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H:\iDISCO_results\post-trauma\"/>
    </mc:Choice>
  </mc:AlternateContent>
  <xr:revisionPtr revIDLastSave="0" documentId="13_ncr:1_{927CE4E3-F2B1-4AD2-9F59-ABDD5DDD4547}" xr6:coauthVersionLast="46" xr6:coauthVersionMax="46" xr10:uidLastSave="{00000000-0000-0000-0000-000000000000}"/>
  <bookViews>
    <workbookView xWindow="-120" yWindow="-120" windowWidth="29040" windowHeight="15840" tabRatio="786" activeTab="3" xr2:uid="{00000000-000D-0000-FFFF-FFFF00000000}"/>
  </bookViews>
  <sheets>
    <sheet name="Absolute counts" sheetId="2" r:id="rId1"/>
    <sheet name="Total-corrected counts" sheetId="8" state="hidden" r:id="rId2"/>
    <sheet name="Total-corrected counts Z&lt;3" sheetId="16" r:id="rId3"/>
    <sheet name="Cluster counts corrected Z&lt;3" sheetId="19" r:id="rId4"/>
    <sheet name="Activation map" sheetId="3" state="hidden" r:id="rId5"/>
    <sheet name="Activation map corrected" sheetId="9" state="hidden" r:id="rId6"/>
    <sheet name="Brain networks" sheetId="11" state="hidden" r:id="rId7"/>
    <sheet name="Activation map corrected Z&lt;3" sheetId="17" r:id="rId8"/>
    <sheet name="Brain networks corrected" sheetId="10" state="hidden" r:id="rId9"/>
    <sheet name="Brain networks corrected Z&lt;3" sheetId="18" r:id="rId10"/>
    <sheet name="Z-scores" sheetId="12" state="hidden" r:id="rId11"/>
    <sheet name="Z-scores&lt;3" sheetId="15" r:id="rId12"/>
    <sheet name="Region order" sheetId="13" r:id="rId13"/>
  </sheets>
  <definedNames>
    <definedName name="_xlnm._FilterDatabase" localSheetId="0" hidden="1">'Absolute counts'!$A$2:$U$2</definedName>
    <definedName name="_xlnm._FilterDatabase" localSheetId="3" hidden="1">'Cluster counts corrected Z&lt;3'!$A$2:$T$93</definedName>
    <definedName name="_xlnm._FilterDatabase" localSheetId="1" hidden="1">'Total-corrected counts'!$A$2:$T$2</definedName>
    <definedName name="_xlnm._FilterDatabase" localSheetId="2" hidden="1">'Total-corrected counts Z&lt;3'!$A$2:$U$2</definedName>
  </definedNames>
  <calcPr calcId="181029"/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4" i="16" l="1"/>
  <c r="R5" i="16"/>
  <c r="R6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R19" i="16"/>
  <c r="R20" i="16"/>
  <c r="R21" i="16"/>
  <c r="R22" i="16"/>
  <c r="R23" i="16"/>
  <c r="R24" i="16"/>
  <c r="R25" i="16"/>
  <c r="R26" i="16"/>
  <c r="R27" i="16"/>
  <c r="R28" i="16"/>
  <c r="R29" i="16"/>
  <c r="R30" i="16"/>
  <c r="R31" i="16"/>
  <c r="R32" i="16"/>
  <c r="R33" i="16"/>
  <c r="R34" i="16"/>
  <c r="R35" i="16"/>
  <c r="R36" i="16"/>
  <c r="R37" i="16"/>
  <c r="R38" i="16"/>
  <c r="R39" i="16"/>
  <c r="R40" i="16"/>
  <c r="R41" i="16"/>
  <c r="R42" i="16"/>
  <c r="R43" i="16"/>
  <c r="R44" i="16"/>
  <c r="R45" i="16"/>
  <c r="R46" i="16"/>
  <c r="R47" i="16"/>
  <c r="R48" i="16"/>
  <c r="R49" i="16"/>
  <c r="R50" i="16"/>
  <c r="R51" i="16"/>
  <c r="R52" i="16"/>
  <c r="R53" i="16"/>
  <c r="R54" i="16"/>
  <c r="R55" i="16"/>
  <c r="R56" i="16"/>
  <c r="R57" i="16"/>
  <c r="R58" i="16"/>
  <c r="R59" i="16"/>
  <c r="R60" i="16"/>
  <c r="R61" i="16"/>
  <c r="R62" i="16"/>
  <c r="R63" i="16"/>
  <c r="R64" i="16"/>
  <c r="R65" i="16"/>
  <c r="R66" i="16"/>
  <c r="R67" i="16"/>
  <c r="R68" i="16"/>
  <c r="R69" i="16"/>
  <c r="R70" i="16"/>
  <c r="R71" i="16"/>
  <c r="R72" i="16"/>
  <c r="R73" i="16"/>
  <c r="R74" i="16"/>
  <c r="R75" i="16"/>
  <c r="R76" i="16"/>
  <c r="R77" i="16"/>
  <c r="R78" i="16"/>
  <c r="R79" i="16"/>
  <c r="R80" i="16"/>
  <c r="R81" i="16"/>
  <c r="R82" i="16"/>
  <c r="R83" i="16"/>
  <c r="R84" i="16"/>
  <c r="R85" i="16"/>
  <c r="R86" i="16"/>
  <c r="R87" i="16"/>
  <c r="R88" i="16"/>
  <c r="R89" i="16"/>
  <c r="R90" i="16"/>
  <c r="R91" i="16"/>
  <c r="R92" i="16"/>
  <c r="R93" i="16"/>
  <c r="R94" i="16"/>
  <c r="R95" i="16"/>
  <c r="R96" i="16"/>
  <c r="R97" i="16"/>
  <c r="R98" i="16"/>
  <c r="R99" i="16"/>
  <c r="R100" i="16"/>
  <c r="R101" i="16"/>
  <c r="R102" i="16"/>
  <c r="R103" i="16"/>
  <c r="R104" i="16"/>
  <c r="R105" i="16"/>
  <c r="R106" i="16"/>
  <c r="R107" i="16"/>
  <c r="R108" i="16"/>
  <c r="R109" i="16"/>
  <c r="R110" i="16"/>
  <c r="R111" i="16"/>
  <c r="R112" i="16"/>
  <c r="R113" i="16"/>
  <c r="R114" i="16"/>
  <c r="R115" i="16"/>
  <c r="R116" i="16"/>
  <c r="R117" i="16"/>
  <c r="R118" i="16"/>
  <c r="R119" i="16"/>
  <c r="R120" i="16"/>
  <c r="R121" i="16"/>
  <c r="R122" i="16"/>
  <c r="R123" i="16"/>
  <c r="R124" i="16"/>
  <c r="R125" i="16"/>
  <c r="R126" i="16"/>
  <c r="R127" i="16"/>
  <c r="R128" i="16"/>
  <c r="R129" i="16"/>
  <c r="R130" i="16"/>
  <c r="R131" i="16"/>
  <c r="R132" i="16"/>
  <c r="R133" i="16"/>
  <c r="R134" i="16"/>
  <c r="R135" i="16"/>
  <c r="R136" i="16"/>
  <c r="R137" i="16"/>
  <c r="R138" i="16"/>
  <c r="R139" i="16"/>
  <c r="R140" i="16"/>
  <c r="R141" i="16"/>
  <c r="R142" i="16"/>
  <c r="R143" i="16"/>
  <c r="R144" i="16"/>
  <c r="R145" i="16"/>
  <c r="R146" i="16"/>
  <c r="R147" i="16"/>
  <c r="R148" i="16"/>
  <c r="R149" i="16"/>
  <c r="R150" i="16"/>
  <c r="R151" i="16"/>
  <c r="R152" i="16"/>
  <c r="R153" i="16"/>
  <c r="R154" i="16"/>
  <c r="R155" i="16"/>
  <c r="R156" i="16"/>
  <c r="R157" i="16"/>
  <c r="R158" i="16"/>
  <c r="R159" i="16"/>
  <c r="R160" i="16"/>
  <c r="R161" i="16"/>
  <c r="R162" i="16"/>
  <c r="R163" i="16"/>
  <c r="R164" i="16"/>
  <c r="R165" i="16"/>
  <c r="R166" i="16"/>
  <c r="R167" i="16"/>
  <c r="R168" i="16"/>
  <c r="R169" i="16"/>
  <c r="R170" i="16"/>
  <c r="R171" i="16"/>
  <c r="R172" i="16"/>
  <c r="R173" i="16"/>
  <c r="R174" i="16"/>
  <c r="R175" i="16"/>
  <c r="R176" i="16"/>
  <c r="R177" i="16"/>
  <c r="R178" i="16"/>
  <c r="R179" i="16"/>
  <c r="R180" i="16"/>
  <c r="R181" i="16"/>
  <c r="R182" i="16"/>
  <c r="R183" i="16"/>
  <c r="R184" i="16"/>
  <c r="R185" i="16"/>
  <c r="R186" i="16"/>
  <c r="R187" i="16"/>
  <c r="R188" i="16"/>
  <c r="R189" i="16"/>
  <c r="R190" i="16"/>
  <c r="R191" i="16"/>
  <c r="R192" i="16"/>
  <c r="R193" i="16"/>
  <c r="R194" i="16"/>
  <c r="R195" i="16"/>
  <c r="R196" i="16"/>
  <c r="R197" i="16"/>
  <c r="R198" i="16"/>
  <c r="R199" i="16"/>
  <c r="R200" i="16"/>
  <c r="R201" i="16"/>
  <c r="R202" i="16"/>
  <c r="R203" i="16"/>
  <c r="R204" i="16"/>
  <c r="R205" i="16"/>
  <c r="R206" i="16"/>
  <c r="R207" i="16"/>
  <c r="R208" i="16"/>
  <c r="R209" i="16"/>
  <c r="R210" i="16"/>
  <c r="R211" i="16"/>
  <c r="R212" i="16"/>
  <c r="R213" i="16"/>
  <c r="R214" i="16"/>
  <c r="R215" i="16"/>
  <c r="R216" i="16"/>
  <c r="R217" i="16"/>
  <c r="R218" i="16"/>
  <c r="R219" i="16"/>
  <c r="R220" i="16"/>
  <c r="R221" i="16"/>
  <c r="R222" i="16"/>
  <c r="R223" i="16"/>
  <c r="R224" i="16"/>
  <c r="R225" i="16"/>
  <c r="R226" i="16"/>
  <c r="R227" i="16"/>
  <c r="R228" i="16"/>
  <c r="R229" i="16"/>
  <c r="R230" i="16"/>
  <c r="R231" i="16"/>
  <c r="R232" i="16"/>
  <c r="R233" i="16"/>
  <c r="R234" i="16"/>
  <c r="R235" i="16"/>
  <c r="R236" i="16"/>
  <c r="R237" i="16"/>
  <c r="R238" i="16"/>
  <c r="R239" i="16"/>
  <c r="R240" i="16"/>
  <c r="R241" i="16"/>
  <c r="R242" i="16"/>
  <c r="R243" i="16"/>
  <c r="R244" i="16"/>
  <c r="R245" i="16"/>
  <c r="R246" i="16"/>
  <c r="R247" i="16"/>
  <c r="R248" i="16"/>
  <c r="R249" i="16"/>
  <c r="R250" i="16"/>
  <c r="R251" i="16"/>
  <c r="R252" i="16"/>
  <c r="R253" i="16"/>
  <c r="R254" i="16"/>
  <c r="R255" i="16"/>
  <c r="R256" i="16"/>
  <c r="R257" i="16"/>
  <c r="R258" i="16"/>
  <c r="R259" i="16"/>
  <c r="R260" i="16"/>
  <c r="R261" i="16"/>
  <c r="R262" i="16"/>
  <c r="R263" i="16"/>
  <c r="R264" i="16"/>
  <c r="R265" i="16"/>
  <c r="R266" i="16"/>
  <c r="R267" i="16"/>
  <c r="R268" i="16"/>
  <c r="R269" i="16"/>
  <c r="R270" i="16"/>
  <c r="R271" i="16"/>
  <c r="R272" i="16"/>
  <c r="R273" i="16"/>
  <c r="R274" i="16"/>
  <c r="R275" i="16"/>
  <c r="R276" i="16"/>
  <c r="R277" i="16"/>
  <c r="R278" i="16"/>
  <c r="R279" i="16"/>
  <c r="R280" i="16"/>
  <c r="R281" i="16"/>
  <c r="R282" i="16"/>
  <c r="R283" i="16"/>
  <c r="R284" i="16"/>
  <c r="R285" i="16"/>
  <c r="R286" i="16"/>
  <c r="R287" i="16"/>
  <c r="R288" i="16"/>
  <c r="R289" i="16"/>
  <c r="R290" i="16"/>
  <c r="R291" i="16"/>
  <c r="R292" i="16"/>
  <c r="R293" i="16"/>
  <c r="R294" i="16"/>
  <c r="R295" i="16"/>
  <c r="R296" i="16"/>
  <c r="R297" i="16"/>
  <c r="R298" i="16"/>
  <c r="R299" i="16"/>
  <c r="R300" i="16"/>
  <c r="R301" i="16"/>
  <c r="R302" i="16"/>
  <c r="R303" i="16"/>
  <c r="R304" i="16"/>
  <c r="R305" i="16"/>
  <c r="R306" i="16"/>
  <c r="R307" i="16"/>
  <c r="R308" i="16"/>
  <c r="R309" i="16"/>
  <c r="R310" i="16"/>
  <c r="R311" i="16"/>
  <c r="R312" i="16"/>
  <c r="R313" i="16"/>
  <c r="R314" i="16"/>
  <c r="R315" i="16"/>
  <c r="R316" i="16"/>
  <c r="R317" i="16"/>
  <c r="R318" i="16"/>
  <c r="R319" i="16"/>
  <c r="R320" i="16"/>
  <c r="R321" i="16"/>
  <c r="R322" i="16"/>
  <c r="R323" i="16"/>
  <c r="R324" i="16"/>
  <c r="R325" i="16"/>
  <c r="R326" i="16"/>
  <c r="R327" i="16"/>
  <c r="R328" i="16"/>
  <c r="R329" i="16"/>
  <c r="R330" i="16"/>
  <c r="R331" i="16"/>
  <c r="R332" i="16"/>
  <c r="R333" i="16"/>
  <c r="R334" i="16"/>
  <c r="R335" i="16"/>
  <c r="R336" i="16"/>
  <c r="R337" i="16"/>
  <c r="R338" i="16"/>
  <c r="R339" i="16"/>
  <c r="R340" i="16"/>
  <c r="R341" i="16"/>
  <c r="R342" i="16"/>
  <c r="R343" i="16"/>
  <c r="R344" i="16"/>
  <c r="R345" i="16"/>
  <c r="R346" i="16"/>
  <c r="R347" i="16"/>
  <c r="R348" i="16"/>
  <c r="R349" i="16"/>
  <c r="R350" i="16"/>
  <c r="R351" i="16"/>
  <c r="R352" i="16"/>
  <c r="R353" i="16"/>
  <c r="R354" i="16"/>
  <c r="R355" i="16"/>
  <c r="R356" i="16"/>
  <c r="R357" i="16"/>
  <c r="R358" i="16"/>
  <c r="R359" i="16"/>
  <c r="R360" i="16"/>
  <c r="R361" i="16"/>
  <c r="R362" i="16"/>
  <c r="R363" i="16"/>
  <c r="R364" i="16"/>
  <c r="R365" i="16"/>
  <c r="R366" i="16"/>
  <c r="R367" i="16"/>
  <c r="R368" i="16"/>
  <c r="R369" i="16"/>
  <c r="R370" i="16"/>
  <c r="R371" i="16"/>
  <c r="R372" i="16"/>
  <c r="R373" i="16"/>
  <c r="R374" i="16"/>
  <c r="R375" i="16"/>
  <c r="R376" i="16"/>
  <c r="R377" i="16"/>
  <c r="R378" i="16"/>
  <c r="R379" i="16"/>
  <c r="R380" i="16"/>
  <c r="R381" i="16"/>
  <c r="R382" i="16"/>
  <c r="R383" i="16"/>
  <c r="R384" i="16"/>
  <c r="R385" i="16"/>
  <c r="R386" i="16"/>
  <c r="R387" i="16"/>
  <c r="R388" i="16"/>
  <c r="R389" i="16"/>
  <c r="R390" i="16"/>
  <c r="R391" i="16"/>
  <c r="R392" i="16"/>
  <c r="R393" i="16"/>
  <c r="R394" i="16"/>
  <c r="R395" i="16"/>
  <c r="R396" i="16"/>
  <c r="R397" i="16"/>
  <c r="R398" i="16"/>
  <c r="R399" i="16"/>
  <c r="R400" i="16"/>
  <c r="R401" i="16"/>
  <c r="R402" i="16"/>
  <c r="R403" i="16"/>
  <c r="R404" i="16"/>
  <c r="R405" i="16"/>
  <c r="R406" i="16"/>
  <c r="R407" i="16"/>
  <c r="R408" i="16"/>
  <c r="R409" i="16"/>
  <c r="R410" i="16"/>
  <c r="R411" i="16"/>
  <c r="R412" i="16"/>
  <c r="R413" i="16"/>
  <c r="R414" i="16"/>
  <c r="R415" i="16"/>
  <c r="R416" i="16"/>
  <c r="R417" i="16"/>
  <c r="R418" i="16"/>
  <c r="R419" i="16"/>
  <c r="R420" i="16"/>
  <c r="R421" i="16"/>
  <c r="R422" i="16"/>
  <c r="R423" i="16"/>
  <c r="R424" i="16"/>
  <c r="R425" i="16"/>
  <c r="R426" i="16"/>
  <c r="R427" i="16"/>
  <c r="R428" i="16"/>
  <c r="R429" i="16"/>
  <c r="R430" i="16"/>
  <c r="R431" i="16"/>
  <c r="R432" i="16"/>
  <c r="R433" i="16"/>
  <c r="R434" i="16"/>
  <c r="R435" i="16"/>
  <c r="R436" i="16"/>
  <c r="R437" i="16"/>
  <c r="R438" i="16"/>
  <c r="R439" i="16"/>
  <c r="R440" i="16"/>
  <c r="R441" i="16"/>
  <c r="R442" i="16"/>
  <c r="R443" i="16"/>
  <c r="R444" i="16"/>
  <c r="R445" i="16"/>
  <c r="R446" i="16"/>
  <c r="R447" i="16"/>
  <c r="R448" i="16"/>
  <c r="R449" i="16"/>
  <c r="R450" i="16"/>
  <c r="R451" i="16"/>
  <c r="R452" i="16"/>
  <c r="R453" i="16"/>
  <c r="R454" i="16"/>
  <c r="R455" i="16"/>
  <c r="R456" i="16"/>
  <c r="R457" i="16"/>
  <c r="R458" i="16"/>
  <c r="R459" i="16"/>
  <c r="R460" i="16"/>
  <c r="R461" i="16"/>
  <c r="R462" i="16"/>
  <c r="R463" i="16"/>
  <c r="R464" i="16"/>
  <c r="R465" i="16"/>
  <c r="R466" i="16"/>
  <c r="R467" i="16"/>
  <c r="R468" i="16"/>
  <c r="R469" i="16"/>
  <c r="R470" i="16"/>
  <c r="R471" i="16"/>
  <c r="R472" i="16"/>
  <c r="R473" i="16"/>
  <c r="R474" i="16"/>
  <c r="R475" i="16"/>
  <c r="R476" i="16"/>
  <c r="R477" i="16"/>
  <c r="R478" i="16"/>
  <c r="R479" i="16"/>
  <c r="R480" i="16"/>
  <c r="R481" i="16"/>
  <c r="R482" i="16"/>
  <c r="R483" i="16"/>
  <c r="R484" i="16"/>
  <c r="R485" i="16"/>
  <c r="R486" i="16"/>
  <c r="R487" i="16"/>
  <c r="R488" i="16"/>
  <c r="R489" i="16"/>
  <c r="R490" i="16"/>
  <c r="R491" i="16"/>
  <c r="R492" i="16"/>
  <c r="R493" i="16"/>
  <c r="R494" i="16"/>
  <c r="R495" i="16"/>
  <c r="R496" i="16"/>
  <c r="R497" i="16"/>
  <c r="R498" i="16"/>
  <c r="R499" i="16"/>
  <c r="R500" i="16"/>
  <c r="R501" i="16"/>
  <c r="R502" i="16"/>
  <c r="R503" i="16"/>
  <c r="R504" i="16"/>
  <c r="R505" i="16"/>
  <c r="R506" i="16"/>
  <c r="R507" i="16"/>
  <c r="R508" i="16"/>
  <c r="R509" i="16"/>
  <c r="R510" i="16"/>
  <c r="R511" i="16"/>
  <c r="R512" i="16"/>
  <c r="R513" i="16"/>
  <c r="R514" i="16"/>
  <c r="R515" i="16"/>
  <c r="R516" i="16"/>
  <c r="R517" i="16"/>
  <c r="R518" i="16"/>
  <c r="R519" i="16"/>
  <c r="R520" i="16"/>
  <c r="R521" i="16"/>
  <c r="R522" i="16"/>
  <c r="R523" i="16"/>
  <c r="R524" i="16"/>
  <c r="R525" i="16"/>
  <c r="R526" i="16"/>
  <c r="R527" i="16"/>
  <c r="R528" i="16"/>
  <c r="R529" i="16"/>
  <c r="R530" i="16"/>
  <c r="R531" i="16"/>
  <c r="R532" i="16"/>
  <c r="R533" i="16"/>
  <c r="R534" i="16"/>
  <c r="R535" i="16"/>
  <c r="R536" i="16"/>
  <c r="R537" i="16"/>
  <c r="R538" i="16"/>
  <c r="R539" i="16"/>
  <c r="R540" i="16"/>
  <c r="R541" i="16"/>
  <c r="R542" i="16"/>
  <c r="R543" i="16"/>
  <c r="R544" i="16"/>
  <c r="R545" i="16"/>
  <c r="R546" i="16"/>
  <c r="R547" i="16"/>
  <c r="R548" i="16"/>
  <c r="R549" i="16"/>
  <c r="R550" i="16"/>
  <c r="R551" i="16"/>
  <c r="R552" i="16"/>
  <c r="R553" i="16"/>
  <c r="R554" i="16"/>
  <c r="R555" i="16"/>
  <c r="R556" i="16"/>
  <c r="R557" i="16"/>
  <c r="R558" i="16"/>
  <c r="R559" i="16"/>
  <c r="R560" i="16"/>
  <c r="R561" i="16"/>
  <c r="R562" i="16"/>
  <c r="R563" i="16"/>
  <c r="R564" i="16"/>
  <c r="R565" i="16"/>
  <c r="R566" i="16"/>
  <c r="R567" i="16"/>
  <c r="R568" i="16"/>
  <c r="R569" i="16"/>
  <c r="R570" i="16"/>
  <c r="R571" i="16"/>
  <c r="R572" i="16"/>
  <c r="R573" i="16"/>
  <c r="R574" i="16"/>
  <c r="R575" i="16"/>
  <c r="R576" i="16"/>
  <c r="R577" i="16"/>
  <c r="R578" i="16"/>
  <c r="R579" i="16"/>
  <c r="R580" i="16"/>
  <c r="R581" i="16"/>
  <c r="R582" i="16"/>
  <c r="R583" i="16"/>
  <c r="R584" i="16"/>
  <c r="R585" i="16"/>
  <c r="R586" i="16"/>
  <c r="R587" i="16"/>
  <c r="R588" i="16"/>
  <c r="R589" i="16"/>
  <c r="R590" i="16"/>
  <c r="R591" i="16"/>
  <c r="R592" i="16"/>
  <c r="R593" i="16"/>
  <c r="R594" i="16"/>
  <c r="R595" i="16"/>
  <c r="R596" i="16"/>
  <c r="R597" i="16"/>
  <c r="R598" i="16"/>
  <c r="R599" i="16"/>
  <c r="R600" i="16"/>
  <c r="R601" i="16"/>
  <c r="R602" i="16"/>
  <c r="R603" i="16"/>
  <c r="R604" i="16"/>
  <c r="R605" i="16"/>
  <c r="R606" i="16"/>
  <c r="R607" i="16"/>
  <c r="R608" i="16"/>
  <c r="R609" i="16"/>
  <c r="R610" i="16"/>
  <c r="R611" i="16"/>
  <c r="R612" i="16"/>
  <c r="R613" i="16"/>
  <c r="R614" i="16"/>
  <c r="R615" i="16"/>
  <c r="R616" i="16"/>
  <c r="R617" i="16"/>
  <c r="R618" i="16"/>
  <c r="R619" i="16"/>
  <c r="R620" i="16"/>
  <c r="R621" i="16"/>
  <c r="R622" i="16"/>
  <c r="R623" i="16"/>
  <c r="R624" i="16"/>
  <c r="R625" i="16"/>
  <c r="R626" i="16"/>
  <c r="R627" i="16"/>
  <c r="R628" i="16"/>
  <c r="R629" i="16"/>
  <c r="R630" i="16"/>
  <c r="R631" i="16"/>
  <c r="R632" i="16"/>
  <c r="R633" i="16"/>
  <c r="R634" i="16"/>
  <c r="R635" i="16"/>
  <c r="R636" i="16"/>
  <c r="R637" i="16"/>
  <c r="R638" i="16"/>
  <c r="R639" i="16"/>
  <c r="R640" i="16"/>
  <c r="R641" i="16"/>
  <c r="R642" i="16"/>
  <c r="R643" i="16"/>
  <c r="R644" i="16"/>
  <c r="R645" i="16"/>
  <c r="R646" i="16"/>
  <c r="R647" i="16"/>
  <c r="R648" i="16"/>
  <c r="R649" i="16"/>
  <c r="R650" i="16"/>
  <c r="R651" i="16"/>
  <c r="R652" i="16"/>
  <c r="R653" i="16"/>
  <c r="R654" i="16"/>
  <c r="R655" i="16"/>
  <c r="R656" i="16"/>
  <c r="R657" i="16"/>
  <c r="R658" i="16"/>
  <c r="R659" i="16"/>
  <c r="R660" i="16"/>
  <c r="R661" i="16"/>
  <c r="R662" i="16"/>
  <c r="R663" i="16"/>
  <c r="R664" i="16"/>
  <c r="R665" i="16"/>
  <c r="R666" i="16"/>
  <c r="R667" i="16"/>
  <c r="R668" i="16"/>
  <c r="R669" i="16"/>
  <c r="R670" i="16"/>
  <c r="R671" i="16"/>
  <c r="R672" i="16"/>
  <c r="R673" i="16"/>
  <c r="R674" i="16"/>
  <c r="R675" i="16"/>
  <c r="R676" i="16"/>
  <c r="R677" i="16"/>
  <c r="R678" i="16"/>
  <c r="R679" i="16"/>
  <c r="R680" i="16"/>
  <c r="R681" i="16"/>
  <c r="R682" i="16"/>
  <c r="R683" i="16"/>
  <c r="R684" i="16"/>
  <c r="R685" i="16"/>
  <c r="R686" i="16"/>
  <c r="R687" i="16"/>
  <c r="R688" i="16"/>
  <c r="R689" i="16"/>
  <c r="R690" i="16"/>
  <c r="R691" i="16"/>
  <c r="R692" i="16"/>
  <c r="R693" i="16"/>
  <c r="R694" i="16"/>
  <c r="R695" i="16"/>
  <c r="R696" i="16"/>
  <c r="R697" i="16"/>
  <c r="R698" i="16"/>
  <c r="R699" i="16"/>
  <c r="R700" i="16"/>
  <c r="R701" i="16"/>
  <c r="R702" i="16"/>
  <c r="R703" i="16"/>
  <c r="R704" i="16"/>
  <c r="R705" i="16"/>
  <c r="R706" i="16"/>
  <c r="R707" i="16"/>
  <c r="R708" i="16"/>
  <c r="R709" i="16"/>
  <c r="R710" i="16"/>
  <c r="R711" i="16"/>
  <c r="R712" i="16"/>
  <c r="R713" i="16"/>
  <c r="R714" i="16"/>
  <c r="R715" i="16"/>
  <c r="R716" i="16"/>
  <c r="R717" i="16"/>
  <c r="R718" i="16"/>
  <c r="R719" i="16"/>
  <c r="R720" i="16"/>
  <c r="R721" i="16"/>
  <c r="R722" i="16"/>
  <c r="R723" i="16"/>
  <c r="R724" i="16"/>
  <c r="R725" i="16"/>
  <c r="R726" i="16"/>
  <c r="R727" i="16"/>
  <c r="R728" i="16"/>
  <c r="R729" i="16"/>
  <c r="R730" i="16"/>
  <c r="R731" i="16"/>
  <c r="R732" i="16"/>
  <c r="R733" i="16"/>
  <c r="R734" i="16"/>
  <c r="R735" i="16"/>
  <c r="R736" i="16"/>
  <c r="R737" i="16"/>
  <c r="R738" i="16"/>
  <c r="R739" i="16"/>
  <c r="R740" i="16"/>
  <c r="R741" i="16"/>
  <c r="R742" i="16"/>
  <c r="R743" i="16"/>
  <c r="R744" i="16"/>
  <c r="R745" i="16"/>
  <c r="R746" i="16"/>
  <c r="R747" i="16"/>
  <c r="R748" i="16"/>
  <c r="R749" i="16"/>
  <c r="R750" i="16"/>
  <c r="R751" i="16"/>
  <c r="R752" i="16"/>
  <c r="R753" i="16"/>
  <c r="R754" i="16"/>
  <c r="R755" i="16"/>
  <c r="R756" i="16"/>
  <c r="R757" i="16"/>
  <c r="R758" i="16"/>
  <c r="R759" i="16"/>
  <c r="R760" i="16"/>
  <c r="R761" i="16"/>
  <c r="R762" i="16"/>
  <c r="R763" i="16"/>
  <c r="R764" i="16"/>
  <c r="R765" i="16"/>
  <c r="R766" i="16"/>
  <c r="R767" i="16"/>
  <c r="R768" i="16"/>
  <c r="R769" i="16"/>
  <c r="R770" i="16"/>
  <c r="R771" i="16"/>
  <c r="R772" i="16"/>
  <c r="R773" i="16"/>
  <c r="R774" i="16"/>
  <c r="R775" i="16"/>
  <c r="R776" i="16"/>
  <c r="R777" i="16"/>
  <c r="R778" i="16"/>
  <c r="R779" i="16"/>
  <c r="R780" i="16"/>
  <c r="R781" i="16"/>
  <c r="R782" i="16"/>
  <c r="R783" i="16"/>
  <c r="R784" i="16"/>
  <c r="R785" i="16"/>
  <c r="R786" i="16"/>
  <c r="R787" i="16"/>
  <c r="R788" i="16"/>
  <c r="R789" i="16"/>
  <c r="R790" i="16"/>
  <c r="R791" i="16"/>
  <c r="R792" i="16"/>
  <c r="R793" i="16"/>
  <c r="R794" i="16"/>
  <c r="R795" i="16"/>
  <c r="R796" i="16"/>
  <c r="R797" i="16"/>
  <c r="R798" i="16"/>
  <c r="R799" i="16"/>
  <c r="R800" i="16"/>
  <c r="R801" i="16"/>
  <c r="R802" i="16"/>
  <c r="R803" i="16"/>
  <c r="R804" i="16"/>
  <c r="R805" i="16"/>
  <c r="R806" i="16"/>
  <c r="R807" i="16"/>
  <c r="R808" i="16"/>
  <c r="R809" i="16"/>
  <c r="R810" i="16"/>
  <c r="R811" i="16"/>
  <c r="R812" i="16"/>
  <c r="R813" i="16"/>
  <c r="R814" i="16"/>
  <c r="R815" i="16"/>
  <c r="R816" i="16"/>
  <c r="R817" i="16"/>
  <c r="R818" i="16"/>
  <c r="R819" i="16"/>
  <c r="R820" i="16"/>
  <c r="R821" i="16"/>
  <c r="R822" i="16"/>
  <c r="R823" i="16"/>
  <c r="R824" i="16"/>
  <c r="R825" i="16"/>
  <c r="R826" i="16"/>
  <c r="R827" i="16"/>
  <c r="R828" i="16"/>
  <c r="R829" i="16"/>
  <c r="R830" i="16"/>
  <c r="R831" i="16"/>
  <c r="R832" i="16"/>
  <c r="R833" i="16"/>
  <c r="R834" i="16"/>
  <c r="R835" i="16"/>
  <c r="R836" i="16"/>
  <c r="R837" i="16"/>
  <c r="R838" i="16"/>
  <c r="R839" i="16"/>
  <c r="R840" i="16"/>
  <c r="R841" i="16"/>
  <c r="R842" i="16"/>
  <c r="R843" i="16"/>
  <c r="R844" i="16"/>
  <c r="R845" i="16"/>
  <c r="R846" i="16"/>
  <c r="R847" i="16"/>
  <c r="R848" i="16"/>
  <c r="R849" i="16"/>
  <c r="R850" i="16"/>
  <c r="R851" i="16"/>
  <c r="R852" i="16"/>
  <c r="R853" i="16"/>
  <c r="R854" i="16"/>
  <c r="R855" i="16"/>
  <c r="R856" i="16"/>
  <c r="R857" i="16"/>
  <c r="R858" i="16"/>
  <c r="R859" i="16"/>
  <c r="R860" i="16"/>
  <c r="R861" i="16"/>
  <c r="R862" i="16"/>
  <c r="R863" i="16"/>
  <c r="R864" i="16"/>
  <c r="R865" i="16"/>
  <c r="R866" i="16"/>
  <c r="R867" i="16"/>
  <c r="R868" i="16"/>
  <c r="R869" i="16"/>
  <c r="R870" i="16"/>
  <c r="R871" i="16"/>
  <c r="R872" i="16"/>
  <c r="R873" i="16"/>
  <c r="R874" i="16"/>
  <c r="R875" i="16"/>
  <c r="R876" i="16"/>
  <c r="R877" i="16"/>
  <c r="R878" i="16"/>
  <c r="R879" i="16"/>
  <c r="R880" i="16"/>
  <c r="R881" i="16"/>
  <c r="R882" i="16"/>
  <c r="R883" i="16"/>
  <c r="R884" i="16"/>
  <c r="R885" i="16"/>
  <c r="R886" i="16"/>
  <c r="R887" i="16"/>
  <c r="R888" i="16"/>
  <c r="R889" i="16"/>
  <c r="R890" i="16"/>
  <c r="R891" i="16"/>
  <c r="R892" i="16"/>
  <c r="R893" i="16"/>
  <c r="R894" i="16"/>
  <c r="R895" i="16"/>
  <c r="R896" i="16"/>
  <c r="R897" i="16"/>
  <c r="R898" i="16"/>
  <c r="R899" i="16"/>
  <c r="R900" i="16"/>
  <c r="R901" i="16"/>
  <c r="R902" i="16"/>
  <c r="R903" i="16"/>
  <c r="R904" i="16"/>
  <c r="R905" i="16"/>
  <c r="R906" i="16"/>
  <c r="R907" i="16"/>
  <c r="R908" i="16"/>
  <c r="R909" i="16"/>
  <c r="R910" i="16"/>
  <c r="R911" i="16"/>
  <c r="R912" i="16"/>
  <c r="R913" i="16"/>
  <c r="R914" i="16"/>
  <c r="R915" i="16"/>
  <c r="R916" i="16"/>
  <c r="R917" i="16"/>
  <c r="R918" i="16"/>
  <c r="R919" i="16"/>
  <c r="R920" i="16"/>
  <c r="R921" i="16"/>
  <c r="R922" i="16"/>
  <c r="R923" i="16"/>
  <c r="R924" i="16"/>
  <c r="R925" i="16"/>
  <c r="R926" i="16"/>
  <c r="R927" i="16"/>
  <c r="R928" i="16"/>
  <c r="R929" i="16"/>
  <c r="R930" i="16"/>
  <c r="R931" i="16"/>
  <c r="R932" i="16"/>
  <c r="R933" i="16"/>
  <c r="R934" i="16"/>
  <c r="R935" i="16"/>
  <c r="R936" i="16"/>
  <c r="R937" i="16"/>
  <c r="R938" i="16"/>
  <c r="R939" i="16"/>
  <c r="R940" i="16"/>
  <c r="R941" i="16"/>
  <c r="R942" i="16"/>
  <c r="R943" i="16"/>
  <c r="R944" i="16"/>
  <c r="R945" i="16"/>
  <c r="R946" i="16"/>
  <c r="R947" i="16"/>
  <c r="R948" i="16"/>
  <c r="R949" i="16"/>
  <c r="R950" i="16"/>
  <c r="R951" i="16"/>
  <c r="R952" i="16"/>
  <c r="R953" i="16"/>
  <c r="R954" i="16"/>
  <c r="R955" i="16"/>
  <c r="R956" i="16"/>
  <c r="R957" i="16"/>
  <c r="R958" i="16"/>
  <c r="R959" i="16"/>
  <c r="R960" i="16"/>
  <c r="R961" i="16"/>
  <c r="R962" i="16"/>
  <c r="R963" i="16"/>
  <c r="R964" i="16"/>
  <c r="R965" i="16"/>
  <c r="R966" i="16"/>
  <c r="R967" i="16"/>
  <c r="R968" i="16"/>
  <c r="R969" i="16"/>
  <c r="R970" i="16"/>
  <c r="R971" i="16"/>
  <c r="R972" i="16"/>
  <c r="R973" i="16"/>
  <c r="R974" i="16"/>
  <c r="R975" i="16"/>
  <c r="R976" i="16"/>
  <c r="R977" i="16"/>
  <c r="R978" i="16"/>
  <c r="R979" i="16"/>
  <c r="R980" i="16"/>
  <c r="R981" i="16"/>
  <c r="R982" i="16"/>
  <c r="R983" i="16"/>
  <c r="R984" i="16"/>
  <c r="R985" i="16"/>
  <c r="R986" i="16"/>
  <c r="R987" i="16"/>
  <c r="R988" i="16"/>
  <c r="R989" i="16"/>
  <c r="R990" i="16"/>
  <c r="R991" i="16"/>
  <c r="R992" i="16"/>
  <c r="R993" i="16"/>
  <c r="R994" i="16"/>
  <c r="R995" i="16"/>
  <c r="R996" i="16"/>
  <c r="R997" i="16"/>
  <c r="R998" i="16"/>
  <c r="R999" i="16"/>
  <c r="R1000" i="16"/>
  <c r="R1001" i="16"/>
  <c r="R1002" i="16"/>
  <c r="R1003" i="16"/>
  <c r="R1004" i="16"/>
  <c r="R1005" i="16"/>
  <c r="R1006" i="16"/>
  <c r="R1007" i="16"/>
  <c r="R1008" i="16"/>
  <c r="R1009" i="16"/>
  <c r="R1010" i="16"/>
  <c r="R1011" i="16"/>
  <c r="R1012" i="16"/>
  <c r="R1013" i="16"/>
  <c r="R1014" i="16"/>
  <c r="R1015" i="16"/>
  <c r="R1016" i="16"/>
  <c r="R1017" i="16"/>
  <c r="R1018" i="16"/>
  <c r="R1019" i="16"/>
  <c r="R1020" i="16"/>
  <c r="R1021" i="16"/>
  <c r="R1022" i="16"/>
  <c r="R1023" i="16"/>
  <c r="R1024" i="16"/>
  <c r="R1025" i="16"/>
  <c r="R1026" i="16"/>
  <c r="R1027" i="16"/>
  <c r="R1028" i="16"/>
  <c r="R1029" i="16"/>
  <c r="R1030" i="16"/>
  <c r="R1031" i="16"/>
  <c r="R1032" i="16"/>
  <c r="R1033" i="16"/>
  <c r="R1034" i="16"/>
  <c r="R1035" i="16"/>
  <c r="R1036" i="16"/>
  <c r="R1037" i="16"/>
  <c r="R1038" i="16"/>
  <c r="R1039" i="16"/>
  <c r="R1040" i="16"/>
  <c r="R1041" i="16"/>
  <c r="R1042" i="16"/>
  <c r="R1043" i="16"/>
  <c r="R1044" i="16"/>
  <c r="R1045" i="16"/>
  <c r="R1046" i="16"/>
  <c r="R1047" i="16"/>
  <c r="R1048" i="16"/>
  <c r="R1049" i="16"/>
  <c r="R1050" i="16"/>
  <c r="R1051" i="16"/>
  <c r="R1052" i="16"/>
  <c r="R1053" i="16"/>
  <c r="R1054" i="16"/>
  <c r="R1055" i="16"/>
  <c r="R1056" i="16"/>
  <c r="R1057" i="16"/>
  <c r="R1058" i="16"/>
  <c r="R1059" i="16"/>
  <c r="R1060" i="16"/>
  <c r="R1061" i="16"/>
  <c r="R1062" i="16"/>
  <c r="R1063" i="16"/>
  <c r="R1064" i="16"/>
  <c r="R1065" i="16"/>
  <c r="R1066" i="16"/>
  <c r="R1067" i="16"/>
  <c r="R1068" i="16"/>
  <c r="R1069" i="16"/>
  <c r="R1070" i="16"/>
  <c r="R1071" i="16"/>
  <c r="R1072" i="16"/>
  <c r="R1073" i="16"/>
  <c r="R1074" i="16"/>
  <c r="R1075" i="16"/>
  <c r="R1076" i="16"/>
  <c r="R1077" i="16"/>
  <c r="R1078" i="16"/>
  <c r="R1079" i="16"/>
  <c r="R1080" i="16"/>
  <c r="R1081" i="16"/>
  <c r="R1082" i="16"/>
  <c r="R1083" i="16"/>
  <c r="R1084" i="16"/>
  <c r="R1085" i="16"/>
  <c r="R1086" i="16"/>
  <c r="R1087" i="16"/>
  <c r="R1088" i="16"/>
  <c r="R1089" i="16"/>
  <c r="R1090" i="16"/>
  <c r="R1091" i="16"/>
  <c r="R1092" i="16"/>
  <c r="R1093" i="16"/>
  <c r="R1094" i="16"/>
  <c r="R1095" i="16"/>
  <c r="R1096" i="16"/>
  <c r="R1097" i="16"/>
  <c r="R1098" i="16"/>
  <c r="R1099" i="16"/>
  <c r="R1100" i="16"/>
  <c r="R1101" i="16"/>
  <c r="R1102" i="16"/>
  <c r="R1103" i="16"/>
  <c r="R1104" i="16"/>
  <c r="R1105" i="16"/>
  <c r="R1106" i="16"/>
  <c r="R1107" i="16"/>
  <c r="R1108" i="16"/>
  <c r="R1109" i="16"/>
  <c r="R1110" i="16"/>
  <c r="R1111" i="16"/>
  <c r="R1112" i="16"/>
  <c r="R1113" i="16"/>
  <c r="R1114" i="16"/>
  <c r="R1115" i="16"/>
  <c r="R1116" i="16"/>
  <c r="R1117" i="16"/>
  <c r="R1118" i="16"/>
  <c r="R1119" i="16"/>
  <c r="R1120" i="16"/>
  <c r="R1121" i="16"/>
  <c r="R1122" i="16"/>
  <c r="R1123" i="16"/>
  <c r="R1124" i="16"/>
  <c r="R1125" i="16"/>
  <c r="R1126" i="16"/>
  <c r="R1127" i="16"/>
  <c r="R1128" i="16"/>
  <c r="R1129" i="16"/>
  <c r="R1130" i="16"/>
  <c r="R1131" i="16"/>
  <c r="R1132" i="16"/>
  <c r="R1133" i="16"/>
  <c r="R1134" i="16"/>
  <c r="R1135" i="16"/>
  <c r="R1136" i="16"/>
  <c r="R1137" i="16"/>
  <c r="R1138" i="16"/>
  <c r="R1139" i="16"/>
  <c r="R1140" i="16"/>
  <c r="R1141" i="16"/>
  <c r="R1142" i="16"/>
  <c r="R1143" i="16"/>
  <c r="R1144" i="16"/>
  <c r="R1145" i="16"/>
  <c r="R1146" i="16"/>
  <c r="R1147" i="16"/>
  <c r="R1148" i="16"/>
  <c r="R1149" i="16"/>
  <c r="R1150" i="16"/>
  <c r="R1151" i="16"/>
  <c r="R1152" i="16"/>
  <c r="R1153" i="16"/>
  <c r="R1154" i="16"/>
  <c r="R1155" i="16"/>
  <c r="R1156" i="16"/>
  <c r="R1157" i="16"/>
  <c r="R1158" i="16"/>
  <c r="R1159" i="16"/>
  <c r="R1160" i="16"/>
  <c r="R1161" i="16"/>
  <c r="R1162" i="16"/>
  <c r="R1163" i="16"/>
  <c r="R1164" i="16"/>
  <c r="R1165" i="16"/>
  <c r="R1166" i="16"/>
  <c r="R1167" i="16"/>
  <c r="R1168" i="16"/>
  <c r="R1169" i="16"/>
  <c r="R1170" i="16"/>
  <c r="R1171" i="16"/>
  <c r="R1172" i="16"/>
  <c r="R1173" i="16"/>
  <c r="R1174" i="16"/>
  <c r="R1175" i="16"/>
  <c r="R1176" i="16"/>
  <c r="R1177" i="16"/>
  <c r="R1178" i="16"/>
  <c r="R1179" i="16"/>
  <c r="R1180" i="16"/>
  <c r="R1181" i="16"/>
  <c r="R1182" i="16"/>
  <c r="R1183" i="16"/>
  <c r="R1184" i="16"/>
  <c r="R1185" i="16"/>
  <c r="R1186" i="16"/>
  <c r="R1187" i="16"/>
  <c r="R1188" i="16"/>
  <c r="R1189" i="16"/>
  <c r="R1190" i="16"/>
  <c r="R1191" i="16"/>
  <c r="R1192" i="16"/>
  <c r="R1193" i="16"/>
  <c r="R1194" i="16"/>
  <c r="R1195" i="16"/>
  <c r="R1196" i="16"/>
  <c r="R1197" i="16"/>
  <c r="R1198" i="16"/>
  <c r="R1199" i="16"/>
  <c r="R1200" i="16"/>
  <c r="R1201" i="16"/>
  <c r="R1202" i="16"/>
  <c r="R1203" i="16"/>
  <c r="R1204" i="16"/>
  <c r="R1205" i="16"/>
  <c r="R1206" i="16"/>
  <c r="R1207" i="16"/>
  <c r="R1208" i="16"/>
  <c r="R1209" i="16"/>
  <c r="R1210" i="16"/>
  <c r="R1211" i="16"/>
  <c r="R1212" i="16"/>
  <c r="R1213" i="16"/>
  <c r="R1214" i="16"/>
  <c r="R1215" i="16"/>
  <c r="R1216" i="16"/>
  <c r="R1217" i="16"/>
  <c r="R1218" i="16"/>
  <c r="R1219" i="16"/>
  <c r="R1220" i="16"/>
  <c r="R1221" i="16"/>
  <c r="R1222" i="16"/>
  <c r="R1223" i="16"/>
  <c r="R1224" i="16"/>
  <c r="R1225" i="16"/>
  <c r="R1226" i="16"/>
  <c r="R1227" i="16"/>
  <c r="R1228" i="16"/>
  <c r="R1229" i="16"/>
  <c r="R1230" i="16"/>
  <c r="R1231" i="16"/>
  <c r="R1232" i="16"/>
  <c r="R1233" i="16"/>
  <c r="R1234" i="16"/>
  <c r="R1235" i="16"/>
  <c r="R1236" i="16"/>
  <c r="R1237" i="16"/>
  <c r="R1238" i="16"/>
  <c r="R1239" i="16"/>
  <c r="R1240" i="16"/>
  <c r="R1241" i="16"/>
  <c r="R1242" i="16"/>
  <c r="R1243" i="16"/>
  <c r="R1244" i="16"/>
  <c r="R3" i="16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6" i="19"/>
  <c r="B35" i="19"/>
  <c r="B34" i="19"/>
  <c r="B33" i="19"/>
  <c r="B32" i="19"/>
  <c r="B31" i="19"/>
  <c r="B30" i="19"/>
  <c r="B29" i="19"/>
  <c r="B28" i="19"/>
  <c r="B26" i="19"/>
  <c r="B25" i="19"/>
  <c r="B24" i="19"/>
  <c r="B23" i="19"/>
  <c r="B21" i="19"/>
  <c r="B20" i="19"/>
  <c r="B19" i="19"/>
  <c r="B18" i="19"/>
  <c r="B17" i="19"/>
  <c r="B16" i="19"/>
  <c r="B14" i="19"/>
  <c r="B13" i="19"/>
  <c r="B12" i="19"/>
  <c r="B11" i="19"/>
  <c r="B10" i="19"/>
  <c r="B9" i="19"/>
  <c r="B8" i="19"/>
  <c r="B7" i="19"/>
  <c r="B6" i="19"/>
  <c r="B5" i="19"/>
  <c r="B3" i="19"/>
  <c r="B4" i="19"/>
  <c r="B15" i="19"/>
  <c r="B22" i="19"/>
  <c r="B27" i="19"/>
  <c r="B37" i="19"/>
  <c r="B66" i="19"/>
  <c r="P1244" i="16"/>
  <c r="P1243" i="16"/>
  <c r="P1242" i="16"/>
  <c r="P1241" i="16"/>
  <c r="P1240" i="16"/>
  <c r="P1239" i="16"/>
  <c r="P1238" i="16"/>
  <c r="P1237" i="16"/>
  <c r="P1236" i="16"/>
  <c r="P1233" i="16"/>
  <c r="P1232" i="16"/>
  <c r="P1231" i="16"/>
  <c r="P1230" i="16"/>
  <c r="P1229" i="16"/>
  <c r="P1228" i="16"/>
  <c r="P1227" i="16"/>
  <c r="P1226" i="16"/>
  <c r="P1225" i="16"/>
  <c r="P1224" i="16"/>
  <c r="P1223" i="16"/>
  <c r="P1222" i="16"/>
  <c r="P1221" i="16"/>
  <c r="P1220" i="16"/>
  <c r="P1218" i="16"/>
  <c r="P1217" i="16"/>
  <c r="P1216" i="16"/>
  <c r="P1215" i="16"/>
  <c r="P1214" i="16"/>
  <c r="P1212" i="16"/>
  <c r="P1211" i="16"/>
  <c r="P1210" i="16"/>
  <c r="P1209" i="16"/>
  <c r="P1207" i="16"/>
  <c r="P1206" i="16"/>
  <c r="P1205" i="16"/>
  <c r="P1204" i="16"/>
  <c r="P1202" i="16"/>
  <c r="P1201" i="16"/>
  <c r="P1200" i="16"/>
  <c r="P1199" i="16"/>
  <c r="P1198" i="16"/>
  <c r="P1197" i="16"/>
  <c r="P1196" i="16"/>
  <c r="P1195" i="16"/>
  <c r="P1194" i="16"/>
  <c r="P1193" i="16"/>
  <c r="P1192" i="16"/>
  <c r="P1191" i="16"/>
  <c r="P1190" i="16"/>
  <c r="P1189" i="16"/>
  <c r="P1188" i="16"/>
  <c r="P1187" i="16"/>
  <c r="P1186" i="16"/>
  <c r="P1185" i="16"/>
  <c r="P1184" i="16"/>
  <c r="P1183" i="16"/>
  <c r="P1182" i="16"/>
  <c r="P1181" i="16"/>
  <c r="P1180" i="16"/>
  <c r="P1179" i="16"/>
  <c r="P1178" i="16"/>
  <c r="P1177" i="16"/>
  <c r="P1176" i="16"/>
  <c r="P1175" i="16"/>
  <c r="P1174" i="16"/>
  <c r="P1173" i="16"/>
  <c r="P1172" i="16"/>
  <c r="P1171" i="16"/>
  <c r="P1170" i="16"/>
  <c r="P1169" i="16"/>
  <c r="P1168" i="16"/>
  <c r="P1167" i="16"/>
  <c r="P1166" i="16"/>
  <c r="P1165" i="16"/>
  <c r="P1164" i="16"/>
  <c r="P1163" i="16"/>
  <c r="P1160" i="16"/>
  <c r="P1159" i="16"/>
  <c r="P1158" i="16"/>
  <c r="P1157" i="16"/>
  <c r="P1156" i="16"/>
  <c r="P1155" i="16"/>
  <c r="P1154" i="16"/>
  <c r="P1153" i="16"/>
  <c r="P1152" i="16"/>
  <c r="P1151" i="16"/>
  <c r="P1150" i="16"/>
  <c r="P1149" i="16"/>
  <c r="P1148" i="16"/>
  <c r="P1147" i="16"/>
  <c r="P1146" i="16"/>
  <c r="P1145" i="16"/>
  <c r="P1144" i="16"/>
  <c r="P1143" i="16"/>
  <c r="P1142" i="16"/>
  <c r="P1141" i="16"/>
  <c r="P1140" i="16"/>
  <c r="P1139" i="16"/>
  <c r="P1138" i="16"/>
  <c r="P1137" i="16"/>
  <c r="P1136" i="16"/>
  <c r="P1135" i="16"/>
  <c r="P1134" i="16"/>
  <c r="P1133" i="16"/>
  <c r="P1132" i="16"/>
  <c r="P1131" i="16"/>
  <c r="P1130" i="16"/>
  <c r="P1129" i="16"/>
  <c r="P1128" i="16"/>
  <c r="P1127" i="16"/>
  <c r="P1126" i="16"/>
  <c r="P1125" i="16"/>
  <c r="P1124" i="16"/>
  <c r="P1123" i="16"/>
  <c r="P1122" i="16"/>
  <c r="P1121" i="16"/>
  <c r="P1120" i="16"/>
  <c r="P1119" i="16"/>
  <c r="P1118" i="16"/>
  <c r="P1113" i="16"/>
  <c r="P1112" i="16"/>
  <c r="P1111" i="16"/>
  <c r="P1110" i="16"/>
  <c r="P1109" i="16"/>
  <c r="P1108" i="16"/>
  <c r="P1107" i="16"/>
  <c r="P1106" i="16"/>
  <c r="P1103" i="16"/>
  <c r="P1101" i="16"/>
  <c r="P1099" i="16"/>
  <c r="P1098" i="16"/>
  <c r="P1095" i="16"/>
  <c r="P1094" i="16"/>
  <c r="P1091" i="16"/>
  <c r="P1090" i="16"/>
  <c r="P1089" i="16"/>
  <c r="P1087" i="16"/>
  <c r="P1086" i="16"/>
  <c r="P1082" i="16"/>
  <c r="P1079" i="16"/>
  <c r="P1078" i="16"/>
  <c r="P1074" i="16"/>
  <c r="P1073" i="16"/>
  <c r="P1071" i="16"/>
  <c r="P1070" i="16"/>
  <c r="P1069" i="16"/>
  <c r="P1067" i="16"/>
  <c r="P1066" i="16"/>
  <c r="P1064" i="16"/>
  <c r="P1063" i="16"/>
  <c r="P1062" i="16"/>
  <c r="P1060" i="16"/>
  <c r="P1059" i="16"/>
  <c r="P1058" i="16"/>
  <c r="P1056" i="16"/>
  <c r="P1055" i="16"/>
  <c r="P1054" i="16"/>
  <c r="P1050" i="16"/>
  <c r="P1048" i="16"/>
  <c r="P1047" i="16"/>
  <c r="P1046" i="16"/>
  <c r="P1044" i="16"/>
  <c r="P1042" i="16"/>
  <c r="P1041" i="16"/>
  <c r="P1039" i="16"/>
  <c r="P1034" i="16"/>
  <c r="P1033" i="16"/>
  <c r="P1031" i="16"/>
  <c r="P1030" i="16"/>
  <c r="P1027" i="16"/>
  <c r="P1025" i="16"/>
  <c r="P1024" i="16"/>
  <c r="P1023" i="16"/>
  <c r="P1019" i="16"/>
  <c r="P1018" i="16"/>
  <c r="P1016" i="16"/>
  <c r="P1015" i="16"/>
  <c r="P1010" i="16"/>
  <c r="P1009" i="16"/>
  <c r="P1005" i="16"/>
  <c r="P1004" i="16"/>
  <c r="P1003" i="16"/>
  <c r="P1000" i="16"/>
  <c r="P995" i="16"/>
  <c r="P994" i="16"/>
  <c r="P993" i="16"/>
  <c r="P992" i="16"/>
  <c r="P991" i="16"/>
  <c r="P987" i="16"/>
  <c r="P986" i="16"/>
  <c r="P985" i="16"/>
  <c r="P984" i="16"/>
  <c r="P983" i="16"/>
  <c r="P981" i="16"/>
  <c r="P979" i="16"/>
  <c r="P978" i="16"/>
  <c r="P976" i="16"/>
  <c r="P975" i="16"/>
  <c r="P974" i="16"/>
  <c r="P971" i="16"/>
  <c r="P970" i="16"/>
  <c r="P968" i="16"/>
  <c r="P967" i="16"/>
  <c r="P964" i="16"/>
  <c r="P963" i="16"/>
  <c r="P962" i="16"/>
  <c r="P960" i="16"/>
  <c r="P959" i="16"/>
  <c r="P956" i="16"/>
  <c r="P955" i="16"/>
  <c r="P952" i="16"/>
  <c r="P950" i="16"/>
  <c r="P949" i="16"/>
  <c r="P948" i="16"/>
  <c r="P947" i="16"/>
  <c r="P945" i="16"/>
  <c r="P943" i="16"/>
  <c r="P941" i="16"/>
  <c r="P940" i="16"/>
  <c r="P939" i="16"/>
  <c r="P936" i="16"/>
  <c r="P934" i="16"/>
  <c r="P933" i="16"/>
  <c r="P931" i="16"/>
  <c r="P930" i="16"/>
  <c r="P929" i="16"/>
  <c r="P928" i="16"/>
  <c r="P925" i="16"/>
  <c r="P924" i="16"/>
  <c r="P917" i="16"/>
  <c r="P915" i="16"/>
  <c r="P914" i="16"/>
  <c r="P913" i="16"/>
  <c r="P909" i="16"/>
  <c r="P908" i="16"/>
  <c r="P907" i="16"/>
  <c r="P906" i="16"/>
  <c r="P905" i="16"/>
  <c r="P904" i="16"/>
  <c r="P901" i="16"/>
  <c r="P896" i="16"/>
  <c r="P895" i="16"/>
  <c r="P893" i="16"/>
  <c r="P891" i="16"/>
  <c r="P888" i="16"/>
  <c r="P884" i="16"/>
  <c r="P883" i="16"/>
  <c r="P882" i="16"/>
  <c r="P879" i="16"/>
  <c r="P878" i="16"/>
  <c r="P877" i="16"/>
  <c r="P875" i="16"/>
  <c r="P873" i="16"/>
  <c r="P871" i="16"/>
  <c r="P868" i="16"/>
  <c r="P867" i="16"/>
  <c r="P864" i="16"/>
  <c r="P863" i="16"/>
  <c r="P862" i="16"/>
  <c r="P860" i="16"/>
  <c r="P858" i="16"/>
  <c r="P857" i="16"/>
  <c r="P856" i="16"/>
  <c r="P853" i="16"/>
  <c r="P852" i="16"/>
  <c r="P851" i="16"/>
  <c r="P850" i="16"/>
  <c r="P848" i="16"/>
  <c r="P847" i="16"/>
  <c r="P845" i="16"/>
  <c r="P844" i="16"/>
  <c r="P842" i="16"/>
  <c r="P840" i="16"/>
  <c r="P838" i="16"/>
  <c r="P837" i="16"/>
  <c r="P832" i="16"/>
  <c r="P831" i="16"/>
  <c r="P829" i="16"/>
  <c r="P827" i="16"/>
  <c r="P826" i="16"/>
  <c r="P825" i="16"/>
  <c r="P824" i="16"/>
  <c r="P821" i="16"/>
  <c r="P820" i="16"/>
  <c r="P818" i="16"/>
  <c r="P817" i="16"/>
  <c r="P816" i="16"/>
  <c r="P815" i="16"/>
  <c r="P814" i="16"/>
  <c r="P812" i="16"/>
  <c r="P810" i="16"/>
  <c r="P809" i="16"/>
  <c r="P807" i="16"/>
  <c r="P805" i="16"/>
  <c r="P804" i="16"/>
  <c r="P803" i="16"/>
  <c r="P801" i="16"/>
  <c r="P800" i="16"/>
  <c r="P799" i="16"/>
  <c r="P793" i="16"/>
  <c r="P791" i="16"/>
  <c r="P788" i="16"/>
  <c r="P785" i="16"/>
  <c r="P784" i="16"/>
  <c r="P782" i="16"/>
  <c r="P781" i="16"/>
  <c r="P779" i="16"/>
  <c r="P777" i="16"/>
  <c r="P774" i="16"/>
  <c r="P773" i="16"/>
  <c r="P771" i="16"/>
  <c r="P769" i="16"/>
  <c r="P767" i="16"/>
  <c r="P765" i="16"/>
  <c r="P762" i="16"/>
  <c r="P761" i="16"/>
  <c r="P760" i="16"/>
  <c r="P758" i="16"/>
  <c r="P757" i="16"/>
  <c r="P756" i="16"/>
  <c r="P755" i="16"/>
  <c r="P754" i="16"/>
  <c r="P753" i="16"/>
  <c r="P752" i="16"/>
  <c r="P750" i="16"/>
  <c r="P749" i="16"/>
  <c r="P748" i="16"/>
  <c r="P745" i="16"/>
  <c r="P744" i="16"/>
  <c r="P743" i="16"/>
  <c r="P740" i="16"/>
  <c r="P739" i="16"/>
  <c r="P738" i="16"/>
  <c r="P737" i="16"/>
  <c r="P736" i="16"/>
  <c r="P735" i="16"/>
  <c r="P734" i="16"/>
  <c r="P732" i="16"/>
  <c r="P731" i="16"/>
  <c r="P730" i="16"/>
  <c r="P729" i="16"/>
  <c r="P728" i="16"/>
  <c r="P726" i="16"/>
  <c r="P724" i="16"/>
  <c r="P723" i="16"/>
  <c r="P722" i="16"/>
  <c r="P719" i="16"/>
  <c r="P718" i="16"/>
  <c r="P716" i="16"/>
  <c r="P715" i="16"/>
  <c r="P714" i="16"/>
  <c r="P712" i="16"/>
  <c r="P711" i="16"/>
  <c r="P709" i="16"/>
  <c r="P708" i="16"/>
  <c r="P707" i="16"/>
  <c r="P706" i="16"/>
  <c r="P705" i="16"/>
  <c r="P704" i="16"/>
  <c r="P703" i="16"/>
  <c r="P702" i="16"/>
  <c r="P701" i="16"/>
  <c r="P700" i="16"/>
  <c r="P693" i="16"/>
  <c r="P692" i="16"/>
  <c r="P687" i="16"/>
  <c r="P683" i="16"/>
  <c r="P680" i="16"/>
  <c r="P678" i="16"/>
  <c r="P676" i="16"/>
  <c r="P675" i="16"/>
  <c r="P674" i="16"/>
  <c r="P671" i="16"/>
  <c r="P669" i="16"/>
  <c r="P668" i="16"/>
  <c r="P666" i="16"/>
  <c r="P661" i="16"/>
  <c r="P660" i="16"/>
  <c r="P658" i="16"/>
  <c r="P656" i="16"/>
  <c r="P655" i="16"/>
  <c r="P652" i="16"/>
  <c r="P651" i="16"/>
  <c r="P647" i="16"/>
  <c r="P645" i="16"/>
  <c r="P644" i="16"/>
  <c r="P643" i="16"/>
  <c r="P642" i="16"/>
  <c r="P638" i="16"/>
  <c r="P637" i="16"/>
  <c r="P636" i="16"/>
  <c r="P633" i="16"/>
  <c r="P632" i="16"/>
  <c r="P629" i="16"/>
  <c r="P628" i="16"/>
  <c r="P627" i="16"/>
  <c r="P623" i="16"/>
  <c r="P619" i="16"/>
  <c r="P618" i="16"/>
  <c r="P616" i="16"/>
  <c r="P615" i="16"/>
  <c r="P611" i="16"/>
  <c r="P610" i="16"/>
  <c r="P609" i="16"/>
  <c r="P607" i="16"/>
  <c r="P599" i="16"/>
  <c r="P598" i="16"/>
  <c r="P597" i="16"/>
  <c r="P596" i="16"/>
  <c r="P594" i="16"/>
  <c r="P591" i="16"/>
  <c r="P589" i="16"/>
  <c r="P586" i="16"/>
  <c r="P584" i="16"/>
  <c r="P580" i="16"/>
  <c r="P578" i="16"/>
  <c r="P577" i="16"/>
  <c r="P576" i="16"/>
  <c r="P571" i="16"/>
  <c r="P570" i="16"/>
  <c r="P568" i="16"/>
  <c r="P564" i="16"/>
  <c r="P563" i="16"/>
  <c r="Q15" i="17" s="1"/>
  <c r="P562" i="16"/>
  <c r="P561" i="16"/>
  <c r="P560" i="16"/>
  <c r="P559" i="16"/>
  <c r="P555" i="16"/>
  <c r="P554" i="16"/>
  <c r="P553" i="16"/>
  <c r="P552" i="16"/>
  <c r="P551" i="16"/>
  <c r="P549" i="16"/>
  <c r="P547" i="16"/>
  <c r="P546" i="16"/>
  <c r="P545" i="16"/>
  <c r="P544" i="16"/>
  <c r="P543" i="16"/>
  <c r="P542" i="16"/>
  <c r="P540" i="16"/>
  <c r="P539" i="16"/>
  <c r="P538" i="16"/>
  <c r="P536" i="16"/>
  <c r="P535" i="16"/>
  <c r="P533" i="16"/>
  <c r="P531" i="16"/>
  <c r="P530" i="16"/>
  <c r="P529" i="16"/>
  <c r="P527" i="16"/>
  <c r="P525" i="16"/>
  <c r="P524" i="16"/>
  <c r="P521" i="16"/>
  <c r="P520" i="16"/>
  <c r="P518" i="16"/>
  <c r="P516" i="16"/>
  <c r="P514" i="16"/>
  <c r="P513" i="16"/>
  <c r="P511" i="16"/>
  <c r="P510" i="16"/>
  <c r="P509" i="16"/>
  <c r="P508" i="16"/>
  <c r="P506" i="16"/>
  <c r="P505" i="16"/>
  <c r="P504" i="16"/>
  <c r="P501" i="16"/>
  <c r="P500" i="16"/>
  <c r="P498" i="16"/>
  <c r="P497" i="16"/>
  <c r="P496" i="16"/>
  <c r="P492" i="16"/>
  <c r="P491" i="16"/>
  <c r="P490" i="16"/>
  <c r="P489" i="16"/>
  <c r="P488" i="16"/>
  <c r="P487" i="16"/>
  <c r="P485" i="16"/>
  <c r="P484" i="16"/>
  <c r="P482" i="16"/>
  <c r="P481" i="16"/>
  <c r="P480" i="16"/>
  <c r="P479" i="16"/>
  <c r="P478" i="16"/>
  <c r="P477" i="16"/>
  <c r="P473" i="16"/>
  <c r="P472" i="16"/>
  <c r="P471" i="16"/>
  <c r="P468" i="16"/>
  <c r="P466" i="16"/>
  <c r="P465" i="16"/>
  <c r="P464" i="16"/>
  <c r="P463" i="16"/>
  <c r="P460" i="16"/>
  <c r="P459" i="16"/>
  <c r="P457" i="16"/>
  <c r="P456" i="16"/>
  <c r="P454" i="16"/>
  <c r="P451" i="16"/>
  <c r="P450" i="16"/>
  <c r="P449" i="16"/>
  <c r="P447" i="16"/>
  <c r="P446" i="16"/>
  <c r="P445" i="16"/>
  <c r="P444" i="16"/>
  <c r="P439" i="16"/>
  <c r="P438" i="16"/>
  <c r="P437" i="16"/>
  <c r="P436" i="16"/>
  <c r="P431" i="16"/>
  <c r="P430" i="16"/>
  <c r="P429" i="16"/>
  <c r="P427" i="16"/>
  <c r="P424" i="16"/>
  <c r="P423" i="16"/>
  <c r="P421" i="16"/>
  <c r="P420" i="16"/>
  <c r="P418" i="16"/>
  <c r="P417" i="16"/>
  <c r="P416" i="16"/>
  <c r="P412" i="16"/>
  <c r="P411" i="16"/>
  <c r="P410" i="16"/>
  <c r="P409" i="16"/>
  <c r="P408" i="16"/>
  <c r="P404" i="16"/>
  <c r="P403" i="16"/>
  <c r="P402" i="16"/>
  <c r="P401" i="16"/>
  <c r="P400" i="16"/>
  <c r="P399" i="16"/>
  <c r="P398" i="16"/>
  <c r="P397" i="16"/>
  <c r="P395" i="16"/>
  <c r="P393" i="16"/>
  <c r="P392" i="16"/>
  <c r="P391" i="16"/>
  <c r="P389" i="16"/>
  <c r="P388" i="16"/>
  <c r="P387" i="16"/>
  <c r="P385" i="16"/>
  <c r="P384" i="16"/>
  <c r="P382" i="16"/>
  <c r="P381" i="16"/>
  <c r="P380" i="16"/>
  <c r="P379" i="16"/>
  <c r="P378" i="16"/>
  <c r="P377" i="16"/>
  <c r="P376" i="16"/>
  <c r="P373" i="16"/>
  <c r="P372" i="16"/>
  <c r="P371" i="16"/>
  <c r="P369" i="16"/>
  <c r="P368" i="16"/>
  <c r="P366" i="16"/>
  <c r="P365" i="16"/>
  <c r="P364" i="16"/>
  <c r="P363" i="16"/>
  <c r="P362" i="16"/>
  <c r="P360" i="16"/>
  <c r="P358" i="16"/>
  <c r="P354" i="16"/>
  <c r="P353" i="16"/>
  <c r="P352" i="16"/>
  <c r="P351" i="16"/>
  <c r="P350" i="16"/>
  <c r="P348" i="16"/>
  <c r="P346" i="16"/>
  <c r="P345" i="16"/>
  <c r="P343" i="16"/>
  <c r="P342" i="16"/>
  <c r="P341" i="16"/>
  <c r="P339" i="16"/>
  <c r="P338" i="16"/>
  <c r="P336" i="16"/>
  <c r="P333" i="16"/>
  <c r="P332" i="16"/>
  <c r="P331" i="16"/>
  <c r="P330" i="16"/>
  <c r="P329" i="16"/>
  <c r="P327" i="16"/>
  <c r="P324" i="16"/>
  <c r="P322" i="16"/>
  <c r="P320" i="16"/>
  <c r="P317" i="16"/>
  <c r="P316" i="16"/>
  <c r="P315" i="16"/>
  <c r="P311" i="16"/>
  <c r="P310" i="16"/>
  <c r="P309" i="16"/>
  <c r="P305" i="16"/>
  <c r="P302" i="16"/>
  <c r="P301" i="16"/>
  <c r="P299" i="16"/>
  <c r="P295" i="16"/>
  <c r="P293" i="16"/>
  <c r="P292" i="16"/>
  <c r="P290" i="16"/>
  <c r="P288" i="16"/>
  <c r="P287" i="16"/>
  <c r="P286" i="16"/>
  <c r="P285" i="16"/>
  <c r="P284" i="16"/>
  <c r="P283" i="16"/>
  <c r="P278" i="16"/>
  <c r="P277" i="16"/>
  <c r="P276" i="16"/>
  <c r="P271" i="16"/>
  <c r="P270" i="16"/>
  <c r="P269" i="16"/>
  <c r="P265" i="16"/>
  <c r="P263" i="16"/>
  <c r="P262" i="16"/>
  <c r="P260" i="16"/>
  <c r="P257" i="16"/>
  <c r="P255" i="16"/>
  <c r="P252" i="16"/>
  <c r="P250" i="16"/>
  <c r="P249" i="16"/>
  <c r="P244" i="16"/>
  <c r="P243" i="16"/>
  <c r="P241" i="16"/>
  <c r="P240" i="16"/>
  <c r="P238" i="16"/>
  <c r="P237" i="16"/>
  <c r="P236" i="16"/>
  <c r="P235" i="16"/>
  <c r="P234" i="16"/>
  <c r="P233" i="16"/>
  <c r="P232" i="16"/>
  <c r="P231" i="16"/>
  <c r="P228" i="16"/>
  <c r="P226" i="16"/>
  <c r="P225" i="16"/>
  <c r="P224" i="16"/>
  <c r="P223" i="16"/>
  <c r="P221" i="16"/>
  <c r="P220" i="16"/>
  <c r="P218" i="16"/>
  <c r="P217" i="16"/>
  <c r="P216" i="16"/>
  <c r="P215" i="16"/>
  <c r="P212" i="16"/>
  <c r="P209" i="16"/>
  <c r="P208" i="16"/>
  <c r="P205" i="16"/>
  <c r="P204" i="16"/>
  <c r="P203" i="16"/>
  <c r="P202" i="16"/>
  <c r="P201" i="16"/>
  <c r="P199" i="16"/>
  <c r="P198" i="16"/>
  <c r="P196" i="16"/>
  <c r="P195" i="16"/>
  <c r="P194" i="16"/>
  <c r="P193" i="16"/>
  <c r="P191" i="16"/>
  <c r="P189" i="16"/>
  <c r="P188" i="16"/>
  <c r="P187" i="16"/>
  <c r="P185" i="16"/>
  <c r="P181" i="16"/>
  <c r="P180" i="16"/>
  <c r="P179" i="16"/>
  <c r="P178" i="16"/>
  <c r="P175" i="16"/>
  <c r="P173" i="16"/>
  <c r="P172" i="16"/>
  <c r="P171" i="16"/>
  <c r="P167" i="16"/>
  <c r="P166" i="16"/>
  <c r="P165" i="16"/>
  <c r="P164" i="16"/>
  <c r="P163" i="16"/>
  <c r="P162" i="16"/>
  <c r="P159" i="16"/>
  <c r="P158" i="16"/>
  <c r="P155" i="16"/>
  <c r="P152" i="16"/>
  <c r="P151" i="16"/>
  <c r="P150" i="16"/>
  <c r="P149" i="16"/>
  <c r="P148" i="16"/>
  <c r="P143" i="16"/>
  <c r="P142" i="16"/>
  <c r="P141" i="16"/>
  <c r="P140" i="16"/>
  <c r="P139" i="16"/>
  <c r="P138" i="16"/>
  <c r="P137" i="16"/>
  <c r="P136" i="16"/>
  <c r="P135" i="16"/>
  <c r="P134" i="16"/>
  <c r="P133" i="16"/>
  <c r="P132" i="16"/>
  <c r="P131" i="16"/>
  <c r="P128" i="16"/>
  <c r="P122" i="16"/>
  <c r="P121" i="16"/>
  <c r="P117" i="16"/>
  <c r="P116" i="16"/>
  <c r="P114" i="16"/>
  <c r="P110" i="16"/>
  <c r="P109" i="16"/>
  <c r="P108" i="16"/>
  <c r="P107" i="16"/>
  <c r="P106" i="16"/>
  <c r="P105" i="16"/>
  <c r="P104" i="16"/>
  <c r="P101" i="16"/>
  <c r="P100" i="16"/>
  <c r="P97" i="16"/>
  <c r="P96" i="16"/>
  <c r="P94" i="16"/>
  <c r="P93" i="16"/>
  <c r="P92" i="16"/>
  <c r="P90" i="16"/>
  <c r="P89" i="16"/>
  <c r="P88" i="16"/>
  <c r="P87" i="16"/>
  <c r="P85" i="16"/>
  <c r="P84" i="16"/>
  <c r="P83" i="16"/>
  <c r="P81" i="16"/>
  <c r="P80" i="16"/>
  <c r="P78" i="16"/>
  <c r="P77" i="16"/>
  <c r="P75" i="16"/>
  <c r="P74" i="16"/>
  <c r="P73" i="16"/>
  <c r="P69" i="16"/>
  <c r="P68" i="16"/>
  <c r="P67" i="16"/>
  <c r="P63" i="16"/>
  <c r="P59" i="16"/>
  <c r="P58" i="16"/>
  <c r="P57" i="16"/>
  <c r="P56" i="16"/>
  <c r="P55" i="16"/>
  <c r="P53" i="16"/>
  <c r="P52" i="16"/>
  <c r="P51" i="16"/>
  <c r="P50" i="16"/>
  <c r="P49" i="16"/>
  <c r="P47" i="16"/>
  <c r="P46" i="16"/>
  <c r="P45" i="16"/>
  <c r="P44" i="16"/>
  <c r="P43" i="16"/>
  <c r="P42" i="16"/>
  <c r="P41" i="16"/>
  <c r="P38" i="16"/>
  <c r="P36" i="16"/>
  <c r="P33" i="16"/>
  <c r="P31" i="16"/>
  <c r="P30" i="16"/>
  <c r="P29" i="16"/>
  <c r="P28" i="16"/>
  <c r="P25" i="16"/>
  <c r="P23" i="16"/>
  <c r="P22" i="16"/>
  <c r="P21" i="16"/>
  <c r="P20" i="16"/>
  <c r="P19" i="16"/>
  <c r="P17" i="16"/>
  <c r="P15" i="16"/>
  <c r="P14" i="16"/>
  <c r="P13" i="16"/>
  <c r="P10" i="16"/>
  <c r="P6" i="16"/>
  <c r="P3" i="16"/>
  <c r="O1244" i="16"/>
  <c r="O1243" i="16"/>
  <c r="O1242" i="16"/>
  <c r="O1241" i="16"/>
  <c r="O1240" i="16"/>
  <c r="O1239" i="16"/>
  <c r="O1238" i="16"/>
  <c r="O1237" i="16"/>
  <c r="O1236" i="16"/>
  <c r="O1233" i="16"/>
  <c r="O1232" i="16"/>
  <c r="O1231" i="16"/>
  <c r="O1230" i="16"/>
  <c r="O1229" i="16"/>
  <c r="O1228" i="16"/>
  <c r="O1227" i="16"/>
  <c r="O1226" i="16"/>
  <c r="O1225" i="16"/>
  <c r="O1224" i="16"/>
  <c r="O1223" i="16"/>
  <c r="O1222" i="16"/>
  <c r="O1221" i="16"/>
  <c r="O1220" i="16"/>
  <c r="O1218" i="16"/>
  <c r="O1217" i="16"/>
  <c r="O1216" i="16"/>
  <c r="O1215" i="16"/>
  <c r="O1214" i="16"/>
  <c r="O1212" i="16"/>
  <c r="O1211" i="16"/>
  <c r="O1210" i="16"/>
  <c r="O1209" i="16"/>
  <c r="O1207" i="16"/>
  <c r="O1206" i="16"/>
  <c r="O1205" i="16"/>
  <c r="O1204" i="16"/>
  <c r="O1202" i="16"/>
  <c r="O1201" i="16"/>
  <c r="O1200" i="16"/>
  <c r="O1199" i="16"/>
  <c r="O1198" i="16"/>
  <c r="O1197" i="16"/>
  <c r="O1196" i="16"/>
  <c r="O1195" i="16"/>
  <c r="O1194" i="16"/>
  <c r="O1193" i="16"/>
  <c r="O1192" i="16"/>
  <c r="O1191" i="16"/>
  <c r="O1190" i="16"/>
  <c r="O1189" i="16"/>
  <c r="O1188" i="16"/>
  <c r="O1187" i="16"/>
  <c r="O1186" i="16"/>
  <c r="O1185" i="16"/>
  <c r="O1184" i="16"/>
  <c r="O1183" i="16"/>
  <c r="O1182" i="16"/>
  <c r="O1181" i="16"/>
  <c r="O1180" i="16"/>
  <c r="O1179" i="16"/>
  <c r="O1178" i="16"/>
  <c r="O1177" i="16"/>
  <c r="O1176" i="16"/>
  <c r="O1175" i="16"/>
  <c r="O1174" i="16"/>
  <c r="O1173" i="16"/>
  <c r="O1172" i="16"/>
  <c r="O1171" i="16"/>
  <c r="O1170" i="16"/>
  <c r="O1169" i="16"/>
  <c r="O1168" i="16"/>
  <c r="O1167" i="16"/>
  <c r="O1166" i="16"/>
  <c r="O1165" i="16"/>
  <c r="O1164" i="16"/>
  <c r="O1163" i="16"/>
  <c r="O1160" i="16"/>
  <c r="O1159" i="16"/>
  <c r="O1158" i="16"/>
  <c r="O1157" i="16"/>
  <c r="O1156" i="16"/>
  <c r="O1155" i="16"/>
  <c r="O1154" i="16"/>
  <c r="O1153" i="16"/>
  <c r="O1152" i="16"/>
  <c r="O1151" i="16"/>
  <c r="O1150" i="16"/>
  <c r="O1149" i="16"/>
  <c r="O1148" i="16"/>
  <c r="O1147" i="16"/>
  <c r="O1146" i="16"/>
  <c r="O1145" i="16"/>
  <c r="O1144" i="16"/>
  <c r="O1143" i="16"/>
  <c r="O1142" i="16"/>
  <c r="O1141" i="16"/>
  <c r="O1140" i="16"/>
  <c r="O1139" i="16"/>
  <c r="O1138" i="16"/>
  <c r="O1137" i="16"/>
  <c r="O1136" i="16"/>
  <c r="O1135" i="16"/>
  <c r="O1134" i="16"/>
  <c r="O1133" i="16"/>
  <c r="O1132" i="16"/>
  <c r="O1131" i="16"/>
  <c r="O1130" i="16"/>
  <c r="O1129" i="16"/>
  <c r="O1128" i="16"/>
  <c r="O1127" i="16"/>
  <c r="O1126" i="16"/>
  <c r="O1125" i="16"/>
  <c r="O1124" i="16"/>
  <c r="O1123" i="16"/>
  <c r="O1121" i="16"/>
  <c r="O1120" i="16"/>
  <c r="O1119" i="16"/>
  <c r="O1118" i="16"/>
  <c r="O1113" i="16"/>
  <c r="O1112" i="16"/>
  <c r="O1111" i="16"/>
  <c r="O1110" i="16"/>
  <c r="O1109" i="16"/>
  <c r="O1108" i="16"/>
  <c r="O1107" i="16"/>
  <c r="O1106" i="16"/>
  <c r="O1103" i="16"/>
  <c r="O1101" i="16"/>
  <c r="O1099" i="16"/>
  <c r="O1098" i="16"/>
  <c r="O1095" i="16"/>
  <c r="O1094" i="16"/>
  <c r="O1091" i="16"/>
  <c r="O1090" i="16"/>
  <c r="O1089" i="16"/>
  <c r="O1087" i="16"/>
  <c r="O1086" i="16"/>
  <c r="O1082" i="16"/>
  <c r="O1079" i="16"/>
  <c r="O1078" i="16"/>
  <c r="O1074" i="16"/>
  <c r="O1073" i="16"/>
  <c r="O1071" i="16"/>
  <c r="O1070" i="16"/>
  <c r="O1069" i="16"/>
  <c r="O1067" i="16"/>
  <c r="O1066" i="16"/>
  <c r="O1064" i="16"/>
  <c r="O1063" i="16"/>
  <c r="O1062" i="16"/>
  <c r="O1060" i="16"/>
  <c r="O1059" i="16"/>
  <c r="O1058" i="16"/>
  <c r="O1056" i="16"/>
  <c r="O1055" i="16"/>
  <c r="O1054" i="16"/>
  <c r="O1050" i="16"/>
  <c r="O1048" i="16"/>
  <c r="O1047" i="16"/>
  <c r="O1046" i="16"/>
  <c r="O1044" i="16"/>
  <c r="O1042" i="16"/>
  <c r="O1041" i="16"/>
  <c r="O1039" i="16"/>
  <c r="O1034" i="16"/>
  <c r="O1033" i="16"/>
  <c r="O1031" i="16"/>
  <c r="O1030" i="16"/>
  <c r="O1027" i="16"/>
  <c r="O1025" i="16"/>
  <c r="O1024" i="16"/>
  <c r="O1023" i="16"/>
  <c r="O1019" i="16"/>
  <c r="O1018" i="16"/>
  <c r="O1016" i="16"/>
  <c r="O1015" i="16"/>
  <c r="O1010" i="16"/>
  <c r="O1009" i="16"/>
  <c r="O1005" i="16"/>
  <c r="O1004" i="16"/>
  <c r="O1003" i="16"/>
  <c r="O1000" i="16"/>
  <c r="O995" i="16"/>
  <c r="O994" i="16"/>
  <c r="O993" i="16"/>
  <c r="O992" i="16"/>
  <c r="O991" i="16"/>
  <c r="O987" i="16"/>
  <c r="O986" i="16"/>
  <c r="O985" i="16"/>
  <c r="O984" i="16"/>
  <c r="O983" i="16"/>
  <c r="O981" i="16"/>
  <c r="O979" i="16"/>
  <c r="O978" i="16"/>
  <c r="O976" i="16"/>
  <c r="O975" i="16"/>
  <c r="O974" i="16"/>
  <c r="O971" i="16"/>
  <c r="O970" i="16"/>
  <c r="O968" i="16"/>
  <c r="O967" i="16"/>
  <c r="O964" i="16"/>
  <c r="O963" i="16"/>
  <c r="O962" i="16"/>
  <c r="O960" i="16"/>
  <c r="O959" i="16"/>
  <c r="O956" i="16"/>
  <c r="O955" i="16"/>
  <c r="O952" i="16"/>
  <c r="O950" i="16"/>
  <c r="O949" i="16"/>
  <c r="O948" i="16"/>
  <c r="O947" i="16"/>
  <c r="O945" i="16"/>
  <c r="O943" i="16"/>
  <c r="O941" i="16"/>
  <c r="O940" i="16"/>
  <c r="O939" i="16"/>
  <c r="O936" i="16"/>
  <c r="O934" i="16"/>
  <c r="O933" i="16"/>
  <c r="O931" i="16"/>
  <c r="O930" i="16"/>
  <c r="O929" i="16"/>
  <c r="O928" i="16"/>
  <c r="O925" i="16"/>
  <c r="O924" i="16"/>
  <c r="O917" i="16"/>
  <c r="O915" i="16"/>
  <c r="O914" i="16"/>
  <c r="O913" i="16"/>
  <c r="O909" i="16"/>
  <c r="O908" i="16"/>
  <c r="O907" i="16"/>
  <c r="O905" i="16"/>
  <c r="O904" i="16"/>
  <c r="O901" i="16"/>
  <c r="O896" i="16"/>
  <c r="O895" i="16"/>
  <c r="O893" i="16"/>
  <c r="O891" i="16"/>
  <c r="O888" i="16"/>
  <c r="O884" i="16"/>
  <c r="O883" i="16"/>
  <c r="O882" i="16"/>
  <c r="O879" i="16"/>
  <c r="O878" i="16"/>
  <c r="O877" i="16"/>
  <c r="O875" i="16"/>
  <c r="O873" i="16"/>
  <c r="O871" i="16"/>
  <c r="O868" i="16"/>
  <c r="O867" i="16"/>
  <c r="O864" i="16"/>
  <c r="O863" i="16"/>
  <c r="O862" i="16"/>
  <c r="O860" i="16"/>
  <c r="O858" i="16"/>
  <c r="O857" i="16"/>
  <c r="O856" i="16"/>
  <c r="O853" i="16"/>
  <c r="O852" i="16"/>
  <c r="O851" i="16"/>
  <c r="O850" i="16"/>
  <c r="O848" i="16"/>
  <c r="O847" i="16"/>
  <c r="O845" i="16"/>
  <c r="O844" i="16"/>
  <c r="O842" i="16"/>
  <c r="O840" i="16"/>
  <c r="O838" i="16"/>
  <c r="O837" i="16"/>
  <c r="O832" i="16"/>
  <c r="O831" i="16"/>
  <c r="O829" i="16"/>
  <c r="O827" i="16"/>
  <c r="O826" i="16"/>
  <c r="O825" i="16"/>
  <c r="O824" i="16"/>
  <c r="O822" i="16"/>
  <c r="O821" i="16"/>
  <c r="O820" i="16"/>
  <c r="O818" i="16"/>
  <c r="O817" i="16"/>
  <c r="O816" i="16"/>
  <c r="O815" i="16"/>
  <c r="O814" i="16"/>
  <c r="O812" i="16"/>
  <c r="O810" i="16"/>
  <c r="O809" i="16"/>
  <c r="O807" i="16"/>
  <c r="O805" i="16"/>
  <c r="O804" i="16"/>
  <c r="O803" i="16"/>
  <c r="O801" i="16"/>
  <c r="O800" i="16"/>
  <c r="O799" i="16"/>
  <c r="O793" i="16"/>
  <c r="O791" i="16"/>
  <c r="O788" i="16"/>
  <c r="O785" i="16"/>
  <c r="O784" i="16"/>
  <c r="O782" i="16"/>
  <c r="O781" i="16"/>
  <c r="O779" i="16"/>
  <c r="O777" i="16"/>
  <c r="O774" i="16"/>
  <c r="O773" i="16"/>
  <c r="O771" i="16"/>
  <c r="O769" i="16"/>
  <c r="O767" i="16"/>
  <c r="O765" i="16"/>
  <c r="O762" i="16"/>
  <c r="O761" i="16"/>
  <c r="O760" i="16"/>
  <c r="O758" i="16"/>
  <c r="O757" i="16"/>
  <c r="O756" i="16"/>
  <c r="O755" i="16"/>
  <c r="O754" i="16"/>
  <c r="O753" i="16"/>
  <c r="O752" i="16"/>
  <c r="O750" i="16"/>
  <c r="O749" i="16"/>
  <c r="O748" i="16"/>
  <c r="O745" i="16"/>
  <c r="O744" i="16"/>
  <c r="O743" i="16"/>
  <c r="O740" i="16"/>
  <c r="O739" i="16"/>
  <c r="O738" i="16"/>
  <c r="O737" i="16"/>
  <c r="O736" i="16"/>
  <c r="O735" i="16"/>
  <c r="O734" i="16"/>
  <c r="O732" i="16"/>
  <c r="O731" i="16"/>
  <c r="O730" i="16"/>
  <c r="O729" i="16"/>
  <c r="O728" i="16"/>
  <c r="O726" i="16"/>
  <c r="O724" i="16"/>
  <c r="O723" i="16"/>
  <c r="O722" i="16"/>
  <c r="O719" i="16"/>
  <c r="O718" i="16"/>
  <c r="O716" i="16"/>
  <c r="O715" i="16"/>
  <c r="O714" i="16"/>
  <c r="O712" i="16"/>
  <c r="O711" i="16"/>
  <c r="O709" i="16"/>
  <c r="O708" i="16"/>
  <c r="O707" i="16"/>
  <c r="O706" i="16"/>
  <c r="O705" i="16"/>
  <c r="O704" i="16"/>
  <c r="O703" i="16"/>
  <c r="O702" i="16"/>
  <c r="O701" i="16"/>
  <c r="O700" i="16"/>
  <c r="O693" i="16"/>
  <c r="O692" i="16"/>
  <c r="O687" i="16"/>
  <c r="O683" i="16"/>
  <c r="O680" i="16"/>
  <c r="O678" i="16"/>
  <c r="O676" i="16"/>
  <c r="O675" i="16"/>
  <c r="O674" i="16"/>
  <c r="O669" i="16"/>
  <c r="O668" i="16"/>
  <c r="O666" i="16"/>
  <c r="O661" i="16"/>
  <c r="O660" i="16"/>
  <c r="O658" i="16"/>
  <c r="O656" i="16"/>
  <c r="O655" i="16"/>
  <c r="O652" i="16"/>
  <c r="O651" i="16"/>
  <c r="O647" i="16"/>
  <c r="O645" i="16"/>
  <c r="O644" i="16"/>
  <c r="O643" i="16"/>
  <c r="O642" i="16"/>
  <c r="O638" i="16"/>
  <c r="O637" i="16"/>
  <c r="O636" i="16"/>
  <c r="O633" i="16"/>
  <c r="O632" i="16"/>
  <c r="O629" i="16"/>
  <c r="O628" i="16"/>
  <c r="O627" i="16"/>
  <c r="O623" i="16"/>
  <c r="O619" i="16"/>
  <c r="O618" i="16"/>
  <c r="O616" i="16"/>
  <c r="O615" i="16"/>
  <c r="O611" i="16"/>
  <c r="O610" i="16"/>
  <c r="O609" i="16"/>
  <c r="O607" i="16"/>
  <c r="O599" i="16"/>
  <c r="O598" i="16"/>
  <c r="O597" i="16"/>
  <c r="O596" i="16"/>
  <c r="O594" i="16"/>
  <c r="O591" i="16"/>
  <c r="O589" i="16"/>
  <c r="O586" i="16"/>
  <c r="O584" i="16"/>
  <c r="O580" i="16"/>
  <c r="O578" i="16"/>
  <c r="O577" i="16"/>
  <c r="O576" i="16"/>
  <c r="O571" i="16"/>
  <c r="O570" i="16"/>
  <c r="O568" i="16"/>
  <c r="O564" i="16"/>
  <c r="O563" i="16"/>
  <c r="P15" i="17" s="1"/>
  <c r="O562" i="16"/>
  <c r="O561" i="16"/>
  <c r="O560" i="16"/>
  <c r="O559" i="16"/>
  <c r="O555" i="16"/>
  <c r="O554" i="16"/>
  <c r="O553" i="16"/>
  <c r="O552" i="16"/>
  <c r="O551" i="16"/>
  <c r="O549" i="16"/>
  <c r="O547" i="16"/>
  <c r="O546" i="16"/>
  <c r="O545" i="16"/>
  <c r="O544" i="16"/>
  <c r="O543" i="16"/>
  <c r="O542" i="16"/>
  <c r="O540" i="16"/>
  <c r="O539" i="16"/>
  <c r="O538" i="16"/>
  <c r="O537" i="16"/>
  <c r="O536" i="16"/>
  <c r="O535" i="16"/>
  <c r="O533" i="16"/>
  <c r="O531" i="16"/>
  <c r="O530" i="16"/>
  <c r="O529" i="16"/>
  <c r="O527" i="16"/>
  <c r="O525" i="16"/>
  <c r="O524" i="16"/>
  <c r="O521" i="16"/>
  <c r="O520" i="16"/>
  <c r="O518" i="16"/>
  <c r="O516" i="16"/>
  <c r="O514" i="16"/>
  <c r="O513" i="16"/>
  <c r="O511" i="16"/>
  <c r="O510" i="16"/>
  <c r="O509" i="16"/>
  <c r="O508" i="16"/>
  <c r="O506" i="16"/>
  <c r="O505" i="16"/>
  <c r="O504" i="16"/>
  <c r="O501" i="16"/>
  <c r="O500" i="16"/>
  <c r="O498" i="16"/>
  <c r="O497" i="16"/>
  <c r="O496" i="16"/>
  <c r="O492" i="16"/>
  <c r="O491" i="16"/>
  <c r="O490" i="16"/>
  <c r="O489" i="16"/>
  <c r="O488" i="16"/>
  <c r="O487" i="16"/>
  <c r="O485" i="16"/>
  <c r="O484" i="16"/>
  <c r="O482" i="16"/>
  <c r="O481" i="16"/>
  <c r="O479" i="16"/>
  <c r="O478" i="16"/>
  <c r="O477" i="16"/>
  <c r="O473" i="16"/>
  <c r="O472" i="16"/>
  <c r="O471" i="16"/>
  <c r="O468" i="16"/>
  <c r="O466" i="16"/>
  <c r="O465" i="16"/>
  <c r="O464" i="16"/>
  <c r="O463" i="16"/>
  <c r="O460" i="16"/>
  <c r="O459" i="16"/>
  <c r="O457" i="16"/>
  <c r="O456" i="16"/>
  <c r="O454" i="16"/>
  <c r="O451" i="16"/>
  <c r="O450" i="16"/>
  <c r="O449" i="16"/>
  <c r="O447" i="16"/>
  <c r="O446" i="16"/>
  <c r="O445" i="16"/>
  <c r="O444" i="16"/>
  <c r="O439" i="16"/>
  <c r="O438" i="16"/>
  <c r="O437" i="16"/>
  <c r="O436" i="16"/>
  <c r="O431" i="16"/>
  <c r="O430" i="16"/>
  <c r="O429" i="16"/>
  <c r="O427" i="16"/>
  <c r="O424" i="16"/>
  <c r="O423" i="16"/>
  <c r="O421" i="16"/>
  <c r="O420" i="16"/>
  <c r="O418" i="16"/>
  <c r="O417" i="16"/>
  <c r="O416" i="16"/>
  <c r="O412" i="16"/>
  <c r="O411" i="16"/>
  <c r="O410" i="16"/>
  <c r="O409" i="16"/>
  <c r="O408" i="16"/>
  <c r="O404" i="16"/>
  <c r="O403" i="16"/>
  <c r="O402" i="16"/>
  <c r="O401" i="16"/>
  <c r="O400" i="16"/>
  <c r="O399" i="16"/>
  <c r="O398" i="16"/>
  <c r="O397" i="16"/>
  <c r="O395" i="16"/>
  <c r="O393" i="16"/>
  <c r="O392" i="16"/>
  <c r="O391" i="16"/>
  <c r="O389" i="16"/>
  <c r="O388" i="16"/>
  <c r="O387" i="16"/>
  <c r="O385" i="16"/>
  <c r="O384" i="16"/>
  <c r="O383" i="16"/>
  <c r="O382" i="16"/>
  <c r="O381" i="16"/>
  <c r="O380" i="16"/>
  <c r="O379" i="16"/>
  <c r="O378" i="16"/>
  <c r="O377" i="16"/>
  <c r="O376" i="16"/>
  <c r="O373" i="16"/>
  <c r="O372" i="16"/>
  <c r="O371" i="16"/>
  <c r="O369" i="16"/>
  <c r="O368" i="16"/>
  <c r="O366" i="16"/>
  <c r="O365" i="16"/>
  <c r="O364" i="16"/>
  <c r="O363" i="16"/>
  <c r="O362" i="16"/>
  <c r="O360" i="16"/>
  <c r="O358" i="16"/>
  <c r="O354" i="16"/>
  <c r="O353" i="16"/>
  <c r="O352" i="16"/>
  <c r="O350" i="16"/>
  <c r="O348" i="16"/>
  <c r="O346" i="16"/>
  <c r="O345" i="16"/>
  <c r="O342" i="16"/>
  <c r="O341" i="16"/>
  <c r="O339" i="16"/>
  <c r="O338" i="16"/>
  <c r="O336" i="16"/>
  <c r="O333" i="16"/>
  <c r="O332" i="16"/>
  <c r="O331" i="16"/>
  <c r="O330" i="16"/>
  <c r="O329" i="16"/>
  <c r="O327" i="16"/>
  <c r="O324" i="16"/>
  <c r="O322" i="16"/>
  <c r="O320" i="16"/>
  <c r="O317" i="16"/>
  <c r="O316" i="16"/>
  <c r="O315" i="16"/>
  <c r="O311" i="16"/>
  <c r="O310" i="16"/>
  <c r="O309" i="16"/>
  <c r="O305" i="16"/>
  <c r="O302" i="16"/>
  <c r="O301" i="16"/>
  <c r="O299" i="16"/>
  <c r="O295" i="16"/>
  <c r="O293" i="16"/>
  <c r="O292" i="16"/>
  <c r="O290" i="16"/>
  <c r="O288" i="16"/>
  <c r="O287" i="16"/>
  <c r="O286" i="16"/>
  <c r="O284" i="16"/>
  <c r="O283" i="16"/>
  <c r="O278" i="16"/>
  <c r="O277" i="16"/>
  <c r="O276" i="16"/>
  <c r="O274" i="16"/>
  <c r="O271" i="16"/>
  <c r="O270" i="16"/>
  <c r="O269" i="16"/>
  <c r="O265" i="16"/>
  <c r="O263" i="16"/>
  <c r="O262" i="16"/>
  <c r="O260" i="16"/>
  <c r="O257" i="16"/>
  <c r="O255" i="16"/>
  <c r="O252" i="16"/>
  <c r="O250" i="16"/>
  <c r="O249" i="16"/>
  <c r="O244" i="16"/>
  <c r="O243" i="16"/>
  <c r="O241" i="16"/>
  <c r="O240" i="16"/>
  <c r="O238" i="16"/>
  <c r="O237" i="16"/>
  <c r="O236" i="16"/>
  <c r="O235" i="16"/>
  <c r="O234" i="16"/>
  <c r="O233" i="16"/>
  <c r="O232" i="16"/>
  <c r="O231" i="16"/>
  <c r="O228" i="16"/>
  <c r="O226" i="16"/>
  <c r="O225" i="16"/>
  <c r="O224" i="16"/>
  <c r="O223" i="16"/>
  <c r="O221" i="16"/>
  <c r="O220" i="16"/>
  <c r="O218" i="16"/>
  <c r="O217" i="16"/>
  <c r="O216" i="16"/>
  <c r="O215" i="16"/>
  <c r="O213" i="16"/>
  <c r="O212" i="16"/>
  <c r="O209" i="16"/>
  <c r="O208" i="16"/>
  <c r="O205" i="16"/>
  <c r="O204" i="16"/>
  <c r="O203" i="16"/>
  <c r="O202" i="16"/>
  <c r="O201" i="16"/>
  <c r="O199" i="16"/>
  <c r="O198" i="16"/>
  <c r="O196" i="16"/>
  <c r="O195" i="16"/>
  <c r="O194" i="16"/>
  <c r="O193" i="16"/>
  <c r="O191" i="16"/>
  <c r="O189" i="16"/>
  <c r="O188" i="16"/>
  <c r="O187" i="16"/>
  <c r="O185" i="16"/>
  <c r="O181" i="16"/>
  <c r="O180" i="16"/>
  <c r="O179" i="16"/>
  <c r="O178" i="16"/>
  <c r="O175" i="16"/>
  <c r="O173" i="16"/>
  <c r="O172" i="16"/>
  <c r="O171" i="16"/>
  <c r="O167" i="16"/>
  <c r="O166" i="16"/>
  <c r="O165" i="16"/>
  <c r="O164" i="16"/>
  <c r="O163" i="16"/>
  <c r="O162" i="16"/>
  <c r="O159" i="16"/>
  <c r="O158" i="16"/>
  <c r="O155" i="16"/>
  <c r="O152" i="16"/>
  <c r="O151" i="16"/>
  <c r="O150" i="16"/>
  <c r="O149" i="16"/>
  <c r="O148" i="16"/>
  <c r="O145" i="16"/>
  <c r="O143" i="16"/>
  <c r="O142" i="16"/>
  <c r="O141" i="16"/>
  <c r="O140" i="16"/>
  <c r="O139" i="16"/>
  <c r="O137" i="16"/>
  <c r="O136" i="16"/>
  <c r="O135" i="16"/>
  <c r="O134" i="16"/>
  <c r="O133" i="16"/>
  <c r="O132" i="16"/>
  <c r="O131" i="16"/>
  <c r="O128" i="16"/>
  <c r="O122" i="16"/>
  <c r="O121" i="16"/>
  <c r="O117" i="16"/>
  <c r="O116" i="16"/>
  <c r="O114" i="16"/>
  <c r="O110" i="16"/>
  <c r="O109" i="16"/>
  <c r="O108" i="16"/>
  <c r="O107" i="16"/>
  <c r="O106" i="16"/>
  <c r="O105" i="16"/>
  <c r="O104" i="16"/>
  <c r="O101" i="16"/>
  <c r="O100" i="16"/>
  <c r="O97" i="16"/>
  <c r="O96" i="16"/>
  <c r="O94" i="16"/>
  <c r="O93" i="16"/>
  <c r="O92" i="16"/>
  <c r="O90" i="16"/>
  <c r="O89" i="16"/>
  <c r="O88" i="16"/>
  <c r="O87" i="16"/>
  <c r="O85" i="16"/>
  <c r="O84" i="16"/>
  <c r="O83" i="16"/>
  <c r="O81" i="16"/>
  <c r="O80" i="16"/>
  <c r="O78" i="16"/>
  <c r="O77" i="16"/>
  <c r="O75" i="16"/>
  <c r="O74" i="16"/>
  <c r="O73" i="16"/>
  <c r="O69" i="16"/>
  <c r="O68" i="16"/>
  <c r="O67" i="16"/>
  <c r="O63" i="16"/>
  <c r="O59" i="16"/>
  <c r="O58" i="16"/>
  <c r="O57" i="16"/>
  <c r="O56" i="16"/>
  <c r="O55" i="16"/>
  <c r="O53" i="16"/>
  <c r="O52" i="16"/>
  <c r="O51" i="16"/>
  <c r="O50" i="16"/>
  <c r="O49" i="16"/>
  <c r="O47" i="16"/>
  <c r="O46" i="16"/>
  <c r="O45" i="16"/>
  <c r="O44" i="16"/>
  <c r="O43" i="16"/>
  <c r="O42" i="16"/>
  <c r="O41" i="16"/>
  <c r="O38" i="16"/>
  <c r="O36" i="16"/>
  <c r="O33" i="16"/>
  <c r="O31" i="16"/>
  <c r="O30" i="16"/>
  <c r="O29" i="16"/>
  <c r="O28" i="16"/>
  <c r="O25" i="16"/>
  <c r="O23" i="16"/>
  <c r="O22" i="16"/>
  <c r="O21" i="16"/>
  <c r="O20" i="16"/>
  <c r="O19" i="16"/>
  <c r="O17" i="16"/>
  <c r="O15" i="16"/>
  <c r="O14" i="16"/>
  <c r="O13" i="16"/>
  <c r="O10" i="16"/>
  <c r="O6" i="16"/>
  <c r="O3" i="16"/>
  <c r="N1244" i="16"/>
  <c r="N1243" i="16"/>
  <c r="N1242" i="16"/>
  <c r="N1241" i="16"/>
  <c r="N1240" i="16"/>
  <c r="N1239" i="16"/>
  <c r="N1238" i="16"/>
  <c r="N1237" i="16"/>
  <c r="N1236" i="16"/>
  <c r="N1233" i="16"/>
  <c r="N1232" i="16"/>
  <c r="N1231" i="16"/>
  <c r="N1230" i="16"/>
  <c r="N1229" i="16"/>
  <c r="N1228" i="16"/>
  <c r="N1227" i="16"/>
  <c r="N1226" i="16"/>
  <c r="N1225" i="16"/>
  <c r="N1224" i="16"/>
  <c r="N1223" i="16"/>
  <c r="N1222" i="16"/>
  <c r="N1221" i="16"/>
  <c r="N1220" i="16"/>
  <c r="N1218" i="16"/>
  <c r="N1217" i="16"/>
  <c r="N1216" i="16"/>
  <c r="N1215" i="16"/>
  <c r="N1214" i="16"/>
  <c r="N1212" i="16"/>
  <c r="N1211" i="16"/>
  <c r="N1210" i="16"/>
  <c r="N1209" i="16"/>
  <c r="N1207" i="16"/>
  <c r="N1206" i="16"/>
  <c r="N1205" i="16"/>
  <c r="N1204" i="16"/>
  <c r="N1202" i="16"/>
  <c r="N1201" i="16"/>
  <c r="N1200" i="16"/>
  <c r="N1199" i="16"/>
  <c r="N1198" i="16"/>
  <c r="N1197" i="16"/>
  <c r="N1196" i="16"/>
  <c r="N1195" i="16"/>
  <c r="N1194" i="16"/>
  <c r="N1193" i="16"/>
  <c r="N1192" i="16"/>
  <c r="N1191" i="16"/>
  <c r="N1190" i="16"/>
  <c r="N1189" i="16"/>
  <c r="N1188" i="16"/>
  <c r="N1187" i="16"/>
  <c r="N1186" i="16"/>
  <c r="N1185" i="16"/>
  <c r="N1184" i="16"/>
  <c r="N1183" i="16"/>
  <c r="N1182" i="16"/>
  <c r="N1181" i="16"/>
  <c r="N1180" i="16"/>
  <c r="N1179" i="16"/>
  <c r="N1178" i="16"/>
  <c r="N1177" i="16"/>
  <c r="N1176" i="16"/>
  <c r="N1175" i="16"/>
  <c r="N1174" i="16"/>
  <c r="N1173" i="16"/>
  <c r="N1172" i="16"/>
  <c r="N1171" i="16"/>
  <c r="N1170" i="16"/>
  <c r="N1169" i="16"/>
  <c r="N1168" i="16"/>
  <c r="N1167" i="16"/>
  <c r="N1166" i="16"/>
  <c r="N1165" i="16"/>
  <c r="N1164" i="16"/>
  <c r="N1163" i="16"/>
  <c r="N1160" i="16"/>
  <c r="N1159" i="16"/>
  <c r="N1158" i="16"/>
  <c r="N1157" i="16"/>
  <c r="N1156" i="16"/>
  <c r="N1155" i="16"/>
  <c r="N1154" i="16"/>
  <c r="N1153" i="16"/>
  <c r="N1152" i="16"/>
  <c r="N1151" i="16"/>
  <c r="N1150" i="16"/>
  <c r="N1149" i="16"/>
  <c r="N1148" i="16"/>
  <c r="N1147" i="16"/>
  <c r="N1146" i="16"/>
  <c r="N1145" i="16"/>
  <c r="N1144" i="16"/>
  <c r="N1143" i="16"/>
  <c r="N1142" i="16"/>
  <c r="N1141" i="16"/>
  <c r="N1140" i="16"/>
  <c r="N1139" i="16"/>
  <c r="N1138" i="16"/>
  <c r="N1137" i="16"/>
  <c r="N1136" i="16"/>
  <c r="N1135" i="16"/>
  <c r="N1134" i="16"/>
  <c r="N1133" i="16"/>
  <c r="N1132" i="16"/>
  <c r="N1131" i="16"/>
  <c r="N1130" i="16"/>
  <c r="N1129" i="16"/>
  <c r="N1128" i="16"/>
  <c r="N1127" i="16"/>
  <c r="N1126" i="16"/>
  <c r="N1125" i="16"/>
  <c r="N1124" i="16"/>
  <c r="N1123" i="16"/>
  <c r="N1121" i="16"/>
  <c r="N1120" i="16"/>
  <c r="N1119" i="16"/>
  <c r="N1118" i="16"/>
  <c r="N1113" i="16"/>
  <c r="N1112" i="16"/>
  <c r="N1111" i="16"/>
  <c r="N1110" i="16"/>
  <c r="N1109" i="16"/>
  <c r="N1108" i="16"/>
  <c r="N1107" i="16"/>
  <c r="N1106" i="16"/>
  <c r="N1103" i="16"/>
  <c r="N1101" i="16"/>
  <c r="N1099" i="16"/>
  <c r="N1098" i="16"/>
  <c r="N1095" i="16"/>
  <c r="N1094" i="16"/>
  <c r="N1091" i="16"/>
  <c r="N1090" i="16"/>
  <c r="N1089" i="16"/>
  <c r="N1087" i="16"/>
  <c r="N1086" i="16"/>
  <c r="N1082" i="16"/>
  <c r="N1079" i="16"/>
  <c r="N1078" i="16"/>
  <c r="N1074" i="16"/>
  <c r="N1073" i="16"/>
  <c r="N1071" i="16"/>
  <c r="N1070" i="16"/>
  <c r="N1069" i="16"/>
  <c r="N1067" i="16"/>
  <c r="N1066" i="16"/>
  <c r="N1064" i="16"/>
  <c r="N1063" i="16"/>
  <c r="N1062" i="16"/>
  <c r="N1060" i="16"/>
  <c r="N1059" i="16"/>
  <c r="N1058" i="16"/>
  <c r="N1056" i="16"/>
  <c r="N1055" i="16"/>
  <c r="N1054" i="16"/>
  <c r="N1050" i="16"/>
  <c r="N1048" i="16"/>
  <c r="N1047" i="16"/>
  <c r="N1046" i="16"/>
  <c r="N1044" i="16"/>
  <c r="N1042" i="16"/>
  <c r="N1041" i="16"/>
  <c r="N1039" i="16"/>
  <c r="N1034" i="16"/>
  <c r="N1033" i="16"/>
  <c r="N1031" i="16"/>
  <c r="N1030" i="16"/>
  <c r="N1027" i="16"/>
  <c r="N1025" i="16"/>
  <c r="N1024" i="16"/>
  <c r="N1023" i="16"/>
  <c r="N1019" i="16"/>
  <c r="N1018" i="16"/>
  <c r="N1016" i="16"/>
  <c r="N1015" i="16"/>
  <c r="N1010" i="16"/>
  <c r="N1009" i="16"/>
  <c r="N1005" i="16"/>
  <c r="N1004" i="16"/>
  <c r="N1003" i="16"/>
  <c r="N1000" i="16"/>
  <c r="N995" i="16"/>
  <c r="N994" i="16"/>
  <c r="N993" i="16"/>
  <c r="N992" i="16"/>
  <c r="N991" i="16"/>
  <c r="N987" i="16"/>
  <c r="N986" i="16"/>
  <c r="N985" i="16"/>
  <c r="N984" i="16"/>
  <c r="N983" i="16"/>
  <c r="N981" i="16"/>
  <c r="N979" i="16"/>
  <c r="N978" i="16"/>
  <c r="N976" i="16"/>
  <c r="N975" i="16"/>
  <c r="N974" i="16"/>
  <c r="N971" i="16"/>
  <c r="N970" i="16"/>
  <c r="N968" i="16"/>
  <c r="N967" i="16"/>
  <c r="N964" i="16"/>
  <c r="N963" i="16"/>
  <c r="N962" i="16"/>
  <c r="N960" i="16"/>
  <c r="N959" i="16"/>
  <c r="N956" i="16"/>
  <c r="N955" i="16"/>
  <c r="N952" i="16"/>
  <c r="N950" i="16"/>
  <c r="N949" i="16"/>
  <c r="N948" i="16"/>
  <c r="N947" i="16"/>
  <c r="N945" i="16"/>
  <c r="N943" i="16"/>
  <c r="N941" i="16"/>
  <c r="N940" i="16"/>
  <c r="N939" i="16"/>
  <c r="N936" i="16"/>
  <c r="N934" i="16"/>
  <c r="N933" i="16"/>
  <c r="N931" i="16"/>
  <c r="N930" i="16"/>
  <c r="N929" i="16"/>
  <c r="N928" i="16"/>
  <c r="N925" i="16"/>
  <c r="N924" i="16"/>
  <c r="N917" i="16"/>
  <c r="N915" i="16"/>
  <c r="N914" i="16"/>
  <c r="N913" i="16"/>
  <c r="N909" i="16"/>
  <c r="N908" i="16"/>
  <c r="N907" i="16"/>
  <c r="N905" i="16"/>
  <c r="N904" i="16"/>
  <c r="N901" i="16"/>
  <c r="N896" i="16"/>
  <c r="N895" i="16"/>
  <c r="N893" i="16"/>
  <c r="N891" i="16"/>
  <c r="N888" i="16"/>
  <c r="N884" i="16"/>
  <c r="N883" i="16"/>
  <c r="N882" i="16"/>
  <c r="N879" i="16"/>
  <c r="N878" i="16"/>
  <c r="N877" i="16"/>
  <c r="N875" i="16"/>
  <c r="N873" i="16"/>
  <c r="N871" i="16"/>
  <c r="N868" i="16"/>
  <c r="N867" i="16"/>
  <c r="N864" i="16"/>
  <c r="N863" i="16"/>
  <c r="N862" i="16"/>
  <c r="N860" i="16"/>
  <c r="N858" i="16"/>
  <c r="N857" i="16"/>
  <c r="N856" i="16"/>
  <c r="N853" i="16"/>
  <c r="N852" i="16"/>
  <c r="N851" i="16"/>
  <c r="N850" i="16"/>
  <c r="N848" i="16"/>
  <c r="N847" i="16"/>
  <c r="N845" i="16"/>
  <c r="N844" i="16"/>
  <c r="N842" i="16"/>
  <c r="N840" i="16"/>
  <c r="N838" i="16"/>
  <c r="N837" i="16"/>
  <c r="N832" i="16"/>
  <c r="N831" i="16"/>
  <c r="N829" i="16"/>
  <c r="N827" i="16"/>
  <c r="N826" i="16"/>
  <c r="N825" i="16"/>
  <c r="N824" i="16"/>
  <c r="N821" i="16"/>
  <c r="N820" i="16"/>
  <c r="N818" i="16"/>
  <c r="N817" i="16"/>
  <c r="N816" i="16"/>
  <c r="N815" i="16"/>
  <c r="N814" i="16"/>
  <c r="N812" i="16"/>
  <c r="N810" i="16"/>
  <c r="N809" i="16"/>
  <c r="N807" i="16"/>
  <c r="N805" i="16"/>
  <c r="N804" i="16"/>
  <c r="N803" i="16"/>
  <c r="N801" i="16"/>
  <c r="N800" i="16"/>
  <c r="N799" i="16"/>
  <c r="N793" i="16"/>
  <c r="N791" i="16"/>
  <c r="N788" i="16"/>
  <c r="N785" i="16"/>
  <c r="N784" i="16"/>
  <c r="N782" i="16"/>
  <c r="N781" i="16"/>
  <c r="N779" i="16"/>
  <c r="N777" i="16"/>
  <c r="N774" i="16"/>
  <c r="N773" i="16"/>
  <c r="N771" i="16"/>
  <c r="N769" i="16"/>
  <c r="N767" i="16"/>
  <c r="N765" i="16"/>
  <c r="N762" i="16"/>
  <c r="N761" i="16"/>
  <c r="N760" i="16"/>
  <c r="N758" i="16"/>
  <c r="N757" i="16"/>
  <c r="N756" i="16"/>
  <c r="N755" i="16"/>
  <c r="N754" i="16"/>
  <c r="N753" i="16"/>
  <c r="N752" i="16"/>
  <c r="N750" i="16"/>
  <c r="N749" i="16"/>
  <c r="N748" i="16"/>
  <c r="N745" i="16"/>
  <c r="N744" i="16"/>
  <c r="N743" i="16"/>
  <c r="N740" i="16"/>
  <c r="N739" i="16"/>
  <c r="N738" i="16"/>
  <c r="N737" i="16"/>
  <c r="N736" i="16"/>
  <c r="N735" i="16"/>
  <c r="N734" i="16"/>
  <c r="N732" i="16"/>
  <c r="N731" i="16"/>
  <c r="N730" i="16"/>
  <c r="N729" i="16"/>
  <c r="N728" i="16"/>
  <c r="N726" i="16"/>
  <c r="N724" i="16"/>
  <c r="N723" i="16"/>
  <c r="N722" i="16"/>
  <c r="N719" i="16"/>
  <c r="N718" i="16"/>
  <c r="N716" i="16"/>
  <c r="N715" i="16"/>
  <c r="N714" i="16"/>
  <c r="N712" i="16"/>
  <c r="N711" i="16"/>
  <c r="N709" i="16"/>
  <c r="N708" i="16"/>
  <c r="N707" i="16"/>
  <c r="N706" i="16"/>
  <c r="N705" i="16"/>
  <c r="N704" i="16"/>
  <c r="N703" i="16"/>
  <c r="N702" i="16"/>
  <c r="N701" i="16"/>
  <c r="N700" i="16"/>
  <c r="N693" i="16"/>
  <c r="N692" i="16"/>
  <c r="N687" i="16"/>
  <c r="N683" i="16"/>
  <c r="N680" i="16"/>
  <c r="N678" i="16"/>
  <c r="N676" i="16"/>
  <c r="N675" i="16"/>
  <c r="N674" i="16"/>
  <c r="N669" i="16"/>
  <c r="N668" i="16"/>
  <c r="N666" i="16"/>
  <c r="N661" i="16"/>
  <c r="N660" i="16"/>
  <c r="N658" i="16"/>
  <c r="N656" i="16"/>
  <c r="N655" i="16"/>
  <c r="N652" i="16"/>
  <c r="N651" i="16"/>
  <c r="N647" i="16"/>
  <c r="N645" i="16"/>
  <c r="N644" i="16"/>
  <c r="N643" i="16"/>
  <c r="N642" i="16"/>
  <c r="N638" i="16"/>
  <c r="N637" i="16"/>
  <c r="N636" i="16"/>
  <c r="N633" i="16"/>
  <c r="N632" i="16"/>
  <c r="N629" i="16"/>
  <c r="N628" i="16"/>
  <c r="N627" i="16"/>
  <c r="N623" i="16"/>
  <c r="N619" i="16"/>
  <c r="N618" i="16"/>
  <c r="N616" i="16"/>
  <c r="N615" i="16"/>
  <c r="N611" i="16"/>
  <c r="N610" i="16"/>
  <c r="N609" i="16"/>
  <c r="N607" i="16"/>
  <c r="N601" i="16"/>
  <c r="N599" i="16"/>
  <c r="N598" i="16"/>
  <c r="N597" i="16"/>
  <c r="N596" i="16"/>
  <c r="N594" i="16"/>
  <c r="N591" i="16"/>
  <c r="N589" i="16"/>
  <c r="N586" i="16"/>
  <c r="N584" i="16"/>
  <c r="N580" i="16"/>
  <c r="N578" i="16"/>
  <c r="N577" i="16"/>
  <c r="N576" i="16"/>
  <c r="N571" i="16"/>
  <c r="N570" i="16"/>
  <c r="N568" i="16"/>
  <c r="N564" i="16"/>
  <c r="N563" i="16"/>
  <c r="O15" i="17" s="1"/>
  <c r="N562" i="16"/>
  <c r="N561" i="16"/>
  <c r="N560" i="16"/>
  <c r="N559" i="16"/>
  <c r="N555" i="16"/>
  <c r="N554" i="16"/>
  <c r="N553" i="16"/>
  <c r="N552" i="16"/>
  <c r="N551" i="16"/>
  <c r="N549" i="16"/>
  <c r="N547" i="16"/>
  <c r="N546" i="16"/>
  <c r="N545" i="16"/>
  <c r="N544" i="16"/>
  <c r="N543" i="16"/>
  <c r="N542" i="16"/>
  <c r="N540" i="16"/>
  <c r="N539" i="16"/>
  <c r="N538" i="16"/>
  <c r="N536" i="16"/>
  <c r="N535" i="16"/>
  <c r="N533" i="16"/>
  <c r="N531" i="16"/>
  <c r="N530" i="16"/>
  <c r="N529" i="16"/>
  <c r="N527" i="16"/>
  <c r="N525" i="16"/>
  <c r="N524" i="16"/>
  <c r="N521" i="16"/>
  <c r="N520" i="16"/>
  <c r="N518" i="16"/>
  <c r="N516" i="16"/>
  <c r="N514" i="16"/>
  <c r="N513" i="16"/>
  <c r="N511" i="16"/>
  <c r="N510" i="16"/>
  <c r="N509" i="16"/>
  <c r="N508" i="16"/>
  <c r="N507" i="16"/>
  <c r="N506" i="16"/>
  <c r="N505" i="16"/>
  <c r="N504" i="16"/>
  <c r="N501" i="16"/>
  <c r="N500" i="16"/>
  <c r="N498" i="16"/>
  <c r="N497" i="16"/>
  <c r="N496" i="16"/>
  <c r="N492" i="16"/>
  <c r="N491" i="16"/>
  <c r="N490" i="16"/>
  <c r="N489" i="16"/>
  <c r="N488" i="16"/>
  <c r="N487" i="16"/>
  <c r="N485" i="16"/>
  <c r="N484" i="16"/>
  <c r="N482" i="16"/>
  <c r="N481" i="16"/>
  <c r="N479" i="16"/>
  <c r="N478" i="16"/>
  <c r="N477" i="16"/>
  <c r="N473" i="16"/>
  <c r="N472" i="16"/>
  <c r="N471" i="16"/>
  <c r="N468" i="16"/>
  <c r="N466" i="16"/>
  <c r="N465" i="16"/>
  <c r="N464" i="16"/>
  <c r="N463" i="16"/>
  <c r="N460" i="16"/>
  <c r="N459" i="16"/>
  <c r="N457" i="16"/>
  <c r="N456" i="16"/>
  <c r="N454" i="16"/>
  <c r="N451" i="16"/>
  <c r="N450" i="16"/>
  <c r="N449" i="16"/>
  <c r="N447" i="16"/>
  <c r="N446" i="16"/>
  <c r="N445" i="16"/>
  <c r="N444" i="16"/>
  <c r="N439" i="16"/>
  <c r="N438" i="16"/>
  <c r="N437" i="16"/>
  <c r="N436" i="16"/>
  <c r="N431" i="16"/>
  <c r="N430" i="16"/>
  <c r="N429" i="16"/>
  <c r="N427" i="16"/>
  <c r="N424" i="16"/>
  <c r="N423" i="16"/>
  <c r="N421" i="16"/>
  <c r="N420" i="16"/>
  <c r="N418" i="16"/>
  <c r="N417" i="16"/>
  <c r="N416" i="16"/>
  <c r="N412" i="16"/>
  <c r="N411" i="16"/>
  <c r="N410" i="16"/>
  <c r="N409" i="16"/>
  <c r="N408" i="16"/>
  <c r="N404" i="16"/>
  <c r="N403" i="16"/>
  <c r="N402" i="16"/>
  <c r="N401" i="16"/>
  <c r="N400" i="16"/>
  <c r="N399" i="16"/>
  <c r="N398" i="16"/>
  <c r="N397" i="16"/>
  <c r="N395" i="16"/>
  <c r="N393" i="16"/>
  <c r="N392" i="16"/>
  <c r="N391" i="16"/>
  <c r="N389" i="16"/>
  <c r="N388" i="16"/>
  <c r="N387" i="16"/>
  <c r="N385" i="16"/>
  <c r="N384" i="16"/>
  <c r="N382" i="16"/>
  <c r="N381" i="16"/>
  <c r="N380" i="16"/>
  <c r="N379" i="16"/>
  <c r="N378" i="16"/>
  <c r="N377" i="16"/>
  <c r="N376" i="16"/>
  <c r="N373" i="16"/>
  <c r="N372" i="16"/>
  <c r="N371" i="16"/>
  <c r="N369" i="16"/>
  <c r="N368" i="16"/>
  <c r="N366" i="16"/>
  <c r="N365" i="16"/>
  <c r="N364" i="16"/>
  <c r="N363" i="16"/>
  <c r="N362" i="16"/>
  <c r="N360" i="16"/>
  <c r="N358" i="16"/>
  <c r="N354" i="16"/>
  <c r="N353" i="16"/>
  <c r="N352" i="16"/>
  <c r="N350" i="16"/>
  <c r="N348" i="16"/>
  <c r="N346" i="16"/>
  <c r="N345" i="16"/>
  <c r="N342" i="16"/>
  <c r="N341" i="16"/>
  <c r="N339" i="16"/>
  <c r="N338" i="16"/>
  <c r="N336" i="16"/>
  <c r="N333" i="16"/>
  <c r="N332" i="16"/>
  <c r="N331" i="16"/>
  <c r="N330" i="16"/>
  <c r="N329" i="16"/>
  <c r="N327" i="16"/>
  <c r="N324" i="16"/>
  <c r="N322" i="16"/>
  <c r="N320" i="16"/>
  <c r="N317" i="16"/>
  <c r="N316" i="16"/>
  <c r="N315" i="16"/>
  <c r="N311" i="16"/>
  <c r="N310" i="16"/>
  <c r="N309" i="16"/>
  <c r="N305" i="16"/>
  <c r="N302" i="16"/>
  <c r="N301" i="16"/>
  <c r="N299" i="16"/>
  <c r="N295" i="16"/>
  <c r="N293" i="16"/>
  <c r="N292" i="16"/>
  <c r="N290" i="16"/>
  <c r="N288" i="16"/>
  <c r="N287" i="16"/>
  <c r="N286" i="16"/>
  <c r="N284" i="16"/>
  <c r="N283" i="16"/>
  <c r="N278" i="16"/>
  <c r="N277" i="16"/>
  <c r="N276" i="16"/>
  <c r="N271" i="16"/>
  <c r="N270" i="16"/>
  <c r="N269" i="16"/>
  <c r="N267" i="16"/>
  <c r="N265" i="16"/>
  <c r="N263" i="16"/>
  <c r="N262" i="16"/>
  <c r="N260" i="16"/>
  <c r="N257" i="16"/>
  <c r="N255" i="16"/>
  <c r="N252" i="16"/>
  <c r="N250" i="16"/>
  <c r="N249" i="16"/>
  <c r="N244" i="16"/>
  <c r="N243" i="16"/>
  <c r="N241" i="16"/>
  <c r="N240" i="16"/>
  <c r="N238" i="16"/>
  <c r="N237" i="16"/>
  <c r="N236" i="16"/>
  <c r="N235" i="16"/>
  <c r="N234" i="16"/>
  <c r="N233" i="16"/>
  <c r="N232" i="16"/>
  <c r="N231" i="16"/>
  <c r="N228" i="16"/>
  <c r="N226" i="16"/>
  <c r="N225" i="16"/>
  <c r="N224" i="16"/>
  <c r="N223" i="16"/>
  <c r="N221" i="16"/>
  <c r="N220" i="16"/>
  <c r="N218" i="16"/>
  <c r="N217" i="16"/>
  <c r="N216" i="16"/>
  <c r="N215" i="16"/>
  <c r="N212" i="16"/>
  <c r="N209" i="16"/>
  <c r="N208" i="16"/>
  <c r="N205" i="16"/>
  <c r="N204" i="16"/>
  <c r="N203" i="16"/>
  <c r="N202" i="16"/>
  <c r="N201" i="16"/>
  <c r="N199" i="16"/>
  <c r="N198" i="16"/>
  <c r="N196" i="16"/>
  <c r="N195" i="16"/>
  <c r="N194" i="16"/>
  <c r="N193" i="16"/>
  <c r="N191" i="16"/>
  <c r="N189" i="16"/>
  <c r="N188" i="16"/>
  <c r="N187" i="16"/>
  <c r="N185" i="16"/>
  <c r="N181" i="16"/>
  <c r="N180" i="16"/>
  <c r="N179" i="16"/>
  <c r="N178" i="16"/>
  <c r="N175" i="16"/>
  <c r="N173" i="16"/>
  <c r="N172" i="16"/>
  <c r="N171" i="16"/>
  <c r="N167" i="16"/>
  <c r="N166" i="16"/>
  <c r="N165" i="16"/>
  <c r="N164" i="16"/>
  <c r="N163" i="16"/>
  <c r="N162" i="16"/>
  <c r="N159" i="16"/>
  <c r="N158" i="16"/>
  <c r="N155" i="16"/>
  <c r="N152" i="16"/>
  <c r="N151" i="16"/>
  <c r="N150" i="16"/>
  <c r="N149" i="16"/>
  <c r="N148" i="16"/>
  <c r="N143" i="16"/>
  <c r="N142" i="16"/>
  <c r="N141" i="16"/>
  <c r="N140" i="16"/>
  <c r="N139" i="16"/>
  <c r="N137" i="16"/>
  <c r="N136" i="16"/>
  <c r="N135" i="16"/>
  <c r="N134" i="16"/>
  <c r="N133" i="16"/>
  <c r="N132" i="16"/>
  <c r="N131" i="16"/>
  <c r="N128" i="16"/>
  <c r="N122" i="16"/>
  <c r="N121" i="16"/>
  <c r="N117" i="16"/>
  <c r="N116" i="16"/>
  <c r="N114" i="16"/>
  <c r="N110" i="16"/>
  <c r="N109" i="16"/>
  <c r="N108" i="16"/>
  <c r="N107" i="16"/>
  <c r="N106" i="16"/>
  <c r="N105" i="16"/>
  <c r="N104" i="16"/>
  <c r="N101" i="16"/>
  <c r="N100" i="16"/>
  <c r="N97" i="16"/>
  <c r="N96" i="16"/>
  <c r="N94" i="16"/>
  <c r="N93" i="16"/>
  <c r="N92" i="16"/>
  <c r="N90" i="16"/>
  <c r="N89" i="16"/>
  <c r="N88" i="16"/>
  <c r="N87" i="16"/>
  <c r="N85" i="16"/>
  <c r="N84" i="16"/>
  <c r="N83" i="16"/>
  <c r="N81" i="16"/>
  <c r="N80" i="16"/>
  <c r="N78" i="16"/>
  <c r="N77" i="16"/>
  <c r="N75" i="16"/>
  <c r="N74" i="16"/>
  <c r="N73" i="16"/>
  <c r="N69" i="16"/>
  <c r="N68" i="16"/>
  <c r="N67" i="16"/>
  <c r="N63" i="16"/>
  <c r="N59" i="16"/>
  <c r="N58" i="16"/>
  <c r="N57" i="16"/>
  <c r="N56" i="16"/>
  <c r="N55" i="16"/>
  <c r="N53" i="16"/>
  <c r="N52" i="16"/>
  <c r="N51" i="16"/>
  <c r="N50" i="16"/>
  <c r="N49" i="16"/>
  <c r="N47" i="16"/>
  <c r="N46" i="16"/>
  <c r="N45" i="16"/>
  <c r="N44" i="16"/>
  <c r="N43" i="16"/>
  <c r="N42" i="16"/>
  <c r="N41" i="16"/>
  <c r="N38" i="16"/>
  <c r="N36" i="16"/>
  <c r="N33" i="16"/>
  <c r="N31" i="16"/>
  <c r="N30" i="16"/>
  <c r="N29" i="16"/>
  <c r="N28" i="16"/>
  <c r="N25" i="16"/>
  <c r="N23" i="16"/>
  <c r="N22" i="16"/>
  <c r="N21" i="16"/>
  <c r="N20" i="16"/>
  <c r="N19" i="16"/>
  <c r="N17" i="16"/>
  <c r="N15" i="16"/>
  <c r="N14" i="16"/>
  <c r="N13" i="16"/>
  <c r="N10" i="16"/>
  <c r="N6" i="16"/>
  <c r="N3" i="16"/>
  <c r="M1244" i="16"/>
  <c r="M1243" i="16"/>
  <c r="M1242" i="16"/>
  <c r="M1241" i="16"/>
  <c r="M1240" i="16"/>
  <c r="M1239" i="16"/>
  <c r="M1238" i="16"/>
  <c r="M1237" i="16"/>
  <c r="M1236" i="16"/>
  <c r="M1233" i="16"/>
  <c r="M1232" i="16"/>
  <c r="M1231" i="16"/>
  <c r="M1230" i="16"/>
  <c r="M1229" i="16"/>
  <c r="M1228" i="16"/>
  <c r="M1227" i="16"/>
  <c r="M1226" i="16"/>
  <c r="M1225" i="16"/>
  <c r="M1224" i="16"/>
  <c r="M1223" i="16"/>
  <c r="M1222" i="16"/>
  <c r="M1221" i="16"/>
  <c r="M1220" i="16"/>
  <c r="M1218" i="16"/>
  <c r="M1217" i="16"/>
  <c r="M1216" i="16"/>
  <c r="M1215" i="16"/>
  <c r="M1214" i="16"/>
  <c r="M1212" i="16"/>
  <c r="M1211" i="16"/>
  <c r="M1210" i="16"/>
  <c r="M1209" i="16"/>
  <c r="M1207" i="16"/>
  <c r="M1206" i="16"/>
  <c r="M1205" i="16"/>
  <c r="M1204" i="16"/>
  <c r="M1202" i="16"/>
  <c r="M1201" i="16"/>
  <c r="M1200" i="16"/>
  <c r="M1199" i="16"/>
  <c r="M1198" i="16"/>
  <c r="M1197" i="16"/>
  <c r="M1196" i="16"/>
  <c r="M1195" i="16"/>
  <c r="M1194" i="16"/>
  <c r="M1193" i="16"/>
  <c r="M1192" i="16"/>
  <c r="M1191" i="16"/>
  <c r="M1190" i="16"/>
  <c r="M1189" i="16"/>
  <c r="M1188" i="16"/>
  <c r="M1187" i="16"/>
  <c r="M1186" i="16"/>
  <c r="M1185" i="16"/>
  <c r="M1184" i="16"/>
  <c r="M1183" i="16"/>
  <c r="M1182" i="16"/>
  <c r="M1181" i="16"/>
  <c r="M1180" i="16"/>
  <c r="M1179" i="16"/>
  <c r="M1178" i="16"/>
  <c r="M1177" i="16"/>
  <c r="M1176" i="16"/>
  <c r="M1175" i="16"/>
  <c r="M1174" i="16"/>
  <c r="M1173" i="16"/>
  <c r="M1172" i="16"/>
  <c r="M1171" i="16"/>
  <c r="M1170" i="16"/>
  <c r="M1169" i="16"/>
  <c r="M1168" i="16"/>
  <c r="M1167" i="16"/>
  <c r="M1166" i="16"/>
  <c r="M1165" i="16"/>
  <c r="M1164" i="16"/>
  <c r="M1163" i="16"/>
  <c r="M1160" i="16"/>
  <c r="M1159" i="16"/>
  <c r="M1158" i="16"/>
  <c r="M1157" i="16"/>
  <c r="M1156" i="16"/>
  <c r="M1155" i="16"/>
  <c r="M1154" i="16"/>
  <c r="M1153" i="16"/>
  <c r="M1152" i="16"/>
  <c r="M1151" i="16"/>
  <c r="M1150" i="16"/>
  <c r="M1149" i="16"/>
  <c r="M1148" i="16"/>
  <c r="M1147" i="16"/>
  <c r="M1146" i="16"/>
  <c r="M1145" i="16"/>
  <c r="M1144" i="16"/>
  <c r="M1143" i="16"/>
  <c r="M1142" i="16"/>
  <c r="M1141" i="16"/>
  <c r="M1140" i="16"/>
  <c r="M1139" i="16"/>
  <c r="M1138" i="16"/>
  <c r="M1137" i="16"/>
  <c r="M1136" i="16"/>
  <c r="M1135" i="16"/>
  <c r="M1134" i="16"/>
  <c r="M1133" i="16"/>
  <c r="M1132" i="16"/>
  <c r="M1131" i="16"/>
  <c r="M1130" i="16"/>
  <c r="M1129" i="16"/>
  <c r="M1128" i="16"/>
  <c r="M1127" i="16"/>
  <c r="M1126" i="16"/>
  <c r="M1125" i="16"/>
  <c r="M1124" i="16"/>
  <c r="M1123" i="16"/>
  <c r="M1121" i="16"/>
  <c r="M1120" i="16"/>
  <c r="M1119" i="16"/>
  <c r="M1118" i="16"/>
  <c r="M1113" i="16"/>
  <c r="M1112" i="16"/>
  <c r="M1111" i="16"/>
  <c r="M1110" i="16"/>
  <c r="M1109" i="16"/>
  <c r="M1108" i="16"/>
  <c r="M1107" i="16"/>
  <c r="M1106" i="16"/>
  <c r="M1103" i="16"/>
  <c r="M1101" i="16"/>
  <c r="M1099" i="16"/>
  <c r="M1098" i="16"/>
  <c r="M1095" i="16"/>
  <c r="M1094" i="16"/>
  <c r="M1091" i="16"/>
  <c r="M1090" i="16"/>
  <c r="M1089" i="16"/>
  <c r="M1087" i="16"/>
  <c r="M1086" i="16"/>
  <c r="M1082" i="16"/>
  <c r="M1079" i="16"/>
  <c r="M1078" i="16"/>
  <c r="M1074" i="16"/>
  <c r="M1073" i="16"/>
  <c r="M1071" i="16"/>
  <c r="M1070" i="16"/>
  <c r="M1069" i="16"/>
  <c r="M1067" i="16"/>
  <c r="M1066" i="16"/>
  <c r="M1065" i="16"/>
  <c r="M1064" i="16"/>
  <c r="M1063" i="16"/>
  <c r="M1062" i="16"/>
  <c r="M1060" i="16"/>
  <c r="M1059" i="16"/>
  <c r="M1058" i="16"/>
  <c r="M1056" i="16"/>
  <c r="M1055" i="16"/>
  <c r="M1054" i="16"/>
  <c r="M1050" i="16"/>
  <c r="M1048" i="16"/>
  <c r="M1047" i="16"/>
  <c r="M1046" i="16"/>
  <c r="M1044" i="16"/>
  <c r="M1042" i="16"/>
  <c r="M1041" i="16"/>
  <c r="M1039" i="16"/>
  <c r="M1034" i="16"/>
  <c r="M1033" i="16"/>
  <c r="M1031" i="16"/>
  <c r="M1030" i="16"/>
  <c r="M1027" i="16"/>
  <c r="M1025" i="16"/>
  <c r="M1024" i="16"/>
  <c r="M1023" i="16"/>
  <c r="M1019" i="16"/>
  <c r="M1018" i="16"/>
  <c r="M1016" i="16"/>
  <c r="M1015" i="16"/>
  <c r="M1010" i="16"/>
  <c r="M1009" i="16"/>
  <c r="M1005" i="16"/>
  <c r="M1004" i="16"/>
  <c r="M1003" i="16"/>
  <c r="M1000" i="16"/>
  <c r="M995" i="16"/>
  <c r="M994" i="16"/>
  <c r="M993" i="16"/>
  <c r="M992" i="16"/>
  <c r="M991" i="16"/>
  <c r="M987" i="16"/>
  <c r="M986" i="16"/>
  <c r="M985" i="16"/>
  <c r="M984" i="16"/>
  <c r="M983" i="16"/>
  <c r="M981" i="16"/>
  <c r="M979" i="16"/>
  <c r="M978" i="16"/>
  <c r="M976" i="16"/>
  <c r="M975" i="16"/>
  <c r="M974" i="16"/>
  <c r="M971" i="16"/>
  <c r="M970" i="16"/>
  <c r="M968" i="16"/>
  <c r="M967" i="16"/>
  <c r="M964" i="16"/>
  <c r="M963" i="16"/>
  <c r="M962" i="16"/>
  <c r="M960" i="16"/>
  <c r="M959" i="16"/>
  <c r="M956" i="16"/>
  <c r="M955" i="16"/>
  <c r="M952" i="16"/>
  <c r="M950" i="16"/>
  <c r="M949" i="16"/>
  <c r="M948" i="16"/>
  <c r="M947" i="16"/>
  <c r="M945" i="16"/>
  <c r="M943" i="16"/>
  <c r="M941" i="16"/>
  <c r="M940" i="16"/>
  <c r="M939" i="16"/>
  <c r="M936" i="16"/>
  <c r="M934" i="16"/>
  <c r="M933" i="16"/>
  <c r="M931" i="16"/>
  <c r="M930" i="16"/>
  <c r="M929" i="16"/>
  <c r="M928" i="16"/>
  <c r="M925" i="16"/>
  <c r="M924" i="16"/>
  <c r="M917" i="16"/>
  <c r="M915" i="16"/>
  <c r="M914" i="16"/>
  <c r="M913" i="16"/>
  <c r="M909" i="16"/>
  <c r="M908" i="16"/>
  <c r="M907" i="16"/>
  <c r="M905" i="16"/>
  <c r="M904" i="16"/>
  <c r="M901" i="16"/>
  <c r="M896" i="16"/>
  <c r="M895" i="16"/>
  <c r="M893" i="16"/>
  <c r="M891" i="16"/>
  <c r="M888" i="16"/>
  <c r="M884" i="16"/>
  <c r="M883" i="16"/>
  <c r="M882" i="16"/>
  <c r="M879" i="16"/>
  <c r="M878" i="16"/>
  <c r="M877" i="16"/>
  <c r="M875" i="16"/>
  <c r="M873" i="16"/>
  <c r="M872" i="16"/>
  <c r="M871" i="16"/>
  <c r="M868" i="16"/>
  <c r="M867" i="16"/>
  <c r="M864" i="16"/>
  <c r="M863" i="16"/>
  <c r="M862" i="16"/>
  <c r="M860" i="16"/>
  <c r="M858" i="16"/>
  <c r="M857" i="16"/>
  <c r="M856" i="16"/>
  <c r="M853" i="16"/>
  <c r="M852" i="16"/>
  <c r="M851" i="16"/>
  <c r="M850" i="16"/>
  <c r="M848" i="16"/>
  <c r="M847" i="16"/>
  <c r="M845" i="16"/>
  <c r="M844" i="16"/>
  <c r="M842" i="16"/>
  <c r="M840" i="16"/>
  <c r="M838" i="16"/>
  <c r="M837" i="16"/>
  <c r="M832" i="16"/>
  <c r="M831" i="16"/>
  <c r="M829" i="16"/>
  <c r="M827" i="16"/>
  <c r="M826" i="16"/>
  <c r="M825" i="16"/>
  <c r="M824" i="16"/>
  <c r="M821" i="16"/>
  <c r="M820" i="16"/>
  <c r="M818" i="16"/>
  <c r="M817" i="16"/>
  <c r="M816" i="16"/>
  <c r="M815" i="16"/>
  <c r="M814" i="16"/>
  <c r="M812" i="16"/>
  <c r="M810" i="16"/>
  <c r="M809" i="16"/>
  <c r="M807" i="16"/>
  <c r="M805" i="16"/>
  <c r="M804" i="16"/>
  <c r="M803" i="16"/>
  <c r="M801" i="16"/>
  <c r="M800" i="16"/>
  <c r="M799" i="16"/>
  <c r="M793" i="16"/>
  <c r="M791" i="16"/>
  <c r="M788" i="16"/>
  <c r="M785" i="16"/>
  <c r="M784" i="16"/>
  <c r="M782" i="16"/>
  <c r="M781" i="16"/>
  <c r="M779" i="16"/>
  <c r="M777" i="16"/>
  <c r="M774" i="16"/>
  <c r="M773" i="16"/>
  <c r="M771" i="16"/>
  <c r="M769" i="16"/>
  <c r="M767" i="16"/>
  <c r="M765" i="16"/>
  <c r="M762" i="16"/>
  <c r="M761" i="16"/>
  <c r="M760" i="16"/>
  <c r="M758" i="16"/>
  <c r="M757" i="16"/>
  <c r="M756" i="16"/>
  <c r="M755" i="16"/>
  <c r="M754" i="16"/>
  <c r="M753" i="16"/>
  <c r="M752" i="16"/>
  <c r="M750" i="16"/>
  <c r="M749" i="16"/>
  <c r="M748" i="16"/>
  <c r="M745" i="16"/>
  <c r="M744" i="16"/>
  <c r="M743" i="16"/>
  <c r="M740" i="16"/>
  <c r="M739" i="16"/>
  <c r="M738" i="16"/>
  <c r="M737" i="16"/>
  <c r="M736" i="16"/>
  <c r="M735" i="16"/>
  <c r="M734" i="16"/>
  <c r="M732" i="16"/>
  <c r="M731" i="16"/>
  <c r="M730" i="16"/>
  <c r="M729" i="16"/>
  <c r="M728" i="16"/>
  <c r="M726" i="16"/>
  <c r="M724" i="16"/>
  <c r="M723" i="16"/>
  <c r="M722" i="16"/>
  <c r="M719" i="16"/>
  <c r="M718" i="16"/>
  <c r="M716" i="16"/>
  <c r="M715" i="16"/>
  <c r="M714" i="16"/>
  <c r="M712" i="16"/>
  <c r="M711" i="16"/>
  <c r="M709" i="16"/>
  <c r="M708" i="16"/>
  <c r="M707" i="16"/>
  <c r="M706" i="16"/>
  <c r="M705" i="16"/>
  <c r="M704" i="16"/>
  <c r="M703" i="16"/>
  <c r="M702" i="16"/>
  <c r="M701" i="16"/>
  <c r="M700" i="16"/>
  <c r="M693" i="16"/>
  <c r="M692" i="16"/>
  <c r="M687" i="16"/>
  <c r="M683" i="16"/>
  <c r="M680" i="16"/>
  <c r="M678" i="16"/>
  <c r="M676" i="16"/>
  <c r="M675" i="16"/>
  <c r="M674" i="16"/>
  <c r="M669" i="16"/>
  <c r="M668" i="16"/>
  <c r="M666" i="16"/>
  <c r="M661" i="16"/>
  <c r="M660" i="16"/>
  <c r="M658" i="16"/>
  <c r="M656" i="16"/>
  <c r="M655" i="16"/>
  <c r="M652" i="16"/>
  <c r="M651" i="16"/>
  <c r="M647" i="16"/>
  <c r="M645" i="16"/>
  <c r="M644" i="16"/>
  <c r="M643" i="16"/>
  <c r="M642" i="16"/>
  <c r="M638" i="16"/>
  <c r="M637" i="16"/>
  <c r="M636" i="16"/>
  <c r="M633" i="16"/>
  <c r="M632" i="16"/>
  <c r="M629" i="16"/>
  <c r="M628" i="16"/>
  <c r="M627" i="16"/>
  <c r="M623" i="16"/>
  <c r="M619" i="16"/>
  <c r="M618" i="16"/>
  <c r="M616" i="16"/>
  <c r="M615" i="16"/>
  <c r="M611" i="16"/>
  <c r="M610" i="16"/>
  <c r="M609" i="16"/>
  <c r="M607" i="16"/>
  <c r="M599" i="16"/>
  <c r="M598" i="16"/>
  <c r="M597" i="16"/>
  <c r="M596" i="16"/>
  <c r="M594" i="16"/>
  <c r="M591" i="16"/>
  <c r="M589" i="16"/>
  <c r="M586" i="16"/>
  <c r="M584" i="16"/>
  <c r="M580" i="16"/>
  <c r="M578" i="16"/>
  <c r="M577" i="16"/>
  <c r="M576" i="16"/>
  <c r="M571" i="16"/>
  <c r="M570" i="16"/>
  <c r="M568" i="16"/>
  <c r="M564" i="16"/>
  <c r="M563" i="16"/>
  <c r="N15" i="17" s="1"/>
  <c r="M562" i="16"/>
  <c r="M561" i="16"/>
  <c r="M560" i="16"/>
  <c r="M559" i="16"/>
  <c r="M555" i="16"/>
  <c r="M554" i="16"/>
  <c r="M553" i="16"/>
  <c r="M552" i="16"/>
  <c r="M551" i="16"/>
  <c r="M549" i="16"/>
  <c r="M547" i="16"/>
  <c r="M546" i="16"/>
  <c r="M545" i="16"/>
  <c r="M544" i="16"/>
  <c r="M543" i="16"/>
  <c r="M542" i="16"/>
  <c r="M540" i="16"/>
  <c r="M539" i="16"/>
  <c r="M538" i="16"/>
  <c r="M536" i="16"/>
  <c r="M535" i="16"/>
  <c r="M533" i="16"/>
  <c r="M531" i="16"/>
  <c r="M530" i="16"/>
  <c r="M529" i="16"/>
  <c r="M527" i="16"/>
  <c r="M525" i="16"/>
  <c r="M524" i="16"/>
  <c r="M521" i="16"/>
  <c r="M520" i="16"/>
  <c r="M518" i="16"/>
  <c r="M516" i="16"/>
  <c r="M514" i="16"/>
  <c r="M513" i="16"/>
  <c r="M511" i="16"/>
  <c r="M510" i="16"/>
  <c r="M509" i="16"/>
  <c r="M508" i="16"/>
  <c r="M506" i="16"/>
  <c r="M505" i="16"/>
  <c r="M504" i="16"/>
  <c r="M501" i="16"/>
  <c r="M500" i="16"/>
  <c r="M498" i="16"/>
  <c r="M497" i="16"/>
  <c r="M496" i="16"/>
  <c r="M492" i="16"/>
  <c r="M491" i="16"/>
  <c r="M490" i="16"/>
  <c r="M489" i="16"/>
  <c r="M488" i="16"/>
  <c r="M487" i="16"/>
  <c r="M485" i="16"/>
  <c r="M484" i="16"/>
  <c r="M482" i="16"/>
  <c r="M481" i="16"/>
  <c r="M479" i="16"/>
  <c r="M478" i="16"/>
  <c r="M477" i="16"/>
  <c r="M473" i="16"/>
  <c r="M472" i="16"/>
  <c r="M471" i="16"/>
  <c r="M468" i="16"/>
  <c r="M466" i="16"/>
  <c r="M465" i="16"/>
  <c r="M464" i="16"/>
  <c r="M463" i="16"/>
  <c r="M460" i="16"/>
  <c r="M459" i="16"/>
  <c r="M457" i="16"/>
  <c r="M456" i="16"/>
  <c r="M454" i="16"/>
  <c r="M451" i="16"/>
  <c r="M450" i="16"/>
  <c r="M449" i="16"/>
  <c r="M447" i="16"/>
  <c r="M446" i="16"/>
  <c r="M445" i="16"/>
  <c r="M444" i="16"/>
  <c r="M439" i="16"/>
  <c r="M438" i="16"/>
  <c r="M437" i="16"/>
  <c r="M436" i="16"/>
  <c r="M431" i="16"/>
  <c r="M430" i="16"/>
  <c r="M429" i="16"/>
  <c r="M427" i="16"/>
  <c r="M424" i="16"/>
  <c r="M423" i="16"/>
  <c r="M421" i="16"/>
  <c r="M420" i="16"/>
  <c r="M418" i="16"/>
  <c r="M417" i="16"/>
  <c r="M416" i="16"/>
  <c r="M412" i="16"/>
  <c r="M411" i="16"/>
  <c r="M410" i="16"/>
  <c r="M409" i="16"/>
  <c r="M408" i="16"/>
  <c r="M404" i="16"/>
  <c r="M403" i="16"/>
  <c r="M402" i="16"/>
  <c r="M401" i="16"/>
  <c r="M400" i="16"/>
  <c r="M399" i="16"/>
  <c r="M398" i="16"/>
  <c r="M397" i="16"/>
  <c r="M395" i="16"/>
  <c r="M393" i="16"/>
  <c r="M392" i="16"/>
  <c r="M391" i="16"/>
  <c r="M389" i="16"/>
  <c r="M388" i="16"/>
  <c r="M387" i="16"/>
  <c r="M385" i="16"/>
  <c r="M384" i="16"/>
  <c r="M382" i="16"/>
  <c r="M381" i="16"/>
  <c r="M380" i="16"/>
  <c r="M379" i="16"/>
  <c r="M378" i="16"/>
  <c r="M377" i="16"/>
  <c r="M376" i="16"/>
  <c r="M373" i="16"/>
  <c r="M372" i="16"/>
  <c r="M371" i="16"/>
  <c r="M369" i="16"/>
  <c r="M368" i="16"/>
  <c r="M366" i="16"/>
  <c r="M365" i="16"/>
  <c r="M364" i="16"/>
  <c r="M363" i="16"/>
  <c r="M362" i="16"/>
  <c r="M360" i="16"/>
  <c r="M358" i="16"/>
  <c r="M354" i="16"/>
  <c r="M353" i="16"/>
  <c r="M352" i="16"/>
  <c r="M350" i="16"/>
  <c r="M348" i="16"/>
  <c r="M346" i="16"/>
  <c r="M345" i="16"/>
  <c r="M342" i="16"/>
  <c r="M341" i="16"/>
  <c r="M339" i="16"/>
  <c r="M338" i="16"/>
  <c r="M336" i="16"/>
  <c r="M333" i="16"/>
  <c r="M332" i="16"/>
  <c r="M331" i="16"/>
  <c r="M330" i="16"/>
  <c r="M329" i="16"/>
  <c r="M327" i="16"/>
  <c r="M324" i="16"/>
  <c r="M322" i="16"/>
  <c r="M320" i="16"/>
  <c r="M317" i="16"/>
  <c r="M316" i="16"/>
  <c r="M315" i="16"/>
  <c r="M311" i="16"/>
  <c r="M310" i="16"/>
  <c r="M309" i="16"/>
  <c r="M305" i="16"/>
  <c r="M302" i="16"/>
  <c r="M301" i="16"/>
  <c r="M299" i="16"/>
  <c r="M295" i="16"/>
  <c r="M293" i="16"/>
  <c r="M292" i="16"/>
  <c r="M290" i="16"/>
  <c r="M288" i="16"/>
  <c r="M287" i="16"/>
  <c r="M286" i="16"/>
  <c r="M284" i="16"/>
  <c r="M283" i="16"/>
  <c r="M278" i="16"/>
  <c r="M277" i="16"/>
  <c r="M276" i="16"/>
  <c r="M271" i="16"/>
  <c r="M270" i="16"/>
  <c r="M269" i="16"/>
  <c r="M265" i="16"/>
  <c r="M263" i="16"/>
  <c r="M262" i="16"/>
  <c r="M260" i="16"/>
  <c r="M257" i="16"/>
  <c r="M255" i="16"/>
  <c r="M252" i="16"/>
  <c r="M250" i="16"/>
  <c r="M249" i="16"/>
  <c r="M244" i="16"/>
  <c r="M243" i="16"/>
  <c r="M241" i="16"/>
  <c r="M240" i="16"/>
  <c r="M238" i="16"/>
  <c r="M237" i="16"/>
  <c r="M236" i="16"/>
  <c r="M235" i="16"/>
  <c r="M234" i="16"/>
  <c r="M233" i="16"/>
  <c r="M232" i="16"/>
  <c r="M231" i="16"/>
  <c r="M228" i="16"/>
  <c r="M226" i="16"/>
  <c r="M225" i="16"/>
  <c r="M224" i="16"/>
  <c r="M223" i="16"/>
  <c r="M221" i="16"/>
  <c r="M220" i="16"/>
  <c r="M218" i="16"/>
  <c r="M217" i="16"/>
  <c r="M216" i="16"/>
  <c r="M215" i="16"/>
  <c r="M212" i="16"/>
  <c r="M209" i="16"/>
  <c r="M208" i="16"/>
  <c r="M205" i="16"/>
  <c r="M204" i="16"/>
  <c r="M203" i="16"/>
  <c r="M202" i="16"/>
  <c r="M201" i="16"/>
  <c r="M199" i="16"/>
  <c r="M198" i="16"/>
  <c r="M196" i="16"/>
  <c r="M195" i="16"/>
  <c r="M194" i="16"/>
  <c r="M193" i="16"/>
  <c r="M191" i="16"/>
  <c r="M189" i="16"/>
  <c r="M188" i="16"/>
  <c r="M187" i="16"/>
  <c r="M185" i="16"/>
  <c r="M181" i="16"/>
  <c r="M180" i="16"/>
  <c r="M179" i="16"/>
  <c r="M178" i="16"/>
  <c r="M175" i="16"/>
  <c r="M173" i="16"/>
  <c r="M172" i="16"/>
  <c r="M171" i="16"/>
  <c r="M167" i="16"/>
  <c r="M166" i="16"/>
  <c r="M165" i="16"/>
  <c r="M164" i="16"/>
  <c r="M163" i="16"/>
  <c r="M162" i="16"/>
  <c r="M159" i="16"/>
  <c r="M158" i="16"/>
  <c r="M155" i="16"/>
  <c r="M152" i="16"/>
  <c r="M151" i="16"/>
  <c r="M150" i="16"/>
  <c r="M149" i="16"/>
  <c r="M148" i="16"/>
  <c r="M143" i="16"/>
  <c r="M142" i="16"/>
  <c r="M141" i="16"/>
  <c r="M140" i="16"/>
  <c r="M139" i="16"/>
  <c r="M137" i="16"/>
  <c r="M136" i="16"/>
  <c r="M135" i="16"/>
  <c r="M134" i="16"/>
  <c r="M133" i="16"/>
  <c r="M132" i="16"/>
  <c r="M131" i="16"/>
  <c r="M128" i="16"/>
  <c r="M122" i="16"/>
  <c r="M121" i="16"/>
  <c r="M117" i="16"/>
  <c r="M116" i="16"/>
  <c r="M114" i="16"/>
  <c r="M110" i="16"/>
  <c r="M109" i="16"/>
  <c r="M108" i="16"/>
  <c r="M107" i="16"/>
  <c r="M106" i="16"/>
  <c r="M105" i="16"/>
  <c r="M104" i="16"/>
  <c r="M101" i="16"/>
  <c r="M100" i="16"/>
  <c r="M97" i="16"/>
  <c r="M96" i="16"/>
  <c r="M94" i="16"/>
  <c r="M93" i="16"/>
  <c r="M92" i="16"/>
  <c r="M90" i="16"/>
  <c r="M89" i="16"/>
  <c r="M88" i="16"/>
  <c r="M87" i="16"/>
  <c r="M85" i="16"/>
  <c r="M84" i="16"/>
  <c r="M83" i="16"/>
  <c r="M81" i="16"/>
  <c r="M80" i="16"/>
  <c r="M78" i="16"/>
  <c r="M77" i="16"/>
  <c r="M75" i="16"/>
  <c r="M74" i="16"/>
  <c r="M73" i="16"/>
  <c r="M69" i="16"/>
  <c r="M68" i="16"/>
  <c r="M67" i="16"/>
  <c r="M63" i="16"/>
  <c r="M59" i="16"/>
  <c r="M58" i="16"/>
  <c r="M57" i="16"/>
  <c r="M56" i="16"/>
  <c r="M55" i="16"/>
  <c r="M53" i="16"/>
  <c r="M52" i="16"/>
  <c r="M51" i="16"/>
  <c r="M50" i="16"/>
  <c r="M49" i="16"/>
  <c r="M47" i="16"/>
  <c r="M46" i="16"/>
  <c r="M45" i="16"/>
  <c r="M44" i="16"/>
  <c r="M43" i="16"/>
  <c r="M42" i="16"/>
  <c r="M41" i="16"/>
  <c r="M38" i="16"/>
  <c r="M36" i="16"/>
  <c r="M33" i="16"/>
  <c r="M31" i="16"/>
  <c r="M30" i="16"/>
  <c r="M29" i="16"/>
  <c r="M28" i="16"/>
  <c r="M25" i="16"/>
  <c r="M23" i="16"/>
  <c r="M22" i="16"/>
  <c r="M21" i="16"/>
  <c r="M20" i="16"/>
  <c r="M19" i="16"/>
  <c r="M17" i="16"/>
  <c r="M15" i="16"/>
  <c r="M14" i="16"/>
  <c r="M13" i="16"/>
  <c r="M10" i="16"/>
  <c r="M6" i="16"/>
  <c r="M3" i="16"/>
  <c r="L1244" i="16"/>
  <c r="U1244" i="16" s="1"/>
  <c r="L1243" i="16"/>
  <c r="L1242" i="16"/>
  <c r="L1241" i="16"/>
  <c r="U1241" i="16" s="1"/>
  <c r="L1240" i="16"/>
  <c r="U1240" i="16" s="1"/>
  <c r="L1239" i="16"/>
  <c r="L1238" i="16"/>
  <c r="U1238" i="16" s="1"/>
  <c r="L1237" i="16"/>
  <c r="U1237" i="16" s="1"/>
  <c r="L1236" i="16"/>
  <c r="L1233" i="16"/>
  <c r="L1232" i="16"/>
  <c r="U1232" i="16" s="1"/>
  <c r="L1231" i="16"/>
  <c r="U1231" i="16" s="1"/>
  <c r="L1230" i="16"/>
  <c r="L1229" i="16"/>
  <c r="L1228" i="16"/>
  <c r="U1228" i="16" s="1"/>
  <c r="L1227" i="16"/>
  <c r="L1226" i="16"/>
  <c r="L1225" i="16"/>
  <c r="U1225" i="16" s="1"/>
  <c r="L1224" i="16"/>
  <c r="U1224" i="16" s="1"/>
  <c r="L1223" i="16"/>
  <c r="L1222" i="16"/>
  <c r="U1222" i="16" s="1"/>
  <c r="L1221" i="16"/>
  <c r="U1221" i="16" s="1"/>
  <c r="L1220" i="16"/>
  <c r="L1218" i="16"/>
  <c r="U1218" i="16" s="1"/>
  <c r="L1217" i="16"/>
  <c r="L1216" i="16"/>
  <c r="U1216" i="16" s="1"/>
  <c r="L1215" i="16"/>
  <c r="U1215" i="16" s="1"/>
  <c r="L1214" i="16"/>
  <c r="L1212" i="16"/>
  <c r="U1212" i="16" s="1"/>
  <c r="L1211" i="16"/>
  <c r="L1210" i="16"/>
  <c r="L1209" i="16"/>
  <c r="U1209" i="16" s="1"/>
  <c r="L1207" i="16"/>
  <c r="L1206" i="16"/>
  <c r="L1205" i="16"/>
  <c r="U1205" i="16" s="1"/>
  <c r="L1204" i="16"/>
  <c r="L1202" i="16"/>
  <c r="U1202" i="16" s="1"/>
  <c r="L1201" i="16"/>
  <c r="L1200" i="16"/>
  <c r="U1200" i="16" s="1"/>
  <c r="L1199" i="16"/>
  <c r="U1199" i="16" s="1"/>
  <c r="L1198" i="16"/>
  <c r="L1197" i="16"/>
  <c r="L1196" i="16"/>
  <c r="U1196" i="16" s="1"/>
  <c r="L1195" i="16"/>
  <c r="L1194" i="16"/>
  <c r="L1193" i="16"/>
  <c r="U1193" i="16" s="1"/>
  <c r="L1192" i="16"/>
  <c r="U1192" i="16" s="1"/>
  <c r="L1191" i="16"/>
  <c r="L1190" i="16"/>
  <c r="U1190" i="16" s="1"/>
  <c r="L1189" i="16"/>
  <c r="U1189" i="16" s="1"/>
  <c r="L1188" i="16"/>
  <c r="L1187" i="16"/>
  <c r="U1187" i="16" s="1"/>
  <c r="L1186" i="16"/>
  <c r="U1186" i="16" s="1"/>
  <c r="L1185" i="16"/>
  <c r="L1184" i="16"/>
  <c r="U1184" i="16" s="1"/>
  <c r="L1183" i="16"/>
  <c r="U1183" i="16" s="1"/>
  <c r="L1182" i="16"/>
  <c r="L1181" i="16"/>
  <c r="L1180" i="16"/>
  <c r="U1180" i="16" s="1"/>
  <c r="L1179" i="16"/>
  <c r="L1178" i="16"/>
  <c r="L1177" i="16"/>
  <c r="U1177" i="16" s="1"/>
  <c r="L1176" i="16"/>
  <c r="U1176" i="16" s="1"/>
  <c r="L1175" i="16"/>
  <c r="L1174" i="16"/>
  <c r="U1174" i="16" s="1"/>
  <c r="L1173" i="16"/>
  <c r="U1173" i="16" s="1"/>
  <c r="L1172" i="16"/>
  <c r="L1171" i="16"/>
  <c r="U1171" i="16" s="1"/>
  <c r="L1170" i="16"/>
  <c r="U1170" i="16" s="1"/>
  <c r="L1169" i="16"/>
  <c r="L1168" i="16"/>
  <c r="U1168" i="16" s="1"/>
  <c r="L1167" i="16"/>
  <c r="U1167" i="16" s="1"/>
  <c r="L1166" i="16"/>
  <c r="L1165" i="16"/>
  <c r="L1164" i="16"/>
  <c r="U1164" i="16" s="1"/>
  <c r="L1163" i="16"/>
  <c r="L1160" i="16"/>
  <c r="U1160" i="16" s="1"/>
  <c r="L1159" i="16"/>
  <c r="L1158" i="16"/>
  <c r="U1158" i="16" s="1"/>
  <c r="L1157" i="16"/>
  <c r="U1157" i="16" s="1"/>
  <c r="L1156" i="16"/>
  <c r="L1155" i="16"/>
  <c r="U1155" i="16" s="1"/>
  <c r="L1154" i="16"/>
  <c r="U1154" i="16" s="1"/>
  <c r="L1153" i="16"/>
  <c r="L1152" i="16"/>
  <c r="U1152" i="16" s="1"/>
  <c r="L1151" i="16"/>
  <c r="U1151" i="16" s="1"/>
  <c r="L1150" i="16"/>
  <c r="L1149" i="16"/>
  <c r="L1148" i="16"/>
  <c r="U1148" i="16" s="1"/>
  <c r="L1147" i="16"/>
  <c r="L1146" i="16"/>
  <c r="L1145" i="16"/>
  <c r="U1145" i="16" s="1"/>
  <c r="L1144" i="16"/>
  <c r="U1144" i="16" s="1"/>
  <c r="L1143" i="16"/>
  <c r="L1142" i="16"/>
  <c r="U1142" i="16" s="1"/>
  <c r="L1141" i="16"/>
  <c r="U1141" i="16" s="1"/>
  <c r="L1140" i="16"/>
  <c r="L1139" i="16"/>
  <c r="U1139" i="16" s="1"/>
  <c r="L1138" i="16"/>
  <c r="U1138" i="16" s="1"/>
  <c r="L1137" i="16"/>
  <c r="L1136" i="16"/>
  <c r="U1136" i="16" s="1"/>
  <c r="L1135" i="16"/>
  <c r="U1135" i="16" s="1"/>
  <c r="L1134" i="16"/>
  <c r="L1133" i="16"/>
  <c r="L1132" i="16"/>
  <c r="U1132" i="16" s="1"/>
  <c r="L1131" i="16"/>
  <c r="L1130" i="16"/>
  <c r="L1129" i="16"/>
  <c r="U1129" i="16" s="1"/>
  <c r="L1128" i="16"/>
  <c r="U1128" i="16" s="1"/>
  <c r="L1127" i="16"/>
  <c r="L1126" i="16"/>
  <c r="U1126" i="16" s="1"/>
  <c r="L1125" i="16"/>
  <c r="U1125" i="16" s="1"/>
  <c r="L1124" i="16"/>
  <c r="L1123" i="16"/>
  <c r="U1123" i="16" s="1"/>
  <c r="L1121" i="16"/>
  <c r="L1120" i="16"/>
  <c r="U1120" i="16" s="1"/>
  <c r="L1119" i="16"/>
  <c r="U1119" i="16" s="1"/>
  <c r="L1118" i="16"/>
  <c r="L1113" i="16"/>
  <c r="U1113" i="16" s="1"/>
  <c r="L1112" i="16"/>
  <c r="U1112" i="16" s="1"/>
  <c r="L1111" i="16"/>
  <c r="L1110" i="16"/>
  <c r="U1110" i="16" s="1"/>
  <c r="L1109" i="16"/>
  <c r="U1109" i="16" s="1"/>
  <c r="L1108" i="16"/>
  <c r="L1107" i="16"/>
  <c r="U1107" i="16" s="1"/>
  <c r="L1106" i="16"/>
  <c r="U1106" i="16" s="1"/>
  <c r="L1103" i="16"/>
  <c r="U1103" i="16" s="1"/>
  <c r="L1101" i="16"/>
  <c r="L1099" i="16"/>
  <c r="L1098" i="16"/>
  <c r="L1095" i="16"/>
  <c r="L1094" i="16"/>
  <c r="U1094" i="16" s="1"/>
  <c r="L1091" i="16"/>
  <c r="U1091" i="16" s="1"/>
  <c r="L1090" i="16"/>
  <c r="U1090" i="16" s="1"/>
  <c r="L1089" i="16"/>
  <c r="L1087" i="16"/>
  <c r="U1087" i="16" s="1"/>
  <c r="L1086" i="16"/>
  <c r="L1082" i="16"/>
  <c r="L1079" i="16"/>
  <c r="L1078" i="16"/>
  <c r="U1078" i="16" s="1"/>
  <c r="L1074" i="16"/>
  <c r="U1074" i="16" s="1"/>
  <c r="L1073" i="16"/>
  <c r="U1073" i="16" s="1"/>
  <c r="L1071" i="16"/>
  <c r="U1071" i="16" s="1"/>
  <c r="L1070" i="16"/>
  <c r="L1069" i="16"/>
  <c r="L1067" i="16"/>
  <c r="L1066" i="16"/>
  <c r="L1064" i="16"/>
  <c r="U1064" i="16" s="1"/>
  <c r="L1063" i="16"/>
  <c r="L1062" i="16"/>
  <c r="U1062" i="16" s="1"/>
  <c r="L1060" i="16"/>
  <c r="L1059" i="16"/>
  <c r="U1059" i="16" s="1"/>
  <c r="L1058" i="16"/>
  <c r="U1058" i="16" s="1"/>
  <c r="L1056" i="16"/>
  <c r="U1056" i="16" s="1"/>
  <c r="L1055" i="16"/>
  <c r="U1055" i="16" s="1"/>
  <c r="L1054" i="16"/>
  <c r="L1050" i="16"/>
  <c r="L1048" i="16"/>
  <c r="U1048" i="16" s="1"/>
  <c r="L1047" i="16"/>
  <c r="L1046" i="16"/>
  <c r="U1046" i="16" s="1"/>
  <c r="L1044" i="16"/>
  <c r="L1042" i="16"/>
  <c r="U1042" i="16" s="1"/>
  <c r="L1041" i="16"/>
  <c r="L1039" i="16"/>
  <c r="U1039" i="16" s="1"/>
  <c r="L1034" i="16"/>
  <c r="L1033" i="16"/>
  <c r="U1033" i="16" s="1"/>
  <c r="L1031" i="16"/>
  <c r="L1030" i="16"/>
  <c r="U1030" i="16" s="1"/>
  <c r="L1027" i="16"/>
  <c r="U1027" i="16" s="1"/>
  <c r="L1025" i="16"/>
  <c r="L1024" i="16"/>
  <c r="U1024" i="16" s="1"/>
  <c r="L1023" i="16"/>
  <c r="U1023" i="16" s="1"/>
  <c r="L1019" i="16"/>
  <c r="L1018" i="16"/>
  <c r="L1016" i="16"/>
  <c r="U1016" i="16" s="1"/>
  <c r="L1015" i="16"/>
  <c r="L1010" i="16"/>
  <c r="U1010" i="16" s="1"/>
  <c r="L1009" i="16"/>
  <c r="L1005" i="16"/>
  <c r="L1004" i="16"/>
  <c r="U1004" i="16" s="1"/>
  <c r="L1003" i="16"/>
  <c r="L1000" i="16"/>
  <c r="U1000" i="16" s="1"/>
  <c r="L995" i="16"/>
  <c r="U995" i="16" s="1"/>
  <c r="L994" i="16"/>
  <c r="U994" i="16" s="1"/>
  <c r="L993" i="16"/>
  <c r="L992" i="16"/>
  <c r="U992" i="16" s="1"/>
  <c r="L991" i="16"/>
  <c r="U991" i="16" s="1"/>
  <c r="L987" i="16"/>
  <c r="L986" i="16"/>
  <c r="L985" i="16"/>
  <c r="U985" i="16" s="1"/>
  <c r="L984" i="16"/>
  <c r="U984" i="16" s="1"/>
  <c r="L983" i="16"/>
  <c r="L981" i="16"/>
  <c r="U981" i="16" s="1"/>
  <c r="L979" i="16"/>
  <c r="U979" i="16" s="1"/>
  <c r="L978" i="16"/>
  <c r="U978" i="16" s="1"/>
  <c r="L976" i="16"/>
  <c r="U976" i="16" s="1"/>
  <c r="L975" i="16"/>
  <c r="U975" i="16" s="1"/>
  <c r="L974" i="16"/>
  <c r="L971" i="16"/>
  <c r="L970" i="16"/>
  <c r="L968" i="16"/>
  <c r="U968" i="16" s="1"/>
  <c r="L967" i="16"/>
  <c r="L964" i="16"/>
  <c r="L963" i="16"/>
  <c r="U963" i="16" s="1"/>
  <c r="L962" i="16"/>
  <c r="U962" i="16" s="1"/>
  <c r="L960" i="16"/>
  <c r="U960" i="16" s="1"/>
  <c r="L959" i="16"/>
  <c r="U959" i="16" s="1"/>
  <c r="L956" i="16"/>
  <c r="U956" i="16" s="1"/>
  <c r="L955" i="16"/>
  <c r="L952" i="16"/>
  <c r="U952" i="16" s="1"/>
  <c r="L950" i="16"/>
  <c r="U950" i="16" s="1"/>
  <c r="L949" i="16"/>
  <c r="U949" i="16" s="1"/>
  <c r="L948" i="16"/>
  <c r="L947" i="16"/>
  <c r="U947" i="16" s="1"/>
  <c r="L945" i="16"/>
  <c r="L943" i="16"/>
  <c r="U943" i="16" s="1"/>
  <c r="L941" i="16"/>
  <c r="L940" i="16"/>
  <c r="U940" i="16" s="1"/>
  <c r="L939" i="16"/>
  <c r="L936" i="16"/>
  <c r="U936" i="16" s="1"/>
  <c r="L934" i="16"/>
  <c r="U934" i="16" s="1"/>
  <c r="L933" i="16"/>
  <c r="U933" i="16" s="1"/>
  <c r="L931" i="16"/>
  <c r="U931" i="16" s="1"/>
  <c r="L930" i="16"/>
  <c r="U930" i="16" s="1"/>
  <c r="L929" i="16"/>
  <c r="L928" i="16"/>
  <c r="U928" i="16" s="1"/>
  <c r="L925" i="16"/>
  <c r="L924" i="16"/>
  <c r="U924" i="16" s="1"/>
  <c r="L917" i="16"/>
  <c r="U917" i="16" s="1"/>
  <c r="L915" i="16"/>
  <c r="U915" i="16" s="1"/>
  <c r="L914" i="16"/>
  <c r="U914" i="16" s="1"/>
  <c r="L913" i="16"/>
  <c r="L909" i="16"/>
  <c r="L908" i="16"/>
  <c r="U908" i="16" s="1"/>
  <c r="L907" i="16"/>
  <c r="L905" i="16"/>
  <c r="U905" i="16" s="1"/>
  <c r="L904" i="16"/>
  <c r="U904" i="16" s="1"/>
  <c r="L901" i="16"/>
  <c r="U901" i="16" s="1"/>
  <c r="L896" i="16"/>
  <c r="U896" i="16" s="1"/>
  <c r="L895" i="16"/>
  <c r="U895" i="16" s="1"/>
  <c r="L893" i="16"/>
  <c r="L891" i="16"/>
  <c r="L888" i="16"/>
  <c r="U888" i="16" s="1"/>
  <c r="L884" i="16"/>
  <c r="L883" i="16"/>
  <c r="U883" i="16" s="1"/>
  <c r="L882" i="16"/>
  <c r="U882" i="16" s="1"/>
  <c r="L879" i="16"/>
  <c r="U879" i="16" s="1"/>
  <c r="L878" i="16"/>
  <c r="L877" i="16"/>
  <c r="L875" i="16"/>
  <c r="L873" i="16"/>
  <c r="U873" i="16" s="1"/>
  <c r="L871" i="16"/>
  <c r="L868" i="16"/>
  <c r="L867" i="16"/>
  <c r="U867" i="16" s="1"/>
  <c r="L864" i="16"/>
  <c r="L863" i="16"/>
  <c r="U863" i="16" s="1"/>
  <c r="L862" i="16"/>
  <c r="L860" i="16"/>
  <c r="U860" i="16" s="1"/>
  <c r="L858" i="16"/>
  <c r="L857" i="16"/>
  <c r="U857" i="16" s="1"/>
  <c r="L856" i="16"/>
  <c r="U856" i="16" s="1"/>
  <c r="L853" i="16"/>
  <c r="U853" i="16" s="1"/>
  <c r="L852" i="16"/>
  <c r="L851" i="16"/>
  <c r="U851" i="16" s="1"/>
  <c r="L850" i="16"/>
  <c r="U850" i="16" s="1"/>
  <c r="L848" i="16"/>
  <c r="L847" i="16"/>
  <c r="U847" i="16" s="1"/>
  <c r="L845" i="16"/>
  <c r="L844" i="16"/>
  <c r="U844" i="16" s="1"/>
  <c r="L842" i="16"/>
  <c r="L840" i="16"/>
  <c r="U840" i="16" s="1"/>
  <c r="L838" i="16"/>
  <c r="U838" i="16" s="1"/>
  <c r="L837" i="16"/>
  <c r="U837" i="16" s="1"/>
  <c r="L832" i="16"/>
  <c r="L831" i="16"/>
  <c r="U831" i="16" s="1"/>
  <c r="L829" i="16"/>
  <c r="L827" i="16"/>
  <c r="L826" i="16"/>
  <c r="L825" i="16"/>
  <c r="U825" i="16" s="1"/>
  <c r="L824" i="16"/>
  <c r="U824" i="16" s="1"/>
  <c r="L821" i="16"/>
  <c r="U821" i="16" s="1"/>
  <c r="L820" i="16"/>
  <c r="L818" i="16"/>
  <c r="U818" i="16" s="1"/>
  <c r="L817" i="16"/>
  <c r="L816" i="16"/>
  <c r="L815" i="16"/>
  <c r="U815" i="16" s="1"/>
  <c r="L814" i="16"/>
  <c r="L812" i="16"/>
  <c r="U812" i="16" s="1"/>
  <c r="L810" i="16"/>
  <c r="L809" i="16"/>
  <c r="U809" i="16" s="1"/>
  <c r="L807" i="16"/>
  <c r="L805" i="16"/>
  <c r="U805" i="16" s="1"/>
  <c r="L804" i="16"/>
  <c r="L803" i="16"/>
  <c r="U803" i="16" s="1"/>
  <c r="L801" i="16"/>
  <c r="L800" i="16"/>
  <c r="U800" i="16" s="1"/>
  <c r="L799" i="16"/>
  <c r="U799" i="16" s="1"/>
  <c r="L793" i="16"/>
  <c r="U793" i="16" s="1"/>
  <c r="L791" i="16"/>
  <c r="L788" i="16"/>
  <c r="L785" i="16"/>
  <c r="L784" i="16"/>
  <c r="U784" i="16" s="1"/>
  <c r="L782" i="16"/>
  <c r="L781" i="16"/>
  <c r="L779" i="16"/>
  <c r="L777" i="16"/>
  <c r="U777" i="16" s="1"/>
  <c r="L774" i="16"/>
  <c r="U774" i="16" s="1"/>
  <c r="L773" i="16"/>
  <c r="U773" i="16" s="1"/>
  <c r="L771" i="16"/>
  <c r="U771" i="16" s="1"/>
  <c r="L769" i="16"/>
  <c r="L767" i="16"/>
  <c r="U767" i="16" s="1"/>
  <c r="L765" i="16"/>
  <c r="L762" i="16"/>
  <c r="L761" i="16"/>
  <c r="U761" i="16" s="1"/>
  <c r="L760" i="16"/>
  <c r="U760" i="16" s="1"/>
  <c r="L758" i="16"/>
  <c r="U758" i="16" s="1"/>
  <c r="L757" i="16"/>
  <c r="U757" i="16" s="1"/>
  <c r="L756" i="16"/>
  <c r="L755" i="16"/>
  <c r="U755" i="16" s="1"/>
  <c r="L754" i="16"/>
  <c r="U754" i="16" s="1"/>
  <c r="L753" i="16"/>
  <c r="L752" i="16"/>
  <c r="L750" i="16"/>
  <c r="L749" i="16"/>
  <c r="L748" i="16"/>
  <c r="U748" i="16" s="1"/>
  <c r="L745" i="16"/>
  <c r="U745" i="16" s="1"/>
  <c r="L744" i="16"/>
  <c r="U744" i="16" s="1"/>
  <c r="L743" i="16"/>
  <c r="L740" i="16"/>
  <c r="L739" i="16"/>
  <c r="U739" i="16" s="1"/>
  <c r="L738" i="16"/>
  <c r="U738" i="16" s="1"/>
  <c r="L737" i="16"/>
  <c r="L736" i="16"/>
  <c r="U736" i="16" s="1"/>
  <c r="L735" i="16"/>
  <c r="U735" i="16" s="1"/>
  <c r="L734" i="16"/>
  <c r="L732" i="16"/>
  <c r="U732" i="16" s="1"/>
  <c r="L731" i="16"/>
  <c r="L730" i="16"/>
  <c r="L729" i="16"/>
  <c r="U729" i="16" s="1"/>
  <c r="L728" i="16"/>
  <c r="U728" i="16" s="1"/>
  <c r="L726" i="16"/>
  <c r="U726" i="16" s="1"/>
  <c r="L724" i="16"/>
  <c r="L723" i="16"/>
  <c r="U723" i="16" s="1"/>
  <c r="L722" i="16"/>
  <c r="U722" i="16" s="1"/>
  <c r="L719" i="16"/>
  <c r="U719" i="16" s="1"/>
  <c r="L718" i="16"/>
  <c r="L716" i="16"/>
  <c r="U716" i="16" s="1"/>
  <c r="L715" i="16"/>
  <c r="L714" i="16"/>
  <c r="L712" i="16"/>
  <c r="U712" i="16" s="1"/>
  <c r="L711" i="16"/>
  <c r="L709" i="16"/>
  <c r="U709" i="16" s="1"/>
  <c r="L708" i="16"/>
  <c r="L707" i="16"/>
  <c r="U707" i="16" s="1"/>
  <c r="L706" i="16"/>
  <c r="U706" i="16" s="1"/>
  <c r="L705" i="16"/>
  <c r="L704" i="16"/>
  <c r="U704" i="16" s="1"/>
  <c r="L703" i="16"/>
  <c r="U703" i="16" s="1"/>
  <c r="L702" i="16"/>
  <c r="L701" i="16"/>
  <c r="L700" i="16"/>
  <c r="U700" i="16" s="1"/>
  <c r="L693" i="16"/>
  <c r="U693" i="16" s="1"/>
  <c r="L692" i="16"/>
  <c r="L687" i="16"/>
  <c r="U687" i="16" s="1"/>
  <c r="L683" i="16"/>
  <c r="L680" i="16"/>
  <c r="U680" i="16" s="1"/>
  <c r="L678" i="16"/>
  <c r="U678" i="16" s="1"/>
  <c r="L676" i="16"/>
  <c r="L675" i="16"/>
  <c r="U675" i="16" s="1"/>
  <c r="L674" i="16"/>
  <c r="U674" i="16" s="1"/>
  <c r="L669" i="16"/>
  <c r="L668" i="16"/>
  <c r="U668" i="16" s="1"/>
  <c r="L666" i="16"/>
  <c r="L661" i="16"/>
  <c r="L660" i="16"/>
  <c r="L658" i="16"/>
  <c r="U658" i="16" s="1"/>
  <c r="L656" i="16"/>
  <c r="L655" i="16"/>
  <c r="U655" i="16" s="1"/>
  <c r="L652" i="16"/>
  <c r="U652" i="16" s="1"/>
  <c r="L651" i="16"/>
  <c r="L647" i="16"/>
  <c r="L645" i="16"/>
  <c r="U645" i="16" s="1"/>
  <c r="L644" i="16"/>
  <c r="L643" i="16"/>
  <c r="U643" i="16" s="1"/>
  <c r="L642" i="16"/>
  <c r="U642" i="16" s="1"/>
  <c r="L638" i="16"/>
  <c r="L637" i="16"/>
  <c r="L636" i="16"/>
  <c r="U636" i="16" s="1"/>
  <c r="L633" i="16"/>
  <c r="U633" i="16" s="1"/>
  <c r="L632" i="16"/>
  <c r="U632" i="16" s="1"/>
  <c r="L629" i="16"/>
  <c r="U629" i="16" s="1"/>
  <c r="L628" i="16"/>
  <c r="L627" i="16"/>
  <c r="U627" i="16" s="1"/>
  <c r="L623" i="16"/>
  <c r="L619" i="16"/>
  <c r="L618" i="16"/>
  <c r="L616" i="16"/>
  <c r="U616" i="16" s="1"/>
  <c r="L615" i="16"/>
  <c r="L611" i="16"/>
  <c r="U611" i="16" s="1"/>
  <c r="L610" i="16"/>
  <c r="U610" i="16" s="1"/>
  <c r="L609" i="16"/>
  <c r="L607" i="16"/>
  <c r="L599" i="16"/>
  <c r="L598" i="16"/>
  <c r="U598" i="16" s="1"/>
  <c r="L597" i="16"/>
  <c r="U597" i="16" s="1"/>
  <c r="L596" i="16"/>
  <c r="L594" i="16"/>
  <c r="U594" i="16" s="1"/>
  <c r="L591" i="16"/>
  <c r="U591" i="16" s="1"/>
  <c r="L589" i="16"/>
  <c r="L586" i="16"/>
  <c r="L584" i="16"/>
  <c r="U584" i="16" s="1"/>
  <c r="L580" i="16"/>
  <c r="L578" i="16"/>
  <c r="U578" i="16" s="1"/>
  <c r="L577" i="16"/>
  <c r="L576" i="16"/>
  <c r="U576" i="16" s="1"/>
  <c r="L571" i="16"/>
  <c r="L570" i="16"/>
  <c r="L568" i="16"/>
  <c r="U568" i="16" s="1"/>
  <c r="L564" i="16"/>
  <c r="L563" i="16"/>
  <c r="L562" i="16"/>
  <c r="U562" i="16" s="1"/>
  <c r="L561" i="16"/>
  <c r="L560" i="16"/>
  <c r="U560" i="16" s="1"/>
  <c r="L559" i="16"/>
  <c r="U559" i="16" s="1"/>
  <c r="L555" i="16"/>
  <c r="L554" i="16"/>
  <c r="L553" i="16"/>
  <c r="U553" i="16" s="1"/>
  <c r="L552" i="16"/>
  <c r="U552" i="16" s="1"/>
  <c r="L551" i="16"/>
  <c r="L549" i="16"/>
  <c r="U549" i="16" s="1"/>
  <c r="L547" i="16"/>
  <c r="U547" i="16" s="1"/>
  <c r="L546" i="16"/>
  <c r="U546" i="16" s="1"/>
  <c r="L545" i="16"/>
  <c r="L544" i="16"/>
  <c r="U544" i="16" s="1"/>
  <c r="L543" i="16"/>
  <c r="U543" i="16" s="1"/>
  <c r="L542" i="16"/>
  <c r="L540" i="16"/>
  <c r="U540" i="16" s="1"/>
  <c r="L539" i="16"/>
  <c r="L538" i="16"/>
  <c r="L536" i="16"/>
  <c r="U536" i="16" s="1"/>
  <c r="L535" i="16"/>
  <c r="L533" i="16"/>
  <c r="U533" i="16" s="1"/>
  <c r="L531" i="16"/>
  <c r="U531" i="16" s="1"/>
  <c r="L530" i="16"/>
  <c r="U530" i="16" s="1"/>
  <c r="L529" i="16"/>
  <c r="L527" i="16"/>
  <c r="U527" i="16" s="1"/>
  <c r="L525" i="16"/>
  <c r="L524" i="16"/>
  <c r="U524" i="16" s="1"/>
  <c r="L521" i="16"/>
  <c r="U521" i="16" s="1"/>
  <c r="L520" i="16"/>
  <c r="U520" i="16" s="1"/>
  <c r="L518" i="16"/>
  <c r="U518" i="16" s="1"/>
  <c r="L516" i="16"/>
  <c r="L514" i="16"/>
  <c r="U514" i="16" s="1"/>
  <c r="L513" i="16"/>
  <c r="L511" i="16"/>
  <c r="U511" i="16" s="1"/>
  <c r="L510" i="16"/>
  <c r="L509" i="16"/>
  <c r="L508" i="16"/>
  <c r="U508" i="16" s="1"/>
  <c r="L506" i="16"/>
  <c r="L505" i="16"/>
  <c r="U505" i="16" s="1"/>
  <c r="L504" i="16"/>
  <c r="U504" i="16" s="1"/>
  <c r="L501" i="16"/>
  <c r="U501" i="16" s="1"/>
  <c r="L500" i="16"/>
  <c r="L498" i="16"/>
  <c r="U498" i="16" s="1"/>
  <c r="L497" i="16"/>
  <c r="L496" i="16"/>
  <c r="U496" i="16" s="1"/>
  <c r="L492" i="16"/>
  <c r="U492" i="16" s="1"/>
  <c r="L491" i="16"/>
  <c r="L490" i="16"/>
  <c r="L489" i="16"/>
  <c r="U489" i="16" s="1"/>
  <c r="L488" i="16"/>
  <c r="U488" i="16" s="1"/>
  <c r="L487" i="16"/>
  <c r="L485" i="16"/>
  <c r="U485" i="16" s="1"/>
  <c r="L484" i="16"/>
  <c r="L482" i="16"/>
  <c r="U482" i="16" s="1"/>
  <c r="L481" i="16"/>
  <c r="L479" i="16"/>
  <c r="U479" i="16" s="1"/>
  <c r="L478" i="16"/>
  <c r="L477" i="16"/>
  <c r="L473" i="16"/>
  <c r="U473" i="16" s="1"/>
  <c r="L472" i="16"/>
  <c r="U472" i="16" s="1"/>
  <c r="L471" i="16"/>
  <c r="L468" i="16"/>
  <c r="L466" i="16"/>
  <c r="U466" i="16" s="1"/>
  <c r="L465" i="16"/>
  <c r="L464" i="16"/>
  <c r="U464" i="16" s="1"/>
  <c r="L463" i="16"/>
  <c r="U463" i="16" s="1"/>
  <c r="L460" i="16"/>
  <c r="U460" i="16" s="1"/>
  <c r="L459" i="16"/>
  <c r="L457" i="16"/>
  <c r="U457" i="16" s="1"/>
  <c r="L456" i="16"/>
  <c r="U456" i="16" s="1"/>
  <c r="L454" i="16"/>
  <c r="U454" i="16" s="1"/>
  <c r="L451" i="16"/>
  <c r="U451" i="16" s="1"/>
  <c r="L450" i="16"/>
  <c r="U450" i="16" s="1"/>
  <c r="L449" i="16"/>
  <c r="L447" i="16"/>
  <c r="U447" i="16" s="1"/>
  <c r="L446" i="16"/>
  <c r="L445" i="16"/>
  <c r="L444" i="16"/>
  <c r="U444" i="16" s="1"/>
  <c r="L439" i="16"/>
  <c r="L438" i="16"/>
  <c r="U438" i="16" s="1"/>
  <c r="L437" i="16"/>
  <c r="U437" i="16" s="1"/>
  <c r="L436" i="16"/>
  <c r="L431" i="16"/>
  <c r="U431" i="16" s="1"/>
  <c r="L430" i="16"/>
  <c r="L429" i="16"/>
  <c r="L427" i="16"/>
  <c r="L424" i="16"/>
  <c r="U424" i="16" s="1"/>
  <c r="L423" i="16"/>
  <c r="L421" i="16"/>
  <c r="U421" i="16" s="1"/>
  <c r="L420" i="16"/>
  <c r="L418" i="16"/>
  <c r="U418" i="16" s="1"/>
  <c r="L417" i="16"/>
  <c r="L416" i="16"/>
  <c r="U416" i="16" s="1"/>
  <c r="L412" i="16"/>
  <c r="U412" i="16" s="1"/>
  <c r="L411" i="16"/>
  <c r="L410" i="16"/>
  <c r="L409" i="16"/>
  <c r="U409" i="16" s="1"/>
  <c r="L408" i="16"/>
  <c r="U408" i="16" s="1"/>
  <c r="L404" i="16"/>
  <c r="L403" i="16"/>
  <c r="U403" i="16" s="1"/>
  <c r="L402" i="16"/>
  <c r="U402" i="16" s="1"/>
  <c r="L401" i="16"/>
  <c r="L400" i="16"/>
  <c r="U400" i="16" s="1"/>
  <c r="L399" i="16"/>
  <c r="U399" i="16" s="1"/>
  <c r="L398" i="16"/>
  <c r="L397" i="16"/>
  <c r="L395" i="16"/>
  <c r="L393" i="16"/>
  <c r="U393" i="16" s="1"/>
  <c r="L392" i="16"/>
  <c r="U392" i="16" s="1"/>
  <c r="L391" i="16"/>
  <c r="L389" i="16"/>
  <c r="U389" i="16" s="1"/>
  <c r="L388" i="16"/>
  <c r="L387" i="16"/>
  <c r="U387" i="16" s="1"/>
  <c r="L385" i="16"/>
  <c r="L384" i="16"/>
  <c r="U384" i="16" s="1"/>
  <c r="L382" i="16"/>
  <c r="L381" i="16"/>
  <c r="L380" i="16"/>
  <c r="U380" i="16" s="1"/>
  <c r="L379" i="16"/>
  <c r="L378" i="16"/>
  <c r="L377" i="16"/>
  <c r="U377" i="16" s="1"/>
  <c r="L376" i="16"/>
  <c r="U376" i="16" s="1"/>
  <c r="L373" i="16"/>
  <c r="U373" i="16" s="1"/>
  <c r="L372" i="16"/>
  <c r="L371" i="16"/>
  <c r="U371" i="16" s="1"/>
  <c r="L369" i="16"/>
  <c r="L368" i="16"/>
  <c r="U368" i="16" s="1"/>
  <c r="L366" i="16"/>
  <c r="L365" i="16"/>
  <c r="L364" i="16"/>
  <c r="U364" i="16" s="1"/>
  <c r="L363" i="16"/>
  <c r="L362" i="16"/>
  <c r="L360" i="16"/>
  <c r="U360" i="16" s="1"/>
  <c r="L358" i="16"/>
  <c r="U358" i="16" s="1"/>
  <c r="L354" i="16"/>
  <c r="U354" i="16" s="1"/>
  <c r="L353" i="16"/>
  <c r="L352" i="16"/>
  <c r="U352" i="16" s="1"/>
  <c r="L350" i="16"/>
  <c r="L348" i="16"/>
  <c r="U348" i="16" s="1"/>
  <c r="L346" i="16"/>
  <c r="L345" i="16"/>
  <c r="U345" i="16" s="1"/>
  <c r="L342" i="16"/>
  <c r="U342" i="16" s="1"/>
  <c r="L341" i="16"/>
  <c r="U341" i="16" s="1"/>
  <c r="L339" i="16"/>
  <c r="U339" i="16" s="1"/>
  <c r="L338" i="16"/>
  <c r="U338" i="16" s="1"/>
  <c r="L336" i="16"/>
  <c r="U336" i="16" s="1"/>
  <c r="L333" i="16"/>
  <c r="L332" i="16"/>
  <c r="U332" i="16" s="1"/>
  <c r="L331" i="16"/>
  <c r="L330" i="16"/>
  <c r="L329" i="16"/>
  <c r="U329" i="16" s="1"/>
  <c r="L327" i="16"/>
  <c r="L324" i="16"/>
  <c r="L322" i="16"/>
  <c r="U322" i="16" s="1"/>
  <c r="L320" i="16"/>
  <c r="U320" i="16" s="1"/>
  <c r="L317" i="16"/>
  <c r="L316" i="16"/>
  <c r="U316" i="16" s="1"/>
  <c r="L315" i="16"/>
  <c r="L311" i="16"/>
  <c r="L310" i="16"/>
  <c r="U310" i="16" s="1"/>
  <c r="L309" i="16"/>
  <c r="U309" i="16" s="1"/>
  <c r="L305" i="16"/>
  <c r="L302" i="16"/>
  <c r="L301" i="16"/>
  <c r="L299" i="16"/>
  <c r="L295" i="16"/>
  <c r="L293" i="16"/>
  <c r="U293" i="16" s="1"/>
  <c r="L292" i="16"/>
  <c r="L290" i="16"/>
  <c r="U290" i="16" s="1"/>
  <c r="L288" i="16"/>
  <c r="U288" i="16" s="1"/>
  <c r="L287" i="16"/>
  <c r="U287" i="16" s="1"/>
  <c r="L286" i="16"/>
  <c r="L284" i="16"/>
  <c r="U284" i="16" s="1"/>
  <c r="L283" i="16"/>
  <c r="L278" i="16"/>
  <c r="U278" i="16" s="1"/>
  <c r="L277" i="16"/>
  <c r="U277" i="16" s="1"/>
  <c r="L276" i="16"/>
  <c r="L271" i="16"/>
  <c r="U271" i="16" s="1"/>
  <c r="L270" i="16"/>
  <c r="L269" i="16"/>
  <c r="L265" i="16"/>
  <c r="U265" i="16" s="1"/>
  <c r="L263" i="16"/>
  <c r="L262" i="16"/>
  <c r="U262" i="16" s="1"/>
  <c r="L260" i="16"/>
  <c r="L257" i="16"/>
  <c r="L255" i="16"/>
  <c r="U255" i="16" s="1"/>
  <c r="L252" i="16"/>
  <c r="U252" i="16" s="1"/>
  <c r="L250" i="16"/>
  <c r="L249" i="16"/>
  <c r="U249" i="16" s="1"/>
  <c r="L244" i="16"/>
  <c r="L243" i="16"/>
  <c r="U243" i="16" s="1"/>
  <c r="L241" i="16"/>
  <c r="L240" i="16"/>
  <c r="U240" i="16" s="1"/>
  <c r="L238" i="16"/>
  <c r="L237" i="16"/>
  <c r="L236" i="16"/>
  <c r="U236" i="16" s="1"/>
  <c r="L235" i="16"/>
  <c r="L234" i="16"/>
  <c r="L233" i="16"/>
  <c r="U233" i="16" s="1"/>
  <c r="L232" i="16"/>
  <c r="U232" i="16" s="1"/>
  <c r="L231" i="16"/>
  <c r="L228" i="16"/>
  <c r="L226" i="16"/>
  <c r="U226" i="16" s="1"/>
  <c r="L225" i="16"/>
  <c r="L224" i="16"/>
  <c r="U224" i="16" s="1"/>
  <c r="L223" i="16"/>
  <c r="U223" i="16" s="1"/>
  <c r="L221" i="16"/>
  <c r="L220" i="16"/>
  <c r="U220" i="16" s="1"/>
  <c r="L218" i="16"/>
  <c r="L217" i="16"/>
  <c r="U217" i="16" s="1"/>
  <c r="L216" i="16"/>
  <c r="U216" i="16" s="1"/>
  <c r="L215" i="16"/>
  <c r="L212" i="16"/>
  <c r="L209" i="16"/>
  <c r="L208" i="16"/>
  <c r="U208" i="16" s="1"/>
  <c r="L205" i="16"/>
  <c r="L204" i="16"/>
  <c r="U204" i="16" s="1"/>
  <c r="L203" i="16"/>
  <c r="L202" i="16"/>
  <c r="L201" i="16"/>
  <c r="U201" i="16" s="1"/>
  <c r="L199" i="16"/>
  <c r="L198" i="16"/>
  <c r="U198" i="16" s="1"/>
  <c r="L196" i="16"/>
  <c r="L195" i="16"/>
  <c r="U195" i="16" s="1"/>
  <c r="L194" i="16"/>
  <c r="U194" i="16" s="1"/>
  <c r="L193" i="16"/>
  <c r="L191" i="16"/>
  <c r="U191" i="16" s="1"/>
  <c r="L189" i="16"/>
  <c r="L188" i="16"/>
  <c r="U188" i="16" s="1"/>
  <c r="L187" i="16"/>
  <c r="L185" i="16"/>
  <c r="U185" i="16" s="1"/>
  <c r="L181" i="16"/>
  <c r="U181" i="16" s="1"/>
  <c r="L180" i="16"/>
  <c r="L179" i="16"/>
  <c r="U179" i="16" s="1"/>
  <c r="L178" i="16"/>
  <c r="U178" i="16" s="1"/>
  <c r="L175" i="16"/>
  <c r="U175" i="16" s="1"/>
  <c r="L173" i="16"/>
  <c r="L172" i="16"/>
  <c r="U172" i="16" s="1"/>
  <c r="L171" i="16"/>
  <c r="L169" i="16"/>
  <c r="L167" i="16"/>
  <c r="L166" i="16"/>
  <c r="U166" i="16" s="1"/>
  <c r="L165" i="16"/>
  <c r="U165" i="16" s="1"/>
  <c r="L164" i="16"/>
  <c r="L163" i="16"/>
  <c r="U163" i="16" s="1"/>
  <c r="L162" i="16"/>
  <c r="U162" i="16" s="1"/>
  <c r="L159" i="16"/>
  <c r="U159" i="16" s="1"/>
  <c r="L158" i="16"/>
  <c r="L155" i="16"/>
  <c r="L152" i="16"/>
  <c r="U152" i="16" s="1"/>
  <c r="L151" i="16"/>
  <c r="L150" i="16"/>
  <c r="U150" i="16" s="1"/>
  <c r="L149" i="16"/>
  <c r="U149" i="16" s="1"/>
  <c r="L148" i="16"/>
  <c r="L143" i="16"/>
  <c r="U143" i="16" s="1"/>
  <c r="L142" i="16"/>
  <c r="L141" i="16"/>
  <c r="L140" i="16"/>
  <c r="U140" i="16" s="1"/>
  <c r="L139" i="16"/>
  <c r="L137" i="16"/>
  <c r="U137" i="16" s="1"/>
  <c r="L136" i="16"/>
  <c r="U136" i="16" s="1"/>
  <c r="L135" i="16"/>
  <c r="L134" i="16"/>
  <c r="U134" i="16" s="1"/>
  <c r="L133" i="16"/>
  <c r="U133" i="16" s="1"/>
  <c r="L132" i="16"/>
  <c r="L131" i="16"/>
  <c r="U131" i="16" s="1"/>
  <c r="L128" i="16"/>
  <c r="U128" i="16" s="1"/>
  <c r="L122" i="16"/>
  <c r="L121" i="16"/>
  <c r="U121" i="16" s="1"/>
  <c r="L117" i="16"/>
  <c r="U117" i="16" s="1"/>
  <c r="L116" i="16"/>
  <c r="L114" i="16"/>
  <c r="U114" i="16" s="1"/>
  <c r="L110" i="16"/>
  <c r="L109" i="16"/>
  <c r="L108" i="16"/>
  <c r="U108" i="16" s="1"/>
  <c r="L107" i="16"/>
  <c r="L106" i="16"/>
  <c r="L105" i="16"/>
  <c r="U105" i="16" s="1"/>
  <c r="L104" i="16"/>
  <c r="U104" i="16" s="1"/>
  <c r="L101" i="16"/>
  <c r="U101" i="16" s="1"/>
  <c r="L100" i="16"/>
  <c r="L97" i="16"/>
  <c r="L96" i="16"/>
  <c r="U96" i="16" s="1"/>
  <c r="L94" i="16"/>
  <c r="L93" i="16"/>
  <c r="L92" i="16"/>
  <c r="U92" i="16" s="1"/>
  <c r="L90" i="16"/>
  <c r="L89" i="16"/>
  <c r="U89" i="16" s="1"/>
  <c r="L88" i="16"/>
  <c r="U88" i="16" s="1"/>
  <c r="L87" i="16"/>
  <c r="L85" i="16"/>
  <c r="U85" i="16" s="1"/>
  <c r="L84" i="16"/>
  <c r="L83" i="16"/>
  <c r="U83" i="16" s="1"/>
  <c r="L81" i="16"/>
  <c r="L80" i="16"/>
  <c r="U80" i="16" s="1"/>
  <c r="L78" i="16"/>
  <c r="L77" i="16"/>
  <c r="L75" i="16"/>
  <c r="L74" i="16"/>
  <c r="L73" i="16"/>
  <c r="U73" i="16" s="1"/>
  <c r="L69" i="16"/>
  <c r="U69" i="16" s="1"/>
  <c r="L68" i="16"/>
  <c r="L67" i="16"/>
  <c r="U67" i="16" s="1"/>
  <c r="L63" i="16"/>
  <c r="U63" i="16" s="1"/>
  <c r="L59" i="16"/>
  <c r="L58" i="16"/>
  <c r="L57" i="16"/>
  <c r="U57" i="16" s="1"/>
  <c r="L56" i="16"/>
  <c r="U56" i="16" s="1"/>
  <c r="L55" i="16"/>
  <c r="L53" i="16"/>
  <c r="U53" i="16" s="1"/>
  <c r="L52" i="16"/>
  <c r="L51" i="16"/>
  <c r="U51" i="16" s="1"/>
  <c r="L50" i="16"/>
  <c r="L49" i="16"/>
  <c r="L47" i="16"/>
  <c r="U47" i="16" s="1"/>
  <c r="L46" i="16"/>
  <c r="L45" i="16"/>
  <c r="L44" i="16"/>
  <c r="U44" i="16" s="1"/>
  <c r="L43" i="16"/>
  <c r="L42" i="16"/>
  <c r="L41" i="16"/>
  <c r="U41" i="16" s="1"/>
  <c r="L38" i="16"/>
  <c r="U38" i="16" s="1"/>
  <c r="L36" i="16"/>
  <c r="L33" i="16"/>
  <c r="L31" i="16"/>
  <c r="U31" i="16" s="1"/>
  <c r="L30" i="16"/>
  <c r="L29" i="16"/>
  <c r="L28" i="16"/>
  <c r="U28" i="16" s="1"/>
  <c r="L25" i="16"/>
  <c r="U25" i="16" s="1"/>
  <c r="L23" i="16"/>
  <c r="L22" i="16"/>
  <c r="U22" i="16" s="1"/>
  <c r="L21" i="16"/>
  <c r="U21" i="16" s="1"/>
  <c r="L20" i="16"/>
  <c r="L19" i="16"/>
  <c r="U19" i="16" s="1"/>
  <c r="L17" i="16"/>
  <c r="L15" i="16"/>
  <c r="U15" i="16" s="1"/>
  <c r="L14" i="16"/>
  <c r="L13" i="16"/>
  <c r="L10" i="16"/>
  <c r="L6" i="16"/>
  <c r="U6" i="16" s="1"/>
  <c r="L3" i="16"/>
  <c r="U3" i="16" s="1"/>
  <c r="K1244" i="16"/>
  <c r="K1243" i="16"/>
  <c r="K1242" i="16"/>
  <c r="K1241" i="16"/>
  <c r="K1240" i="16"/>
  <c r="K1239" i="16"/>
  <c r="K1238" i="16"/>
  <c r="K1237" i="16"/>
  <c r="K1236" i="16"/>
  <c r="K1233" i="16"/>
  <c r="K1232" i="16"/>
  <c r="K1231" i="16"/>
  <c r="K1230" i="16"/>
  <c r="K1229" i="16"/>
  <c r="K1228" i="16"/>
  <c r="K1227" i="16"/>
  <c r="K1226" i="16"/>
  <c r="K1225" i="16"/>
  <c r="K1224" i="16"/>
  <c r="K1223" i="16"/>
  <c r="K1222" i="16"/>
  <c r="K1221" i="16"/>
  <c r="K1220" i="16"/>
  <c r="K1218" i="16"/>
  <c r="K1217" i="16"/>
  <c r="K1216" i="16"/>
  <c r="K1215" i="16"/>
  <c r="K1214" i="16"/>
  <c r="K1212" i="16"/>
  <c r="K1211" i="16"/>
  <c r="K1210" i="16"/>
  <c r="K1209" i="16"/>
  <c r="K1207" i="16"/>
  <c r="K1206" i="16"/>
  <c r="K1205" i="16"/>
  <c r="K1204" i="16"/>
  <c r="K1202" i="16"/>
  <c r="K1201" i="16"/>
  <c r="K1200" i="16"/>
  <c r="K1199" i="16"/>
  <c r="K1198" i="16"/>
  <c r="K1197" i="16"/>
  <c r="K1196" i="16"/>
  <c r="K1195" i="16"/>
  <c r="K1194" i="16"/>
  <c r="K1193" i="16"/>
  <c r="K1192" i="16"/>
  <c r="K1191" i="16"/>
  <c r="K1190" i="16"/>
  <c r="K1189" i="16"/>
  <c r="K1188" i="16"/>
  <c r="K1187" i="16"/>
  <c r="K1186" i="16"/>
  <c r="K1185" i="16"/>
  <c r="K1184" i="16"/>
  <c r="K1183" i="16"/>
  <c r="K1182" i="16"/>
  <c r="K1181" i="16"/>
  <c r="K1180" i="16"/>
  <c r="K1179" i="16"/>
  <c r="K1178" i="16"/>
  <c r="K1177" i="16"/>
  <c r="K1176" i="16"/>
  <c r="K1175" i="16"/>
  <c r="K1174" i="16"/>
  <c r="K1173" i="16"/>
  <c r="K1172" i="16"/>
  <c r="K1171" i="16"/>
  <c r="K1170" i="16"/>
  <c r="K1169" i="16"/>
  <c r="K1168" i="16"/>
  <c r="K1167" i="16"/>
  <c r="K1166" i="16"/>
  <c r="K1165" i="16"/>
  <c r="K1164" i="16"/>
  <c r="K1163" i="16"/>
  <c r="K1160" i="16"/>
  <c r="K1159" i="16"/>
  <c r="K1158" i="16"/>
  <c r="K1157" i="16"/>
  <c r="K1156" i="16"/>
  <c r="K1155" i="16"/>
  <c r="K1154" i="16"/>
  <c r="K1153" i="16"/>
  <c r="K1152" i="16"/>
  <c r="K1151" i="16"/>
  <c r="K1150" i="16"/>
  <c r="K1149" i="16"/>
  <c r="K1148" i="16"/>
  <c r="K1147" i="16"/>
  <c r="K1146" i="16"/>
  <c r="K1145" i="16"/>
  <c r="K1144" i="16"/>
  <c r="K1143" i="16"/>
  <c r="K1142" i="16"/>
  <c r="K1141" i="16"/>
  <c r="K1140" i="16"/>
  <c r="K1139" i="16"/>
  <c r="K1138" i="16"/>
  <c r="K1137" i="16"/>
  <c r="K1136" i="16"/>
  <c r="K1135" i="16"/>
  <c r="K1134" i="16"/>
  <c r="K1133" i="16"/>
  <c r="K1132" i="16"/>
  <c r="K1131" i="16"/>
  <c r="K1130" i="16"/>
  <c r="K1129" i="16"/>
  <c r="K1128" i="16"/>
  <c r="K1127" i="16"/>
  <c r="K1126" i="16"/>
  <c r="K1125" i="16"/>
  <c r="K1124" i="16"/>
  <c r="K1123" i="16"/>
  <c r="K1121" i="16"/>
  <c r="K1120" i="16"/>
  <c r="K1119" i="16"/>
  <c r="K1118" i="16"/>
  <c r="K1113" i="16"/>
  <c r="K1112" i="16"/>
  <c r="K1111" i="16"/>
  <c r="K1110" i="16"/>
  <c r="K1109" i="16"/>
  <c r="K1108" i="16"/>
  <c r="K1107" i="16"/>
  <c r="K1106" i="16"/>
  <c r="K1103" i="16"/>
  <c r="K1101" i="16"/>
  <c r="K1099" i="16"/>
  <c r="K1098" i="16"/>
  <c r="K1095" i="16"/>
  <c r="K1094" i="16"/>
  <c r="K1091" i="16"/>
  <c r="K1090" i="16"/>
  <c r="K1089" i="16"/>
  <c r="K1087" i="16"/>
  <c r="K1086" i="16"/>
  <c r="K1082" i="16"/>
  <c r="K1079" i="16"/>
  <c r="K1078" i="16"/>
  <c r="K1074" i="16"/>
  <c r="K1073" i="16"/>
  <c r="K1071" i="16"/>
  <c r="K1070" i="16"/>
  <c r="K1069" i="16"/>
  <c r="K1067" i="16"/>
  <c r="K1066" i="16"/>
  <c r="K1064" i="16"/>
  <c r="K1063" i="16"/>
  <c r="K1062" i="16"/>
  <c r="K1060" i="16"/>
  <c r="K1059" i="16"/>
  <c r="K1058" i="16"/>
  <c r="K1056" i="16"/>
  <c r="K1055" i="16"/>
  <c r="K1054" i="16"/>
  <c r="K1050" i="16"/>
  <c r="K1048" i="16"/>
  <c r="K1047" i="16"/>
  <c r="K1046" i="16"/>
  <c r="K1044" i="16"/>
  <c r="K1042" i="16"/>
  <c r="K1041" i="16"/>
  <c r="K1039" i="16"/>
  <c r="K1034" i="16"/>
  <c r="K1033" i="16"/>
  <c r="K1031" i="16"/>
  <c r="K1030" i="16"/>
  <c r="K1027" i="16"/>
  <c r="K1025" i="16"/>
  <c r="K1024" i="16"/>
  <c r="K1023" i="16"/>
  <c r="K1019" i="16"/>
  <c r="K1018" i="16"/>
  <c r="K1016" i="16"/>
  <c r="K1015" i="16"/>
  <c r="K1010" i="16"/>
  <c r="K1009" i="16"/>
  <c r="K1005" i="16"/>
  <c r="K1004" i="16"/>
  <c r="K1003" i="16"/>
  <c r="K1000" i="16"/>
  <c r="K995" i="16"/>
  <c r="K994" i="16"/>
  <c r="K993" i="16"/>
  <c r="K992" i="16"/>
  <c r="K991" i="16"/>
  <c r="K987" i="16"/>
  <c r="K986" i="16"/>
  <c r="K985" i="16"/>
  <c r="K984" i="16"/>
  <c r="K983" i="16"/>
  <c r="K981" i="16"/>
  <c r="K979" i="16"/>
  <c r="K978" i="16"/>
  <c r="K976" i="16"/>
  <c r="K975" i="16"/>
  <c r="K974" i="16"/>
  <c r="K971" i="16"/>
  <c r="K970" i="16"/>
  <c r="K968" i="16"/>
  <c r="K967" i="16"/>
  <c r="K964" i="16"/>
  <c r="K963" i="16"/>
  <c r="K962" i="16"/>
  <c r="K960" i="16"/>
  <c r="K959" i="16"/>
  <c r="K956" i="16"/>
  <c r="K955" i="16"/>
  <c r="K952" i="16"/>
  <c r="K950" i="16"/>
  <c r="K949" i="16"/>
  <c r="K948" i="16"/>
  <c r="K947" i="16"/>
  <c r="K945" i="16"/>
  <c r="K943" i="16"/>
  <c r="K941" i="16"/>
  <c r="K940" i="16"/>
  <c r="K939" i="16"/>
  <c r="K936" i="16"/>
  <c r="K934" i="16"/>
  <c r="K933" i="16"/>
  <c r="K931" i="16"/>
  <c r="K930" i="16"/>
  <c r="K929" i="16"/>
  <c r="K928" i="16"/>
  <c r="K925" i="16"/>
  <c r="K924" i="16"/>
  <c r="K917" i="16"/>
  <c r="K915" i="16"/>
  <c r="K914" i="16"/>
  <c r="K913" i="16"/>
  <c r="K909" i="16"/>
  <c r="K908" i="16"/>
  <c r="K907" i="16"/>
  <c r="K905" i="16"/>
  <c r="K904" i="16"/>
  <c r="K901" i="16"/>
  <c r="K896" i="16"/>
  <c r="K895" i="16"/>
  <c r="K893" i="16"/>
  <c r="K891" i="16"/>
  <c r="K888" i="16"/>
  <c r="K884" i="16"/>
  <c r="K883" i="16"/>
  <c r="K882" i="16"/>
  <c r="K879" i="16"/>
  <c r="K878" i="16"/>
  <c r="K877" i="16"/>
  <c r="K875" i="16"/>
  <c r="K873" i="16"/>
  <c r="K871" i="16"/>
  <c r="K868" i="16"/>
  <c r="K867" i="16"/>
  <c r="K864" i="16"/>
  <c r="K863" i="16"/>
  <c r="K862" i="16"/>
  <c r="K860" i="16"/>
  <c r="K858" i="16"/>
  <c r="K857" i="16"/>
  <c r="K856" i="16"/>
  <c r="K853" i="16"/>
  <c r="K852" i="16"/>
  <c r="K851" i="16"/>
  <c r="K850" i="16"/>
  <c r="K848" i="16"/>
  <c r="K847" i="16"/>
  <c r="K845" i="16"/>
  <c r="K844" i="16"/>
  <c r="K842" i="16"/>
  <c r="K840" i="16"/>
  <c r="K838" i="16"/>
  <c r="K837" i="16"/>
  <c r="K832" i="16"/>
  <c r="K831" i="16"/>
  <c r="K829" i="16"/>
  <c r="K827" i="16"/>
  <c r="K826" i="16"/>
  <c r="K825" i="16"/>
  <c r="K824" i="16"/>
  <c r="K821" i="16"/>
  <c r="K820" i="16"/>
  <c r="K818" i="16"/>
  <c r="K817" i="16"/>
  <c r="K816" i="16"/>
  <c r="K815" i="16"/>
  <c r="K814" i="16"/>
  <c r="K812" i="16"/>
  <c r="K810" i="16"/>
  <c r="K809" i="16"/>
  <c r="K807" i="16"/>
  <c r="K805" i="16"/>
  <c r="K804" i="16"/>
  <c r="K803" i="16"/>
  <c r="K801" i="16"/>
  <c r="K800" i="16"/>
  <c r="K799" i="16"/>
  <c r="K793" i="16"/>
  <c r="K791" i="16"/>
  <c r="K788" i="16"/>
  <c r="K785" i="16"/>
  <c r="K784" i="16"/>
  <c r="K782" i="16"/>
  <c r="K781" i="16"/>
  <c r="K779" i="16"/>
  <c r="K777" i="16"/>
  <c r="K774" i="16"/>
  <c r="K773" i="16"/>
  <c r="K771" i="16"/>
  <c r="K769" i="16"/>
  <c r="K767" i="16"/>
  <c r="K765" i="16"/>
  <c r="K762" i="16"/>
  <c r="K761" i="16"/>
  <c r="K760" i="16"/>
  <c r="K758" i="16"/>
  <c r="K757" i="16"/>
  <c r="K756" i="16"/>
  <c r="K755" i="16"/>
  <c r="K754" i="16"/>
  <c r="K753" i="16"/>
  <c r="K752" i="16"/>
  <c r="K750" i="16"/>
  <c r="K749" i="16"/>
  <c r="K748" i="16"/>
  <c r="K745" i="16"/>
  <c r="K744" i="16"/>
  <c r="K743" i="16"/>
  <c r="K740" i="16"/>
  <c r="K739" i="16"/>
  <c r="K738" i="16"/>
  <c r="K737" i="16"/>
  <c r="K736" i="16"/>
  <c r="K735" i="16"/>
  <c r="K734" i="16"/>
  <c r="K732" i="16"/>
  <c r="K731" i="16"/>
  <c r="K730" i="16"/>
  <c r="K729" i="16"/>
  <c r="K728" i="16"/>
  <c r="K726" i="16"/>
  <c r="K724" i="16"/>
  <c r="K723" i="16"/>
  <c r="K722" i="16"/>
  <c r="K719" i="16"/>
  <c r="K718" i="16"/>
  <c r="K716" i="16"/>
  <c r="K715" i="16"/>
  <c r="K714" i="16"/>
  <c r="K712" i="16"/>
  <c r="K711" i="16"/>
  <c r="K709" i="16"/>
  <c r="K708" i="16"/>
  <c r="K707" i="16"/>
  <c r="K706" i="16"/>
  <c r="K705" i="16"/>
  <c r="K704" i="16"/>
  <c r="K703" i="16"/>
  <c r="K702" i="16"/>
  <c r="K701" i="16"/>
  <c r="K700" i="16"/>
  <c r="K693" i="16"/>
  <c r="K692" i="16"/>
  <c r="K687" i="16"/>
  <c r="K683" i="16"/>
  <c r="K680" i="16"/>
  <c r="K678" i="16"/>
  <c r="K676" i="16"/>
  <c r="K675" i="16"/>
  <c r="K674" i="16"/>
  <c r="K669" i="16"/>
  <c r="K668" i="16"/>
  <c r="K666" i="16"/>
  <c r="K661" i="16"/>
  <c r="K660" i="16"/>
  <c r="K658" i="16"/>
  <c r="K656" i="16"/>
  <c r="K655" i="16"/>
  <c r="K652" i="16"/>
  <c r="K651" i="16"/>
  <c r="K647" i="16"/>
  <c r="K645" i="16"/>
  <c r="K644" i="16"/>
  <c r="K643" i="16"/>
  <c r="K642" i="16"/>
  <c r="K638" i="16"/>
  <c r="K637" i="16"/>
  <c r="K636" i="16"/>
  <c r="K633" i="16"/>
  <c r="K632" i="16"/>
  <c r="K629" i="16"/>
  <c r="K628" i="16"/>
  <c r="K627" i="16"/>
  <c r="K625" i="16"/>
  <c r="K623" i="16"/>
  <c r="K619" i="16"/>
  <c r="K618" i="16"/>
  <c r="K616" i="16"/>
  <c r="K615" i="16"/>
  <c r="K611" i="16"/>
  <c r="K610" i="16"/>
  <c r="K609" i="16"/>
  <c r="K607" i="16"/>
  <c r="K599" i="16"/>
  <c r="K598" i="16"/>
  <c r="K597" i="16"/>
  <c r="K596" i="16"/>
  <c r="K594" i="16"/>
  <c r="K591" i="16"/>
  <c r="K589" i="16"/>
  <c r="K586" i="16"/>
  <c r="K584" i="16"/>
  <c r="K580" i="16"/>
  <c r="K578" i="16"/>
  <c r="K577" i="16"/>
  <c r="K576" i="16"/>
  <c r="K571" i="16"/>
  <c r="K570" i="16"/>
  <c r="K568" i="16"/>
  <c r="K564" i="16"/>
  <c r="K563" i="16"/>
  <c r="L15" i="17" s="1"/>
  <c r="K562" i="16"/>
  <c r="K561" i="16"/>
  <c r="K560" i="16"/>
  <c r="K559" i="16"/>
  <c r="K555" i="16"/>
  <c r="K554" i="16"/>
  <c r="K553" i="16"/>
  <c r="K552" i="16"/>
  <c r="K551" i="16"/>
  <c r="K549" i="16"/>
  <c r="K547" i="16"/>
  <c r="K546" i="16"/>
  <c r="K545" i="16"/>
  <c r="K544" i="16"/>
  <c r="K543" i="16"/>
  <c r="K542" i="16"/>
  <c r="K540" i="16"/>
  <c r="K539" i="16"/>
  <c r="K538" i="16"/>
  <c r="K536" i="16"/>
  <c r="K535" i="16"/>
  <c r="K533" i="16"/>
  <c r="K531" i="16"/>
  <c r="K530" i="16"/>
  <c r="K529" i="16"/>
  <c r="K527" i="16"/>
  <c r="K525" i="16"/>
  <c r="K524" i="16"/>
  <c r="K521" i="16"/>
  <c r="K520" i="16"/>
  <c r="K518" i="16"/>
  <c r="K516" i="16"/>
  <c r="K514" i="16"/>
  <c r="K513" i="16"/>
  <c r="K511" i="16"/>
  <c r="K510" i="16"/>
  <c r="K509" i="16"/>
  <c r="K508" i="16"/>
  <c r="K506" i="16"/>
  <c r="K505" i="16"/>
  <c r="K504" i="16"/>
  <c r="K501" i="16"/>
  <c r="K500" i="16"/>
  <c r="K498" i="16"/>
  <c r="K497" i="16"/>
  <c r="K496" i="16"/>
  <c r="K492" i="16"/>
  <c r="K491" i="16"/>
  <c r="K490" i="16"/>
  <c r="K489" i="16"/>
  <c r="K488" i="16"/>
  <c r="K487" i="16"/>
  <c r="K485" i="16"/>
  <c r="K484" i="16"/>
  <c r="K482" i="16"/>
  <c r="K481" i="16"/>
  <c r="K479" i="16"/>
  <c r="K478" i="16"/>
  <c r="K477" i="16"/>
  <c r="K473" i="16"/>
  <c r="K472" i="16"/>
  <c r="K471" i="16"/>
  <c r="K468" i="16"/>
  <c r="K466" i="16"/>
  <c r="K465" i="16"/>
  <c r="K464" i="16"/>
  <c r="K463" i="16"/>
  <c r="K460" i="16"/>
  <c r="K459" i="16"/>
  <c r="K457" i="16"/>
  <c r="K456" i="16"/>
  <c r="K454" i="16"/>
  <c r="K451" i="16"/>
  <c r="K450" i="16"/>
  <c r="K449" i="16"/>
  <c r="K447" i="16"/>
  <c r="K446" i="16"/>
  <c r="K445" i="16"/>
  <c r="K444" i="16"/>
  <c r="K439" i="16"/>
  <c r="K438" i="16"/>
  <c r="K437" i="16"/>
  <c r="K436" i="16"/>
  <c r="K431" i="16"/>
  <c r="K430" i="16"/>
  <c r="K429" i="16"/>
  <c r="K427" i="16"/>
  <c r="K424" i="16"/>
  <c r="K423" i="16"/>
  <c r="K421" i="16"/>
  <c r="K420" i="16"/>
  <c r="K418" i="16"/>
  <c r="K417" i="16"/>
  <c r="K416" i="16"/>
  <c r="K412" i="16"/>
  <c r="K411" i="16"/>
  <c r="K410" i="16"/>
  <c r="K409" i="16"/>
  <c r="K408" i="16"/>
  <c r="K404" i="16"/>
  <c r="K403" i="16"/>
  <c r="K402" i="16"/>
  <c r="K401" i="16"/>
  <c r="K400" i="16"/>
  <c r="K399" i="16"/>
  <c r="K398" i="16"/>
  <c r="K397" i="16"/>
  <c r="K395" i="16"/>
  <c r="K393" i="16"/>
  <c r="K392" i="16"/>
  <c r="K391" i="16"/>
  <c r="K389" i="16"/>
  <c r="K388" i="16"/>
  <c r="K387" i="16"/>
  <c r="K385" i="16"/>
  <c r="K384" i="16"/>
  <c r="K382" i="16"/>
  <c r="K381" i="16"/>
  <c r="K380" i="16"/>
  <c r="K379" i="16"/>
  <c r="K378" i="16"/>
  <c r="K377" i="16"/>
  <c r="K376" i="16"/>
  <c r="K373" i="16"/>
  <c r="K372" i="16"/>
  <c r="K371" i="16"/>
  <c r="K369" i="16"/>
  <c r="K368" i="16"/>
  <c r="K366" i="16"/>
  <c r="K365" i="16"/>
  <c r="K364" i="16"/>
  <c r="K363" i="16"/>
  <c r="K362" i="16"/>
  <c r="K360" i="16"/>
  <c r="K358" i="16"/>
  <c r="K354" i="16"/>
  <c r="K353" i="16"/>
  <c r="K352" i="16"/>
  <c r="K350" i="16"/>
  <c r="K349" i="16"/>
  <c r="K348" i="16"/>
  <c r="K346" i="16"/>
  <c r="K345" i="16"/>
  <c r="K342" i="16"/>
  <c r="K341" i="16"/>
  <c r="K339" i="16"/>
  <c r="K338" i="16"/>
  <c r="K336" i="16"/>
  <c r="K333" i="16"/>
  <c r="K332" i="16"/>
  <c r="K331" i="16"/>
  <c r="K330" i="16"/>
  <c r="K329" i="16"/>
  <c r="K327" i="16"/>
  <c r="K324" i="16"/>
  <c r="K322" i="16"/>
  <c r="K320" i="16"/>
  <c r="K317" i="16"/>
  <c r="K316" i="16"/>
  <c r="K315" i="16"/>
  <c r="K311" i="16"/>
  <c r="K310" i="16"/>
  <c r="K309" i="16"/>
  <c r="K305" i="16"/>
  <c r="K302" i="16"/>
  <c r="K301" i="16"/>
  <c r="K299" i="16"/>
  <c r="K295" i="16"/>
  <c r="K293" i="16"/>
  <c r="K292" i="16"/>
  <c r="K290" i="16"/>
  <c r="K288" i="16"/>
  <c r="K287" i="16"/>
  <c r="K286" i="16"/>
  <c r="K284" i="16"/>
  <c r="K283" i="16"/>
  <c r="K278" i="16"/>
  <c r="K277" i="16"/>
  <c r="K276" i="16"/>
  <c r="K271" i="16"/>
  <c r="K270" i="16"/>
  <c r="K269" i="16"/>
  <c r="K265" i="16"/>
  <c r="K263" i="16"/>
  <c r="K262" i="16"/>
  <c r="K260" i="16"/>
  <c r="K257" i="16"/>
  <c r="K255" i="16"/>
  <c r="K252" i="16"/>
  <c r="K250" i="16"/>
  <c r="K249" i="16"/>
  <c r="K244" i="16"/>
  <c r="K243" i="16"/>
  <c r="K241" i="16"/>
  <c r="K240" i="16"/>
  <c r="K238" i="16"/>
  <c r="K237" i="16"/>
  <c r="K236" i="16"/>
  <c r="K235" i="16"/>
  <c r="K234" i="16"/>
  <c r="K233" i="16"/>
  <c r="K232" i="16"/>
  <c r="K231" i="16"/>
  <c r="K228" i="16"/>
  <c r="K226" i="16"/>
  <c r="K225" i="16"/>
  <c r="K224" i="16"/>
  <c r="K223" i="16"/>
  <c r="K221" i="16"/>
  <c r="K220" i="16"/>
  <c r="K218" i="16"/>
  <c r="K217" i="16"/>
  <c r="K216" i="16"/>
  <c r="K215" i="16"/>
  <c r="K212" i="16"/>
  <c r="K209" i="16"/>
  <c r="K208" i="16"/>
  <c r="K205" i="16"/>
  <c r="K204" i="16"/>
  <c r="K203" i="16"/>
  <c r="K202" i="16"/>
  <c r="K201" i="16"/>
  <c r="K199" i="16"/>
  <c r="K198" i="16"/>
  <c r="K196" i="16"/>
  <c r="K195" i="16"/>
  <c r="K194" i="16"/>
  <c r="K193" i="16"/>
  <c r="K191" i="16"/>
  <c r="K189" i="16"/>
  <c r="K188" i="16"/>
  <c r="K187" i="16"/>
  <c r="K185" i="16"/>
  <c r="K181" i="16"/>
  <c r="K180" i="16"/>
  <c r="K179" i="16"/>
  <c r="K178" i="16"/>
  <c r="K175" i="16"/>
  <c r="K173" i="16"/>
  <c r="K172" i="16"/>
  <c r="K171" i="16"/>
  <c r="K167" i="16"/>
  <c r="K166" i="16"/>
  <c r="K165" i="16"/>
  <c r="K164" i="16"/>
  <c r="K163" i="16"/>
  <c r="K162" i="16"/>
  <c r="K159" i="16"/>
  <c r="K158" i="16"/>
  <c r="K155" i="16"/>
  <c r="K152" i="16"/>
  <c r="K151" i="16"/>
  <c r="K150" i="16"/>
  <c r="K149" i="16"/>
  <c r="K148" i="16"/>
  <c r="K143" i="16"/>
  <c r="K142" i="16"/>
  <c r="K141" i="16"/>
  <c r="K140" i="16"/>
  <c r="K139" i="16"/>
  <c r="K137" i="16"/>
  <c r="K136" i="16"/>
  <c r="K135" i="16"/>
  <c r="K134" i="16"/>
  <c r="K133" i="16"/>
  <c r="K132" i="16"/>
  <c r="K131" i="16"/>
  <c r="K128" i="16"/>
  <c r="K122" i="16"/>
  <c r="K121" i="16"/>
  <c r="K117" i="16"/>
  <c r="K116" i="16"/>
  <c r="K114" i="16"/>
  <c r="K110" i="16"/>
  <c r="K109" i="16"/>
  <c r="K108" i="16"/>
  <c r="K107" i="16"/>
  <c r="K106" i="16"/>
  <c r="K105" i="16"/>
  <c r="K104" i="16"/>
  <c r="K101" i="16"/>
  <c r="K100" i="16"/>
  <c r="K97" i="16"/>
  <c r="K96" i="16"/>
  <c r="K94" i="16"/>
  <c r="K93" i="16"/>
  <c r="K92" i="16"/>
  <c r="K90" i="16"/>
  <c r="K89" i="16"/>
  <c r="K88" i="16"/>
  <c r="K87" i="16"/>
  <c r="K85" i="16"/>
  <c r="K84" i="16"/>
  <c r="K83" i="16"/>
  <c r="K81" i="16"/>
  <c r="K80" i="16"/>
  <c r="K78" i="16"/>
  <c r="K77" i="16"/>
  <c r="K75" i="16"/>
  <c r="K74" i="16"/>
  <c r="K73" i="16"/>
  <c r="K69" i="16"/>
  <c r="K68" i="16"/>
  <c r="K67" i="16"/>
  <c r="K63" i="16"/>
  <c r="K59" i="16"/>
  <c r="K58" i="16"/>
  <c r="K57" i="16"/>
  <c r="K56" i="16"/>
  <c r="K55" i="16"/>
  <c r="K53" i="16"/>
  <c r="K52" i="16"/>
  <c r="K51" i="16"/>
  <c r="K50" i="16"/>
  <c r="K49" i="16"/>
  <c r="K47" i="16"/>
  <c r="K46" i="16"/>
  <c r="K45" i="16"/>
  <c r="K44" i="16"/>
  <c r="K43" i="16"/>
  <c r="K42" i="16"/>
  <c r="K41" i="16"/>
  <c r="K38" i="16"/>
  <c r="K36" i="16"/>
  <c r="K34" i="16"/>
  <c r="K33" i="16"/>
  <c r="K31" i="16"/>
  <c r="K30" i="16"/>
  <c r="K29" i="16"/>
  <c r="K28" i="16"/>
  <c r="K25" i="16"/>
  <c r="K23" i="16"/>
  <c r="K22" i="16"/>
  <c r="K21" i="16"/>
  <c r="K20" i="16"/>
  <c r="K19" i="16"/>
  <c r="K17" i="16"/>
  <c r="K15" i="16"/>
  <c r="K14" i="16"/>
  <c r="K13" i="16"/>
  <c r="K10" i="16"/>
  <c r="K6" i="16"/>
  <c r="K3" i="16"/>
  <c r="J1244" i="16"/>
  <c r="J1243" i="16"/>
  <c r="J1242" i="16"/>
  <c r="J1241" i="16"/>
  <c r="J1240" i="16"/>
  <c r="J1239" i="16"/>
  <c r="J1238" i="16"/>
  <c r="J1237" i="16"/>
  <c r="J1236" i="16"/>
  <c r="J1233" i="16"/>
  <c r="J1232" i="16"/>
  <c r="J1231" i="16"/>
  <c r="J1230" i="16"/>
  <c r="J1229" i="16"/>
  <c r="J1228" i="16"/>
  <c r="J1227" i="16"/>
  <c r="J1226" i="16"/>
  <c r="J1225" i="16"/>
  <c r="J1224" i="16"/>
  <c r="J1223" i="16"/>
  <c r="J1222" i="16"/>
  <c r="J1221" i="16"/>
  <c r="J1220" i="16"/>
  <c r="J1218" i="16"/>
  <c r="J1217" i="16"/>
  <c r="J1216" i="16"/>
  <c r="J1215" i="16"/>
  <c r="J1214" i="16"/>
  <c r="J1212" i="16"/>
  <c r="J1211" i="16"/>
  <c r="J1210" i="16"/>
  <c r="J1209" i="16"/>
  <c r="J1207" i="16"/>
  <c r="J1206" i="16"/>
  <c r="J1205" i="16"/>
  <c r="J1204" i="16"/>
  <c r="J1202" i="16"/>
  <c r="J1201" i="16"/>
  <c r="J1200" i="16"/>
  <c r="J1199" i="16"/>
  <c r="J1198" i="16"/>
  <c r="J1197" i="16"/>
  <c r="J1196" i="16"/>
  <c r="J1195" i="16"/>
  <c r="J1194" i="16"/>
  <c r="J1193" i="16"/>
  <c r="J1192" i="16"/>
  <c r="J1191" i="16"/>
  <c r="J1190" i="16"/>
  <c r="J1189" i="16"/>
  <c r="J1188" i="16"/>
  <c r="J1187" i="16"/>
  <c r="J1186" i="16"/>
  <c r="J1185" i="16"/>
  <c r="J1184" i="16"/>
  <c r="J1183" i="16"/>
  <c r="J1182" i="16"/>
  <c r="J1181" i="16"/>
  <c r="J1180" i="16"/>
  <c r="J1179" i="16"/>
  <c r="J1178" i="16"/>
  <c r="J1177" i="16"/>
  <c r="J1176" i="16"/>
  <c r="J1175" i="16"/>
  <c r="J1174" i="16"/>
  <c r="J1173" i="16"/>
  <c r="J1172" i="16"/>
  <c r="J1171" i="16"/>
  <c r="J1170" i="16"/>
  <c r="J1169" i="16"/>
  <c r="J1168" i="16"/>
  <c r="J1167" i="16"/>
  <c r="J1166" i="16"/>
  <c r="J1165" i="16"/>
  <c r="J1164" i="16"/>
  <c r="J1163" i="16"/>
  <c r="J1160" i="16"/>
  <c r="J1159" i="16"/>
  <c r="J1158" i="16"/>
  <c r="J1157" i="16"/>
  <c r="J1156" i="16"/>
  <c r="J1155" i="16"/>
  <c r="J1154" i="16"/>
  <c r="J1153" i="16"/>
  <c r="J1152" i="16"/>
  <c r="J1151" i="16"/>
  <c r="J1150" i="16"/>
  <c r="J1149" i="16"/>
  <c r="J1148" i="16"/>
  <c r="J1147" i="16"/>
  <c r="J1146" i="16"/>
  <c r="J1145" i="16"/>
  <c r="J1144" i="16"/>
  <c r="J1143" i="16"/>
  <c r="J1142" i="16"/>
  <c r="J1141" i="16"/>
  <c r="J1140" i="16"/>
  <c r="J1139" i="16"/>
  <c r="J1138" i="16"/>
  <c r="J1137" i="16"/>
  <c r="J1136" i="16"/>
  <c r="J1135" i="16"/>
  <c r="J1134" i="16"/>
  <c r="J1133" i="16"/>
  <c r="J1132" i="16"/>
  <c r="J1131" i="16"/>
  <c r="J1130" i="16"/>
  <c r="J1129" i="16"/>
  <c r="J1128" i="16"/>
  <c r="J1127" i="16"/>
  <c r="J1126" i="16"/>
  <c r="J1125" i="16"/>
  <c r="J1124" i="16"/>
  <c r="J1123" i="16"/>
  <c r="J1121" i="16"/>
  <c r="J1120" i="16"/>
  <c r="J1119" i="16"/>
  <c r="J1118" i="16"/>
  <c r="J1113" i="16"/>
  <c r="J1112" i="16"/>
  <c r="J1111" i="16"/>
  <c r="J1110" i="16"/>
  <c r="J1109" i="16"/>
  <c r="J1108" i="16"/>
  <c r="J1107" i="16"/>
  <c r="J1106" i="16"/>
  <c r="J1103" i="16"/>
  <c r="J1101" i="16"/>
  <c r="J1099" i="16"/>
  <c r="J1098" i="16"/>
  <c r="J1095" i="16"/>
  <c r="J1094" i="16"/>
  <c r="J1091" i="16"/>
  <c r="J1090" i="16"/>
  <c r="J1089" i="16"/>
  <c r="J1087" i="16"/>
  <c r="J1086" i="16"/>
  <c r="J1082" i="16"/>
  <c r="J1079" i="16"/>
  <c r="J1078" i="16"/>
  <c r="J1074" i="16"/>
  <c r="J1073" i="16"/>
  <c r="J1071" i="16"/>
  <c r="J1070" i="16"/>
  <c r="J1069" i="16"/>
  <c r="J1067" i="16"/>
  <c r="J1066" i="16"/>
  <c r="J1064" i="16"/>
  <c r="J1063" i="16"/>
  <c r="J1062" i="16"/>
  <c r="J1060" i="16"/>
  <c r="J1059" i="16"/>
  <c r="J1058" i="16"/>
  <c r="J1056" i="16"/>
  <c r="J1055" i="16"/>
  <c r="J1054" i="16"/>
  <c r="J1050" i="16"/>
  <c r="J1048" i="16"/>
  <c r="J1047" i="16"/>
  <c r="J1046" i="16"/>
  <c r="J1044" i="16"/>
  <c r="J1042" i="16"/>
  <c r="J1041" i="16"/>
  <c r="J1039" i="16"/>
  <c r="J1034" i="16"/>
  <c r="J1033" i="16"/>
  <c r="J1031" i="16"/>
  <c r="J1030" i="16"/>
  <c r="J1027" i="16"/>
  <c r="J1025" i="16"/>
  <c r="J1024" i="16"/>
  <c r="J1023" i="16"/>
  <c r="J1019" i="16"/>
  <c r="J1018" i="16"/>
  <c r="J1016" i="16"/>
  <c r="J1015" i="16"/>
  <c r="J1010" i="16"/>
  <c r="J1009" i="16"/>
  <c r="J1005" i="16"/>
  <c r="J1004" i="16"/>
  <c r="J1003" i="16"/>
  <c r="J1000" i="16"/>
  <c r="J995" i="16"/>
  <c r="J994" i="16"/>
  <c r="J993" i="16"/>
  <c r="J992" i="16"/>
  <c r="J991" i="16"/>
  <c r="J987" i="16"/>
  <c r="J986" i="16"/>
  <c r="J985" i="16"/>
  <c r="J984" i="16"/>
  <c r="J983" i="16"/>
  <c r="J981" i="16"/>
  <c r="J979" i="16"/>
  <c r="J978" i="16"/>
  <c r="J976" i="16"/>
  <c r="J975" i="16"/>
  <c r="J974" i="16"/>
  <c r="J971" i="16"/>
  <c r="J970" i="16"/>
  <c r="J968" i="16"/>
  <c r="J967" i="16"/>
  <c r="J964" i="16"/>
  <c r="J963" i="16"/>
  <c r="J962" i="16"/>
  <c r="J960" i="16"/>
  <c r="J959" i="16"/>
  <c r="J956" i="16"/>
  <c r="J955" i="16"/>
  <c r="J952" i="16"/>
  <c r="J950" i="16"/>
  <c r="J949" i="16"/>
  <c r="J948" i="16"/>
  <c r="J947" i="16"/>
  <c r="J945" i="16"/>
  <c r="J943" i="16"/>
  <c r="J941" i="16"/>
  <c r="J940" i="16"/>
  <c r="J939" i="16"/>
  <c r="J936" i="16"/>
  <c r="J934" i="16"/>
  <c r="J933" i="16"/>
  <c r="J931" i="16"/>
  <c r="J930" i="16"/>
  <c r="J929" i="16"/>
  <c r="J928" i="16"/>
  <c r="J925" i="16"/>
  <c r="J924" i="16"/>
  <c r="J917" i="16"/>
  <c r="J915" i="16"/>
  <c r="J914" i="16"/>
  <c r="J913" i="16"/>
  <c r="J909" i="16"/>
  <c r="J908" i="16"/>
  <c r="J907" i="16"/>
  <c r="J905" i="16"/>
  <c r="J904" i="16"/>
  <c r="J901" i="16"/>
  <c r="J896" i="16"/>
  <c r="J895" i="16"/>
  <c r="J893" i="16"/>
  <c r="J891" i="16"/>
  <c r="J888" i="16"/>
  <c r="J884" i="16"/>
  <c r="J883" i="16"/>
  <c r="J882" i="16"/>
  <c r="J879" i="16"/>
  <c r="J878" i="16"/>
  <c r="J877" i="16"/>
  <c r="J875" i="16"/>
  <c r="J873" i="16"/>
  <c r="J871" i="16"/>
  <c r="J868" i="16"/>
  <c r="J867" i="16"/>
  <c r="J864" i="16"/>
  <c r="J863" i="16"/>
  <c r="J862" i="16"/>
  <c r="J860" i="16"/>
  <c r="J858" i="16"/>
  <c r="J857" i="16"/>
  <c r="J856" i="16"/>
  <c r="J853" i="16"/>
  <c r="J852" i="16"/>
  <c r="J851" i="16"/>
  <c r="J850" i="16"/>
  <c r="J848" i="16"/>
  <c r="J847" i="16"/>
  <c r="J845" i="16"/>
  <c r="J844" i="16"/>
  <c r="J842" i="16"/>
  <c r="J840" i="16"/>
  <c r="J838" i="16"/>
  <c r="J837" i="16"/>
  <c r="J832" i="16"/>
  <c r="J831" i="16"/>
  <c r="J829" i="16"/>
  <c r="J827" i="16"/>
  <c r="J826" i="16"/>
  <c r="J825" i="16"/>
  <c r="J824" i="16"/>
  <c r="J821" i="16"/>
  <c r="J820" i="16"/>
  <c r="J818" i="16"/>
  <c r="J817" i="16"/>
  <c r="J816" i="16"/>
  <c r="J815" i="16"/>
  <c r="J814" i="16"/>
  <c r="J812" i="16"/>
  <c r="J810" i="16"/>
  <c r="J809" i="16"/>
  <c r="J807" i="16"/>
  <c r="J805" i="16"/>
  <c r="J804" i="16"/>
  <c r="J803" i="16"/>
  <c r="J801" i="16"/>
  <c r="J800" i="16"/>
  <c r="J799" i="16"/>
  <c r="J793" i="16"/>
  <c r="J791" i="16"/>
  <c r="J788" i="16"/>
  <c r="J785" i="16"/>
  <c r="J784" i="16"/>
  <c r="J782" i="16"/>
  <c r="J781" i="16"/>
  <c r="J779" i="16"/>
  <c r="J777" i="16"/>
  <c r="J774" i="16"/>
  <c r="J773" i="16"/>
  <c r="J771" i="16"/>
  <c r="J769" i="16"/>
  <c r="J767" i="16"/>
  <c r="J765" i="16"/>
  <c r="J762" i="16"/>
  <c r="J761" i="16"/>
  <c r="J760" i="16"/>
  <c r="J758" i="16"/>
  <c r="J757" i="16"/>
  <c r="J756" i="16"/>
  <c r="J755" i="16"/>
  <c r="J754" i="16"/>
  <c r="J753" i="16"/>
  <c r="J752" i="16"/>
  <c r="J750" i="16"/>
  <c r="J749" i="16"/>
  <c r="J748" i="16"/>
  <c r="J745" i="16"/>
  <c r="J744" i="16"/>
  <c r="J743" i="16"/>
  <c r="J740" i="16"/>
  <c r="J739" i="16"/>
  <c r="J738" i="16"/>
  <c r="J737" i="16"/>
  <c r="J736" i="16"/>
  <c r="J735" i="16"/>
  <c r="J734" i="16"/>
  <c r="J732" i="16"/>
  <c r="J731" i="16"/>
  <c r="J730" i="16"/>
  <c r="J729" i="16"/>
  <c r="J728" i="16"/>
  <c r="J726" i="16"/>
  <c r="J724" i="16"/>
  <c r="J723" i="16"/>
  <c r="J722" i="16"/>
  <c r="J719" i="16"/>
  <c r="J718" i="16"/>
  <c r="J716" i="16"/>
  <c r="J715" i="16"/>
  <c r="J714" i="16"/>
  <c r="J712" i="16"/>
  <c r="J711" i="16"/>
  <c r="J709" i="16"/>
  <c r="J708" i="16"/>
  <c r="J707" i="16"/>
  <c r="J706" i="16"/>
  <c r="J705" i="16"/>
  <c r="J704" i="16"/>
  <c r="J703" i="16"/>
  <c r="J702" i="16"/>
  <c r="J701" i="16"/>
  <c r="J700" i="16"/>
  <c r="J693" i="16"/>
  <c r="J692" i="16"/>
  <c r="J687" i="16"/>
  <c r="J683" i="16"/>
  <c r="J680" i="16"/>
  <c r="J678" i="16"/>
  <c r="J676" i="16"/>
  <c r="J675" i="16"/>
  <c r="J674" i="16"/>
  <c r="J669" i="16"/>
  <c r="J668" i="16"/>
  <c r="J666" i="16"/>
  <c r="J661" i="16"/>
  <c r="J660" i="16"/>
  <c r="J658" i="16"/>
  <c r="J656" i="16"/>
  <c r="J655" i="16"/>
  <c r="J652" i="16"/>
  <c r="J651" i="16"/>
  <c r="J647" i="16"/>
  <c r="J645" i="16"/>
  <c r="J644" i="16"/>
  <c r="J643" i="16"/>
  <c r="J642" i="16"/>
  <c r="J638" i="16"/>
  <c r="J637" i="16"/>
  <c r="J636" i="16"/>
  <c r="J633" i="16"/>
  <c r="J632" i="16"/>
  <c r="J629" i="16"/>
  <c r="J628" i="16"/>
  <c r="J627" i="16"/>
  <c r="J623" i="16"/>
  <c r="J619" i="16"/>
  <c r="J618" i="16"/>
  <c r="J616" i="16"/>
  <c r="J615" i="16"/>
  <c r="J611" i="16"/>
  <c r="J610" i="16"/>
  <c r="J609" i="16"/>
  <c r="J607" i="16"/>
  <c r="J599" i="16"/>
  <c r="J598" i="16"/>
  <c r="J597" i="16"/>
  <c r="J596" i="16"/>
  <c r="J594" i="16"/>
  <c r="J591" i="16"/>
  <c r="J589" i="16"/>
  <c r="J586" i="16"/>
  <c r="J584" i="16"/>
  <c r="J580" i="16"/>
  <c r="J578" i="16"/>
  <c r="J577" i="16"/>
  <c r="J576" i="16"/>
  <c r="J571" i="16"/>
  <c r="J570" i="16"/>
  <c r="J568" i="16"/>
  <c r="J564" i="16"/>
  <c r="J563" i="16"/>
  <c r="K15" i="17" s="1"/>
  <c r="J562" i="16"/>
  <c r="J561" i="16"/>
  <c r="J560" i="16"/>
  <c r="J559" i="16"/>
  <c r="J555" i="16"/>
  <c r="J554" i="16"/>
  <c r="J553" i="16"/>
  <c r="J552" i="16"/>
  <c r="J551" i="16"/>
  <c r="J549" i="16"/>
  <c r="J547" i="16"/>
  <c r="J546" i="16"/>
  <c r="J545" i="16"/>
  <c r="J544" i="16"/>
  <c r="J543" i="16"/>
  <c r="J542" i="16"/>
  <c r="J540" i="16"/>
  <c r="J539" i="16"/>
  <c r="J538" i="16"/>
  <c r="J536" i="16"/>
  <c r="J535" i="16"/>
  <c r="J533" i="16"/>
  <c r="J531" i="16"/>
  <c r="J530" i="16"/>
  <c r="J529" i="16"/>
  <c r="J527" i="16"/>
  <c r="J525" i="16"/>
  <c r="J524" i="16"/>
  <c r="J521" i="16"/>
  <c r="J520" i="16"/>
  <c r="J518" i="16"/>
  <c r="J516" i="16"/>
  <c r="J514" i="16"/>
  <c r="J513" i="16"/>
  <c r="J511" i="16"/>
  <c r="J510" i="16"/>
  <c r="J509" i="16"/>
  <c r="J508" i="16"/>
  <c r="J506" i="16"/>
  <c r="J505" i="16"/>
  <c r="J504" i="16"/>
  <c r="J501" i="16"/>
  <c r="J500" i="16"/>
  <c r="J498" i="16"/>
  <c r="J497" i="16"/>
  <c r="J496" i="16"/>
  <c r="J492" i="16"/>
  <c r="J491" i="16"/>
  <c r="J490" i="16"/>
  <c r="J489" i="16"/>
  <c r="J488" i="16"/>
  <c r="J487" i="16"/>
  <c r="J485" i="16"/>
  <c r="J484" i="16"/>
  <c r="J482" i="16"/>
  <c r="J481" i="16"/>
  <c r="J479" i="16"/>
  <c r="J478" i="16"/>
  <c r="J477" i="16"/>
  <c r="J476" i="16"/>
  <c r="J473" i="16"/>
  <c r="J472" i="16"/>
  <c r="J471" i="16"/>
  <c r="J468" i="16"/>
  <c r="J466" i="16"/>
  <c r="J465" i="16"/>
  <c r="J464" i="16"/>
  <c r="J463" i="16"/>
  <c r="J460" i="16"/>
  <c r="J459" i="16"/>
  <c r="J457" i="16"/>
  <c r="J456" i="16"/>
  <c r="J454" i="16"/>
  <c r="J451" i="16"/>
  <c r="J450" i="16"/>
  <c r="J449" i="16"/>
  <c r="J447" i="16"/>
  <c r="J446" i="16"/>
  <c r="J445" i="16"/>
  <c r="J444" i="16"/>
  <c r="J439" i="16"/>
  <c r="J438" i="16"/>
  <c r="J437" i="16"/>
  <c r="J436" i="16"/>
  <c r="J431" i="16"/>
  <c r="J430" i="16"/>
  <c r="J429" i="16"/>
  <c r="J427" i="16"/>
  <c r="J424" i="16"/>
  <c r="J423" i="16"/>
  <c r="J421" i="16"/>
  <c r="J420" i="16"/>
  <c r="J418" i="16"/>
  <c r="J417" i="16"/>
  <c r="J416" i="16"/>
  <c r="J412" i="16"/>
  <c r="J411" i="16"/>
  <c r="J410" i="16"/>
  <c r="J409" i="16"/>
  <c r="J408" i="16"/>
  <c r="J404" i="16"/>
  <c r="J403" i="16"/>
  <c r="J402" i="16"/>
  <c r="J401" i="16"/>
  <c r="J400" i="16"/>
  <c r="J399" i="16"/>
  <c r="J398" i="16"/>
  <c r="J397" i="16"/>
  <c r="J395" i="16"/>
  <c r="J393" i="16"/>
  <c r="J392" i="16"/>
  <c r="J391" i="16"/>
  <c r="J389" i="16"/>
  <c r="J388" i="16"/>
  <c r="J387" i="16"/>
  <c r="J385" i="16"/>
  <c r="J384" i="16"/>
  <c r="J382" i="16"/>
  <c r="J381" i="16"/>
  <c r="J380" i="16"/>
  <c r="J379" i="16"/>
  <c r="J378" i="16"/>
  <c r="J377" i="16"/>
  <c r="J376" i="16"/>
  <c r="J373" i="16"/>
  <c r="J372" i="16"/>
  <c r="J371" i="16"/>
  <c r="J369" i="16"/>
  <c r="J368" i="16"/>
  <c r="J366" i="16"/>
  <c r="J365" i="16"/>
  <c r="J364" i="16"/>
  <c r="J363" i="16"/>
  <c r="J362" i="16"/>
  <c r="J360" i="16"/>
  <c r="J358" i="16"/>
  <c r="J354" i="16"/>
  <c r="J353" i="16"/>
  <c r="J352" i="16"/>
  <c r="J350" i="16"/>
  <c r="J348" i="16"/>
  <c r="J346" i="16"/>
  <c r="J345" i="16"/>
  <c r="J342" i="16"/>
  <c r="J341" i="16"/>
  <c r="J339" i="16"/>
  <c r="J338" i="16"/>
  <c r="J336" i="16"/>
  <c r="J333" i="16"/>
  <c r="J332" i="16"/>
  <c r="J331" i="16"/>
  <c r="J330" i="16"/>
  <c r="J329" i="16"/>
  <c r="J327" i="16"/>
  <c r="J324" i="16"/>
  <c r="J322" i="16"/>
  <c r="J320" i="16"/>
  <c r="J317" i="16"/>
  <c r="J316" i="16"/>
  <c r="J315" i="16"/>
  <c r="J311" i="16"/>
  <c r="J310" i="16"/>
  <c r="J309" i="16"/>
  <c r="J305" i="16"/>
  <c r="J302" i="16"/>
  <c r="J301" i="16"/>
  <c r="J299" i="16"/>
  <c r="J295" i="16"/>
  <c r="J293" i="16"/>
  <c r="J292" i="16"/>
  <c r="J290" i="16"/>
  <c r="J288" i="16"/>
  <c r="J287" i="16"/>
  <c r="J286" i="16"/>
  <c r="J284" i="16"/>
  <c r="J283" i="16"/>
  <c r="J278" i="16"/>
  <c r="J277" i="16"/>
  <c r="J276" i="16"/>
  <c r="J271" i="16"/>
  <c r="J270" i="16"/>
  <c r="J269" i="16"/>
  <c r="J265" i="16"/>
  <c r="J263" i="16"/>
  <c r="J262" i="16"/>
  <c r="J260" i="16"/>
  <c r="J257" i="16"/>
  <c r="J255" i="16"/>
  <c r="J252" i="16"/>
  <c r="J250" i="16"/>
  <c r="J249" i="16"/>
  <c r="J244" i="16"/>
  <c r="J243" i="16"/>
  <c r="J241" i="16"/>
  <c r="J240" i="16"/>
  <c r="J238" i="16"/>
  <c r="J237" i="16"/>
  <c r="J236" i="16"/>
  <c r="J235" i="16"/>
  <c r="J234" i="16"/>
  <c r="J233" i="16"/>
  <c r="J232" i="16"/>
  <c r="J231" i="16"/>
  <c r="J228" i="16"/>
  <c r="J226" i="16"/>
  <c r="J225" i="16"/>
  <c r="J224" i="16"/>
  <c r="J223" i="16"/>
  <c r="J221" i="16"/>
  <c r="J220" i="16"/>
  <c r="J218" i="16"/>
  <c r="J217" i="16"/>
  <c r="J216" i="16"/>
  <c r="J215" i="16"/>
  <c r="J212" i="16"/>
  <c r="J209" i="16"/>
  <c r="J208" i="16"/>
  <c r="J205" i="16"/>
  <c r="J204" i="16"/>
  <c r="J203" i="16"/>
  <c r="J202" i="16"/>
  <c r="J201" i="16"/>
  <c r="J199" i="16"/>
  <c r="J198" i="16"/>
  <c r="J196" i="16"/>
  <c r="J195" i="16"/>
  <c r="J194" i="16"/>
  <c r="J193" i="16"/>
  <c r="J191" i="16"/>
  <c r="J189" i="16"/>
  <c r="J188" i="16"/>
  <c r="J187" i="16"/>
  <c r="J185" i="16"/>
  <c r="J181" i="16"/>
  <c r="J180" i="16"/>
  <c r="J179" i="16"/>
  <c r="J178" i="16"/>
  <c r="J175" i="16"/>
  <c r="J173" i="16"/>
  <c r="J172" i="16"/>
  <c r="J171" i="16"/>
  <c r="J167" i="16"/>
  <c r="J166" i="16"/>
  <c r="J165" i="16"/>
  <c r="J164" i="16"/>
  <c r="J163" i="16"/>
  <c r="J162" i="16"/>
  <c r="J159" i="16"/>
  <c r="J158" i="16"/>
  <c r="J155" i="16"/>
  <c r="J152" i="16"/>
  <c r="J151" i="16"/>
  <c r="J150" i="16"/>
  <c r="J149" i="16"/>
  <c r="J148" i="16"/>
  <c r="J143" i="16"/>
  <c r="J142" i="16"/>
  <c r="J141" i="16"/>
  <c r="J140" i="16"/>
  <c r="J139" i="16"/>
  <c r="J137" i="16"/>
  <c r="J136" i="16"/>
  <c r="J135" i="16"/>
  <c r="J134" i="16"/>
  <c r="J133" i="16"/>
  <c r="J132" i="16"/>
  <c r="J131" i="16"/>
  <c r="J128" i="16"/>
  <c r="J122" i="16"/>
  <c r="J121" i="16"/>
  <c r="J117" i="16"/>
  <c r="J116" i="16"/>
  <c r="J114" i="16"/>
  <c r="J110" i="16"/>
  <c r="J109" i="16"/>
  <c r="J108" i="16"/>
  <c r="J107" i="16"/>
  <c r="J106" i="16"/>
  <c r="J105" i="16"/>
  <c r="J104" i="16"/>
  <c r="J101" i="16"/>
  <c r="J100" i="16"/>
  <c r="J97" i="16"/>
  <c r="J96" i="16"/>
  <c r="J94" i="16"/>
  <c r="J93" i="16"/>
  <c r="J92" i="16"/>
  <c r="J90" i="16"/>
  <c r="J89" i="16"/>
  <c r="J88" i="16"/>
  <c r="J87" i="16"/>
  <c r="J85" i="16"/>
  <c r="J84" i="16"/>
  <c r="J83" i="16"/>
  <c r="J81" i="16"/>
  <c r="J80" i="16"/>
  <c r="J78" i="16"/>
  <c r="J77" i="16"/>
  <c r="J75" i="16"/>
  <c r="J74" i="16"/>
  <c r="J73" i="16"/>
  <c r="J69" i="16"/>
  <c r="J68" i="16"/>
  <c r="J67" i="16"/>
  <c r="J63" i="16"/>
  <c r="J59" i="16"/>
  <c r="J58" i="16"/>
  <c r="J57" i="16"/>
  <c r="J56" i="16"/>
  <c r="J55" i="16"/>
  <c r="J53" i="16"/>
  <c r="J52" i="16"/>
  <c r="J51" i="16"/>
  <c r="J50" i="16"/>
  <c r="J49" i="16"/>
  <c r="J47" i="16"/>
  <c r="J46" i="16"/>
  <c r="J45" i="16"/>
  <c r="J44" i="16"/>
  <c r="J43" i="16"/>
  <c r="J42" i="16"/>
  <c r="J41" i="16"/>
  <c r="J38" i="16"/>
  <c r="J36" i="16"/>
  <c r="J33" i="16"/>
  <c r="J31" i="16"/>
  <c r="J30" i="16"/>
  <c r="J29" i="16"/>
  <c r="J28" i="16"/>
  <c r="J25" i="16"/>
  <c r="J23" i="16"/>
  <c r="J22" i="16"/>
  <c r="J21" i="16"/>
  <c r="J20" i="16"/>
  <c r="J19" i="16"/>
  <c r="J17" i="16"/>
  <c r="J15" i="16"/>
  <c r="J14" i="16"/>
  <c r="J13" i="16"/>
  <c r="J10" i="16"/>
  <c r="J6" i="16"/>
  <c r="J3" i="16"/>
  <c r="I1244" i="16"/>
  <c r="I1243" i="16"/>
  <c r="I1242" i="16"/>
  <c r="I1241" i="16"/>
  <c r="I1240" i="16"/>
  <c r="I1239" i="16"/>
  <c r="I1238" i="16"/>
  <c r="I1237" i="16"/>
  <c r="I1236" i="16"/>
  <c r="I1233" i="16"/>
  <c r="I1232" i="16"/>
  <c r="I1231" i="16"/>
  <c r="I1230" i="16"/>
  <c r="I1229" i="16"/>
  <c r="I1228" i="16"/>
  <c r="I1227" i="16"/>
  <c r="I1226" i="16"/>
  <c r="I1225" i="16"/>
  <c r="I1224" i="16"/>
  <c r="I1223" i="16"/>
  <c r="I1222" i="16"/>
  <c r="I1221" i="16"/>
  <c r="I1220" i="16"/>
  <c r="I1218" i="16"/>
  <c r="I1217" i="16"/>
  <c r="I1216" i="16"/>
  <c r="I1215" i="16"/>
  <c r="I1214" i="16"/>
  <c r="I1212" i="16"/>
  <c r="I1211" i="16"/>
  <c r="I1210" i="16"/>
  <c r="I1209" i="16"/>
  <c r="I1207" i="16"/>
  <c r="I1206" i="16"/>
  <c r="I1205" i="16"/>
  <c r="I1204" i="16"/>
  <c r="I1202" i="16"/>
  <c r="I1201" i="16"/>
  <c r="I1200" i="16"/>
  <c r="I1199" i="16"/>
  <c r="I1198" i="16"/>
  <c r="I1197" i="16"/>
  <c r="I1196" i="16"/>
  <c r="I1195" i="16"/>
  <c r="I1194" i="16"/>
  <c r="I1193" i="16"/>
  <c r="I1192" i="16"/>
  <c r="I1191" i="16"/>
  <c r="I1190" i="16"/>
  <c r="I1189" i="16"/>
  <c r="I1188" i="16"/>
  <c r="I1187" i="16"/>
  <c r="I1186" i="16"/>
  <c r="I1185" i="16"/>
  <c r="I1184" i="16"/>
  <c r="I1183" i="16"/>
  <c r="I1182" i="16"/>
  <c r="I1181" i="16"/>
  <c r="I1180" i="16"/>
  <c r="I1179" i="16"/>
  <c r="I1178" i="16"/>
  <c r="I1177" i="16"/>
  <c r="I1176" i="16"/>
  <c r="I1175" i="16"/>
  <c r="I1174" i="16"/>
  <c r="I1173" i="16"/>
  <c r="I1172" i="16"/>
  <c r="I1171" i="16"/>
  <c r="I1170" i="16"/>
  <c r="I1169" i="16"/>
  <c r="I1168" i="16"/>
  <c r="I1167" i="16"/>
  <c r="I1166" i="16"/>
  <c r="I1165" i="16"/>
  <c r="I1164" i="16"/>
  <c r="I1163" i="16"/>
  <c r="I1160" i="16"/>
  <c r="I1159" i="16"/>
  <c r="I1158" i="16"/>
  <c r="I1157" i="16"/>
  <c r="I1156" i="16"/>
  <c r="I1155" i="16"/>
  <c r="I1154" i="16"/>
  <c r="I1153" i="16"/>
  <c r="I1152" i="16"/>
  <c r="I1151" i="16"/>
  <c r="I1150" i="16"/>
  <c r="I1149" i="16"/>
  <c r="I1148" i="16"/>
  <c r="I1147" i="16"/>
  <c r="I1146" i="16"/>
  <c r="I1145" i="16"/>
  <c r="I1144" i="16"/>
  <c r="I1143" i="16"/>
  <c r="I1142" i="16"/>
  <c r="I1141" i="16"/>
  <c r="I1140" i="16"/>
  <c r="I1139" i="16"/>
  <c r="I1138" i="16"/>
  <c r="I1137" i="16"/>
  <c r="I1136" i="16"/>
  <c r="I1135" i="16"/>
  <c r="I1134" i="16"/>
  <c r="I1133" i="16"/>
  <c r="I1132" i="16"/>
  <c r="I1131" i="16"/>
  <c r="I1130" i="16"/>
  <c r="I1129" i="16"/>
  <c r="I1128" i="16"/>
  <c r="I1127" i="16"/>
  <c r="I1126" i="16"/>
  <c r="I1125" i="16"/>
  <c r="I1124" i="16"/>
  <c r="I1123" i="16"/>
  <c r="I1121" i="16"/>
  <c r="I1120" i="16"/>
  <c r="I1119" i="16"/>
  <c r="I1118" i="16"/>
  <c r="I1113" i="16"/>
  <c r="I1112" i="16"/>
  <c r="I1111" i="16"/>
  <c r="I1110" i="16"/>
  <c r="I1109" i="16"/>
  <c r="I1108" i="16"/>
  <c r="I1107" i="16"/>
  <c r="I1106" i="16"/>
  <c r="I1103" i="16"/>
  <c r="I1101" i="16"/>
  <c r="I1099" i="16"/>
  <c r="I1098" i="16"/>
  <c r="I1095" i="16"/>
  <c r="I1094" i="16"/>
  <c r="I1091" i="16"/>
  <c r="I1090" i="16"/>
  <c r="I1089" i="16"/>
  <c r="I1087" i="16"/>
  <c r="I1086" i="16"/>
  <c r="I1082" i="16"/>
  <c r="I1079" i="16"/>
  <c r="I1078" i="16"/>
  <c r="I1074" i="16"/>
  <c r="I1073" i="16"/>
  <c r="I1071" i="16"/>
  <c r="I1070" i="16"/>
  <c r="I1069" i="16"/>
  <c r="I1067" i="16"/>
  <c r="I1066" i="16"/>
  <c r="I1064" i="16"/>
  <c r="I1063" i="16"/>
  <c r="I1062" i="16"/>
  <c r="I1060" i="16"/>
  <c r="I1059" i="16"/>
  <c r="I1058" i="16"/>
  <c r="I1056" i="16"/>
  <c r="I1055" i="16"/>
  <c r="I1054" i="16"/>
  <c r="I1050" i="16"/>
  <c r="I1048" i="16"/>
  <c r="I1047" i="16"/>
  <c r="I1046" i="16"/>
  <c r="I1044" i="16"/>
  <c r="I1042" i="16"/>
  <c r="I1041" i="16"/>
  <c r="I1039" i="16"/>
  <c r="I1034" i="16"/>
  <c r="I1033" i="16"/>
  <c r="I1031" i="16"/>
  <c r="I1030" i="16"/>
  <c r="I1027" i="16"/>
  <c r="I1025" i="16"/>
  <c r="I1024" i="16"/>
  <c r="I1023" i="16"/>
  <c r="I1019" i="16"/>
  <c r="I1018" i="16"/>
  <c r="I1016" i="16"/>
  <c r="I1015" i="16"/>
  <c r="I1010" i="16"/>
  <c r="I1009" i="16"/>
  <c r="I1005" i="16"/>
  <c r="I1004" i="16"/>
  <c r="I1003" i="16"/>
  <c r="I1000" i="16"/>
  <c r="I995" i="16"/>
  <c r="I994" i="16"/>
  <c r="I993" i="16"/>
  <c r="I992" i="16"/>
  <c r="I991" i="16"/>
  <c r="I987" i="16"/>
  <c r="I986" i="16"/>
  <c r="I985" i="16"/>
  <c r="I984" i="16"/>
  <c r="I983" i="16"/>
  <c r="I981" i="16"/>
  <c r="I979" i="16"/>
  <c r="I978" i="16"/>
  <c r="I976" i="16"/>
  <c r="I975" i="16"/>
  <c r="I974" i="16"/>
  <c r="I971" i="16"/>
  <c r="I970" i="16"/>
  <c r="I968" i="16"/>
  <c r="I967" i="16"/>
  <c r="I964" i="16"/>
  <c r="I963" i="16"/>
  <c r="I962" i="16"/>
  <c r="I960" i="16"/>
  <c r="I959" i="16"/>
  <c r="I956" i="16"/>
  <c r="I955" i="16"/>
  <c r="I952" i="16"/>
  <c r="I950" i="16"/>
  <c r="I949" i="16"/>
  <c r="I948" i="16"/>
  <c r="I947" i="16"/>
  <c r="I945" i="16"/>
  <c r="I943" i="16"/>
  <c r="I941" i="16"/>
  <c r="I940" i="16"/>
  <c r="I939" i="16"/>
  <c r="I936" i="16"/>
  <c r="I934" i="16"/>
  <c r="I933" i="16"/>
  <c r="I931" i="16"/>
  <c r="I930" i="16"/>
  <c r="I929" i="16"/>
  <c r="I928" i="16"/>
  <c r="I925" i="16"/>
  <c r="I924" i="16"/>
  <c r="I917" i="16"/>
  <c r="I915" i="16"/>
  <c r="I914" i="16"/>
  <c r="I913" i="16"/>
  <c r="I909" i="16"/>
  <c r="I908" i="16"/>
  <c r="I907" i="16"/>
  <c r="I905" i="16"/>
  <c r="I904" i="16"/>
  <c r="I901" i="16"/>
  <c r="I896" i="16"/>
  <c r="I895" i="16"/>
  <c r="I893" i="16"/>
  <c r="I891" i="16"/>
  <c r="I888" i="16"/>
  <c r="I884" i="16"/>
  <c r="I883" i="16"/>
  <c r="I882" i="16"/>
  <c r="I879" i="16"/>
  <c r="I878" i="16"/>
  <c r="I877" i="16"/>
  <c r="I875" i="16"/>
  <c r="I873" i="16"/>
  <c r="I871" i="16"/>
  <c r="I868" i="16"/>
  <c r="I867" i="16"/>
  <c r="I864" i="16"/>
  <c r="I863" i="16"/>
  <c r="I862" i="16"/>
  <c r="I860" i="16"/>
  <c r="I858" i="16"/>
  <c r="I857" i="16"/>
  <c r="I856" i="16"/>
  <c r="I853" i="16"/>
  <c r="I852" i="16"/>
  <c r="I851" i="16"/>
  <c r="I850" i="16"/>
  <c r="I848" i="16"/>
  <c r="I847" i="16"/>
  <c r="I845" i="16"/>
  <c r="I844" i="16"/>
  <c r="I842" i="16"/>
  <c r="I840" i="16"/>
  <c r="I838" i="16"/>
  <c r="I837" i="16"/>
  <c r="I832" i="16"/>
  <c r="I831" i="16"/>
  <c r="I829" i="16"/>
  <c r="I827" i="16"/>
  <c r="I826" i="16"/>
  <c r="I825" i="16"/>
  <c r="I824" i="16"/>
  <c r="I821" i="16"/>
  <c r="I820" i="16"/>
  <c r="I818" i="16"/>
  <c r="I817" i="16"/>
  <c r="I816" i="16"/>
  <c r="I815" i="16"/>
  <c r="I814" i="16"/>
  <c r="I812" i="16"/>
  <c r="I810" i="16"/>
  <c r="I809" i="16"/>
  <c r="I807" i="16"/>
  <c r="I805" i="16"/>
  <c r="I804" i="16"/>
  <c r="I803" i="16"/>
  <c r="I801" i="16"/>
  <c r="I800" i="16"/>
  <c r="I799" i="16"/>
  <c r="I793" i="16"/>
  <c r="I791" i="16"/>
  <c r="I788" i="16"/>
  <c r="I785" i="16"/>
  <c r="I784" i="16"/>
  <c r="I782" i="16"/>
  <c r="I781" i="16"/>
  <c r="I779" i="16"/>
  <c r="I777" i="16"/>
  <c r="I774" i="16"/>
  <c r="I773" i="16"/>
  <c r="I771" i="16"/>
  <c r="I769" i="16"/>
  <c r="I767" i="16"/>
  <c r="I765" i="16"/>
  <c r="I762" i="16"/>
  <c r="I761" i="16"/>
  <c r="I760" i="16"/>
  <c r="I758" i="16"/>
  <c r="I757" i="16"/>
  <c r="I756" i="16"/>
  <c r="I755" i="16"/>
  <c r="I754" i="16"/>
  <c r="I753" i="16"/>
  <c r="I752" i="16"/>
  <c r="I750" i="16"/>
  <c r="I749" i="16"/>
  <c r="I748" i="16"/>
  <c r="I745" i="16"/>
  <c r="I744" i="16"/>
  <c r="I743" i="16"/>
  <c r="I740" i="16"/>
  <c r="I739" i="16"/>
  <c r="I738" i="16"/>
  <c r="I737" i="16"/>
  <c r="I736" i="16"/>
  <c r="I735" i="16"/>
  <c r="I734" i="16"/>
  <c r="I732" i="16"/>
  <c r="I731" i="16"/>
  <c r="I730" i="16"/>
  <c r="I729" i="16"/>
  <c r="I728" i="16"/>
  <c r="I726" i="16"/>
  <c r="I724" i="16"/>
  <c r="I723" i="16"/>
  <c r="I722" i="16"/>
  <c r="I719" i="16"/>
  <c r="I718" i="16"/>
  <c r="I716" i="16"/>
  <c r="I715" i="16"/>
  <c r="I714" i="16"/>
  <c r="I712" i="16"/>
  <c r="I711" i="16"/>
  <c r="I709" i="16"/>
  <c r="I708" i="16"/>
  <c r="I707" i="16"/>
  <c r="I706" i="16"/>
  <c r="I705" i="16"/>
  <c r="I704" i="16"/>
  <c r="I703" i="16"/>
  <c r="I702" i="16"/>
  <c r="I701" i="16"/>
  <c r="I700" i="16"/>
  <c r="I693" i="16"/>
  <c r="I692" i="16"/>
  <c r="I687" i="16"/>
  <c r="I683" i="16"/>
  <c r="I680" i="16"/>
  <c r="I678" i="16"/>
  <c r="I676" i="16"/>
  <c r="I675" i="16"/>
  <c r="I674" i="16"/>
  <c r="I669" i="16"/>
  <c r="I668" i="16"/>
  <c r="I666" i="16"/>
  <c r="I661" i="16"/>
  <c r="I660" i="16"/>
  <c r="I658" i="16"/>
  <c r="I656" i="16"/>
  <c r="I655" i="16"/>
  <c r="I652" i="16"/>
  <c r="I651" i="16"/>
  <c r="I647" i="16"/>
  <c r="I645" i="16"/>
  <c r="I644" i="16"/>
  <c r="I643" i="16"/>
  <c r="I642" i="16"/>
  <c r="I638" i="16"/>
  <c r="I637" i="16"/>
  <c r="I636" i="16"/>
  <c r="I633" i="16"/>
  <c r="I632" i="16"/>
  <c r="I629" i="16"/>
  <c r="I628" i="16"/>
  <c r="I627" i="16"/>
  <c r="I623" i="16"/>
  <c r="I619" i="16"/>
  <c r="I618" i="16"/>
  <c r="I616" i="16"/>
  <c r="I615" i="16"/>
  <c r="I611" i="16"/>
  <c r="I610" i="16"/>
  <c r="I609" i="16"/>
  <c r="I607" i="16"/>
  <c r="I599" i="16"/>
  <c r="I598" i="16"/>
  <c r="I597" i="16"/>
  <c r="I596" i="16"/>
  <c r="I594" i="16"/>
  <c r="I591" i="16"/>
  <c r="I589" i="16"/>
  <c r="I586" i="16"/>
  <c r="I584" i="16"/>
  <c r="I580" i="16"/>
  <c r="I578" i="16"/>
  <c r="I577" i="16"/>
  <c r="I576" i="16"/>
  <c r="I571" i="16"/>
  <c r="I570" i="16"/>
  <c r="I568" i="16"/>
  <c r="I564" i="16"/>
  <c r="I563" i="16"/>
  <c r="J15" i="17" s="1"/>
  <c r="I562" i="16"/>
  <c r="I561" i="16"/>
  <c r="I560" i="16"/>
  <c r="I559" i="16"/>
  <c r="I555" i="16"/>
  <c r="I554" i="16"/>
  <c r="I553" i="16"/>
  <c r="I552" i="16"/>
  <c r="I551" i="16"/>
  <c r="I549" i="16"/>
  <c r="I547" i="16"/>
  <c r="I546" i="16"/>
  <c r="I545" i="16"/>
  <c r="I544" i="16"/>
  <c r="I543" i="16"/>
  <c r="I542" i="16"/>
  <c r="I540" i="16"/>
  <c r="I539" i="16"/>
  <c r="I538" i="16"/>
  <c r="I536" i="16"/>
  <c r="I535" i="16"/>
  <c r="I533" i="16"/>
  <c r="I531" i="16"/>
  <c r="I530" i="16"/>
  <c r="I529" i="16"/>
  <c r="I527" i="16"/>
  <c r="I525" i="16"/>
  <c r="I524" i="16"/>
  <c r="I521" i="16"/>
  <c r="I520" i="16"/>
  <c r="I518" i="16"/>
  <c r="I516" i="16"/>
  <c r="I514" i="16"/>
  <c r="I513" i="16"/>
  <c r="I511" i="16"/>
  <c r="I510" i="16"/>
  <c r="I509" i="16"/>
  <c r="I508" i="16"/>
  <c r="I506" i="16"/>
  <c r="I505" i="16"/>
  <c r="I504" i="16"/>
  <c r="I501" i="16"/>
  <c r="I500" i="16"/>
  <c r="I498" i="16"/>
  <c r="I497" i="16"/>
  <c r="I496" i="16"/>
  <c r="I492" i="16"/>
  <c r="I491" i="16"/>
  <c r="I490" i="16"/>
  <c r="I489" i="16"/>
  <c r="I488" i="16"/>
  <c r="I487" i="16"/>
  <c r="I485" i="16"/>
  <c r="I484" i="16"/>
  <c r="I482" i="16"/>
  <c r="I481" i="16"/>
  <c r="I479" i="16"/>
  <c r="I478" i="16"/>
  <c r="I477" i="16"/>
  <c r="I473" i="16"/>
  <c r="I472" i="16"/>
  <c r="I471" i="16"/>
  <c r="I468" i="16"/>
  <c r="I466" i="16"/>
  <c r="I465" i="16"/>
  <c r="I464" i="16"/>
  <c r="I463" i="16"/>
  <c r="I460" i="16"/>
  <c r="I459" i="16"/>
  <c r="I457" i="16"/>
  <c r="I456" i="16"/>
  <c r="I454" i="16"/>
  <c r="I451" i="16"/>
  <c r="I450" i="16"/>
  <c r="I449" i="16"/>
  <c r="I447" i="16"/>
  <c r="I446" i="16"/>
  <c r="I445" i="16"/>
  <c r="I444" i="16"/>
  <c r="I439" i="16"/>
  <c r="I438" i="16"/>
  <c r="I437" i="16"/>
  <c r="I436" i="16"/>
  <c r="I431" i="16"/>
  <c r="I430" i="16"/>
  <c r="I429" i="16"/>
  <c r="I427" i="16"/>
  <c r="I424" i="16"/>
  <c r="I423" i="16"/>
  <c r="I421" i="16"/>
  <c r="I420" i="16"/>
  <c r="I418" i="16"/>
  <c r="I417" i="16"/>
  <c r="I416" i="16"/>
  <c r="I412" i="16"/>
  <c r="I411" i="16"/>
  <c r="I410" i="16"/>
  <c r="I409" i="16"/>
  <c r="I408" i="16"/>
  <c r="I404" i="16"/>
  <c r="I403" i="16"/>
  <c r="I402" i="16"/>
  <c r="I401" i="16"/>
  <c r="I400" i="16"/>
  <c r="I399" i="16"/>
  <c r="I398" i="16"/>
  <c r="I397" i="16"/>
  <c r="I395" i="16"/>
  <c r="I393" i="16"/>
  <c r="I392" i="16"/>
  <c r="I391" i="16"/>
  <c r="I389" i="16"/>
  <c r="I388" i="16"/>
  <c r="I387" i="16"/>
  <c r="I385" i="16"/>
  <c r="I384" i="16"/>
  <c r="I382" i="16"/>
  <c r="I381" i="16"/>
  <c r="I380" i="16"/>
  <c r="I379" i="16"/>
  <c r="I378" i="16"/>
  <c r="I377" i="16"/>
  <c r="I376" i="16"/>
  <c r="I373" i="16"/>
  <c r="I372" i="16"/>
  <c r="I371" i="16"/>
  <c r="I369" i="16"/>
  <c r="I368" i="16"/>
  <c r="I366" i="16"/>
  <c r="I365" i="16"/>
  <c r="I364" i="16"/>
  <c r="I363" i="16"/>
  <c r="I362" i="16"/>
  <c r="I360" i="16"/>
  <c r="I358" i="16"/>
  <c r="I354" i="16"/>
  <c r="I353" i="16"/>
  <c r="I352" i="16"/>
  <c r="I350" i="16"/>
  <c r="I348" i="16"/>
  <c r="I346" i="16"/>
  <c r="I345" i="16"/>
  <c r="I342" i="16"/>
  <c r="I341" i="16"/>
  <c r="I339" i="16"/>
  <c r="I338" i="16"/>
  <c r="I336" i="16"/>
  <c r="I333" i="16"/>
  <c r="I332" i="16"/>
  <c r="I331" i="16"/>
  <c r="I330" i="16"/>
  <c r="I329" i="16"/>
  <c r="I327" i="16"/>
  <c r="I324" i="16"/>
  <c r="I322" i="16"/>
  <c r="I320" i="16"/>
  <c r="I317" i="16"/>
  <c r="I316" i="16"/>
  <c r="I315" i="16"/>
  <c r="I311" i="16"/>
  <c r="I310" i="16"/>
  <c r="I309" i="16"/>
  <c r="I305" i="16"/>
  <c r="I302" i="16"/>
  <c r="I301" i="16"/>
  <c r="I299" i="16"/>
  <c r="I295" i="16"/>
  <c r="I293" i="16"/>
  <c r="I292" i="16"/>
  <c r="I290" i="16"/>
  <c r="I288" i="16"/>
  <c r="I287" i="16"/>
  <c r="I286" i="16"/>
  <c r="I284" i="16"/>
  <c r="I283" i="16"/>
  <c r="I279" i="16"/>
  <c r="I278" i="16"/>
  <c r="I277" i="16"/>
  <c r="I276" i="16"/>
  <c r="I271" i="16"/>
  <c r="I270" i="16"/>
  <c r="I269" i="16"/>
  <c r="I265" i="16"/>
  <c r="I263" i="16"/>
  <c r="I262" i="16"/>
  <c r="I260" i="16"/>
  <c r="I257" i="16"/>
  <c r="I255" i="16"/>
  <c r="I252" i="16"/>
  <c r="I250" i="16"/>
  <c r="I249" i="16"/>
  <c r="I244" i="16"/>
  <c r="I243" i="16"/>
  <c r="I241" i="16"/>
  <c r="I240" i="16"/>
  <c r="I238" i="16"/>
  <c r="I237" i="16"/>
  <c r="I236" i="16"/>
  <c r="I235" i="16"/>
  <c r="I234" i="16"/>
  <c r="I233" i="16"/>
  <c r="I232" i="16"/>
  <c r="I231" i="16"/>
  <c r="I228" i="16"/>
  <c r="I226" i="16"/>
  <c r="I225" i="16"/>
  <c r="I224" i="16"/>
  <c r="I223" i="16"/>
  <c r="I221" i="16"/>
  <c r="I220" i="16"/>
  <c r="I218" i="16"/>
  <c r="I217" i="16"/>
  <c r="I216" i="16"/>
  <c r="I215" i="16"/>
  <c r="I212" i="16"/>
  <c r="I209" i="16"/>
  <c r="I208" i="16"/>
  <c r="I205" i="16"/>
  <c r="I204" i="16"/>
  <c r="I203" i="16"/>
  <c r="I202" i="16"/>
  <c r="I201" i="16"/>
  <c r="I199" i="16"/>
  <c r="I198" i="16"/>
  <c r="I196" i="16"/>
  <c r="I195" i="16"/>
  <c r="I194" i="16"/>
  <c r="I193" i="16"/>
  <c r="I191" i="16"/>
  <c r="I189" i="16"/>
  <c r="I188" i="16"/>
  <c r="I187" i="16"/>
  <c r="I185" i="16"/>
  <c r="I181" i="16"/>
  <c r="I180" i="16"/>
  <c r="I179" i="16"/>
  <c r="I178" i="16"/>
  <c r="I175" i="16"/>
  <c r="I173" i="16"/>
  <c r="I172" i="16"/>
  <c r="I171" i="16"/>
  <c r="I167" i="16"/>
  <c r="I166" i="16"/>
  <c r="I165" i="16"/>
  <c r="I164" i="16"/>
  <c r="I163" i="16"/>
  <c r="I162" i="16"/>
  <c r="I159" i="16"/>
  <c r="I158" i="16"/>
  <c r="I155" i="16"/>
  <c r="I152" i="16"/>
  <c r="I151" i="16"/>
  <c r="I150" i="16"/>
  <c r="I149" i="16"/>
  <c r="I148" i="16"/>
  <c r="I143" i="16"/>
  <c r="I142" i="16"/>
  <c r="I141" i="16"/>
  <c r="I140" i="16"/>
  <c r="I139" i="16"/>
  <c r="I137" i="16"/>
  <c r="I136" i="16"/>
  <c r="I135" i="16"/>
  <c r="I134" i="16"/>
  <c r="I133" i="16"/>
  <c r="I132" i="16"/>
  <c r="I131" i="16"/>
  <c r="I128" i="16"/>
  <c r="I122" i="16"/>
  <c r="I121" i="16"/>
  <c r="I117" i="16"/>
  <c r="I116" i="16"/>
  <c r="I114" i="16"/>
  <c r="I110" i="16"/>
  <c r="I109" i="16"/>
  <c r="I108" i="16"/>
  <c r="I107" i="16"/>
  <c r="I106" i="16"/>
  <c r="I105" i="16"/>
  <c r="I104" i="16"/>
  <c r="I101" i="16"/>
  <c r="I100" i="16"/>
  <c r="I97" i="16"/>
  <c r="I96" i="16"/>
  <c r="I94" i="16"/>
  <c r="I93" i="16"/>
  <c r="I92" i="16"/>
  <c r="I90" i="16"/>
  <c r="I89" i="16"/>
  <c r="I88" i="16"/>
  <c r="I87" i="16"/>
  <c r="I85" i="16"/>
  <c r="I84" i="16"/>
  <c r="I83" i="16"/>
  <c r="I81" i="16"/>
  <c r="I80" i="16"/>
  <c r="I78" i="16"/>
  <c r="I77" i="16"/>
  <c r="I75" i="16"/>
  <c r="I74" i="16"/>
  <c r="I73" i="16"/>
  <c r="I69" i="16"/>
  <c r="I68" i="16"/>
  <c r="I67" i="16"/>
  <c r="I63" i="16"/>
  <c r="I59" i="16"/>
  <c r="I58" i="16"/>
  <c r="I57" i="16"/>
  <c r="I56" i="16"/>
  <c r="I55" i="16"/>
  <c r="I53" i="16"/>
  <c r="I52" i="16"/>
  <c r="I51" i="16"/>
  <c r="I50" i="16"/>
  <c r="I49" i="16"/>
  <c r="I47" i="16"/>
  <c r="I46" i="16"/>
  <c r="I45" i="16"/>
  <c r="I44" i="16"/>
  <c r="I43" i="16"/>
  <c r="I42" i="16"/>
  <c r="I41" i="16"/>
  <c r="I38" i="16"/>
  <c r="I36" i="16"/>
  <c r="I33" i="16"/>
  <c r="I31" i="16"/>
  <c r="I30" i="16"/>
  <c r="I29" i="16"/>
  <c r="I28" i="16"/>
  <c r="I25" i="16"/>
  <c r="I23" i="16"/>
  <c r="I22" i="16"/>
  <c r="I21" i="16"/>
  <c r="I20" i="16"/>
  <c r="I19" i="16"/>
  <c r="I17" i="16"/>
  <c r="I16" i="16"/>
  <c r="I15" i="16"/>
  <c r="I14" i="16"/>
  <c r="I13" i="16"/>
  <c r="I10" i="16"/>
  <c r="I6" i="16"/>
  <c r="I3" i="16"/>
  <c r="H1244" i="16"/>
  <c r="H1243" i="16"/>
  <c r="H1242" i="16"/>
  <c r="H1241" i="16"/>
  <c r="H1240" i="16"/>
  <c r="H1239" i="16"/>
  <c r="H1238" i="16"/>
  <c r="H1237" i="16"/>
  <c r="H1236" i="16"/>
  <c r="H1233" i="16"/>
  <c r="H1232" i="16"/>
  <c r="H1231" i="16"/>
  <c r="H1230" i="16"/>
  <c r="H1229" i="16"/>
  <c r="H1228" i="16"/>
  <c r="H1227" i="16"/>
  <c r="H1226" i="16"/>
  <c r="H1225" i="16"/>
  <c r="H1224" i="16"/>
  <c r="H1223" i="16"/>
  <c r="H1222" i="16"/>
  <c r="H1221" i="16"/>
  <c r="H1220" i="16"/>
  <c r="H1218" i="16"/>
  <c r="H1217" i="16"/>
  <c r="H1216" i="16"/>
  <c r="H1215" i="16"/>
  <c r="H1214" i="16"/>
  <c r="H1212" i="16"/>
  <c r="H1211" i="16"/>
  <c r="H1210" i="16"/>
  <c r="H1209" i="16"/>
  <c r="H1207" i="16"/>
  <c r="H1206" i="16"/>
  <c r="H1205" i="16"/>
  <c r="H1204" i="16"/>
  <c r="H1202" i="16"/>
  <c r="H1201" i="16"/>
  <c r="H1200" i="16"/>
  <c r="H1199" i="16"/>
  <c r="H1198" i="16"/>
  <c r="H1197" i="16"/>
  <c r="H1196" i="16"/>
  <c r="H1195" i="16"/>
  <c r="H1194" i="16"/>
  <c r="H1193" i="16"/>
  <c r="H1192" i="16"/>
  <c r="H1191" i="16"/>
  <c r="H1190" i="16"/>
  <c r="H1189" i="16"/>
  <c r="H1188" i="16"/>
  <c r="H1187" i="16"/>
  <c r="H1186" i="16"/>
  <c r="H1185" i="16"/>
  <c r="H1184" i="16"/>
  <c r="H1183" i="16"/>
  <c r="H1182" i="16"/>
  <c r="H1181" i="16"/>
  <c r="H1180" i="16"/>
  <c r="H1179" i="16"/>
  <c r="H1178" i="16"/>
  <c r="H1177" i="16"/>
  <c r="H1176" i="16"/>
  <c r="H1175" i="16"/>
  <c r="H1174" i="16"/>
  <c r="H1173" i="16"/>
  <c r="H1172" i="16"/>
  <c r="H1171" i="16"/>
  <c r="H1170" i="16"/>
  <c r="H1169" i="16"/>
  <c r="H1168" i="16"/>
  <c r="H1167" i="16"/>
  <c r="H1166" i="16"/>
  <c r="H1165" i="16"/>
  <c r="H1164" i="16"/>
  <c r="H1163" i="16"/>
  <c r="H1160" i="16"/>
  <c r="H1159" i="16"/>
  <c r="H1158" i="16"/>
  <c r="H1157" i="16"/>
  <c r="H1156" i="16"/>
  <c r="H1155" i="16"/>
  <c r="H1154" i="16"/>
  <c r="H1153" i="16"/>
  <c r="H1152" i="16"/>
  <c r="H1151" i="16"/>
  <c r="H1150" i="16"/>
  <c r="H1149" i="16"/>
  <c r="H1148" i="16"/>
  <c r="H1147" i="16"/>
  <c r="H1146" i="16"/>
  <c r="H1145" i="16"/>
  <c r="H1144" i="16"/>
  <c r="H1143" i="16"/>
  <c r="H1142" i="16"/>
  <c r="H1141" i="16"/>
  <c r="H1140" i="16"/>
  <c r="H1139" i="16"/>
  <c r="H1138" i="16"/>
  <c r="H1137" i="16"/>
  <c r="H1136" i="16"/>
  <c r="H1135" i="16"/>
  <c r="H1134" i="16"/>
  <c r="H1133" i="16"/>
  <c r="H1132" i="16"/>
  <c r="H1131" i="16"/>
  <c r="H1130" i="16"/>
  <c r="H1129" i="16"/>
  <c r="H1128" i="16"/>
  <c r="H1127" i="16"/>
  <c r="H1126" i="16"/>
  <c r="H1125" i="16"/>
  <c r="H1124" i="16"/>
  <c r="H1123" i="16"/>
  <c r="H1121" i="16"/>
  <c r="H1120" i="16"/>
  <c r="H1119" i="16"/>
  <c r="H1118" i="16"/>
  <c r="H1115" i="16"/>
  <c r="H1113" i="16"/>
  <c r="H1112" i="16"/>
  <c r="H1111" i="16"/>
  <c r="H1110" i="16"/>
  <c r="H1109" i="16"/>
  <c r="H1108" i="16"/>
  <c r="H1107" i="16"/>
  <c r="H1106" i="16"/>
  <c r="H1103" i="16"/>
  <c r="H1101" i="16"/>
  <c r="H1099" i="16"/>
  <c r="H1098" i="16"/>
  <c r="H1095" i="16"/>
  <c r="H1094" i="16"/>
  <c r="H1091" i="16"/>
  <c r="H1090" i="16"/>
  <c r="H1089" i="16"/>
  <c r="H1087" i="16"/>
  <c r="H1086" i="16"/>
  <c r="H1082" i="16"/>
  <c r="H1079" i="16"/>
  <c r="H1078" i="16"/>
  <c r="H1074" i="16"/>
  <c r="H1073" i="16"/>
  <c r="H1071" i="16"/>
  <c r="H1070" i="16"/>
  <c r="H1069" i="16"/>
  <c r="H1067" i="16"/>
  <c r="H1066" i="16"/>
  <c r="H1064" i="16"/>
  <c r="H1063" i="16"/>
  <c r="H1062" i="16"/>
  <c r="H1060" i="16"/>
  <c r="H1059" i="16"/>
  <c r="H1058" i="16"/>
  <c r="H1056" i="16"/>
  <c r="H1055" i="16"/>
  <c r="H1054" i="16"/>
  <c r="H1050" i="16"/>
  <c r="H1048" i="16"/>
  <c r="H1047" i="16"/>
  <c r="H1046" i="16"/>
  <c r="H1044" i="16"/>
  <c r="H1042" i="16"/>
  <c r="H1041" i="16"/>
  <c r="H1039" i="16"/>
  <c r="H1034" i="16"/>
  <c r="H1033" i="16"/>
  <c r="H1031" i="16"/>
  <c r="H1030" i="16"/>
  <c r="H1027" i="16"/>
  <c r="H1025" i="16"/>
  <c r="H1024" i="16"/>
  <c r="H1023" i="16"/>
  <c r="H1019" i="16"/>
  <c r="H1018" i="16"/>
  <c r="H1016" i="16"/>
  <c r="H1015" i="16"/>
  <c r="H1010" i="16"/>
  <c r="H1009" i="16"/>
  <c r="H1005" i="16"/>
  <c r="H1004" i="16"/>
  <c r="H1003" i="16"/>
  <c r="H1000" i="16"/>
  <c r="H995" i="16"/>
  <c r="H994" i="16"/>
  <c r="H993" i="16"/>
  <c r="H992" i="16"/>
  <c r="H991" i="16"/>
  <c r="H987" i="16"/>
  <c r="H986" i="16"/>
  <c r="H985" i="16"/>
  <c r="H984" i="16"/>
  <c r="H983" i="16"/>
  <c r="H981" i="16"/>
  <c r="H979" i="16"/>
  <c r="H978" i="16"/>
  <c r="H976" i="16"/>
  <c r="H975" i="16"/>
  <c r="H974" i="16"/>
  <c r="H971" i="16"/>
  <c r="H970" i="16"/>
  <c r="H968" i="16"/>
  <c r="H967" i="16"/>
  <c r="H964" i="16"/>
  <c r="H963" i="16"/>
  <c r="H962" i="16"/>
  <c r="H960" i="16"/>
  <c r="H959" i="16"/>
  <c r="H956" i="16"/>
  <c r="H955" i="16"/>
  <c r="H952" i="16"/>
  <c r="H950" i="16"/>
  <c r="H949" i="16"/>
  <c r="H948" i="16"/>
  <c r="H947" i="16"/>
  <c r="H945" i="16"/>
  <c r="H943" i="16"/>
  <c r="H941" i="16"/>
  <c r="H940" i="16"/>
  <c r="H939" i="16"/>
  <c r="H936" i="16"/>
  <c r="H934" i="16"/>
  <c r="H933" i="16"/>
  <c r="H931" i="16"/>
  <c r="H930" i="16"/>
  <c r="H929" i="16"/>
  <c r="H928" i="16"/>
  <c r="H925" i="16"/>
  <c r="H924" i="16"/>
  <c r="H917" i="16"/>
  <c r="H915" i="16"/>
  <c r="H914" i="16"/>
  <c r="H913" i="16"/>
  <c r="H909" i="16"/>
  <c r="H908" i="16"/>
  <c r="H907" i="16"/>
  <c r="H905" i="16"/>
  <c r="H904" i="16"/>
  <c r="H901" i="16"/>
  <c r="H896" i="16"/>
  <c r="H895" i="16"/>
  <c r="H893" i="16"/>
  <c r="H891" i="16"/>
  <c r="H888" i="16"/>
  <c r="H884" i="16"/>
  <c r="H883" i="16"/>
  <c r="H882" i="16"/>
  <c r="H879" i="16"/>
  <c r="H878" i="16"/>
  <c r="H877" i="16"/>
  <c r="H875" i="16"/>
  <c r="H873" i="16"/>
  <c r="H871" i="16"/>
  <c r="H868" i="16"/>
  <c r="H867" i="16"/>
  <c r="H864" i="16"/>
  <c r="H863" i="16"/>
  <c r="H862" i="16"/>
  <c r="H860" i="16"/>
  <c r="H858" i="16"/>
  <c r="H857" i="16"/>
  <c r="H856" i="16"/>
  <c r="H853" i="16"/>
  <c r="H852" i="16"/>
  <c r="H851" i="16"/>
  <c r="H850" i="16"/>
  <c r="H848" i="16"/>
  <c r="H847" i="16"/>
  <c r="H845" i="16"/>
  <c r="H844" i="16"/>
  <c r="H842" i="16"/>
  <c r="H840" i="16"/>
  <c r="H838" i="16"/>
  <c r="H837" i="16"/>
  <c r="H832" i="16"/>
  <c r="H831" i="16"/>
  <c r="H829" i="16"/>
  <c r="H827" i="16"/>
  <c r="H826" i="16"/>
  <c r="H825" i="16"/>
  <c r="H824" i="16"/>
  <c r="H821" i="16"/>
  <c r="H820" i="16"/>
  <c r="H818" i="16"/>
  <c r="H817" i="16"/>
  <c r="H816" i="16"/>
  <c r="H815" i="16"/>
  <c r="H814" i="16"/>
  <c r="H812" i="16"/>
  <c r="H810" i="16"/>
  <c r="H809" i="16"/>
  <c r="H807" i="16"/>
  <c r="H805" i="16"/>
  <c r="H804" i="16"/>
  <c r="H803" i="16"/>
  <c r="H801" i="16"/>
  <c r="H800" i="16"/>
  <c r="H799" i="16"/>
  <c r="H793" i="16"/>
  <c r="H791" i="16"/>
  <c r="H788" i="16"/>
  <c r="H785" i="16"/>
  <c r="H784" i="16"/>
  <c r="H782" i="16"/>
  <c r="H781" i="16"/>
  <c r="H779" i="16"/>
  <c r="H777" i="16"/>
  <c r="H774" i="16"/>
  <c r="H773" i="16"/>
  <c r="H771" i="16"/>
  <c r="H769" i="16"/>
  <c r="H767" i="16"/>
  <c r="H765" i="16"/>
  <c r="H762" i="16"/>
  <c r="H761" i="16"/>
  <c r="H760" i="16"/>
  <c r="H758" i="16"/>
  <c r="H757" i="16"/>
  <c r="H756" i="16"/>
  <c r="H755" i="16"/>
  <c r="H754" i="16"/>
  <c r="H753" i="16"/>
  <c r="H752" i="16"/>
  <c r="H750" i="16"/>
  <c r="H749" i="16"/>
  <c r="H748" i="16"/>
  <c r="H745" i="16"/>
  <c r="H744" i="16"/>
  <c r="H743" i="16"/>
  <c r="H740" i="16"/>
  <c r="H739" i="16"/>
  <c r="H738" i="16"/>
  <c r="H737" i="16"/>
  <c r="H736" i="16"/>
  <c r="H735" i="16"/>
  <c r="H734" i="16"/>
  <c r="H732" i="16"/>
  <c r="H731" i="16"/>
  <c r="H730" i="16"/>
  <c r="H729" i="16"/>
  <c r="H728" i="16"/>
  <c r="H726" i="16"/>
  <c r="H724" i="16"/>
  <c r="H723" i="16"/>
  <c r="H722" i="16"/>
  <c r="H719" i="16"/>
  <c r="H718" i="16"/>
  <c r="H716" i="16"/>
  <c r="H715" i="16"/>
  <c r="H714" i="16"/>
  <c r="H712" i="16"/>
  <c r="H711" i="16"/>
  <c r="H709" i="16"/>
  <c r="H708" i="16"/>
  <c r="H707" i="16"/>
  <c r="H706" i="16"/>
  <c r="H705" i="16"/>
  <c r="H704" i="16"/>
  <c r="H703" i="16"/>
  <c r="H702" i="16"/>
  <c r="H701" i="16"/>
  <c r="H700" i="16"/>
  <c r="H693" i="16"/>
  <c r="H692" i="16"/>
  <c r="H687" i="16"/>
  <c r="H683" i="16"/>
  <c r="H680" i="16"/>
  <c r="H678" i="16"/>
  <c r="H676" i="16"/>
  <c r="H675" i="16"/>
  <c r="H674" i="16"/>
  <c r="H669" i="16"/>
  <c r="H668" i="16"/>
  <c r="H666" i="16"/>
  <c r="H661" i="16"/>
  <c r="H660" i="16"/>
  <c r="H658" i="16"/>
  <c r="H656" i="16"/>
  <c r="H655" i="16"/>
  <c r="H652" i="16"/>
  <c r="H651" i="16"/>
  <c r="H647" i="16"/>
  <c r="H645" i="16"/>
  <c r="H644" i="16"/>
  <c r="H643" i="16"/>
  <c r="H642" i="16"/>
  <c r="H638" i="16"/>
  <c r="H637" i="16"/>
  <c r="H636" i="16"/>
  <c r="H633" i="16"/>
  <c r="H632" i="16"/>
  <c r="H629" i="16"/>
  <c r="H628" i="16"/>
  <c r="H627" i="16"/>
  <c r="H623" i="16"/>
  <c r="H619" i="16"/>
  <c r="H618" i="16"/>
  <c r="H616" i="16"/>
  <c r="H615" i="16"/>
  <c r="H611" i="16"/>
  <c r="H610" i="16"/>
  <c r="H609" i="16"/>
  <c r="H607" i="16"/>
  <c r="H599" i="16"/>
  <c r="H598" i="16"/>
  <c r="H597" i="16"/>
  <c r="H596" i="16"/>
  <c r="H594" i="16"/>
  <c r="H591" i="16"/>
  <c r="H589" i="16"/>
  <c r="H586" i="16"/>
  <c r="H584" i="16"/>
  <c r="H580" i="16"/>
  <c r="H578" i="16"/>
  <c r="H577" i="16"/>
  <c r="H576" i="16"/>
  <c r="H571" i="16"/>
  <c r="H570" i="16"/>
  <c r="H568" i="16"/>
  <c r="H564" i="16"/>
  <c r="H563" i="16"/>
  <c r="I15" i="17" s="1"/>
  <c r="H562" i="16"/>
  <c r="H561" i="16"/>
  <c r="H560" i="16"/>
  <c r="H559" i="16"/>
  <c r="H555" i="16"/>
  <c r="H554" i="16"/>
  <c r="H553" i="16"/>
  <c r="H552" i="16"/>
  <c r="H551" i="16"/>
  <c r="H549" i="16"/>
  <c r="H547" i="16"/>
  <c r="H546" i="16"/>
  <c r="H545" i="16"/>
  <c r="H544" i="16"/>
  <c r="H543" i="16"/>
  <c r="H542" i="16"/>
  <c r="H540" i="16"/>
  <c r="H539" i="16"/>
  <c r="H538" i="16"/>
  <c r="H536" i="16"/>
  <c r="H535" i="16"/>
  <c r="H533" i="16"/>
  <c r="H531" i="16"/>
  <c r="H530" i="16"/>
  <c r="H529" i="16"/>
  <c r="H527" i="16"/>
  <c r="H525" i="16"/>
  <c r="H524" i="16"/>
  <c r="H521" i="16"/>
  <c r="H520" i="16"/>
  <c r="H518" i="16"/>
  <c r="H516" i="16"/>
  <c r="H514" i="16"/>
  <c r="H513" i="16"/>
  <c r="H511" i="16"/>
  <c r="H510" i="16"/>
  <c r="H509" i="16"/>
  <c r="H508" i="16"/>
  <c r="H506" i="16"/>
  <c r="H505" i="16"/>
  <c r="H504" i="16"/>
  <c r="H501" i="16"/>
  <c r="H500" i="16"/>
  <c r="H498" i="16"/>
  <c r="H497" i="16"/>
  <c r="H496" i="16"/>
  <c r="H492" i="16"/>
  <c r="H491" i="16"/>
  <c r="H490" i="16"/>
  <c r="H489" i="16"/>
  <c r="H488" i="16"/>
  <c r="H487" i="16"/>
  <c r="H485" i="16"/>
  <c r="H484" i="16"/>
  <c r="H482" i="16"/>
  <c r="H481" i="16"/>
  <c r="H479" i="16"/>
  <c r="H478" i="16"/>
  <c r="H477" i="16"/>
  <c r="H473" i="16"/>
  <c r="H472" i="16"/>
  <c r="H471" i="16"/>
  <c r="H468" i="16"/>
  <c r="H466" i="16"/>
  <c r="H465" i="16"/>
  <c r="H464" i="16"/>
  <c r="H463" i="16"/>
  <c r="H460" i="16"/>
  <c r="H459" i="16"/>
  <c r="H457" i="16"/>
  <c r="H456" i="16"/>
  <c r="H454" i="16"/>
  <c r="H451" i="16"/>
  <c r="H450" i="16"/>
  <c r="H449" i="16"/>
  <c r="H447" i="16"/>
  <c r="H446" i="16"/>
  <c r="H445" i="16"/>
  <c r="H444" i="16"/>
  <c r="H439" i="16"/>
  <c r="H438" i="16"/>
  <c r="H437" i="16"/>
  <c r="H436" i="16"/>
  <c r="H431" i="16"/>
  <c r="H430" i="16"/>
  <c r="H429" i="16"/>
  <c r="H428" i="16"/>
  <c r="H427" i="16"/>
  <c r="H424" i="16"/>
  <c r="H423" i="16"/>
  <c r="H421" i="16"/>
  <c r="H420" i="16"/>
  <c r="H418" i="16"/>
  <c r="H417" i="16"/>
  <c r="H416" i="16"/>
  <c r="H412" i="16"/>
  <c r="H411" i="16"/>
  <c r="H410" i="16"/>
  <c r="H409" i="16"/>
  <c r="H408" i="16"/>
  <c r="H404" i="16"/>
  <c r="H403" i="16"/>
  <c r="H402" i="16"/>
  <c r="H401" i="16"/>
  <c r="H400" i="16"/>
  <c r="H399" i="16"/>
  <c r="H398" i="16"/>
  <c r="H397" i="16"/>
  <c r="H395" i="16"/>
  <c r="H393" i="16"/>
  <c r="H392" i="16"/>
  <c r="H391" i="16"/>
  <c r="H389" i="16"/>
  <c r="H388" i="16"/>
  <c r="H387" i="16"/>
  <c r="H385" i="16"/>
  <c r="H384" i="16"/>
  <c r="H382" i="16"/>
  <c r="H381" i="16"/>
  <c r="H380" i="16"/>
  <c r="H379" i="16"/>
  <c r="H378" i="16"/>
  <c r="H377" i="16"/>
  <c r="H376" i="16"/>
  <c r="H373" i="16"/>
  <c r="H372" i="16"/>
  <c r="H371" i="16"/>
  <c r="H369" i="16"/>
  <c r="H368" i="16"/>
  <c r="H366" i="16"/>
  <c r="H365" i="16"/>
  <c r="H364" i="16"/>
  <c r="H363" i="16"/>
  <c r="H362" i="16"/>
  <c r="H360" i="16"/>
  <c r="H358" i="16"/>
  <c r="H354" i="16"/>
  <c r="H353" i="16"/>
  <c r="H352" i="16"/>
  <c r="H350" i="16"/>
  <c r="H348" i="16"/>
  <c r="H347" i="16"/>
  <c r="H346" i="16"/>
  <c r="H345" i="16"/>
  <c r="H342" i="16"/>
  <c r="H341" i="16"/>
  <c r="H339" i="16"/>
  <c r="H338" i="16"/>
  <c r="H336" i="16"/>
  <c r="H333" i="16"/>
  <c r="H332" i="16"/>
  <c r="H331" i="16"/>
  <c r="H330" i="16"/>
  <c r="H329" i="16"/>
  <c r="H327" i="16"/>
  <c r="H325" i="16"/>
  <c r="H324" i="16"/>
  <c r="H322" i="16"/>
  <c r="H320" i="16"/>
  <c r="H317" i="16"/>
  <c r="H316" i="16"/>
  <c r="H315" i="16"/>
  <c r="H311" i="16"/>
  <c r="H310" i="16"/>
  <c r="H309" i="16"/>
  <c r="H305" i="16"/>
  <c r="H302" i="16"/>
  <c r="H301" i="16"/>
  <c r="H300" i="16"/>
  <c r="H299" i="16"/>
  <c r="H295" i="16"/>
  <c r="H293" i="16"/>
  <c r="H292" i="16"/>
  <c r="H290" i="16"/>
  <c r="H288" i="16"/>
  <c r="H287" i="16"/>
  <c r="H286" i="16"/>
  <c r="H284" i="16"/>
  <c r="H283" i="16"/>
  <c r="H278" i="16"/>
  <c r="H277" i="16"/>
  <c r="H276" i="16"/>
  <c r="H271" i="16"/>
  <c r="H270" i="16"/>
  <c r="H269" i="16"/>
  <c r="H265" i="16"/>
  <c r="H263" i="16"/>
  <c r="H262" i="16"/>
  <c r="H260" i="16"/>
  <c r="H257" i="16"/>
  <c r="H255" i="16"/>
  <c r="H252" i="16"/>
  <c r="H250" i="16"/>
  <c r="H249" i="16"/>
  <c r="H244" i="16"/>
  <c r="H243" i="16"/>
  <c r="H241" i="16"/>
  <c r="H240" i="16"/>
  <c r="H238" i="16"/>
  <c r="H237" i="16"/>
  <c r="H236" i="16"/>
  <c r="H235" i="16"/>
  <c r="H234" i="16"/>
  <c r="H233" i="16"/>
  <c r="H232" i="16"/>
  <c r="H231" i="16"/>
  <c r="H228" i="16"/>
  <c r="H226" i="16"/>
  <c r="H225" i="16"/>
  <c r="H224" i="16"/>
  <c r="H223" i="16"/>
  <c r="H221" i="16"/>
  <c r="H220" i="16"/>
  <c r="H218" i="16"/>
  <c r="H217" i="16"/>
  <c r="H216" i="16"/>
  <c r="H215" i="16"/>
  <c r="H212" i="16"/>
  <c r="H209" i="16"/>
  <c r="H208" i="16"/>
  <c r="H205" i="16"/>
  <c r="H204" i="16"/>
  <c r="H203" i="16"/>
  <c r="H202" i="16"/>
  <c r="H201" i="16"/>
  <c r="H199" i="16"/>
  <c r="H198" i="16"/>
  <c r="H196" i="16"/>
  <c r="H195" i="16"/>
  <c r="H194" i="16"/>
  <c r="H193" i="16"/>
  <c r="H191" i="16"/>
  <c r="H189" i="16"/>
  <c r="H188" i="16"/>
  <c r="H187" i="16"/>
  <c r="H185" i="16"/>
  <c r="H181" i="16"/>
  <c r="H180" i="16"/>
  <c r="H179" i="16"/>
  <c r="H178" i="16"/>
  <c r="H175" i="16"/>
  <c r="H173" i="16"/>
  <c r="H172" i="16"/>
  <c r="H171" i="16"/>
  <c r="H167" i="16"/>
  <c r="H166" i="16"/>
  <c r="H165" i="16"/>
  <c r="H164" i="16"/>
  <c r="H163" i="16"/>
  <c r="H162" i="16"/>
  <c r="H159" i="16"/>
  <c r="H158" i="16"/>
  <c r="H155" i="16"/>
  <c r="H152" i="16"/>
  <c r="H151" i="16"/>
  <c r="H150" i="16"/>
  <c r="H149" i="16"/>
  <c r="H148" i="16"/>
  <c r="H143" i="16"/>
  <c r="H142" i="16"/>
  <c r="H141" i="16"/>
  <c r="H140" i="16"/>
  <c r="H139" i="16"/>
  <c r="H137" i="16"/>
  <c r="H136" i="16"/>
  <c r="H135" i="16"/>
  <c r="H134" i="16"/>
  <c r="H133" i="16"/>
  <c r="H132" i="16"/>
  <c r="H131" i="16"/>
  <c r="H128" i="16"/>
  <c r="H122" i="16"/>
  <c r="H121" i="16"/>
  <c r="H117" i="16"/>
  <c r="H116" i="16"/>
  <c r="H114" i="16"/>
  <c r="H110" i="16"/>
  <c r="H109" i="16"/>
  <c r="H108" i="16"/>
  <c r="H107" i="16"/>
  <c r="H106" i="16"/>
  <c r="H105" i="16"/>
  <c r="H104" i="16"/>
  <c r="H101" i="16"/>
  <c r="H100" i="16"/>
  <c r="H97" i="16"/>
  <c r="H96" i="16"/>
  <c r="H94" i="16"/>
  <c r="H93" i="16"/>
  <c r="H92" i="16"/>
  <c r="H90" i="16"/>
  <c r="H89" i="16"/>
  <c r="H88" i="16"/>
  <c r="H87" i="16"/>
  <c r="H85" i="16"/>
  <c r="H84" i="16"/>
  <c r="H83" i="16"/>
  <c r="H81" i="16"/>
  <c r="H80" i="16"/>
  <c r="H78" i="16"/>
  <c r="H77" i="16"/>
  <c r="H75" i="16"/>
  <c r="H74" i="16"/>
  <c r="H73" i="16"/>
  <c r="H69" i="16"/>
  <c r="H68" i="16"/>
  <c r="H67" i="16"/>
  <c r="H63" i="16"/>
  <c r="H59" i="16"/>
  <c r="H58" i="16"/>
  <c r="H57" i="16"/>
  <c r="H56" i="16"/>
  <c r="H55" i="16"/>
  <c r="H53" i="16"/>
  <c r="H52" i="16"/>
  <c r="H51" i="16"/>
  <c r="H50" i="16"/>
  <c r="H49" i="16"/>
  <c r="H47" i="16"/>
  <c r="H46" i="16"/>
  <c r="H45" i="16"/>
  <c r="H44" i="16"/>
  <c r="H43" i="16"/>
  <c r="H42" i="16"/>
  <c r="H41" i="16"/>
  <c r="H38" i="16"/>
  <c r="H36" i="16"/>
  <c r="H33" i="16"/>
  <c r="H31" i="16"/>
  <c r="H30" i="16"/>
  <c r="H29" i="16"/>
  <c r="H28" i="16"/>
  <c r="H25" i="16"/>
  <c r="H23" i="16"/>
  <c r="H22" i="16"/>
  <c r="H21" i="16"/>
  <c r="H20" i="16"/>
  <c r="H19" i="16"/>
  <c r="H17" i="16"/>
  <c r="H15" i="16"/>
  <c r="H14" i="16"/>
  <c r="H13" i="16"/>
  <c r="H10" i="16"/>
  <c r="H6" i="16"/>
  <c r="H3" i="16"/>
  <c r="G1244" i="16"/>
  <c r="G1243" i="16"/>
  <c r="G1242" i="16"/>
  <c r="G1241" i="16"/>
  <c r="G1240" i="16"/>
  <c r="G1239" i="16"/>
  <c r="G1238" i="16"/>
  <c r="G1237" i="16"/>
  <c r="G1236" i="16"/>
  <c r="G1233" i="16"/>
  <c r="G1232" i="16"/>
  <c r="G1231" i="16"/>
  <c r="G1230" i="16"/>
  <c r="G1229" i="16"/>
  <c r="G1228" i="16"/>
  <c r="G1227" i="16"/>
  <c r="G1226" i="16"/>
  <c r="G1225" i="16"/>
  <c r="G1224" i="16"/>
  <c r="G1223" i="16"/>
  <c r="G1222" i="16"/>
  <c r="G1221" i="16"/>
  <c r="G1220" i="16"/>
  <c r="G1218" i="16"/>
  <c r="G1217" i="16"/>
  <c r="G1216" i="16"/>
  <c r="G1215" i="16"/>
  <c r="G1214" i="16"/>
  <c r="G1212" i="16"/>
  <c r="G1211" i="16"/>
  <c r="G1210" i="16"/>
  <c r="G1209" i="16"/>
  <c r="G1207" i="16"/>
  <c r="G1206" i="16"/>
  <c r="G1205" i="16"/>
  <c r="G1204" i="16"/>
  <c r="G1202" i="16"/>
  <c r="G1201" i="16"/>
  <c r="G1200" i="16"/>
  <c r="G1199" i="16"/>
  <c r="G1198" i="16"/>
  <c r="G1197" i="16"/>
  <c r="G1196" i="16"/>
  <c r="G1195" i="16"/>
  <c r="G1194" i="16"/>
  <c r="G1193" i="16"/>
  <c r="G1192" i="16"/>
  <c r="G1191" i="16"/>
  <c r="G1190" i="16"/>
  <c r="G1189" i="16"/>
  <c r="G1188" i="16"/>
  <c r="G1187" i="16"/>
  <c r="G1186" i="16"/>
  <c r="G1185" i="16"/>
  <c r="G1184" i="16"/>
  <c r="G1183" i="16"/>
  <c r="G1182" i="16"/>
  <c r="G1181" i="16"/>
  <c r="G1180" i="16"/>
  <c r="G1179" i="16"/>
  <c r="G1178" i="16"/>
  <c r="G1177" i="16"/>
  <c r="G1176" i="16"/>
  <c r="G1175" i="16"/>
  <c r="G1174" i="16"/>
  <c r="G1173" i="16"/>
  <c r="G1172" i="16"/>
  <c r="G1171" i="16"/>
  <c r="G1170" i="16"/>
  <c r="G1169" i="16"/>
  <c r="G1168" i="16"/>
  <c r="G1167" i="16"/>
  <c r="G1166" i="16"/>
  <c r="G1165" i="16"/>
  <c r="G1164" i="16"/>
  <c r="G1163" i="16"/>
  <c r="G1160" i="16"/>
  <c r="G1159" i="16"/>
  <c r="G1158" i="16"/>
  <c r="G1157" i="16"/>
  <c r="G1156" i="16"/>
  <c r="G1155" i="16"/>
  <c r="G1154" i="16"/>
  <c r="G1153" i="16"/>
  <c r="G1152" i="16"/>
  <c r="G1151" i="16"/>
  <c r="G1150" i="16"/>
  <c r="G1149" i="16"/>
  <c r="G1148" i="16"/>
  <c r="G1147" i="16"/>
  <c r="G1146" i="16"/>
  <c r="G1145" i="16"/>
  <c r="G1144" i="16"/>
  <c r="G1143" i="16"/>
  <c r="G1142" i="16"/>
  <c r="G1141" i="16"/>
  <c r="G1140" i="16"/>
  <c r="G1139" i="16"/>
  <c r="G1138" i="16"/>
  <c r="G1137" i="16"/>
  <c r="G1136" i="16"/>
  <c r="G1135" i="16"/>
  <c r="G1134" i="16"/>
  <c r="G1133" i="16"/>
  <c r="G1132" i="16"/>
  <c r="G1131" i="16"/>
  <c r="G1130" i="16"/>
  <c r="G1129" i="16"/>
  <c r="G1128" i="16"/>
  <c r="G1127" i="16"/>
  <c r="G1126" i="16"/>
  <c r="G1125" i="16"/>
  <c r="G1124" i="16"/>
  <c r="G1123" i="16"/>
  <c r="G1121" i="16"/>
  <c r="G1120" i="16"/>
  <c r="G1119" i="16"/>
  <c r="G1118" i="16"/>
  <c r="G1113" i="16"/>
  <c r="G1112" i="16"/>
  <c r="G1111" i="16"/>
  <c r="G1110" i="16"/>
  <c r="G1109" i="16"/>
  <c r="G1108" i="16"/>
  <c r="G1107" i="16"/>
  <c r="G1106" i="16"/>
  <c r="G1103" i="16"/>
  <c r="G1101" i="16"/>
  <c r="G1099" i="16"/>
  <c r="G1098" i="16"/>
  <c r="G1095" i="16"/>
  <c r="G1094" i="16"/>
  <c r="G1091" i="16"/>
  <c r="G1090" i="16"/>
  <c r="G1089" i="16"/>
  <c r="G1087" i="16"/>
  <c r="G1086" i="16"/>
  <c r="G1082" i="16"/>
  <c r="G1079" i="16"/>
  <c r="G1078" i="16"/>
  <c r="G1074" i="16"/>
  <c r="G1073" i="16"/>
  <c r="G1071" i="16"/>
  <c r="G1070" i="16"/>
  <c r="G1069" i="16"/>
  <c r="G1067" i="16"/>
  <c r="G1066" i="16"/>
  <c r="G1064" i="16"/>
  <c r="G1063" i="16"/>
  <c r="G1062" i="16"/>
  <c r="G1060" i="16"/>
  <c r="G1059" i="16"/>
  <c r="G1058" i="16"/>
  <c r="G1056" i="16"/>
  <c r="G1055" i="16"/>
  <c r="G1054" i="16"/>
  <c r="G1050" i="16"/>
  <c r="G1048" i="16"/>
  <c r="G1047" i="16"/>
  <c r="G1046" i="16"/>
  <c r="G1044" i="16"/>
  <c r="G1042" i="16"/>
  <c r="G1041" i="16"/>
  <c r="G1039" i="16"/>
  <c r="G1034" i="16"/>
  <c r="G1033" i="16"/>
  <c r="G1031" i="16"/>
  <c r="G1030" i="16"/>
  <c r="G1027" i="16"/>
  <c r="G1025" i="16"/>
  <c r="G1024" i="16"/>
  <c r="G1023" i="16"/>
  <c r="G1019" i="16"/>
  <c r="G1018" i="16"/>
  <c r="G1016" i="16"/>
  <c r="G1015" i="16"/>
  <c r="G1010" i="16"/>
  <c r="G1009" i="16"/>
  <c r="G1008" i="16"/>
  <c r="G1005" i="16"/>
  <c r="G1004" i="16"/>
  <c r="G1003" i="16"/>
  <c r="G1000" i="16"/>
  <c r="G999" i="16"/>
  <c r="G995" i="16"/>
  <c r="G994" i="16"/>
  <c r="G993" i="16"/>
  <c r="G992" i="16"/>
  <c r="G991" i="16"/>
  <c r="G987" i="16"/>
  <c r="G986" i="16"/>
  <c r="G985" i="16"/>
  <c r="G984" i="16"/>
  <c r="G983" i="16"/>
  <c r="G981" i="16"/>
  <c r="G979" i="16"/>
  <c r="G978" i="16"/>
  <c r="G976" i="16"/>
  <c r="G975" i="16"/>
  <c r="G974" i="16"/>
  <c r="G971" i="16"/>
  <c r="G970" i="16"/>
  <c r="G968" i="16"/>
  <c r="G967" i="16"/>
  <c r="G964" i="16"/>
  <c r="G963" i="16"/>
  <c r="G962" i="16"/>
  <c r="G960" i="16"/>
  <c r="G959" i="16"/>
  <c r="G956" i="16"/>
  <c r="G955" i="16"/>
  <c r="G952" i="16"/>
  <c r="G950" i="16"/>
  <c r="G949" i="16"/>
  <c r="G948" i="16"/>
  <c r="G947" i="16"/>
  <c r="G945" i="16"/>
  <c r="G943" i="16"/>
  <c r="G941" i="16"/>
  <c r="G940" i="16"/>
  <c r="G939" i="16"/>
  <c r="G936" i="16"/>
  <c r="G934" i="16"/>
  <c r="G933" i="16"/>
  <c r="G931" i="16"/>
  <c r="G930" i="16"/>
  <c r="G929" i="16"/>
  <c r="G928" i="16"/>
  <c r="G925" i="16"/>
  <c r="G924" i="16"/>
  <c r="G917" i="16"/>
  <c r="G915" i="16"/>
  <c r="G914" i="16"/>
  <c r="G913" i="16"/>
  <c r="G909" i="16"/>
  <c r="G908" i="16"/>
  <c r="G907" i="16"/>
  <c r="G905" i="16"/>
  <c r="G904" i="16"/>
  <c r="G901" i="16"/>
  <c r="G896" i="16"/>
  <c r="G895" i="16"/>
  <c r="G893" i="16"/>
  <c r="G891" i="16"/>
  <c r="G888" i="16"/>
  <c r="G884" i="16"/>
  <c r="G883" i="16"/>
  <c r="G882" i="16"/>
  <c r="G879" i="16"/>
  <c r="G878" i="16"/>
  <c r="G877" i="16"/>
  <c r="G875" i="16"/>
  <c r="G873" i="16"/>
  <c r="G871" i="16"/>
  <c r="G868" i="16"/>
  <c r="G867" i="16"/>
  <c r="G864" i="16"/>
  <c r="G863" i="16"/>
  <c r="G862" i="16"/>
  <c r="G860" i="16"/>
  <c r="G858" i="16"/>
  <c r="G857" i="16"/>
  <c r="G856" i="16"/>
  <c r="G853" i="16"/>
  <c r="G852" i="16"/>
  <c r="G851" i="16"/>
  <c r="G850" i="16"/>
  <c r="G848" i="16"/>
  <c r="G847" i="16"/>
  <c r="G845" i="16"/>
  <c r="G844" i="16"/>
  <c r="G842" i="16"/>
  <c r="G840" i="16"/>
  <c r="G838" i="16"/>
  <c r="G837" i="16"/>
  <c r="G832" i="16"/>
  <c r="G831" i="16"/>
  <c r="G829" i="16"/>
  <c r="G827" i="16"/>
  <c r="G826" i="16"/>
  <c r="G825" i="16"/>
  <c r="G824" i="16"/>
  <c r="G821" i="16"/>
  <c r="G820" i="16"/>
  <c r="G818" i="16"/>
  <c r="G817" i="16"/>
  <c r="G816" i="16"/>
  <c r="G815" i="16"/>
  <c r="G814" i="16"/>
  <c r="G812" i="16"/>
  <c r="G810" i="16"/>
  <c r="G809" i="16"/>
  <c r="G807" i="16"/>
  <c r="G805" i="16"/>
  <c r="G804" i="16"/>
  <c r="G803" i="16"/>
  <c r="G801" i="16"/>
  <c r="G800" i="16"/>
  <c r="G799" i="16"/>
  <c r="G793" i="16"/>
  <c r="G791" i="16"/>
  <c r="G788" i="16"/>
  <c r="G785" i="16"/>
  <c r="G784" i="16"/>
  <c r="G782" i="16"/>
  <c r="G781" i="16"/>
  <c r="G779" i="16"/>
  <c r="G777" i="16"/>
  <c r="G774" i="16"/>
  <c r="G773" i="16"/>
  <c r="G771" i="16"/>
  <c r="G769" i="16"/>
  <c r="G767" i="16"/>
  <c r="G765" i="16"/>
  <c r="G762" i="16"/>
  <c r="G761" i="16"/>
  <c r="G760" i="16"/>
  <c r="G758" i="16"/>
  <c r="G757" i="16"/>
  <c r="G756" i="16"/>
  <c r="G755" i="16"/>
  <c r="G754" i="16"/>
  <c r="G753" i="16"/>
  <c r="G752" i="16"/>
  <c r="G750" i="16"/>
  <c r="G749" i="16"/>
  <c r="G748" i="16"/>
  <c r="G745" i="16"/>
  <c r="G744" i="16"/>
  <c r="G743" i="16"/>
  <c r="G740" i="16"/>
  <c r="G739" i="16"/>
  <c r="G738" i="16"/>
  <c r="G737" i="16"/>
  <c r="G736" i="16"/>
  <c r="G735" i="16"/>
  <c r="G734" i="16"/>
  <c r="G732" i="16"/>
  <c r="G731" i="16"/>
  <c r="G730" i="16"/>
  <c r="G729" i="16"/>
  <c r="G728" i="16"/>
  <c r="G726" i="16"/>
  <c r="G724" i="16"/>
  <c r="G723" i="16"/>
  <c r="G722" i="16"/>
  <c r="G719" i="16"/>
  <c r="G718" i="16"/>
  <c r="G716" i="16"/>
  <c r="G715" i="16"/>
  <c r="G714" i="16"/>
  <c r="G712" i="16"/>
  <c r="G711" i="16"/>
  <c r="G709" i="16"/>
  <c r="G708" i="16"/>
  <c r="G707" i="16"/>
  <c r="G706" i="16"/>
  <c r="G705" i="16"/>
  <c r="G704" i="16"/>
  <c r="G703" i="16"/>
  <c r="G702" i="16"/>
  <c r="G701" i="16"/>
  <c r="G700" i="16"/>
  <c r="G693" i="16"/>
  <c r="G692" i="16"/>
  <c r="G687" i="16"/>
  <c r="G683" i="16"/>
  <c r="G680" i="16"/>
  <c r="G678" i="16"/>
  <c r="G676" i="16"/>
  <c r="G675" i="16"/>
  <c r="G674" i="16"/>
  <c r="G669" i="16"/>
  <c r="G668" i="16"/>
  <c r="G666" i="16"/>
  <c r="G661" i="16"/>
  <c r="G660" i="16"/>
  <c r="G658" i="16"/>
  <c r="G656" i="16"/>
  <c r="G655" i="16"/>
  <c r="G652" i="16"/>
  <c r="G651" i="16"/>
  <c r="G647" i="16"/>
  <c r="G645" i="16"/>
  <c r="G644" i="16"/>
  <c r="G643" i="16"/>
  <c r="G642" i="16"/>
  <c r="G638" i="16"/>
  <c r="G637" i="16"/>
  <c r="G636" i="16"/>
  <c r="G633" i="16"/>
  <c r="G632" i="16"/>
  <c r="G629" i="16"/>
  <c r="G628" i="16"/>
  <c r="G627" i="16"/>
  <c r="G623" i="16"/>
  <c r="G619" i="16"/>
  <c r="G618" i="16"/>
  <c r="G616" i="16"/>
  <c r="G615" i="16"/>
  <c r="G611" i="16"/>
  <c r="G610" i="16"/>
  <c r="G609" i="16"/>
  <c r="G607" i="16"/>
  <c r="G599" i="16"/>
  <c r="G598" i="16"/>
  <c r="G597" i="16"/>
  <c r="G596" i="16"/>
  <c r="G594" i="16"/>
  <c r="G591" i="16"/>
  <c r="G589" i="16"/>
  <c r="G586" i="16"/>
  <c r="G584" i="16"/>
  <c r="G580" i="16"/>
  <c r="G578" i="16"/>
  <c r="G577" i="16"/>
  <c r="G576" i="16"/>
  <c r="G571" i="16"/>
  <c r="G570" i="16"/>
  <c r="G568" i="16"/>
  <c r="G564" i="16"/>
  <c r="G563" i="16"/>
  <c r="H15" i="17" s="1"/>
  <c r="G562" i="16"/>
  <c r="G561" i="16"/>
  <c r="G560" i="16"/>
  <c r="G559" i="16"/>
  <c r="G555" i="16"/>
  <c r="G554" i="16"/>
  <c r="G553" i="16"/>
  <c r="G552" i="16"/>
  <c r="G551" i="16"/>
  <c r="G549" i="16"/>
  <c r="G547" i="16"/>
  <c r="G546" i="16"/>
  <c r="G545" i="16"/>
  <c r="G544" i="16"/>
  <c r="G543" i="16"/>
  <c r="G542" i="16"/>
  <c r="G540" i="16"/>
  <c r="G539" i="16"/>
  <c r="G538" i="16"/>
  <c r="G536" i="16"/>
  <c r="G535" i="16"/>
  <c r="G533" i="16"/>
  <c r="G531" i="16"/>
  <c r="G530" i="16"/>
  <c r="G529" i="16"/>
  <c r="G527" i="16"/>
  <c r="G525" i="16"/>
  <c r="G524" i="16"/>
  <c r="G521" i="16"/>
  <c r="G520" i="16"/>
  <c r="G518" i="16"/>
  <c r="G516" i="16"/>
  <c r="G514" i="16"/>
  <c r="G513" i="16"/>
  <c r="G511" i="16"/>
  <c r="G510" i="16"/>
  <c r="G509" i="16"/>
  <c r="G508" i="16"/>
  <c r="G506" i="16"/>
  <c r="G505" i="16"/>
  <c r="G504" i="16"/>
  <c r="G501" i="16"/>
  <c r="G500" i="16"/>
  <c r="G498" i="16"/>
  <c r="G497" i="16"/>
  <c r="G496" i="16"/>
  <c r="G492" i="16"/>
  <c r="G491" i="16"/>
  <c r="G490" i="16"/>
  <c r="G489" i="16"/>
  <c r="G488" i="16"/>
  <c r="G487" i="16"/>
  <c r="G485" i="16"/>
  <c r="G484" i="16"/>
  <c r="G482" i="16"/>
  <c r="G481" i="16"/>
  <c r="G479" i="16"/>
  <c r="G478" i="16"/>
  <c r="G477" i="16"/>
  <c r="G473" i="16"/>
  <c r="G472" i="16"/>
  <c r="G471" i="16"/>
  <c r="G468" i="16"/>
  <c r="G466" i="16"/>
  <c r="G465" i="16"/>
  <c r="G464" i="16"/>
  <c r="G463" i="16"/>
  <c r="G460" i="16"/>
  <c r="G459" i="16"/>
  <c r="G457" i="16"/>
  <c r="G456" i="16"/>
  <c r="G454" i="16"/>
  <c r="G451" i="16"/>
  <c r="G450" i="16"/>
  <c r="G449" i="16"/>
  <c r="G447" i="16"/>
  <c r="G446" i="16"/>
  <c r="G445" i="16"/>
  <c r="G444" i="16"/>
  <c r="G439" i="16"/>
  <c r="G438" i="16"/>
  <c r="G437" i="16"/>
  <c r="G436" i="16"/>
  <c r="G431" i="16"/>
  <c r="G430" i="16"/>
  <c r="G429" i="16"/>
  <c r="G427" i="16"/>
  <c r="G424" i="16"/>
  <c r="G423" i="16"/>
  <c r="G421" i="16"/>
  <c r="G420" i="16"/>
  <c r="G418" i="16"/>
  <c r="G417" i="16"/>
  <c r="G416" i="16"/>
  <c r="G412" i="16"/>
  <c r="G411" i="16"/>
  <c r="G410" i="16"/>
  <c r="G409" i="16"/>
  <c r="G408" i="16"/>
  <c r="G404" i="16"/>
  <c r="G403" i="16"/>
  <c r="G402" i="16"/>
  <c r="G401" i="16"/>
  <c r="G400" i="16"/>
  <c r="G399" i="16"/>
  <c r="G398" i="16"/>
  <c r="G397" i="16"/>
  <c r="G395" i="16"/>
  <c r="G393" i="16"/>
  <c r="G392" i="16"/>
  <c r="G391" i="16"/>
  <c r="G389" i="16"/>
  <c r="G388" i="16"/>
  <c r="G387" i="16"/>
  <c r="G385" i="16"/>
  <c r="G384" i="16"/>
  <c r="G382" i="16"/>
  <c r="G381" i="16"/>
  <c r="G380" i="16"/>
  <c r="G379" i="16"/>
  <c r="G378" i="16"/>
  <c r="G377" i="16"/>
  <c r="G376" i="16"/>
  <c r="G373" i="16"/>
  <c r="G372" i="16"/>
  <c r="G371" i="16"/>
  <c r="G369" i="16"/>
  <c r="G368" i="16"/>
  <c r="G366" i="16"/>
  <c r="G365" i="16"/>
  <c r="G364" i="16"/>
  <c r="G363" i="16"/>
  <c r="G362" i="16"/>
  <c r="G360" i="16"/>
  <c r="G358" i="16"/>
  <c r="G354" i="16"/>
  <c r="G353" i="16"/>
  <c r="G352" i="16"/>
  <c r="G350" i="16"/>
  <c r="G348" i="16"/>
  <c r="G346" i="16"/>
  <c r="G345" i="16"/>
  <c r="G342" i="16"/>
  <c r="G341" i="16"/>
  <c r="G339" i="16"/>
  <c r="G338" i="16"/>
  <c r="G336" i="16"/>
  <c r="G333" i="16"/>
  <c r="G332" i="16"/>
  <c r="G331" i="16"/>
  <c r="G330" i="16"/>
  <c r="G329" i="16"/>
  <c r="G327" i="16"/>
  <c r="G324" i="16"/>
  <c r="G322" i="16"/>
  <c r="G320" i="16"/>
  <c r="G317" i="16"/>
  <c r="G316" i="16"/>
  <c r="G315" i="16"/>
  <c r="G311" i="16"/>
  <c r="G310" i="16"/>
  <c r="G309" i="16"/>
  <c r="G305" i="16"/>
  <c r="G302" i="16"/>
  <c r="G301" i="16"/>
  <c r="G299" i="16"/>
  <c r="G295" i="16"/>
  <c r="G293" i="16"/>
  <c r="G292" i="16"/>
  <c r="G290" i="16"/>
  <c r="G288" i="16"/>
  <c r="G287" i="16"/>
  <c r="G286" i="16"/>
  <c r="G284" i="16"/>
  <c r="G283" i="16"/>
  <c r="G278" i="16"/>
  <c r="G277" i="16"/>
  <c r="G276" i="16"/>
  <c r="G271" i="16"/>
  <c r="G270" i="16"/>
  <c r="G269" i="16"/>
  <c r="G265" i="16"/>
  <c r="G263" i="16"/>
  <c r="G262" i="16"/>
  <c r="G260" i="16"/>
  <c r="G257" i="16"/>
  <c r="G255" i="16"/>
  <c r="G252" i="16"/>
  <c r="G250" i="16"/>
  <c r="G249" i="16"/>
  <c r="G244" i="16"/>
  <c r="G243" i="16"/>
  <c r="G241" i="16"/>
  <c r="G240" i="16"/>
  <c r="G238" i="16"/>
  <c r="G237" i="16"/>
  <c r="G236" i="16"/>
  <c r="G235" i="16"/>
  <c r="G234" i="16"/>
  <c r="G233" i="16"/>
  <c r="G232" i="16"/>
  <c r="G231" i="16"/>
  <c r="G228" i="16"/>
  <c r="G226" i="16"/>
  <c r="G225" i="16"/>
  <c r="G224" i="16"/>
  <c r="G223" i="16"/>
  <c r="G221" i="16"/>
  <c r="G220" i="16"/>
  <c r="G218" i="16"/>
  <c r="G217" i="16"/>
  <c r="G216" i="16"/>
  <c r="G215" i="16"/>
  <c r="G212" i="16"/>
  <c r="G209" i="16"/>
  <c r="G208" i="16"/>
  <c r="G205" i="16"/>
  <c r="G204" i="16"/>
  <c r="G203" i="16"/>
  <c r="G202" i="16"/>
  <c r="G201" i="16"/>
  <c r="G199" i="16"/>
  <c r="G198" i="16"/>
  <c r="G196" i="16"/>
  <c r="G195" i="16"/>
  <c r="G194" i="16"/>
  <c r="G193" i="16"/>
  <c r="G191" i="16"/>
  <c r="G189" i="16"/>
  <c r="G188" i="16"/>
  <c r="G187" i="16"/>
  <c r="G185" i="16"/>
  <c r="G181" i="16"/>
  <c r="G180" i="16"/>
  <c r="G179" i="16"/>
  <c r="G178" i="16"/>
  <c r="G175" i="16"/>
  <c r="G173" i="16"/>
  <c r="G172" i="16"/>
  <c r="G171" i="16"/>
  <c r="G167" i="16"/>
  <c r="G166" i="16"/>
  <c r="G165" i="16"/>
  <c r="G164" i="16"/>
  <c r="G163" i="16"/>
  <c r="G162" i="16"/>
  <c r="G159" i="16"/>
  <c r="G158" i="16"/>
  <c r="G155" i="16"/>
  <c r="G152" i="16"/>
  <c r="G151" i="16"/>
  <c r="G150" i="16"/>
  <c r="G149" i="16"/>
  <c r="G148" i="16"/>
  <c r="G143" i="16"/>
  <c r="G142" i="16"/>
  <c r="G141" i="16"/>
  <c r="G140" i="16"/>
  <c r="G139" i="16"/>
  <c r="G137" i="16"/>
  <c r="G136" i="16"/>
  <c r="G135" i="16"/>
  <c r="G134" i="16"/>
  <c r="G133" i="16"/>
  <c r="G132" i="16"/>
  <c r="G131" i="16"/>
  <c r="G128" i="16"/>
  <c r="G122" i="16"/>
  <c r="G121" i="16"/>
  <c r="G117" i="16"/>
  <c r="G116" i="16"/>
  <c r="G114" i="16"/>
  <c r="G110" i="16"/>
  <c r="G109" i="16"/>
  <c r="G108" i="16"/>
  <c r="G107" i="16"/>
  <c r="G106" i="16"/>
  <c r="G105" i="16"/>
  <c r="G104" i="16"/>
  <c r="G101" i="16"/>
  <c r="G100" i="16"/>
  <c r="G97" i="16"/>
  <c r="G96" i="16"/>
  <c r="G94" i="16"/>
  <c r="G93" i="16"/>
  <c r="G92" i="16"/>
  <c r="G90" i="16"/>
  <c r="G89" i="16"/>
  <c r="G88" i="16"/>
  <c r="G87" i="16"/>
  <c r="G85" i="16"/>
  <c r="G84" i="16"/>
  <c r="G83" i="16"/>
  <c r="G81" i="16"/>
  <c r="G80" i="16"/>
  <c r="G78" i="16"/>
  <c r="G77" i="16"/>
  <c r="G75" i="16"/>
  <c r="G74" i="16"/>
  <c r="G73" i="16"/>
  <c r="G69" i="16"/>
  <c r="G68" i="16"/>
  <c r="G67" i="16"/>
  <c r="G63" i="16"/>
  <c r="G59" i="16"/>
  <c r="G58" i="16"/>
  <c r="G57" i="16"/>
  <c r="G56" i="16"/>
  <c r="G55" i="16"/>
  <c r="G53" i="16"/>
  <c r="G52" i="16"/>
  <c r="G51" i="16"/>
  <c r="G50" i="16"/>
  <c r="G49" i="16"/>
  <c r="G47" i="16"/>
  <c r="G46" i="16"/>
  <c r="G45" i="16"/>
  <c r="G44" i="16"/>
  <c r="G43" i="16"/>
  <c r="G42" i="16"/>
  <c r="G41" i="16"/>
  <c r="G38" i="16"/>
  <c r="G36" i="16"/>
  <c r="G33" i="16"/>
  <c r="G31" i="16"/>
  <c r="G30" i="16"/>
  <c r="G29" i="16"/>
  <c r="G28" i="16"/>
  <c r="G25" i="16"/>
  <c r="G23" i="16"/>
  <c r="G22" i="16"/>
  <c r="G21" i="16"/>
  <c r="G20" i="16"/>
  <c r="G19" i="16"/>
  <c r="G17" i="16"/>
  <c r="G15" i="16"/>
  <c r="G14" i="16"/>
  <c r="G13" i="16"/>
  <c r="G10" i="16"/>
  <c r="G6" i="16"/>
  <c r="G3" i="16"/>
  <c r="F1244" i="16"/>
  <c r="F1243" i="16"/>
  <c r="F1242" i="16"/>
  <c r="F1241" i="16"/>
  <c r="F1240" i="16"/>
  <c r="F1239" i="16"/>
  <c r="F1238" i="16"/>
  <c r="F1237" i="16"/>
  <c r="F1236" i="16"/>
  <c r="F1233" i="16"/>
  <c r="F1232" i="16"/>
  <c r="F1231" i="16"/>
  <c r="F1230" i="16"/>
  <c r="F1229" i="16"/>
  <c r="F1228" i="16"/>
  <c r="F1227" i="16"/>
  <c r="F1226" i="16"/>
  <c r="F1225" i="16"/>
  <c r="F1224" i="16"/>
  <c r="F1223" i="16"/>
  <c r="F1222" i="16"/>
  <c r="F1221" i="16"/>
  <c r="F1220" i="16"/>
  <c r="F1218" i="16"/>
  <c r="F1217" i="16"/>
  <c r="F1216" i="16"/>
  <c r="F1215" i="16"/>
  <c r="F1214" i="16"/>
  <c r="F1212" i="16"/>
  <c r="F1211" i="16"/>
  <c r="F1210" i="16"/>
  <c r="F1209" i="16"/>
  <c r="F1207" i="16"/>
  <c r="F1206" i="16"/>
  <c r="F1205" i="16"/>
  <c r="F1204" i="16"/>
  <c r="F1202" i="16"/>
  <c r="F1201" i="16"/>
  <c r="F1200" i="16"/>
  <c r="F1199" i="16"/>
  <c r="F1198" i="16"/>
  <c r="F1197" i="16"/>
  <c r="F1196" i="16"/>
  <c r="F1195" i="16"/>
  <c r="F1194" i="16"/>
  <c r="F1193" i="16"/>
  <c r="F1192" i="16"/>
  <c r="F1191" i="16"/>
  <c r="F1190" i="16"/>
  <c r="F1189" i="16"/>
  <c r="F1188" i="16"/>
  <c r="F1187" i="16"/>
  <c r="F1186" i="16"/>
  <c r="F1185" i="16"/>
  <c r="F1184" i="16"/>
  <c r="F1183" i="16"/>
  <c r="F1182" i="16"/>
  <c r="F1181" i="16"/>
  <c r="F1180" i="16"/>
  <c r="F1179" i="16"/>
  <c r="F1178" i="16"/>
  <c r="F1177" i="16"/>
  <c r="F1176" i="16"/>
  <c r="F1175" i="16"/>
  <c r="F1174" i="16"/>
  <c r="F1173" i="16"/>
  <c r="F1172" i="16"/>
  <c r="F1171" i="16"/>
  <c r="F1170" i="16"/>
  <c r="F1169" i="16"/>
  <c r="F1168" i="16"/>
  <c r="F1167" i="16"/>
  <c r="F1166" i="16"/>
  <c r="F1165" i="16"/>
  <c r="F1164" i="16"/>
  <c r="F1163" i="16"/>
  <c r="F1160" i="16"/>
  <c r="F1159" i="16"/>
  <c r="F1158" i="16"/>
  <c r="F1157" i="16"/>
  <c r="F1156" i="16"/>
  <c r="F1155" i="16"/>
  <c r="F1154" i="16"/>
  <c r="F1153" i="16"/>
  <c r="F1152" i="16"/>
  <c r="F1151" i="16"/>
  <c r="F1150" i="16"/>
  <c r="F1149" i="16"/>
  <c r="F1148" i="16"/>
  <c r="F1147" i="16"/>
  <c r="F1146" i="16"/>
  <c r="F1145" i="16"/>
  <c r="F1144" i="16"/>
  <c r="F1143" i="16"/>
  <c r="F1142" i="16"/>
  <c r="F1141" i="16"/>
  <c r="F1140" i="16"/>
  <c r="F1139" i="16"/>
  <c r="F1138" i="16"/>
  <c r="F1137" i="16"/>
  <c r="F1136" i="16"/>
  <c r="F1135" i="16"/>
  <c r="F1134" i="16"/>
  <c r="F1133" i="16"/>
  <c r="F1132" i="16"/>
  <c r="F1131" i="16"/>
  <c r="F1130" i="16"/>
  <c r="F1129" i="16"/>
  <c r="F1128" i="16"/>
  <c r="F1127" i="16"/>
  <c r="F1126" i="16"/>
  <c r="F1125" i="16"/>
  <c r="F1124" i="16"/>
  <c r="F1123" i="16"/>
  <c r="F1121" i="16"/>
  <c r="F1120" i="16"/>
  <c r="F1119" i="16"/>
  <c r="F1118" i="16"/>
  <c r="F1113" i="16"/>
  <c r="F1112" i="16"/>
  <c r="F1111" i="16"/>
  <c r="F1110" i="16"/>
  <c r="F1109" i="16"/>
  <c r="F1108" i="16"/>
  <c r="F1107" i="16"/>
  <c r="F1106" i="16"/>
  <c r="F1103" i="16"/>
  <c r="F1101" i="16"/>
  <c r="F1099" i="16"/>
  <c r="F1098" i="16"/>
  <c r="F1095" i="16"/>
  <c r="F1094" i="16"/>
  <c r="F1091" i="16"/>
  <c r="F1090" i="16"/>
  <c r="F1089" i="16"/>
  <c r="F1087" i="16"/>
  <c r="F1086" i="16"/>
  <c r="F1082" i="16"/>
  <c r="F1079" i="16"/>
  <c r="F1078" i="16"/>
  <c r="F1074" i="16"/>
  <c r="F1073" i="16"/>
  <c r="F1071" i="16"/>
  <c r="F1070" i="16"/>
  <c r="F1069" i="16"/>
  <c r="F1067" i="16"/>
  <c r="F1066" i="16"/>
  <c r="F1064" i="16"/>
  <c r="F1063" i="16"/>
  <c r="F1062" i="16"/>
  <c r="F1060" i="16"/>
  <c r="F1059" i="16"/>
  <c r="F1058" i="16"/>
  <c r="F1056" i="16"/>
  <c r="F1055" i="16"/>
  <c r="F1054" i="16"/>
  <c r="F1051" i="16"/>
  <c r="F1050" i="16"/>
  <c r="F1048" i="16"/>
  <c r="F1047" i="16"/>
  <c r="F1046" i="16"/>
  <c r="F1044" i="16"/>
  <c r="F1042" i="16"/>
  <c r="F1041" i="16"/>
  <c r="F1039" i="16"/>
  <c r="F1034" i="16"/>
  <c r="F1033" i="16"/>
  <c r="F1031" i="16"/>
  <c r="F1030" i="16"/>
  <c r="F1027" i="16"/>
  <c r="F1025" i="16"/>
  <c r="F1024" i="16"/>
  <c r="F1023" i="16"/>
  <c r="F1019" i="16"/>
  <c r="F1018" i="16"/>
  <c r="F1016" i="16"/>
  <c r="F1015" i="16"/>
  <c r="F1010" i="16"/>
  <c r="F1009" i="16"/>
  <c r="F1007" i="16"/>
  <c r="F1005" i="16"/>
  <c r="F1004" i="16"/>
  <c r="F1003" i="16"/>
  <c r="F1000" i="16"/>
  <c r="F995" i="16"/>
  <c r="F994" i="16"/>
  <c r="F993" i="16"/>
  <c r="F992" i="16"/>
  <c r="F991" i="16"/>
  <c r="F987" i="16"/>
  <c r="F986" i="16"/>
  <c r="F985" i="16"/>
  <c r="F984" i="16"/>
  <c r="F983" i="16"/>
  <c r="F981" i="16"/>
  <c r="F979" i="16"/>
  <c r="F978" i="16"/>
  <c r="F976" i="16"/>
  <c r="F975" i="16"/>
  <c r="F974" i="16"/>
  <c r="F971" i="16"/>
  <c r="F970" i="16"/>
  <c r="F968" i="16"/>
  <c r="F967" i="16"/>
  <c r="F964" i="16"/>
  <c r="F963" i="16"/>
  <c r="F962" i="16"/>
  <c r="F960" i="16"/>
  <c r="F959" i="16"/>
  <c r="F956" i="16"/>
  <c r="F955" i="16"/>
  <c r="F952" i="16"/>
  <c r="F950" i="16"/>
  <c r="F949" i="16"/>
  <c r="F948" i="16"/>
  <c r="F947" i="16"/>
  <c r="F945" i="16"/>
  <c r="F943" i="16"/>
  <c r="F941" i="16"/>
  <c r="F940" i="16"/>
  <c r="F939" i="16"/>
  <c r="F936" i="16"/>
  <c r="F934" i="16"/>
  <c r="F933" i="16"/>
  <c r="F931" i="16"/>
  <c r="F930" i="16"/>
  <c r="F929" i="16"/>
  <c r="F928" i="16"/>
  <c r="F925" i="16"/>
  <c r="F924" i="16"/>
  <c r="F917" i="16"/>
  <c r="F915" i="16"/>
  <c r="F914" i="16"/>
  <c r="F913" i="16"/>
  <c r="F909" i="16"/>
  <c r="F908" i="16"/>
  <c r="F907" i="16"/>
  <c r="F905" i="16"/>
  <c r="F904" i="16"/>
  <c r="F901" i="16"/>
  <c r="F896" i="16"/>
  <c r="F895" i="16"/>
  <c r="F893" i="16"/>
  <c r="F891" i="16"/>
  <c r="F888" i="16"/>
  <c r="F884" i="16"/>
  <c r="F883" i="16"/>
  <c r="F882" i="16"/>
  <c r="F879" i="16"/>
  <c r="F878" i="16"/>
  <c r="F877" i="16"/>
  <c r="F875" i="16"/>
  <c r="F873" i="16"/>
  <c r="F871" i="16"/>
  <c r="F868" i="16"/>
  <c r="F867" i="16"/>
  <c r="F864" i="16"/>
  <c r="F863" i="16"/>
  <c r="F862" i="16"/>
  <c r="F860" i="16"/>
  <c r="F858" i="16"/>
  <c r="F857" i="16"/>
  <c r="F856" i="16"/>
  <c r="F853" i="16"/>
  <c r="F852" i="16"/>
  <c r="F851" i="16"/>
  <c r="F850" i="16"/>
  <c r="F848" i="16"/>
  <c r="F847" i="16"/>
  <c r="F845" i="16"/>
  <c r="F844" i="16"/>
  <c r="F842" i="16"/>
  <c r="F840" i="16"/>
  <c r="F838" i="16"/>
  <c r="F837" i="16"/>
  <c r="F832" i="16"/>
  <c r="F831" i="16"/>
  <c r="F829" i="16"/>
  <c r="F827" i="16"/>
  <c r="F826" i="16"/>
  <c r="F825" i="16"/>
  <c r="F824" i="16"/>
  <c r="F821" i="16"/>
  <c r="F820" i="16"/>
  <c r="F818" i="16"/>
  <c r="F817" i="16"/>
  <c r="F816" i="16"/>
  <c r="F815" i="16"/>
  <c r="F814" i="16"/>
  <c r="F812" i="16"/>
  <c r="F810" i="16"/>
  <c r="F809" i="16"/>
  <c r="F807" i="16"/>
  <c r="F806" i="16"/>
  <c r="F805" i="16"/>
  <c r="F804" i="16"/>
  <c r="F803" i="16"/>
  <c r="F801" i="16"/>
  <c r="F800" i="16"/>
  <c r="F799" i="16"/>
  <c r="F793" i="16"/>
  <c r="F791" i="16"/>
  <c r="F788" i="16"/>
  <c r="F785" i="16"/>
  <c r="F784" i="16"/>
  <c r="F782" i="16"/>
  <c r="F781" i="16"/>
  <c r="F779" i="16"/>
  <c r="F777" i="16"/>
  <c r="F774" i="16"/>
  <c r="F773" i="16"/>
  <c r="F771" i="16"/>
  <c r="F769" i="16"/>
  <c r="F767" i="16"/>
  <c r="F765" i="16"/>
  <c r="F762" i="16"/>
  <c r="F761" i="16"/>
  <c r="F760" i="16"/>
  <c r="F758" i="16"/>
  <c r="F757" i="16"/>
  <c r="F756" i="16"/>
  <c r="F755" i="16"/>
  <c r="F754" i="16"/>
  <c r="F753" i="16"/>
  <c r="F752" i="16"/>
  <c r="F750" i="16"/>
  <c r="F749" i="16"/>
  <c r="F748" i="16"/>
  <c r="F745" i="16"/>
  <c r="F744" i="16"/>
  <c r="F743" i="16"/>
  <c r="F740" i="16"/>
  <c r="F739" i="16"/>
  <c r="F738" i="16"/>
  <c r="F737" i="16"/>
  <c r="F736" i="16"/>
  <c r="F735" i="16"/>
  <c r="F734" i="16"/>
  <c r="F732" i="16"/>
  <c r="F731" i="16"/>
  <c r="F730" i="16"/>
  <c r="F729" i="16"/>
  <c r="F728" i="16"/>
  <c r="F726" i="16"/>
  <c r="F724" i="16"/>
  <c r="F723" i="16"/>
  <c r="F722" i="16"/>
  <c r="F719" i="16"/>
  <c r="F718" i="16"/>
  <c r="F716" i="16"/>
  <c r="F715" i="16"/>
  <c r="F714" i="16"/>
  <c r="F712" i="16"/>
  <c r="F711" i="16"/>
  <c r="F709" i="16"/>
  <c r="F708" i="16"/>
  <c r="F707" i="16"/>
  <c r="F706" i="16"/>
  <c r="F705" i="16"/>
  <c r="F704" i="16"/>
  <c r="F703" i="16"/>
  <c r="F702" i="16"/>
  <c r="F701" i="16"/>
  <c r="F700" i="16"/>
  <c r="F693" i="16"/>
  <c r="F692" i="16"/>
  <c r="F687" i="16"/>
  <c r="F683" i="16"/>
  <c r="F680" i="16"/>
  <c r="F678" i="16"/>
  <c r="F676" i="16"/>
  <c r="F675" i="16"/>
  <c r="F674" i="16"/>
  <c r="F669" i="16"/>
  <c r="F668" i="16"/>
  <c r="F666" i="16"/>
  <c r="F661" i="16"/>
  <c r="F660" i="16"/>
  <c r="F658" i="16"/>
  <c r="F656" i="16"/>
  <c r="F655" i="16"/>
  <c r="F652" i="16"/>
  <c r="F651" i="16"/>
  <c r="F647" i="16"/>
  <c r="F645" i="16"/>
  <c r="F644" i="16"/>
  <c r="F643" i="16"/>
  <c r="F642" i="16"/>
  <c r="F638" i="16"/>
  <c r="F637" i="16"/>
  <c r="F636" i="16"/>
  <c r="F633" i="16"/>
  <c r="F632" i="16"/>
  <c r="F629" i="16"/>
  <c r="F628" i="16"/>
  <c r="F627" i="16"/>
  <c r="F623" i="16"/>
  <c r="F619" i="16"/>
  <c r="F618" i="16"/>
  <c r="F616" i="16"/>
  <c r="F615" i="16"/>
  <c r="F611" i="16"/>
  <c r="F610" i="16"/>
  <c r="F609" i="16"/>
  <c r="F607" i="16"/>
  <c r="F599" i="16"/>
  <c r="F598" i="16"/>
  <c r="F597" i="16"/>
  <c r="F596" i="16"/>
  <c r="F594" i="16"/>
  <c r="F591" i="16"/>
  <c r="F589" i="16"/>
  <c r="F586" i="16"/>
  <c r="F584" i="16"/>
  <c r="F580" i="16"/>
  <c r="F578" i="16"/>
  <c r="F577" i="16"/>
  <c r="F576" i="16"/>
  <c r="F571" i="16"/>
  <c r="F570" i="16"/>
  <c r="F568" i="16"/>
  <c r="F564" i="16"/>
  <c r="F563" i="16"/>
  <c r="G15" i="17" s="1"/>
  <c r="F562" i="16"/>
  <c r="F561" i="16"/>
  <c r="F560" i="16"/>
  <c r="F559" i="16"/>
  <c r="F555" i="16"/>
  <c r="F554" i="16"/>
  <c r="F553" i="16"/>
  <c r="F552" i="16"/>
  <c r="F551" i="16"/>
  <c r="F549" i="16"/>
  <c r="F547" i="16"/>
  <c r="F546" i="16"/>
  <c r="F545" i="16"/>
  <c r="F544" i="16"/>
  <c r="F543" i="16"/>
  <c r="F542" i="16"/>
  <c r="F540" i="16"/>
  <c r="F539" i="16"/>
  <c r="F538" i="16"/>
  <c r="F536" i="16"/>
  <c r="F535" i="16"/>
  <c r="F533" i="16"/>
  <c r="F531" i="16"/>
  <c r="F530" i="16"/>
  <c r="F529" i="16"/>
  <c r="F527" i="16"/>
  <c r="F525" i="16"/>
  <c r="F524" i="16"/>
  <c r="F521" i="16"/>
  <c r="F520" i="16"/>
  <c r="F518" i="16"/>
  <c r="F516" i="16"/>
  <c r="F514" i="16"/>
  <c r="F513" i="16"/>
  <c r="F511" i="16"/>
  <c r="F510" i="16"/>
  <c r="F509" i="16"/>
  <c r="F508" i="16"/>
  <c r="F506" i="16"/>
  <c r="F505" i="16"/>
  <c r="F504" i="16"/>
  <c r="F501" i="16"/>
  <c r="F500" i="16"/>
  <c r="F498" i="16"/>
  <c r="F497" i="16"/>
  <c r="F496" i="16"/>
  <c r="F492" i="16"/>
  <c r="F491" i="16"/>
  <c r="F490" i="16"/>
  <c r="F489" i="16"/>
  <c r="F488" i="16"/>
  <c r="F487" i="16"/>
  <c r="F485" i="16"/>
  <c r="F484" i="16"/>
  <c r="F482" i="16"/>
  <c r="F481" i="16"/>
  <c r="F479" i="16"/>
  <c r="F478" i="16"/>
  <c r="F477" i="16"/>
  <c r="F473" i="16"/>
  <c r="F472" i="16"/>
  <c r="F471" i="16"/>
  <c r="F468" i="16"/>
  <c r="F466" i="16"/>
  <c r="F465" i="16"/>
  <c r="F464" i="16"/>
  <c r="F463" i="16"/>
  <c r="F460" i="16"/>
  <c r="F459" i="16"/>
  <c r="F457" i="16"/>
  <c r="F456" i="16"/>
  <c r="F454" i="16"/>
  <c r="F451" i="16"/>
  <c r="F450" i="16"/>
  <c r="F449" i="16"/>
  <c r="F447" i="16"/>
  <c r="F446" i="16"/>
  <c r="F445" i="16"/>
  <c r="F444" i="16"/>
  <c r="F439" i="16"/>
  <c r="F438" i="16"/>
  <c r="F437" i="16"/>
  <c r="F436" i="16"/>
  <c r="F431" i="16"/>
  <c r="F430" i="16"/>
  <c r="F429" i="16"/>
  <c r="F427" i="16"/>
  <c r="F424" i="16"/>
  <c r="F423" i="16"/>
  <c r="F421" i="16"/>
  <c r="F420" i="16"/>
  <c r="F418" i="16"/>
  <c r="F417" i="16"/>
  <c r="F416" i="16"/>
  <c r="F412" i="16"/>
  <c r="F411" i="16"/>
  <c r="F410" i="16"/>
  <c r="F409" i="16"/>
  <c r="F408" i="16"/>
  <c r="F404" i="16"/>
  <c r="F403" i="16"/>
  <c r="F402" i="16"/>
  <c r="F401" i="16"/>
  <c r="F400" i="16"/>
  <c r="F399" i="16"/>
  <c r="F398" i="16"/>
  <c r="F397" i="16"/>
  <c r="F395" i="16"/>
  <c r="F393" i="16"/>
  <c r="F392" i="16"/>
  <c r="F391" i="16"/>
  <c r="F389" i="16"/>
  <c r="F388" i="16"/>
  <c r="F387" i="16"/>
  <c r="F385" i="16"/>
  <c r="F384" i="16"/>
  <c r="F382" i="16"/>
  <c r="F381" i="16"/>
  <c r="F380" i="16"/>
  <c r="F379" i="16"/>
  <c r="F378" i="16"/>
  <c r="F377" i="16"/>
  <c r="F376" i="16"/>
  <c r="F373" i="16"/>
  <c r="F372" i="16"/>
  <c r="F371" i="16"/>
  <c r="F369" i="16"/>
  <c r="F368" i="16"/>
  <c r="F366" i="16"/>
  <c r="F365" i="16"/>
  <c r="F364" i="16"/>
  <c r="F363" i="16"/>
  <c r="F362" i="16"/>
  <c r="F360" i="16"/>
  <c r="F358" i="16"/>
  <c r="F354" i="16"/>
  <c r="F353" i="16"/>
  <c r="F352" i="16"/>
  <c r="F350" i="16"/>
  <c r="F348" i="16"/>
  <c r="F346" i="16"/>
  <c r="F345" i="16"/>
  <c r="F342" i="16"/>
  <c r="F341" i="16"/>
  <c r="F339" i="16"/>
  <c r="F338" i="16"/>
  <c r="F336" i="16"/>
  <c r="F333" i="16"/>
  <c r="F332" i="16"/>
  <c r="F331" i="16"/>
  <c r="F330" i="16"/>
  <c r="F329" i="16"/>
  <c r="F327" i="16"/>
  <c r="F324" i="16"/>
  <c r="F322" i="16"/>
  <c r="F320" i="16"/>
  <c r="F317" i="16"/>
  <c r="F316" i="16"/>
  <c r="F315" i="16"/>
  <c r="F311" i="16"/>
  <c r="F310" i="16"/>
  <c r="F309" i="16"/>
  <c r="F305" i="16"/>
  <c r="F302" i="16"/>
  <c r="F301" i="16"/>
  <c r="F299" i="16"/>
  <c r="F295" i="16"/>
  <c r="F293" i="16"/>
  <c r="F292" i="16"/>
  <c r="F290" i="16"/>
  <c r="F288" i="16"/>
  <c r="F287" i="16"/>
  <c r="F286" i="16"/>
  <c r="F284" i="16"/>
  <c r="F283" i="16"/>
  <c r="F278" i="16"/>
  <c r="F277" i="16"/>
  <c r="F276" i="16"/>
  <c r="F271" i="16"/>
  <c r="F270" i="16"/>
  <c r="F269" i="16"/>
  <c r="F265" i="16"/>
  <c r="F263" i="16"/>
  <c r="F262" i="16"/>
  <c r="F260" i="16"/>
  <c r="F257" i="16"/>
  <c r="F255" i="16"/>
  <c r="F252" i="16"/>
  <c r="F250" i="16"/>
  <c r="F249" i="16"/>
  <c r="F244" i="16"/>
  <c r="F243" i="16"/>
  <c r="F241" i="16"/>
  <c r="F240" i="16"/>
  <c r="F238" i="16"/>
  <c r="F237" i="16"/>
  <c r="F236" i="16"/>
  <c r="F235" i="16"/>
  <c r="F234" i="16"/>
  <c r="F233" i="16"/>
  <c r="F232" i="16"/>
  <c r="F231" i="16"/>
  <c r="F228" i="16"/>
  <c r="F226" i="16"/>
  <c r="F225" i="16"/>
  <c r="F224" i="16"/>
  <c r="F223" i="16"/>
  <c r="F221" i="16"/>
  <c r="F220" i="16"/>
  <c r="F218" i="16"/>
  <c r="F217" i="16"/>
  <c r="F216" i="16"/>
  <c r="F215" i="16"/>
  <c r="F212" i="16"/>
  <c r="F209" i="16"/>
  <c r="F208" i="16"/>
  <c r="F205" i="16"/>
  <c r="F204" i="16"/>
  <c r="F203" i="16"/>
  <c r="F202" i="16"/>
  <c r="F201" i="16"/>
  <c r="F199" i="16"/>
  <c r="F198" i="16"/>
  <c r="F196" i="16"/>
  <c r="F195" i="16"/>
  <c r="F194" i="16"/>
  <c r="F193" i="16"/>
  <c r="F191" i="16"/>
  <c r="F189" i="16"/>
  <c r="F188" i="16"/>
  <c r="F187" i="16"/>
  <c r="F185" i="16"/>
  <c r="F181" i="16"/>
  <c r="F180" i="16"/>
  <c r="F179" i="16"/>
  <c r="F178" i="16"/>
  <c r="F175" i="16"/>
  <c r="F173" i="16"/>
  <c r="F172" i="16"/>
  <c r="F171" i="16"/>
  <c r="F167" i="16"/>
  <c r="F166" i="16"/>
  <c r="F165" i="16"/>
  <c r="F164" i="16"/>
  <c r="F163" i="16"/>
  <c r="F162" i="16"/>
  <c r="F159" i="16"/>
  <c r="F158" i="16"/>
  <c r="F155" i="16"/>
  <c r="F152" i="16"/>
  <c r="F151" i="16"/>
  <c r="F150" i="16"/>
  <c r="F149" i="16"/>
  <c r="F148" i="16"/>
  <c r="F143" i="16"/>
  <c r="F142" i="16"/>
  <c r="F141" i="16"/>
  <c r="F140" i="16"/>
  <c r="F139" i="16"/>
  <c r="F137" i="16"/>
  <c r="F136" i="16"/>
  <c r="F135" i="16"/>
  <c r="F134" i="16"/>
  <c r="F133" i="16"/>
  <c r="F132" i="16"/>
  <c r="F131" i="16"/>
  <c r="F128" i="16"/>
  <c r="F122" i="16"/>
  <c r="F121" i="16"/>
  <c r="F117" i="16"/>
  <c r="F116" i="16"/>
  <c r="F114" i="16"/>
  <c r="F110" i="16"/>
  <c r="F109" i="16"/>
  <c r="F108" i="16"/>
  <c r="F107" i="16"/>
  <c r="F106" i="16"/>
  <c r="F105" i="16"/>
  <c r="F104" i="16"/>
  <c r="F101" i="16"/>
  <c r="F100" i="16"/>
  <c r="F97" i="16"/>
  <c r="F96" i="16"/>
  <c r="F94" i="16"/>
  <c r="F93" i="16"/>
  <c r="F92" i="16"/>
  <c r="F90" i="16"/>
  <c r="F89" i="16"/>
  <c r="F88" i="16"/>
  <c r="F87" i="16"/>
  <c r="F85" i="16"/>
  <c r="F84" i="16"/>
  <c r="F83" i="16"/>
  <c r="F81" i="16"/>
  <c r="F80" i="16"/>
  <c r="F78" i="16"/>
  <c r="F77" i="16"/>
  <c r="F75" i="16"/>
  <c r="F74" i="16"/>
  <c r="F73" i="16"/>
  <c r="F69" i="16"/>
  <c r="F68" i="16"/>
  <c r="F67" i="16"/>
  <c r="F63" i="16"/>
  <c r="F59" i="16"/>
  <c r="F58" i="16"/>
  <c r="F57" i="16"/>
  <c r="F56" i="16"/>
  <c r="F55" i="16"/>
  <c r="F53" i="16"/>
  <c r="F52" i="16"/>
  <c r="F51" i="16"/>
  <c r="F50" i="16"/>
  <c r="F49" i="16"/>
  <c r="F47" i="16"/>
  <c r="F46" i="16"/>
  <c r="F45" i="16"/>
  <c r="F44" i="16"/>
  <c r="F43" i="16"/>
  <c r="F42" i="16"/>
  <c r="F41" i="16"/>
  <c r="F38" i="16"/>
  <c r="F36" i="16"/>
  <c r="F33" i="16"/>
  <c r="F31" i="16"/>
  <c r="F30" i="16"/>
  <c r="F29" i="16"/>
  <c r="F28" i="16"/>
  <c r="F25" i="16"/>
  <c r="F23" i="16"/>
  <c r="F22" i="16"/>
  <c r="F21" i="16"/>
  <c r="F20" i="16"/>
  <c r="F19" i="16"/>
  <c r="F17" i="16"/>
  <c r="F15" i="16"/>
  <c r="F14" i="16"/>
  <c r="F13" i="16"/>
  <c r="F10" i="16"/>
  <c r="F6" i="16"/>
  <c r="F3" i="16"/>
  <c r="E6" i="16"/>
  <c r="E10" i="16"/>
  <c r="T10" i="16" s="1"/>
  <c r="E13" i="16"/>
  <c r="E14" i="16"/>
  <c r="E15" i="16"/>
  <c r="E17" i="16"/>
  <c r="E19" i="16"/>
  <c r="E20" i="16"/>
  <c r="E21" i="16"/>
  <c r="T21" i="16" s="1"/>
  <c r="E22" i="16"/>
  <c r="E23" i="16"/>
  <c r="E25" i="16"/>
  <c r="T25" i="16" s="1"/>
  <c r="E28" i="16"/>
  <c r="E29" i="16"/>
  <c r="E30" i="16"/>
  <c r="E31" i="16"/>
  <c r="E33" i="16"/>
  <c r="E36" i="16"/>
  <c r="E38" i="16"/>
  <c r="E41" i="16"/>
  <c r="T41" i="16" s="1"/>
  <c r="E42" i="16"/>
  <c r="T42" i="16" s="1"/>
  <c r="E43" i="16"/>
  <c r="T43" i="16" s="1"/>
  <c r="E44" i="16"/>
  <c r="E45" i="16"/>
  <c r="E46" i="16"/>
  <c r="E47" i="16"/>
  <c r="E49" i="16"/>
  <c r="E50" i="16"/>
  <c r="E51" i="16"/>
  <c r="E52" i="16"/>
  <c r="E53" i="16"/>
  <c r="T53" i="16" s="1"/>
  <c r="E55" i="16"/>
  <c r="E56" i="16"/>
  <c r="E57" i="16"/>
  <c r="T57" i="16" s="1"/>
  <c r="E58" i="16"/>
  <c r="E59" i="16"/>
  <c r="E63" i="16"/>
  <c r="E67" i="16"/>
  <c r="E68" i="16"/>
  <c r="T68" i="16" s="1"/>
  <c r="E69" i="16"/>
  <c r="E73" i="16"/>
  <c r="E74" i="16"/>
  <c r="E75" i="16"/>
  <c r="E77" i="16"/>
  <c r="E78" i="16"/>
  <c r="E80" i="16"/>
  <c r="E81" i="16"/>
  <c r="E83" i="16"/>
  <c r="E84" i="16"/>
  <c r="T84" i="16" s="1"/>
  <c r="E85" i="16"/>
  <c r="E87" i="16"/>
  <c r="E88" i="16"/>
  <c r="E89" i="16"/>
  <c r="E90" i="16"/>
  <c r="E92" i="16"/>
  <c r="E93" i="16"/>
  <c r="E94" i="16"/>
  <c r="E96" i="16"/>
  <c r="E97" i="16"/>
  <c r="E100" i="16"/>
  <c r="T100" i="16" s="1"/>
  <c r="E101" i="16"/>
  <c r="E104" i="16"/>
  <c r="E105" i="16"/>
  <c r="S105" i="16"/>
  <c r="E106" i="16"/>
  <c r="E107" i="16"/>
  <c r="E108" i="16"/>
  <c r="E109" i="16"/>
  <c r="E110" i="16"/>
  <c r="E113" i="16"/>
  <c r="E114" i="16"/>
  <c r="E116" i="16"/>
  <c r="E117" i="16"/>
  <c r="T117" i="16" s="1"/>
  <c r="E121" i="16"/>
  <c r="T121" i="16" s="1"/>
  <c r="E122" i="16"/>
  <c r="E124" i="16"/>
  <c r="E128" i="16"/>
  <c r="E131" i="16"/>
  <c r="E132" i="16"/>
  <c r="E133" i="16"/>
  <c r="T133" i="16" s="1"/>
  <c r="E134" i="16"/>
  <c r="E135" i="16"/>
  <c r="E136" i="16"/>
  <c r="E137" i="16"/>
  <c r="E139" i="16"/>
  <c r="E140" i="16"/>
  <c r="E141" i="16"/>
  <c r="E142" i="16"/>
  <c r="E143" i="16"/>
  <c r="E148" i="16"/>
  <c r="E149" i="16"/>
  <c r="E150" i="16"/>
  <c r="E151" i="16"/>
  <c r="E152" i="16"/>
  <c r="E155" i="16"/>
  <c r="E158" i="16"/>
  <c r="E159" i="16"/>
  <c r="E162" i="16"/>
  <c r="E163" i="16"/>
  <c r="E164" i="16"/>
  <c r="E165" i="16"/>
  <c r="E166" i="16"/>
  <c r="E167" i="16"/>
  <c r="E171" i="16"/>
  <c r="T171" i="16" s="1"/>
  <c r="E172" i="16"/>
  <c r="E173" i="16"/>
  <c r="E175" i="16"/>
  <c r="E178" i="16"/>
  <c r="E179" i="16"/>
  <c r="E180" i="16"/>
  <c r="E181" i="16"/>
  <c r="T181" i="16" s="1"/>
  <c r="S181" i="16"/>
  <c r="E185" i="16"/>
  <c r="S185" i="16" s="1"/>
  <c r="E187" i="16"/>
  <c r="T187" i="16" s="1"/>
  <c r="E188" i="16"/>
  <c r="E189" i="16"/>
  <c r="E191" i="16"/>
  <c r="E193" i="16"/>
  <c r="E194" i="16"/>
  <c r="E195" i="16"/>
  <c r="E196" i="16"/>
  <c r="E198" i="16"/>
  <c r="E199" i="16"/>
  <c r="E201" i="16"/>
  <c r="E202" i="16"/>
  <c r="E203" i="16"/>
  <c r="E204" i="16"/>
  <c r="E205" i="16"/>
  <c r="E208" i="16"/>
  <c r="E209" i="16"/>
  <c r="E212" i="16"/>
  <c r="E215" i="16"/>
  <c r="E216" i="16"/>
  <c r="E217" i="16"/>
  <c r="E218" i="16"/>
  <c r="E219" i="16"/>
  <c r="E220" i="16"/>
  <c r="E221" i="16"/>
  <c r="T221" i="16" s="1"/>
  <c r="E223" i="16"/>
  <c r="E224" i="16"/>
  <c r="E225" i="16"/>
  <c r="E226" i="16"/>
  <c r="E228" i="16"/>
  <c r="E231" i="16"/>
  <c r="E232" i="16"/>
  <c r="E233" i="16"/>
  <c r="E234" i="16"/>
  <c r="E235" i="16"/>
  <c r="E236" i="16"/>
  <c r="E237" i="16"/>
  <c r="T237" i="16" s="1"/>
  <c r="E238" i="16"/>
  <c r="E240" i="16"/>
  <c r="E241" i="16"/>
  <c r="E243" i="16"/>
  <c r="S243" i="16"/>
  <c r="E244" i="16"/>
  <c r="E249" i="16"/>
  <c r="T249" i="16" s="1"/>
  <c r="E250" i="16"/>
  <c r="E252" i="16"/>
  <c r="E255" i="16"/>
  <c r="E257" i="16"/>
  <c r="E260" i="16"/>
  <c r="E262" i="16"/>
  <c r="E263" i="16"/>
  <c r="E265" i="16"/>
  <c r="T265" i="16" s="1"/>
  <c r="E269" i="16"/>
  <c r="E270" i="16"/>
  <c r="E271" i="16"/>
  <c r="E276" i="16"/>
  <c r="E277" i="16"/>
  <c r="E278" i="16"/>
  <c r="E283" i="16"/>
  <c r="T283" i="16" s="1"/>
  <c r="E284" i="16"/>
  <c r="E286" i="16"/>
  <c r="E287" i="16"/>
  <c r="E288" i="16"/>
  <c r="T288" i="16" s="1"/>
  <c r="E290" i="16"/>
  <c r="E292" i="16"/>
  <c r="E293" i="16"/>
  <c r="E295" i="16"/>
  <c r="E299" i="16"/>
  <c r="T299" i="16" s="1"/>
  <c r="E301" i="16"/>
  <c r="E302" i="16"/>
  <c r="E305" i="16"/>
  <c r="E309" i="16"/>
  <c r="E310" i="16"/>
  <c r="E311" i="16"/>
  <c r="E315" i="16"/>
  <c r="E316" i="16"/>
  <c r="E317" i="16"/>
  <c r="E320" i="16"/>
  <c r="E322" i="16"/>
  <c r="E324" i="16"/>
  <c r="E327" i="16"/>
  <c r="E329" i="16"/>
  <c r="T329" i="16" s="1"/>
  <c r="E330" i="16"/>
  <c r="E331" i="16"/>
  <c r="E332" i="16"/>
  <c r="E333" i="16"/>
  <c r="E336" i="16"/>
  <c r="E338" i="16"/>
  <c r="E339" i="16"/>
  <c r="E341" i="16"/>
  <c r="S341" i="16" s="1"/>
  <c r="E342" i="16"/>
  <c r="E345" i="16"/>
  <c r="T345" i="16" s="1"/>
  <c r="S345" i="16"/>
  <c r="E346" i="16"/>
  <c r="E348" i="16"/>
  <c r="E350" i="16"/>
  <c r="E352" i="16"/>
  <c r="E353" i="16"/>
  <c r="E354" i="16"/>
  <c r="E358" i="16"/>
  <c r="T358" i="16" s="1"/>
  <c r="E360" i="16"/>
  <c r="E362" i="16"/>
  <c r="E363" i="16"/>
  <c r="T363" i="16" s="1"/>
  <c r="E364" i="16"/>
  <c r="E365" i="16"/>
  <c r="E366" i="16"/>
  <c r="E368" i="16"/>
  <c r="E369" i="16"/>
  <c r="E371" i="16"/>
  <c r="E372" i="16"/>
  <c r="E373" i="16"/>
  <c r="T373" i="16" s="1"/>
  <c r="E376" i="16"/>
  <c r="E377" i="16"/>
  <c r="T377" i="16" s="1"/>
  <c r="S377" i="16"/>
  <c r="E378" i="16"/>
  <c r="E379" i="16"/>
  <c r="T379" i="16" s="1"/>
  <c r="E380" i="16"/>
  <c r="E381" i="16"/>
  <c r="E382" i="16"/>
  <c r="E384" i="16"/>
  <c r="E385" i="16"/>
  <c r="E387" i="16"/>
  <c r="T387" i="16" s="1"/>
  <c r="E388" i="16"/>
  <c r="E389" i="16"/>
  <c r="T389" i="16" s="1"/>
  <c r="E391" i="16"/>
  <c r="E392" i="16"/>
  <c r="E393" i="16"/>
  <c r="T393" i="16" s="1"/>
  <c r="E395" i="16"/>
  <c r="T395" i="16" s="1"/>
  <c r="E397" i="16"/>
  <c r="E398" i="16"/>
  <c r="E399" i="16"/>
  <c r="E400" i="16"/>
  <c r="E401" i="16"/>
  <c r="E402" i="16"/>
  <c r="E403" i="16"/>
  <c r="E404" i="16"/>
  <c r="E408" i="16"/>
  <c r="E409" i="16"/>
  <c r="T409" i="16" s="1"/>
  <c r="E410" i="16"/>
  <c r="E411" i="16"/>
  <c r="E412" i="16"/>
  <c r="E416" i="16"/>
  <c r="E417" i="16"/>
  <c r="E418" i="16"/>
  <c r="E420" i="16"/>
  <c r="E421" i="16"/>
  <c r="T421" i="16" s="1"/>
  <c r="E423" i="16"/>
  <c r="E424" i="16"/>
  <c r="E427" i="16"/>
  <c r="E429" i="16"/>
  <c r="T429" i="16" s="1"/>
  <c r="E430" i="16"/>
  <c r="E431" i="16"/>
  <c r="T431" i="16" s="1"/>
  <c r="E436" i="16"/>
  <c r="E437" i="16"/>
  <c r="T437" i="16" s="1"/>
  <c r="E438" i="16"/>
  <c r="E439" i="16"/>
  <c r="S439" i="16" s="1"/>
  <c r="E444" i="16"/>
  <c r="E445" i="16"/>
  <c r="T445" i="16" s="1"/>
  <c r="E446" i="16"/>
  <c r="E447" i="16"/>
  <c r="T447" i="16" s="1"/>
  <c r="E449" i="16"/>
  <c r="E450" i="16"/>
  <c r="E451" i="16"/>
  <c r="E454" i="16"/>
  <c r="E456" i="16"/>
  <c r="E457" i="16"/>
  <c r="T457" i="16" s="1"/>
  <c r="E459" i="16"/>
  <c r="T459" i="16" s="1"/>
  <c r="E460" i="16"/>
  <c r="E463" i="16"/>
  <c r="T463" i="16" s="1"/>
  <c r="E464" i="16"/>
  <c r="E465" i="16"/>
  <c r="E466" i="16"/>
  <c r="E468" i="16"/>
  <c r="E471" i="16"/>
  <c r="E472" i="16"/>
  <c r="E473" i="16"/>
  <c r="T473" i="16" s="1"/>
  <c r="E477" i="16"/>
  <c r="T477" i="16" s="1"/>
  <c r="E478" i="16"/>
  <c r="E479" i="16"/>
  <c r="T479" i="16" s="1"/>
  <c r="E481" i="16"/>
  <c r="E482" i="16"/>
  <c r="E484" i="16"/>
  <c r="E485" i="16"/>
  <c r="T485" i="16" s="1"/>
  <c r="E487" i="16"/>
  <c r="E488" i="16"/>
  <c r="E489" i="16"/>
  <c r="T489" i="16" s="1"/>
  <c r="E490" i="16"/>
  <c r="E491" i="16"/>
  <c r="T491" i="16" s="1"/>
  <c r="E492" i="16"/>
  <c r="E496" i="16"/>
  <c r="T496" i="16" s="1"/>
  <c r="E497" i="16"/>
  <c r="E498" i="16"/>
  <c r="E500" i="16"/>
  <c r="E501" i="16"/>
  <c r="T501" i="16" s="1"/>
  <c r="E504" i="16"/>
  <c r="E505" i="16"/>
  <c r="T505" i="16" s="1"/>
  <c r="E506" i="16"/>
  <c r="E508" i="16"/>
  <c r="E509" i="16"/>
  <c r="T509" i="16" s="1"/>
  <c r="E510" i="16"/>
  <c r="E511" i="16"/>
  <c r="T511" i="16" s="1"/>
  <c r="E513" i="16"/>
  <c r="E514" i="16"/>
  <c r="E516" i="16"/>
  <c r="E518" i="16"/>
  <c r="E520" i="16"/>
  <c r="E521" i="16"/>
  <c r="T521" i="16" s="1"/>
  <c r="E524" i="16"/>
  <c r="E525" i="16"/>
  <c r="E527" i="16"/>
  <c r="T527" i="16" s="1"/>
  <c r="E529" i="16"/>
  <c r="E530" i="16"/>
  <c r="E531" i="16"/>
  <c r="E533" i="16"/>
  <c r="T533" i="16" s="1"/>
  <c r="E535" i="16"/>
  <c r="E536" i="16"/>
  <c r="E538" i="16"/>
  <c r="E539" i="16"/>
  <c r="T539" i="16" s="1"/>
  <c r="S539" i="16"/>
  <c r="E540" i="16"/>
  <c r="E542" i="16"/>
  <c r="E543" i="16"/>
  <c r="T543" i="16" s="1"/>
  <c r="E544" i="16"/>
  <c r="E545" i="16"/>
  <c r="E546" i="16"/>
  <c r="E547" i="16"/>
  <c r="T547" i="16" s="1"/>
  <c r="E549" i="16"/>
  <c r="T549" i="16" s="1"/>
  <c r="E551" i="16"/>
  <c r="E552" i="16"/>
  <c r="E553" i="16"/>
  <c r="T553" i="16" s="1"/>
  <c r="E554" i="16"/>
  <c r="S554" i="16" s="1"/>
  <c r="E555" i="16"/>
  <c r="E559" i="16"/>
  <c r="T559" i="16" s="1"/>
  <c r="E560" i="16"/>
  <c r="E561" i="16"/>
  <c r="E562" i="16"/>
  <c r="E563" i="16"/>
  <c r="F15" i="17" s="1"/>
  <c r="V15" i="17" s="1"/>
  <c r="E564" i="16"/>
  <c r="E568" i="16"/>
  <c r="E570" i="16"/>
  <c r="E571" i="16"/>
  <c r="T571" i="16" s="1"/>
  <c r="E576" i="16"/>
  <c r="T576" i="16" s="1"/>
  <c r="E577" i="16"/>
  <c r="S577" i="16"/>
  <c r="E578" i="16"/>
  <c r="E580" i="16"/>
  <c r="E584" i="16"/>
  <c r="E586" i="16"/>
  <c r="E589" i="16"/>
  <c r="T589" i="16" s="1"/>
  <c r="E591" i="16"/>
  <c r="T591" i="16" s="1"/>
  <c r="E594" i="16"/>
  <c r="E596" i="16"/>
  <c r="E597" i="16"/>
  <c r="T597" i="16" s="1"/>
  <c r="E598" i="16"/>
  <c r="E599" i="16"/>
  <c r="E607" i="16"/>
  <c r="T607" i="16" s="1"/>
  <c r="E609" i="16"/>
  <c r="T609" i="16" s="1"/>
  <c r="E610" i="16"/>
  <c r="E611" i="16"/>
  <c r="E615" i="16"/>
  <c r="E616" i="16"/>
  <c r="E618" i="16"/>
  <c r="E619" i="16"/>
  <c r="T619" i="16" s="1"/>
  <c r="E623" i="16"/>
  <c r="T623" i="16" s="1"/>
  <c r="E627" i="16"/>
  <c r="E628" i="16"/>
  <c r="E629" i="16"/>
  <c r="T629" i="16" s="1"/>
  <c r="E632" i="16"/>
  <c r="E633" i="16"/>
  <c r="T633" i="16" s="1"/>
  <c r="E636" i="16"/>
  <c r="E637" i="16"/>
  <c r="E638" i="16"/>
  <c r="E642" i="16"/>
  <c r="E643" i="16"/>
  <c r="E644" i="16"/>
  <c r="E645" i="16"/>
  <c r="T645" i="16" s="1"/>
  <c r="E647" i="16"/>
  <c r="E651" i="16"/>
  <c r="T651" i="16" s="1"/>
  <c r="E652" i="16"/>
  <c r="E655" i="16"/>
  <c r="T655" i="16" s="1"/>
  <c r="E656" i="16"/>
  <c r="E658" i="16"/>
  <c r="E660" i="16"/>
  <c r="E661" i="16"/>
  <c r="T661" i="16" s="1"/>
  <c r="E666" i="16"/>
  <c r="E668" i="16"/>
  <c r="E669" i="16"/>
  <c r="E674" i="16"/>
  <c r="E675" i="16"/>
  <c r="E676" i="16"/>
  <c r="E678" i="16"/>
  <c r="T678" i="16" s="1"/>
  <c r="E680" i="16"/>
  <c r="E683" i="16"/>
  <c r="T683" i="16" s="1"/>
  <c r="E687" i="16"/>
  <c r="T687" i="16" s="1"/>
  <c r="E692" i="16"/>
  <c r="E693" i="16"/>
  <c r="T693" i="16" s="1"/>
  <c r="E700" i="16"/>
  <c r="E701" i="16"/>
  <c r="E702" i="16"/>
  <c r="E703" i="16"/>
  <c r="T703" i="16" s="1"/>
  <c r="E704" i="16"/>
  <c r="E705" i="16"/>
  <c r="E706" i="16"/>
  <c r="E707" i="16"/>
  <c r="T707" i="16" s="1"/>
  <c r="E708" i="16"/>
  <c r="E709" i="16"/>
  <c r="T709" i="16" s="1"/>
  <c r="E711" i="16"/>
  <c r="E712" i="16"/>
  <c r="E714" i="16"/>
  <c r="E715" i="16"/>
  <c r="T715" i="16" s="1"/>
  <c r="E716" i="16"/>
  <c r="E718" i="16"/>
  <c r="E719" i="16"/>
  <c r="T719" i="16" s="1"/>
  <c r="E722" i="16"/>
  <c r="E723" i="16"/>
  <c r="T723" i="16" s="1"/>
  <c r="E724" i="16"/>
  <c r="E726" i="16"/>
  <c r="T726" i="16" s="1"/>
  <c r="E728" i="16"/>
  <c r="E729" i="16"/>
  <c r="T729" i="16" s="1"/>
  <c r="E730" i="16"/>
  <c r="E731" i="16"/>
  <c r="T731" i="16" s="1"/>
  <c r="E732" i="16"/>
  <c r="E734" i="16"/>
  <c r="E735" i="16"/>
  <c r="T735" i="16" s="1"/>
  <c r="E736" i="16"/>
  <c r="E737" i="16"/>
  <c r="E738" i="16"/>
  <c r="E739" i="16"/>
  <c r="E740" i="16"/>
  <c r="E743" i="16"/>
  <c r="E744" i="16"/>
  <c r="E745" i="16"/>
  <c r="T745" i="16" s="1"/>
  <c r="E748" i="16"/>
  <c r="E749" i="16"/>
  <c r="E750" i="16"/>
  <c r="E752" i="16"/>
  <c r="T752" i="16" s="1"/>
  <c r="E753" i="16"/>
  <c r="E754" i="16"/>
  <c r="E755" i="16"/>
  <c r="T755" i="16" s="1"/>
  <c r="E756" i="16"/>
  <c r="E757" i="16"/>
  <c r="T757" i="16" s="1"/>
  <c r="E758" i="16"/>
  <c r="T758" i="16" s="1"/>
  <c r="E760" i="16"/>
  <c r="E761" i="16"/>
  <c r="T761" i="16" s="1"/>
  <c r="E762" i="16"/>
  <c r="E765" i="16"/>
  <c r="E767" i="16"/>
  <c r="E769" i="16"/>
  <c r="E771" i="16"/>
  <c r="T771" i="16" s="1"/>
  <c r="E773" i="16"/>
  <c r="T773" i="16" s="1"/>
  <c r="E774" i="16"/>
  <c r="E777" i="16"/>
  <c r="T777" i="16" s="1"/>
  <c r="E779" i="16"/>
  <c r="T779" i="16" s="1"/>
  <c r="E781" i="16"/>
  <c r="T781" i="16" s="1"/>
  <c r="E782" i="16"/>
  <c r="E784" i="16"/>
  <c r="E785" i="16"/>
  <c r="E788" i="16"/>
  <c r="E791" i="16"/>
  <c r="E793" i="16"/>
  <c r="T793" i="16" s="1"/>
  <c r="E799" i="16"/>
  <c r="T799" i="16" s="1"/>
  <c r="E800" i="16"/>
  <c r="E801" i="16"/>
  <c r="E803" i="16"/>
  <c r="T803" i="16" s="1"/>
  <c r="E804" i="16"/>
  <c r="E805" i="16"/>
  <c r="T805" i="16" s="1"/>
  <c r="E807" i="16"/>
  <c r="E809" i="16"/>
  <c r="T809" i="16" s="1"/>
  <c r="E810" i="16"/>
  <c r="E812" i="16"/>
  <c r="E814" i="16"/>
  <c r="E815" i="16"/>
  <c r="T815" i="16" s="1"/>
  <c r="E816" i="16"/>
  <c r="E817" i="16"/>
  <c r="E818" i="16"/>
  <c r="E820" i="16"/>
  <c r="E821" i="16"/>
  <c r="T821" i="16" s="1"/>
  <c r="E824" i="16"/>
  <c r="E825" i="16"/>
  <c r="T825" i="16" s="1"/>
  <c r="E826" i="16"/>
  <c r="E827" i="16"/>
  <c r="T827" i="16" s="1"/>
  <c r="E829" i="16"/>
  <c r="E831" i="16"/>
  <c r="T831" i="16" s="1"/>
  <c r="E832" i="16"/>
  <c r="T832" i="16" s="1"/>
  <c r="E837" i="16"/>
  <c r="T837" i="16" s="1"/>
  <c r="S837" i="16"/>
  <c r="E838" i="16"/>
  <c r="E840" i="16"/>
  <c r="E842" i="16"/>
  <c r="T842" i="16" s="1"/>
  <c r="E844" i="16"/>
  <c r="E845" i="16"/>
  <c r="T845" i="16" s="1"/>
  <c r="E847" i="16"/>
  <c r="T847" i="16" s="1"/>
  <c r="E848" i="16"/>
  <c r="E850" i="16"/>
  <c r="E851" i="16"/>
  <c r="T851" i="16" s="1"/>
  <c r="E852" i="16"/>
  <c r="E853" i="16"/>
  <c r="T853" i="16" s="1"/>
  <c r="E856" i="16"/>
  <c r="E857" i="16"/>
  <c r="T857" i="16" s="1"/>
  <c r="E858" i="16"/>
  <c r="T858" i="16" s="1"/>
  <c r="E860" i="16"/>
  <c r="E862" i="16"/>
  <c r="E863" i="16"/>
  <c r="T863" i="16" s="1"/>
  <c r="E864" i="16"/>
  <c r="E867" i="16"/>
  <c r="T867" i="16" s="1"/>
  <c r="E868" i="16"/>
  <c r="E871" i="16"/>
  <c r="E873" i="16"/>
  <c r="T873" i="16" s="1"/>
  <c r="E875" i="16"/>
  <c r="T875" i="16" s="1"/>
  <c r="E877" i="16"/>
  <c r="E878" i="16"/>
  <c r="E879" i="16"/>
  <c r="T879" i="16" s="1"/>
  <c r="E882" i="16"/>
  <c r="E883" i="16"/>
  <c r="T883" i="16" s="1"/>
  <c r="E884" i="16"/>
  <c r="E888" i="16"/>
  <c r="E891" i="16"/>
  <c r="T891" i="16" s="1"/>
  <c r="E893" i="16"/>
  <c r="T893" i="16" s="1"/>
  <c r="E895" i="16"/>
  <c r="T895" i="16" s="1"/>
  <c r="E896" i="16"/>
  <c r="E901" i="16"/>
  <c r="T901" i="16" s="1"/>
  <c r="E904" i="16"/>
  <c r="E905" i="16"/>
  <c r="T905" i="16" s="1"/>
  <c r="E907" i="16"/>
  <c r="T907" i="16" s="1"/>
  <c r="E908" i="16"/>
  <c r="E909" i="16"/>
  <c r="T909" i="16" s="1"/>
  <c r="E913" i="16"/>
  <c r="E914" i="16"/>
  <c r="E915" i="16"/>
  <c r="T915" i="16" s="1"/>
  <c r="E917" i="16"/>
  <c r="T917" i="16" s="1"/>
  <c r="E924" i="16"/>
  <c r="E925" i="16"/>
  <c r="T925" i="16" s="1"/>
  <c r="E928" i="16"/>
  <c r="T928" i="16" s="1"/>
  <c r="E929" i="16"/>
  <c r="E930" i="16"/>
  <c r="E931" i="16"/>
  <c r="T931" i="16" s="1"/>
  <c r="E933" i="16"/>
  <c r="T933" i="16" s="1"/>
  <c r="E934" i="16"/>
  <c r="T934" i="16" s="1"/>
  <c r="E936" i="16"/>
  <c r="E939" i="16"/>
  <c r="T939" i="16" s="1"/>
  <c r="E940" i="16"/>
  <c r="E941" i="16"/>
  <c r="T941" i="16" s="1"/>
  <c r="E943" i="16"/>
  <c r="T943" i="16" s="1"/>
  <c r="E945" i="16"/>
  <c r="E947" i="16"/>
  <c r="T947" i="16" s="1"/>
  <c r="E948" i="16"/>
  <c r="E949" i="16"/>
  <c r="T949" i="16" s="1"/>
  <c r="E950" i="16"/>
  <c r="T950" i="16" s="1"/>
  <c r="E952" i="16"/>
  <c r="T952" i="16" s="1"/>
  <c r="E955" i="16"/>
  <c r="T955" i="16" s="1"/>
  <c r="E956" i="16"/>
  <c r="E959" i="16"/>
  <c r="T959" i="16" s="1"/>
  <c r="E960" i="16"/>
  <c r="T960" i="16" s="1"/>
  <c r="E962" i="16"/>
  <c r="E963" i="16"/>
  <c r="T963" i="16" s="1"/>
  <c r="E964" i="16"/>
  <c r="E967" i="16"/>
  <c r="S967" i="16" s="1"/>
  <c r="E968" i="16"/>
  <c r="E970" i="16"/>
  <c r="T970" i="16" s="1"/>
  <c r="E971" i="16"/>
  <c r="T971" i="16" s="1"/>
  <c r="E974" i="16"/>
  <c r="E975" i="16"/>
  <c r="T975" i="16" s="1"/>
  <c r="E976" i="16"/>
  <c r="T976" i="16" s="1"/>
  <c r="E978" i="16"/>
  <c r="E979" i="16"/>
  <c r="T979" i="16" s="1"/>
  <c r="E981" i="16"/>
  <c r="T981" i="16" s="1"/>
  <c r="E983" i="16"/>
  <c r="T983" i="16" s="1"/>
  <c r="E984" i="16"/>
  <c r="E985" i="16"/>
  <c r="T985" i="16" s="1"/>
  <c r="E986" i="16"/>
  <c r="T986" i="16" s="1"/>
  <c r="E987" i="16"/>
  <c r="T987" i="16" s="1"/>
  <c r="E991" i="16"/>
  <c r="T991" i="16" s="1"/>
  <c r="E992" i="16"/>
  <c r="E993" i="16"/>
  <c r="E994" i="16"/>
  <c r="E995" i="16"/>
  <c r="T995" i="16" s="1"/>
  <c r="E1000" i="16"/>
  <c r="E1003" i="16"/>
  <c r="T1003" i="16" s="1"/>
  <c r="E1004" i="16"/>
  <c r="E1005" i="16"/>
  <c r="T1005" i="16" s="1"/>
  <c r="E1009" i="16"/>
  <c r="E1010" i="16"/>
  <c r="E1015" i="16"/>
  <c r="E1016" i="16"/>
  <c r="E1018" i="16"/>
  <c r="E1019" i="16"/>
  <c r="T1019" i="16" s="1"/>
  <c r="E1023" i="16"/>
  <c r="T1023" i="16" s="1"/>
  <c r="E1024" i="16"/>
  <c r="E1025" i="16"/>
  <c r="E1027" i="16"/>
  <c r="T1027" i="16" s="1"/>
  <c r="E1030" i="16"/>
  <c r="T1030" i="16" s="1"/>
  <c r="E1031" i="16"/>
  <c r="E1033" i="16"/>
  <c r="T1033" i="16" s="1"/>
  <c r="E1034" i="16"/>
  <c r="S1034" i="16"/>
  <c r="E1039" i="16"/>
  <c r="T1039" i="16" s="1"/>
  <c r="E1041" i="16"/>
  <c r="E1042" i="16"/>
  <c r="E1044" i="16"/>
  <c r="E1046" i="16"/>
  <c r="T1046" i="16" s="1"/>
  <c r="E1047" i="16"/>
  <c r="E1048" i="16"/>
  <c r="E1050" i="16"/>
  <c r="E1054" i="16"/>
  <c r="E1055" i="16"/>
  <c r="T1055" i="16" s="1"/>
  <c r="E1056" i="16"/>
  <c r="E1058" i="16"/>
  <c r="E1059" i="16"/>
  <c r="T1059" i="16" s="1"/>
  <c r="E1060" i="16"/>
  <c r="E1062" i="16"/>
  <c r="T1062" i="16" s="1"/>
  <c r="E1063" i="16"/>
  <c r="E1064" i="16"/>
  <c r="E1066" i="16"/>
  <c r="E1067" i="16"/>
  <c r="T1067" i="16" s="1"/>
  <c r="E1069" i="16"/>
  <c r="E1070" i="16"/>
  <c r="E1071" i="16"/>
  <c r="T1071" i="16" s="1"/>
  <c r="E1073" i="16"/>
  <c r="E1074" i="16"/>
  <c r="E1078" i="16"/>
  <c r="T1078" i="16" s="1"/>
  <c r="E1079" i="16"/>
  <c r="T1079" i="16" s="1"/>
  <c r="E1082" i="16"/>
  <c r="E1086" i="16"/>
  <c r="E1087" i="16"/>
  <c r="T1087" i="16" s="1"/>
  <c r="E1089" i="16"/>
  <c r="E1090" i="16"/>
  <c r="E1091" i="16"/>
  <c r="T1091" i="16" s="1"/>
  <c r="E1094" i="16"/>
  <c r="E1095" i="16"/>
  <c r="E1098" i="16"/>
  <c r="E1099" i="16"/>
  <c r="T1099" i="16" s="1"/>
  <c r="E1101" i="16"/>
  <c r="E1103" i="16"/>
  <c r="T1103" i="16" s="1"/>
  <c r="E1106" i="16"/>
  <c r="E1107" i="16"/>
  <c r="T1107" i="16" s="1"/>
  <c r="E1108" i="16"/>
  <c r="E1109" i="16"/>
  <c r="T1109" i="16" s="1"/>
  <c r="E1110" i="16"/>
  <c r="T1110" i="16" s="1"/>
  <c r="E1111" i="16"/>
  <c r="E1112" i="16"/>
  <c r="E1113" i="16"/>
  <c r="T1113" i="16" s="1"/>
  <c r="E1118" i="16"/>
  <c r="E1119" i="16"/>
  <c r="T1119" i="16" s="1"/>
  <c r="E1120" i="16"/>
  <c r="T1120" i="16" s="1"/>
  <c r="E1121" i="16"/>
  <c r="E1123" i="16"/>
  <c r="T1123" i="16" s="1"/>
  <c r="E1124" i="16"/>
  <c r="E1125" i="16"/>
  <c r="E1126" i="16"/>
  <c r="T1126" i="16" s="1"/>
  <c r="E1127" i="16"/>
  <c r="T1127" i="16" s="1"/>
  <c r="E1128" i="16"/>
  <c r="E1129" i="16"/>
  <c r="T1129" i="16" s="1"/>
  <c r="E1130" i="16"/>
  <c r="E1131" i="16"/>
  <c r="T1131" i="16" s="1"/>
  <c r="E1132" i="16"/>
  <c r="E1133" i="16"/>
  <c r="E1134" i="16"/>
  <c r="E1135" i="16"/>
  <c r="T1135" i="16" s="1"/>
  <c r="E1136" i="16"/>
  <c r="E1137" i="16"/>
  <c r="S1137" i="16"/>
  <c r="E1138" i="16"/>
  <c r="E1139" i="16"/>
  <c r="T1139" i="16" s="1"/>
  <c r="E1140" i="16"/>
  <c r="E1141" i="16"/>
  <c r="T1141" i="16" s="1"/>
  <c r="E1142" i="16"/>
  <c r="T1142" i="16" s="1"/>
  <c r="E1143" i="16"/>
  <c r="T1143" i="16" s="1"/>
  <c r="E1144" i="16"/>
  <c r="E1145" i="16"/>
  <c r="T1145" i="16" s="1"/>
  <c r="E1146" i="16"/>
  <c r="E1147" i="16"/>
  <c r="T1147" i="16" s="1"/>
  <c r="E1148" i="16"/>
  <c r="E1149" i="16"/>
  <c r="T1149" i="16" s="1"/>
  <c r="E1150" i="16"/>
  <c r="T1150" i="16" s="1"/>
  <c r="E1151" i="16"/>
  <c r="T1151" i="16" s="1"/>
  <c r="E1152" i="16"/>
  <c r="E1153" i="16"/>
  <c r="T1153" i="16" s="1"/>
  <c r="E1154" i="16"/>
  <c r="E1155" i="16"/>
  <c r="E1156" i="16"/>
  <c r="E1157" i="16"/>
  <c r="T1157" i="16" s="1"/>
  <c r="E1158" i="16"/>
  <c r="T1158" i="16" s="1"/>
  <c r="E1159" i="16"/>
  <c r="E1160" i="16"/>
  <c r="E1163" i="16"/>
  <c r="T1163" i="16" s="1"/>
  <c r="E1164" i="16"/>
  <c r="E1165" i="16"/>
  <c r="T1165" i="16" s="1"/>
  <c r="E1166" i="16"/>
  <c r="E1167" i="16"/>
  <c r="T1167" i="16" s="1"/>
  <c r="E1168" i="16"/>
  <c r="E1169" i="16"/>
  <c r="E1170" i="16"/>
  <c r="E1171" i="16"/>
  <c r="T1171" i="16" s="1"/>
  <c r="E1172" i="16"/>
  <c r="T1172" i="16" s="1"/>
  <c r="E1173" i="16"/>
  <c r="T1173" i="16" s="1"/>
  <c r="E1174" i="16"/>
  <c r="E1175" i="16"/>
  <c r="E1176" i="16"/>
  <c r="E1177" i="16"/>
  <c r="T1177" i="16" s="1"/>
  <c r="E1178" i="16"/>
  <c r="E1179" i="16"/>
  <c r="T1179" i="16" s="1"/>
  <c r="E1180" i="16"/>
  <c r="E1181" i="16"/>
  <c r="E1182" i="16"/>
  <c r="E1183" i="16"/>
  <c r="T1183" i="16" s="1"/>
  <c r="E1184" i="16"/>
  <c r="E1185" i="16"/>
  <c r="T1185" i="16" s="1"/>
  <c r="E1186" i="16"/>
  <c r="E1187" i="16"/>
  <c r="T1187" i="16" s="1"/>
  <c r="E1188" i="16"/>
  <c r="E1189" i="16"/>
  <c r="T1189" i="16" s="1"/>
  <c r="E1190" i="16"/>
  <c r="T1190" i="16" s="1"/>
  <c r="E1191" i="16"/>
  <c r="E1192" i="16"/>
  <c r="E1193" i="16"/>
  <c r="T1193" i="16" s="1"/>
  <c r="E1194" i="16"/>
  <c r="E1195" i="16"/>
  <c r="T1195" i="16" s="1"/>
  <c r="E1196" i="16"/>
  <c r="E1197" i="16"/>
  <c r="E1198" i="16"/>
  <c r="E1199" i="16"/>
  <c r="T1199" i="16" s="1"/>
  <c r="E1200" i="16"/>
  <c r="E1201" i="16"/>
  <c r="T1201" i="16" s="1"/>
  <c r="E1202" i="16"/>
  <c r="E1204" i="16"/>
  <c r="E1205" i="16"/>
  <c r="T1205" i="16" s="1"/>
  <c r="E1206" i="16"/>
  <c r="T1206" i="16" s="1"/>
  <c r="E1207" i="16"/>
  <c r="E1209" i="16"/>
  <c r="T1209" i="16" s="1"/>
  <c r="E1210" i="16"/>
  <c r="E1211" i="16"/>
  <c r="T1211" i="16" s="1"/>
  <c r="E1212" i="16"/>
  <c r="E1214" i="16"/>
  <c r="E1215" i="16"/>
  <c r="T1215" i="16" s="1"/>
  <c r="E1216" i="16"/>
  <c r="E1217" i="16"/>
  <c r="T1217" i="16" s="1"/>
  <c r="E1218" i="16"/>
  <c r="E1220" i="16"/>
  <c r="T1220" i="16" s="1"/>
  <c r="E1221" i="16"/>
  <c r="T1221" i="16" s="1"/>
  <c r="E1222" i="16"/>
  <c r="T1222" i="16" s="1"/>
  <c r="E1223" i="16"/>
  <c r="E1224" i="16"/>
  <c r="E1225" i="16"/>
  <c r="T1225" i="16" s="1"/>
  <c r="E1226" i="16"/>
  <c r="E1227" i="16"/>
  <c r="T1227" i="16" s="1"/>
  <c r="E1228" i="16"/>
  <c r="E1229" i="16"/>
  <c r="E1230" i="16"/>
  <c r="T1230" i="16" s="1"/>
  <c r="E1231" i="16"/>
  <c r="T1231" i="16" s="1"/>
  <c r="E1232" i="16"/>
  <c r="T1232" i="16" s="1"/>
  <c r="E1233" i="16"/>
  <c r="E1236" i="16"/>
  <c r="T1236" i="16" s="1"/>
  <c r="E1237" i="16"/>
  <c r="T1237" i="16" s="1"/>
  <c r="E1238" i="16"/>
  <c r="T1238" i="16" s="1"/>
  <c r="E1239" i="16"/>
  <c r="E1240" i="16"/>
  <c r="E1241" i="16"/>
  <c r="T1241" i="16" s="1"/>
  <c r="E1242" i="16"/>
  <c r="E1243" i="16"/>
  <c r="T1243" i="16" s="1"/>
  <c r="E1244" i="16"/>
  <c r="E3" i="16"/>
  <c r="T3" i="16" s="1"/>
  <c r="S1220" i="16"/>
  <c r="S1216" i="16"/>
  <c r="S1184" i="16"/>
  <c r="S1164" i="16"/>
  <c r="S1152" i="16"/>
  <c r="S1120" i="16"/>
  <c r="S1056" i="16"/>
  <c r="S1044" i="16"/>
  <c r="S987" i="16"/>
  <c r="S864" i="16"/>
  <c r="S848" i="16"/>
  <c r="S752" i="16"/>
  <c r="S708" i="16"/>
  <c r="S564" i="16"/>
  <c r="S388" i="16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AB4" i="15"/>
  <c r="AC4" i="15"/>
  <c r="AD4" i="15"/>
  <c r="AE4" i="15"/>
  <c r="AF4" i="15"/>
  <c r="AG4" i="15"/>
  <c r="AH4" i="15"/>
  <c r="AI4" i="15"/>
  <c r="AJ4" i="15"/>
  <c r="AK4" i="15"/>
  <c r="AL4" i="15"/>
  <c r="AM4" i="15"/>
  <c r="AN4" i="15"/>
  <c r="AO4" i="15"/>
  <c r="AP4" i="15"/>
  <c r="AQ4" i="15"/>
  <c r="AR4" i="15"/>
  <c r="AS4" i="15"/>
  <c r="AT4" i="15"/>
  <c r="AU4" i="15"/>
  <c r="AV4" i="15"/>
  <c r="AW4" i="15"/>
  <c r="AX4" i="15"/>
  <c r="AY4" i="15"/>
  <c r="AZ4" i="15"/>
  <c r="BA4" i="15"/>
  <c r="BB4" i="15"/>
  <c r="BC4" i="15"/>
  <c r="BD4" i="15"/>
  <c r="BE4" i="15"/>
  <c r="BF4" i="15"/>
  <c r="BG4" i="15"/>
  <c r="BH4" i="15"/>
  <c r="BI4" i="15"/>
  <c r="BJ4" i="15"/>
  <c r="BK4" i="15"/>
  <c r="BL4" i="15"/>
  <c r="BM4" i="15"/>
  <c r="BN4" i="15"/>
  <c r="BO4" i="15"/>
  <c r="BP4" i="15"/>
  <c r="BQ4" i="15"/>
  <c r="BR4" i="15"/>
  <c r="BS4" i="15"/>
  <c r="BT4" i="15"/>
  <c r="BU4" i="15"/>
  <c r="BV4" i="15"/>
  <c r="BW4" i="15"/>
  <c r="BX4" i="15"/>
  <c r="BY4" i="15"/>
  <c r="BZ4" i="15"/>
  <c r="CA4" i="15"/>
  <c r="CB4" i="15"/>
  <c r="CC4" i="15"/>
  <c r="CD4" i="15"/>
  <c r="CE4" i="15"/>
  <c r="CF4" i="15"/>
  <c r="CG4" i="15"/>
  <c r="CH4" i="15"/>
  <c r="CI4" i="15"/>
  <c r="CJ4" i="15"/>
  <c r="CK4" i="15"/>
  <c r="CL4" i="15"/>
  <c r="CM4" i="15"/>
  <c r="CN4" i="15"/>
  <c r="CO4" i="15"/>
  <c r="CP4" i="15"/>
  <c r="CQ4" i="15"/>
  <c r="CR4" i="15"/>
  <c r="CS4" i="15"/>
  <c r="CT4" i="15"/>
  <c r="CU4" i="15"/>
  <c r="CV4" i="15"/>
  <c r="CW4" i="15"/>
  <c r="CX4" i="15"/>
  <c r="CY4" i="15"/>
  <c r="CZ4" i="15"/>
  <c r="DA4" i="15"/>
  <c r="DB4" i="15"/>
  <c r="DC4" i="15"/>
  <c r="DD4" i="15"/>
  <c r="DE4" i="15"/>
  <c r="DF4" i="15"/>
  <c r="DG4" i="15"/>
  <c r="DH4" i="15"/>
  <c r="DI4" i="15"/>
  <c r="DJ4" i="15"/>
  <c r="DK4" i="15"/>
  <c r="DL4" i="15"/>
  <c r="DM4" i="15"/>
  <c r="DN4" i="15"/>
  <c r="DO4" i="15"/>
  <c r="DP4" i="15"/>
  <c r="DQ4" i="15"/>
  <c r="DR4" i="15"/>
  <c r="DS4" i="15"/>
  <c r="DT4" i="15"/>
  <c r="DU4" i="15"/>
  <c r="DV4" i="15"/>
  <c r="DW4" i="15"/>
  <c r="DX4" i="15"/>
  <c r="DY4" i="15"/>
  <c r="DZ4" i="15"/>
  <c r="EA4" i="15"/>
  <c r="EB4" i="15"/>
  <c r="EC4" i="15"/>
  <c r="ED4" i="15"/>
  <c r="EE4" i="15"/>
  <c r="EF4" i="15"/>
  <c r="EG4" i="15"/>
  <c r="EH4" i="15"/>
  <c r="EI4" i="15"/>
  <c r="EJ4" i="15"/>
  <c r="EK4" i="15"/>
  <c r="EL4" i="15"/>
  <c r="EM4" i="15"/>
  <c r="EN4" i="15"/>
  <c r="EO4" i="15"/>
  <c r="EP4" i="15"/>
  <c r="EQ4" i="15"/>
  <c r="ER4" i="15"/>
  <c r="ES4" i="15"/>
  <c r="ET4" i="15"/>
  <c r="EU4" i="15"/>
  <c r="EV4" i="15"/>
  <c r="EW4" i="15"/>
  <c r="EX4" i="15"/>
  <c r="EY4" i="15"/>
  <c r="EZ4" i="15"/>
  <c r="FA4" i="15"/>
  <c r="FB4" i="15"/>
  <c r="FC4" i="15"/>
  <c r="FD4" i="15"/>
  <c r="FE4" i="15"/>
  <c r="FF4" i="15"/>
  <c r="FG4" i="15"/>
  <c r="FH4" i="15"/>
  <c r="FI4" i="15"/>
  <c r="FJ4" i="15"/>
  <c r="FK4" i="15"/>
  <c r="FL4" i="15"/>
  <c r="FM4" i="15"/>
  <c r="FN4" i="15"/>
  <c r="FO4" i="15"/>
  <c r="FP4" i="15"/>
  <c r="FQ4" i="15"/>
  <c r="FR4" i="15"/>
  <c r="FS4" i="15"/>
  <c r="FT4" i="15"/>
  <c r="FU4" i="15"/>
  <c r="FV4" i="15"/>
  <c r="FW4" i="15"/>
  <c r="FX4" i="15"/>
  <c r="FY4" i="15"/>
  <c r="FZ4" i="15"/>
  <c r="GA4" i="15"/>
  <c r="GB4" i="15"/>
  <c r="GC4" i="15"/>
  <c r="GD4" i="15"/>
  <c r="GE4" i="15"/>
  <c r="GF4" i="15"/>
  <c r="GG4" i="15"/>
  <c r="GH4" i="15"/>
  <c r="GI4" i="15"/>
  <c r="GJ4" i="15"/>
  <c r="GK4" i="15"/>
  <c r="GL4" i="15"/>
  <c r="GM4" i="15"/>
  <c r="GN4" i="15"/>
  <c r="GO4" i="15"/>
  <c r="GP4" i="15"/>
  <c r="GQ4" i="15"/>
  <c r="GR4" i="15"/>
  <c r="GS4" i="15"/>
  <c r="GT4" i="15"/>
  <c r="GU4" i="15"/>
  <c r="GV4" i="15"/>
  <c r="GW4" i="15"/>
  <c r="GX4" i="15"/>
  <c r="GY4" i="15"/>
  <c r="GZ4" i="15"/>
  <c r="HA4" i="15"/>
  <c r="HB4" i="15"/>
  <c r="HC4" i="15"/>
  <c r="HD4" i="15"/>
  <c r="HE4" i="15"/>
  <c r="HF4" i="15"/>
  <c r="HG4" i="15"/>
  <c r="HH4" i="15"/>
  <c r="HI4" i="15"/>
  <c r="HJ4" i="15"/>
  <c r="HK4" i="15"/>
  <c r="HL4" i="15"/>
  <c r="HM4" i="15"/>
  <c r="HN4" i="15"/>
  <c r="HO4" i="15"/>
  <c r="HP4" i="15"/>
  <c r="HQ4" i="15"/>
  <c r="HR4" i="15"/>
  <c r="HS4" i="15"/>
  <c r="HT4" i="15"/>
  <c r="HU4" i="15"/>
  <c r="HV4" i="15"/>
  <c r="HW4" i="15"/>
  <c r="HX4" i="15"/>
  <c r="HY4" i="15"/>
  <c r="HZ4" i="15"/>
  <c r="IA4" i="15"/>
  <c r="IB4" i="15"/>
  <c r="IC4" i="15"/>
  <c r="ID4" i="15"/>
  <c r="IE4" i="15"/>
  <c r="IF4" i="15"/>
  <c r="IG4" i="15"/>
  <c r="IH4" i="15"/>
  <c r="II4" i="15"/>
  <c r="IJ4" i="15"/>
  <c r="IK4" i="15"/>
  <c r="IL4" i="15"/>
  <c r="IM4" i="15"/>
  <c r="IN4" i="15"/>
  <c r="IO4" i="15"/>
  <c r="IP4" i="15"/>
  <c r="IQ4" i="15"/>
  <c r="IR4" i="15"/>
  <c r="IS4" i="15"/>
  <c r="IT4" i="15"/>
  <c r="IU4" i="15"/>
  <c r="IV4" i="15"/>
  <c r="IW4" i="15"/>
  <c r="IX4" i="15"/>
  <c r="IY4" i="15"/>
  <c r="IZ4" i="15"/>
  <c r="JA4" i="15"/>
  <c r="JB4" i="15"/>
  <c r="JC4" i="15"/>
  <c r="JD4" i="15"/>
  <c r="JE4" i="15"/>
  <c r="JF4" i="15"/>
  <c r="JG4" i="15"/>
  <c r="JH4" i="15"/>
  <c r="JI4" i="15"/>
  <c r="JJ4" i="15"/>
  <c r="JK4" i="15"/>
  <c r="JL4" i="15"/>
  <c r="JM4" i="15"/>
  <c r="JN4" i="15"/>
  <c r="JO4" i="15"/>
  <c r="JP4" i="15"/>
  <c r="JQ4" i="15"/>
  <c r="JR4" i="15"/>
  <c r="JS4" i="15"/>
  <c r="JT4" i="15"/>
  <c r="JU4" i="15"/>
  <c r="JV4" i="15"/>
  <c r="JW4" i="15"/>
  <c r="JX4" i="15"/>
  <c r="JY4" i="15"/>
  <c r="JZ4" i="15"/>
  <c r="KA4" i="15"/>
  <c r="KB4" i="15"/>
  <c r="KC4" i="15"/>
  <c r="KD4" i="15"/>
  <c r="KE4" i="15"/>
  <c r="KF4" i="15"/>
  <c r="KG4" i="15"/>
  <c r="KH4" i="15"/>
  <c r="KI4" i="15"/>
  <c r="KJ4" i="15"/>
  <c r="KK4" i="15"/>
  <c r="KL4" i="15"/>
  <c r="KM4" i="15"/>
  <c r="KN4" i="15"/>
  <c r="KO4" i="15"/>
  <c r="KP4" i="15"/>
  <c r="KQ4" i="15"/>
  <c r="KR4" i="15"/>
  <c r="KS4" i="15"/>
  <c r="KT4" i="15"/>
  <c r="KU4" i="15"/>
  <c r="KV4" i="15"/>
  <c r="KW4" i="15"/>
  <c r="KX4" i="15"/>
  <c r="KY4" i="15"/>
  <c r="KZ4" i="15"/>
  <c r="LA4" i="15"/>
  <c r="LB4" i="15"/>
  <c r="LC4" i="15"/>
  <c r="LD4" i="15"/>
  <c r="LE4" i="15"/>
  <c r="LF4" i="15"/>
  <c r="LG4" i="15"/>
  <c r="LH4" i="15"/>
  <c r="LI4" i="15"/>
  <c r="LJ4" i="15"/>
  <c r="LK4" i="15"/>
  <c r="LL4" i="15"/>
  <c r="LM4" i="15"/>
  <c r="LN4" i="15"/>
  <c r="LO4" i="15"/>
  <c r="LP4" i="15"/>
  <c r="LQ4" i="15"/>
  <c r="LR4" i="15"/>
  <c r="LS4" i="15"/>
  <c r="LT4" i="15"/>
  <c r="LU4" i="15"/>
  <c r="LV4" i="15"/>
  <c r="LW4" i="15"/>
  <c r="LX4" i="15"/>
  <c r="LY4" i="15"/>
  <c r="LZ4" i="15"/>
  <c r="MA4" i="15"/>
  <c r="MB4" i="15"/>
  <c r="MC4" i="15"/>
  <c r="MD4" i="15"/>
  <c r="ME4" i="15"/>
  <c r="MF4" i="15"/>
  <c r="MG4" i="15"/>
  <c r="MH4" i="15"/>
  <c r="MI4" i="15"/>
  <c r="MJ4" i="15"/>
  <c r="MK4" i="15"/>
  <c r="ML4" i="15"/>
  <c r="MM4" i="15"/>
  <c r="MN4" i="15"/>
  <c r="MO4" i="15"/>
  <c r="MP4" i="15"/>
  <c r="MQ4" i="15"/>
  <c r="MR4" i="15"/>
  <c r="MS4" i="15"/>
  <c r="MT4" i="15"/>
  <c r="MU4" i="15"/>
  <c r="MV4" i="15"/>
  <c r="MW4" i="15"/>
  <c r="MX4" i="15"/>
  <c r="MY4" i="15"/>
  <c r="MZ4" i="15"/>
  <c r="NA4" i="15"/>
  <c r="NB4" i="15"/>
  <c r="NC4" i="15"/>
  <c r="ND4" i="15"/>
  <c r="NE4" i="15"/>
  <c r="NF4" i="15"/>
  <c r="NG4" i="15"/>
  <c r="NH4" i="15"/>
  <c r="NI4" i="15"/>
  <c r="NJ4" i="15"/>
  <c r="NK4" i="15"/>
  <c r="NL4" i="15"/>
  <c r="NM4" i="15"/>
  <c r="NN4" i="15"/>
  <c r="NO4" i="15"/>
  <c r="NP4" i="15"/>
  <c r="NQ4" i="15"/>
  <c r="NR4" i="15"/>
  <c r="NS4" i="15"/>
  <c r="NT4" i="15"/>
  <c r="NU4" i="15"/>
  <c r="NV4" i="15"/>
  <c r="NW4" i="15"/>
  <c r="NX4" i="15"/>
  <c r="NY4" i="15"/>
  <c r="NZ4" i="15"/>
  <c r="OA4" i="15"/>
  <c r="OB4" i="15"/>
  <c r="OC4" i="15"/>
  <c r="OD4" i="15"/>
  <c r="OE4" i="15"/>
  <c r="OF4" i="15"/>
  <c r="OG4" i="15"/>
  <c r="OH4" i="15"/>
  <c r="OI4" i="15"/>
  <c r="OJ4" i="15"/>
  <c r="OK4" i="15"/>
  <c r="OL4" i="15"/>
  <c r="OM4" i="15"/>
  <c r="ON4" i="15"/>
  <c r="OO4" i="15"/>
  <c r="OP4" i="15"/>
  <c r="OQ4" i="15"/>
  <c r="OR4" i="15"/>
  <c r="OS4" i="15"/>
  <c r="OT4" i="15"/>
  <c r="OU4" i="15"/>
  <c r="OV4" i="15"/>
  <c r="OW4" i="15"/>
  <c r="OX4" i="15"/>
  <c r="OY4" i="15"/>
  <c r="OZ4" i="15"/>
  <c r="PA4" i="15"/>
  <c r="PB4" i="15"/>
  <c r="PC4" i="15"/>
  <c r="PD4" i="15"/>
  <c r="PE4" i="15"/>
  <c r="PF4" i="15"/>
  <c r="PG4" i="15"/>
  <c r="PH4" i="15"/>
  <c r="PI4" i="15"/>
  <c r="PJ4" i="15"/>
  <c r="PK4" i="15"/>
  <c r="PL4" i="15"/>
  <c r="PM4" i="15"/>
  <c r="PN4" i="15"/>
  <c r="PO4" i="15"/>
  <c r="PP4" i="15"/>
  <c r="PQ4" i="15"/>
  <c r="PR4" i="15"/>
  <c r="PS4" i="15"/>
  <c r="PT4" i="15"/>
  <c r="PU4" i="15"/>
  <c r="PV4" i="15"/>
  <c r="PW4" i="15"/>
  <c r="PX4" i="15"/>
  <c r="PY4" i="15"/>
  <c r="PZ4" i="15"/>
  <c r="QA4" i="15"/>
  <c r="QB4" i="15"/>
  <c r="QC4" i="15"/>
  <c r="QD4" i="15"/>
  <c r="QE4" i="15"/>
  <c r="QF4" i="15"/>
  <c r="QG4" i="15"/>
  <c r="QH4" i="15"/>
  <c r="QI4" i="15"/>
  <c r="QJ4" i="15"/>
  <c r="QK4" i="15"/>
  <c r="QL4" i="15"/>
  <c r="QM4" i="15"/>
  <c r="QN4" i="15"/>
  <c r="QO4" i="15"/>
  <c r="QP4" i="15"/>
  <c r="QQ4" i="15"/>
  <c r="QR4" i="15"/>
  <c r="QS4" i="15"/>
  <c r="QT4" i="15"/>
  <c r="QU4" i="15"/>
  <c r="QV4" i="15"/>
  <c r="QW4" i="15"/>
  <c r="QX4" i="15"/>
  <c r="QY4" i="15"/>
  <c r="QZ4" i="15"/>
  <c r="RA4" i="15"/>
  <c r="RB4" i="15"/>
  <c r="RC4" i="15"/>
  <c r="RD4" i="15"/>
  <c r="RE4" i="15"/>
  <c r="RF4" i="15"/>
  <c r="RG4" i="15"/>
  <c r="RH4" i="15"/>
  <c r="RI4" i="15"/>
  <c r="RJ4" i="15"/>
  <c r="RK4" i="15"/>
  <c r="RL4" i="15"/>
  <c r="RM4" i="15"/>
  <c r="RN4" i="15"/>
  <c r="RO4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AA5" i="15"/>
  <c r="AB5" i="15"/>
  <c r="AC5" i="15"/>
  <c r="AD5" i="15"/>
  <c r="AE5" i="15"/>
  <c r="AF5" i="15"/>
  <c r="AG5" i="15"/>
  <c r="AH5" i="15"/>
  <c r="AI5" i="15"/>
  <c r="AJ5" i="15"/>
  <c r="AK5" i="15"/>
  <c r="AL5" i="15"/>
  <c r="AM5" i="15"/>
  <c r="AN5" i="15"/>
  <c r="AO5" i="15"/>
  <c r="AP5" i="15"/>
  <c r="AQ5" i="15"/>
  <c r="AR5" i="15"/>
  <c r="AS5" i="15"/>
  <c r="AT5" i="15"/>
  <c r="AU5" i="15"/>
  <c r="AV5" i="15"/>
  <c r="AW5" i="15"/>
  <c r="AX5" i="15"/>
  <c r="AY5" i="15"/>
  <c r="AZ5" i="15"/>
  <c r="BA5" i="15"/>
  <c r="BB5" i="15"/>
  <c r="BC5" i="15"/>
  <c r="BD5" i="15"/>
  <c r="BE5" i="15"/>
  <c r="BF5" i="15"/>
  <c r="BG5" i="15"/>
  <c r="BH5" i="15"/>
  <c r="BI5" i="15"/>
  <c r="BJ5" i="15"/>
  <c r="BK5" i="15"/>
  <c r="BL5" i="15"/>
  <c r="BM5" i="15"/>
  <c r="BN5" i="15"/>
  <c r="BO5" i="15"/>
  <c r="BP5" i="15"/>
  <c r="BQ5" i="15"/>
  <c r="BR5" i="15"/>
  <c r="BS5" i="15"/>
  <c r="BT5" i="15"/>
  <c r="BU5" i="15"/>
  <c r="BV5" i="15"/>
  <c r="BW5" i="15"/>
  <c r="BX5" i="15"/>
  <c r="BY5" i="15"/>
  <c r="BZ5" i="15"/>
  <c r="CA5" i="15"/>
  <c r="CB5" i="15"/>
  <c r="CC5" i="15"/>
  <c r="CD5" i="15"/>
  <c r="CE5" i="15"/>
  <c r="CF5" i="15"/>
  <c r="CG5" i="15"/>
  <c r="CH5" i="15"/>
  <c r="CI5" i="15"/>
  <c r="CJ5" i="15"/>
  <c r="CK5" i="15"/>
  <c r="CL5" i="15"/>
  <c r="CM5" i="15"/>
  <c r="CN5" i="15"/>
  <c r="CO5" i="15"/>
  <c r="CP5" i="15"/>
  <c r="CQ5" i="15"/>
  <c r="CR5" i="15"/>
  <c r="CS5" i="15"/>
  <c r="CT5" i="15"/>
  <c r="CU5" i="15"/>
  <c r="CV5" i="15"/>
  <c r="CW5" i="15"/>
  <c r="CX5" i="15"/>
  <c r="CY5" i="15"/>
  <c r="CZ5" i="15"/>
  <c r="DA5" i="15"/>
  <c r="DB5" i="15"/>
  <c r="DC5" i="15"/>
  <c r="DD5" i="15"/>
  <c r="DE5" i="15"/>
  <c r="DF5" i="15"/>
  <c r="DG5" i="15"/>
  <c r="DH5" i="15"/>
  <c r="DI5" i="15"/>
  <c r="DJ5" i="15"/>
  <c r="DK5" i="15"/>
  <c r="DL5" i="15"/>
  <c r="DM5" i="15"/>
  <c r="DN5" i="15"/>
  <c r="DO5" i="15"/>
  <c r="DP5" i="15"/>
  <c r="DQ5" i="15"/>
  <c r="DR5" i="15"/>
  <c r="DS5" i="15"/>
  <c r="DT5" i="15"/>
  <c r="DU5" i="15"/>
  <c r="DV5" i="15"/>
  <c r="DW5" i="15"/>
  <c r="DX5" i="15"/>
  <c r="DY5" i="15"/>
  <c r="DZ5" i="15"/>
  <c r="EA5" i="15"/>
  <c r="EB5" i="15"/>
  <c r="EC5" i="15"/>
  <c r="ED5" i="15"/>
  <c r="EE5" i="15"/>
  <c r="EF5" i="15"/>
  <c r="EG5" i="15"/>
  <c r="EH5" i="15"/>
  <c r="EI5" i="15"/>
  <c r="EJ5" i="15"/>
  <c r="EK5" i="15"/>
  <c r="EL5" i="15"/>
  <c r="EM5" i="15"/>
  <c r="EN5" i="15"/>
  <c r="EO5" i="15"/>
  <c r="EP5" i="15"/>
  <c r="EQ5" i="15"/>
  <c r="ER5" i="15"/>
  <c r="ES5" i="15"/>
  <c r="ET5" i="15"/>
  <c r="EU5" i="15"/>
  <c r="EV5" i="15"/>
  <c r="EW5" i="15"/>
  <c r="EX5" i="15"/>
  <c r="EY5" i="15"/>
  <c r="EZ5" i="15"/>
  <c r="FA5" i="15"/>
  <c r="FB5" i="15"/>
  <c r="FC5" i="15"/>
  <c r="FD5" i="15"/>
  <c r="FE5" i="15"/>
  <c r="FF5" i="15"/>
  <c r="FG5" i="15"/>
  <c r="FH5" i="15"/>
  <c r="FI5" i="15"/>
  <c r="FJ5" i="15"/>
  <c r="FK5" i="15"/>
  <c r="FL5" i="15"/>
  <c r="FM5" i="15"/>
  <c r="FN5" i="15"/>
  <c r="FO5" i="15"/>
  <c r="FP5" i="15"/>
  <c r="FQ5" i="15"/>
  <c r="FR5" i="15"/>
  <c r="FS5" i="15"/>
  <c r="FT5" i="15"/>
  <c r="FU5" i="15"/>
  <c r="FV5" i="15"/>
  <c r="FW5" i="15"/>
  <c r="FX5" i="15"/>
  <c r="FY5" i="15"/>
  <c r="FZ5" i="15"/>
  <c r="GA5" i="15"/>
  <c r="GB5" i="15"/>
  <c r="GC5" i="15"/>
  <c r="GD5" i="15"/>
  <c r="GE5" i="15"/>
  <c r="GF5" i="15"/>
  <c r="GG5" i="15"/>
  <c r="GH5" i="15"/>
  <c r="GI5" i="15"/>
  <c r="GJ5" i="15"/>
  <c r="GK5" i="15"/>
  <c r="GL5" i="15"/>
  <c r="GM5" i="15"/>
  <c r="GN5" i="15"/>
  <c r="GO5" i="15"/>
  <c r="GP5" i="15"/>
  <c r="GQ5" i="15"/>
  <c r="GR5" i="15"/>
  <c r="GS5" i="15"/>
  <c r="GT5" i="15"/>
  <c r="GU5" i="15"/>
  <c r="GV5" i="15"/>
  <c r="GW5" i="15"/>
  <c r="GX5" i="15"/>
  <c r="GY5" i="15"/>
  <c r="GZ5" i="15"/>
  <c r="HA5" i="15"/>
  <c r="HB5" i="15"/>
  <c r="HC5" i="15"/>
  <c r="HD5" i="15"/>
  <c r="HE5" i="15"/>
  <c r="HF5" i="15"/>
  <c r="HG5" i="15"/>
  <c r="HH5" i="15"/>
  <c r="HI5" i="15"/>
  <c r="HJ5" i="15"/>
  <c r="HK5" i="15"/>
  <c r="HL5" i="15"/>
  <c r="HM5" i="15"/>
  <c r="HN5" i="15"/>
  <c r="HO5" i="15"/>
  <c r="HP5" i="15"/>
  <c r="HQ5" i="15"/>
  <c r="HR5" i="15"/>
  <c r="HS5" i="15"/>
  <c r="HT5" i="15"/>
  <c r="HU5" i="15"/>
  <c r="HV5" i="15"/>
  <c r="HW5" i="15"/>
  <c r="HX5" i="15"/>
  <c r="HY5" i="15"/>
  <c r="HZ5" i="15"/>
  <c r="IA5" i="15"/>
  <c r="IB5" i="15"/>
  <c r="IC5" i="15"/>
  <c r="ID5" i="15"/>
  <c r="IE5" i="15"/>
  <c r="IF5" i="15"/>
  <c r="IG5" i="15"/>
  <c r="IH5" i="15"/>
  <c r="II5" i="15"/>
  <c r="IJ5" i="15"/>
  <c r="IK5" i="15"/>
  <c r="IL5" i="15"/>
  <c r="IM5" i="15"/>
  <c r="IN5" i="15"/>
  <c r="IO5" i="15"/>
  <c r="IP5" i="15"/>
  <c r="IQ5" i="15"/>
  <c r="IR5" i="15"/>
  <c r="IS5" i="15"/>
  <c r="IT5" i="15"/>
  <c r="IU5" i="15"/>
  <c r="IV5" i="15"/>
  <c r="IW5" i="15"/>
  <c r="IX5" i="15"/>
  <c r="IY5" i="15"/>
  <c r="IZ5" i="15"/>
  <c r="JA5" i="15"/>
  <c r="JB5" i="15"/>
  <c r="JC5" i="15"/>
  <c r="JD5" i="15"/>
  <c r="JE5" i="15"/>
  <c r="JF5" i="15"/>
  <c r="JG5" i="15"/>
  <c r="JH5" i="15"/>
  <c r="JI5" i="15"/>
  <c r="JJ5" i="15"/>
  <c r="JK5" i="15"/>
  <c r="JL5" i="15"/>
  <c r="JM5" i="15"/>
  <c r="JN5" i="15"/>
  <c r="JO5" i="15"/>
  <c r="JP5" i="15"/>
  <c r="JQ5" i="15"/>
  <c r="JR5" i="15"/>
  <c r="JS5" i="15"/>
  <c r="JT5" i="15"/>
  <c r="JU5" i="15"/>
  <c r="JV5" i="15"/>
  <c r="JW5" i="15"/>
  <c r="JX5" i="15"/>
  <c r="JY5" i="15"/>
  <c r="JZ5" i="15"/>
  <c r="KA5" i="15"/>
  <c r="KB5" i="15"/>
  <c r="KC5" i="15"/>
  <c r="KD5" i="15"/>
  <c r="KE5" i="15"/>
  <c r="KF5" i="15"/>
  <c r="KG5" i="15"/>
  <c r="KH5" i="15"/>
  <c r="KI5" i="15"/>
  <c r="KJ5" i="15"/>
  <c r="KK5" i="15"/>
  <c r="KL5" i="15"/>
  <c r="KM5" i="15"/>
  <c r="KN5" i="15"/>
  <c r="KO5" i="15"/>
  <c r="KP5" i="15"/>
  <c r="KQ5" i="15"/>
  <c r="KR5" i="15"/>
  <c r="KS5" i="15"/>
  <c r="KT5" i="15"/>
  <c r="KU5" i="15"/>
  <c r="KV5" i="15"/>
  <c r="KW5" i="15"/>
  <c r="KX5" i="15"/>
  <c r="KY5" i="15"/>
  <c r="KZ5" i="15"/>
  <c r="LA5" i="15"/>
  <c r="LB5" i="15"/>
  <c r="LC5" i="15"/>
  <c r="LD5" i="15"/>
  <c r="LE5" i="15"/>
  <c r="LF5" i="15"/>
  <c r="LG5" i="15"/>
  <c r="LH5" i="15"/>
  <c r="LI5" i="15"/>
  <c r="LJ5" i="15"/>
  <c r="LK5" i="15"/>
  <c r="LL5" i="15"/>
  <c r="LM5" i="15"/>
  <c r="LN5" i="15"/>
  <c r="LO5" i="15"/>
  <c r="LP5" i="15"/>
  <c r="LQ5" i="15"/>
  <c r="LR5" i="15"/>
  <c r="LS5" i="15"/>
  <c r="LT5" i="15"/>
  <c r="LU5" i="15"/>
  <c r="LV5" i="15"/>
  <c r="LW5" i="15"/>
  <c r="LX5" i="15"/>
  <c r="LY5" i="15"/>
  <c r="LZ5" i="15"/>
  <c r="MA5" i="15"/>
  <c r="MB5" i="15"/>
  <c r="MC5" i="15"/>
  <c r="MD5" i="15"/>
  <c r="ME5" i="15"/>
  <c r="MF5" i="15"/>
  <c r="MG5" i="15"/>
  <c r="MH5" i="15"/>
  <c r="MI5" i="15"/>
  <c r="MJ5" i="15"/>
  <c r="MK5" i="15"/>
  <c r="ML5" i="15"/>
  <c r="MM5" i="15"/>
  <c r="MN5" i="15"/>
  <c r="MO5" i="15"/>
  <c r="MP5" i="15"/>
  <c r="MQ5" i="15"/>
  <c r="MR5" i="15"/>
  <c r="MS5" i="15"/>
  <c r="MT5" i="15"/>
  <c r="MU5" i="15"/>
  <c r="MV5" i="15"/>
  <c r="MW5" i="15"/>
  <c r="MX5" i="15"/>
  <c r="MY5" i="15"/>
  <c r="MZ5" i="15"/>
  <c r="NA5" i="15"/>
  <c r="NB5" i="15"/>
  <c r="NC5" i="15"/>
  <c r="ND5" i="15"/>
  <c r="NE5" i="15"/>
  <c r="NF5" i="15"/>
  <c r="NG5" i="15"/>
  <c r="NH5" i="15"/>
  <c r="NI5" i="15"/>
  <c r="NJ5" i="15"/>
  <c r="NK5" i="15"/>
  <c r="NL5" i="15"/>
  <c r="NM5" i="15"/>
  <c r="NN5" i="15"/>
  <c r="NO5" i="15"/>
  <c r="NP5" i="15"/>
  <c r="NQ5" i="15"/>
  <c r="NR5" i="15"/>
  <c r="NS5" i="15"/>
  <c r="NT5" i="15"/>
  <c r="NU5" i="15"/>
  <c r="NV5" i="15"/>
  <c r="NW5" i="15"/>
  <c r="NX5" i="15"/>
  <c r="NY5" i="15"/>
  <c r="NZ5" i="15"/>
  <c r="OA5" i="15"/>
  <c r="OB5" i="15"/>
  <c r="OC5" i="15"/>
  <c r="OD5" i="15"/>
  <c r="OE5" i="15"/>
  <c r="OF5" i="15"/>
  <c r="OG5" i="15"/>
  <c r="OH5" i="15"/>
  <c r="OI5" i="15"/>
  <c r="OJ5" i="15"/>
  <c r="OK5" i="15"/>
  <c r="OL5" i="15"/>
  <c r="OM5" i="15"/>
  <c r="ON5" i="15"/>
  <c r="OO5" i="15"/>
  <c r="OP5" i="15"/>
  <c r="OQ5" i="15"/>
  <c r="OR5" i="15"/>
  <c r="OS5" i="15"/>
  <c r="OT5" i="15"/>
  <c r="OU5" i="15"/>
  <c r="OV5" i="15"/>
  <c r="OW5" i="15"/>
  <c r="OX5" i="15"/>
  <c r="OY5" i="15"/>
  <c r="OZ5" i="15"/>
  <c r="PA5" i="15"/>
  <c r="PB5" i="15"/>
  <c r="PC5" i="15"/>
  <c r="PD5" i="15"/>
  <c r="PE5" i="15"/>
  <c r="PF5" i="15"/>
  <c r="PG5" i="15"/>
  <c r="PH5" i="15"/>
  <c r="PI5" i="15"/>
  <c r="PJ5" i="15"/>
  <c r="PK5" i="15"/>
  <c r="PL5" i="15"/>
  <c r="PM5" i="15"/>
  <c r="PN5" i="15"/>
  <c r="PO5" i="15"/>
  <c r="PP5" i="15"/>
  <c r="PQ5" i="15"/>
  <c r="PR5" i="15"/>
  <c r="PS5" i="15"/>
  <c r="PT5" i="15"/>
  <c r="PU5" i="15"/>
  <c r="PV5" i="15"/>
  <c r="PW5" i="15"/>
  <c r="PX5" i="15"/>
  <c r="PY5" i="15"/>
  <c r="PZ5" i="15"/>
  <c r="QA5" i="15"/>
  <c r="QB5" i="15"/>
  <c r="QC5" i="15"/>
  <c r="QD5" i="15"/>
  <c r="QE5" i="15"/>
  <c r="QF5" i="15"/>
  <c r="QG5" i="15"/>
  <c r="QH5" i="15"/>
  <c r="QI5" i="15"/>
  <c r="QJ5" i="15"/>
  <c r="QK5" i="15"/>
  <c r="QL5" i="15"/>
  <c r="QM5" i="15"/>
  <c r="QN5" i="15"/>
  <c r="QO5" i="15"/>
  <c r="QP5" i="15"/>
  <c r="QQ5" i="15"/>
  <c r="QR5" i="15"/>
  <c r="QS5" i="15"/>
  <c r="QT5" i="15"/>
  <c r="QU5" i="15"/>
  <c r="QV5" i="15"/>
  <c r="QW5" i="15"/>
  <c r="QX5" i="15"/>
  <c r="QY5" i="15"/>
  <c r="QZ5" i="15"/>
  <c r="RA5" i="15"/>
  <c r="RB5" i="15"/>
  <c r="RC5" i="15"/>
  <c r="RD5" i="15"/>
  <c r="RE5" i="15"/>
  <c r="RF5" i="15"/>
  <c r="RG5" i="15"/>
  <c r="RH5" i="15"/>
  <c r="RI5" i="15"/>
  <c r="RJ5" i="15"/>
  <c r="RK5" i="15"/>
  <c r="RL5" i="15"/>
  <c r="RM5" i="15"/>
  <c r="RN5" i="15"/>
  <c r="RO5" i="15"/>
  <c r="D6" i="15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AK6" i="15"/>
  <c r="AL6" i="15"/>
  <c r="AM6" i="15"/>
  <c r="AN6" i="15"/>
  <c r="AO6" i="15"/>
  <c r="AP6" i="15"/>
  <c r="AQ6" i="15"/>
  <c r="AR6" i="15"/>
  <c r="AS6" i="15"/>
  <c r="AT6" i="15"/>
  <c r="AU6" i="15"/>
  <c r="AV6" i="15"/>
  <c r="AW6" i="15"/>
  <c r="AX6" i="15"/>
  <c r="AY6" i="15"/>
  <c r="AZ6" i="15"/>
  <c r="BA6" i="15"/>
  <c r="BB6" i="15"/>
  <c r="BC6" i="15"/>
  <c r="BD6" i="15"/>
  <c r="BE6" i="15"/>
  <c r="BF6" i="15"/>
  <c r="BG6" i="15"/>
  <c r="BH6" i="15"/>
  <c r="BI6" i="15"/>
  <c r="BJ6" i="15"/>
  <c r="BK6" i="15"/>
  <c r="BL6" i="15"/>
  <c r="BM6" i="15"/>
  <c r="BN6" i="15"/>
  <c r="BO6" i="15"/>
  <c r="BP6" i="15"/>
  <c r="BQ6" i="15"/>
  <c r="BR6" i="15"/>
  <c r="BS6" i="15"/>
  <c r="BT6" i="15"/>
  <c r="BU6" i="15"/>
  <c r="BV6" i="15"/>
  <c r="BW6" i="15"/>
  <c r="BX6" i="15"/>
  <c r="BY6" i="15"/>
  <c r="BZ6" i="15"/>
  <c r="CA6" i="15"/>
  <c r="CB6" i="15"/>
  <c r="CC6" i="15"/>
  <c r="CD6" i="15"/>
  <c r="CE6" i="15"/>
  <c r="CF6" i="15"/>
  <c r="CG6" i="15"/>
  <c r="CH6" i="15"/>
  <c r="CI6" i="15"/>
  <c r="CJ6" i="15"/>
  <c r="CK6" i="15"/>
  <c r="CL6" i="15"/>
  <c r="CM6" i="15"/>
  <c r="CN6" i="15"/>
  <c r="CO6" i="15"/>
  <c r="CP6" i="15"/>
  <c r="CQ6" i="15"/>
  <c r="CR6" i="15"/>
  <c r="CS6" i="15"/>
  <c r="CT6" i="15"/>
  <c r="CU6" i="15"/>
  <c r="CV6" i="15"/>
  <c r="CW6" i="15"/>
  <c r="CX6" i="15"/>
  <c r="CY6" i="15"/>
  <c r="CZ6" i="15"/>
  <c r="DA6" i="15"/>
  <c r="DB6" i="15"/>
  <c r="DC6" i="15"/>
  <c r="DD6" i="15"/>
  <c r="DE6" i="15"/>
  <c r="DF6" i="15"/>
  <c r="DG6" i="15"/>
  <c r="DH6" i="15"/>
  <c r="DI6" i="15"/>
  <c r="DJ6" i="15"/>
  <c r="DK6" i="15"/>
  <c r="DL6" i="15"/>
  <c r="DM6" i="15"/>
  <c r="DN6" i="15"/>
  <c r="DO6" i="15"/>
  <c r="DP6" i="15"/>
  <c r="DQ6" i="15"/>
  <c r="DR6" i="15"/>
  <c r="DS6" i="15"/>
  <c r="DT6" i="15"/>
  <c r="DU6" i="15"/>
  <c r="DV6" i="15"/>
  <c r="DW6" i="15"/>
  <c r="DX6" i="15"/>
  <c r="DY6" i="15"/>
  <c r="DZ6" i="15"/>
  <c r="EA6" i="15"/>
  <c r="EB6" i="15"/>
  <c r="EC6" i="15"/>
  <c r="ED6" i="15"/>
  <c r="EE6" i="15"/>
  <c r="EF6" i="15"/>
  <c r="EG6" i="15"/>
  <c r="EH6" i="15"/>
  <c r="EI6" i="15"/>
  <c r="EJ6" i="15"/>
  <c r="EK6" i="15"/>
  <c r="EL6" i="15"/>
  <c r="EM6" i="15"/>
  <c r="EN6" i="15"/>
  <c r="EO6" i="15"/>
  <c r="EP6" i="15"/>
  <c r="EQ6" i="15"/>
  <c r="ER6" i="15"/>
  <c r="ES6" i="15"/>
  <c r="ET6" i="15"/>
  <c r="EU6" i="15"/>
  <c r="EV6" i="15"/>
  <c r="EW6" i="15"/>
  <c r="EX6" i="15"/>
  <c r="EY6" i="15"/>
  <c r="EZ6" i="15"/>
  <c r="FA6" i="15"/>
  <c r="FB6" i="15"/>
  <c r="FC6" i="15"/>
  <c r="FD6" i="15"/>
  <c r="FE6" i="15"/>
  <c r="FF6" i="15"/>
  <c r="FG6" i="15"/>
  <c r="FH6" i="15"/>
  <c r="FI6" i="15"/>
  <c r="FJ6" i="15"/>
  <c r="FK6" i="15"/>
  <c r="FL6" i="15"/>
  <c r="FM6" i="15"/>
  <c r="FN6" i="15"/>
  <c r="FO6" i="15"/>
  <c r="FP6" i="15"/>
  <c r="FQ6" i="15"/>
  <c r="FR6" i="15"/>
  <c r="FS6" i="15"/>
  <c r="FT6" i="15"/>
  <c r="FU6" i="15"/>
  <c r="FV6" i="15"/>
  <c r="FW6" i="15"/>
  <c r="FX6" i="15"/>
  <c r="FY6" i="15"/>
  <c r="FZ6" i="15"/>
  <c r="GA6" i="15"/>
  <c r="GB6" i="15"/>
  <c r="GC6" i="15"/>
  <c r="GD6" i="15"/>
  <c r="GE6" i="15"/>
  <c r="GF6" i="15"/>
  <c r="GG6" i="15"/>
  <c r="GH6" i="15"/>
  <c r="GI6" i="15"/>
  <c r="GJ6" i="15"/>
  <c r="GK6" i="15"/>
  <c r="GL6" i="15"/>
  <c r="GM6" i="15"/>
  <c r="GN6" i="15"/>
  <c r="GO6" i="15"/>
  <c r="GP6" i="15"/>
  <c r="GQ6" i="15"/>
  <c r="GR6" i="15"/>
  <c r="GS6" i="15"/>
  <c r="GT6" i="15"/>
  <c r="GU6" i="15"/>
  <c r="GV6" i="15"/>
  <c r="GW6" i="15"/>
  <c r="GX6" i="15"/>
  <c r="GY6" i="15"/>
  <c r="GZ6" i="15"/>
  <c r="HA6" i="15"/>
  <c r="HB6" i="15"/>
  <c r="HC6" i="15"/>
  <c r="HD6" i="15"/>
  <c r="HE6" i="15"/>
  <c r="HF6" i="15"/>
  <c r="HG6" i="15"/>
  <c r="HH6" i="15"/>
  <c r="HI6" i="15"/>
  <c r="HJ6" i="15"/>
  <c r="HK6" i="15"/>
  <c r="HL6" i="15"/>
  <c r="HM6" i="15"/>
  <c r="HN6" i="15"/>
  <c r="HO6" i="15"/>
  <c r="HP6" i="15"/>
  <c r="HQ6" i="15"/>
  <c r="HR6" i="15"/>
  <c r="HS6" i="15"/>
  <c r="HT6" i="15"/>
  <c r="HU6" i="15"/>
  <c r="HV6" i="15"/>
  <c r="HW6" i="15"/>
  <c r="HX6" i="15"/>
  <c r="HY6" i="15"/>
  <c r="HZ6" i="15"/>
  <c r="IA6" i="15"/>
  <c r="IB6" i="15"/>
  <c r="IC6" i="15"/>
  <c r="ID6" i="15"/>
  <c r="IE6" i="15"/>
  <c r="IF6" i="15"/>
  <c r="IG6" i="15"/>
  <c r="IH6" i="15"/>
  <c r="II6" i="15"/>
  <c r="IJ6" i="15"/>
  <c r="IK6" i="15"/>
  <c r="IL6" i="15"/>
  <c r="IM6" i="15"/>
  <c r="IN6" i="15"/>
  <c r="IO6" i="15"/>
  <c r="IP6" i="15"/>
  <c r="IQ6" i="15"/>
  <c r="IR6" i="15"/>
  <c r="IS6" i="15"/>
  <c r="IT6" i="15"/>
  <c r="IU6" i="15"/>
  <c r="IV6" i="15"/>
  <c r="IW6" i="15"/>
  <c r="IX6" i="15"/>
  <c r="IY6" i="15"/>
  <c r="IZ6" i="15"/>
  <c r="JA6" i="15"/>
  <c r="JB6" i="15"/>
  <c r="JC6" i="15"/>
  <c r="JD6" i="15"/>
  <c r="JE6" i="15"/>
  <c r="JF6" i="15"/>
  <c r="JG6" i="15"/>
  <c r="JH6" i="15"/>
  <c r="JI6" i="15"/>
  <c r="JJ6" i="15"/>
  <c r="JK6" i="15"/>
  <c r="JL6" i="15"/>
  <c r="JM6" i="15"/>
  <c r="JN6" i="15"/>
  <c r="JO6" i="15"/>
  <c r="JP6" i="15"/>
  <c r="JQ6" i="15"/>
  <c r="JR6" i="15"/>
  <c r="JS6" i="15"/>
  <c r="JT6" i="15"/>
  <c r="JU6" i="15"/>
  <c r="JV6" i="15"/>
  <c r="JW6" i="15"/>
  <c r="JX6" i="15"/>
  <c r="JY6" i="15"/>
  <c r="JZ6" i="15"/>
  <c r="KA6" i="15"/>
  <c r="KB6" i="15"/>
  <c r="KC6" i="15"/>
  <c r="KD6" i="15"/>
  <c r="KE6" i="15"/>
  <c r="KF6" i="15"/>
  <c r="KG6" i="15"/>
  <c r="KH6" i="15"/>
  <c r="KI6" i="15"/>
  <c r="KJ6" i="15"/>
  <c r="KK6" i="15"/>
  <c r="KL6" i="15"/>
  <c r="KM6" i="15"/>
  <c r="KN6" i="15"/>
  <c r="KO6" i="15"/>
  <c r="KP6" i="15"/>
  <c r="KQ6" i="15"/>
  <c r="KR6" i="15"/>
  <c r="KS6" i="15"/>
  <c r="KT6" i="15"/>
  <c r="KU6" i="15"/>
  <c r="KV6" i="15"/>
  <c r="KW6" i="15"/>
  <c r="KX6" i="15"/>
  <c r="KY6" i="15"/>
  <c r="KZ6" i="15"/>
  <c r="LA6" i="15"/>
  <c r="LB6" i="15"/>
  <c r="LC6" i="15"/>
  <c r="LD6" i="15"/>
  <c r="LE6" i="15"/>
  <c r="LF6" i="15"/>
  <c r="LG6" i="15"/>
  <c r="LH6" i="15"/>
  <c r="LI6" i="15"/>
  <c r="LJ6" i="15"/>
  <c r="LK6" i="15"/>
  <c r="LL6" i="15"/>
  <c r="LM6" i="15"/>
  <c r="LN6" i="15"/>
  <c r="LO6" i="15"/>
  <c r="LP6" i="15"/>
  <c r="LQ6" i="15"/>
  <c r="LR6" i="15"/>
  <c r="LS6" i="15"/>
  <c r="LT6" i="15"/>
  <c r="LU6" i="15"/>
  <c r="LV6" i="15"/>
  <c r="LW6" i="15"/>
  <c r="LX6" i="15"/>
  <c r="LY6" i="15"/>
  <c r="LZ6" i="15"/>
  <c r="MA6" i="15"/>
  <c r="MB6" i="15"/>
  <c r="MC6" i="15"/>
  <c r="MD6" i="15"/>
  <c r="ME6" i="15"/>
  <c r="MF6" i="15"/>
  <c r="MG6" i="15"/>
  <c r="MH6" i="15"/>
  <c r="MI6" i="15"/>
  <c r="MJ6" i="15"/>
  <c r="MK6" i="15"/>
  <c r="ML6" i="15"/>
  <c r="MM6" i="15"/>
  <c r="MN6" i="15"/>
  <c r="MO6" i="15"/>
  <c r="MP6" i="15"/>
  <c r="MQ6" i="15"/>
  <c r="MR6" i="15"/>
  <c r="MS6" i="15"/>
  <c r="MT6" i="15"/>
  <c r="MU6" i="15"/>
  <c r="MV6" i="15"/>
  <c r="MW6" i="15"/>
  <c r="MX6" i="15"/>
  <c r="MY6" i="15"/>
  <c r="MZ6" i="15"/>
  <c r="NA6" i="15"/>
  <c r="NB6" i="15"/>
  <c r="NC6" i="15"/>
  <c r="ND6" i="15"/>
  <c r="NE6" i="15"/>
  <c r="NF6" i="15"/>
  <c r="NG6" i="15"/>
  <c r="NH6" i="15"/>
  <c r="NI6" i="15"/>
  <c r="NJ6" i="15"/>
  <c r="NK6" i="15"/>
  <c r="NL6" i="15"/>
  <c r="NM6" i="15"/>
  <c r="NN6" i="15"/>
  <c r="NO6" i="15"/>
  <c r="NP6" i="15"/>
  <c r="NQ6" i="15"/>
  <c r="NR6" i="15"/>
  <c r="NS6" i="15"/>
  <c r="NT6" i="15"/>
  <c r="NU6" i="15"/>
  <c r="NV6" i="15"/>
  <c r="NW6" i="15"/>
  <c r="NX6" i="15"/>
  <c r="NY6" i="15"/>
  <c r="NZ6" i="15"/>
  <c r="OA6" i="15"/>
  <c r="OB6" i="15"/>
  <c r="OC6" i="15"/>
  <c r="OD6" i="15"/>
  <c r="OE6" i="15"/>
  <c r="OF6" i="15"/>
  <c r="OG6" i="15"/>
  <c r="OH6" i="15"/>
  <c r="OI6" i="15"/>
  <c r="OJ6" i="15"/>
  <c r="OK6" i="15"/>
  <c r="OL6" i="15"/>
  <c r="OM6" i="15"/>
  <c r="ON6" i="15"/>
  <c r="OO6" i="15"/>
  <c r="OP6" i="15"/>
  <c r="OQ6" i="15"/>
  <c r="OR6" i="15"/>
  <c r="OS6" i="15"/>
  <c r="OT6" i="15"/>
  <c r="OU6" i="15"/>
  <c r="OV6" i="15"/>
  <c r="OW6" i="15"/>
  <c r="OX6" i="15"/>
  <c r="OY6" i="15"/>
  <c r="OZ6" i="15"/>
  <c r="PA6" i="15"/>
  <c r="PB6" i="15"/>
  <c r="PC6" i="15"/>
  <c r="PD6" i="15"/>
  <c r="PE6" i="15"/>
  <c r="PF6" i="15"/>
  <c r="PG6" i="15"/>
  <c r="PH6" i="15"/>
  <c r="PI6" i="15"/>
  <c r="PJ6" i="15"/>
  <c r="PK6" i="15"/>
  <c r="PL6" i="15"/>
  <c r="PM6" i="15"/>
  <c r="PN6" i="15"/>
  <c r="PO6" i="15"/>
  <c r="PP6" i="15"/>
  <c r="PQ6" i="15"/>
  <c r="PR6" i="15"/>
  <c r="PS6" i="15"/>
  <c r="PT6" i="15"/>
  <c r="PU6" i="15"/>
  <c r="PV6" i="15"/>
  <c r="PW6" i="15"/>
  <c r="PX6" i="15"/>
  <c r="PY6" i="15"/>
  <c r="PZ6" i="15"/>
  <c r="QA6" i="15"/>
  <c r="QB6" i="15"/>
  <c r="QC6" i="15"/>
  <c r="QD6" i="15"/>
  <c r="QE6" i="15"/>
  <c r="QF6" i="15"/>
  <c r="QG6" i="15"/>
  <c r="QH6" i="15"/>
  <c r="QI6" i="15"/>
  <c r="QJ6" i="15"/>
  <c r="QK6" i="15"/>
  <c r="QL6" i="15"/>
  <c r="QM6" i="15"/>
  <c r="QN6" i="15"/>
  <c r="QO6" i="15"/>
  <c r="QP6" i="15"/>
  <c r="QQ6" i="15"/>
  <c r="QR6" i="15"/>
  <c r="QS6" i="15"/>
  <c r="QT6" i="15"/>
  <c r="QU6" i="15"/>
  <c r="QV6" i="15"/>
  <c r="QW6" i="15"/>
  <c r="QX6" i="15"/>
  <c r="QY6" i="15"/>
  <c r="QZ6" i="15"/>
  <c r="RA6" i="15"/>
  <c r="RB6" i="15"/>
  <c r="RC6" i="15"/>
  <c r="RD6" i="15"/>
  <c r="RE6" i="15"/>
  <c r="RF6" i="15"/>
  <c r="RG6" i="15"/>
  <c r="RH6" i="15"/>
  <c r="RI6" i="15"/>
  <c r="RJ6" i="15"/>
  <c r="RK6" i="15"/>
  <c r="RL6" i="15"/>
  <c r="RM6" i="15"/>
  <c r="RN6" i="15"/>
  <c r="RO6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Z7" i="15"/>
  <c r="AA7" i="15"/>
  <c r="AB7" i="15"/>
  <c r="AC7" i="15"/>
  <c r="AD7" i="15"/>
  <c r="AE7" i="15"/>
  <c r="AF7" i="15"/>
  <c r="AG7" i="15"/>
  <c r="AH7" i="15"/>
  <c r="AI7" i="15"/>
  <c r="AJ7" i="15"/>
  <c r="AK7" i="15"/>
  <c r="AL7" i="15"/>
  <c r="AM7" i="15"/>
  <c r="AN7" i="15"/>
  <c r="AO7" i="15"/>
  <c r="AP7" i="15"/>
  <c r="AQ7" i="15"/>
  <c r="AR7" i="15"/>
  <c r="AS7" i="15"/>
  <c r="AT7" i="15"/>
  <c r="AU7" i="15"/>
  <c r="AV7" i="15"/>
  <c r="AW7" i="15"/>
  <c r="AX7" i="15"/>
  <c r="AY7" i="15"/>
  <c r="AZ7" i="15"/>
  <c r="BA7" i="15"/>
  <c r="BB7" i="15"/>
  <c r="BC7" i="15"/>
  <c r="BD7" i="15"/>
  <c r="BE7" i="15"/>
  <c r="BF7" i="15"/>
  <c r="BG7" i="15"/>
  <c r="BH7" i="15"/>
  <c r="BI7" i="15"/>
  <c r="BJ7" i="15"/>
  <c r="BK7" i="15"/>
  <c r="BL7" i="15"/>
  <c r="BM7" i="15"/>
  <c r="BN7" i="15"/>
  <c r="BO7" i="15"/>
  <c r="BP7" i="15"/>
  <c r="BQ7" i="15"/>
  <c r="BR7" i="15"/>
  <c r="BS7" i="15"/>
  <c r="BT7" i="15"/>
  <c r="BU7" i="15"/>
  <c r="BV7" i="15"/>
  <c r="BW7" i="15"/>
  <c r="BX7" i="15"/>
  <c r="BY7" i="15"/>
  <c r="BZ7" i="15"/>
  <c r="CA7" i="15"/>
  <c r="CB7" i="15"/>
  <c r="CC7" i="15"/>
  <c r="CD7" i="15"/>
  <c r="CE7" i="15"/>
  <c r="CF7" i="15"/>
  <c r="CG7" i="15"/>
  <c r="CH7" i="15"/>
  <c r="CI7" i="15"/>
  <c r="CJ7" i="15"/>
  <c r="CK7" i="15"/>
  <c r="CL7" i="15"/>
  <c r="CM7" i="15"/>
  <c r="CN7" i="15"/>
  <c r="CO7" i="15"/>
  <c r="CP7" i="15"/>
  <c r="CQ7" i="15"/>
  <c r="CR7" i="15"/>
  <c r="CS7" i="15"/>
  <c r="CT7" i="15"/>
  <c r="CU7" i="15"/>
  <c r="CV7" i="15"/>
  <c r="CW7" i="15"/>
  <c r="CX7" i="15"/>
  <c r="CY7" i="15"/>
  <c r="CZ7" i="15"/>
  <c r="DA7" i="15"/>
  <c r="DB7" i="15"/>
  <c r="DC7" i="15"/>
  <c r="DD7" i="15"/>
  <c r="DE7" i="15"/>
  <c r="DF7" i="15"/>
  <c r="DG7" i="15"/>
  <c r="DH7" i="15"/>
  <c r="DI7" i="15"/>
  <c r="DJ7" i="15"/>
  <c r="DK7" i="15"/>
  <c r="DL7" i="15"/>
  <c r="DM7" i="15"/>
  <c r="DN7" i="15"/>
  <c r="DO7" i="15"/>
  <c r="DP7" i="15"/>
  <c r="DQ7" i="15"/>
  <c r="DR7" i="15"/>
  <c r="DS7" i="15"/>
  <c r="DT7" i="15"/>
  <c r="DU7" i="15"/>
  <c r="DV7" i="15"/>
  <c r="DW7" i="15"/>
  <c r="DX7" i="15"/>
  <c r="DY7" i="15"/>
  <c r="DZ7" i="15"/>
  <c r="EA7" i="15"/>
  <c r="EB7" i="15"/>
  <c r="EC7" i="15"/>
  <c r="ED7" i="15"/>
  <c r="EE7" i="15"/>
  <c r="EF7" i="15"/>
  <c r="EG7" i="15"/>
  <c r="EH7" i="15"/>
  <c r="EI7" i="15"/>
  <c r="EJ7" i="15"/>
  <c r="EK7" i="15"/>
  <c r="EL7" i="15"/>
  <c r="EM7" i="15"/>
  <c r="EN7" i="15"/>
  <c r="EO7" i="15"/>
  <c r="EP7" i="15"/>
  <c r="EQ7" i="15"/>
  <c r="ER7" i="15"/>
  <c r="ES7" i="15"/>
  <c r="ET7" i="15"/>
  <c r="EU7" i="15"/>
  <c r="EV7" i="15"/>
  <c r="EW7" i="15"/>
  <c r="EX7" i="15"/>
  <c r="EY7" i="15"/>
  <c r="EZ7" i="15"/>
  <c r="FA7" i="15"/>
  <c r="FB7" i="15"/>
  <c r="FC7" i="15"/>
  <c r="FD7" i="15"/>
  <c r="FE7" i="15"/>
  <c r="FF7" i="15"/>
  <c r="FG7" i="15"/>
  <c r="FH7" i="15"/>
  <c r="FI7" i="15"/>
  <c r="FJ7" i="15"/>
  <c r="FK7" i="15"/>
  <c r="FL7" i="15"/>
  <c r="FM7" i="15"/>
  <c r="FN7" i="15"/>
  <c r="FO7" i="15"/>
  <c r="FP7" i="15"/>
  <c r="FQ7" i="15"/>
  <c r="FR7" i="15"/>
  <c r="FS7" i="15"/>
  <c r="FT7" i="15"/>
  <c r="FU7" i="15"/>
  <c r="FV7" i="15"/>
  <c r="FW7" i="15"/>
  <c r="FX7" i="15"/>
  <c r="FY7" i="15"/>
  <c r="FZ7" i="15"/>
  <c r="GA7" i="15"/>
  <c r="GB7" i="15"/>
  <c r="GC7" i="15"/>
  <c r="GD7" i="15"/>
  <c r="GE7" i="15"/>
  <c r="GF7" i="15"/>
  <c r="GG7" i="15"/>
  <c r="GH7" i="15"/>
  <c r="GI7" i="15"/>
  <c r="GJ7" i="15"/>
  <c r="GK7" i="15"/>
  <c r="GL7" i="15"/>
  <c r="GM7" i="15"/>
  <c r="GN7" i="15"/>
  <c r="GO7" i="15"/>
  <c r="GP7" i="15"/>
  <c r="GQ7" i="15"/>
  <c r="GR7" i="15"/>
  <c r="GS7" i="15"/>
  <c r="GT7" i="15"/>
  <c r="GU7" i="15"/>
  <c r="GV7" i="15"/>
  <c r="GW7" i="15"/>
  <c r="GX7" i="15"/>
  <c r="GY7" i="15"/>
  <c r="GZ7" i="15"/>
  <c r="HA7" i="15"/>
  <c r="HB7" i="15"/>
  <c r="HC7" i="15"/>
  <c r="HD7" i="15"/>
  <c r="HE7" i="15"/>
  <c r="HF7" i="15"/>
  <c r="HG7" i="15"/>
  <c r="HH7" i="15"/>
  <c r="HI7" i="15"/>
  <c r="HJ7" i="15"/>
  <c r="HK7" i="15"/>
  <c r="HL7" i="15"/>
  <c r="HM7" i="15"/>
  <c r="HN7" i="15"/>
  <c r="HO7" i="15"/>
  <c r="HP7" i="15"/>
  <c r="HQ7" i="15"/>
  <c r="HR7" i="15"/>
  <c r="HS7" i="15"/>
  <c r="HT7" i="15"/>
  <c r="HU7" i="15"/>
  <c r="HV7" i="15"/>
  <c r="HW7" i="15"/>
  <c r="HX7" i="15"/>
  <c r="HY7" i="15"/>
  <c r="HZ7" i="15"/>
  <c r="IA7" i="15"/>
  <c r="IB7" i="15"/>
  <c r="IC7" i="15"/>
  <c r="ID7" i="15"/>
  <c r="IE7" i="15"/>
  <c r="IF7" i="15"/>
  <c r="IG7" i="15"/>
  <c r="IH7" i="15"/>
  <c r="II7" i="15"/>
  <c r="IJ7" i="15"/>
  <c r="IK7" i="15"/>
  <c r="IL7" i="15"/>
  <c r="IM7" i="15"/>
  <c r="IN7" i="15"/>
  <c r="IO7" i="15"/>
  <c r="IP7" i="15"/>
  <c r="IQ7" i="15"/>
  <c r="IR7" i="15"/>
  <c r="IS7" i="15"/>
  <c r="IT7" i="15"/>
  <c r="IU7" i="15"/>
  <c r="IV7" i="15"/>
  <c r="IW7" i="15"/>
  <c r="IX7" i="15"/>
  <c r="IY7" i="15"/>
  <c r="IZ7" i="15"/>
  <c r="JA7" i="15"/>
  <c r="JB7" i="15"/>
  <c r="JC7" i="15"/>
  <c r="JD7" i="15"/>
  <c r="JE7" i="15"/>
  <c r="JF7" i="15"/>
  <c r="JG7" i="15"/>
  <c r="JH7" i="15"/>
  <c r="JI7" i="15"/>
  <c r="JJ7" i="15"/>
  <c r="JK7" i="15"/>
  <c r="JL7" i="15"/>
  <c r="JM7" i="15"/>
  <c r="JN7" i="15"/>
  <c r="JO7" i="15"/>
  <c r="JP7" i="15"/>
  <c r="JQ7" i="15"/>
  <c r="JR7" i="15"/>
  <c r="JS7" i="15"/>
  <c r="JT7" i="15"/>
  <c r="JU7" i="15"/>
  <c r="JV7" i="15"/>
  <c r="JW7" i="15"/>
  <c r="JX7" i="15"/>
  <c r="JY7" i="15"/>
  <c r="JZ7" i="15"/>
  <c r="KA7" i="15"/>
  <c r="KB7" i="15"/>
  <c r="KC7" i="15"/>
  <c r="KD7" i="15"/>
  <c r="KE7" i="15"/>
  <c r="KF7" i="15"/>
  <c r="KG7" i="15"/>
  <c r="KH7" i="15"/>
  <c r="KI7" i="15"/>
  <c r="KJ7" i="15"/>
  <c r="KK7" i="15"/>
  <c r="KL7" i="15"/>
  <c r="KM7" i="15"/>
  <c r="KN7" i="15"/>
  <c r="KO7" i="15"/>
  <c r="KP7" i="15"/>
  <c r="KQ7" i="15"/>
  <c r="KR7" i="15"/>
  <c r="KS7" i="15"/>
  <c r="KT7" i="15"/>
  <c r="KU7" i="15"/>
  <c r="KV7" i="15"/>
  <c r="KW7" i="15"/>
  <c r="KX7" i="15"/>
  <c r="KY7" i="15"/>
  <c r="KZ7" i="15"/>
  <c r="LA7" i="15"/>
  <c r="LB7" i="15"/>
  <c r="LC7" i="15"/>
  <c r="LD7" i="15"/>
  <c r="LE7" i="15"/>
  <c r="LF7" i="15"/>
  <c r="LG7" i="15"/>
  <c r="LH7" i="15"/>
  <c r="LI7" i="15"/>
  <c r="LJ7" i="15"/>
  <c r="LK7" i="15"/>
  <c r="LL7" i="15"/>
  <c r="LM7" i="15"/>
  <c r="LN7" i="15"/>
  <c r="LO7" i="15"/>
  <c r="LP7" i="15"/>
  <c r="LQ7" i="15"/>
  <c r="LR7" i="15"/>
  <c r="LS7" i="15"/>
  <c r="LT7" i="15"/>
  <c r="LU7" i="15"/>
  <c r="LV7" i="15"/>
  <c r="LW7" i="15"/>
  <c r="LX7" i="15"/>
  <c r="LY7" i="15"/>
  <c r="LZ7" i="15"/>
  <c r="MA7" i="15"/>
  <c r="MB7" i="15"/>
  <c r="MC7" i="15"/>
  <c r="MD7" i="15"/>
  <c r="ME7" i="15"/>
  <c r="MF7" i="15"/>
  <c r="MG7" i="15"/>
  <c r="MH7" i="15"/>
  <c r="MI7" i="15"/>
  <c r="MJ7" i="15"/>
  <c r="MK7" i="15"/>
  <c r="ML7" i="15"/>
  <c r="MM7" i="15"/>
  <c r="MN7" i="15"/>
  <c r="MO7" i="15"/>
  <c r="MP7" i="15"/>
  <c r="MQ7" i="15"/>
  <c r="MR7" i="15"/>
  <c r="MS7" i="15"/>
  <c r="MT7" i="15"/>
  <c r="MU7" i="15"/>
  <c r="MV7" i="15"/>
  <c r="MW7" i="15"/>
  <c r="MX7" i="15"/>
  <c r="MY7" i="15"/>
  <c r="MZ7" i="15"/>
  <c r="NA7" i="15"/>
  <c r="NB7" i="15"/>
  <c r="NC7" i="15"/>
  <c r="ND7" i="15"/>
  <c r="NE7" i="15"/>
  <c r="NF7" i="15"/>
  <c r="NG7" i="15"/>
  <c r="NH7" i="15"/>
  <c r="NI7" i="15"/>
  <c r="NJ7" i="15"/>
  <c r="NK7" i="15"/>
  <c r="NL7" i="15"/>
  <c r="NM7" i="15"/>
  <c r="NN7" i="15"/>
  <c r="NO7" i="15"/>
  <c r="NP7" i="15"/>
  <c r="NQ7" i="15"/>
  <c r="NR7" i="15"/>
  <c r="NS7" i="15"/>
  <c r="NT7" i="15"/>
  <c r="NU7" i="15"/>
  <c r="NV7" i="15"/>
  <c r="NW7" i="15"/>
  <c r="NX7" i="15"/>
  <c r="NY7" i="15"/>
  <c r="NZ7" i="15"/>
  <c r="OA7" i="15"/>
  <c r="OB7" i="15"/>
  <c r="OC7" i="15"/>
  <c r="OD7" i="15"/>
  <c r="OE7" i="15"/>
  <c r="OF7" i="15"/>
  <c r="OG7" i="15"/>
  <c r="OH7" i="15"/>
  <c r="OI7" i="15"/>
  <c r="OJ7" i="15"/>
  <c r="OK7" i="15"/>
  <c r="OL7" i="15"/>
  <c r="OM7" i="15"/>
  <c r="ON7" i="15"/>
  <c r="OO7" i="15"/>
  <c r="OP7" i="15"/>
  <c r="OQ7" i="15"/>
  <c r="OR7" i="15"/>
  <c r="OS7" i="15"/>
  <c r="OT7" i="15"/>
  <c r="OU7" i="15"/>
  <c r="OV7" i="15"/>
  <c r="OW7" i="15"/>
  <c r="OX7" i="15"/>
  <c r="OY7" i="15"/>
  <c r="OZ7" i="15"/>
  <c r="PA7" i="15"/>
  <c r="PB7" i="15"/>
  <c r="PC7" i="15"/>
  <c r="PD7" i="15"/>
  <c r="PE7" i="15"/>
  <c r="PF7" i="15"/>
  <c r="PG7" i="15"/>
  <c r="PH7" i="15"/>
  <c r="PI7" i="15"/>
  <c r="PJ7" i="15"/>
  <c r="PK7" i="15"/>
  <c r="PL7" i="15"/>
  <c r="PM7" i="15"/>
  <c r="PN7" i="15"/>
  <c r="PO7" i="15"/>
  <c r="PP7" i="15"/>
  <c r="PQ7" i="15"/>
  <c r="PR7" i="15"/>
  <c r="PS7" i="15"/>
  <c r="PT7" i="15"/>
  <c r="PU7" i="15"/>
  <c r="PV7" i="15"/>
  <c r="PW7" i="15"/>
  <c r="PX7" i="15"/>
  <c r="PY7" i="15"/>
  <c r="PZ7" i="15"/>
  <c r="QA7" i="15"/>
  <c r="QB7" i="15"/>
  <c r="QC7" i="15"/>
  <c r="QD7" i="15"/>
  <c r="QE7" i="15"/>
  <c r="QF7" i="15"/>
  <c r="QG7" i="15"/>
  <c r="QH7" i="15"/>
  <c r="QI7" i="15"/>
  <c r="QJ7" i="15"/>
  <c r="QK7" i="15"/>
  <c r="QL7" i="15"/>
  <c r="QM7" i="15"/>
  <c r="QN7" i="15"/>
  <c r="QO7" i="15"/>
  <c r="QP7" i="15"/>
  <c r="QQ7" i="15"/>
  <c r="QR7" i="15"/>
  <c r="QS7" i="15"/>
  <c r="QT7" i="15"/>
  <c r="QU7" i="15"/>
  <c r="QV7" i="15"/>
  <c r="QW7" i="15"/>
  <c r="QX7" i="15"/>
  <c r="QY7" i="15"/>
  <c r="QZ7" i="15"/>
  <c r="RA7" i="15"/>
  <c r="RB7" i="15"/>
  <c r="RC7" i="15"/>
  <c r="RD7" i="15"/>
  <c r="RE7" i="15"/>
  <c r="RF7" i="15"/>
  <c r="RG7" i="15"/>
  <c r="RH7" i="15"/>
  <c r="RI7" i="15"/>
  <c r="RJ7" i="15"/>
  <c r="RK7" i="15"/>
  <c r="RL7" i="15"/>
  <c r="RM7" i="15"/>
  <c r="RN7" i="15"/>
  <c r="RO7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Z8" i="15"/>
  <c r="AA8" i="15"/>
  <c r="AB8" i="15"/>
  <c r="AC8" i="15"/>
  <c r="AD8" i="15"/>
  <c r="AE8" i="15"/>
  <c r="AF8" i="15"/>
  <c r="AG8" i="15"/>
  <c r="AH8" i="15"/>
  <c r="AI8" i="15"/>
  <c r="AJ8" i="15"/>
  <c r="AK8" i="15"/>
  <c r="AL8" i="15"/>
  <c r="AM8" i="15"/>
  <c r="AN8" i="15"/>
  <c r="AO8" i="15"/>
  <c r="AP8" i="15"/>
  <c r="AQ8" i="15"/>
  <c r="AR8" i="15"/>
  <c r="AS8" i="15"/>
  <c r="AT8" i="15"/>
  <c r="AU8" i="15"/>
  <c r="AV8" i="15"/>
  <c r="AW8" i="15"/>
  <c r="AX8" i="15"/>
  <c r="AY8" i="15"/>
  <c r="AZ8" i="15"/>
  <c r="BA8" i="15"/>
  <c r="BB8" i="15"/>
  <c r="BC8" i="15"/>
  <c r="BD8" i="15"/>
  <c r="BE8" i="15"/>
  <c r="BF8" i="15"/>
  <c r="BG8" i="15"/>
  <c r="BH8" i="15"/>
  <c r="BI8" i="15"/>
  <c r="BJ8" i="15"/>
  <c r="BK8" i="15"/>
  <c r="BL8" i="15"/>
  <c r="BM8" i="15"/>
  <c r="BN8" i="15"/>
  <c r="BO8" i="15"/>
  <c r="BP8" i="15"/>
  <c r="BQ8" i="15"/>
  <c r="BR8" i="15"/>
  <c r="BS8" i="15"/>
  <c r="BT8" i="15"/>
  <c r="BU8" i="15"/>
  <c r="BV8" i="15"/>
  <c r="BW8" i="15"/>
  <c r="BX8" i="15"/>
  <c r="BY8" i="15"/>
  <c r="BZ8" i="15"/>
  <c r="CA8" i="15"/>
  <c r="CB8" i="15"/>
  <c r="CC8" i="15"/>
  <c r="CD8" i="15"/>
  <c r="CE8" i="15"/>
  <c r="CF8" i="15"/>
  <c r="CG8" i="15"/>
  <c r="CH8" i="15"/>
  <c r="CI8" i="15"/>
  <c r="CJ8" i="15"/>
  <c r="CK8" i="15"/>
  <c r="CL8" i="15"/>
  <c r="CM8" i="15"/>
  <c r="CN8" i="15"/>
  <c r="CO8" i="15"/>
  <c r="CP8" i="15"/>
  <c r="CQ8" i="15"/>
  <c r="CR8" i="15"/>
  <c r="CS8" i="15"/>
  <c r="CT8" i="15"/>
  <c r="CU8" i="15"/>
  <c r="CV8" i="15"/>
  <c r="CW8" i="15"/>
  <c r="CX8" i="15"/>
  <c r="CY8" i="15"/>
  <c r="CZ8" i="15"/>
  <c r="DA8" i="15"/>
  <c r="DB8" i="15"/>
  <c r="DC8" i="15"/>
  <c r="DD8" i="15"/>
  <c r="DE8" i="15"/>
  <c r="DF8" i="15"/>
  <c r="DG8" i="15"/>
  <c r="DH8" i="15"/>
  <c r="DI8" i="15"/>
  <c r="DJ8" i="15"/>
  <c r="DK8" i="15"/>
  <c r="DL8" i="15"/>
  <c r="DM8" i="15"/>
  <c r="DN8" i="15"/>
  <c r="DO8" i="15"/>
  <c r="DP8" i="15"/>
  <c r="DQ8" i="15"/>
  <c r="DR8" i="15"/>
  <c r="DS8" i="15"/>
  <c r="DT8" i="15"/>
  <c r="DU8" i="15"/>
  <c r="DV8" i="15"/>
  <c r="DW8" i="15"/>
  <c r="DX8" i="15"/>
  <c r="DY8" i="15"/>
  <c r="DZ8" i="15"/>
  <c r="EA8" i="15"/>
  <c r="EB8" i="15"/>
  <c r="EC8" i="15"/>
  <c r="ED8" i="15"/>
  <c r="EE8" i="15"/>
  <c r="EF8" i="15"/>
  <c r="EG8" i="15"/>
  <c r="EH8" i="15"/>
  <c r="EI8" i="15"/>
  <c r="EJ8" i="15"/>
  <c r="EK8" i="15"/>
  <c r="EL8" i="15"/>
  <c r="EM8" i="15"/>
  <c r="EN8" i="15"/>
  <c r="EO8" i="15"/>
  <c r="EP8" i="15"/>
  <c r="EQ8" i="15"/>
  <c r="ER8" i="15"/>
  <c r="ES8" i="15"/>
  <c r="ET8" i="15"/>
  <c r="EU8" i="15"/>
  <c r="EV8" i="15"/>
  <c r="EW8" i="15"/>
  <c r="EX8" i="15"/>
  <c r="EY8" i="15"/>
  <c r="EZ8" i="15"/>
  <c r="FA8" i="15"/>
  <c r="FB8" i="15"/>
  <c r="FC8" i="15"/>
  <c r="FD8" i="15"/>
  <c r="FE8" i="15"/>
  <c r="FF8" i="15"/>
  <c r="FG8" i="15"/>
  <c r="FH8" i="15"/>
  <c r="FI8" i="15"/>
  <c r="FJ8" i="15"/>
  <c r="FK8" i="15"/>
  <c r="FL8" i="15"/>
  <c r="FM8" i="15"/>
  <c r="FN8" i="15"/>
  <c r="FO8" i="15"/>
  <c r="FP8" i="15"/>
  <c r="FQ8" i="15"/>
  <c r="FR8" i="15"/>
  <c r="FS8" i="15"/>
  <c r="FT8" i="15"/>
  <c r="FU8" i="15"/>
  <c r="FV8" i="15"/>
  <c r="FW8" i="15"/>
  <c r="FX8" i="15"/>
  <c r="FY8" i="15"/>
  <c r="FZ8" i="15"/>
  <c r="GA8" i="15"/>
  <c r="GB8" i="15"/>
  <c r="GC8" i="15"/>
  <c r="GD8" i="15"/>
  <c r="GE8" i="15"/>
  <c r="GF8" i="15"/>
  <c r="GG8" i="15"/>
  <c r="GH8" i="15"/>
  <c r="GI8" i="15"/>
  <c r="GJ8" i="15"/>
  <c r="GK8" i="15"/>
  <c r="GL8" i="15"/>
  <c r="GM8" i="15"/>
  <c r="GN8" i="15"/>
  <c r="GO8" i="15"/>
  <c r="GP8" i="15"/>
  <c r="GQ8" i="15"/>
  <c r="GR8" i="15"/>
  <c r="GS8" i="15"/>
  <c r="GT8" i="15"/>
  <c r="GU8" i="15"/>
  <c r="GV8" i="15"/>
  <c r="GW8" i="15"/>
  <c r="GX8" i="15"/>
  <c r="GY8" i="15"/>
  <c r="GZ8" i="15"/>
  <c r="HA8" i="15"/>
  <c r="HB8" i="15"/>
  <c r="HC8" i="15"/>
  <c r="HD8" i="15"/>
  <c r="HE8" i="15"/>
  <c r="HF8" i="15"/>
  <c r="HG8" i="15"/>
  <c r="HH8" i="15"/>
  <c r="HI8" i="15"/>
  <c r="HJ8" i="15"/>
  <c r="HK8" i="15"/>
  <c r="HL8" i="15"/>
  <c r="HM8" i="15"/>
  <c r="HN8" i="15"/>
  <c r="HO8" i="15"/>
  <c r="HP8" i="15"/>
  <c r="HQ8" i="15"/>
  <c r="HR8" i="15"/>
  <c r="HS8" i="15"/>
  <c r="HT8" i="15"/>
  <c r="HU8" i="15"/>
  <c r="HV8" i="15"/>
  <c r="HW8" i="15"/>
  <c r="HX8" i="15"/>
  <c r="HY8" i="15"/>
  <c r="HZ8" i="15"/>
  <c r="IA8" i="15"/>
  <c r="IB8" i="15"/>
  <c r="IC8" i="15"/>
  <c r="ID8" i="15"/>
  <c r="IE8" i="15"/>
  <c r="IF8" i="15"/>
  <c r="IG8" i="15"/>
  <c r="IH8" i="15"/>
  <c r="II8" i="15"/>
  <c r="IJ8" i="15"/>
  <c r="IK8" i="15"/>
  <c r="IL8" i="15"/>
  <c r="IM8" i="15"/>
  <c r="IN8" i="15"/>
  <c r="IO8" i="15"/>
  <c r="IP8" i="15"/>
  <c r="IQ8" i="15"/>
  <c r="IR8" i="15"/>
  <c r="IS8" i="15"/>
  <c r="IT8" i="15"/>
  <c r="IU8" i="15"/>
  <c r="IV8" i="15"/>
  <c r="IW8" i="15"/>
  <c r="IX8" i="15"/>
  <c r="IY8" i="15"/>
  <c r="IZ8" i="15"/>
  <c r="JA8" i="15"/>
  <c r="JB8" i="15"/>
  <c r="JC8" i="15"/>
  <c r="JD8" i="15"/>
  <c r="JE8" i="15"/>
  <c r="JF8" i="15"/>
  <c r="JG8" i="15"/>
  <c r="JH8" i="15"/>
  <c r="JI8" i="15"/>
  <c r="JJ8" i="15"/>
  <c r="JK8" i="15"/>
  <c r="JL8" i="15"/>
  <c r="JM8" i="15"/>
  <c r="JN8" i="15"/>
  <c r="JO8" i="15"/>
  <c r="JP8" i="15"/>
  <c r="JQ8" i="15"/>
  <c r="JR8" i="15"/>
  <c r="JS8" i="15"/>
  <c r="JT8" i="15"/>
  <c r="JU8" i="15"/>
  <c r="JV8" i="15"/>
  <c r="JW8" i="15"/>
  <c r="JX8" i="15"/>
  <c r="JY8" i="15"/>
  <c r="JZ8" i="15"/>
  <c r="KA8" i="15"/>
  <c r="KB8" i="15"/>
  <c r="KC8" i="15"/>
  <c r="KD8" i="15"/>
  <c r="KE8" i="15"/>
  <c r="KF8" i="15"/>
  <c r="KG8" i="15"/>
  <c r="KH8" i="15"/>
  <c r="KI8" i="15"/>
  <c r="KJ8" i="15"/>
  <c r="KK8" i="15"/>
  <c r="KL8" i="15"/>
  <c r="KM8" i="15"/>
  <c r="KN8" i="15"/>
  <c r="KO8" i="15"/>
  <c r="KP8" i="15"/>
  <c r="KQ8" i="15"/>
  <c r="KR8" i="15"/>
  <c r="KS8" i="15"/>
  <c r="KT8" i="15"/>
  <c r="KU8" i="15"/>
  <c r="KV8" i="15"/>
  <c r="KW8" i="15"/>
  <c r="KX8" i="15"/>
  <c r="KY8" i="15"/>
  <c r="KZ8" i="15"/>
  <c r="LA8" i="15"/>
  <c r="LB8" i="15"/>
  <c r="LC8" i="15"/>
  <c r="LD8" i="15"/>
  <c r="LE8" i="15"/>
  <c r="LF8" i="15"/>
  <c r="LG8" i="15"/>
  <c r="LH8" i="15"/>
  <c r="LI8" i="15"/>
  <c r="LJ8" i="15"/>
  <c r="LK8" i="15"/>
  <c r="LL8" i="15"/>
  <c r="LM8" i="15"/>
  <c r="LN8" i="15"/>
  <c r="LO8" i="15"/>
  <c r="LP8" i="15"/>
  <c r="LQ8" i="15"/>
  <c r="LR8" i="15"/>
  <c r="LS8" i="15"/>
  <c r="LT8" i="15"/>
  <c r="LU8" i="15"/>
  <c r="LV8" i="15"/>
  <c r="LW8" i="15"/>
  <c r="LX8" i="15"/>
  <c r="LY8" i="15"/>
  <c r="LZ8" i="15"/>
  <c r="MA8" i="15"/>
  <c r="MB8" i="15"/>
  <c r="MC8" i="15"/>
  <c r="MD8" i="15"/>
  <c r="ME8" i="15"/>
  <c r="MF8" i="15"/>
  <c r="MG8" i="15"/>
  <c r="MH8" i="15"/>
  <c r="MI8" i="15"/>
  <c r="MJ8" i="15"/>
  <c r="MK8" i="15"/>
  <c r="ML8" i="15"/>
  <c r="MM8" i="15"/>
  <c r="MN8" i="15"/>
  <c r="MO8" i="15"/>
  <c r="MP8" i="15"/>
  <c r="MQ8" i="15"/>
  <c r="MR8" i="15"/>
  <c r="MS8" i="15"/>
  <c r="MT8" i="15"/>
  <c r="MU8" i="15"/>
  <c r="MV8" i="15"/>
  <c r="MW8" i="15"/>
  <c r="MX8" i="15"/>
  <c r="MY8" i="15"/>
  <c r="MZ8" i="15"/>
  <c r="NA8" i="15"/>
  <c r="NB8" i="15"/>
  <c r="NC8" i="15"/>
  <c r="ND8" i="15"/>
  <c r="NE8" i="15"/>
  <c r="NF8" i="15"/>
  <c r="NG8" i="15"/>
  <c r="NH8" i="15"/>
  <c r="NI8" i="15"/>
  <c r="NJ8" i="15"/>
  <c r="NK8" i="15"/>
  <c r="NL8" i="15"/>
  <c r="NM8" i="15"/>
  <c r="NN8" i="15"/>
  <c r="NO8" i="15"/>
  <c r="NP8" i="15"/>
  <c r="NQ8" i="15"/>
  <c r="NR8" i="15"/>
  <c r="NS8" i="15"/>
  <c r="NT8" i="15"/>
  <c r="NU8" i="15"/>
  <c r="NV8" i="15"/>
  <c r="NW8" i="15"/>
  <c r="NX8" i="15"/>
  <c r="NY8" i="15"/>
  <c r="NZ8" i="15"/>
  <c r="OA8" i="15"/>
  <c r="OB8" i="15"/>
  <c r="OC8" i="15"/>
  <c r="OD8" i="15"/>
  <c r="OE8" i="15"/>
  <c r="OF8" i="15"/>
  <c r="OG8" i="15"/>
  <c r="OH8" i="15"/>
  <c r="OI8" i="15"/>
  <c r="OJ8" i="15"/>
  <c r="OK8" i="15"/>
  <c r="OL8" i="15"/>
  <c r="OM8" i="15"/>
  <c r="ON8" i="15"/>
  <c r="OO8" i="15"/>
  <c r="OP8" i="15"/>
  <c r="OQ8" i="15"/>
  <c r="OR8" i="15"/>
  <c r="OS8" i="15"/>
  <c r="OT8" i="15"/>
  <c r="OU8" i="15"/>
  <c r="OV8" i="15"/>
  <c r="OW8" i="15"/>
  <c r="OX8" i="15"/>
  <c r="OY8" i="15"/>
  <c r="OZ8" i="15"/>
  <c r="PA8" i="15"/>
  <c r="PB8" i="15"/>
  <c r="PC8" i="15"/>
  <c r="PD8" i="15"/>
  <c r="PE8" i="15"/>
  <c r="PF8" i="15"/>
  <c r="PG8" i="15"/>
  <c r="PH8" i="15"/>
  <c r="PI8" i="15"/>
  <c r="PJ8" i="15"/>
  <c r="PK8" i="15"/>
  <c r="PL8" i="15"/>
  <c r="PM8" i="15"/>
  <c r="PN8" i="15"/>
  <c r="PO8" i="15"/>
  <c r="PP8" i="15"/>
  <c r="PQ8" i="15"/>
  <c r="PR8" i="15"/>
  <c r="PS8" i="15"/>
  <c r="PT8" i="15"/>
  <c r="PU8" i="15"/>
  <c r="PV8" i="15"/>
  <c r="PW8" i="15"/>
  <c r="PX8" i="15"/>
  <c r="PY8" i="15"/>
  <c r="PZ8" i="15"/>
  <c r="QA8" i="15"/>
  <c r="QB8" i="15"/>
  <c r="QC8" i="15"/>
  <c r="QD8" i="15"/>
  <c r="QE8" i="15"/>
  <c r="QF8" i="15"/>
  <c r="QG8" i="15"/>
  <c r="QH8" i="15"/>
  <c r="QI8" i="15"/>
  <c r="QJ8" i="15"/>
  <c r="QK8" i="15"/>
  <c r="QL8" i="15"/>
  <c r="QM8" i="15"/>
  <c r="QN8" i="15"/>
  <c r="QO8" i="15"/>
  <c r="QP8" i="15"/>
  <c r="QQ8" i="15"/>
  <c r="QR8" i="15"/>
  <c r="QS8" i="15"/>
  <c r="QT8" i="15"/>
  <c r="QU8" i="15"/>
  <c r="QV8" i="15"/>
  <c r="QW8" i="15"/>
  <c r="QX8" i="15"/>
  <c r="QY8" i="15"/>
  <c r="QZ8" i="15"/>
  <c r="RA8" i="15"/>
  <c r="RB8" i="15"/>
  <c r="RC8" i="15"/>
  <c r="RD8" i="15"/>
  <c r="RE8" i="15"/>
  <c r="RF8" i="15"/>
  <c r="RG8" i="15"/>
  <c r="RH8" i="15"/>
  <c r="RI8" i="15"/>
  <c r="RJ8" i="15"/>
  <c r="RK8" i="15"/>
  <c r="RL8" i="15"/>
  <c r="RM8" i="15"/>
  <c r="RN8" i="15"/>
  <c r="RO8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AA9" i="15"/>
  <c r="AB9" i="15"/>
  <c r="AC9" i="15"/>
  <c r="AD9" i="15"/>
  <c r="AE9" i="15"/>
  <c r="AF9" i="15"/>
  <c r="AG9" i="15"/>
  <c r="AH9" i="15"/>
  <c r="AI9" i="15"/>
  <c r="AJ9" i="15"/>
  <c r="AK9" i="15"/>
  <c r="AL9" i="15"/>
  <c r="AM9" i="15"/>
  <c r="AN9" i="15"/>
  <c r="AO9" i="15"/>
  <c r="AP9" i="15"/>
  <c r="AQ9" i="15"/>
  <c r="AR9" i="15"/>
  <c r="AS9" i="15"/>
  <c r="AT9" i="15"/>
  <c r="AU9" i="15"/>
  <c r="AV9" i="15"/>
  <c r="AW9" i="15"/>
  <c r="AX9" i="15"/>
  <c r="AY9" i="15"/>
  <c r="AZ9" i="15"/>
  <c r="BA9" i="15"/>
  <c r="BB9" i="15"/>
  <c r="BC9" i="15"/>
  <c r="BD9" i="15"/>
  <c r="BE9" i="15"/>
  <c r="BF9" i="15"/>
  <c r="BG9" i="15"/>
  <c r="BH9" i="15"/>
  <c r="BI9" i="15"/>
  <c r="BJ9" i="15"/>
  <c r="BK9" i="15"/>
  <c r="BL9" i="15"/>
  <c r="BM9" i="15"/>
  <c r="BN9" i="15"/>
  <c r="BO9" i="15"/>
  <c r="BP9" i="15"/>
  <c r="BQ9" i="15"/>
  <c r="BR9" i="15"/>
  <c r="BS9" i="15"/>
  <c r="BT9" i="15"/>
  <c r="BU9" i="15"/>
  <c r="BV9" i="15"/>
  <c r="BW9" i="15"/>
  <c r="BX9" i="15"/>
  <c r="BY9" i="15"/>
  <c r="BZ9" i="15"/>
  <c r="CA9" i="15"/>
  <c r="CB9" i="15"/>
  <c r="CC9" i="15"/>
  <c r="CD9" i="15"/>
  <c r="CE9" i="15"/>
  <c r="CF9" i="15"/>
  <c r="CG9" i="15"/>
  <c r="CH9" i="15"/>
  <c r="CI9" i="15"/>
  <c r="CJ9" i="15"/>
  <c r="CK9" i="15"/>
  <c r="CL9" i="15"/>
  <c r="CM9" i="15"/>
  <c r="CN9" i="15"/>
  <c r="CO9" i="15"/>
  <c r="CP9" i="15"/>
  <c r="CQ9" i="15"/>
  <c r="CR9" i="15"/>
  <c r="CS9" i="15"/>
  <c r="CT9" i="15"/>
  <c r="CU9" i="15"/>
  <c r="CV9" i="15"/>
  <c r="CW9" i="15"/>
  <c r="CX9" i="15"/>
  <c r="CY9" i="15"/>
  <c r="CZ9" i="15"/>
  <c r="DA9" i="15"/>
  <c r="DB9" i="15"/>
  <c r="DC9" i="15"/>
  <c r="DD9" i="15"/>
  <c r="DE9" i="15"/>
  <c r="DF9" i="15"/>
  <c r="DG9" i="15"/>
  <c r="DH9" i="15"/>
  <c r="DI9" i="15"/>
  <c r="DJ9" i="15"/>
  <c r="DK9" i="15"/>
  <c r="DL9" i="15"/>
  <c r="DM9" i="15"/>
  <c r="DN9" i="15"/>
  <c r="DO9" i="15"/>
  <c r="DP9" i="15"/>
  <c r="DQ9" i="15"/>
  <c r="DR9" i="15"/>
  <c r="DS9" i="15"/>
  <c r="DT9" i="15"/>
  <c r="DU9" i="15"/>
  <c r="DV9" i="15"/>
  <c r="DW9" i="15"/>
  <c r="DX9" i="15"/>
  <c r="DY9" i="15"/>
  <c r="DZ9" i="15"/>
  <c r="EA9" i="15"/>
  <c r="EB9" i="15"/>
  <c r="EC9" i="15"/>
  <c r="ED9" i="15"/>
  <c r="EE9" i="15"/>
  <c r="EF9" i="15"/>
  <c r="EG9" i="15"/>
  <c r="EH9" i="15"/>
  <c r="EI9" i="15"/>
  <c r="EJ9" i="15"/>
  <c r="EK9" i="15"/>
  <c r="EL9" i="15"/>
  <c r="EM9" i="15"/>
  <c r="EN9" i="15"/>
  <c r="EO9" i="15"/>
  <c r="EP9" i="15"/>
  <c r="EQ9" i="15"/>
  <c r="ER9" i="15"/>
  <c r="ES9" i="15"/>
  <c r="ET9" i="15"/>
  <c r="EU9" i="15"/>
  <c r="EV9" i="15"/>
  <c r="EW9" i="15"/>
  <c r="EX9" i="15"/>
  <c r="EY9" i="15"/>
  <c r="EZ9" i="15"/>
  <c r="FA9" i="15"/>
  <c r="FB9" i="15"/>
  <c r="FC9" i="15"/>
  <c r="FD9" i="15"/>
  <c r="FE9" i="15"/>
  <c r="FF9" i="15"/>
  <c r="FG9" i="15"/>
  <c r="FH9" i="15"/>
  <c r="FI9" i="15"/>
  <c r="FJ9" i="15"/>
  <c r="FK9" i="15"/>
  <c r="FL9" i="15"/>
  <c r="FM9" i="15"/>
  <c r="FN9" i="15"/>
  <c r="FO9" i="15"/>
  <c r="FP9" i="15"/>
  <c r="FQ9" i="15"/>
  <c r="FR9" i="15"/>
  <c r="FS9" i="15"/>
  <c r="FT9" i="15"/>
  <c r="FU9" i="15"/>
  <c r="FV9" i="15"/>
  <c r="FW9" i="15"/>
  <c r="FX9" i="15"/>
  <c r="FY9" i="15"/>
  <c r="FZ9" i="15"/>
  <c r="GA9" i="15"/>
  <c r="GB9" i="15"/>
  <c r="GC9" i="15"/>
  <c r="GD9" i="15"/>
  <c r="GE9" i="15"/>
  <c r="GF9" i="15"/>
  <c r="GG9" i="15"/>
  <c r="GH9" i="15"/>
  <c r="GI9" i="15"/>
  <c r="GJ9" i="15"/>
  <c r="GK9" i="15"/>
  <c r="GL9" i="15"/>
  <c r="GM9" i="15"/>
  <c r="GN9" i="15"/>
  <c r="GO9" i="15"/>
  <c r="GP9" i="15"/>
  <c r="GQ9" i="15"/>
  <c r="GR9" i="15"/>
  <c r="GS9" i="15"/>
  <c r="GT9" i="15"/>
  <c r="GU9" i="15"/>
  <c r="GV9" i="15"/>
  <c r="GW9" i="15"/>
  <c r="GX9" i="15"/>
  <c r="GY9" i="15"/>
  <c r="GZ9" i="15"/>
  <c r="HA9" i="15"/>
  <c r="HB9" i="15"/>
  <c r="HC9" i="15"/>
  <c r="HD9" i="15"/>
  <c r="HE9" i="15"/>
  <c r="HF9" i="15"/>
  <c r="HG9" i="15"/>
  <c r="HH9" i="15"/>
  <c r="HI9" i="15"/>
  <c r="HJ9" i="15"/>
  <c r="HK9" i="15"/>
  <c r="HL9" i="15"/>
  <c r="HM9" i="15"/>
  <c r="HN9" i="15"/>
  <c r="HO9" i="15"/>
  <c r="HP9" i="15"/>
  <c r="HQ9" i="15"/>
  <c r="HR9" i="15"/>
  <c r="HS9" i="15"/>
  <c r="HT9" i="15"/>
  <c r="HU9" i="15"/>
  <c r="HV9" i="15"/>
  <c r="HW9" i="15"/>
  <c r="HX9" i="15"/>
  <c r="HY9" i="15"/>
  <c r="HZ9" i="15"/>
  <c r="IA9" i="15"/>
  <c r="IB9" i="15"/>
  <c r="IC9" i="15"/>
  <c r="ID9" i="15"/>
  <c r="IE9" i="15"/>
  <c r="IF9" i="15"/>
  <c r="IG9" i="15"/>
  <c r="IH9" i="15"/>
  <c r="II9" i="15"/>
  <c r="IJ9" i="15"/>
  <c r="IK9" i="15"/>
  <c r="IL9" i="15"/>
  <c r="IM9" i="15"/>
  <c r="IN9" i="15"/>
  <c r="IO9" i="15"/>
  <c r="IP9" i="15"/>
  <c r="IQ9" i="15"/>
  <c r="IR9" i="15"/>
  <c r="IS9" i="15"/>
  <c r="IT9" i="15"/>
  <c r="IU9" i="15"/>
  <c r="IV9" i="15"/>
  <c r="IW9" i="15"/>
  <c r="IX9" i="15"/>
  <c r="IY9" i="15"/>
  <c r="IZ9" i="15"/>
  <c r="JA9" i="15"/>
  <c r="JB9" i="15"/>
  <c r="JC9" i="15"/>
  <c r="JD9" i="15"/>
  <c r="JE9" i="15"/>
  <c r="JF9" i="15"/>
  <c r="JG9" i="15"/>
  <c r="JH9" i="15"/>
  <c r="JI9" i="15"/>
  <c r="JJ9" i="15"/>
  <c r="JK9" i="15"/>
  <c r="JL9" i="15"/>
  <c r="JM9" i="15"/>
  <c r="JN9" i="15"/>
  <c r="JO9" i="15"/>
  <c r="JP9" i="15"/>
  <c r="JQ9" i="15"/>
  <c r="JR9" i="15"/>
  <c r="JS9" i="15"/>
  <c r="JT9" i="15"/>
  <c r="JU9" i="15"/>
  <c r="JV9" i="15"/>
  <c r="JW9" i="15"/>
  <c r="JX9" i="15"/>
  <c r="JY9" i="15"/>
  <c r="JZ9" i="15"/>
  <c r="KA9" i="15"/>
  <c r="KB9" i="15"/>
  <c r="KC9" i="15"/>
  <c r="KD9" i="15"/>
  <c r="KE9" i="15"/>
  <c r="KF9" i="15"/>
  <c r="KG9" i="15"/>
  <c r="KH9" i="15"/>
  <c r="KI9" i="15"/>
  <c r="KJ9" i="15"/>
  <c r="KK9" i="15"/>
  <c r="KL9" i="15"/>
  <c r="KM9" i="15"/>
  <c r="KN9" i="15"/>
  <c r="KO9" i="15"/>
  <c r="KP9" i="15"/>
  <c r="KQ9" i="15"/>
  <c r="KR9" i="15"/>
  <c r="KS9" i="15"/>
  <c r="KT9" i="15"/>
  <c r="KU9" i="15"/>
  <c r="KV9" i="15"/>
  <c r="KW9" i="15"/>
  <c r="KX9" i="15"/>
  <c r="KY9" i="15"/>
  <c r="KZ9" i="15"/>
  <c r="LA9" i="15"/>
  <c r="LB9" i="15"/>
  <c r="LC9" i="15"/>
  <c r="LD9" i="15"/>
  <c r="LE9" i="15"/>
  <c r="LF9" i="15"/>
  <c r="LG9" i="15"/>
  <c r="LH9" i="15"/>
  <c r="LI9" i="15"/>
  <c r="LJ9" i="15"/>
  <c r="LK9" i="15"/>
  <c r="LL9" i="15"/>
  <c r="LM9" i="15"/>
  <c r="LN9" i="15"/>
  <c r="LO9" i="15"/>
  <c r="LP9" i="15"/>
  <c r="LQ9" i="15"/>
  <c r="LR9" i="15"/>
  <c r="LS9" i="15"/>
  <c r="LT9" i="15"/>
  <c r="LU9" i="15"/>
  <c r="LV9" i="15"/>
  <c r="LW9" i="15"/>
  <c r="LX9" i="15"/>
  <c r="LY9" i="15"/>
  <c r="LZ9" i="15"/>
  <c r="MA9" i="15"/>
  <c r="MB9" i="15"/>
  <c r="MC9" i="15"/>
  <c r="MD9" i="15"/>
  <c r="ME9" i="15"/>
  <c r="MF9" i="15"/>
  <c r="MG9" i="15"/>
  <c r="MH9" i="15"/>
  <c r="MI9" i="15"/>
  <c r="MJ9" i="15"/>
  <c r="MK9" i="15"/>
  <c r="ML9" i="15"/>
  <c r="MM9" i="15"/>
  <c r="MN9" i="15"/>
  <c r="MO9" i="15"/>
  <c r="MP9" i="15"/>
  <c r="MQ9" i="15"/>
  <c r="MR9" i="15"/>
  <c r="MS9" i="15"/>
  <c r="MT9" i="15"/>
  <c r="MU9" i="15"/>
  <c r="MV9" i="15"/>
  <c r="MW9" i="15"/>
  <c r="MX9" i="15"/>
  <c r="MY9" i="15"/>
  <c r="MZ9" i="15"/>
  <c r="NA9" i="15"/>
  <c r="NB9" i="15"/>
  <c r="NC9" i="15"/>
  <c r="ND9" i="15"/>
  <c r="NE9" i="15"/>
  <c r="NF9" i="15"/>
  <c r="NG9" i="15"/>
  <c r="NH9" i="15"/>
  <c r="NI9" i="15"/>
  <c r="NJ9" i="15"/>
  <c r="NK9" i="15"/>
  <c r="NL9" i="15"/>
  <c r="NM9" i="15"/>
  <c r="NN9" i="15"/>
  <c r="NO9" i="15"/>
  <c r="NP9" i="15"/>
  <c r="NQ9" i="15"/>
  <c r="NR9" i="15"/>
  <c r="NS9" i="15"/>
  <c r="NT9" i="15"/>
  <c r="NU9" i="15"/>
  <c r="NV9" i="15"/>
  <c r="NW9" i="15"/>
  <c r="NX9" i="15"/>
  <c r="NY9" i="15"/>
  <c r="NZ9" i="15"/>
  <c r="OA9" i="15"/>
  <c r="OB9" i="15"/>
  <c r="OC9" i="15"/>
  <c r="OD9" i="15"/>
  <c r="OE9" i="15"/>
  <c r="OF9" i="15"/>
  <c r="OG9" i="15"/>
  <c r="OH9" i="15"/>
  <c r="OI9" i="15"/>
  <c r="OJ9" i="15"/>
  <c r="OK9" i="15"/>
  <c r="OL9" i="15"/>
  <c r="OM9" i="15"/>
  <c r="ON9" i="15"/>
  <c r="OO9" i="15"/>
  <c r="OP9" i="15"/>
  <c r="OQ9" i="15"/>
  <c r="OR9" i="15"/>
  <c r="OS9" i="15"/>
  <c r="OT9" i="15"/>
  <c r="OU9" i="15"/>
  <c r="OV9" i="15"/>
  <c r="OW9" i="15"/>
  <c r="OX9" i="15"/>
  <c r="OY9" i="15"/>
  <c r="OZ9" i="15"/>
  <c r="PA9" i="15"/>
  <c r="PB9" i="15"/>
  <c r="PC9" i="15"/>
  <c r="PD9" i="15"/>
  <c r="PE9" i="15"/>
  <c r="PF9" i="15"/>
  <c r="PG9" i="15"/>
  <c r="PH9" i="15"/>
  <c r="PI9" i="15"/>
  <c r="PJ9" i="15"/>
  <c r="PK9" i="15"/>
  <c r="PL9" i="15"/>
  <c r="PM9" i="15"/>
  <c r="PN9" i="15"/>
  <c r="PO9" i="15"/>
  <c r="PP9" i="15"/>
  <c r="PQ9" i="15"/>
  <c r="PR9" i="15"/>
  <c r="PS9" i="15"/>
  <c r="PT9" i="15"/>
  <c r="PU9" i="15"/>
  <c r="PV9" i="15"/>
  <c r="PW9" i="15"/>
  <c r="PX9" i="15"/>
  <c r="PY9" i="15"/>
  <c r="PZ9" i="15"/>
  <c r="QA9" i="15"/>
  <c r="QB9" i="15"/>
  <c r="QC9" i="15"/>
  <c r="QD9" i="15"/>
  <c r="QE9" i="15"/>
  <c r="QF9" i="15"/>
  <c r="QG9" i="15"/>
  <c r="QH9" i="15"/>
  <c r="QI9" i="15"/>
  <c r="QJ9" i="15"/>
  <c r="QK9" i="15"/>
  <c r="QL9" i="15"/>
  <c r="QM9" i="15"/>
  <c r="QN9" i="15"/>
  <c r="QO9" i="15"/>
  <c r="QP9" i="15"/>
  <c r="QQ9" i="15"/>
  <c r="QR9" i="15"/>
  <c r="QS9" i="15"/>
  <c r="QT9" i="15"/>
  <c r="QU9" i="15"/>
  <c r="QV9" i="15"/>
  <c r="QW9" i="15"/>
  <c r="QX9" i="15"/>
  <c r="QY9" i="15"/>
  <c r="QZ9" i="15"/>
  <c r="RA9" i="15"/>
  <c r="RB9" i="15"/>
  <c r="RC9" i="15"/>
  <c r="RD9" i="15"/>
  <c r="RE9" i="15"/>
  <c r="RF9" i="15"/>
  <c r="RG9" i="15"/>
  <c r="RH9" i="15"/>
  <c r="RI9" i="15"/>
  <c r="RJ9" i="15"/>
  <c r="RK9" i="15"/>
  <c r="RL9" i="15"/>
  <c r="RM9" i="15"/>
  <c r="RN9" i="15"/>
  <c r="RO9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Z10" i="15"/>
  <c r="AA10" i="15"/>
  <c r="AB10" i="15"/>
  <c r="AC10" i="15"/>
  <c r="AD10" i="15"/>
  <c r="AE10" i="15"/>
  <c r="AF10" i="15"/>
  <c r="AG10" i="15"/>
  <c r="AH10" i="15"/>
  <c r="AI10" i="15"/>
  <c r="AJ10" i="15"/>
  <c r="AK10" i="15"/>
  <c r="AL10" i="15"/>
  <c r="AM10" i="15"/>
  <c r="AN10" i="15"/>
  <c r="AO10" i="15"/>
  <c r="AP10" i="15"/>
  <c r="AQ10" i="15"/>
  <c r="AR10" i="15"/>
  <c r="AS10" i="15"/>
  <c r="AT10" i="15"/>
  <c r="AU10" i="15"/>
  <c r="AV10" i="15"/>
  <c r="AW10" i="15"/>
  <c r="AX10" i="15"/>
  <c r="AY10" i="15"/>
  <c r="AZ10" i="15"/>
  <c r="BA10" i="15"/>
  <c r="BB10" i="15"/>
  <c r="BC10" i="15"/>
  <c r="BD10" i="15"/>
  <c r="BE10" i="15"/>
  <c r="BF10" i="15"/>
  <c r="BG10" i="15"/>
  <c r="BH10" i="15"/>
  <c r="BI10" i="15"/>
  <c r="BJ10" i="15"/>
  <c r="BK10" i="15"/>
  <c r="BL10" i="15"/>
  <c r="BM10" i="15"/>
  <c r="BN10" i="15"/>
  <c r="BO10" i="15"/>
  <c r="BP10" i="15"/>
  <c r="BQ10" i="15"/>
  <c r="BR10" i="15"/>
  <c r="BS10" i="15"/>
  <c r="BT10" i="15"/>
  <c r="BU10" i="15"/>
  <c r="BV10" i="15"/>
  <c r="BW10" i="15"/>
  <c r="BX10" i="15"/>
  <c r="BY10" i="15"/>
  <c r="BZ10" i="15"/>
  <c r="CA10" i="15"/>
  <c r="CB10" i="15"/>
  <c r="CC10" i="15"/>
  <c r="CD10" i="15"/>
  <c r="CE10" i="15"/>
  <c r="CF10" i="15"/>
  <c r="CG10" i="15"/>
  <c r="CH10" i="15"/>
  <c r="CI10" i="15"/>
  <c r="CJ10" i="15"/>
  <c r="CK10" i="15"/>
  <c r="CL10" i="15"/>
  <c r="CM10" i="15"/>
  <c r="CN10" i="15"/>
  <c r="CO10" i="15"/>
  <c r="CP10" i="15"/>
  <c r="CQ10" i="15"/>
  <c r="CR10" i="15"/>
  <c r="CS10" i="15"/>
  <c r="CT10" i="15"/>
  <c r="CU10" i="15"/>
  <c r="CV10" i="15"/>
  <c r="CW10" i="15"/>
  <c r="CX10" i="15"/>
  <c r="CY10" i="15"/>
  <c r="CZ10" i="15"/>
  <c r="DA10" i="15"/>
  <c r="DB10" i="15"/>
  <c r="DC10" i="15"/>
  <c r="DD10" i="15"/>
  <c r="DE10" i="15"/>
  <c r="DF10" i="15"/>
  <c r="DG10" i="15"/>
  <c r="DH10" i="15"/>
  <c r="DI10" i="15"/>
  <c r="DJ10" i="15"/>
  <c r="DK10" i="15"/>
  <c r="DL10" i="15"/>
  <c r="DM10" i="15"/>
  <c r="DN10" i="15"/>
  <c r="DO10" i="15"/>
  <c r="DP10" i="15"/>
  <c r="DQ10" i="15"/>
  <c r="DR10" i="15"/>
  <c r="DS10" i="15"/>
  <c r="DT10" i="15"/>
  <c r="DU10" i="15"/>
  <c r="DV10" i="15"/>
  <c r="DW10" i="15"/>
  <c r="DX10" i="15"/>
  <c r="DY10" i="15"/>
  <c r="DZ10" i="15"/>
  <c r="EA10" i="15"/>
  <c r="EB10" i="15"/>
  <c r="EC10" i="15"/>
  <c r="ED10" i="15"/>
  <c r="EE10" i="15"/>
  <c r="EF10" i="15"/>
  <c r="EG10" i="15"/>
  <c r="EH10" i="15"/>
  <c r="EI10" i="15"/>
  <c r="EJ10" i="15"/>
  <c r="EK10" i="15"/>
  <c r="EL10" i="15"/>
  <c r="EM10" i="15"/>
  <c r="EN10" i="15"/>
  <c r="EO10" i="15"/>
  <c r="EP10" i="15"/>
  <c r="EQ10" i="15"/>
  <c r="ER10" i="15"/>
  <c r="ES10" i="15"/>
  <c r="ET10" i="15"/>
  <c r="EU10" i="15"/>
  <c r="EV10" i="15"/>
  <c r="EW10" i="15"/>
  <c r="EX10" i="15"/>
  <c r="EY10" i="15"/>
  <c r="EZ10" i="15"/>
  <c r="FA10" i="15"/>
  <c r="FB10" i="15"/>
  <c r="FC10" i="15"/>
  <c r="FD10" i="15"/>
  <c r="FE10" i="15"/>
  <c r="FF10" i="15"/>
  <c r="FG10" i="15"/>
  <c r="FH10" i="15"/>
  <c r="FI10" i="15"/>
  <c r="FJ10" i="15"/>
  <c r="FK10" i="15"/>
  <c r="FL10" i="15"/>
  <c r="FM10" i="15"/>
  <c r="FN10" i="15"/>
  <c r="FO10" i="15"/>
  <c r="FP10" i="15"/>
  <c r="FQ10" i="15"/>
  <c r="FR10" i="15"/>
  <c r="FS10" i="15"/>
  <c r="FT10" i="15"/>
  <c r="FU10" i="15"/>
  <c r="FV10" i="15"/>
  <c r="FW10" i="15"/>
  <c r="FX10" i="15"/>
  <c r="FY10" i="15"/>
  <c r="FZ10" i="15"/>
  <c r="GA10" i="15"/>
  <c r="GB10" i="15"/>
  <c r="GC10" i="15"/>
  <c r="GD10" i="15"/>
  <c r="GE10" i="15"/>
  <c r="GF10" i="15"/>
  <c r="GG10" i="15"/>
  <c r="GH10" i="15"/>
  <c r="GI10" i="15"/>
  <c r="GJ10" i="15"/>
  <c r="GK10" i="15"/>
  <c r="GL10" i="15"/>
  <c r="GM10" i="15"/>
  <c r="GN10" i="15"/>
  <c r="GO10" i="15"/>
  <c r="GP10" i="15"/>
  <c r="GQ10" i="15"/>
  <c r="GR10" i="15"/>
  <c r="GS10" i="15"/>
  <c r="GT10" i="15"/>
  <c r="GU10" i="15"/>
  <c r="GV10" i="15"/>
  <c r="GW10" i="15"/>
  <c r="GX10" i="15"/>
  <c r="GY10" i="15"/>
  <c r="GZ10" i="15"/>
  <c r="HA10" i="15"/>
  <c r="HB10" i="15"/>
  <c r="HC10" i="15"/>
  <c r="HD10" i="15"/>
  <c r="HE10" i="15"/>
  <c r="HF10" i="15"/>
  <c r="HG10" i="15"/>
  <c r="HH10" i="15"/>
  <c r="HI10" i="15"/>
  <c r="HJ10" i="15"/>
  <c r="HK10" i="15"/>
  <c r="HL10" i="15"/>
  <c r="HM10" i="15"/>
  <c r="HN10" i="15"/>
  <c r="HO10" i="15"/>
  <c r="HP10" i="15"/>
  <c r="HQ10" i="15"/>
  <c r="HR10" i="15"/>
  <c r="HS10" i="15"/>
  <c r="HT10" i="15"/>
  <c r="HU10" i="15"/>
  <c r="HV10" i="15"/>
  <c r="HW10" i="15"/>
  <c r="HX10" i="15"/>
  <c r="HY10" i="15"/>
  <c r="HZ10" i="15"/>
  <c r="IA10" i="15"/>
  <c r="IB10" i="15"/>
  <c r="IC10" i="15"/>
  <c r="ID10" i="15"/>
  <c r="IE10" i="15"/>
  <c r="IF10" i="15"/>
  <c r="IG10" i="15"/>
  <c r="IH10" i="15"/>
  <c r="II10" i="15"/>
  <c r="IJ10" i="15"/>
  <c r="IK10" i="15"/>
  <c r="IL10" i="15"/>
  <c r="IM10" i="15"/>
  <c r="IN10" i="15"/>
  <c r="IO10" i="15"/>
  <c r="IP10" i="15"/>
  <c r="IQ10" i="15"/>
  <c r="IR10" i="15"/>
  <c r="IS10" i="15"/>
  <c r="IT10" i="15"/>
  <c r="IU10" i="15"/>
  <c r="IV10" i="15"/>
  <c r="IW10" i="15"/>
  <c r="IX10" i="15"/>
  <c r="IY10" i="15"/>
  <c r="IZ10" i="15"/>
  <c r="JA10" i="15"/>
  <c r="JB10" i="15"/>
  <c r="JC10" i="15"/>
  <c r="JD10" i="15"/>
  <c r="JE10" i="15"/>
  <c r="JF10" i="15"/>
  <c r="JG10" i="15"/>
  <c r="JH10" i="15"/>
  <c r="JI10" i="15"/>
  <c r="JJ10" i="15"/>
  <c r="JK10" i="15"/>
  <c r="JL10" i="15"/>
  <c r="JM10" i="15"/>
  <c r="JN10" i="15"/>
  <c r="JO10" i="15"/>
  <c r="JP10" i="15"/>
  <c r="JQ10" i="15"/>
  <c r="JR10" i="15"/>
  <c r="JS10" i="15"/>
  <c r="JT10" i="15"/>
  <c r="JU10" i="15"/>
  <c r="JV10" i="15"/>
  <c r="JW10" i="15"/>
  <c r="JX10" i="15"/>
  <c r="JY10" i="15"/>
  <c r="JZ10" i="15"/>
  <c r="KA10" i="15"/>
  <c r="KB10" i="15"/>
  <c r="KC10" i="15"/>
  <c r="KD10" i="15"/>
  <c r="KE10" i="15"/>
  <c r="KF10" i="15"/>
  <c r="KG10" i="15"/>
  <c r="KH10" i="15"/>
  <c r="KI10" i="15"/>
  <c r="KJ10" i="15"/>
  <c r="KK10" i="15"/>
  <c r="KL10" i="15"/>
  <c r="KM10" i="15"/>
  <c r="KN10" i="15"/>
  <c r="KO10" i="15"/>
  <c r="KP10" i="15"/>
  <c r="KQ10" i="15"/>
  <c r="KR10" i="15"/>
  <c r="KS10" i="15"/>
  <c r="KT10" i="15"/>
  <c r="KU10" i="15"/>
  <c r="KV10" i="15"/>
  <c r="KW10" i="15"/>
  <c r="KX10" i="15"/>
  <c r="KY10" i="15"/>
  <c r="KZ10" i="15"/>
  <c r="LA10" i="15"/>
  <c r="LB10" i="15"/>
  <c r="LC10" i="15"/>
  <c r="LD10" i="15"/>
  <c r="LE10" i="15"/>
  <c r="LF10" i="15"/>
  <c r="LG10" i="15"/>
  <c r="LH10" i="15"/>
  <c r="LI10" i="15"/>
  <c r="LJ10" i="15"/>
  <c r="LK10" i="15"/>
  <c r="LL10" i="15"/>
  <c r="LM10" i="15"/>
  <c r="LN10" i="15"/>
  <c r="LO10" i="15"/>
  <c r="LP10" i="15"/>
  <c r="LQ10" i="15"/>
  <c r="LR10" i="15"/>
  <c r="LS10" i="15"/>
  <c r="LT10" i="15"/>
  <c r="LU10" i="15"/>
  <c r="LV10" i="15"/>
  <c r="LW10" i="15"/>
  <c r="LX10" i="15"/>
  <c r="LY10" i="15"/>
  <c r="LZ10" i="15"/>
  <c r="MA10" i="15"/>
  <c r="MB10" i="15"/>
  <c r="MC10" i="15"/>
  <c r="MD10" i="15"/>
  <c r="ME10" i="15"/>
  <c r="MF10" i="15"/>
  <c r="MG10" i="15"/>
  <c r="MH10" i="15"/>
  <c r="MI10" i="15"/>
  <c r="MJ10" i="15"/>
  <c r="MK10" i="15"/>
  <c r="ML10" i="15"/>
  <c r="MM10" i="15"/>
  <c r="MN10" i="15"/>
  <c r="MO10" i="15"/>
  <c r="MP10" i="15"/>
  <c r="MQ10" i="15"/>
  <c r="MR10" i="15"/>
  <c r="MS10" i="15"/>
  <c r="MT10" i="15"/>
  <c r="MU10" i="15"/>
  <c r="MV10" i="15"/>
  <c r="MW10" i="15"/>
  <c r="MX10" i="15"/>
  <c r="MY10" i="15"/>
  <c r="MZ10" i="15"/>
  <c r="NA10" i="15"/>
  <c r="NB10" i="15"/>
  <c r="NC10" i="15"/>
  <c r="ND10" i="15"/>
  <c r="NE10" i="15"/>
  <c r="NF10" i="15"/>
  <c r="NG10" i="15"/>
  <c r="NH10" i="15"/>
  <c r="NI10" i="15"/>
  <c r="NJ10" i="15"/>
  <c r="NK10" i="15"/>
  <c r="NL10" i="15"/>
  <c r="NM10" i="15"/>
  <c r="NN10" i="15"/>
  <c r="NO10" i="15"/>
  <c r="NP10" i="15"/>
  <c r="NQ10" i="15"/>
  <c r="NR10" i="15"/>
  <c r="NS10" i="15"/>
  <c r="NT10" i="15"/>
  <c r="NU10" i="15"/>
  <c r="NV10" i="15"/>
  <c r="NW10" i="15"/>
  <c r="NX10" i="15"/>
  <c r="NY10" i="15"/>
  <c r="NZ10" i="15"/>
  <c r="OA10" i="15"/>
  <c r="OB10" i="15"/>
  <c r="OC10" i="15"/>
  <c r="OD10" i="15"/>
  <c r="OE10" i="15"/>
  <c r="OF10" i="15"/>
  <c r="OG10" i="15"/>
  <c r="OH10" i="15"/>
  <c r="OI10" i="15"/>
  <c r="OJ10" i="15"/>
  <c r="OK10" i="15"/>
  <c r="OL10" i="15"/>
  <c r="OM10" i="15"/>
  <c r="ON10" i="15"/>
  <c r="OO10" i="15"/>
  <c r="OP10" i="15"/>
  <c r="OQ10" i="15"/>
  <c r="OR10" i="15"/>
  <c r="OS10" i="15"/>
  <c r="OT10" i="15"/>
  <c r="OU10" i="15"/>
  <c r="OV10" i="15"/>
  <c r="OW10" i="15"/>
  <c r="OX10" i="15"/>
  <c r="OY10" i="15"/>
  <c r="OZ10" i="15"/>
  <c r="PA10" i="15"/>
  <c r="PB10" i="15"/>
  <c r="PC10" i="15"/>
  <c r="PD10" i="15"/>
  <c r="PE10" i="15"/>
  <c r="PF10" i="15"/>
  <c r="PG10" i="15"/>
  <c r="PH10" i="15"/>
  <c r="PI10" i="15"/>
  <c r="PJ10" i="15"/>
  <c r="PK10" i="15"/>
  <c r="PL10" i="15"/>
  <c r="PM10" i="15"/>
  <c r="PN10" i="15"/>
  <c r="PO10" i="15"/>
  <c r="PP10" i="15"/>
  <c r="PQ10" i="15"/>
  <c r="PR10" i="15"/>
  <c r="PS10" i="15"/>
  <c r="PT10" i="15"/>
  <c r="PU10" i="15"/>
  <c r="PV10" i="15"/>
  <c r="PW10" i="15"/>
  <c r="PX10" i="15"/>
  <c r="PY10" i="15"/>
  <c r="PZ10" i="15"/>
  <c r="QA10" i="15"/>
  <c r="QB10" i="15"/>
  <c r="QC10" i="15"/>
  <c r="QD10" i="15"/>
  <c r="QE10" i="15"/>
  <c r="QF10" i="15"/>
  <c r="QG10" i="15"/>
  <c r="QH10" i="15"/>
  <c r="QI10" i="15"/>
  <c r="QJ10" i="15"/>
  <c r="QK10" i="15"/>
  <c r="QL10" i="15"/>
  <c r="QM10" i="15"/>
  <c r="QN10" i="15"/>
  <c r="QO10" i="15"/>
  <c r="QP10" i="15"/>
  <c r="QQ10" i="15"/>
  <c r="QR10" i="15"/>
  <c r="QS10" i="15"/>
  <c r="QT10" i="15"/>
  <c r="QU10" i="15"/>
  <c r="QV10" i="15"/>
  <c r="QW10" i="15"/>
  <c r="QX10" i="15"/>
  <c r="QY10" i="15"/>
  <c r="QZ10" i="15"/>
  <c r="RA10" i="15"/>
  <c r="RB10" i="15"/>
  <c r="RC10" i="15"/>
  <c r="RD10" i="15"/>
  <c r="RE10" i="15"/>
  <c r="RF10" i="15"/>
  <c r="RG10" i="15"/>
  <c r="RH10" i="15"/>
  <c r="RI10" i="15"/>
  <c r="RJ10" i="15"/>
  <c r="RK10" i="15"/>
  <c r="RL10" i="15"/>
  <c r="RM10" i="15"/>
  <c r="RN10" i="15"/>
  <c r="RO10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U11" i="15"/>
  <c r="V11" i="15"/>
  <c r="W11" i="15"/>
  <c r="X11" i="15"/>
  <c r="Y11" i="15"/>
  <c r="Z11" i="15"/>
  <c r="AA11" i="15"/>
  <c r="AB11" i="15"/>
  <c r="AC11" i="15"/>
  <c r="AD11" i="15"/>
  <c r="AE11" i="15"/>
  <c r="AF11" i="15"/>
  <c r="AG11" i="15"/>
  <c r="AH11" i="15"/>
  <c r="AI11" i="15"/>
  <c r="AJ11" i="15"/>
  <c r="AK11" i="15"/>
  <c r="AL11" i="15"/>
  <c r="AM11" i="15"/>
  <c r="AN11" i="15"/>
  <c r="AO11" i="15"/>
  <c r="AP11" i="15"/>
  <c r="AQ11" i="15"/>
  <c r="AR11" i="15"/>
  <c r="AS11" i="15"/>
  <c r="AT11" i="15"/>
  <c r="AU11" i="15"/>
  <c r="AV11" i="15"/>
  <c r="AW11" i="15"/>
  <c r="AX11" i="15"/>
  <c r="AY11" i="15"/>
  <c r="AZ11" i="15"/>
  <c r="BA11" i="15"/>
  <c r="BB11" i="15"/>
  <c r="BC11" i="15"/>
  <c r="BD11" i="15"/>
  <c r="BE11" i="15"/>
  <c r="BF11" i="15"/>
  <c r="BG11" i="15"/>
  <c r="BH11" i="15"/>
  <c r="BI11" i="15"/>
  <c r="BJ11" i="15"/>
  <c r="BK11" i="15"/>
  <c r="BL11" i="15"/>
  <c r="BM11" i="15"/>
  <c r="BN11" i="15"/>
  <c r="BO11" i="15"/>
  <c r="BP11" i="15"/>
  <c r="BQ11" i="15"/>
  <c r="BR11" i="15"/>
  <c r="BS11" i="15"/>
  <c r="BT11" i="15"/>
  <c r="BU11" i="15"/>
  <c r="BV11" i="15"/>
  <c r="BW11" i="15"/>
  <c r="BX11" i="15"/>
  <c r="BY11" i="15"/>
  <c r="BZ11" i="15"/>
  <c r="CA11" i="15"/>
  <c r="CB11" i="15"/>
  <c r="CC11" i="15"/>
  <c r="CD11" i="15"/>
  <c r="CE11" i="15"/>
  <c r="CF11" i="15"/>
  <c r="CG11" i="15"/>
  <c r="CH11" i="15"/>
  <c r="CI11" i="15"/>
  <c r="CJ11" i="15"/>
  <c r="CK11" i="15"/>
  <c r="CL11" i="15"/>
  <c r="CM11" i="15"/>
  <c r="CN11" i="15"/>
  <c r="CO11" i="15"/>
  <c r="CP11" i="15"/>
  <c r="CQ11" i="15"/>
  <c r="CR11" i="15"/>
  <c r="CS11" i="15"/>
  <c r="CT11" i="15"/>
  <c r="CU11" i="15"/>
  <c r="CV11" i="15"/>
  <c r="CW11" i="15"/>
  <c r="CX11" i="15"/>
  <c r="CY11" i="15"/>
  <c r="CZ11" i="15"/>
  <c r="DA11" i="15"/>
  <c r="DB11" i="15"/>
  <c r="DC11" i="15"/>
  <c r="DD11" i="15"/>
  <c r="DE11" i="15"/>
  <c r="DF11" i="15"/>
  <c r="DG11" i="15"/>
  <c r="DH11" i="15"/>
  <c r="DI11" i="15"/>
  <c r="DJ11" i="15"/>
  <c r="DK11" i="15"/>
  <c r="DL11" i="15"/>
  <c r="DM11" i="15"/>
  <c r="DN11" i="15"/>
  <c r="DO11" i="15"/>
  <c r="DP11" i="15"/>
  <c r="DQ11" i="15"/>
  <c r="DR11" i="15"/>
  <c r="DS11" i="15"/>
  <c r="DT11" i="15"/>
  <c r="DU11" i="15"/>
  <c r="DV11" i="15"/>
  <c r="DW11" i="15"/>
  <c r="DX11" i="15"/>
  <c r="DY11" i="15"/>
  <c r="DZ11" i="15"/>
  <c r="EA11" i="15"/>
  <c r="EB11" i="15"/>
  <c r="EC11" i="15"/>
  <c r="ED11" i="15"/>
  <c r="EE11" i="15"/>
  <c r="EF11" i="15"/>
  <c r="EG11" i="15"/>
  <c r="EH11" i="15"/>
  <c r="EI11" i="15"/>
  <c r="EJ11" i="15"/>
  <c r="EK11" i="15"/>
  <c r="EL11" i="15"/>
  <c r="EM11" i="15"/>
  <c r="EN11" i="15"/>
  <c r="EO11" i="15"/>
  <c r="EP11" i="15"/>
  <c r="EQ11" i="15"/>
  <c r="ER11" i="15"/>
  <c r="ES11" i="15"/>
  <c r="ET11" i="15"/>
  <c r="EU11" i="15"/>
  <c r="EV11" i="15"/>
  <c r="EW11" i="15"/>
  <c r="EX11" i="15"/>
  <c r="EY11" i="15"/>
  <c r="EZ11" i="15"/>
  <c r="FA11" i="15"/>
  <c r="FB11" i="15"/>
  <c r="FC11" i="15"/>
  <c r="FD11" i="15"/>
  <c r="FE11" i="15"/>
  <c r="FF11" i="15"/>
  <c r="FG11" i="15"/>
  <c r="FH11" i="15"/>
  <c r="FI11" i="15"/>
  <c r="FJ11" i="15"/>
  <c r="FK11" i="15"/>
  <c r="FL11" i="15"/>
  <c r="FM11" i="15"/>
  <c r="FN11" i="15"/>
  <c r="FO11" i="15"/>
  <c r="FP11" i="15"/>
  <c r="FQ11" i="15"/>
  <c r="FR11" i="15"/>
  <c r="FS11" i="15"/>
  <c r="FT11" i="15"/>
  <c r="FU11" i="15"/>
  <c r="FV11" i="15"/>
  <c r="FW11" i="15"/>
  <c r="FX11" i="15"/>
  <c r="FY11" i="15"/>
  <c r="FZ11" i="15"/>
  <c r="GA11" i="15"/>
  <c r="GB11" i="15"/>
  <c r="GC11" i="15"/>
  <c r="GD11" i="15"/>
  <c r="GE11" i="15"/>
  <c r="GF11" i="15"/>
  <c r="GG11" i="15"/>
  <c r="GH11" i="15"/>
  <c r="GI11" i="15"/>
  <c r="GJ11" i="15"/>
  <c r="GK11" i="15"/>
  <c r="GL11" i="15"/>
  <c r="GM11" i="15"/>
  <c r="GN11" i="15"/>
  <c r="GO11" i="15"/>
  <c r="GP11" i="15"/>
  <c r="GQ11" i="15"/>
  <c r="GR11" i="15"/>
  <c r="GS11" i="15"/>
  <c r="GT11" i="15"/>
  <c r="GU11" i="15"/>
  <c r="GV11" i="15"/>
  <c r="GW11" i="15"/>
  <c r="GX11" i="15"/>
  <c r="GY11" i="15"/>
  <c r="GZ11" i="15"/>
  <c r="HA11" i="15"/>
  <c r="HB11" i="15"/>
  <c r="HC11" i="15"/>
  <c r="HD11" i="15"/>
  <c r="HE11" i="15"/>
  <c r="HF11" i="15"/>
  <c r="HG11" i="15"/>
  <c r="HH11" i="15"/>
  <c r="HI11" i="15"/>
  <c r="HJ11" i="15"/>
  <c r="HK11" i="15"/>
  <c r="HL11" i="15"/>
  <c r="HM11" i="15"/>
  <c r="HN11" i="15"/>
  <c r="HO11" i="15"/>
  <c r="HP11" i="15"/>
  <c r="HQ11" i="15"/>
  <c r="HR11" i="15"/>
  <c r="HS11" i="15"/>
  <c r="HT11" i="15"/>
  <c r="HU11" i="15"/>
  <c r="HV11" i="15"/>
  <c r="HW11" i="15"/>
  <c r="HX11" i="15"/>
  <c r="HY11" i="15"/>
  <c r="HZ11" i="15"/>
  <c r="IA11" i="15"/>
  <c r="IB11" i="15"/>
  <c r="IC11" i="15"/>
  <c r="ID11" i="15"/>
  <c r="IE11" i="15"/>
  <c r="IF11" i="15"/>
  <c r="IG11" i="15"/>
  <c r="IH11" i="15"/>
  <c r="II11" i="15"/>
  <c r="IJ11" i="15"/>
  <c r="IK11" i="15"/>
  <c r="IL11" i="15"/>
  <c r="IM11" i="15"/>
  <c r="IN11" i="15"/>
  <c r="IO11" i="15"/>
  <c r="IP11" i="15"/>
  <c r="IQ11" i="15"/>
  <c r="IR11" i="15"/>
  <c r="IS11" i="15"/>
  <c r="IT11" i="15"/>
  <c r="IU11" i="15"/>
  <c r="IV11" i="15"/>
  <c r="IW11" i="15"/>
  <c r="IX11" i="15"/>
  <c r="IY11" i="15"/>
  <c r="IZ11" i="15"/>
  <c r="JA11" i="15"/>
  <c r="JB11" i="15"/>
  <c r="JC11" i="15"/>
  <c r="JD11" i="15"/>
  <c r="JE11" i="15"/>
  <c r="JF11" i="15"/>
  <c r="JG11" i="15"/>
  <c r="JH11" i="15"/>
  <c r="JI11" i="15"/>
  <c r="JJ11" i="15"/>
  <c r="JK11" i="15"/>
  <c r="JL11" i="15"/>
  <c r="JM11" i="15"/>
  <c r="JN11" i="15"/>
  <c r="JO11" i="15"/>
  <c r="JP11" i="15"/>
  <c r="JQ11" i="15"/>
  <c r="JR11" i="15"/>
  <c r="JS11" i="15"/>
  <c r="JT11" i="15"/>
  <c r="JU11" i="15"/>
  <c r="JV11" i="15"/>
  <c r="JW11" i="15"/>
  <c r="JX11" i="15"/>
  <c r="JY11" i="15"/>
  <c r="JZ11" i="15"/>
  <c r="KA11" i="15"/>
  <c r="KB11" i="15"/>
  <c r="KC11" i="15"/>
  <c r="KD11" i="15"/>
  <c r="KE11" i="15"/>
  <c r="KF11" i="15"/>
  <c r="KG11" i="15"/>
  <c r="KH11" i="15"/>
  <c r="KI11" i="15"/>
  <c r="KJ11" i="15"/>
  <c r="KK11" i="15"/>
  <c r="KL11" i="15"/>
  <c r="KM11" i="15"/>
  <c r="KN11" i="15"/>
  <c r="KO11" i="15"/>
  <c r="KP11" i="15"/>
  <c r="KQ11" i="15"/>
  <c r="KR11" i="15"/>
  <c r="KS11" i="15"/>
  <c r="KT11" i="15"/>
  <c r="KU11" i="15"/>
  <c r="KV11" i="15"/>
  <c r="KW11" i="15"/>
  <c r="KX11" i="15"/>
  <c r="KY11" i="15"/>
  <c r="KZ11" i="15"/>
  <c r="LA11" i="15"/>
  <c r="LB11" i="15"/>
  <c r="LC11" i="15"/>
  <c r="LD11" i="15"/>
  <c r="LE11" i="15"/>
  <c r="LF11" i="15"/>
  <c r="LG11" i="15"/>
  <c r="LH11" i="15"/>
  <c r="LI11" i="15"/>
  <c r="LJ11" i="15"/>
  <c r="LK11" i="15"/>
  <c r="LL11" i="15"/>
  <c r="LM11" i="15"/>
  <c r="LN11" i="15"/>
  <c r="LO11" i="15"/>
  <c r="LP11" i="15"/>
  <c r="LQ11" i="15"/>
  <c r="LR11" i="15"/>
  <c r="LS11" i="15"/>
  <c r="LT11" i="15"/>
  <c r="LU11" i="15"/>
  <c r="LV11" i="15"/>
  <c r="LW11" i="15"/>
  <c r="LX11" i="15"/>
  <c r="LY11" i="15"/>
  <c r="LZ11" i="15"/>
  <c r="MA11" i="15"/>
  <c r="MB11" i="15"/>
  <c r="MC11" i="15"/>
  <c r="MD11" i="15"/>
  <c r="ME11" i="15"/>
  <c r="MF11" i="15"/>
  <c r="MG11" i="15"/>
  <c r="MH11" i="15"/>
  <c r="MI11" i="15"/>
  <c r="MJ11" i="15"/>
  <c r="MK11" i="15"/>
  <c r="ML11" i="15"/>
  <c r="MM11" i="15"/>
  <c r="MN11" i="15"/>
  <c r="MO11" i="15"/>
  <c r="MP11" i="15"/>
  <c r="MQ11" i="15"/>
  <c r="MR11" i="15"/>
  <c r="MS11" i="15"/>
  <c r="MT11" i="15"/>
  <c r="MU11" i="15"/>
  <c r="MV11" i="15"/>
  <c r="MW11" i="15"/>
  <c r="MX11" i="15"/>
  <c r="MY11" i="15"/>
  <c r="MZ11" i="15"/>
  <c r="NA11" i="15"/>
  <c r="NB11" i="15"/>
  <c r="NC11" i="15"/>
  <c r="ND11" i="15"/>
  <c r="NE11" i="15"/>
  <c r="NF11" i="15"/>
  <c r="NG11" i="15"/>
  <c r="NH11" i="15"/>
  <c r="NI11" i="15"/>
  <c r="NJ11" i="15"/>
  <c r="NK11" i="15"/>
  <c r="NL11" i="15"/>
  <c r="NM11" i="15"/>
  <c r="NN11" i="15"/>
  <c r="NO11" i="15"/>
  <c r="NP11" i="15"/>
  <c r="NQ11" i="15"/>
  <c r="NR11" i="15"/>
  <c r="NS11" i="15"/>
  <c r="NT11" i="15"/>
  <c r="NU11" i="15"/>
  <c r="NV11" i="15"/>
  <c r="NW11" i="15"/>
  <c r="NX11" i="15"/>
  <c r="NY11" i="15"/>
  <c r="NZ11" i="15"/>
  <c r="OA11" i="15"/>
  <c r="OB11" i="15"/>
  <c r="OC11" i="15"/>
  <c r="OD11" i="15"/>
  <c r="OE11" i="15"/>
  <c r="OF11" i="15"/>
  <c r="OG11" i="15"/>
  <c r="OH11" i="15"/>
  <c r="OI11" i="15"/>
  <c r="OJ11" i="15"/>
  <c r="OK11" i="15"/>
  <c r="OL11" i="15"/>
  <c r="OM11" i="15"/>
  <c r="ON11" i="15"/>
  <c r="OO11" i="15"/>
  <c r="OP11" i="15"/>
  <c r="OQ11" i="15"/>
  <c r="OR11" i="15"/>
  <c r="OS11" i="15"/>
  <c r="OT11" i="15"/>
  <c r="OU11" i="15"/>
  <c r="OV11" i="15"/>
  <c r="OW11" i="15"/>
  <c r="OX11" i="15"/>
  <c r="OY11" i="15"/>
  <c r="OZ11" i="15"/>
  <c r="PA11" i="15"/>
  <c r="PB11" i="15"/>
  <c r="PC11" i="15"/>
  <c r="PD11" i="15"/>
  <c r="PE11" i="15"/>
  <c r="PF11" i="15"/>
  <c r="PG11" i="15"/>
  <c r="PH11" i="15"/>
  <c r="PI11" i="15"/>
  <c r="PJ11" i="15"/>
  <c r="PK11" i="15"/>
  <c r="PL11" i="15"/>
  <c r="PM11" i="15"/>
  <c r="PN11" i="15"/>
  <c r="PO11" i="15"/>
  <c r="PP11" i="15"/>
  <c r="PQ11" i="15"/>
  <c r="PR11" i="15"/>
  <c r="PS11" i="15"/>
  <c r="PT11" i="15"/>
  <c r="PU11" i="15"/>
  <c r="PV11" i="15"/>
  <c r="PW11" i="15"/>
  <c r="PX11" i="15"/>
  <c r="PY11" i="15"/>
  <c r="PZ11" i="15"/>
  <c r="QA11" i="15"/>
  <c r="QB11" i="15"/>
  <c r="QC11" i="15"/>
  <c r="QD11" i="15"/>
  <c r="QE11" i="15"/>
  <c r="QF11" i="15"/>
  <c r="QG11" i="15"/>
  <c r="QH11" i="15"/>
  <c r="QI11" i="15"/>
  <c r="QJ11" i="15"/>
  <c r="QK11" i="15"/>
  <c r="QL11" i="15"/>
  <c r="QM11" i="15"/>
  <c r="QN11" i="15"/>
  <c r="QO11" i="15"/>
  <c r="QP11" i="15"/>
  <c r="QQ11" i="15"/>
  <c r="QR11" i="15"/>
  <c r="QS11" i="15"/>
  <c r="QT11" i="15"/>
  <c r="QU11" i="15"/>
  <c r="QV11" i="15"/>
  <c r="QW11" i="15"/>
  <c r="QX11" i="15"/>
  <c r="QY11" i="15"/>
  <c r="QZ11" i="15"/>
  <c r="RA11" i="15"/>
  <c r="RB11" i="15"/>
  <c r="RC11" i="15"/>
  <c r="RD11" i="15"/>
  <c r="RE11" i="15"/>
  <c r="RF11" i="15"/>
  <c r="RG11" i="15"/>
  <c r="RH11" i="15"/>
  <c r="RI11" i="15"/>
  <c r="RJ11" i="15"/>
  <c r="RK11" i="15"/>
  <c r="RL11" i="15"/>
  <c r="RM11" i="15"/>
  <c r="RN11" i="15"/>
  <c r="RO11" i="15"/>
  <c r="D12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T12" i="15"/>
  <c r="U12" i="15"/>
  <c r="V12" i="15"/>
  <c r="W12" i="15"/>
  <c r="X12" i="15"/>
  <c r="Y12" i="15"/>
  <c r="Z12" i="15"/>
  <c r="AA12" i="15"/>
  <c r="AB12" i="15"/>
  <c r="AC12" i="15"/>
  <c r="AD12" i="15"/>
  <c r="AE12" i="15"/>
  <c r="AF12" i="15"/>
  <c r="AG12" i="15"/>
  <c r="AH12" i="15"/>
  <c r="AI12" i="15"/>
  <c r="AJ12" i="15"/>
  <c r="AK12" i="15"/>
  <c r="AL12" i="15"/>
  <c r="AM12" i="15"/>
  <c r="AN12" i="15"/>
  <c r="AO12" i="15"/>
  <c r="AP12" i="15"/>
  <c r="AQ12" i="15"/>
  <c r="AR12" i="15"/>
  <c r="AS12" i="15"/>
  <c r="AT12" i="15"/>
  <c r="AU12" i="15"/>
  <c r="AV12" i="15"/>
  <c r="AW12" i="15"/>
  <c r="AX12" i="15"/>
  <c r="AY12" i="15"/>
  <c r="AZ12" i="15"/>
  <c r="BA12" i="15"/>
  <c r="BB12" i="15"/>
  <c r="BC12" i="15"/>
  <c r="BD12" i="15"/>
  <c r="BE12" i="15"/>
  <c r="BF12" i="15"/>
  <c r="BG12" i="15"/>
  <c r="BH12" i="15"/>
  <c r="BI12" i="15"/>
  <c r="BJ12" i="15"/>
  <c r="BK12" i="15"/>
  <c r="BL12" i="15"/>
  <c r="BM12" i="15"/>
  <c r="BN12" i="15"/>
  <c r="BO12" i="15"/>
  <c r="BP12" i="15"/>
  <c r="BQ12" i="15"/>
  <c r="BR12" i="15"/>
  <c r="BS12" i="15"/>
  <c r="BT12" i="15"/>
  <c r="BU12" i="15"/>
  <c r="BV12" i="15"/>
  <c r="BW12" i="15"/>
  <c r="BX12" i="15"/>
  <c r="BY12" i="15"/>
  <c r="BZ12" i="15"/>
  <c r="CA12" i="15"/>
  <c r="CB12" i="15"/>
  <c r="CC12" i="15"/>
  <c r="CD12" i="15"/>
  <c r="CE12" i="15"/>
  <c r="CF12" i="15"/>
  <c r="CG12" i="15"/>
  <c r="CH12" i="15"/>
  <c r="CI12" i="15"/>
  <c r="CJ12" i="15"/>
  <c r="CK12" i="15"/>
  <c r="CL12" i="15"/>
  <c r="CM12" i="15"/>
  <c r="CN12" i="15"/>
  <c r="CO12" i="15"/>
  <c r="CP12" i="15"/>
  <c r="CQ12" i="15"/>
  <c r="CR12" i="15"/>
  <c r="CS12" i="15"/>
  <c r="CT12" i="15"/>
  <c r="CU12" i="15"/>
  <c r="CV12" i="15"/>
  <c r="CW12" i="15"/>
  <c r="CX12" i="15"/>
  <c r="CY12" i="15"/>
  <c r="CZ12" i="15"/>
  <c r="DA12" i="15"/>
  <c r="DB12" i="15"/>
  <c r="DC12" i="15"/>
  <c r="DD12" i="15"/>
  <c r="DE12" i="15"/>
  <c r="DF12" i="15"/>
  <c r="DG12" i="15"/>
  <c r="DH12" i="15"/>
  <c r="DI12" i="15"/>
  <c r="DJ12" i="15"/>
  <c r="DK12" i="15"/>
  <c r="DL12" i="15"/>
  <c r="DM12" i="15"/>
  <c r="DN12" i="15"/>
  <c r="DO12" i="15"/>
  <c r="DP12" i="15"/>
  <c r="DQ12" i="15"/>
  <c r="DR12" i="15"/>
  <c r="DS12" i="15"/>
  <c r="DT12" i="15"/>
  <c r="DU12" i="15"/>
  <c r="DV12" i="15"/>
  <c r="DW12" i="15"/>
  <c r="DX12" i="15"/>
  <c r="DY12" i="15"/>
  <c r="DZ12" i="15"/>
  <c r="EA12" i="15"/>
  <c r="EB12" i="15"/>
  <c r="EC12" i="15"/>
  <c r="ED12" i="15"/>
  <c r="EE12" i="15"/>
  <c r="EF12" i="15"/>
  <c r="EG12" i="15"/>
  <c r="EH12" i="15"/>
  <c r="EI12" i="15"/>
  <c r="EJ12" i="15"/>
  <c r="EK12" i="15"/>
  <c r="EL12" i="15"/>
  <c r="EM12" i="15"/>
  <c r="EN12" i="15"/>
  <c r="EO12" i="15"/>
  <c r="EP12" i="15"/>
  <c r="EQ12" i="15"/>
  <c r="ER12" i="15"/>
  <c r="ES12" i="15"/>
  <c r="ET12" i="15"/>
  <c r="EU12" i="15"/>
  <c r="EV12" i="15"/>
  <c r="EW12" i="15"/>
  <c r="EX12" i="15"/>
  <c r="EY12" i="15"/>
  <c r="EZ12" i="15"/>
  <c r="FA12" i="15"/>
  <c r="FB12" i="15"/>
  <c r="FC12" i="15"/>
  <c r="FD12" i="15"/>
  <c r="FE12" i="15"/>
  <c r="FF12" i="15"/>
  <c r="FG12" i="15"/>
  <c r="FH12" i="15"/>
  <c r="FI12" i="15"/>
  <c r="FJ12" i="15"/>
  <c r="FK12" i="15"/>
  <c r="FL12" i="15"/>
  <c r="FM12" i="15"/>
  <c r="FN12" i="15"/>
  <c r="FO12" i="15"/>
  <c r="FP12" i="15"/>
  <c r="FQ12" i="15"/>
  <c r="FR12" i="15"/>
  <c r="FS12" i="15"/>
  <c r="FT12" i="15"/>
  <c r="FU12" i="15"/>
  <c r="FV12" i="15"/>
  <c r="FW12" i="15"/>
  <c r="FX12" i="15"/>
  <c r="FY12" i="15"/>
  <c r="FZ12" i="15"/>
  <c r="GA12" i="15"/>
  <c r="GB12" i="15"/>
  <c r="GC12" i="15"/>
  <c r="GD12" i="15"/>
  <c r="GE12" i="15"/>
  <c r="GF12" i="15"/>
  <c r="GG12" i="15"/>
  <c r="GH12" i="15"/>
  <c r="GI12" i="15"/>
  <c r="GJ12" i="15"/>
  <c r="GK12" i="15"/>
  <c r="GL12" i="15"/>
  <c r="GM12" i="15"/>
  <c r="GN12" i="15"/>
  <c r="GO12" i="15"/>
  <c r="GP12" i="15"/>
  <c r="GQ12" i="15"/>
  <c r="GR12" i="15"/>
  <c r="GS12" i="15"/>
  <c r="GT12" i="15"/>
  <c r="GU12" i="15"/>
  <c r="GV12" i="15"/>
  <c r="GW12" i="15"/>
  <c r="GX12" i="15"/>
  <c r="GY12" i="15"/>
  <c r="GZ12" i="15"/>
  <c r="HA12" i="15"/>
  <c r="HB12" i="15"/>
  <c r="HC12" i="15"/>
  <c r="HD12" i="15"/>
  <c r="HE12" i="15"/>
  <c r="HF12" i="15"/>
  <c r="HG12" i="15"/>
  <c r="HH12" i="15"/>
  <c r="HI12" i="15"/>
  <c r="HJ12" i="15"/>
  <c r="HK12" i="15"/>
  <c r="HL12" i="15"/>
  <c r="HM12" i="15"/>
  <c r="HN12" i="15"/>
  <c r="HO12" i="15"/>
  <c r="HP12" i="15"/>
  <c r="HQ12" i="15"/>
  <c r="HR12" i="15"/>
  <c r="HS12" i="15"/>
  <c r="HT12" i="15"/>
  <c r="HU12" i="15"/>
  <c r="HV12" i="15"/>
  <c r="HW12" i="15"/>
  <c r="HX12" i="15"/>
  <c r="HY12" i="15"/>
  <c r="HZ12" i="15"/>
  <c r="IA12" i="15"/>
  <c r="IB12" i="15"/>
  <c r="IC12" i="15"/>
  <c r="ID12" i="15"/>
  <c r="IE12" i="15"/>
  <c r="IF12" i="15"/>
  <c r="IG12" i="15"/>
  <c r="IH12" i="15"/>
  <c r="II12" i="15"/>
  <c r="IJ12" i="15"/>
  <c r="IK12" i="15"/>
  <c r="IL12" i="15"/>
  <c r="IM12" i="15"/>
  <c r="IN12" i="15"/>
  <c r="IO12" i="15"/>
  <c r="IP12" i="15"/>
  <c r="IQ12" i="15"/>
  <c r="IR12" i="15"/>
  <c r="IS12" i="15"/>
  <c r="IT12" i="15"/>
  <c r="IU12" i="15"/>
  <c r="IV12" i="15"/>
  <c r="IW12" i="15"/>
  <c r="IX12" i="15"/>
  <c r="IY12" i="15"/>
  <c r="IZ12" i="15"/>
  <c r="JA12" i="15"/>
  <c r="JB12" i="15"/>
  <c r="JC12" i="15"/>
  <c r="JD12" i="15"/>
  <c r="JE12" i="15"/>
  <c r="JF12" i="15"/>
  <c r="JG12" i="15"/>
  <c r="JH12" i="15"/>
  <c r="JI12" i="15"/>
  <c r="JJ12" i="15"/>
  <c r="JK12" i="15"/>
  <c r="JL12" i="15"/>
  <c r="JM12" i="15"/>
  <c r="JN12" i="15"/>
  <c r="JO12" i="15"/>
  <c r="JP12" i="15"/>
  <c r="JQ12" i="15"/>
  <c r="JR12" i="15"/>
  <c r="JS12" i="15"/>
  <c r="JT12" i="15"/>
  <c r="JU12" i="15"/>
  <c r="JV12" i="15"/>
  <c r="JW12" i="15"/>
  <c r="JX12" i="15"/>
  <c r="JY12" i="15"/>
  <c r="JZ12" i="15"/>
  <c r="KA12" i="15"/>
  <c r="KB12" i="15"/>
  <c r="KC12" i="15"/>
  <c r="KD12" i="15"/>
  <c r="KE12" i="15"/>
  <c r="KF12" i="15"/>
  <c r="KG12" i="15"/>
  <c r="KH12" i="15"/>
  <c r="KI12" i="15"/>
  <c r="KJ12" i="15"/>
  <c r="KK12" i="15"/>
  <c r="KL12" i="15"/>
  <c r="KM12" i="15"/>
  <c r="KN12" i="15"/>
  <c r="KO12" i="15"/>
  <c r="KP12" i="15"/>
  <c r="KQ12" i="15"/>
  <c r="KR12" i="15"/>
  <c r="KS12" i="15"/>
  <c r="KT12" i="15"/>
  <c r="KU12" i="15"/>
  <c r="KV12" i="15"/>
  <c r="KW12" i="15"/>
  <c r="KX12" i="15"/>
  <c r="KY12" i="15"/>
  <c r="KZ12" i="15"/>
  <c r="LA12" i="15"/>
  <c r="LB12" i="15"/>
  <c r="LC12" i="15"/>
  <c r="LD12" i="15"/>
  <c r="LE12" i="15"/>
  <c r="LF12" i="15"/>
  <c r="LG12" i="15"/>
  <c r="LH12" i="15"/>
  <c r="LI12" i="15"/>
  <c r="LJ12" i="15"/>
  <c r="LK12" i="15"/>
  <c r="LL12" i="15"/>
  <c r="LM12" i="15"/>
  <c r="LN12" i="15"/>
  <c r="LO12" i="15"/>
  <c r="LP12" i="15"/>
  <c r="LQ12" i="15"/>
  <c r="LR12" i="15"/>
  <c r="LS12" i="15"/>
  <c r="LT12" i="15"/>
  <c r="LU12" i="15"/>
  <c r="LV12" i="15"/>
  <c r="LW12" i="15"/>
  <c r="LX12" i="15"/>
  <c r="LY12" i="15"/>
  <c r="LZ12" i="15"/>
  <c r="MA12" i="15"/>
  <c r="MB12" i="15"/>
  <c r="MC12" i="15"/>
  <c r="MD12" i="15"/>
  <c r="ME12" i="15"/>
  <c r="MF12" i="15"/>
  <c r="MG12" i="15"/>
  <c r="MH12" i="15"/>
  <c r="MI12" i="15"/>
  <c r="MJ12" i="15"/>
  <c r="MK12" i="15"/>
  <c r="ML12" i="15"/>
  <c r="MM12" i="15"/>
  <c r="MN12" i="15"/>
  <c r="MO12" i="15"/>
  <c r="MP12" i="15"/>
  <c r="MQ12" i="15"/>
  <c r="MR12" i="15"/>
  <c r="MS12" i="15"/>
  <c r="MT12" i="15"/>
  <c r="MU12" i="15"/>
  <c r="MV12" i="15"/>
  <c r="MW12" i="15"/>
  <c r="MX12" i="15"/>
  <c r="MY12" i="15"/>
  <c r="MZ12" i="15"/>
  <c r="NA12" i="15"/>
  <c r="NB12" i="15"/>
  <c r="NC12" i="15"/>
  <c r="ND12" i="15"/>
  <c r="NE12" i="15"/>
  <c r="NF12" i="15"/>
  <c r="NG12" i="15"/>
  <c r="NH12" i="15"/>
  <c r="NI12" i="15"/>
  <c r="NJ12" i="15"/>
  <c r="NK12" i="15"/>
  <c r="NL12" i="15"/>
  <c r="NM12" i="15"/>
  <c r="NN12" i="15"/>
  <c r="NO12" i="15"/>
  <c r="NP12" i="15"/>
  <c r="NQ12" i="15"/>
  <c r="NR12" i="15"/>
  <c r="NS12" i="15"/>
  <c r="NT12" i="15"/>
  <c r="NU12" i="15"/>
  <c r="NV12" i="15"/>
  <c r="NW12" i="15"/>
  <c r="NX12" i="15"/>
  <c r="NY12" i="15"/>
  <c r="NZ12" i="15"/>
  <c r="OA12" i="15"/>
  <c r="OB12" i="15"/>
  <c r="OC12" i="15"/>
  <c r="OD12" i="15"/>
  <c r="OE12" i="15"/>
  <c r="OF12" i="15"/>
  <c r="OG12" i="15"/>
  <c r="OH12" i="15"/>
  <c r="OI12" i="15"/>
  <c r="OJ12" i="15"/>
  <c r="OK12" i="15"/>
  <c r="OL12" i="15"/>
  <c r="OM12" i="15"/>
  <c r="ON12" i="15"/>
  <c r="OO12" i="15"/>
  <c r="OP12" i="15"/>
  <c r="OQ12" i="15"/>
  <c r="OR12" i="15"/>
  <c r="OS12" i="15"/>
  <c r="OT12" i="15"/>
  <c r="OU12" i="15"/>
  <c r="OV12" i="15"/>
  <c r="OW12" i="15"/>
  <c r="OX12" i="15"/>
  <c r="OY12" i="15"/>
  <c r="OZ12" i="15"/>
  <c r="PA12" i="15"/>
  <c r="PB12" i="15"/>
  <c r="PC12" i="15"/>
  <c r="PD12" i="15"/>
  <c r="PE12" i="15"/>
  <c r="PF12" i="15"/>
  <c r="PG12" i="15"/>
  <c r="PH12" i="15"/>
  <c r="PI12" i="15"/>
  <c r="PJ12" i="15"/>
  <c r="PK12" i="15"/>
  <c r="PL12" i="15"/>
  <c r="PM12" i="15"/>
  <c r="PN12" i="15"/>
  <c r="PO12" i="15"/>
  <c r="PP12" i="15"/>
  <c r="PQ12" i="15"/>
  <c r="PR12" i="15"/>
  <c r="PS12" i="15"/>
  <c r="PT12" i="15"/>
  <c r="PU12" i="15"/>
  <c r="PV12" i="15"/>
  <c r="PW12" i="15"/>
  <c r="PX12" i="15"/>
  <c r="PY12" i="15"/>
  <c r="PZ12" i="15"/>
  <c r="QA12" i="15"/>
  <c r="QB12" i="15"/>
  <c r="QC12" i="15"/>
  <c r="QD12" i="15"/>
  <c r="QE12" i="15"/>
  <c r="QF12" i="15"/>
  <c r="QG12" i="15"/>
  <c r="QH12" i="15"/>
  <c r="QI12" i="15"/>
  <c r="QJ12" i="15"/>
  <c r="QK12" i="15"/>
  <c r="QL12" i="15"/>
  <c r="QM12" i="15"/>
  <c r="QN12" i="15"/>
  <c r="QO12" i="15"/>
  <c r="QP12" i="15"/>
  <c r="QQ12" i="15"/>
  <c r="QR12" i="15"/>
  <c r="QS12" i="15"/>
  <c r="QT12" i="15"/>
  <c r="QU12" i="15"/>
  <c r="QV12" i="15"/>
  <c r="QW12" i="15"/>
  <c r="QX12" i="15"/>
  <c r="QY12" i="15"/>
  <c r="QZ12" i="15"/>
  <c r="RA12" i="15"/>
  <c r="RB12" i="15"/>
  <c r="RC12" i="15"/>
  <c r="RD12" i="15"/>
  <c r="RE12" i="15"/>
  <c r="RF12" i="15"/>
  <c r="RG12" i="15"/>
  <c r="RH12" i="15"/>
  <c r="RI12" i="15"/>
  <c r="RJ12" i="15"/>
  <c r="RK12" i="15"/>
  <c r="RL12" i="15"/>
  <c r="RM12" i="15"/>
  <c r="RN12" i="15"/>
  <c r="RO12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V13" i="15"/>
  <c r="W13" i="15"/>
  <c r="X13" i="15"/>
  <c r="Y13" i="15"/>
  <c r="Z13" i="15"/>
  <c r="AA13" i="15"/>
  <c r="AB13" i="15"/>
  <c r="AC13" i="15"/>
  <c r="AD13" i="15"/>
  <c r="AE13" i="15"/>
  <c r="AF13" i="15"/>
  <c r="AG13" i="15"/>
  <c r="AH13" i="15"/>
  <c r="AI13" i="15"/>
  <c r="AJ13" i="15"/>
  <c r="AK13" i="15"/>
  <c r="AL13" i="15"/>
  <c r="AM13" i="15"/>
  <c r="AN13" i="15"/>
  <c r="AO13" i="15"/>
  <c r="AP13" i="15"/>
  <c r="AQ13" i="15"/>
  <c r="AR13" i="15"/>
  <c r="AS13" i="15"/>
  <c r="AT13" i="15"/>
  <c r="AU13" i="15"/>
  <c r="AV13" i="15"/>
  <c r="AW13" i="15"/>
  <c r="AX13" i="15"/>
  <c r="AY13" i="15"/>
  <c r="AZ13" i="15"/>
  <c r="BA13" i="15"/>
  <c r="BB13" i="15"/>
  <c r="BC13" i="15"/>
  <c r="BD13" i="15"/>
  <c r="BE13" i="15"/>
  <c r="BF13" i="15"/>
  <c r="BG13" i="15"/>
  <c r="BH13" i="15"/>
  <c r="BI13" i="15"/>
  <c r="BJ13" i="15"/>
  <c r="BK13" i="15"/>
  <c r="BL13" i="15"/>
  <c r="BM13" i="15"/>
  <c r="BN13" i="15"/>
  <c r="BO13" i="15"/>
  <c r="BP13" i="15"/>
  <c r="BQ13" i="15"/>
  <c r="BR13" i="15"/>
  <c r="BS13" i="15"/>
  <c r="BT13" i="15"/>
  <c r="BU13" i="15"/>
  <c r="BV13" i="15"/>
  <c r="BW13" i="15"/>
  <c r="BX13" i="15"/>
  <c r="BY13" i="15"/>
  <c r="BZ13" i="15"/>
  <c r="CA13" i="15"/>
  <c r="CB13" i="15"/>
  <c r="CC13" i="15"/>
  <c r="CD13" i="15"/>
  <c r="CE13" i="15"/>
  <c r="CF13" i="15"/>
  <c r="CG13" i="15"/>
  <c r="CH13" i="15"/>
  <c r="CI13" i="15"/>
  <c r="CJ13" i="15"/>
  <c r="CK13" i="15"/>
  <c r="CL13" i="15"/>
  <c r="CM13" i="15"/>
  <c r="CN13" i="15"/>
  <c r="CO13" i="15"/>
  <c r="CP13" i="15"/>
  <c r="CQ13" i="15"/>
  <c r="CR13" i="15"/>
  <c r="CS13" i="15"/>
  <c r="CT13" i="15"/>
  <c r="CU13" i="15"/>
  <c r="CV13" i="15"/>
  <c r="CW13" i="15"/>
  <c r="CX13" i="15"/>
  <c r="CY13" i="15"/>
  <c r="CZ13" i="15"/>
  <c r="DA13" i="15"/>
  <c r="DB13" i="15"/>
  <c r="DC13" i="15"/>
  <c r="DD13" i="15"/>
  <c r="DE13" i="15"/>
  <c r="DF13" i="15"/>
  <c r="DG13" i="15"/>
  <c r="DH13" i="15"/>
  <c r="DI13" i="15"/>
  <c r="DJ13" i="15"/>
  <c r="DK13" i="15"/>
  <c r="DL13" i="15"/>
  <c r="DM13" i="15"/>
  <c r="DN13" i="15"/>
  <c r="DO13" i="15"/>
  <c r="DP13" i="15"/>
  <c r="DQ13" i="15"/>
  <c r="DR13" i="15"/>
  <c r="DS13" i="15"/>
  <c r="DT13" i="15"/>
  <c r="DU13" i="15"/>
  <c r="DV13" i="15"/>
  <c r="DW13" i="15"/>
  <c r="DX13" i="15"/>
  <c r="DY13" i="15"/>
  <c r="DZ13" i="15"/>
  <c r="EA13" i="15"/>
  <c r="EB13" i="15"/>
  <c r="EC13" i="15"/>
  <c r="ED13" i="15"/>
  <c r="EE13" i="15"/>
  <c r="EF13" i="15"/>
  <c r="EG13" i="15"/>
  <c r="EH13" i="15"/>
  <c r="EI13" i="15"/>
  <c r="EJ13" i="15"/>
  <c r="EK13" i="15"/>
  <c r="EL13" i="15"/>
  <c r="EM13" i="15"/>
  <c r="EN13" i="15"/>
  <c r="EO13" i="15"/>
  <c r="EP13" i="15"/>
  <c r="EQ13" i="15"/>
  <c r="ER13" i="15"/>
  <c r="ES13" i="15"/>
  <c r="ET13" i="15"/>
  <c r="EU13" i="15"/>
  <c r="EV13" i="15"/>
  <c r="EW13" i="15"/>
  <c r="EX13" i="15"/>
  <c r="EY13" i="15"/>
  <c r="EZ13" i="15"/>
  <c r="FA13" i="15"/>
  <c r="FB13" i="15"/>
  <c r="FC13" i="15"/>
  <c r="FD13" i="15"/>
  <c r="FE13" i="15"/>
  <c r="FF13" i="15"/>
  <c r="FG13" i="15"/>
  <c r="FH13" i="15"/>
  <c r="FI13" i="15"/>
  <c r="FJ13" i="15"/>
  <c r="FK13" i="15"/>
  <c r="FL13" i="15"/>
  <c r="FM13" i="15"/>
  <c r="FN13" i="15"/>
  <c r="FO13" i="15"/>
  <c r="FP13" i="15"/>
  <c r="FQ13" i="15"/>
  <c r="FR13" i="15"/>
  <c r="FS13" i="15"/>
  <c r="FT13" i="15"/>
  <c r="FU13" i="15"/>
  <c r="FV13" i="15"/>
  <c r="FW13" i="15"/>
  <c r="FX13" i="15"/>
  <c r="FY13" i="15"/>
  <c r="FZ13" i="15"/>
  <c r="GA13" i="15"/>
  <c r="GB13" i="15"/>
  <c r="GC13" i="15"/>
  <c r="GD13" i="15"/>
  <c r="GE13" i="15"/>
  <c r="GF13" i="15"/>
  <c r="GG13" i="15"/>
  <c r="GH13" i="15"/>
  <c r="GI13" i="15"/>
  <c r="GJ13" i="15"/>
  <c r="GK13" i="15"/>
  <c r="GL13" i="15"/>
  <c r="GM13" i="15"/>
  <c r="GN13" i="15"/>
  <c r="GO13" i="15"/>
  <c r="GP13" i="15"/>
  <c r="GQ13" i="15"/>
  <c r="GR13" i="15"/>
  <c r="GS13" i="15"/>
  <c r="GT13" i="15"/>
  <c r="GU13" i="15"/>
  <c r="GV13" i="15"/>
  <c r="GW13" i="15"/>
  <c r="GX13" i="15"/>
  <c r="GY13" i="15"/>
  <c r="GZ13" i="15"/>
  <c r="HA13" i="15"/>
  <c r="HB13" i="15"/>
  <c r="HC13" i="15"/>
  <c r="HD13" i="15"/>
  <c r="HE13" i="15"/>
  <c r="HF13" i="15"/>
  <c r="HG13" i="15"/>
  <c r="HH13" i="15"/>
  <c r="HI13" i="15"/>
  <c r="HJ13" i="15"/>
  <c r="HK13" i="15"/>
  <c r="HL13" i="15"/>
  <c r="HM13" i="15"/>
  <c r="HN13" i="15"/>
  <c r="HO13" i="15"/>
  <c r="HP13" i="15"/>
  <c r="HQ13" i="15"/>
  <c r="HR13" i="15"/>
  <c r="HS13" i="15"/>
  <c r="HT13" i="15"/>
  <c r="HU13" i="15"/>
  <c r="HV13" i="15"/>
  <c r="HW13" i="15"/>
  <c r="HX13" i="15"/>
  <c r="HY13" i="15"/>
  <c r="HZ13" i="15"/>
  <c r="IA13" i="15"/>
  <c r="IB13" i="15"/>
  <c r="IC13" i="15"/>
  <c r="ID13" i="15"/>
  <c r="IE13" i="15"/>
  <c r="IF13" i="15"/>
  <c r="IG13" i="15"/>
  <c r="IH13" i="15"/>
  <c r="II13" i="15"/>
  <c r="IJ13" i="15"/>
  <c r="IK13" i="15"/>
  <c r="IL13" i="15"/>
  <c r="IM13" i="15"/>
  <c r="IN13" i="15"/>
  <c r="IO13" i="15"/>
  <c r="IP13" i="15"/>
  <c r="IQ13" i="15"/>
  <c r="IR13" i="15"/>
  <c r="IS13" i="15"/>
  <c r="IT13" i="15"/>
  <c r="IU13" i="15"/>
  <c r="IV13" i="15"/>
  <c r="IW13" i="15"/>
  <c r="IX13" i="15"/>
  <c r="IY13" i="15"/>
  <c r="IZ13" i="15"/>
  <c r="JA13" i="15"/>
  <c r="JB13" i="15"/>
  <c r="JC13" i="15"/>
  <c r="JD13" i="15"/>
  <c r="JE13" i="15"/>
  <c r="JF13" i="15"/>
  <c r="JG13" i="15"/>
  <c r="JH13" i="15"/>
  <c r="JI13" i="15"/>
  <c r="JJ13" i="15"/>
  <c r="JK13" i="15"/>
  <c r="JL13" i="15"/>
  <c r="JM13" i="15"/>
  <c r="JN13" i="15"/>
  <c r="JO13" i="15"/>
  <c r="JP13" i="15"/>
  <c r="JQ13" i="15"/>
  <c r="JR13" i="15"/>
  <c r="JS13" i="15"/>
  <c r="JT13" i="15"/>
  <c r="JU13" i="15"/>
  <c r="JV13" i="15"/>
  <c r="JW13" i="15"/>
  <c r="JX13" i="15"/>
  <c r="JY13" i="15"/>
  <c r="JZ13" i="15"/>
  <c r="KA13" i="15"/>
  <c r="KB13" i="15"/>
  <c r="KC13" i="15"/>
  <c r="KD13" i="15"/>
  <c r="KE13" i="15"/>
  <c r="KF13" i="15"/>
  <c r="KG13" i="15"/>
  <c r="KH13" i="15"/>
  <c r="KI13" i="15"/>
  <c r="KJ13" i="15"/>
  <c r="KK13" i="15"/>
  <c r="KL13" i="15"/>
  <c r="KM13" i="15"/>
  <c r="KN13" i="15"/>
  <c r="KO13" i="15"/>
  <c r="KP13" i="15"/>
  <c r="KQ13" i="15"/>
  <c r="KR13" i="15"/>
  <c r="KS13" i="15"/>
  <c r="KT13" i="15"/>
  <c r="KU13" i="15"/>
  <c r="KV13" i="15"/>
  <c r="KW13" i="15"/>
  <c r="KX13" i="15"/>
  <c r="KY13" i="15"/>
  <c r="KZ13" i="15"/>
  <c r="LA13" i="15"/>
  <c r="LB13" i="15"/>
  <c r="LC13" i="15"/>
  <c r="LD13" i="15"/>
  <c r="LE13" i="15"/>
  <c r="LF13" i="15"/>
  <c r="LG13" i="15"/>
  <c r="LH13" i="15"/>
  <c r="LI13" i="15"/>
  <c r="LJ13" i="15"/>
  <c r="LK13" i="15"/>
  <c r="LL13" i="15"/>
  <c r="LM13" i="15"/>
  <c r="LN13" i="15"/>
  <c r="LO13" i="15"/>
  <c r="LP13" i="15"/>
  <c r="LQ13" i="15"/>
  <c r="LR13" i="15"/>
  <c r="LS13" i="15"/>
  <c r="LT13" i="15"/>
  <c r="LU13" i="15"/>
  <c r="LV13" i="15"/>
  <c r="LW13" i="15"/>
  <c r="LX13" i="15"/>
  <c r="LY13" i="15"/>
  <c r="LZ13" i="15"/>
  <c r="MA13" i="15"/>
  <c r="MB13" i="15"/>
  <c r="MC13" i="15"/>
  <c r="MD13" i="15"/>
  <c r="ME13" i="15"/>
  <c r="MF13" i="15"/>
  <c r="MG13" i="15"/>
  <c r="MH13" i="15"/>
  <c r="MI13" i="15"/>
  <c r="MJ13" i="15"/>
  <c r="MK13" i="15"/>
  <c r="ML13" i="15"/>
  <c r="MM13" i="15"/>
  <c r="MN13" i="15"/>
  <c r="MO13" i="15"/>
  <c r="MP13" i="15"/>
  <c r="MQ13" i="15"/>
  <c r="MR13" i="15"/>
  <c r="MS13" i="15"/>
  <c r="MT13" i="15"/>
  <c r="MU13" i="15"/>
  <c r="MV13" i="15"/>
  <c r="MW13" i="15"/>
  <c r="MX13" i="15"/>
  <c r="MY13" i="15"/>
  <c r="MZ13" i="15"/>
  <c r="NA13" i="15"/>
  <c r="NB13" i="15"/>
  <c r="NC13" i="15"/>
  <c r="ND13" i="15"/>
  <c r="NE13" i="15"/>
  <c r="NF13" i="15"/>
  <c r="NG13" i="15"/>
  <c r="NH13" i="15"/>
  <c r="NI13" i="15"/>
  <c r="NJ13" i="15"/>
  <c r="NK13" i="15"/>
  <c r="NL13" i="15"/>
  <c r="NM13" i="15"/>
  <c r="NN13" i="15"/>
  <c r="NO13" i="15"/>
  <c r="NP13" i="15"/>
  <c r="NQ13" i="15"/>
  <c r="NR13" i="15"/>
  <c r="NS13" i="15"/>
  <c r="NT13" i="15"/>
  <c r="NU13" i="15"/>
  <c r="NV13" i="15"/>
  <c r="NW13" i="15"/>
  <c r="NX13" i="15"/>
  <c r="NY13" i="15"/>
  <c r="NZ13" i="15"/>
  <c r="OA13" i="15"/>
  <c r="OB13" i="15"/>
  <c r="OC13" i="15"/>
  <c r="OD13" i="15"/>
  <c r="OE13" i="15"/>
  <c r="OF13" i="15"/>
  <c r="OG13" i="15"/>
  <c r="OH13" i="15"/>
  <c r="OI13" i="15"/>
  <c r="OJ13" i="15"/>
  <c r="OK13" i="15"/>
  <c r="OL13" i="15"/>
  <c r="OM13" i="15"/>
  <c r="ON13" i="15"/>
  <c r="OO13" i="15"/>
  <c r="OP13" i="15"/>
  <c r="OQ13" i="15"/>
  <c r="OR13" i="15"/>
  <c r="OS13" i="15"/>
  <c r="OT13" i="15"/>
  <c r="OU13" i="15"/>
  <c r="OV13" i="15"/>
  <c r="OW13" i="15"/>
  <c r="OX13" i="15"/>
  <c r="OY13" i="15"/>
  <c r="OZ13" i="15"/>
  <c r="PA13" i="15"/>
  <c r="PB13" i="15"/>
  <c r="PC13" i="15"/>
  <c r="PD13" i="15"/>
  <c r="PE13" i="15"/>
  <c r="PF13" i="15"/>
  <c r="PG13" i="15"/>
  <c r="PH13" i="15"/>
  <c r="PI13" i="15"/>
  <c r="PJ13" i="15"/>
  <c r="PK13" i="15"/>
  <c r="PL13" i="15"/>
  <c r="PM13" i="15"/>
  <c r="PN13" i="15"/>
  <c r="PO13" i="15"/>
  <c r="PP13" i="15"/>
  <c r="PQ13" i="15"/>
  <c r="PR13" i="15"/>
  <c r="PS13" i="15"/>
  <c r="PT13" i="15"/>
  <c r="PU13" i="15"/>
  <c r="PV13" i="15"/>
  <c r="PW13" i="15"/>
  <c r="PX13" i="15"/>
  <c r="PY13" i="15"/>
  <c r="PZ13" i="15"/>
  <c r="QA13" i="15"/>
  <c r="QB13" i="15"/>
  <c r="QC13" i="15"/>
  <c r="QD13" i="15"/>
  <c r="QE13" i="15"/>
  <c r="QF13" i="15"/>
  <c r="QG13" i="15"/>
  <c r="QH13" i="15"/>
  <c r="QI13" i="15"/>
  <c r="QJ13" i="15"/>
  <c r="QK13" i="15"/>
  <c r="QL13" i="15"/>
  <c r="QM13" i="15"/>
  <c r="QN13" i="15"/>
  <c r="QO13" i="15"/>
  <c r="QP13" i="15"/>
  <c r="QQ13" i="15"/>
  <c r="QR13" i="15"/>
  <c r="QS13" i="15"/>
  <c r="QT13" i="15"/>
  <c r="QU13" i="15"/>
  <c r="QV13" i="15"/>
  <c r="QW13" i="15"/>
  <c r="QX13" i="15"/>
  <c r="QY13" i="15"/>
  <c r="QZ13" i="15"/>
  <c r="RA13" i="15"/>
  <c r="RB13" i="15"/>
  <c r="RC13" i="15"/>
  <c r="RD13" i="15"/>
  <c r="RE13" i="15"/>
  <c r="RF13" i="15"/>
  <c r="RG13" i="15"/>
  <c r="RH13" i="15"/>
  <c r="RI13" i="15"/>
  <c r="RJ13" i="15"/>
  <c r="RK13" i="15"/>
  <c r="RL13" i="15"/>
  <c r="RM13" i="15"/>
  <c r="RN13" i="15"/>
  <c r="RO13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U14" i="15"/>
  <c r="V14" i="15"/>
  <c r="W14" i="15"/>
  <c r="X14" i="15"/>
  <c r="Y14" i="15"/>
  <c r="Z14" i="15"/>
  <c r="AA14" i="15"/>
  <c r="AB14" i="15"/>
  <c r="AC14" i="15"/>
  <c r="AD14" i="15"/>
  <c r="AE14" i="15"/>
  <c r="AF14" i="15"/>
  <c r="AG14" i="15"/>
  <c r="AH14" i="15"/>
  <c r="AI14" i="15"/>
  <c r="AJ14" i="15"/>
  <c r="AK14" i="15"/>
  <c r="AL14" i="15"/>
  <c r="AM14" i="15"/>
  <c r="AN14" i="15"/>
  <c r="AO14" i="15"/>
  <c r="AP14" i="15"/>
  <c r="AQ14" i="15"/>
  <c r="AR14" i="15"/>
  <c r="AS14" i="15"/>
  <c r="AT14" i="15"/>
  <c r="AU14" i="15"/>
  <c r="AV14" i="15"/>
  <c r="AW14" i="15"/>
  <c r="AX14" i="15"/>
  <c r="AY14" i="15"/>
  <c r="AZ14" i="15"/>
  <c r="BA14" i="15"/>
  <c r="BB14" i="15"/>
  <c r="BC14" i="15"/>
  <c r="BD14" i="15"/>
  <c r="BE14" i="15"/>
  <c r="BF14" i="15"/>
  <c r="BG14" i="15"/>
  <c r="BH14" i="15"/>
  <c r="BI14" i="15"/>
  <c r="BJ14" i="15"/>
  <c r="BK14" i="15"/>
  <c r="BL14" i="15"/>
  <c r="BM14" i="15"/>
  <c r="BN14" i="15"/>
  <c r="BO14" i="15"/>
  <c r="BP14" i="15"/>
  <c r="BQ14" i="15"/>
  <c r="BR14" i="15"/>
  <c r="BS14" i="15"/>
  <c r="BT14" i="15"/>
  <c r="BU14" i="15"/>
  <c r="BV14" i="15"/>
  <c r="BW14" i="15"/>
  <c r="BX14" i="15"/>
  <c r="BY14" i="15"/>
  <c r="BZ14" i="15"/>
  <c r="CA14" i="15"/>
  <c r="CB14" i="15"/>
  <c r="CC14" i="15"/>
  <c r="CD14" i="15"/>
  <c r="CE14" i="15"/>
  <c r="CF14" i="15"/>
  <c r="CG14" i="15"/>
  <c r="CH14" i="15"/>
  <c r="CI14" i="15"/>
  <c r="CJ14" i="15"/>
  <c r="CK14" i="15"/>
  <c r="CL14" i="15"/>
  <c r="CM14" i="15"/>
  <c r="CN14" i="15"/>
  <c r="CO14" i="15"/>
  <c r="CP14" i="15"/>
  <c r="CQ14" i="15"/>
  <c r="CR14" i="15"/>
  <c r="CS14" i="15"/>
  <c r="CT14" i="15"/>
  <c r="CU14" i="15"/>
  <c r="CV14" i="15"/>
  <c r="CW14" i="15"/>
  <c r="CX14" i="15"/>
  <c r="CY14" i="15"/>
  <c r="CZ14" i="15"/>
  <c r="DA14" i="15"/>
  <c r="DB14" i="15"/>
  <c r="DC14" i="15"/>
  <c r="DD14" i="15"/>
  <c r="DE14" i="15"/>
  <c r="DF14" i="15"/>
  <c r="DG14" i="15"/>
  <c r="DH14" i="15"/>
  <c r="DI14" i="15"/>
  <c r="DJ14" i="15"/>
  <c r="DK14" i="15"/>
  <c r="DL14" i="15"/>
  <c r="DM14" i="15"/>
  <c r="DN14" i="15"/>
  <c r="DO14" i="15"/>
  <c r="DP14" i="15"/>
  <c r="DQ14" i="15"/>
  <c r="DR14" i="15"/>
  <c r="DS14" i="15"/>
  <c r="DT14" i="15"/>
  <c r="DU14" i="15"/>
  <c r="DV14" i="15"/>
  <c r="DW14" i="15"/>
  <c r="DX14" i="15"/>
  <c r="DY14" i="15"/>
  <c r="DZ14" i="15"/>
  <c r="EA14" i="15"/>
  <c r="EB14" i="15"/>
  <c r="EC14" i="15"/>
  <c r="ED14" i="15"/>
  <c r="EE14" i="15"/>
  <c r="EF14" i="15"/>
  <c r="EG14" i="15"/>
  <c r="EH14" i="15"/>
  <c r="EI14" i="15"/>
  <c r="EJ14" i="15"/>
  <c r="EK14" i="15"/>
  <c r="EL14" i="15"/>
  <c r="EM14" i="15"/>
  <c r="EN14" i="15"/>
  <c r="EO14" i="15"/>
  <c r="EP14" i="15"/>
  <c r="EQ14" i="15"/>
  <c r="ER14" i="15"/>
  <c r="ES14" i="15"/>
  <c r="ET14" i="15"/>
  <c r="EU14" i="15"/>
  <c r="EV14" i="15"/>
  <c r="EW14" i="15"/>
  <c r="EX14" i="15"/>
  <c r="EY14" i="15"/>
  <c r="EZ14" i="15"/>
  <c r="FA14" i="15"/>
  <c r="FB14" i="15"/>
  <c r="FC14" i="15"/>
  <c r="FD14" i="15"/>
  <c r="FE14" i="15"/>
  <c r="FF14" i="15"/>
  <c r="FG14" i="15"/>
  <c r="FH14" i="15"/>
  <c r="FI14" i="15"/>
  <c r="FJ14" i="15"/>
  <c r="FK14" i="15"/>
  <c r="FL14" i="15"/>
  <c r="FM14" i="15"/>
  <c r="FN14" i="15"/>
  <c r="FO14" i="15"/>
  <c r="FP14" i="15"/>
  <c r="FQ14" i="15"/>
  <c r="FR14" i="15"/>
  <c r="FS14" i="15"/>
  <c r="FT14" i="15"/>
  <c r="FU14" i="15"/>
  <c r="FV14" i="15"/>
  <c r="FW14" i="15"/>
  <c r="FX14" i="15"/>
  <c r="FY14" i="15"/>
  <c r="FZ14" i="15"/>
  <c r="GA14" i="15"/>
  <c r="GB14" i="15"/>
  <c r="GC14" i="15"/>
  <c r="GD14" i="15"/>
  <c r="GE14" i="15"/>
  <c r="GF14" i="15"/>
  <c r="GG14" i="15"/>
  <c r="GH14" i="15"/>
  <c r="GI14" i="15"/>
  <c r="GJ14" i="15"/>
  <c r="GK14" i="15"/>
  <c r="GL14" i="15"/>
  <c r="GM14" i="15"/>
  <c r="GN14" i="15"/>
  <c r="GO14" i="15"/>
  <c r="GP14" i="15"/>
  <c r="GQ14" i="15"/>
  <c r="GR14" i="15"/>
  <c r="GS14" i="15"/>
  <c r="GT14" i="15"/>
  <c r="GU14" i="15"/>
  <c r="GV14" i="15"/>
  <c r="GW14" i="15"/>
  <c r="GX14" i="15"/>
  <c r="GY14" i="15"/>
  <c r="GZ14" i="15"/>
  <c r="HA14" i="15"/>
  <c r="HB14" i="15"/>
  <c r="HC14" i="15"/>
  <c r="HD14" i="15"/>
  <c r="HE14" i="15"/>
  <c r="HF14" i="15"/>
  <c r="HG14" i="15"/>
  <c r="HH14" i="15"/>
  <c r="HI14" i="15"/>
  <c r="HJ14" i="15"/>
  <c r="HK14" i="15"/>
  <c r="HL14" i="15"/>
  <c r="HM14" i="15"/>
  <c r="HN14" i="15"/>
  <c r="HO14" i="15"/>
  <c r="HP14" i="15"/>
  <c r="HQ14" i="15"/>
  <c r="HR14" i="15"/>
  <c r="HS14" i="15"/>
  <c r="HT14" i="15"/>
  <c r="HU14" i="15"/>
  <c r="HV14" i="15"/>
  <c r="HW14" i="15"/>
  <c r="HX14" i="15"/>
  <c r="HY14" i="15"/>
  <c r="HZ14" i="15"/>
  <c r="IA14" i="15"/>
  <c r="IB14" i="15"/>
  <c r="IC14" i="15"/>
  <c r="ID14" i="15"/>
  <c r="IE14" i="15"/>
  <c r="IF14" i="15"/>
  <c r="IG14" i="15"/>
  <c r="IH14" i="15"/>
  <c r="II14" i="15"/>
  <c r="IJ14" i="15"/>
  <c r="IK14" i="15"/>
  <c r="IL14" i="15"/>
  <c r="IM14" i="15"/>
  <c r="IN14" i="15"/>
  <c r="IO14" i="15"/>
  <c r="IP14" i="15"/>
  <c r="IQ14" i="15"/>
  <c r="IR14" i="15"/>
  <c r="IS14" i="15"/>
  <c r="IT14" i="15"/>
  <c r="IU14" i="15"/>
  <c r="IV14" i="15"/>
  <c r="IW14" i="15"/>
  <c r="IX14" i="15"/>
  <c r="IY14" i="15"/>
  <c r="IZ14" i="15"/>
  <c r="JA14" i="15"/>
  <c r="JB14" i="15"/>
  <c r="JC14" i="15"/>
  <c r="JD14" i="15"/>
  <c r="JE14" i="15"/>
  <c r="JF14" i="15"/>
  <c r="JG14" i="15"/>
  <c r="JH14" i="15"/>
  <c r="JI14" i="15"/>
  <c r="JJ14" i="15"/>
  <c r="JK14" i="15"/>
  <c r="JL14" i="15"/>
  <c r="JM14" i="15"/>
  <c r="JN14" i="15"/>
  <c r="JO14" i="15"/>
  <c r="JP14" i="15"/>
  <c r="JQ14" i="15"/>
  <c r="JR14" i="15"/>
  <c r="JS14" i="15"/>
  <c r="JT14" i="15"/>
  <c r="JU14" i="15"/>
  <c r="JV14" i="15"/>
  <c r="JW14" i="15"/>
  <c r="JX14" i="15"/>
  <c r="JY14" i="15"/>
  <c r="JZ14" i="15"/>
  <c r="KA14" i="15"/>
  <c r="KB14" i="15"/>
  <c r="KC14" i="15"/>
  <c r="KD14" i="15"/>
  <c r="KE14" i="15"/>
  <c r="KF14" i="15"/>
  <c r="KG14" i="15"/>
  <c r="KH14" i="15"/>
  <c r="KI14" i="15"/>
  <c r="KJ14" i="15"/>
  <c r="KK14" i="15"/>
  <c r="KL14" i="15"/>
  <c r="KM14" i="15"/>
  <c r="KN14" i="15"/>
  <c r="KO14" i="15"/>
  <c r="KP14" i="15"/>
  <c r="KQ14" i="15"/>
  <c r="KR14" i="15"/>
  <c r="KS14" i="15"/>
  <c r="KT14" i="15"/>
  <c r="KU14" i="15"/>
  <c r="KV14" i="15"/>
  <c r="KW14" i="15"/>
  <c r="KX14" i="15"/>
  <c r="KY14" i="15"/>
  <c r="KZ14" i="15"/>
  <c r="LA14" i="15"/>
  <c r="LB14" i="15"/>
  <c r="LC14" i="15"/>
  <c r="LD14" i="15"/>
  <c r="LE14" i="15"/>
  <c r="LF14" i="15"/>
  <c r="LG14" i="15"/>
  <c r="LH14" i="15"/>
  <c r="LI14" i="15"/>
  <c r="LJ14" i="15"/>
  <c r="LK14" i="15"/>
  <c r="LL14" i="15"/>
  <c r="LM14" i="15"/>
  <c r="LN14" i="15"/>
  <c r="LO14" i="15"/>
  <c r="LP14" i="15"/>
  <c r="LQ14" i="15"/>
  <c r="LR14" i="15"/>
  <c r="LS14" i="15"/>
  <c r="LT14" i="15"/>
  <c r="LU14" i="15"/>
  <c r="LV14" i="15"/>
  <c r="LW14" i="15"/>
  <c r="LX14" i="15"/>
  <c r="LY14" i="15"/>
  <c r="LZ14" i="15"/>
  <c r="MA14" i="15"/>
  <c r="MB14" i="15"/>
  <c r="MC14" i="15"/>
  <c r="MD14" i="15"/>
  <c r="ME14" i="15"/>
  <c r="MF14" i="15"/>
  <c r="MG14" i="15"/>
  <c r="MH14" i="15"/>
  <c r="MI14" i="15"/>
  <c r="MJ14" i="15"/>
  <c r="MK14" i="15"/>
  <c r="ML14" i="15"/>
  <c r="MM14" i="15"/>
  <c r="MN14" i="15"/>
  <c r="MO14" i="15"/>
  <c r="MP14" i="15"/>
  <c r="MQ14" i="15"/>
  <c r="MR14" i="15"/>
  <c r="MS14" i="15"/>
  <c r="MT14" i="15"/>
  <c r="MU14" i="15"/>
  <c r="MV14" i="15"/>
  <c r="MW14" i="15"/>
  <c r="MX14" i="15"/>
  <c r="MY14" i="15"/>
  <c r="MZ14" i="15"/>
  <c r="NA14" i="15"/>
  <c r="NB14" i="15"/>
  <c r="NC14" i="15"/>
  <c r="ND14" i="15"/>
  <c r="NE14" i="15"/>
  <c r="NF14" i="15"/>
  <c r="NG14" i="15"/>
  <c r="NH14" i="15"/>
  <c r="NI14" i="15"/>
  <c r="NJ14" i="15"/>
  <c r="NK14" i="15"/>
  <c r="NL14" i="15"/>
  <c r="NM14" i="15"/>
  <c r="NN14" i="15"/>
  <c r="NO14" i="15"/>
  <c r="NP14" i="15"/>
  <c r="NQ14" i="15"/>
  <c r="NR14" i="15"/>
  <c r="NS14" i="15"/>
  <c r="NT14" i="15"/>
  <c r="NU14" i="15"/>
  <c r="NV14" i="15"/>
  <c r="NW14" i="15"/>
  <c r="NX14" i="15"/>
  <c r="NY14" i="15"/>
  <c r="NZ14" i="15"/>
  <c r="OA14" i="15"/>
  <c r="OB14" i="15"/>
  <c r="OC14" i="15"/>
  <c r="OD14" i="15"/>
  <c r="OE14" i="15"/>
  <c r="OF14" i="15"/>
  <c r="OG14" i="15"/>
  <c r="OH14" i="15"/>
  <c r="OI14" i="15"/>
  <c r="OJ14" i="15"/>
  <c r="OK14" i="15"/>
  <c r="OL14" i="15"/>
  <c r="OM14" i="15"/>
  <c r="ON14" i="15"/>
  <c r="OO14" i="15"/>
  <c r="OP14" i="15"/>
  <c r="OQ14" i="15"/>
  <c r="OR14" i="15"/>
  <c r="OS14" i="15"/>
  <c r="OT14" i="15"/>
  <c r="OU14" i="15"/>
  <c r="OV14" i="15"/>
  <c r="OW14" i="15"/>
  <c r="OX14" i="15"/>
  <c r="OY14" i="15"/>
  <c r="OZ14" i="15"/>
  <c r="PA14" i="15"/>
  <c r="PB14" i="15"/>
  <c r="PC14" i="15"/>
  <c r="PD14" i="15"/>
  <c r="PE14" i="15"/>
  <c r="PF14" i="15"/>
  <c r="PG14" i="15"/>
  <c r="PH14" i="15"/>
  <c r="PI14" i="15"/>
  <c r="PJ14" i="15"/>
  <c r="PK14" i="15"/>
  <c r="PL14" i="15"/>
  <c r="PM14" i="15"/>
  <c r="PN14" i="15"/>
  <c r="PO14" i="15"/>
  <c r="PP14" i="15"/>
  <c r="PQ14" i="15"/>
  <c r="PR14" i="15"/>
  <c r="PS14" i="15"/>
  <c r="PT14" i="15"/>
  <c r="PU14" i="15"/>
  <c r="PV14" i="15"/>
  <c r="PW14" i="15"/>
  <c r="PX14" i="15"/>
  <c r="PY14" i="15"/>
  <c r="PZ14" i="15"/>
  <c r="QA14" i="15"/>
  <c r="QB14" i="15"/>
  <c r="QC14" i="15"/>
  <c r="QD14" i="15"/>
  <c r="QE14" i="15"/>
  <c r="QF14" i="15"/>
  <c r="QG14" i="15"/>
  <c r="QH14" i="15"/>
  <c r="QI14" i="15"/>
  <c r="QJ14" i="15"/>
  <c r="QK14" i="15"/>
  <c r="QL14" i="15"/>
  <c r="QM14" i="15"/>
  <c r="QN14" i="15"/>
  <c r="QO14" i="15"/>
  <c r="QP14" i="15"/>
  <c r="QQ14" i="15"/>
  <c r="QR14" i="15"/>
  <c r="QS14" i="15"/>
  <c r="QT14" i="15"/>
  <c r="QU14" i="15"/>
  <c r="QV14" i="15"/>
  <c r="QW14" i="15"/>
  <c r="QX14" i="15"/>
  <c r="QY14" i="15"/>
  <c r="QZ14" i="15"/>
  <c r="RA14" i="15"/>
  <c r="RB14" i="15"/>
  <c r="RC14" i="15"/>
  <c r="RD14" i="15"/>
  <c r="RE14" i="15"/>
  <c r="RF14" i="15"/>
  <c r="RG14" i="15"/>
  <c r="RH14" i="15"/>
  <c r="RI14" i="15"/>
  <c r="RJ14" i="15"/>
  <c r="RK14" i="15"/>
  <c r="RL14" i="15"/>
  <c r="RM14" i="15"/>
  <c r="RN14" i="15"/>
  <c r="RO14" i="15"/>
  <c r="D15" i="15"/>
  <c r="D17" i="15" s="1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T17" i="15" s="1"/>
  <c r="U15" i="15"/>
  <c r="V15" i="15"/>
  <c r="W15" i="15"/>
  <c r="X15" i="15"/>
  <c r="Y15" i="15"/>
  <c r="Z15" i="15"/>
  <c r="AA15" i="15"/>
  <c r="AB15" i="15"/>
  <c r="AC15" i="15"/>
  <c r="AD15" i="15"/>
  <c r="AE15" i="15"/>
  <c r="AF15" i="15"/>
  <c r="AG15" i="15"/>
  <c r="AH15" i="15"/>
  <c r="AI15" i="15"/>
  <c r="AJ15" i="15"/>
  <c r="AJ17" i="15" s="1"/>
  <c r="AK15" i="15"/>
  <c r="AL15" i="15"/>
  <c r="AM15" i="15"/>
  <c r="AN15" i="15"/>
  <c r="AO15" i="15"/>
  <c r="AP15" i="15"/>
  <c r="AQ15" i="15"/>
  <c r="AR15" i="15"/>
  <c r="AS15" i="15"/>
  <c r="AT15" i="15"/>
  <c r="AU15" i="15"/>
  <c r="AV15" i="15"/>
  <c r="AW15" i="15"/>
  <c r="AX15" i="15"/>
  <c r="AY15" i="15"/>
  <c r="AZ15" i="15"/>
  <c r="AZ17" i="15" s="1"/>
  <c r="BA15" i="15"/>
  <c r="BB15" i="15"/>
  <c r="BC15" i="15"/>
  <c r="BD15" i="15"/>
  <c r="BE15" i="15"/>
  <c r="BF15" i="15"/>
  <c r="BG15" i="15"/>
  <c r="BH15" i="15"/>
  <c r="BI15" i="15"/>
  <c r="BJ15" i="15"/>
  <c r="BK15" i="15"/>
  <c r="BL15" i="15"/>
  <c r="BM15" i="15"/>
  <c r="BN15" i="15"/>
  <c r="BO15" i="15"/>
  <c r="BP15" i="15"/>
  <c r="BP17" i="15" s="1"/>
  <c r="BQ15" i="15"/>
  <c r="BR15" i="15"/>
  <c r="BS15" i="15"/>
  <c r="BT15" i="15"/>
  <c r="BU15" i="15"/>
  <c r="BV15" i="15"/>
  <c r="BW15" i="15"/>
  <c r="BX15" i="15"/>
  <c r="BY15" i="15"/>
  <c r="BZ15" i="15"/>
  <c r="CA15" i="15"/>
  <c r="CB15" i="15"/>
  <c r="CC15" i="15"/>
  <c r="CD15" i="15"/>
  <c r="CE15" i="15"/>
  <c r="CF15" i="15"/>
  <c r="CF17" i="15" s="1"/>
  <c r="CG15" i="15"/>
  <c r="CH15" i="15"/>
  <c r="CI15" i="15"/>
  <c r="CJ15" i="15"/>
  <c r="CK15" i="15"/>
  <c r="CL15" i="15"/>
  <c r="CM15" i="15"/>
  <c r="CN15" i="15"/>
  <c r="CO15" i="15"/>
  <c r="CP15" i="15"/>
  <c r="CQ15" i="15"/>
  <c r="CR15" i="15"/>
  <c r="CS15" i="15"/>
  <c r="CT15" i="15"/>
  <c r="CU15" i="15"/>
  <c r="CV15" i="15"/>
  <c r="CV17" i="15" s="1"/>
  <c r="CW15" i="15"/>
  <c r="CX15" i="15"/>
  <c r="CY15" i="15"/>
  <c r="CZ15" i="15"/>
  <c r="DA15" i="15"/>
  <c r="DB15" i="15"/>
  <c r="DC15" i="15"/>
  <c r="DD15" i="15"/>
  <c r="DE15" i="15"/>
  <c r="DF15" i="15"/>
  <c r="DG15" i="15"/>
  <c r="DH15" i="15"/>
  <c r="DI15" i="15"/>
  <c r="DJ15" i="15"/>
  <c r="DK15" i="15"/>
  <c r="DL15" i="15"/>
  <c r="DM15" i="15"/>
  <c r="DN15" i="15"/>
  <c r="DO15" i="15"/>
  <c r="DP15" i="15"/>
  <c r="DQ15" i="15"/>
  <c r="DR15" i="15"/>
  <c r="DS15" i="15"/>
  <c r="DT15" i="15"/>
  <c r="DU15" i="15"/>
  <c r="DV15" i="15"/>
  <c r="DW15" i="15"/>
  <c r="DX15" i="15"/>
  <c r="DY15" i="15"/>
  <c r="DZ15" i="15"/>
  <c r="EA15" i="15"/>
  <c r="EB15" i="15"/>
  <c r="EC15" i="15"/>
  <c r="ED15" i="15"/>
  <c r="EE15" i="15"/>
  <c r="EF15" i="15"/>
  <c r="EG15" i="15"/>
  <c r="EH15" i="15"/>
  <c r="EI15" i="15"/>
  <c r="EJ15" i="15"/>
  <c r="EK15" i="15"/>
  <c r="EL15" i="15"/>
  <c r="EM15" i="15"/>
  <c r="EN15" i="15"/>
  <c r="EO15" i="15"/>
  <c r="EP15" i="15"/>
  <c r="EQ15" i="15"/>
  <c r="ER15" i="15"/>
  <c r="ES15" i="15"/>
  <c r="ET15" i="15"/>
  <c r="EU15" i="15"/>
  <c r="EV15" i="15"/>
  <c r="EW15" i="15"/>
  <c r="EX15" i="15"/>
  <c r="EY15" i="15"/>
  <c r="EZ15" i="15"/>
  <c r="FA15" i="15"/>
  <c r="FB15" i="15"/>
  <c r="FC15" i="15"/>
  <c r="FD15" i="15"/>
  <c r="FE15" i="15"/>
  <c r="FF15" i="15"/>
  <c r="FG15" i="15"/>
  <c r="FH15" i="15"/>
  <c r="FI15" i="15"/>
  <c r="FJ15" i="15"/>
  <c r="FK15" i="15"/>
  <c r="FL15" i="15"/>
  <c r="FM15" i="15"/>
  <c r="FN15" i="15"/>
  <c r="FO15" i="15"/>
  <c r="FP15" i="15"/>
  <c r="FQ15" i="15"/>
  <c r="FR15" i="15"/>
  <c r="FS15" i="15"/>
  <c r="FT15" i="15"/>
  <c r="FU15" i="15"/>
  <c r="FV15" i="15"/>
  <c r="FW15" i="15"/>
  <c r="FX15" i="15"/>
  <c r="FY15" i="15"/>
  <c r="FZ15" i="15"/>
  <c r="GA15" i="15"/>
  <c r="GB15" i="15"/>
  <c r="GC15" i="15"/>
  <c r="GD15" i="15"/>
  <c r="GE15" i="15"/>
  <c r="GF15" i="15"/>
  <c r="GG15" i="15"/>
  <c r="GH15" i="15"/>
  <c r="GI15" i="15"/>
  <c r="GJ15" i="15"/>
  <c r="GK15" i="15"/>
  <c r="GL15" i="15"/>
  <c r="GM15" i="15"/>
  <c r="GN15" i="15"/>
  <c r="GO15" i="15"/>
  <c r="GP15" i="15"/>
  <c r="GQ15" i="15"/>
  <c r="GR15" i="15"/>
  <c r="GS15" i="15"/>
  <c r="GT15" i="15"/>
  <c r="GU15" i="15"/>
  <c r="GV15" i="15"/>
  <c r="GW15" i="15"/>
  <c r="GX15" i="15"/>
  <c r="GY15" i="15"/>
  <c r="GZ15" i="15"/>
  <c r="HA15" i="15"/>
  <c r="HB15" i="15"/>
  <c r="HC15" i="15"/>
  <c r="HD15" i="15"/>
  <c r="HE15" i="15"/>
  <c r="HF15" i="15"/>
  <c r="HG15" i="15"/>
  <c r="HH15" i="15"/>
  <c r="HI15" i="15"/>
  <c r="HJ15" i="15"/>
  <c r="HK15" i="15"/>
  <c r="HL15" i="15"/>
  <c r="HM15" i="15"/>
  <c r="HN15" i="15"/>
  <c r="HO15" i="15"/>
  <c r="HP15" i="15"/>
  <c r="HQ15" i="15"/>
  <c r="HR15" i="15"/>
  <c r="HS15" i="15"/>
  <c r="HT15" i="15"/>
  <c r="HU15" i="15"/>
  <c r="HV15" i="15"/>
  <c r="HW15" i="15"/>
  <c r="HX15" i="15"/>
  <c r="HY15" i="15"/>
  <c r="HZ15" i="15"/>
  <c r="IA15" i="15"/>
  <c r="IB15" i="15"/>
  <c r="IC15" i="15"/>
  <c r="ID15" i="15"/>
  <c r="IE15" i="15"/>
  <c r="IF15" i="15"/>
  <c r="IG15" i="15"/>
  <c r="IH15" i="15"/>
  <c r="II15" i="15"/>
  <c r="IJ15" i="15"/>
  <c r="IK15" i="15"/>
  <c r="IL15" i="15"/>
  <c r="IM15" i="15"/>
  <c r="IN15" i="15"/>
  <c r="IO15" i="15"/>
  <c r="IP15" i="15"/>
  <c r="IQ15" i="15"/>
  <c r="IR15" i="15"/>
  <c r="IS15" i="15"/>
  <c r="IT15" i="15"/>
  <c r="IU15" i="15"/>
  <c r="IV15" i="15"/>
  <c r="IW15" i="15"/>
  <c r="IX15" i="15"/>
  <c r="IY15" i="15"/>
  <c r="IZ15" i="15"/>
  <c r="JA15" i="15"/>
  <c r="JB15" i="15"/>
  <c r="JC15" i="15"/>
  <c r="JD15" i="15"/>
  <c r="JE15" i="15"/>
  <c r="JF15" i="15"/>
  <c r="JG15" i="15"/>
  <c r="JH15" i="15"/>
  <c r="JI15" i="15"/>
  <c r="JJ15" i="15"/>
  <c r="JK15" i="15"/>
  <c r="JL15" i="15"/>
  <c r="JM15" i="15"/>
  <c r="JN15" i="15"/>
  <c r="JO15" i="15"/>
  <c r="JP15" i="15"/>
  <c r="JQ15" i="15"/>
  <c r="JR15" i="15"/>
  <c r="JS15" i="15"/>
  <c r="JT15" i="15"/>
  <c r="JU15" i="15"/>
  <c r="JV15" i="15"/>
  <c r="JW15" i="15"/>
  <c r="JX15" i="15"/>
  <c r="JY15" i="15"/>
  <c r="JZ15" i="15"/>
  <c r="KA15" i="15"/>
  <c r="KB15" i="15"/>
  <c r="KC15" i="15"/>
  <c r="KD15" i="15"/>
  <c r="KE15" i="15"/>
  <c r="KF15" i="15"/>
  <c r="KG15" i="15"/>
  <c r="KH15" i="15"/>
  <c r="KI15" i="15"/>
  <c r="KJ15" i="15"/>
  <c r="KK15" i="15"/>
  <c r="KL15" i="15"/>
  <c r="KM15" i="15"/>
  <c r="KN15" i="15"/>
  <c r="KO15" i="15"/>
  <c r="KP15" i="15"/>
  <c r="KQ15" i="15"/>
  <c r="KR15" i="15"/>
  <c r="KS15" i="15"/>
  <c r="KT15" i="15"/>
  <c r="KU15" i="15"/>
  <c r="KV15" i="15"/>
  <c r="KW15" i="15"/>
  <c r="KX15" i="15"/>
  <c r="KY15" i="15"/>
  <c r="KZ15" i="15"/>
  <c r="LA15" i="15"/>
  <c r="LB15" i="15"/>
  <c r="LC15" i="15"/>
  <c r="LD15" i="15"/>
  <c r="LE15" i="15"/>
  <c r="LF15" i="15"/>
  <c r="LG15" i="15"/>
  <c r="LH15" i="15"/>
  <c r="LI15" i="15"/>
  <c r="LJ15" i="15"/>
  <c r="LK15" i="15"/>
  <c r="LL15" i="15"/>
  <c r="LM15" i="15"/>
  <c r="LN15" i="15"/>
  <c r="LO15" i="15"/>
  <c r="LP15" i="15"/>
  <c r="LQ15" i="15"/>
  <c r="LR15" i="15"/>
  <c r="LS15" i="15"/>
  <c r="LT15" i="15"/>
  <c r="LU15" i="15"/>
  <c r="LV15" i="15"/>
  <c r="LW15" i="15"/>
  <c r="LX15" i="15"/>
  <c r="LY15" i="15"/>
  <c r="LZ15" i="15"/>
  <c r="MA15" i="15"/>
  <c r="MB15" i="15"/>
  <c r="MC15" i="15"/>
  <c r="MD15" i="15"/>
  <c r="ME15" i="15"/>
  <c r="MF15" i="15"/>
  <c r="MG15" i="15"/>
  <c r="MH15" i="15"/>
  <c r="MI15" i="15"/>
  <c r="MJ15" i="15"/>
  <c r="MK15" i="15"/>
  <c r="ML15" i="15"/>
  <c r="MM15" i="15"/>
  <c r="MN15" i="15"/>
  <c r="MN17" i="15" s="1"/>
  <c r="MO15" i="15"/>
  <c r="MP15" i="15"/>
  <c r="MQ15" i="15"/>
  <c r="MR15" i="15"/>
  <c r="MS15" i="15"/>
  <c r="MT15" i="15"/>
  <c r="MU15" i="15"/>
  <c r="MU17" i="15" s="1"/>
  <c r="R22" i="15" s="1"/>
  <c r="MV15" i="15"/>
  <c r="MW15" i="15"/>
  <c r="MX15" i="15"/>
  <c r="MY15" i="15"/>
  <c r="MZ15" i="15"/>
  <c r="NA15" i="15"/>
  <c r="NB15" i="15"/>
  <c r="NC15" i="15"/>
  <c r="ND15" i="15"/>
  <c r="ND17" i="15" s="1"/>
  <c r="NE15" i="15"/>
  <c r="NF15" i="15"/>
  <c r="NG15" i="15"/>
  <c r="NH15" i="15"/>
  <c r="NI15" i="15"/>
  <c r="NJ15" i="15"/>
  <c r="NK15" i="15"/>
  <c r="NK17" i="15" s="1"/>
  <c r="NL15" i="15"/>
  <c r="NM15" i="15"/>
  <c r="NN15" i="15"/>
  <c r="NO15" i="15"/>
  <c r="NP15" i="15"/>
  <c r="NP17" i="15" s="1"/>
  <c r="NQ15" i="15"/>
  <c r="NR15" i="15"/>
  <c r="NS15" i="15"/>
  <c r="NT15" i="15"/>
  <c r="NT17" i="15" s="1"/>
  <c r="NU15" i="15"/>
  <c r="NV15" i="15"/>
  <c r="NW15" i="15"/>
  <c r="NX15" i="15"/>
  <c r="NY15" i="15"/>
  <c r="NZ15" i="15"/>
  <c r="OA15" i="15"/>
  <c r="OA17" i="15" s="1"/>
  <c r="OB15" i="15"/>
  <c r="OC15" i="15"/>
  <c r="OD15" i="15"/>
  <c r="OE15" i="15"/>
  <c r="OF15" i="15"/>
  <c r="OF17" i="15" s="1"/>
  <c r="OG15" i="15"/>
  <c r="OH15" i="15"/>
  <c r="OI15" i="15"/>
  <c r="OJ15" i="15"/>
  <c r="OJ17" i="15" s="1"/>
  <c r="OK15" i="15"/>
  <c r="OL15" i="15"/>
  <c r="OM15" i="15"/>
  <c r="ON15" i="15"/>
  <c r="OO15" i="15"/>
  <c r="OP15" i="15"/>
  <c r="OQ15" i="15"/>
  <c r="OQ17" i="15" s="1"/>
  <c r="OR15" i="15"/>
  <c r="OR17" i="15" s="1"/>
  <c r="OS15" i="15"/>
  <c r="OS17" i="15" s="1"/>
  <c r="OT15" i="15"/>
  <c r="OU15" i="15"/>
  <c r="OV15" i="15"/>
  <c r="OV17" i="15" s="1"/>
  <c r="OW15" i="15"/>
  <c r="OX15" i="15"/>
  <c r="OY15" i="15"/>
  <c r="OZ15" i="15"/>
  <c r="OZ17" i="15" s="1"/>
  <c r="PA15" i="15"/>
  <c r="PB15" i="15"/>
  <c r="PC15" i="15"/>
  <c r="PD15" i="15"/>
  <c r="PE15" i="15"/>
  <c r="PF15" i="15"/>
  <c r="PG15" i="15"/>
  <c r="PG17" i="15" s="1"/>
  <c r="PH15" i="15"/>
  <c r="PH17" i="15" s="1"/>
  <c r="PI15" i="15"/>
  <c r="PJ15" i="15"/>
  <c r="PK15" i="15"/>
  <c r="PL15" i="15"/>
  <c r="PL17" i="15" s="1"/>
  <c r="PM15" i="15"/>
  <c r="PN15" i="15"/>
  <c r="PO15" i="15"/>
  <c r="PP15" i="15"/>
  <c r="PP17" i="15" s="1"/>
  <c r="PQ15" i="15"/>
  <c r="PR15" i="15"/>
  <c r="PS15" i="15"/>
  <c r="PT15" i="15"/>
  <c r="PU15" i="15"/>
  <c r="PU17" i="15" s="1"/>
  <c r="PV15" i="15"/>
  <c r="PW15" i="15"/>
  <c r="PW17" i="15" s="1"/>
  <c r="PX15" i="15"/>
  <c r="PX17" i="15" s="1"/>
  <c r="PY15" i="15"/>
  <c r="PZ15" i="15"/>
  <c r="QA15" i="15"/>
  <c r="QA17" i="15" s="1"/>
  <c r="QB15" i="15"/>
  <c r="QB17" i="15" s="1"/>
  <c r="QC15" i="15"/>
  <c r="QD15" i="15"/>
  <c r="QD17" i="15" s="1"/>
  <c r="QE15" i="15"/>
  <c r="QF15" i="15"/>
  <c r="QF17" i="15" s="1"/>
  <c r="QG15" i="15"/>
  <c r="QH15" i="15"/>
  <c r="QI15" i="15"/>
  <c r="QJ15" i="15"/>
  <c r="QK15" i="15"/>
  <c r="QK17" i="15" s="1"/>
  <c r="QL15" i="15"/>
  <c r="QM15" i="15"/>
  <c r="QM17" i="15" s="1"/>
  <c r="QN15" i="15"/>
  <c r="QN17" i="15" s="1"/>
  <c r="QO15" i="15"/>
  <c r="QP15" i="15"/>
  <c r="QQ15" i="15"/>
  <c r="QQ17" i="15" s="1"/>
  <c r="QR15" i="15"/>
  <c r="QR17" i="15" s="1"/>
  <c r="QS15" i="15"/>
  <c r="QT15" i="15"/>
  <c r="QT17" i="15" s="1"/>
  <c r="QU15" i="15"/>
  <c r="QV15" i="15"/>
  <c r="QV17" i="15" s="1"/>
  <c r="QW15" i="15"/>
  <c r="QX15" i="15"/>
  <c r="QY15" i="15"/>
  <c r="QZ15" i="15"/>
  <c r="RA15" i="15"/>
  <c r="RB15" i="15"/>
  <c r="RC15" i="15"/>
  <c r="RC17" i="15" s="1"/>
  <c r="RD15" i="15"/>
  <c r="RD17" i="15" s="1"/>
  <c r="RE15" i="15"/>
  <c r="RF15" i="15"/>
  <c r="RG15" i="15"/>
  <c r="RG17" i="15" s="1"/>
  <c r="RH15" i="15"/>
  <c r="RH17" i="15" s="1"/>
  <c r="RI15" i="15"/>
  <c r="RJ15" i="15"/>
  <c r="RK15" i="15"/>
  <c r="RL15" i="15"/>
  <c r="RL17" i="15" s="1"/>
  <c r="RM15" i="15"/>
  <c r="RM17" i="15" s="1"/>
  <c r="RN15" i="15"/>
  <c r="RO15" i="15"/>
  <c r="C5" i="15"/>
  <c r="C6" i="15"/>
  <c r="C7" i="15"/>
  <c r="C8" i="15"/>
  <c r="C9" i="15"/>
  <c r="C10" i="15"/>
  <c r="C11" i="15"/>
  <c r="C12" i="15"/>
  <c r="C13" i="15"/>
  <c r="C14" i="15"/>
  <c r="C15" i="15"/>
  <c r="C4" i="15"/>
  <c r="U41" i="15"/>
  <c r="T41" i="15"/>
  <c r="U40" i="15"/>
  <c r="T40" i="15"/>
  <c r="U39" i="15"/>
  <c r="T39" i="15"/>
  <c r="U38" i="15"/>
  <c r="T38" i="15"/>
  <c r="U37" i="15"/>
  <c r="T37" i="15"/>
  <c r="U36" i="15"/>
  <c r="T36" i="15"/>
  <c r="U35" i="15"/>
  <c r="T35" i="15"/>
  <c r="U34" i="15"/>
  <c r="T34" i="15"/>
  <c r="U33" i="15"/>
  <c r="T33" i="15"/>
  <c r="U32" i="15"/>
  <c r="T32" i="15"/>
  <c r="U31" i="15"/>
  <c r="T31" i="15"/>
  <c r="U30" i="15"/>
  <c r="T30" i="15"/>
  <c r="U29" i="15"/>
  <c r="T29" i="15"/>
  <c r="U28" i="15"/>
  <c r="T28" i="15"/>
  <c r="U27" i="15"/>
  <c r="T27" i="15"/>
  <c r="U26" i="15"/>
  <c r="T26" i="15"/>
  <c r="U25" i="15"/>
  <c r="T25" i="15"/>
  <c r="U24" i="15"/>
  <c r="T24" i="15"/>
  <c r="U23" i="15"/>
  <c r="T23" i="15"/>
  <c r="U22" i="15"/>
  <c r="T22" i="15"/>
  <c r="RO17" i="15"/>
  <c r="RK17" i="15"/>
  <c r="RJ17" i="15"/>
  <c r="RI17" i="15"/>
  <c r="RF17" i="15"/>
  <c r="RE17" i="15"/>
  <c r="RB17" i="15"/>
  <c r="RA17" i="15"/>
  <c r="QY17" i="15"/>
  <c r="QW17" i="15"/>
  <c r="QU17" i="15"/>
  <c r="QS17" i="15"/>
  <c r="QP17" i="15"/>
  <c r="QO17" i="15"/>
  <c r="QL17" i="15"/>
  <c r="QI17" i="15"/>
  <c r="QG17" i="15"/>
  <c r="QE17" i="15"/>
  <c r="QC17" i="15"/>
  <c r="PZ17" i="15"/>
  <c r="PY17" i="15"/>
  <c r="PV17" i="15"/>
  <c r="PS17" i="15"/>
  <c r="PQ17" i="15"/>
  <c r="PO17" i="15"/>
  <c r="PN17" i="15"/>
  <c r="PM17" i="15"/>
  <c r="PK17" i="15"/>
  <c r="PJ17" i="15"/>
  <c r="PI17" i="15"/>
  <c r="PF17" i="15"/>
  <c r="PE17" i="15"/>
  <c r="PC17" i="15"/>
  <c r="PA17" i="15"/>
  <c r="OY17" i="15"/>
  <c r="OX17" i="15"/>
  <c r="OW17" i="15"/>
  <c r="OU17" i="15"/>
  <c r="OT17" i="15"/>
  <c r="OP17" i="15"/>
  <c r="OO17" i="15"/>
  <c r="OM17" i="15"/>
  <c r="OK17" i="15"/>
  <c r="OI17" i="15"/>
  <c r="OH17" i="15"/>
  <c r="OG17" i="15"/>
  <c r="OE17" i="15"/>
  <c r="OD17" i="15"/>
  <c r="OC17" i="15"/>
  <c r="OB17" i="15"/>
  <c r="NZ17" i="15"/>
  <c r="NY17" i="15"/>
  <c r="NW17" i="15"/>
  <c r="NU17" i="15"/>
  <c r="NS17" i="15"/>
  <c r="NR17" i="15"/>
  <c r="NQ17" i="15"/>
  <c r="NO17" i="15"/>
  <c r="NN17" i="15"/>
  <c r="NM17" i="15"/>
  <c r="NL17" i="15"/>
  <c r="NJ17" i="15"/>
  <c r="NI17" i="15"/>
  <c r="NG17" i="15"/>
  <c r="NE17" i="15"/>
  <c r="NC17" i="15"/>
  <c r="NB17" i="15"/>
  <c r="NA17" i="15"/>
  <c r="MZ17" i="15"/>
  <c r="MY17" i="15"/>
  <c r="MX17" i="15"/>
  <c r="MW17" i="15"/>
  <c r="MV17" i="15"/>
  <c r="MT17" i="15"/>
  <c r="MS17" i="15"/>
  <c r="MQ17" i="15"/>
  <c r="MO17" i="15"/>
  <c r="MM17" i="15"/>
  <c r="ML17" i="15"/>
  <c r="MK17" i="15"/>
  <c r="MJ17" i="15"/>
  <c r="MI17" i="15"/>
  <c r="MH17" i="15"/>
  <c r="MG17" i="15"/>
  <c r="MF17" i="15"/>
  <c r="ME17" i="15"/>
  <c r="MD17" i="15"/>
  <c r="MC17" i="15"/>
  <c r="MA17" i="15"/>
  <c r="LY17" i="15"/>
  <c r="LX17" i="15"/>
  <c r="LW17" i="15"/>
  <c r="LV17" i="15"/>
  <c r="LU17" i="15"/>
  <c r="LT17" i="15"/>
  <c r="LS17" i="15"/>
  <c r="LR17" i="15"/>
  <c r="LQ17" i="15"/>
  <c r="LP17" i="15"/>
  <c r="LO17" i="15"/>
  <c r="LN17" i="15"/>
  <c r="LM17" i="15"/>
  <c r="LK17" i="15"/>
  <c r="LI17" i="15"/>
  <c r="LH17" i="15"/>
  <c r="LG17" i="15"/>
  <c r="LF17" i="15"/>
  <c r="LE17" i="15"/>
  <c r="LD17" i="15"/>
  <c r="LC17" i="15"/>
  <c r="LB17" i="15"/>
  <c r="LA17" i="15"/>
  <c r="KZ17" i="15"/>
  <c r="KY17" i="15"/>
  <c r="KX17" i="15"/>
  <c r="KW17" i="15"/>
  <c r="KU17" i="15"/>
  <c r="KS17" i="15"/>
  <c r="KR17" i="15"/>
  <c r="KQ17" i="15"/>
  <c r="KP17" i="15"/>
  <c r="KO17" i="15"/>
  <c r="KN17" i="15"/>
  <c r="KM17" i="15"/>
  <c r="KL17" i="15"/>
  <c r="KK17" i="15"/>
  <c r="KJ17" i="15"/>
  <c r="KI17" i="15"/>
  <c r="KH17" i="15"/>
  <c r="KG17" i="15"/>
  <c r="KE17" i="15"/>
  <c r="KC17" i="15"/>
  <c r="KB17" i="15"/>
  <c r="R25" i="15" s="1"/>
  <c r="KA17" i="15"/>
  <c r="JZ17" i="15"/>
  <c r="JY17" i="15"/>
  <c r="JX17" i="15"/>
  <c r="JW17" i="15"/>
  <c r="JV17" i="15"/>
  <c r="JU17" i="15"/>
  <c r="JT17" i="15"/>
  <c r="JS17" i="15"/>
  <c r="JR17" i="15"/>
  <c r="R30" i="15" s="1"/>
  <c r="JQ17" i="15"/>
  <c r="JO17" i="15"/>
  <c r="JM17" i="15"/>
  <c r="JL17" i="15"/>
  <c r="JK17" i="15"/>
  <c r="JJ17" i="15"/>
  <c r="JI17" i="15"/>
  <c r="JH17" i="15"/>
  <c r="JG17" i="15"/>
  <c r="JF17" i="15"/>
  <c r="JE17" i="15"/>
  <c r="JD17" i="15"/>
  <c r="JC17" i="15"/>
  <c r="JB17" i="15"/>
  <c r="JA17" i="15"/>
  <c r="IY17" i="15"/>
  <c r="IW17" i="15"/>
  <c r="IV17" i="15"/>
  <c r="IU17" i="15"/>
  <c r="IT17" i="15"/>
  <c r="IS17" i="15"/>
  <c r="IR17" i="15"/>
  <c r="IQ17" i="15"/>
  <c r="IP17" i="15"/>
  <c r="IO17" i="15"/>
  <c r="IN17" i="15"/>
  <c r="IM17" i="15"/>
  <c r="R38" i="15" s="1"/>
  <c r="IL17" i="15"/>
  <c r="IK17" i="15"/>
  <c r="II17" i="15"/>
  <c r="R39" i="15" s="1"/>
  <c r="IG17" i="15"/>
  <c r="IF17" i="15"/>
  <c r="IE17" i="15"/>
  <c r="ID17" i="15"/>
  <c r="IC17" i="15"/>
  <c r="IB17" i="15"/>
  <c r="IA17" i="15"/>
  <c r="HZ17" i="15"/>
  <c r="HY17" i="15"/>
  <c r="HX17" i="15"/>
  <c r="HW17" i="15"/>
  <c r="HV17" i="15"/>
  <c r="HU17" i="15"/>
  <c r="HS17" i="15"/>
  <c r="HQ17" i="15"/>
  <c r="HP17" i="15"/>
  <c r="R41" i="15" s="1"/>
  <c r="HO17" i="15"/>
  <c r="HN17" i="15"/>
  <c r="HM17" i="15"/>
  <c r="HL17" i="15"/>
  <c r="HK17" i="15"/>
  <c r="R31" i="15" s="1"/>
  <c r="HJ17" i="15"/>
  <c r="HI17" i="15"/>
  <c r="HH17" i="15"/>
  <c r="HG17" i="15"/>
  <c r="HF17" i="15"/>
  <c r="HE17" i="15"/>
  <c r="HC17" i="15"/>
  <c r="HA17" i="15"/>
  <c r="GZ17" i="15"/>
  <c r="GY17" i="15"/>
  <c r="GX17" i="15"/>
  <c r="GW17" i="15"/>
  <c r="GV17" i="15"/>
  <c r="GU17" i="15"/>
  <c r="R23" i="15" s="1"/>
  <c r="GT17" i="15"/>
  <c r="GS17" i="15"/>
  <c r="GR17" i="15"/>
  <c r="GQ17" i="15"/>
  <c r="GP17" i="15"/>
  <c r="GO17" i="15"/>
  <c r="GM17" i="15"/>
  <c r="GK17" i="15"/>
  <c r="R29" i="15" s="1"/>
  <c r="GJ17" i="15"/>
  <c r="GI17" i="15"/>
  <c r="GH17" i="15"/>
  <c r="GG17" i="15"/>
  <c r="GF17" i="15"/>
  <c r="R35" i="15" s="1"/>
  <c r="GE17" i="15"/>
  <c r="GD17" i="15"/>
  <c r="GC17" i="15"/>
  <c r="GB17" i="15"/>
  <c r="GA17" i="15"/>
  <c r="FZ17" i="15"/>
  <c r="FY17" i="15"/>
  <c r="FW17" i="15"/>
  <c r="FU17" i="15"/>
  <c r="R34" i="15" s="1"/>
  <c r="FT17" i="15"/>
  <c r="FS17" i="15"/>
  <c r="FR17" i="15"/>
  <c r="FQ17" i="15"/>
  <c r="FP17" i="15"/>
  <c r="FO17" i="15"/>
  <c r="FN17" i="15"/>
  <c r="FM17" i="15"/>
  <c r="FL17" i="15"/>
  <c r="FK17" i="15"/>
  <c r="FJ17" i="15"/>
  <c r="FI17" i="15"/>
  <c r="FG17" i="15"/>
  <c r="FE17" i="15"/>
  <c r="R40" i="15" s="1"/>
  <c r="FD17" i="15"/>
  <c r="FC17" i="15"/>
  <c r="FB17" i="15"/>
  <c r="FA17" i="15"/>
  <c r="EZ17" i="15"/>
  <c r="EY17" i="15"/>
  <c r="EX17" i="15"/>
  <c r="EW17" i="15"/>
  <c r="EV17" i="15"/>
  <c r="EU17" i="15"/>
  <c r="ET17" i="15"/>
  <c r="ES17" i="15"/>
  <c r="EQ17" i="15"/>
  <c r="EO17" i="15"/>
  <c r="EN17" i="15"/>
  <c r="EM17" i="15"/>
  <c r="EL17" i="15"/>
  <c r="EK17" i="15"/>
  <c r="EJ17" i="15"/>
  <c r="EI17" i="15"/>
  <c r="EH17" i="15"/>
  <c r="EG17" i="15"/>
  <c r="EF17" i="15"/>
  <c r="EE17" i="15"/>
  <c r="ED17" i="15"/>
  <c r="EC17" i="15"/>
  <c r="EA17" i="15"/>
  <c r="DY17" i="15"/>
  <c r="DX17" i="15"/>
  <c r="DW17" i="15"/>
  <c r="DV17" i="15"/>
  <c r="DU17" i="15"/>
  <c r="DT17" i="15"/>
  <c r="DS17" i="15"/>
  <c r="R26" i="15" s="1"/>
  <c r="DR17" i="15"/>
  <c r="DQ17" i="15"/>
  <c r="DP17" i="15"/>
  <c r="DO17" i="15"/>
  <c r="DN17" i="15"/>
  <c r="DM17" i="15"/>
  <c r="DK17" i="15"/>
  <c r="DI17" i="15"/>
  <c r="DH17" i="15"/>
  <c r="DG17" i="15"/>
  <c r="DF17" i="15"/>
  <c r="DE17" i="15"/>
  <c r="DD17" i="15"/>
  <c r="DC17" i="15"/>
  <c r="DB17" i="15"/>
  <c r="DA17" i="15"/>
  <c r="CZ17" i="15"/>
  <c r="CY17" i="15"/>
  <c r="CX17" i="15"/>
  <c r="CW17" i="15"/>
  <c r="R32" i="15" s="1"/>
  <c r="CU17" i="15"/>
  <c r="CS17" i="15"/>
  <c r="CR17" i="15"/>
  <c r="CQ17" i="15"/>
  <c r="CP17" i="15"/>
  <c r="CO17" i="15"/>
  <c r="CN17" i="15"/>
  <c r="CM17" i="15"/>
  <c r="CL17" i="15"/>
  <c r="CK17" i="15"/>
  <c r="CJ17" i="15"/>
  <c r="CI17" i="15"/>
  <c r="CH17" i="15"/>
  <c r="CG17" i="15"/>
  <c r="CE17" i="15"/>
  <c r="CC17" i="15"/>
  <c r="CB17" i="15"/>
  <c r="CA17" i="15"/>
  <c r="BZ17" i="15"/>
  <c r="BY17" i="15"/>
  <c r="BX17" i="15"/>
  <c r="BW17" i="15"/>
  <c r="BV17" i="15"/>
  <c r="BU17" i="15"/>
  <c r="BT17" i="15"/>
  <c r="BS17" i="15"/>
  <c r="BR17" i="15"/>
  <c r="BQ17" i="15"/>
  <c r="BO17" i="15"/>
  <c r="BM17" i="15"/>
  <c r="BL17" i="15"/>
  <c r="R33" i="15" s="1"/>
  <c r="BK17" i="15"/>
  <c r="BJ17" i="15"/>
  <c r="BI17" i="15"/>
  <c r="BH17" i="15"/>
  <c r="BG17" i="15"/>
  <c r="BF17" i="15"/>
  <c r="BE17" i="15"/>
  <c r="BD17" i="15"/>
  <c r="BC17" i="15"/>
  <c r="BB17" i="15"/>
  <c r="BA17" i="15"/>
  <c r="AY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I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S17" i="15"/>
  <c r="Q17" i="15"/>
  <c r="P17" i="15"/>
  <c r="O17" i="15"/>
  <c r="N17" i="15"/>
  <c r="M17" i="15"/>
  <c r="R27" i="15" s="1"/>
  <c r="L17" i="15"/>
  <c r="K17" i="15"/>
  <c r="R36" i="15" s="1"/>
  <c r="J17" i="15"/>
  <c r="I17" i="15"/>
  <c r="H17" i="15"/>
  <c r="G17" i="15"/>
  <c r="F17" i="15"/>
  <c r="E17" i="15"/>
  <c r="R37" i="15" s="1"/>
  <c r="C17" i="15"/>
  <c r="U39" i="12"/>
  <c r="T41" i="12"/>
  <c r="U41" i="12"/>
  <c r="T26" i="12"/>
  <c r="T27" i="12"/>
  <c r="T28" i="12"/>
  <c r="T29" i="12"/>
  <c r="T30" i="12"/>
  <c r="T31" i="12"/>
  <c r="T32" i="12"/>
  <c r="T33" i="12"/>
  <c r="T35" i="12"/>
  <c r="T36" i="12"/>
  <c r="T38" i="12"/>
  <c r="MU17" i="12"/>
  <c r="R22" i="12" s="1"/>
  <c r="GU17" i="12"/>
  <c r="R23" i="12" s="1"/>
  <c r="KB17" i="12"/>
  <c r="QU17" i="12"/>
  <c r="JZ17" i="12"/>
  <c r="BE17" i="12"/>
  <c r="NR17" i="12"/>
  <c r="JN17" i="12"/>
  <c r="CK17" i="12"/>
  <c r="LS17" i="12"/>
  <c r="JO17" i="12"/>
  <c r="AE17" i="12"/>
  <c r="KY17" i="12"/>
  <c r="HB17" i="12"/>
  <c r="KQ17" i="12"/>
  <c r="JX17" i="12"/>
  <c r="BF17" i="12"/>
  <c r="QJ17" i="12"/>
  <c r="GT17" i="12"/>
  <c r="KU17" i="12"/>
  <c r="PZ17" i="12"/>
  <c r="U17" i="12"/>
  <c r="RE17" i="12"/>
  <c r="MT17" i="12"/>
  <c r="NU17" i="12"/>
  <c r="PC17" i="12"/>
  <c r="L17" i="12"/>
  <c r="JK17" i="12"/>
  <c r="GO17" i="12"/>
  <c r="MB17" i="12"/>
  <c r="RH17" i="12"/>
  <c r="AW17" i="12"/>
  <c r="QN17" i="12"/>
  <c r="PP17" i="12"/>
  <c r="HL17" i="12"/>
  <c r="IF17" i="12"/>
  <c r="GV17" i="12"/>
  <c r="GZ17" i="12"/>
  <c r="NS17" i="12"/>
  <c r="PJ17" i="12"/>
  <c r="FW17" i="12"/>
  <c r="PN17" i="12"/>
  <c r="MR17" i="12"/>
  <c r="QD17" i="12"/>
  <c r="CM17" i="12"/>
  <c r="QQ17" i="12"/>
  <c r="CL17" i="12"/>
  <c r="HF17" i="12"/>
  <c r="RF17" i="12"/>
  <c r="MP17" i="12"/>
  <c r="HX17" i="12"/>
  <c r="CC17" i="12"/>
  <c r="PO17" i="12"/>
  <c r="MI17" i="12"/>
  <c r="JW17" i="12"/>
  <c r="KK17" i="12"/>
  <c r="PR17" i="12"/>
  <c r="MW17" i="12"/>
  <c r="MQ17" i="12"/>
  <c r="AA17" i="12"/>
  <c r="AS17" i="12"/>
  <c r="PK17" i="12"/>
  <c r="DQ17" i="12"/>
  <c r="AV17" i="12"/>
  <c r="RO17" i="12"/>
  <c r="FB17" i="12"/>
  <c r="V17" i="12"/>
  <c r="EP17" i="12"/>
  <c r="QF17" i="12"/>
  <c r="FZ17" i="12"/>
  <c r="BO17" i="12"/>
  <c r="OS17" i="12"/>
  <c r="NJ17" i="12"/>
  <c r="EI17" i="12"/>
  <c r="PE17" i="12"/>
  <c r="BN17" i="12"/>
  <c r="CG17" i="12"/>
  <c r="IX17" i="12"/>
  <c r="PD17" i="12"/>
  <c r="KZ17" i="12"/>
  <c r="JY17" i="12"/>
  <c r="RG17" i="12"/>
  <c r="QX17" i="12"/>
  <c r="CV17" i="12"/>
  <c r="CH17" i="12"/>
  <c r="EQ17" i="12"/>
  <c r="CN17" i="12"/>
  <c r="QY17" i="12"/>
  <c r="AF17" i="12"/>
  <c r="IB17" i="12"/>
  <c r="JM17" i="12"/>
  <c r="MA17" i="12"/>
  <c r="EE17" i="12"/>
  <c r="QI17" i="12"/>
  <c r="RI17" i="12"/>
  <c r="CZ17" i="12"/>
  <c r="IZ17" i="12"/>
  <c r="HT17" i="12"/>
  <c r="Y17" i="12"/>
  <c r="KL17" i="12"/>
  <c r="AM17" i="12"/>
  <c r="IE17" i="12"/>
  <c r="QV17" i="12"/>
  <c r="AH17" i="12"/>
  <c r="GA17" i="12"/>
  <c r="QL17" i="12"/>
  <c r="HE17" i="12"/>
  <c r="QP17" i="12"/>
  <c r="IL17" i="12"/>
  <c r="LW17" i="12"/>
  <c r="CO17" i="12"/>
  <c r="HM17" i="12"/>
  <c r="BB17" i="12"/>
  <c r="EA17" i="12"/>
  <c r="ES17" i="12"/>
  <c r="PV17" i="12"/>
  <c r="DR17" i="12"/>
  <c r="RJ17" i="12"/>
  <c r="LH17" i="12"/>
  <c r="Z17" i="12"/>
  <c r="DK17" i="12"/>
  <c r="BY17" i="12"/>
  <c r="IH17" i="12"/>
  <c r="AU17" i="12"/>
  <c r="DD17" i="12"/>
  <c r="DX17" i="12"/>
  <c r="ER17" i="12"/>
  <c r="PI17" i="12"/>
  <c r="OT17" i="12"/>
  <c r="ID17" i="12"/>
  <c r="EZ17" i="12"/>
  <c r="HC17" i="12"/>
  <c r="QC17" i="12"/>
  <c r="FV17" i="12"/>
  <c r="NV17" i="12"/>
  <c r="JJ17" i="12"/>
  <c r="ME17" i="12"/>
  <c r="CB17" i="12"/>
  <c r="IV17" i="12"/>
  <c r="KA17" i="12"/>
  <c r="AB17" i="12"/>
  <c r="IJ17" i="12"/>
  <c r="LA17" i="12"/>
  <c r="DA17" i="12"/>
  <c r="BU17" i="12"/>
  <c r="HQ17" i="12"/>
  <c r="OQ17" i="12"/>
  <c r="NB17" i="12"/>
  <c r="NL17" i="12"/>
  <c r="JT17" i="12"/>
  <c r="IN17" i="12"/>
  <c r="BR17" i="12"/>
  <c r="MH17" i="12"/>
  <c r="OI17" i="12"/>
  <c r="AP17" i="12"/>
  <c r="CD17" i="12"/>
  <c r="IG17" i="12"/>
  <c r="HY17" i="12"/>
  <c r="H17" i="12"/>
  <c r="CX17" i="12"/>
  <c r="DJ17" i="12"/>
  <c r="AI17" i="12"/>
  <c r="OR17" i="12"/>
  <c r="GY17" i="12"/>
  <c r="AX17" i="12"/>
  <c r="BC17" i="12"/>
  <c r="KC17" i="12"/>
  <c r="BM17" i="12"/>
  <c r="FI17" i="12"/>
  <c r="HS17" i="12"/>
  <c r="BQ17" i="12"/>
  <c r="NK17" i="12"/>
  <c r="HD17" i="12"/>
  <c r="GM17" i="12"/>
  <c r="NT17" i="12"/>
  <c r="HZ17" i="12"/>
  <c r="FK17" i="12"/>
  <c r="NO17" i="12"/>
  <c r="QR17" i="12"/>
  <c r="FR17" i="12"/>
  <c r="BP17" i="12"/>
  <c r="IK17" i="12"/>
  <c r="BG17" i="12"/>
  <c r="F17" i="12"/>
  <c r="PM17" i="12"/>
  <c r="AT17" i="12"/>
  <c r="IC17" i="12"/>
  <c r="GR17" i="12"/>
  <c r="GI17" i="12"/>
  <c r="EG17" i="12"/>
  <c r="CP17" i="12"/>
  <c r="CA17" i="12"/>
  <c r="CU17" i="12"/>
  <c r="OC17" i="12"/>
  <c r="IO17" i="12"/>
  <c r="QK17" i="12"/>
  <c r="QT17" i="12"/>
  <c r="GL17" i="12"/>
  <c r="OE17" i="12"/>
  <c r="Q17" i="12"/>
  <c r="DO17" i="12"/>
  <c r="MY17" i="12"/>
  <c r="FX17" i="12"/>
  <c r="GS17" i="12"/>
  <c r="DU17" i="12"/>
  <c r="FC17" i="12"/>
  <c r="ED17" i="12"/>
  <c r="JA17" i="12"/>
  <c r="NQ17" i="12"/>
  <c r="BT17" i="12"/>
  <c r="DL17" i="12"/>
  <c r="FS17" i="12"/>
  <c r="BA17" i="12"/>
  <c r="FT17" i="12"/>
  <c r="DI17" i="12"/>
  <c r="EO17" i="12"/>
  <c r="DE17" i="12"/>
  <c r="W17" i="12"/>
  <c r="FG17" i="12"/>
  <c r="KG17" i="12"/>
  <c r="EV17" i="12"/>
  <c r="FY17" i="12"/>
  <c r="HR17" i="12"/>
  <c r="DF17" i="12"/>
  <c r="OP17" i="12"/>
  <c r="AQ17" i="12"/>
  <c r="O17" i="12"/>
  <c r="BD17" i="12"/>
  <c r="I17" i="12"/>
  <c r="PL17" i="12"/>
  <c r="EC17" i="12"/>
  <c r="EH17" i="12"/>
  <c r="IP17" i="12"/>
  <c r="S17" i="12"/>
  <c r="JS17" i="12"/>
  <c r="OG17" i="12"/>
  <c r="HO17" i="12"/>
  <c r="OF17" i="12"/>
  <c r="PX17" i="12"/>
  <c r="FM17" i="12"/>
  <c r="KF17" i="12"/>
  <c r="ON17" i="12"/>
  <c r="OU17" i="12"/>
  <c r="LR17" i="12"/>
  <c r="CF17" i="12"/>
  <c r="PY17" i="12"/>
  <c r="LP17" i="12"/>
  <c r="BK17" i="12"/>
  <c r="QB17" i="12"/>
  <c r="LQ17" i="12"/>
  <c r="GE17" i="12"/>
  <c r="BS17" i="12"/>
  <c r="PQ17" i="12"/>
  <c r="AR17" i="12"/>
  <c r="MD17" i="12"/>
  <c r="N17" i="12"/>
  <c r="P17" i="12"/>
  <c r="CE17" i="12"/>
  <c r="J17" i="12"/>
  <c r="CR17" i="12"/>
  <c r="FL17" i="12"/>
  <c r="MF17" i="12"/>
  <c r="CQ17" i="12"/>
  <c r="FA17" i="12"/>
  <c r="T17" i="12"/>
  <c r="AC17" i="12"/>
  <c r="R17" i="12"/>
  <c r="CS17" i="12"/>
  <c r="PH17" i="12"/>
  <c r="AJ17" i="12"/>
  <c r="OO17" i="12"/>
  <c r="AL17" i="12"/>
  <c r="IA17" i="12"/>
  <c r="AK17" i="12"/>
  <c r="M17" i="12"/>
  <c r="FF17" i="12"/>
  <c r="GK17" i="12"/>
  <c r="R28" i="12" s="1"/>
  <c r="JR17" i="12"/>
  <c r="HK17" i="12"/>
  <c r="BL17" i="12"/>
  <c r="FU17" i="12"/>
  <c r="GF17" i="12"/>
  <c r="R34" i="12" s="1"/>
  <c r="K17" i="12"/>
  <c r="R35" i="12" s="1"/>
  <c r="E17" i="12"/>
  <c r="R36" i="12" s="1"/>
  <c r="IM17" i="12"/>
  <c r="R37" i="12" s="1"/>
  <c r="II17" i="12"/>
  <c r="R38" i="12" s="1"/>
  <c r="FE17" i="12"/>
  <c r="HP17" i="12"/>
  <c r="R40" i="12" s="1"/>
  <c r="U31" i="12"/>
  <c r="U25" i="12"/>
  <c r="T25" i="12"/>
  <c r="T34" i="12"/>
  <c r="T24" i="12"/>
  <c r="MC17" i="12"/>
  <c r="AN17" i="12"/>
  <c r="MV17" i="12"/>
  <c r="QM17" i="12"/>
  <c r="OH17" i="12"/>
  <c r="AY17" i="12"/>
  <c r="NH17" i="12"/>
  <c r="KW17" i="12"/>
  <c r="NG17" i="12"/>
  <c r="JH17" i="12"/>
  <c r="NE17" i="12"/>
  <c r="LC17" i="12"/>
  <c r="DM17" i="12"/>
  <c r="NX17" i="12"/>
  <c r="LK17" i="12"/>
  <c r="DV17" i="12"/>
  <c r="NF17" i="12"/>
  <c r="NM17" i="12"/>
  <c r="IY17" i="12"/>
  <c r="PT17" i="12"/>
  <c r="MG17" i="12"/>
  <c r="KP17" i="12"/>
  <c r="OA17" i="12"/>
  <c r="NN17" i="12"/>
  <c r="D17" i="12"/>
  <c r="LM17" i="12"/>
  <c r="RK17" i="12"/>
  <c r="DG17" i="12"/>
  <c r="QH17" i="12"/>
  <c r="RL17" i="12"/>
  <c r="EM17" i="12"/>
  <c r="LX17" i="12"/>
  <c r="PW17" i="12"/>
  <c r="GN17" i="12"/>
  <c r="OD17" i="12"/>
  <c r="PB17" i="12"/>
  <c r="FH17" i="12"/>
  <c r="OK17" i="12"/>
  <c r="AD17" i="12"/>
  <c r="OL17" i="12"/>
  <c r="NY17" i="12"/>
  <c r="FN17" i="12"/>
  <c r="DH17" i="12"/>
  <c r="OJ17" i="12"/>
  <c r="PS17" i="12"/>
  <c r="LT17" i="12"/>
  <c r="KO17" i="12"/>
  <c r="NC17" i="12"/>
  <c r="RM17" i="12"/>
  <c r="IQ17" i="12"/>
  <c r="EN17" i="12"/>
  <c r="RN17" i="12"/>
  <c r="OX17" i="12"/>
  <c r="OV17" i="12"/>
  <c r="BI17" i="12"/>
  <c r="KV17" i="12"/>
  <c r="KR17" i="12"/>
  <c r="BW17" i="12"/>
  <c r="PU17" i="12"/>
  <c r="HJ17" i="12"/>
  <c r="OW17" i="12"/>
  <c r="FO17" i="12"/>
  <c r="KI17" i="12"/>
  <c r="EJ17" i="12"/>
  <c r="MN17" i="12"/>
  <c r="LD17" i="12"/>
  <c r="BH17" i="12"/>
  <c r="KX17" i="12"/>
  <c r="LG17" i="12"/>
  <c r="BJ17" i="12"/>
  <c r="HG17" i="12"/>
  <c r="QO17" i="12"/>
  <c r="MJ17" i="12"/>
  <c r="HH17" i="12"/>
  <c r="X17" i="12"/>
  <c r="HI17" i="12"/>
  <c r="LY17" i="12"/>
  <c r="EB17" i="12"/>
  <c r="NW17" i="12"/>
  <c r="NP17" i="12"/>
  <c r="PG17" i="12"/>
  <c r="KJ17" i="12"/>
  <c r="LL17" i="12"/>
  <c r="MK17" i="12"/>
  <c r="NZ17" i="12"/>
  <c r="CT17" i="12"/>
  <c r="GP17" i="12"/>
  <c r="BX17" i="12"/>
  <c r="ND17" i="12"/>
  <c r="CI17" i="12"/>
  <c r="JB17" i="12"/>
  <c r="BZ17" i="12"/>
  <c r="BV17" i="12"/>
  <c r="KN17" i="12"/>
  <c r="DY17" i="12"/>
  <c r="JC17" i="12"/>
  <c r="HN17" i="12"/>
  <c r="LB17" i="12"/>
  <c r="LN17" i="12"/>
  <c r="JD17" i="12"/>
  <c r="DP17" i="12"/>
  <c r="MX17" i="12"/>
  <c r="LO17" i="12"/>
  <c r="GG17" i="12"/>
  <c r="JG17" i="12"/>
  <c r="GB17" i="12"/>
  <c r="OM17" i="12"/>
  <c r="CW17" i="12"/>
  <c r="R31" i="12" s="1"/>
  <c r="LV17" i="12"/>
  <c r="JV17" i="12"/>
  <c r="FD17" i="12"/>
  <c r="GQ17" i="12"/>
  <c r="JI17" i="12"/>
  <c r="EF17" i="12"/>
  <c r="JQ17" i="12"/>
  <c r="RC17" i="12"/>
  <c r="IR17" i="12"/>
  <c r="EK17" i="12"/>
  <c r="DN17" i="12"/>
  <c r="PF17" i="12"/>
  <c r="JE17" i="12"/>
  <c r="IS17" i="12"/>
  <c r="MS17" i="12"/>
  <c r="FQ17" i="12"/>
  <c r="IU17" i="12"/>
  <c r="G17" i="12"/>
  <c r="LE17" i="12"/>
  <c r="KM17" i="12"/>
  <c r="QG17" i="12"/>
  <c r="FJ17" i="12"/>
  <c r="GH17" i="12"/>
  <c r="LJ17" i="12"/>
  <c r="JF17" i="12"/>
  <c r="GW17" i="12"/>
  <c r="RD17" i="12"/>
  <c r="JP17" i="12"/>
  <c r="FP17" i="12"/>
  <c r="LU17" i="12"/>
  <c r="OY17" i="12"/>
  <c r="JU17" i="12"/>
  <c r="PA17" i="12"/>
  <c r="ML17" i="12"/>
  <c r="OZ17" i="12"/>
  <c r="KS17" i="12"/>
  <c r="EL17" i="12"/>
  <c r="MM17" i="12"/>
  <c r="KT17" i="12"/>
  <c r="GX17" i="12"/>
  <c r="OB17" i="12"/>
  <c r="DS17" i="12"/>
  <c r="R25" i="12" s="1"/>
  <c r="NA17" i="12"/>
  <c r="HU17" i="12"/>
  <c r="LI17" i="12"/>
  <c r="DT17" i="12"/>
  <c r="QS17" i="12"/>
  <c r="CY17" i="12"/>
  <c r="JL17" i="12"/>
  <c r="EU17" i="12"/>
  <c r="QA17" i="12"/>
  <c r="KD17" i="12"/>
  <c r="DC17" i="12"/>
  <c r="KE17" i="12"/>
  <c r="HV17" i="12"/>
  <c r="HA17" i="12"/>
  <c r="GJ17" i="12"/>
  <c r="GD17" i="12"/>
  <c r="QZ17" i="12"/>
  <c r="EW17" i="12"/>
  <c r="DB17" i="12"/>
  <c r="GC17" i="12"/>
  <c r="RA17" i="12"/>
  <c r="ET17" i="12"/>
  <c r="RB17" i="12"/>
  <c r="AO17" i="12"/>
  <c r="IT17" i="12"/>
  <c r="CJ17" i="12"/>
  <c r="MZ17" i="12"/>
  <c r="AZ17" i="12"/>
  <c r="HW17" i="12"/>
  <c r="QW17" i="12"/>
  <c r="DZ17" i="12"/>
  <c r="MO17" i="12"/>
  <c r="KH17" i="12"/>
  <c r="IW17" i="12"/>
  <c r="AG17" i="12"/>
  <c r="QE17" i="12"/>
  <c r="LF17" i="12"/>
  <c r="EY17" i="12"/>
  <c r="EX17" i="12"/>
  <c r="LZ17" i="12"/>
  <c r="NI17" i="12"/>
  <c r="DW17" i="12"/>
  <c r="R33" i="12"/>
  <c r="U23" i="12"/>
  <c r="U24" i="12"/>
  <c r="U26" i="12"/>
  <c r="U27" i="12"/>
  <c r="U28" i="12"/>
  <c r="U29" i="12"/>
  <c r="U30" i="12"/>
  <c r="U32" i="12"/>
  <c r="U33" i="12"/>
  <c r="U34" i="12"/>
  <c r="U35" i="12"/>
  <c r="U36" i="12"/>
  <c r="U37" i="12"/>
  <c r="U38" i="12"/>
  <c r="U40" i="12"/>
  <c r="U22" i="12"/>
  <c r="T23" i="12"/>
  <c r="T37" i="12"/>
  <c r="T39" i="12"/>
  <c r="T40" i="12"/>
  <c r="T22" i="12"/>
  <c r="R30" i="12"/>
  <c r="R39" i="12"/>
  <c r="R29" i="12"/>
  <c r="R32" i="12"/>
  <c r="S1087" i="16" l="1"/>
  <c r="S1241" i="16"/>
  <c r="T774" i="16"/>
  <c r="S774" i="16"/>
  <c r="S629" i="16"/>
  <c r="S352" i="16"/>
  <c r="S209" i="16"/>
  <c r="S353" i="16"/>
  <c r="S385" i="16"/>
  <c r="S551" i="16"/>
  <c r="S599" i="16"/>
  <c r="S393" i="16"/>
  <c r="S52" i="16"/>
  <c r="S164" i="16"/>
  <c r="S180" i="16"/>
  <c r="S196" i="16"/>
  <c r="S212" i="16"/>
  <c r="S228" i="16"/>
  <c r="S244" i="16"/>
  <c r="S324" i="16"/>
  <c r="S404" i="16"/>
  <c r="S420" i="16"/>
  <c r="S500" i="16"/>
  <c r="S516" i="16"/>
  <c r="S596" i="16"/>
  <c r="S628" i="16"/>
  <c r="S692" i="16"/>
  <c r="S724" i="16"/>
  <c r="S740" i="16"/>
  <c r="S868" i="16"/>
  <c r="S884" i="16"/>
  <c r="S948" i="16"/>
  <c r="S964" i="16"/>
  <c r="S1060" i="16"/>
  <c r="S1108" i="16"/>
  <c r="S1124" i="16"/>
  <c r="S1156" i="16"/>
  <c r="S202" i="16"/>
  <c r="S218" i="16"/>
  <c r="S149" i="16"/>
  <c r="S165" i="16"/>
  <c r="S421" i="16"/>
  <c r="T464" i="16"/>
  <c r="S1042" i="16"/>
  <c r="T73" i="16"/>
  <c r="S57" i="16"/>
  <c r="S748" i="16"/>
  <c r="S844" i="16"/>
  <c r="S860" i="16"/>
  <c r="S924" i="16"/>
  <c r="S940" i="16"/>
  <c r="S956" i="16"/>
  <c r="S1004" i="16"/>
  <c r="S1132" i="16"/>
  <c r="S1148" i="16"/>
  <c r="S1212" i="16"/>
  <c r="S1244" i="16"/>
  <c r="S178" i="16"/>
  <c r="S578" i="16"/>
  <c r="S871" i="16"/>
  <c r="S1074" i="16"/>
  <c r="S56" i="16"/>
  <c r="S88" i="16"/>
  <c r="S136" i="16"/>
  <c r="S152" i="16"/>
  <c r="S232" i="16"/>
  <c r="S408" i="16"/>
  <c r="S424" i="16"/>
  <c r="S520" i="16"/>
  <c r="S536" i="16"/>
  <c r="S552" i="16"/>
  <c r="S568" i="16"/>
  <c r="S584" i="16"/>
  <c r="S632" i="16"/>
  <c r="S824" i="16"/>
  <c r="S968" i="16"/>
  <c r="S984" i="16"/>
  <c r="S1144" i="16"/>
  <c r="S1160" i="16"/>
  <c r="S1176" i="16"/>
  <c r="S1192" i="16"/>
  <c r="S336" i="16"/>
  <c r="S1136" i="16"/>
  <c r="S438" i="16"/>
  <c r="U1019" i="16"/>
  <c r="U607" i="16"/>
  <c r="U623" i="16"/>
  <c r="U782" i="16"/>
  <c r="U50" i="16"/>
  <c r="U563" i="16"/>
  <c r="M15" i="17"/>
  <c r="W15" i="17" s="1"/>
  <c r="U1099" i="16"/>
  <c r="U661" i="16"/>
  <c r="U1206" i="16"/>
  <c r="U941" i="16"/>
  <c r="U1133" i="16"/>
  <c r="U1149" i="16"/>
  <c r="U1165" i="16"/>
  <c r="U1181" i="16"/>
  <c r="U1197" i="16"/>
  <c r="U1229" i="16"/>
  <c r="U752" i="16"/>
  <c r="U816" i="16"/>
  <c r="U832" i="16"/>
  <c r="U848" i="16"/>
  <c r="U864" i="16"/>
  <c r="G4" i="19"/>
  <c r="D4" i="19"/>
  <c r="F4" i="19"/>
  <c r="E4" i="19"/>
  <c r="C4" i="19"/>
  <c r="N4" i="19"/>
  <c r="M4" i="19"/>
  <c r="L4" i="19"/>
  <c r="K4" i="19"/>
  <c r="J4" i="19"/>
  <c r="I4" i="19"/>
  <c r="H4" i="19"/>
  <c r="S15" i="17"/>
  <c r="T15" i="17"/>
  <c r="U15" i="17"/>
  <c r="T1188" i="16"/>
  <c r="S1188" i="16"/>
  <c r="T1125" i="16"/>
  <c r="S1125" i="16"/>
  <c r="T563" i="16"/>
  <c r="S563" i="16"/>
  <c r="T535" i="16"/>
  <c r="S535" i="16"/>
  <c r="T504" i="16"/>
  <c r="T488" i="16"/>
  <c r="T472" i="16"/>
  <c r="S472" i="16"/>
  <c r="T456" i="16"/>
  <c r="S456" i="16"/>
  <c r="T366" i="16"/>
  <c r="T194" i="16"/>
  <c r="Q194" i="16" s="1"/>
  <c r="T89" i="16"/>
  <c r="S89" i="16"/>
  <c r="T1204" i="16"/>
  <c r="S1204" i="16"/>
  <c r="T1155" i="16"/>
  <c r="S1155" i="16"/>
  <c r="T812" i="16"/>
  <c r="S562" i="16"/>
  <c r="T380" i="16"/>
  <c r="T55" i="16"/>
  <c r="T23" i="16"/>
  <c r="T1170" i="16"/>
  <c r="T638" i="16"/>
  <c r="T561" i="16"/>
  <c r="S410" i="16"/>
  <c r="T348" i="16"/>
  <c r="T888" i="16"/>
  <c r="S888" i="16"/>
  <c r="T1168" i="16"/>
  <c r="Q1168" i="16" s="1"/>
  <c r="S1168" i="16"/>
  <c r="T1089" i="16"/>
  <c r="T1044" i="16"/>
  <c r="Q1044" i="16" s="1"/>
  <c r="T732" i="16"/>
  <c r="T716" i="16"/>
  <c r="T700" i="16"/>
  <c r="T1174" i="16"/>
  <c r="S1174" i="16"/>
  <c r="T904" i="16"/>
  <c r="S904" i="16"/>
  <c r="T392" i="16"/>
  <c r="S100" i="16"/>
  <c r="T586" i="16"/>
  <c r="T513" i="16"/>
  <c r="T497" i="16"/>
  <c r="T158" i="16"/>
  <c r="T143" i="16"/>
  <c r="T96" i="16"/>
  <c r="Q96" i="16" s="1"/>
  <c r="T760" i="16"/>
  <c r="T81" i="16"/>
  <c r="T1212" i="16"/>
  <c r="T1196" i="16"/>
  <c r="S1196" i="16"/>
  <c r="T1180" i="16"/>
  <c r="S1180" i="16"/>
  <c r="T820" i="16"/>
  <c r="S820" i="16"/>
  <c r="T728" i="16"/>
  <c r="T712" i="16"/>
  <c r="S570" i="16"/>
  <c r="T110" i="16"/>
  <c r="T50" i="16"/>
  <c r="T1242" i="16"/>
  <c r="T882" i="16"/>
  <c r="T850" i="16"/>
  <c r="T804" i="16"/>
  <c r="S788" i="16"/>
  <c r="T616" i="16"/>
  <c r="S616" i="16"/>
  <c r="S311" i="16"/>
  <c r="T201" i="16"/>
  <c r="S201" i="16"/>
  <c r="T1226" i="16"/>
  <c r="T992" i="16"/>
  <c r="S992" i="16"/>
  <c r="T945" i="16"/>
  <c r="T929" i="16"/>
  <c r="T913" i="16"/>
  <c r="T554" i="16"/>
  <c r="T540" i="16"/>
  <c r="T418" i="16"/>
  <c r="S418" i="16"/>
  <c r="T402" i="16"/>
  <c r="Q402" i="16" s="1"/>
  <c r="T140" i="16"/>
  <c r="T436" i="16"/>
  <c r="S436" i="16"/>
  <c r="T896" i="16"/>
  <c r="S896" i="16"/>
  <c r="T568" i="16"/>
  <c r="T524" i="16"/>
  <c r="Q524" i="16" s="1"/>
  <c r="S417" i="16"/>
  <c r="T199" i="16"/>
  <c r="S199" i="16"/>
  <c r="T936" i="16"/>
  <c r="S936" i="16"/>
  <c r="S952" i="16"/>
  <c r="S1224" i="16"/>
  <c r="T1082" i="16"/>
  <c r="T817" i="16"/>
  <c r="T801" i="16"/>
  <c r="T416" i="16"/>
  <c r="T376" i="16"/>
  <c r="S376" i="16"/>
  <c r="T1128" i="16"/>
  <c r="S1128" i="16"/>
  <c r="T1112" i="16"/>
  <c r="S1112" i="16"/>
  <c r="T878" i="16"/>
  <c r="T784" i="16"/>
  <c r="S784" i="16"/>
  <c r="T769" i="16"/>
  <c r="T739" i="16"/>
  <c r="S739" i="16"/>
  <c r="T580" i="16"/>
  <c r="S580" i="16"/>
  <c r="T538" i="16"/>
  <c r="S1172" i="16"/>
  <c r="T1094" i="16"/>
  <c r="S1094" i="16"/>
  <c r="T1064" i="16"/>
  <c r="S1064" i="16"/>
  <c r="T1048" i="16"/>
  <c r="S1048" i="16"/>
  <c r="T767" i="16"/>
  <c r="S767" i="16"/>
  <c r="T610" i="16"/>
  <c r="S610" i="16"/>
  <c r="T594" i="16"/>
  <c r="T564" i="16"/>
  <c r="S320" i="16"/>
  <c r="T226" i="16"/>
  <c r="S104" i="16"/>
  <c r="T1156" i="16"/>
  <c r="T1111" i="16"/>
  <c r="T1066" i="16"/>
  <c r="T1233" i="16"/>
  <c r="T1218" i="16"/>
  <c r="Q1218" i="16" s="1"/>
  <c r="T1202" i="16"/>
  <c r="T1186" i="16"/>
  <c r="T1140" i="16"/>
  <c r="T1004" i="16"/>
  <c r="T864" i="16"/>
  <c r="T848" i="16"/>
  <c r="T818" i="16"/>
  <c r="T743" i="16"/>
  <c r="T668" i="16"/>
  <c r="T652" i="16"/>
  <c r="T636" i="16"/>
  <c r="T578" i="16"/>
  <c r="Q578" i="16" s="1"/>
  <c r="T552" i="16"/>
  <c r="T525" i="16"/>
  <c r="T510" i="16"/>
  <c r="T478" i="16"/>
  <c r="T446" i="16"/>
  <c r="T420" i="16"/>
  <c r="T378" i="16"/>
  <c r="T364" i="16"/>
  <c r="T305" i="16"/>
  <c r="T257" i="16"/>
  <c r="T212" i="16"/>
  <c r="T159" i="16"/>
  <c r="T131" i="16"/>
  <c r="T116" i="16"/>
  <c r="T101" i="16"/>
  <c r="T87" i="16"/>
  <c r="T56" i="16"/>
  <c r="T1216" i="16"/>
  <c r="T1200" i="16"/>
  <c r="Q1200" i="16" s="1"/>
  <c r="T1184" i="16"/>
  <c r="T1169" i="16"/>
  <c r="T1154" i="16"/>
  <c r="T1138" i="16"/>
  <c r="T1124" i="16"/>
  <c r="T1108" i="16"/>
  <c r="T1063" i="16"/>
  <c r="T1047" i="16"/>
  <c r="T1034" i="16"/>
  <c r="T1018" i="16"/>
  <c r="T956" i="16"/>
  <c r="T940" i="16"/>
  <c r="T924" i="16"/>
  <c r="T908" i="16"/>
  <c r="T877" i="16"/>
  <c r="T862" i="16"/>
  <c r="T816" i="16"/>
  <c r="T800" i="16"/>
  <c r="T785" i="16"/>
  <c r="T756" i="16"/>
  <c r="T711" i="16"/>
  <c r="T666" i="16"/>
  <c r="T577" i="16"/>
  <c r="T551" i="16"/>
  <c r="T508" i="16"/>
  <c r="T492" i="16"/>
  <c r="T460" i="16"/>
  <c r="T444" i="16"/>
  <c r="T391" i="16"/>
  <c r="T362" i="16"/>
  <c r="T333" i="16"/>
  <c r="T317" i="16"/>
  <c r="T287" i="16"/>
  <c r="T271" i="16"/>
  <c r="T255" i="16"/>
  <c r="T241" i="16"/>
  <c r="T225" i="16"/>
  <c r="T198" i="16"/>
  <c r="S198" i="16"/>
  <c r="T114" i="16"/>
  <c r="T85" i="16"/>
  <c r="Q85" i="16" s="1"/>
  <c r="T69" i="16"/>
  <c r="T38" i="16"/>
  <c r="T22" i="16"/>
  <c r="T6" i="16"/>
  <c r="T1244" i="16"/>
  <c r="T1229" i="16"/>
  <c r="T1214" i="16"/>
  <c r="T1198" i="16"/>
  <c r="T1182" i="16"/>
  <c r="T1152" i="16"/>
  <c r="T1137" i="16"/>
  <c r="T1106" i="16"/>
  <c r="T1016" i="16"/>
  <c r="T1000" i="16"/>
  <c r="Q1000" i="16" s="1"/>
  <c r="T860" i="16"/>
  <c r="T844" i="16"/>
  <c r="T829" i="16"/>
  <c r="T814" i="16"/>
  <c r="T754" i="16"/>
  <c r="T740" i="16"/>
  <c r="T680" i="16"/>
  <c r="T618" i="16"/>
  <c r="T536" i="16"/>
  <c r="T506" i="16"/>
  <c r="T490" i="16"/>
  <c r="T404" i="16"/>
  <c r="T360" i="16"/>
  <c r="T331" i="16"/>
  <c r="T315" i="16"/>
  <c r="T301" i="16"/>
  <c r="T269" i="16"/>
  <c r="T223" i="16"/>
  <c r="T209" i="16"/>
  <c r="T196" i="16"/>
  <c r="T155" i="16"/>
  <c r="T142" i="16"/>
  <c r="T128" i="16"/>
  <c r="T1228" i="16"/>
  <c r="T1197" i="16"/>
  <c r="T1181" i="16"/>
  <c r="T1166" i="16"/>
  <c r="T1136" i="16"/>
  <c r="Q1136" i="16" s="1"/>
  <c r="T1121" i="16"/>
  <c r="T1090" i="16"/>
  <c r="T1060" i="16"/>
  <c r="T1031" i="16"/>
  <c r="T1015" i="16"/>
  <c r="T984" i="16"/>
  <c r="T968" i="16"/>
  <c r="T782" i="16"/>
  <c r="T753" i="16"/>
  <c r="T724" i="16"/>
  <c r="Q724" i="16" s="1"/>
  <c r="T708" i="16"/>
  <c r="T647" i="16"/>
  <c r="T632" i="16"/>
  <c r="T562" i="16"/>
  <c r="T520" i="16"/>
  <c r="T430" i="16"/>
  <c r="T417" i="16"/>
  <c r="T403" i="16"/>
  <c r="T388" i="16"/>
  <c r="Q388" i="16" s="1"/>
  <c r="T330" i="16"/>
  <c r="T284" i="16"/>
  <c r="T252" i="16"/>
  <c r="T238" i="16"/>
  <c r="T208" i="16"/>
  <c r="T195" i="16"/>
  <c r="T97" i="16"/>
  <c r="T51" i="16"/>
  <c r="Q51" i="16" s="1"/>
  <c r="T19" i="16"/>
  <c r="S412" i="16"/>
  <c r="S444" i="16"/>
  <c r="S508" i="16"/>
  <c r="S524" i="16"/>
  <c r="T1164" i="16"/>
  <c r="T1134" i="16"/>
  <c r="T1074" i="16"/>
  <c r="T1058" i="16"/>
  <c r="Q1058" i="16" s="1"/>
  <c r="T826" i="16"/>
  <c r="T738" i="16"/>
  <c r="T722" i="16"/>
  <c r="T706" i="16"/>
  <c r="T692" i="16"/>
  <c r="T615" i="16"/>
  <c r="T560" i="16"/>
  <c r="T487" i="16"/>
  <c r="T471" i="16"/>
  <c r="T401" i="16"/>
  <c r="T250" i="16"/>
  <c r="T236" i="16"/>
  <c r="T220" i="16"/>
  <c r="T193" i="16"/>
  <c r="T167" i="16"/>
  <c r="T139" i="16"/>
  <c r="T109" i="16"/>
  <c r="T80" i="16"/>
  <c r="T49" i="16"/>
  <c r="T33" i="16"/>
  <c r="Q33" i="16" s="1"/>
  <c r="T17" i="16"/>
  <c r="T1210" i="16"/>
  <c r="T1194" i="16"/>
  <c r="T1178" i="16"/>
  <c r="T1148" i="16"/>
  <c r="T1133" i="16"/>
  <c r="T1118" i="16"/>
  <c r="T1073" i="16"/>
  <c r="Q1073" i="16" s="1"/>
  <c r="T856" i="16"/>
  <c r="T840" i="16"/>
  <c r="T810" i="16"/>
  <c r="T765" i="16"/>
  <c r="Q765" i="16" s="1"/>
  <c r="T750" i="16"/>
  <c r="T737" i="16"/>
  <c r="T705" i="16"/>
  <c r="Q705" i="16" s="1"/>
  <c r="T676" i="16"/>
  <c r="T660" i="16"/>
  <c r="T644" i="16"/>
  <c r="T584" i="16"/>
  <c r="Q584" i="16" s="1"/>
  <c r="T546" i="16"/>
  <c r="T518" i="16"/>
  <c r="T454" i="16"/>
  <c r="T427" i="16"/>
  <c r="T400" i="16"/>
  <c r="T372" i="16"/>
  <c r="T342" i="16"/>
  <c r="T327" i="16"/>
  <c r="T235" i="16"/>
  <c r="T205" i="16"/>
  <c r="T180" i="16"/>
  <c r="T166" i="16"/>
  <c r="S166" i="16"/>
  <c r="T152" i="16"/>
  <c r="T108" i="16"/>
  <c r="T94" i="16"/>
  <c r="Q94" i="16" s="1"/>
  <c r="T63" i="16"/>
  <c r="Q63" i="16" s="1"/>
  <c r="T1240" i="16"/>
  <c r="T1132" i="16"/>
  <c r="T1101" i="16"/>
  <c r="T1056" i="16"/>
  <c r="T1042" i="16"/>
  <c r="T871" i="16"/>
  <c r="T824" i="16"/>
  <c r="S793" i="16"/>
  <c r="T749" i="16"/>
  <c r="T736" i="16"/>
  <c r="T704" i="16"/>
  <c r="T675" i="16"/>
  <c r="T643" i="16"/>
  <c r="T599" i="16"/>
  <c r="T545" i="16"/>
  <c r="T399" i="16"/>
  <c r="T385" i="16"/>
  <c r="T371" i="16"/>
  <c r="T234" i="16"/>
  <c r="T204" i="16"/>
  <c r="T179" i="16"/>
  <c r="S179" i="16"/>
  <c r="T151" i="16"/>
  <c r="Q151" i="16" s="1"/>
  <c r="S1200" i="16"/>
  <c r="T1239" i="16"/>
  <c r="T1224" i="16"/>
  <c r="T1192" i="16"/>
  <c r="T1176" i="16"/>
  <c r="T1146" i="16"/>
  <c r="T1086" i="16"/>
  <c r="T1041" i="16"/>
  <c r="T1010" i="16"/>
  <c r="Q1010" i="16" s="1"/>
  <c r="T964" i="16"/>
  <c r="T948" i="16"/>
  <c r="T838" i="16"/>
  <c r="T748" i="16"/>
  <c r="T674" i="16"/>
  <c r="T658" i="16"/>
  <c r="T642" i="16"/>
  <c r="Q642" i="16" s="1"/>
  <c r="T628" i="16"/>
  <c r="Q628" i="16" s="1"/>
  <c r="T598" i="16"/>
  <c r="T570" i="16"/>
  <c r="T544" i="16"/>
  <c r="T531" i="16"/>
  <c r="T516" i="16"/>
  <c r="T500" i="16"/>
  <c r="T484" i="16"/>
  <c r="T468" i="16"/>
  <c r="T439" i="16"/>
  <c r="T412" i="16"/>
  <c r="T398" i="16"/>
  <c r="T384" i="16"/>
  <c r="T354" i="16"/>
  <c r="T341" i="16"/>
  <c r="T311" i="16"/>
  <c r="T295" i="16"/>
  <c r="T263" i="16"/>
  <c r="T233" i="16"/>
  <c r="T218" i="16"/>
  <c r="T178" i="16"/>
  <c r="T165" i="16"/>
  <c r="T122" i="16"/>
  <c r="S122" i="16"/>
  <c r="T967" i="16"/>
  <c r="Q967" i="16" s="1"/>
  <c r="S1140" i="16"/>
  <c r="T1223" i="16"/>
  <c r="T1207" i="16"/>
  <c r="T1191" i="16"/>
  <c r="T1175" i="16"/>
  <c r="T1160" i="16"/>
  <c r="Q1160" i="16" s="1"/>
  <c r="T1130" i="16"/>
  <c r="T1070" i="16"/>
  <c r="T1054" i="16"/>
  <c r="T1025" i="16"/>
  <c r="T1009" i="16"/>
  <c r="T994" i="16"/>
  <c r="T978" i="16"/>
  <c r="T884" i="16"/>
  <c r="Q884" i="16" s="1"/>
  <c r="T807" i="16"/>
  <c r="T762" i="16"/>
  <c r="T734" i="16"/>
  <c r="T718" i="16"/>
  <c r="T702" i="16"/>
  <c r="T627" i="16"/>
  <c r="T611" i="16"/>
  <c r="T530" i="16"/>
  <c r="Q530" i="16" s="1"/>
  <c r="T451" i="16"/>
  <c r="T424" i="16"/>
  <c r="T411" i="16"/>
  <c r="T397" i="16"/>
  <c r="T369" i="16"/>
  <c r="T324" i="16"/>
  <c r="T310" i="16"/>
  <c r="T278" i="16"/>
  <c r="T262" i="16"/>
  <c r="Q262" i="16" s="1"/>
  <c r="T217" i="16"/>
  <c r="S217" i="16"/>
  <c r="T189" i="16"/>
  <c r="T164" i="16"/>
  <c r="T136" i="16"/>
  <c r="T45" i="16"/>
  <c r="T29" i="16"/>
  <c r="T13" i="16"/>
  <c r="S668" i="16"/>
  <c r="T1159" i="16"/>
  <c r="T1144" i="16"/>
  <c r="T1098" i="16"/>
  <c r="T1069" i="16"/>
  <c r="T1024" i="16"/>
  <c r="T993" i="16"/>
  <c r="T962" i="16"/>
  <c r="T930" i="16"/>
  <c r="T914" i="16"/>
  <c r="T868" i="16"/>
  <c r="T852" i="16"/>
  <c r="T791" i="16"/>
  <c r="T701" i="16"/>
  <c r="Q701" i="16" s="1"/>
  <c r="T656" i="16"/>
  <c r="T596" i="16"/>
  <c r="T555" i="16"/>
  <c r="T542" i="16"/>
  <c r="T529" i="16"/>
  <c r="T514" i="16"/>
  <c r="T498" i="16"/>
  <c r="T482" i="16"/>
  <c r="T466" i="16"/>
  <c r="T450" i="16"/>
  <c r="T438" i="16"/>
  <c r="T423" i="16"/>
  <c r="T382" i="16"/>
  <c r="T368" i="16"/>
  <c r="T353" i="16"/>
  <c r="T339" i="16"/>
  <c r="T309" i="16"/>
  <c r="T293" i="16"/>
  <c r="Q293" i="16" s="1"/>
  <c r="T277" i="16"/>
  <c r="T231" i="16"/>
  <c r="T216" i="16"/>
  <c r="T202" i="16"/>
  <c r="T188" i="16"/>
  <c r="T163" i="16"/>
  <c r="S163" i="16"/>
  <c r="T149" i="16"/>
  <c r="T135" i="16"/>
  <c r="T481" i="16"/>
  <c r="T465" i="16"/>
  <c r="T449" i="16"/>
  <c r="T410" i="16"/>
  <c r="T381" i="16"/>
  <c r="T352" i="16"/>
  <c r="T338" i="16"/>
  <c r="T322" i="16"/>
  <c r="T292" i="16"/>
  <c r="T276" i="16"/>
  <c r="Q276" i="16" s="1"/>
  <c r="T260" i="16"/>
  <c r="T244" i="16"/>
  <c r="T215" i="16"/>
  <c r="T175" i="16"/>
  <c r="T162" i="16"/>
  <c r="T104" i="16"/>
  <c r="T74" i="16"/>
  <c r="T58" i="16"/>
  <c r="T1095" i="16"/>
  <c r="T1050" i="16"/>
  <c r="T974" i="16"/>
  <c r="T788" i="16"/>
  <c r="T744" i="16"/>
  <c r="T730" i="16"/>
  <c r="T714" i="16"/>
  <c r="T669" i="16"/>
  <c r="T637" i="16"/>
  <c r="T408" i="16"/>
  <c r="T365" i="16"/>
  <c r="T350" i="16"/>
  <c r="T336" i="16"/>
  <c r="T320" i="16"/>
  <c r="T290" i="16"/>
  <c r="T243" i="16"/>
  <c r="T228" i="16"/>
  <c r="T173" i="16"/>
  <c r="T132" i="16"/>
  <c r="T88" i="16"/>
  <c r="U17" i="16"/>
  <c r="U33" i="16"/>
  <c r="U49" i="16"/>
  <c r="U81" i="16"/>
  <c r="U97" i="16"/>
  <c r="U193" i="16"/>
  <c r="U209" i="16"/>
  <c r="U225" i="16"/>
  <c r="U241" i="16"/>
  <c r="U257" i="16"/>
  <c r="U305" i="16"/>
  <c r="U353" i="16"/>
  <c r="U369" i="16"/>
  <c r="U385" i="16"/>
  <c r="U401" i="16"/>
  <c r="U417" i="16"/>
  <c r="U449" i="16"/>
  <c r="U465" i="16"/>
  <c r="U481" i="16"/>
  <c r="U497" i="16"/>
  <c r="U513" i="16"/>
  <c r="U529" i="16"/>
  <c r="U545" i="16"/>
  <c r="U561" i="16"/>
  <c r="U577" i="16"/>
  <c r="U609" i="16"/>
  <c r="U705" i="16"/>
  <c r="U737" i="16"/>
  <c r="U753" i="16"/>
  <c r="U769" i="16"/>
  <c r="U785" i="16"/>
  <c r="U801" i="16"/>
  <c r="U817" i="16"/>
  <c r="U913" i="16"/>
  <c r="Q913" i="16" s="1"/>
  <c r="U929" i="16"/>
  <c r="U945" i="16"/>
  <c r="Q945" i="16" s="1"/>
  <c r="U993" i="16"/>
  <c r="U1009" i="16"/>
  <c r="U1025" i="16"/>
  <c r="U1041" i="16"/>
  <c r="U1089" i="16"/>
  <c r="U1121" i="16"/>
  <c r="U1137" i="16"/>
  <c r="U1153" i="16"/>
  <c r="U1169" i="16"/>
  <c r="U1185" i="16"/>
  <c r="U1201" i="16"/>
  <c r="U1217" i="16"/>
  <c r="Q1217" i="16" s="1"/>
  <c r="U1233" i="16"/>
  <c r="U20" i="16"/>
  <c r="U36" i="16"/>
  <c r="Q36" i="16" s="1"/>
  <c r="U52" i="16"/>
  <c r="U68" i="16"/>
  <c r="U84" i="16"/>
  <c r="Q84" i="16" s="1"/>
  <c r="U100" i="16"/>
  <c r="U116" i="16"/>
  <c r="U132" i="16"/>
  <c r="U148" i="16"/>
  <c r="U164" i="16"/>
  <c r="U180" i="16"/>
  <c r="U196" i="16"/>
  <c r="U212" i="16"/>
  <c r="U228" i="16"/>
  <c r="Q228" i="16" s="1"/>
  <c r="U244" i="16"/>
  <c r="U260" i="16"/>
  <c r="U276" i="16"/>
  <c r="U292" i="16"/>
  <c r="U324" i="16"/>
  <c r="U372" i="16"/>
  <c r="U388" i="16"/>
  <c r="U404" i="16"/>
  <c r="U420" i="16"/>
  <c r="U436" i="16"/>
  <c r="U468" i="16"/>
  <c r="U484" i="16"/>
  <c r="Q484" i="16" s="1"/>
  <c r="U500" i="16"/>
  <c r="U516" i="16"/>
  <c r="U564" i="16"/>
  <c r="U580" i="16"/>
  <c r="U596" i="16"/>
  <c r="U628" i="16"/>
  <c r="U644" i="16"/>
  <c r="U660" i="16"/>
  <c r="U676" i="16"/>
  <c r="U692" i="16"/>
  <c r="U708" i="16"/>
  <c r="U724" i="16"/>
  <c r="U740" i="16"/>
  <c r="Q740" i="16" s="1"/>
  <c r="U756" i="16"/>
  <c r="U788" i="16"/>
  <c r="U804" i="16"/>
  <c r="U820" i="16"/>
  <c r="U852" i="16"/>
  <c r="U868" i="16"/>
  <c r="U884" i="16"/>
  <c r="U948" i="16"/>
  <c r="U964" i="16"/>
  <c r="U1044" i="16"/>
  <c r="U1060" i="16"/>
  <c r="U1108" i="16"/>
  <c r="U1124" i="16"/>
  <c r="U1140" i="16"/>
  <c r="U1156" i="16"/>
  <c r="Q1156" i="16" s="1"/>
  <c r="U1172" i="16"/>
  <c r="U1188" i="16"/>
  <c r="U1204" i="16"/>
  <c r="U1220" i="16"/>
  <c r="U1236" i="16"/>
  <c r="S877" i="16"/>
  <c r="S1197" i="16"/>
  <c r="T232" i="16"/>
  <c r="Q232" i="16" s="1"/>
  <c r="T203" i="16"/>
  <c r="T191" i="16"/>
  <c r="T141" i="16"/>
  <c r="T83" i="16"/>
  <c r="T67" i="16"/>
  <c r="T52" i="16"/>
  <c r="T36" i="16"/>
  <c r="T20" i="16"/>
  <c r="U23" i="16"/>
  <c r="U55" i="16"/>
  <c r="U87" i="16"/>
  <c r="U135" i="16"/>
  <c r="U151" i="16"/>
  <c r="U167" i="16"/>
  <c r="U199" i="16"/>
  <c r="U215" i="16"/>
  <c r="U231" i="16"/>
  <c r="U263" i="16"/>
  <c r="Q263" i="16" s="1"/>
  <c r="U295" i="16"/>
  <c r="U311" i="16"/>
  <c r="U327" i="16"/>
  <c r="U391" i="16"/>
  <c r="U423" i="16"/>
  <c r="U439" i="16"/>
  <c r="U471" i="16"/>
  <c r="U487" i="16"/>
  <c r="U535" i="16"/>
  <c r="U551" i="16"/>
  <c r="U615" i="16"/>
  <c r="Q615" i="16" s="1"/>
  <c r="U711" i="16"/>
  <c r="U743" i="16"/>
  <c r="U791" i="16"/>
  <c r="U807" i="16"/>
  <c r="U871" i="16"/>
  <c r="U967" i="16"/>
  <c r="U983" i="16"/>
  <c r="U1015" i="16"/>
  <c r="U1031" i="16"/>
  <c r="U1047" i="16"/>
  <c r="U1063" i="16"/>
  <c r="Q1063" i="16" s="1"/>
  <c r="U1079" i="16"/>
  <c r="U1095" i="16"/>
  <c r="U1111" i="16"/>
  <c r="U1127" i="16"/>
  <c r="Q1127" i="16" s="1"/>
  <c r="U1143" i="16"/>
  <c r="U1159" i="16"/>
  <c r="U1175" i="16"/>
  <c r="U1191" i="16"/>
  <c r="U1207" i="16"/>
  <c r="U1223" i="16"/>
  <c r="U1239" i="16"/>
  <c r="S49" i="16"/>
  <c r="U10" i="16"/>
  <c r="U42" i="16"/>
  <c r="U58" i="16"/>
  <c r="U74" i="16"/>
  <c r="U90" i="16"/>
  <c r="U106" i="16"/>
  <c r="U122" i="16"/>
  <c r="Q122" i="16" s="1"/>
  <c r="U202" i="16"/>
  <c r="U218" i="16"/>
  <c r="Q218" i="16" s="1"/>
  <c r="U234" i="16"/>
  <c r="U250" i="16"/>
  <c r="Q250" i="16" s="1"/>
  <c r="U330" i="16"/>
  <c r="U346" i="16"/>
  <c r="U362" i="16"/>
  <c r="U378" i="16"/>
  <c r="U410" i="16"/>
  <c r="U490" i="16"/>
  <c r="U506" i="16"/>
  <c r="U538" i="16"/>
  <c r="U554" i="16"/>
  <c r="U570" i="16"/>
  <c r="U586" i="16"/>
  <c r="Q586" i="16" s="1"/>
  <c r="U1130" i="16"/>
  <c r="U1146" i="16"/>
  <c r="Q1146" i="16" s="1"/>
  <c r="U1178" i="16"/>
  <c r="U1194" i="16"/>
  <c r="U1210" i="16"/>
  <c r="U1226" i="16"/>
  <c r="U1242" i="16"/>
  <c r="T150" i="16"/>
  <c r="T137" i="16"/>
  <c r="T107" i="16"/>
  <c r="T93" i="16"/>
  <c r="T78" i="16"/>
  <c r="T47" i="16"/>
  <c r="T31" i="16"/>
  <c r="T15" i="16"/>
  <c r="U43" i="16"/>
  <c r="U59" i="16"/>
  <c r="U75" i="16"/>
  <c r="U107" i="16"/>
  <c r="U139" i="16"/>
  <c r="U155" i="16"/>
  <c r="U171" i="16"/>
  <c r="U187" i="16"/>
  <c r="U203" i="16"/>
  <c r="U235" i="16"/>
  <c r="U283" i="16"/>
  <c r="U299" i="16"/>
  <c r="U315" i="16"/>
  <c r="U331" i="16"/>
  <c r="U363" i="16"/>
  <c r="U379" i="16"/>
  <c r="U395" i="16"/>
  <c r="U411" i="16"/>
  <c r="U427" i="16"/>
  <c r="U459" i="16"/>
  <c r="U491" i="16"/>
  <c r="U539" i="16"/>
  <c r="U555" i="16"/>
  <c r="U571" i="16"/>
  <c r="U619" i="16"/>
  <c r="U651" i="16"/>
  <c r="U955" i="16"/>
  <c r="U971" i="16"/>
  <c r="U987" i="16"/>
  <c r="U1003" i="16"/>
  <c r="U1067" i="16"/>
  <c r="U1131" i="16"/>
  <c r="U1147" i="16"/>
  <c r="Q1147" i="16" s="1"/>
  <c r="U1163" i="16"/>
  <c r="U1179" i="16"/>
  <c r="U1195" i="16"/>
  <c r="U1211" i="16"/>
  <c r="U1227" i="16"/>
  <c r="U1243" i="16"/>
  <c r="T106" i="16"/>
  <c r="T92" i="16"/>
  <c r="T77" i="16"/>
  <c r="Q77" i="16" s="1"/>
  <c r="T46" i="16"/>
  <c r="T30" i="16"/>
  <c r="T14" i="16"/>
  <c r="S96" i="16"/>
  <c r="S208" i="16"/>
  <c r="S240" i="16"/>
  <c r="S416" i="16"/>
  <c r="S576" i="16"/>
  <c r="S117" i="16"/>
  <c r="U13" i="16"/>
  <c r="U29" i="16"/>
  <c r="Q29" i="16" s="1"/>
  <c r="U45" i="16"/>
  <c r="U77" i="16"/>
  <c r="U93" i="16"/>
  <c r="U109" i="16"/>
  <c r="U141" i="16"/>
  <c r="U173" i="16"/>
  <c r="U189" i="16"/>
  <c r="U205" i="16"/>
  <c r="Q205" i="16" s="1"/>
  <c r="U221" i="16"/>
  <c r="U237" i="16"/>
  <c r="U269" i="16"/>
  <c r="U301" i="16"/>
  <c r="U317" i="16"/>
  <c r="U333" i="16"/>
  <c r="U365" i="16"/>
  <c r="U381" i="16"/>
  <c r="U397" i="16"/>
  <c r="U429" i="16"/>
  <c r="U445" i="16"/>
  <c r="U477" i="16"/>
  <c r="U509" i="16"/>
  <c r="U525" i="16"/>
  <c r="U589" i="16"/>
  <c r="U637" i="16"/>
  <c r="U669" i="16"/>
  <c r="U701" i="16"/>
  <c r="U909" i="16"/>
  <c r="U925" i="16"/>
  <c r="U1005" i="16"/>
  <c r="Q1005" i="16" s="1"/>
  <c r="U1069" i="16"/>
  <c r="Q1069" i="16" s="1"/>
  <c r="U1101" i="16"/>
  <c r="Q1101" i="16" s="1"/>
  <c r="T346" i="16"/>
  <c r="T332" i="16"/>
  <c r="T316" i="16"/>
  <c r="T302" i="16"/>
  <c r="T286" i="16"/>
  <c r="T270" i="16"/>
  <c r="T240" i="16"/>
  <c r="T224" i="16"/>
  <c r="Q224" i="16" s="1"/>
  <c r="T185" i="16"/>
  <c r="T172" i="16"/>
  <c r="T148" i="16"/>
  <c r="T134" i="16"/>
  <c r="Q134" i="16" s="1"/>
  <c r="T105" i="16"/>
  <c r="Q105" i="16" s="1"/>
  <c r="T90" i="16"/>
  <c r="T75" i="16"/>
  <c r="T59" i="16"/>
  <c r="T44" i="16"/>
  <c r="T28" i="16"/>
  <c r="U14" i="16"/>
  <c r="U30" i="16"/>
  <c r="U46" i="16"/>
  <c r="U78" i="16"/>
  <c r="U94" i="16"/>
  <c r="U110" i="16"/>
  <c r="U142" i="16"/>
  <c r="U158" i="16"/>
  <c r="U238" i="16"/>
  <c r="U270" i="16"/>
  <c r="U286" i="16"/>
  <c r="U302" i="16"/>
  <c r="U350" i="16"/>
  <c r="U366" i="16"/>
  <c r="U382" i="16"/>
  <c r="U398" i="16"/>
  <c r="Q398" i="16" s="1"/>
  <c r="U734" i="16"/>
  <c r="U750" i="16"/>
  <c r="U814" i="16"/>
  <c r="U862" i="16"/>
  <c r="U878" i="16"/>
  <c r="U974" i="16"/>
  <c r="U1054" i="16"/>
  <c r="Q1054" i="16" s="1"/>
  <c r="U1070" i="16"/>
  <c r="U1086" i="16"/>
  <c r="U1118" i="16"/>
  <c r="U1134" i="16"/>
  <c r="U1150" i="16"/>
  <c r="U1166" i="16"/>
  <c r="U1182" i="16"/>
  <c r="U1198" i="16"/>
  <c r="U1214" i="16"/>
  <c r="Q1214" i="16" s="1"/>
  <c r="U1230" i="16"/>
  <c r="U599" i="16"/>
  <c r="U647" i="16"/>
  <c r="U618" i="16"/>
  <c r="U666" i="16"/>
  <c r="U714" i="16"/>
  <c r="U730" i="16"/>
  <c r="U762" i="16"/>
  <c r="U810" i="16"/>
  <c r="Q810" i="16" s="1"/>
  <c r="U826" i="16"/>
  <c r="U842" i="16"/>
  <c r="U858" i="16"/>
  <c r="U970" i="16"/>
  <c r="U986" i="16"/>
  <c r="U1018" i="16"/>
  <c r="Q1018" i="16" s="1"/>
  <c r="U1034" i="16"/>
  <c r="U1050" i="16"/>
  <c r="U1066" i="16"/>
  <c r="Q1066" i="16" s="1"/>
  <c r="U1082" i="16"/>
  <c r="U1098" i="16"/>
  <c r="U683" i="16"/>
  <c r="U715" i="16"/>
  <c r="U731" i="16"/>
  <c r="U779" i="16"/>
  <c r="U827" i="16"/>
  <c r="U875" i="16"/>
  <c r="U891" i="16"/>
  <c r="U907" i="16"/>
  <c r="U939" i="16"/>
  <c r="U749" i="16"/>
  <c r="U765" i="16"/>
  <c r="U781" i="16"/>
  <c r="U829" i="16"/>
  <c r="U845" i="16"/>
  <c r="U877" i="16"/>
  <c r="Q877" i="16" s="1"/>
  <c r="U893" i="16"/>
  <c r="U430" i="16"/>
  <c r="U446" i="16"/>
  <c r="U478" i="16"/>
  <c r="U510" i="16"/>
  <c r="U542" i="16"/>
  <c r="U638" i="16"/>
  <c r="Q638" i="16" s="1"/>
  <c r="U702" i="16"/>
  <c r="U718" i="16"/>
  <c r="U656" i="16"/>
  <c r="S1181" i="16"/>
  <c r="Q840" i="16"/>
  <c r="Q1196" i="16"/>
  <c r="S781" i="16"/>
  <c r="Q820" i="16"/>
  <c r="Q1132" i="16"/>
  <c r="Q1188" i="16"/>
  <c r="Q1244" i="16"/>
  <c r="Q1232" i="16"/>
  <c r="Q985" i="16"/>
  <c r="Q292" i="16"/>
  <c r="S108" i="16"/>
  <c r="Q1128" i="16"/>
  <c r="Q260" i="16"/>
  <c r="S106" i="16"/>
  <c r="Q73" i="16"/>
  <c r="Q52" i="16"/>
  <c r="Q708" i="16"/>
  <c r="Q844" i="16"/>
  <c r="Q1216" i="16"/>
  <c r="Q53" i="16"/>
  <c r="Q101" i="16"/>
  <c r="Q221" i="16"/>
  <c r="Q737" i="16"/>
  <c r="Q771" i="16"/>
  <c r="Q984" i="16"/>
  <c r="Q1228" i="16"/>
  <c r="Q777" i="16"/>
  <c r="Q88" i="16"/>
  <c r="Q104" i="16"/>
  <c r="Q949" i="16"/>
  <c r="Q829" i="16"/>
  <c r="Q773" i="16"/>
  <c r="Q56" i="16"/>
  <c r="Q1124" i="16"/>
  <c r="Q1193" i="16"/>
  <c r="Q576" i="16"/>
  <c r="Q1004" i="16"/>
  <c r="Q715" i="16"/>
  <c r="Q473" i="16"/>
  <c r="Q360" i="16"/>
  <c r="S875" i="16"/>
  <c r="Q373" i="16"/>
  <c r="Q376" i="16"/>
  <c r="Q520" i="16"/>
  <c r="Q1220" i="16"/>
  <c r="Q981" i="16"/>
  <c r="Q1129" i="16"/>
  <c r="Q933" i="16"/>
  <c r="Q769" i="16"/>
  <c r="S411" i="16"/>
  <c r="Q69" i="16"/>
  <c r="Q1224" i="16"/>
  <c r="Q909" i="16"/>
  <c r="S571" i="16"/>
  <c r="Q81" i="16"/>
  <c r="Q100" i="16"/>
  <c r="Q352" i="16"/>
  <c r="Q529" i="16"/>
  <c r="Q249" i="16"/>
  <c r="Q68" i="16"/>
  <c r="Q952" i="16"/>
  <c r="Q1113" i="16"/>
  <c r="Q457" i="16"/>
  <c r="S167" i="16"/>
  <c r="Q1169" i="16"/>
  <c r="Q729" i="16"/>
  <c r="Q460" i="16"/>
  <c r="Q560" i="16"/>
  <c r="Q728" i="16"/>
  <c r="S491" i="16"/>
  <c r="Q41" i="16"/>
  <c r="Q132" i="16"/>
  <c r="Q968" i="16"/>
  <c r="Q1140" i="16"/>
  <c r="Q1212" i="16"/>
  <c r="Q288" i="16"/>
  <c r="Q368" i="16"/>
  <c r="Q384" i="16"/>
  <c r="S862" i="16"/>
  <c r="S446" i="16"/>
  <c r="S1118" i="16"/>
  <c r="S702" i="16"/>
  <c r="S92" i="16"/>
  <c r="Q140" i="16"/>
  <c r="S172" i="16"/>
  <c r="S188" i="16"/>
  <c r="S204" i="16"/>
  <c r="Q284" i="16"/>
  <c r="S316" i="16"/>
  <c r="S332" i="16"/>
  <c r="S348" i="16"/>
  <c r="S380" i="16"/>
  <c r="Q970" i="16"/>
  <c r="S525" i="16"/>
  <c r="S460" i="16"/>
  <c r="Q416" i="16"/>
  <c r="S141" i="16"/>
  <c r="S173" i="16"/>
  <c r="Q365" i="16"/>
  <c r="Q381" i="16"/>
  <c r="Q509" i="16"/>
  <c r="Q44" i="16"/>
  <c r="Q1074" i="16"/>
  <c r="S205" i="16"/>
  <c r="S194" i="16"/>
  <c r="Q596" i="16"/>
  <c r="S158" i="16"/>
  <c r="S142" i="16"/>
  <c r="S110" i="16"/>
  <c r="S78" i="16"/>
  <c r="Q1119" i="16"/>
  <c r="S719" i="16"/>
  <c r="S623" i="16"/>
  <c r="S399" i="16"/>
  <c r="S191" i="16"/>
  <c r="S175" i="16"/>
  <c r="S159" i="16"/>
  <c r="Q960" i="16"/>
  <c r="Q1199" i="16"/>
  <c r="Q644" i="16"/>
  <c r="S90" i="16"/>
  <c r="S140" i="16"/>
  <c r="Q1131" i="16"/>
  <c r="Q971" i="16"/>
  <c r="Q955" i="16"/>
  <c r="Q651" i="16"/>
  <c r="S187" i="16"/>
  <c r="S171" i="16"/>
  <c r="Q636" i="16"/>
  <c r="Q974" i="16"/>
  <c r="Q975" i="16"/>
  <c r="Q959" i="16"/>
  <c r="Q943" i="16"/>
  <c r="Q655" i="16"/>
  <c r="S109" i="16"/>
  <c r="Q924" i="16"/>
  <c r="Q45" i="16"/>
  <c r="Q1056" i="16"/>
  <c r="Q1106" i="16"/>
  <c r="Q962" i="16"/>
  <c r="Q930" i="16"/>
  <c r="Q658" i="16"/>
  <c r="Q594" i="16"/>
  <c r="Q1024" i="16"/>
  <c r="Q1187" i="16"/>
  <c r="Q1123" i="16"/>
  <c r="Q1091" i="16"/>
  <c r="Q1059" i="16"/>
  <c r="Q915" i="16"/>
  <c r="Q643" i="16"/>
  <c r="Q656" i="16"/>
  <c r="S93" i="16"/>
  <c r="Q580" i="16"/>
  <c r="S77" i="16"/>
  <c r="Q623" i="16"/>
  <c r="Q647" i="16"/>
  <c r="Q1060" i="16"/>
  <c r="Q616" i="16"/>
  <c r="Q976" i="16"/>
  <c r="Q234" i="16"/>
  <c r="S1167" i="16"/>
  <c r="Q1167" i="16"/>
  <c r="S1150" i="16"/>
  <c r="Q1150" i="16"/>
  <c r="Q1130" i="16"/>
  <c r="S1130" i="16"/>
  <c r="Q1107" i="16"/>
  <c r="S1107" i="16"/>
  <c r="S882" i="16"/>
  <c r="S847" i="16"/>
  <c r="S745" i="16"/>
  <c r="S409" i="16"/>
  <c r="S387" i="16"/>
  <c r="S238" i="16"/>
  <c r="Q42" i="16"/>
  <c r="Q50" i="16"/>
  <c r="S162" i="16"/>
  <c r="Q287" i="16"/>
  <c r="Q342" i="16"/>
  <c r="Q364" i="16"/>
  <c r="Q941" i="16"/>
  <c r="Q987" i="16"/>
  <c r="Q1118" i="16"/>
  <c r="Q1181" i="16"/>
  <c r="Q1194" i="16"/>
  <c r="S1194" i="16"/>
  <c r="Q1151" i="16"/>
  <c r="S1151" i="16"/>
  <c r="Q1109" i="16"/>
  <c r="S1109" i="16"/>
  <c r="S1071" i="16"/>
  <c r="S1047" i="16"/>
  <c r="Q1047" i="16"/>
  <c r="S586" i="16"/>
  <c r="S215" i="16"/>
  <c r="S342" i="16"/>
  <c r="Q439" i="16"/>
  <c r="Q577" i="16"/>
  <c r="Q781" i="16"/>
  <c r="Q1237" i="16"/>
  <c r="S1237" i="16"/>
  <c r="Q1233" i="16"/>
  <c r="S1231" i="16"/>
  <c r="S1229" i="16"/>
  <c r="Q1229" i="16"/>
  <c r="Q1226" i="16"/>
  <c r="S1226" i="16"/>
  <c r="Q1225" i="16"/>
  <c r="Q1223" i="16"/>
  <c r="Q1222" i="16"/>
  <c r="S1222" i="16"/>
  <c r="S1221" i="16"/>
  <c r="Q1221" i="16"/>
  <c r="S1218" i="16"/>
  <c r="S1217" i="16"/>
  <c r="Q1215" i="16"/>
  <c r="S1214" i="16"/>
  <c r="Q1211" i="16"/>
  <c r="S1211" i="16"/>
  <c r="Q1210" i="16"/>
  <c r="S1210" i="16"/>
  <c r="Q1209" i="16"/>
  <c r="S1209" i="16"/>
  <c r="S1206" i="16"/>
  <c r="Q1206" i="16"/>
  <c r="Q1205" i="16"/>
  <c r="Q1202" i="16"/>
  <c r="Q1197" i="16"/>
  <c r="S1166" i="16"/>
  <c r="S1146" i="16"/>
  <c r="S1127" i="16"/>
  <c r="S1095" i="16"/>
  <c r="Q1095" i="16"/>
  <c r="S1073" i="16"/>
  <c r="S1046" i="16"/>
  <c r="Q1046" i="16"/>
  <c r="S1018" i="16"/>
  <c r="S666" i="16"/>
  <c r="S615" i="16"/>
  <c r="Q545" i="16"/>
  <c r="S545" i="16"/>
  <c r="S447" i="16"/>
  <c r="Q447" i="16"/>
  <c r="S350" i="16"/>
  <c r="S226" i="16"/>
  <c r="Q226" i="16"/>
  <c r="Q1241" i="16"/>
  <c r="Q43" i="16"/>
  <c r="S487" i="16"/>
  <c r="S762" i="16"/>
  <c r="S1119" i="16"/>
  <c r="S1182" i="16"/>
  <c r="Q1182" i="16"/>
  <c r="S1159" i="16"/>
  <c r="Q1159" i="16"/>
  <c r="Q1139" i="16"/>
  <c r="S1139" i="16"/>
  <c r="Q1070" i="16"/>
  <c r="S1070" i="16"/>
  <c r="S991" i="16"/>
  <c r="Q991" i="16"/>
  <c r="S633" i="16"/>
  <c r="Q633" i="16"/>
  <c r="S518" i="16"/>
  <c r="Q518" i="16"/>
  <c r="S450" i="16"/>
  <c r="S423" i="16"/>
  <c r="S397" i="16"/>
  <c r="Q571" i="16"/>
  <c r="S831" i="16"/>
  <c r="S907" i="16"/>
  <c r="S933" i="16"/>
  <c r="Q1183" i="16"/>
  <c r="S1183" i="16"/>
  <c r="Q1163" i="16"/>
  <c r="S1163" i="16"/>
  <c r="Q1143" i="16"/>
  <c r="S1143" i="16"/>
  <c r="S1126" i="16"/>
  <c r="Q1126" i="16"/>
  <c r="S1103" i="16"/>
  <c r="Q1103" i="16"/>
  <c r="S1063" i="16"/>
  <c r="S986" i="16"/>
  <c r="Q986" i="16"/>
  <c r="S845" i="16"/>
  <c r="Q845" i="16"/>
  <c r="S821" i="16"/>
  <c r="Q821" i="16"/>
  <c r="S750" i="16"/>
  <c r="Q114" i="16"/>
  <c r="Q345" i="16"/>
  <c r="S479" i="16"/>
  <c r="S549" i="16"/>
  <c r="Q774" i="16"/>
  <c r="S791" i="16"/>
  <c r="S878" i="16"/>
  <c r="S981" i="16"/>
  <c r="S1059" i="16"/>
  <c r="Q1094" i="16"/>
  <c r="Q1137" i="16"/>
  <c r="Q1155" i="16"/>
  <c r="Q1174" i="16"/>
  <c r="Q1192" i="16"/>
  <c r="S1190" i="16"/>
  <c r="Q1171" i="16"/>
  <c r="S1171" i="16"/>
  <c r="Q1141" i="16"/>
  <c r="S1141" i="16"/>
  <c r="S893" i="16"/>
  <c r="Q607" i="16"/>
  <c r="S607" i="16"/>
  <c r="Q513" i="16"/>
  <c r="S513" i="16"/>
  <c r="S451" i="16"/>
  <c r="S427" i="16"/>
  <c r="Q106" i="16"/>
  <c r="Q131" i="16"/>
  <c r="Q290" i="16"/>
  <c r="Q417" i="16"/>
  <c r="S589" i="16"/>
  <c r="Q599" i="16"/>
  <c r="S1113" i="16"/>
  <c r="S1129" i="16"/>
  <c r="Q90" i="16"/>
  <c r="Q1179" i="16"/>
  <c r="S1179" i="16"/>
  <c r="S1158" i="16"/>
  <c r="Q1111" i="16"/>
  <c r="S1111" i="16"/>
  <c r="Q1090" i="16"/>
  <c r="S1090" i="16"/>
  <c r="S1058" i="16"/>
  <c r="S863" i="16"/>
  <c r="S758" i="16"/>
  <c r="S73" i="16"/>
  <c r="Q78" i="16"/>
  <c r="Q87" i="16"/>
  <c r="Q107" i="16"/>
  <c r="S139" i="16"/>
  <c r="S193" i="16"/>
  <c r="Q209" i="16"/>
  <c r="Q1023" i="16"/>
  <c r="S1041" i="16"/>
  <c r="Q1166" i="16"/>
  <c r="S1193" i="16"/>
  <c r="S1205" i="16"/>
  <c r="S1191" i="16"/>
  <c r="Q1191" i="16"/>
  <c r="Q1173" i="16"/>
  <c r="S1173" i="16"/>
  <c r="Q1121" i="16"/>
  <c r="S1121" i="16"/>
  <c r="Q1099" i="16"/>
  <c r="S1099" i="16"/>
  <c r="S1069" i="16"/>
  <c r="Q1033" i="16"/>
  <c r="S1033" i="16"/>
  <c r="S1003" i="16"/>
  <c r="S983" i="16"/>
  <c r="Q983" i="16"/>
  <c r="S891" i="16"/>
  <c r="Q891" i="16"/>
  <c r="S867" i="16"/>
  <c r="S754" i="16"/>
  <c r="S598" i="16"/>
  <c r="Q598" i="16"/>
  <c r="S527" i="16"/>
  <c r="S155" i="16"/>
  <c r="S53" i="16"/>
  <c r="S59" i="16"/>
  <c r="S87" i="16"/>
  <c r="S107" i="16"/>
  <c r="Q255" i="16"/>
  <c r="Q1042" i="16"/>
  <c r="Q1087" i="16"/>
  <c r="S1147" i="16"/>
  <c r="S1067" i="16"/>
  <c r="Q1067" i="16"/>
  <c r="Q1019" i="16"/>
  <c r="S1019" i="16"/>
  <c r="S618" i="16"/>
  <c r="Q618" i="16"/>
  <c r="S597" i="16"/>
  <c r="Q597" i="16"/>
  <c r="S431" i="16"/>
  <c r="S369" i="16"/>
  <c r="Q369" i="16"/>
  <c r="Q233" i="16"/>
  <c r="S233" i="16"/>
  <c r="S97" i="16"/>
  <c r="Q30" i="16"/>
  <c r="Q38" i="16"/>
  <c r="Q46" i="16"/>
  <c r="Q80" i="16"/>
  <c r="S101" i="16"/>
  <c r="S346" i="16"/>
  <c r="Q750" i="16"/>
  <c r="Q793" i="16"/>
  <c r="S1106" i="16"/>
  <c r="S1186" i="16"/>
  <c r="S1207" i="16"/>
  <c r="S1239" i="16"/>
  <c r="S1189" i="16"/>
  <c r="Q1189" i="16"/>
  <c r="Q1170" i="16"/>
  <c r="S1170" i="16"/>
  <c r="S1149" i="16"/>
  <c r="Q1149" i="16"/>
  <c r="Q1079" i="16"/>
  <c r="S1079" i="16"/>
  <c r="S1030" i="16"/>
  <c r="Q1030" i="16"/>
  <c r="Q994" i="16"/>
  <c r="S994" i="16"/>
  <c r="S905" i="16"/>
  <c r="Q905" i="16"/>
  <c r="S879" i="16"/>
  <c r="S703" i="16"/>
  <c r="S533" i="16"/>
  <c r="S403" i="16"/>
  <c r="S74" i="16"/>
  <c r="S94" i="16"/>
  <c r="Q108" i="16"/>
  <c r="Q117" i="16"/>
  <c r="Q195" i="16"/>
  <c r="S609" i="16"/>
  <c r="S714" i="16"/>
  <c r="Q1003" i="16"/>
  <c r="S1123" i="16"/>
  <c r="S1131" i="16"/>
  <c r="Q1186" i="16"/>
  <c r="S1225" i="16"/>
  <c r="Q1195" i="16"/>
  <c r="S1195" i="16"/>
  <c r="Q1177" i="16"/>
  <c r="S1177" i="16"/>
  <c r="Q1154" i="16"/>
  <c r="S1154" i="16"/>
  <c r="S1135" i="16"/>
  <c r="Q1135" i="16"/>
  <c r="Q1098" i="16"/>
  <c r="S1098" i="16"/>
  <c r="Q917" i="16"/>
  <c r="S917" i="16"/>
  <c r="Q683" i="16"/>
  <c r="S683" i="16"/>
  <c r="S611" i="16"/>
  <c r="Q611" i="16"/>
  <c r="S591" i="16"/>
  <c r="Q591" i="16"/>
  <c r="Q553" i="16"/>
  <c r="S553" i="16"/>
  <c r="S437" i="16"/>
  <c r="Q437" i="16"/>
  <c r="Q31" i="16"/>
  <c r="Q47" i="16"/>
  <c r="S81" i="16"/>
  <c r="S195" i="16"/>
  <c r="Q203" i="16"/>
  <c r="Q231" i="16"/>
  <c r="S529" i="16"/>
  <c r="Q637" i="16"/>
  <c r="Q660" i="16"/>
  <c r="S777" i="16"/>
  <c r="S815" i="16"/>
  <c r="S1187" i="16"/>
  <c r="Q1134" i="16"/>
  <c r="S1134" i="16"/>
  <c r="Q1089" i="16"/>
  <c r="S1089" i="16"/>
  <c r="Q1050" i="16"/>
  <c r="S1050" i="16"/>
  <c r="Q993" i="16"/>
  <c r="S993" i="16"/>
  <c r="S718" i="16"/>
  <c r="S445" i="16"/>
  <c r="S203" i="16"/>
  <c r="Q271" i="16"/>
  <c r="Q610" i="16"/>
  <c r="Q738" i="16"/>
  <c r="S901" i="16"/>
  <c r="S1169" i="16"/>
  <c r="Q1236" i="16"/>
  <c r="S1236" i="16"/>
  <c r="Q1175" i="16"/>
  <c r="S1175" i="16"/>
  <c r="Q1153" i="16"/>
  <c r="S1153" i="16"/>
  <c r="Q1133" i="16"/>
  <c r="S1133" i="16"/>
  <c r="S1066" i="16"/>
  <c r="S883" i="16"/>
  <c r="S857" i="16"/>
  <c r="Q857" i="16"/>
  <c r="S785" i="16"/>
  <c r="S761" i="16"/>
  <c r="S627" i="16"/>
  <c r="Q627" i="16"/>
  <c r="S530" i="16"/>
  <c r="S449" i="16"/>
  <c r="Q449" i="16"/>
  <c r="S75" i="16"/>
  <c r="Q89" i="16"/>
  <c r="Q141" i="16"/>
  <c r="S150" i="16"/>
  <c r="S283" i="16"/>
  <c r="Q629" i="16"/>
  <c r="Q978" i="16"/>
  <c r="S1054" i="16"/>
  <c r="S1082" i="16"/>
  <c r="S1233" i="16"/>
  <c r="Q83" i="16"/>
  <c r="Q1178" i="16"/>
  <c r="S1178" i="16"/>
  <c r="S1157" i="16"/>
  <c r="Q1157" i="16"/>
  <c r="Q1138" i="16"/>
  <c r="S1138" i="16"/>
  <c r="Q1110" i="16"/>
  <c r="S1110" i="16"/>
  <c r="S1086" i="16"/>
  <c r="Q1086" i="16"/>
  <c r="Q1062" i="16"/>
  <c r="S1062" i="16"/>
  <c r="S1039" i="16"/>
  <c r="Q1039" i="16"/>
  <c r="S853" i="16"/>
  <c r="S782" i="16"/>
  <c r="S709" i="16"/>
  <c r="Q709" i="16"/>
  <c r="S619" i="16"/>
  <c r="Q619" i="16"/>
  <c r="S430" i="16"/>
  <c r="Q55" i="16"/>
  <c r="S69" i="16"/>
  <c r="Q75" i="16"/>
  <c r="S135" i="16"/>
  <c r="S151" i="16"/>
  <c r="S249" i="16"/>
  <c r="S531" i="16"/>
  <c r="S594" i="16"/>
  <c r="Q739" i="16"/>
  <c r="S779" i="16"/>
  <c r="Q826" i="16"/>
  <c r="S858" i="16"/>
  <c r="S949" i="16"/>
  <c r="S985" i="16"/>
  <c r="Q1082" i="16"/>
  <c r="S1091" i="16"/>
  <c r="S1142" i="16"/>
  <c r="Q1185" i="16"/>
  <c r="S1185" i="16"/>
  <c r="Q1165" i="16"/>
  <c r="S1165" i="16"/>
  <c r="Q1145" i="16"/>
  <c r="S1145" i="16"/>
  <c r="S1101" i="16"/>
  <c r="S1078" i="16"/>
  <c r="Q1078" i="16"/>
  <c r="S1055" i="16"/>
  <c r="Q1055" i="16"/>
  <c r="S995" i="16"/>
  <c r="Q995" i="16"/>
  <c r="S895" i="16"/>
  <c r="S873" i="16"/>
  <c r="Q873" i="16"/>
  <c r="S814" i="16"/>
  <c r="Q661" i="16"/>
  <c r="S661" i="16"/>
  <c r="S521" i="16"/>
  <c r="S327" i="16"/>
  <c r="Q178" i="16"/>
  <c r="S189" i="16"/>
  <c r="S429" i="16"/>
  <c r="Q438" i="16"/>
  <c r="S514" i="16"/>
  <c r="Q1125" i="16"/>
  <c r="Q1142" i="16"/>
  <c r="S1201" i="16"/>
  <c r="S1199" i="16"/>
  <c r="S1198" i="16"/>
  <c r="Q379" i="16"/>
  <c r="Q564" i="16"/>
  <c r="Q431" i="16"/>
  <c r="Q543" i="16"/>
  <c r="Q735" i="16"/>
  <c r="Q838" i="16"/>
  <c r="Q1201" i="16"/>
  <c r="Q236" i="16"/>
  <c r="Q358" i="16"/>
  <c r="Q632" i="16"/>
  <c r="Q803" i="16"/>
  <c r="Q1108" i="16"/>
  <c r="Q395" i="16"/>
  <c r="Q514" i="16"/>
  <c r="Q675" i="16"/>
  <c r="Q726" i="16"/>
  <c r="Q929" i="16"/>
  <c r="Q1238" i="16"/>
  <c r="Q1230" i="16"/>
  <c r="Q404" i="16"/>
  <c r="Q760" i="16"/>
  <c r="Q1071" i="16"/>
  <c r="Q1158" i="16"/>
  <c r="Q1164" i="16"/>
  <c r="S1202" i="16"/>
  <c r="S1228" i="16"/>
  <c r="Q1242" i="16"/>
  <c r="S1238" i="16"/>
  <c r="S1230" i="16"/>
  <c r="S1243" i="16"/>
  <c r="S1227" i="16"/>
  <c r="Q295" i="16"/>
  <c r="Q466" i="16"/>
  <c r="Q652" i="16"/>
  <c r="Q791" i="16"/>
  <c r="Q1190" i="16"/>
  <c r="Q346" i="16"/>
  <c r="Q411" i="16"/>
  <c r="Q559" i="16"/>
  <c r="Q807" i="16"/>
  <c r="Q851" i="16"/>
  <c r="Q992" i="16"/>
  <c r="Q1172" i="16"/>
  <c r="Q1204" i="16"/>
  <c r="Q354" i="16"/>
  <c r="Q362" i="16"/>
  <c r="Q730" i="16"/>
  <c r="Q135" i="16"/>
  <c r="Q240" i="16"/>
  <c r="Q645" i="16"/>
  <c r="Q722" i="16"/>
  <c r="Q731" i="16"/>
  <c r="Q939" i="16"/>
  <c r="Q948" i="16"/>
  <c r="Q1034" i="16"/>
  <c r="Q1240" i="16"/>
  <c r="Q92" i="16"/>
  <c r="Q363" i="16"/>
  <c r="Q400" i="16"/>
  <c r="Q589" i="16"/>
  <c r="Q609" i="16"/>
  <c r="Q706" i="16"/>
  <c r="Q964" i="16"/>
  <c r="Q1041" i="16"/>
  <c r="Q1198" i="16"/>
  <c r="S1232" i="16"/>
  <c r="Q463" i="16"/>
  <c r="Q668" i="16"/>
  <c r="Q676" i="16"/>
  <c r="Q744" i="16"/>
  <c r="Q940" i="16"/>
  <c r="Q1009" i="16"/>
  <c r="S1215" i="16"/>
  <c r="S1240" i="16"/>
  <c r="Q736" i="16"/>
  <c r="Q827" i="16"/>
  <c r="Q928" i="16"/>
  <c r="Q420" i="16"/>
  <c r="Q436" i="16"/>
  <c r="Q703" i="16"/>
  <c r="Q799" i="16"/>
  <c r="Q936" i="16"/>
  <c r="Q956" i="16"/>
  <c r="Q1025" i="16"/>
  <c r="S1242" i="16"/>
  <c r="Q1120" i="16"/>
  <c r="Q1152" i="16"/>
  <c r="Q1184" i="16"/>
  <c r="Q1239" i="16"/>
  <c r="Q1231" i="16"/>
  <c r="Q568" i="16"/>
  <c r="Q687" i="16"/>
  <c r="Q704" i="16"/>
  <c r="Q732" i="16"/>
  <c r="Q847" i="16"/>
  <c r="Q1148" i="16"/>
  <c r="Q1180" i="16"/>
  <c r="S1223" i="16"/>
  <c r="Q925" i="16"/>
  <c r="Q427" i="16"/>
  <c r="Q712" i="16"/>
  <c r="Q719" i="16"/>
  <c r="Q1064" i="16"/>
  <c r="Q1112" i="16"/>
  <c r="Q1144" i="16"/>
  <c r="Q1176" i="16"/>
  <c r="Q680" i="16"/>
  <c r="Q716" i="16"/>
  <c r="Q784" i="16"/>
  <c r="Q862" i="16"/>
  <c r="Q878" i="16"/>
  <c r="Q1048" i="16"/>
  <c r="Q700" i="16"/>
  <c r="Q23" i="16"/>
  <c r="S15" i="16"/>
  <c r="Q15" i="16"/>
  <c r="S20" i="16"/>
  <c r="S17" i="16"/>
  <c r="S14" i="16"/>
  <c r="S13" i="16"/>
  <c r="Q19" i="16"/>
  <c r="S10" i="16"/>
  <c r="S6" i="16"/>
  <c r="S19" i="16"/>
  <c r="Q67" i="16"/>
  <c r="Q57" i="16"/>
  <c r="Q49" i="16"/>
  <c r="S80" i="16"/>
  <c r="S47" i="16"/>
  <c r="S63" i="16"/>
  <c r="S23" i="16"/>
  <c r="S25" i="16"/>
  <c r="S28" i="16"/>
  <c r="S29" i="16"/>
  <c r="S30" i="16"/>
  <c r="S31" i="16"/>
  <c r="S33" i="16"/>
  <c r="S36" i="16"/>
  <c r="S38" i="16"/>
  <c r="S41" i="16"/>
  <c r="S42" i="16"/>
  <c r="S43" i="16"/>
  <c r="S44" i="16"/>
  <c r="S45" i="16"/>
  <c r="S46" i="16"/>
  <c r="Q121" i="16"/>
  <c r="S58" i="16"/>
  <c r="Q59" i="16"/>
  <c r="Q58" i="16"/>
  <c r="S55" i="16"/>
  <c r="Q133" i="16"/>
  <c r="Q116" i="16"/>
  <c r="Q137" i="16"/>
  <c r="Q143" i="16"/>
  <c r="Q148" i="16"/>
  <c r="S85" i="16"/>
  <c r="S68" i="16"/>
  <c r="S84" i="16"/>
  <c r="S51" i="16"/>
  <c r="S67" i="16"/>
  <c r="S83" i="16"/>
  <c r="Q128" i="16"/>
  <c r="S50" i="16"/>
  <c r="Q109" i="16"/>
  <c r="Q142" i="16"/>
  <c r="Q155" i="16"/>
  <c r="Q163" i="16"/>
  <c r="Q187" i="16"/>
  <c r="Q162" i="16"/>
  <c r="S121" i="16"/>
  <c r="S137" i="16"/>
  <c r="Q189" i="16"/>
  <c r="Q191" i="16"/>
  <c r="Q217" i="16"/>
  <c r="Q136" i="16"/>
  <c r="S134" i="16"/>
  <c r="Q152" i="16"/>
  <c r="Q201" i="16"/>
  <c r="S133" i="16"/>
  <c r="S116" i="16"/>
  <c r="S132" i="16"/>
  <c r="S148" i="16"/>
  <c r="Q159" i="16"/>
  <c r="Q179" i="16"/>
  <c r="S131" i="16"/>
  <c r="Q225" i="16"/>
  <c r="Q238" i="16"/>
  <c r="S114" i="16"/>
  <c r="Q150" i="16"/>
  <c r="Q158" i="16"/>
  <c r="Q252" i="16"/>
  <c r="S128" i="16"/>
  <c r="Q149" i="16"/>
  <c r="Q165" i="16"/>
  <c r="Q181" i="16"/>
  <c r="Q199" i="16"/>
  <c r="Q202" i="16"/>
  <c r="Q215" i="16"/>
  <c r="S143" i="16"/>
  <c r="Q188" i="16"/>
  <c r="Q204" i="16"/>
  <c r="S216" i="16"/>
  <c r="Q223" i="16"/>
  <c r="Q164" i="16"/>
  <c r="Q193" i="16"/>
  <c r="Q196" i="16"/>
  <c r="Q237" i="16"/>
  <c r="Q241" i="16"/>
  <c r="Q180" i="16"/>
  <c r="Q198" i="16"/>
  <c r="Q208" i="16"/>
  <c r="Q212" i="16"/>
  <c r="Q216" i="16"/>
  <c r="Q220" i="16"/>
  <c r="S262" i="16"/>
  <c r="S270" i="16"/>
  <c r="S278" i="16"/>
  <c r="S286" i="16"/>
  <c r="S301" i="16"/>
  <c r="S231" i="16"/>
  <c r="S269" i="16"/>
  <c r="S277" i="16"/>
  <c r="Q283" i="16"/>
  <c r="S293" i="16"/>
  <c r="S305" i="16"/>
  <c r="S322" i="16"/>
  <c r="S260" i="16"/>
  <c r="S276" i="16"/>
  <c r="S284" i="16"/>
  <c r="S292" i="16"/>
  <c r="Q244" i="16"/>
  <c r="Q243" i="16"/>
  <c r="Q257" i="16"/>
  <c r="Q265" i="16"/>
  <c r="S225" i="16"/>
  <c r="S241" i="16"/>
  <c r="S220" i="16"/>
  <c r="S221" i="16"/>
  <c r="S223" i="16"/>
  <c r="S224" i="16"/>
  <c r="S290" i="16"/>
  <c r="S255" i="16"/>
  <c r="Q310" i="16"/>
  <c r="S310" i="16"/>
  <c r="S257" i="16"/>
  <c r="S265" i="16"/>
  <c r="S237" i="16"/>
  <c r="S236" i="16"/>
  <c r="S252" i="16"/>
  <c r="Q270" i="16"/>
  <c r="Q278" i="16"/>
  <c r="Q286" i="16"/>
  <c r="S288" i="16"/>
  <c r="S235" i="16"/>
  <c r="S234" i="16"/>
  <c r="S250" i="16"/>
  <c r="S263" i="16"/>
  <c r="Q269" i="16"/>
  <c r="S271" i="16"/>
  <c r="Q277" i="16"/>
  <c r="S287" i="16"/>
  <c r="S295" i="16"/>
  <c r="Q309" i="16"/>
  <c r="S315" i="16"/>
  <c r="Q317" i="16"/>
  <c r="S331" i="16"/>
  <c r="S339" i="16"/>
  <c r="Q341" i="16"/>
  <c r="Q316" i="16"/>
  <c r="Q324" i="16"/>
  <c r="S330" i="16"/>
  <c r="Q332" i="16"/>
  <c r="S338" i="16"/>
  <c r="Q348" i="16"/>
  <c r="Q315" i="16"/>
  <c r="S329" i="16"/>
  <c r="Q331" i="16"/>
  <c r="Q339" i="16"/>
  <c r="Q353" i="16"/>
  <c r="Q322" i="16"/>
  <c r="Q330" i="16"/>
  <c r="Q338" i="16"/>
  <c r="S302" i="16"/>
  <c r="Q305" i="16"/>
  <c r="Q372" i="16"/>
  <c r="Q329" i="16"/>
  <c r="Q382" i="16"/>
  <c r="S299" i="16"/>
  <c r="Q320" i="16"/>
  <c r="Q336" i="16"/>
  <c r="Q371" i="16"/>
  <c r="S309" i="16"/>
  <c r="S317" i="16"/>
  <c r="Q327" i="16"/>
  <c r="S333" i="16"/>
  <c r="Q299" i="16"/>
  <c r="Q350" i="16"/>
  <c r="Q366" i="16"/>
  <c r="S379" i="16"/>
  <c r="Q380" i="16"/>
  <c r="S378" i="16"/>
  <c r="Q377" i="16"/>
  <c r="Q392" i="16"/>
  <c r="Q389" i="16"/>
  <c r="S398" i="16"/>
  <c r="Q421" i="16"/>
  <c r="S373" i="16"/>
  <c r="S392" i="16"/>
  <c r="S372" i="16"/>
  <c r="S371" i="16"/>
  <c r="Q401" i="16"/>
  <c r="S402" i="16"/>
  <c r="Q409" i="16"/>
  <c r="S391" i="16"/>
  <c r="Q430" i="16"/>
  <c r="Q446" i="16"/>
  <c r="Q387" i="16"/>
  <c r="Q403" i="16"/>
  <c r="Q451" i="16"/>
  <c r="S368" i="16"/>
  <c r="S384" i="16"/>
  <c r="S401" i="16"/>
  <c r="Q408" i="16"/>
  <c r="Q424" i="16"/>
  <c r="Q465" i="16"/>
  <c r="Q429" i="16"/>
  <c r="Q445" i="16"/>
  <c r="S366" i="16"/>
  <c r="S382" i="16"/>
  <c r="S395" i="16"/>
  <c r="Q418" i="16"/>
  <c r="Q450" i="16"/>
  <c r="S354" i="16"/>
  <c r="S358" i="16"/>
  <c r="S360" i="16"/>
  <c r="S362" i="16"/>
  <c r="S363" i="16"/>
  <c r="S364" i="16"/>
  <c r="S365" i="16"/>
  <c r="S381" i="16"/>
  <c r="Q391" i="16"/>
  <c r="Q399" i="16"/>
  <c r="S400" i="16"/>
  <c r="Q423" i="16"/>
  <c r="Q385" i="16"/>
  <c r="S389" i="16"/>
  <c r="Q412" i="16"/>
  <c r="Q444" i="16"/>
  <c r="Q454" i="16"/>
  <c r="Q459" i="16"/>
  <c r="Q464" i="16"/>
  <c r="S459" i="16"/>
  <c r="Q477" i="16"/>
  <c r="Q485" i="16"/>
  <c r="Q501" i="16"/>
  <c r="S482" i="16"/>
  <c r="S490" i="16"/>
  <c r="S498" i="16"/>
  <c r="S506" i="16"/>
  <c r="S457" i="16"/>
  <c r="S473" i="16"/>
  <c r="Q492" i="16"/>
  <c r="Q500" i="16"/>
  <c r="Q508" i="16"/>
  <c r="S481" i="16"/>
  <c r="S489" i="16"/>
  <c r="S497" i="16"/>
  <c r="S505" i="16"/>
  <c r="S454" i="16"/>
  <c r="Q456" i="16"/>
  <c r="S471" i="16"/>
  <c r="Q472" i="16"/>
  <c r="Q491" i="16"/>
  <c r="Q471" i="16"/>
  <c r="S488" i="16"/>
  <c r="S496" i="16"/>
  <c r="S504" i="16"/>
  <c r="S511" i="16"/>
  <c r="Q482" i="16"/>
  <c r="Q490" i="16"/>
  <c r="Q498" i="16"/>
  <c r="Q506" i="16"/>
  <c r="S468" i="16"/>
  <c r="Q468" i="16"/>
  <c r="Q481" i="16"/>
  <c r="Q489" i="16"/>
  <c r="Q497" i="16"/>
  <c r="Q505" i="16"/>
  <c r="S510" i="16"/>
  <c r="Q533" i="16"/>
  <c r="S466" i="16"/>
  <c r="S478" i="16"/>
  <c r="S465" i="16"/>
  <c r="Q488" i="16"/>
  <c r="Q496" i="16"/>
  <c r="Q504" i="16"/>
  <c r="Q511" i="16"/>
  <c r="Q527" i="16"/>
  <c r="S464" i="16"/>
  <c r="S477" i="16"/>
  <c r="S485" i="16"/>
  <c r="S501" i="16"/>
  <c r="S509" i="16"/>
  <c r="Q516" i="16"/>
  <c r="S463" i="16"/>
  <c r="Q479" i="16"/>
  <c r="Q487" i="16"/>
  <c r="Q521" i="16"/>
  <c r="S484" i="16"/>
  <c r="S492" i="16"/>
  <c r="Q510" i="16"/>
  <c r="Q478" i="16"/>
  <c r="Q531" i="16"/>
  <c r="S538" i="16"/>
  <c r="Q547" i="16"/>
  <c r="Q561" i="16"/>
  <c r="Q546" i="16"/>
  <c r="Q544" i="16"/>
  <c r="S547" i="16"/>
  <c r="S561" i="16"/>
  <c r="Q540" i="16"/>
  <c r="S546" i="16"/>
  <c r="Q555" i="16"/>
  <c r="S560" i="16"/>
  <c r="S544" i="16"/>
  <c r="Q554" i="16"/>
  <c r="S543" i="16"/>
  <c r="S559" i="16"/>
  <c r="Q674" i="16"/>
  <c r="Q536" i="16"/>
  <c r="S542" i="16"/>
  <c r="Q552" i="16"/>
  <c r="Q535" i="16"/>
  <c r="Q551" i="16"/>
  <c r="Q563" i="16"/>
  <c r="S540" i="16"/>
  <c r="Q549" i="16"/>
  <c r="S555" i="16"/>
  <c r="Q562" i="16"/>
  <c r="Q570" i="16"/>
  <c r="Q669" i="16"/>
  <c r="Q707" i="16"/>
  <c r="Q723" i="16"/>
  <c r="Q666" i="16"/>
  <c r="S680" i="16"/>
  <c r="S678" i="16"/>
  <c r="Q711" i="16"/>
  <c r="Q678" i="16"/>
  <c r="S636" i="16"/>
  <c r="S637" i="16"/>
  <c r="S638" i="16"/>
  <c r="S642" i="16"/>
  <c r="S643" i="16"/>
  <c r="S644" i="16"/>
  <c r="S645" i="16"/>
  <c r="S647" i="16"/>
  <c r="S651" i="16"/>
  <c r="S652" i="16"/>
  <c r="S655" i="16"/>
  <c r="S656" i="16"/>
  <c r="S658" i="16"/>
  <c r="S660" i="16"/>
  <c r="S676" i="16"/>
  <c r="S707" i="16"/>
  <c r="S723" i="16"/>
  <c r="S675" i="16"/>
  <c r="S712" i="16"/>
  <c r="S674" i="16"/>
  <c r="S701" i="16"/>
  <c r="Q693" i="16"/>
  <c r="S706" i="16"/>
  <c r="S722" i="16"/>
  <c r="S687" i="16"/>
  <c r="S711" i="16"/>
  <c r="Q692" i="16"/>
  <c r="S700" i="16"/>
  <c r="Q714" i="16"/>
  <c r="S716" i="16"/>
  <c r="S705" i="16"/>
  <c r="S669" i="16"/>
  <c r="S726" i="16"/>
  <c r="S693" i="16"/>
  <c r="S715" i="16"/>
  <c r="Q702" i="16"/>
  <c r="S704" i="16"/>
  <c r="Q718" i="16"/>
  <c r="Q748" i="16"/>
  <c r="Q753" i="16"/>
  <c r="Q756" i="16"/>
  <c r="S760" i="16"/>
  <c r="S765" i="16"/>
  <c r="Q817" i="16"/>
  <c r="S817" i="16"/>
  <c r="S744" i="16"/>
  <c r="S743" i="16"/>
  <c r="Q757" i="16"/>
  <c r="S753" i="16"/>
  <c r="S769" i="16"/>
  <c r="Q824" i="16"/>
  <c r="Q754" i="16"/>
  <c r="Q788" i="16"/>
  <c r="Q749" i="16"/>
  <c r="Q761" i="16"/>
  <c r="Q782" i="16"/>
  <c r="S728" i="16"/>
  <c r="S729" i="16"/>
  <c r="S730" i="16"/>
  <c r="S731" i="16"/>
  <c r="S732" i="16"/>
  <c r="S734" i="16"/>
  <c r="S735" i="16"/>
  <c r="S736" i="16"/>
  <c r="S737" i="16"/>
  <c r="S738" i="16"/>
  <c r="S757" i="16"/>
  <c r="S773" i="16"/>
  <c r="Q801" i="16"/>
  <c r="Q805" i="16"/>
  <c r="Q809" i="16"/>
  <c r="Q779" i="16"/>
  <c r="Q745" i="16"/>
  <c r="Q752" i="16"/>
  <c r="S756" i="16"/>
  <c r="Q825" i="16"/>
  <c r="Q950" i="16"/>
  <c r="S950" i="16"/>
  <c r="Q743" i="16"/>
  <c r="S749" i="16"/>
  <c r="Q762" i="16"/>
  <c r="Q800" i="16"/>
  <c r="Q804" i="16"/>
  <c r="S755" i="16"/>
  <c r="S771" i="16"/>
  <c r="Q785" i="16"/>
  <c r="Q812" i="16"/>
  <c r="Q837" i="16"/>
  <c r="Q842" i="16"/>
  <c r="Q914" i="16"/>
  <c r="Q934" i="16"/>
  <c r="S934" i="16"/>
  <c r="S818" i="16"/>
  <c r="Q852" i="16"/>
  <c r="Q893" i="16"/>
  <c r="Q901" i="16"/>
  <c r="Q947" i="16"/>
  <c r="S947" i="16"/>
  <c r="Q818" i="16"/>
  <c r="Q908" i="16"/>
  <c r="S816" i="16"/>
  <c r="S832" i="16"/>
  <c r="Q860" i="16"/>
  <c r="Q868" i="16"/>
  <c r="Q816" i="16"/>
  <c r="Q832" i="16"/>
  <c r="Q815" i="16"/>
  <c r="Q831" i="16"/>
  <c r="S842" i="16"/>
  <c r="Q856" i="16"/>
  <c r="Q867" i="16"/>
  <c r="Q875" i="16"/>
  <c r="Q883" i="16"/>
  <c r="Q907" i="16"/>
  <c r="Q931" i="16"/>
  <c r="S931" i="16"/>
  <c r="Q814" i="16"/>
  <c r="S829" i="16"/>
  <c r="S812" i="16"/>
  <c r="Q850" i="16"/>
  <c r="S852" i="16"/>
  <c r="Q858" i="16"/>
  <c r="Q882" i="16"/>
  <c r="S827" i="16"/>
  <c r="S799" i="16"/>
  <c r="S800" i="16"/>
  <c r="S801" i="16"/>
  <c r="S803" i="16"/>
  <c r="S804" i="16"/>
  <c r="S805" i="16"/>
  <c r="S807" i="16"/>
  <c r="S809" i="16"/>
  <c r="S810" i="16"/>
  <c r="S826" i="16"/>
  <c r="S825" i="16"/>
  <c r="S840" i="16"/>
  <c r="S851" i="16"/>
  <c r="Q979" i="16"/>
  <c r="S979" i="16"/>
  <c r="S856" i="16"/>
  <c r="Q864" i="16"/>
  <c r="Q888" i="16"/>
  <c r="Q896" i="16"/>
  <c r="Q904" i="16"/>
  <c r="S838" i="16"/>
  <c r="Q848" i="16"/>
  <c r="S850" i="16"/>
  <c r="Q863" i="16"/>
  <c r="Q871" i="16"/>
  <c r="Q879" i="16"/>
  <c r="Q895" i="16"/>
  <c r="Q963" i="16"/>
  <c r="S963" i="16"/>
  <c r="Q853" i="16"/>
  <c r="Q1027" i="16"/>
  <c r="S1027" i="16"/>
  <c r="S908" i="16"/>
  <c r="S909" i="16"/>
  <c r="S913" i="16"/>
  <c r="S914" i="16"/>
  <c r="S915" i="16"/>
  <c r="S930" i="16"/>
  <c r="S962" i="16"/>
  <c r="S978" i="16"/>
  <c r="S929" i="16"/>
  <c r="S945" i="16"/>
  <c r="S928" i="16"/>
  <c r="S960" i="16"/>
  <c r="S976" i="16"/>
  <c r="S943" i="16"/>
  <c r="S959" i="16"/>
  <c r="S975" i="16"/>
  <c r="S974" i="16"/>
  <c r="Q1016" i="16"/>
  <c r="S1016" i="16"/>
  <c r="Q1031" i="16"/>
  <c r="S1031" i="16"/>
  <c r="S925" i="16"/>
  <c r="S941" i="16"/>
  <c r="S939" i="16"/>
  <c r="S955" i="16"/>
  <c r="S971" i="16"/>
  <c r="S1000" i="16"/>
  <c r="Q1015" i="16"/>
  <c r="S1015" i="16"/>
  <c r="S970" i="16"/>
  <c r="S1010" i="16"/>
  <c r="S1009" i="16"/>
  <c r="S1025" i="16"/>
  <c r="S1024" i="16"/>
  <c r="S1023" i="16"/>
  <c r="S1005" i="16"/>
  <c r="QH17" i="15"/>
  <c r="KD17" i="15"/>
  <c r="BN17" i="15"/>
  <c r="OL17" i="15"/>
  <c r="HR17" i="15"/>
  <c r="PB17" i="15"/>
  <c r="LJ17" i="15"/>
  <c r="IX17" i="15"/>
  <c r="FV17" i="15"/>
  <c r="DJ17" i="15"/>
  <c r="AH17" i="15"/>
  <c r="QX17" i="15"/>
  <c r="MP17" i="15"/>
  <c r="IH17" i="15"/>
  <c r="EP17" i="15"/>
  <c r="DZ17" i="15"/>
  <c r="AX17" i="15"/>
  <c r="RN17" i="15"/>
  <c r="LZ17" i="15"/>
  <c r="GL17" i="15"/>
  <c r="CD17" i="15"/>
  <c r="PR17" i="15"/>
  <c r="KT17" i="15"/>
  <c r="FF17" i="15"/>
  <c r="R28" i="15" s="1"/>
  <c r="CT17" i="15"/>
  <c r="R17" i="15"/>
  <c r="NF17" i="15"/>
  <c r="NV17" i="15"/>
  <c r="HB17" i="15"/>
  <c r="JN17" i="15"/>
  <c r="LL17" i="15"/>
  <c r="KV17" i="15"/>
  <c r="R24" i="15" s="1"/>
  <c r="KF17" i="15"/>
  <c r="JP17" i="15"/>
  <c r="IZ17" i="15"/>
  <c r="IJ17" i="15"/>
  <c r="HT17" i="15"/>
  <c r="HD17" i="15"/>
  <c r="GN17" i="15"/>
  <c r="FX17" i="15"/>
  <c r="FH17" i="15"/>
  <c r="ER17" i="15"/>
  <c r="EB17" i="15"/>
  <c r="DL17" i="15"/>
  <c r="QZ17" i="15"/>
  <c r="QJ17" i="15"/>
  <c r="PT17" i="15"/>
  <c r="PD17" i="15"/>
  <c r="ON17" i="15"/>
  <c r="NX17" i="15"/>
  <c r="NH17" i="15"/>
  <c r="MR17" i="15"/>
  <c r="MB17" i="15"/>
  <c r="C17" i="12"/>
  <c r="R41" i="12"/>
  <c r="R27" i="12"/>
  <c r="R26" i="12"/>
  <c r="R24" i="12"/>
  <c r="Q538" i="16" l="1"/>
  <c r="Q97" i="16"/>
  <c r="Q139" i="16"/>
  <c r="Q525" i="16"/>
  <c r="Q378" i="16"/>
  <c r="Q542" i="16"/>
  <c r="Q74" i="16"/>
  <c r="Q410" i="16"/>
  <c r="Q235" i="16"/>
  <c r="Q110" i="16"/>
  <c r="Q93" i="16"/>
  <c r="Q333" i="16"/>
  <c r="Q1207" i="16"/>
  <c r="Q734" i="16"/>
  <c r="Q4" i="19"/>
  <c r="S4" i="19"/>
  <c r="T4" i="19"/>
  <c r="P4" i="19"/>
  <c r="R4" i="19"/>
  <c r="O4" i="19"/>
  <c r="Q302" i="16"/>
  <c r="Q758" i="16"/>
  <c r="Q755" i="16"/>
  <c r="Q173" i="16"/>
  <c r="Q767" i="16"/>
  <c r="Q397" i="16"/>
  <c r="Q311" i="16"/>
  <c r="Q393" i="16"/>
  <c r="Q301" i="16"/>
  <c r="Q185" i="16"/>
  <c r="Q1227" i="16"/>
  <c r="Q1243" i="16"/>
  <c r="Q166" i="16"/>
  <c r="Q539" i="16"/>
  <c r="S22" i="16"/>
  <c r="Q25" i="16"/>
  <c r="Q28" i="16"/>
  <c r="Q14" i="16"/>
  <c r="Q17" i="16"/>
  <c r="Q10" i="16"/>
  <c r="Q21" i="16"/>
  <c r="S21" i="16"/>
  <c r="Q13" i="16"/>
  <c r="Q6" i="16"/>
  <c r="Q20" i="16"/>
  <c r="Q22" i="16"/>
  <c r="Q3" i="16"/>
  <c r="S3" i="16"/>
  <c r="Q172" i="16"/>
  <c r="Q175" i="16"/>
  <c r="Q167" i="16"/>
  <c r="Q171" i="16"/>
  <c r="F1246" i="2" l="1"/>
  <c r="G1246" i="2"/>
  <c r="H1246" i="2"/>
  <c r="I1246" i="2"/>
  <c r="J1246" i="2"/>
  <c r="K1246" i="2"/>
  <c r="L1246" i="2"/>
  <c r="M1246" i="2"/>
  <c r="N1246" i="2"/>
  <c r="O1246" i="2"/>
  <c r="P1246" i="2"/>
  <c r="E1246" i="2"/>
  <c r="Q27" i="11" l="1"/>
  <c r="P27" i="11"/>
  <c r="O27" i="11"/>
  <c r="N27" i="11"/>
  <c r="L27" i="11"/>
  <c r="K27" i="11"/>
  <c r="J27" i="11"/>
  <c r="I27" i="11"/>
  <c r="H27" i="11"/>
  <c r="G27" i="11"/>
  <c r="F27" i="11"/>
  <c r="Q26" i="11"/>
  <c r="P26" i="11"/>
  <c r="O26" i="11"/>
  <c r="N26" i="11"/>
  <c r="L26" i="11"/>
  <c r="K26" i="11"/>
  <c r="J26" i="11"/>
  <c r="I26" i="11"/>
  <c r="H26" i="11"/>
  <c r="G26" i="11"/>
  <c r="F26" i="11"/>
  <c r="Q25" i="11"/>
  <c r="P25" i="11"/>
  <c r="O25" i="11"/>
  <c r="N25" i="11"/>
  <c r="L25" i="11"/>
  <c r="K25" i="11"/>
  <c r="J25" i="11"/>
  <c r="I25" i="11"/>
  <c r="H25" i="11"/>
  <c r="G25" i="11"/>
  <c r="F25" i="11"/>
  <c r="Q24" i="11"/>
  <c r="P24" i="11"/>
  <c r="O24" i="11"/>
  <c r="N24" i="11"/>
  <c r="L24" i="11"/>
  <c r="K24" i="11"/>
  <c r="J24" i="11"/>
  <c r="I24" i="11"/>
  <c r="H24" i="11"/>
  <c r="G24" i="11"/>
  <c r="F24" i="11"/>
  <c r="Q23" i="11"/>
  <c r="P23" i="11"/>
  <c r="O23" i="11"/>
  <c r="N23" i="11"/>
  <c r="L23" i="11"/>
  <c r="K23" i="11"/>
  <c r="J23" i="11"/>
  <c r="I23" i="11"/>
  <c r="H23" i="11"/>
  <c r="G23" i="11"/>
  <c r="F23" i="11"/>
  <c r="Q22" i="11"/>
  <c r="P22" i="11"/>
  <c r="O22" i="11"/>
  <c r="N22" i="11"/>
  <c r="L22" i="11"/>
  <c r="K22" i="11"/>
  <c r="J22" i="11"/>
  <c r="I22" i="11"/>
  <c r="H22" i="11"/>
  <c r="G22" i="11"/>
  <c r="F22" i="11"/>
  <c r="Q21" i="11"/>
  <c r="P21" i="11"/>
  <c r="O21" i="11"/>
  <c r="N21" i="11"/>
  <c r="L21" i="11"/>
  <c r="K21" i="11"/>
  <c r="J21" i="11"/>
  <c r="I21" i="11"/>
  <c r="H21" i="11"/>
  <c r="G21" i="11"/>
  <c r="F21" i="11"/>
  <c r="Q20" i="11"/>
  <c r="P20" i="11"/>
  <c r="O20" i="11"/>
  <c r="N20" i="11"/>
  <c r="L20" i="11"/>
  <c r="K20" i="11"/>
  <c r="J20" i="11"/>
  <c r="I20" i="11"/>
  <c r="H20" i="11"/>
  <c r="G20" i="11"/>
  <c r="F20" i="11"/>
  <c r="Q17" i="11"/>
  <c r="P17" i="11"/>
  <c r="O17" i="11"/>
  <c r="N17" i="11"/>
  <c r="L17" i="11"/>
  <c r="K17" i="11"/>
  <c r="J17" i="11"/>
  <c r="I17" i="11"/>
  <c r="H17" i="11"/>
  <c r="G17" i="11"/>
  <c r="F17" i="11"/>
  <c r="Q16" i="11"/>
  <c r="P16" i="11"/>
  <c r="O16" i="11"/>
  <c r="N16" i="11"/>
  <c r="L16" i="11"/>
  <c r="K16" i="11"/>
  <c r="J16" i="11"/>
  <c r="I16" i="11"/>
  <c r="H16" i="11"/>
  <c r="G16" i="11"/>
  <c r="F16" i="11"/>
  <c r="Q13" i="11"/>
  <c r="P13" i="11"/>
  <c r="O13" i="11"/>
  <c r="N13" i="11"/>
  <c r="L13" i="11"/>
  <c r="K13" i="11"/>
  <c r="J13" i="11"/>
  <c r="I13" i="11"/>
  <c r="H13" i="11"/>
  <c r="G13" i="11"/>
  <c r="F13" i="11"/>
  <c r="Q12" i="11"/>
  <c r="P12" i="11"/>
  <c r="O12" i="11"/>
  <c r="N12" i="11"/>
  <c r="L12" i="11"/>
  <c r="K12" i="11"/>
  <c r="J12" i="11"/>
  <c r="I12" i="11"/>
  <c r="H12" i="11"/>
  <c r="G12" i="11"/>
  <c r="F12" i="11"/>
  <c r="Q11" i="11"/>
  <c r="P11" i="11"/>
  <c r="O11" i="11"/>
  <c r="N11" i="11"/>
  <c r="L11" i="11"/>
  <c r="K11" i="11"/>
  <c r="J11" i="11"/>
  <c r="I11" i="11"/>
  <c r="H11" i="11"/>
  <c r="G11" i="11"/>
  <c r="F11" i="11"/>
  <c r="Q10" i="11"/>
  <c r="P10" i="11"/>
  <c r="O10" i="11"/>
  <c r="N10" i="11"/>
  <c r="L10" i="11"/>
  <c r="K10" i="11"/>
  <c r="J10" i="11"/>
  <c r="I10" i="11"/>
  <c r="H10" i="11"/>
  <c r="G10" i="11"/>
  <c r="F10" i="11"/>
  <c r="Q9" i="11"/>
  <c r="P9" i="11"/>
  <c r="O9" i="11"/>
  <c r="N9" i="11"/>
  <c r="L9" i="11"/>
  <c r="K9" i="11"/>
  <c r="J9" i="11"/>
  <c r="I9" i="11"/>
  <c r="H9" i="11"/>
  <c r="G9" i="11"/>
  <c r="F9" i="11"/>
  <c r="Q8" i="11"/>
  <c r="P8" i="11"/>
  <c r="O8" i="11"/>
  <c r="N8" i="11"/>
  <c r="L8" i="11"/>
  <c r="K8" i="11"/>
  <c r="J8" i="11"/>
  <c r="I8" i="11"/>
  <c r="H8" i="11"/>
  <c r="G8" i="11"/>
  <c r="F8" i="11"/>
  <c r="Q7" i="11"/>
  <c r="P7" i="11"/>
  <c r="O7" i="11"/>
  <c r="N7" i="11"/>
  <c r="L7" i="11"/>
  <c r="K7" i="11"/>
  <c r="J7" i="11"/>
  <c r="I7" i="11"/>
  <c r="H7" i="11"/>
  <c r="G7" i="11"/>
  <c r="F7" i="11"/>
  <c r="Q6" i="11"/>
  <c r="P6" i="11"/>
  <c r="O6" i="11"/>
  <c r="N6" i="11"/>
  <c r="L6" i="11"/>
  <c r="K6" i="11"/>
  <c r="J6" i="11"/>
  <c r="I6" i="11"/>
  <c r="H6" i="11"/>
  <c r="G6" i="11"/>
  <c r="F6" i="11"/>
  <c r="Q5" i="11"/>
  <c r="P5" i="11"/>
  <c r="O5" i="11"/>
  <c r="N5" i="11"/>
  <c r="L5" i="11"/>
  <c r="K5" i="11"/>
  <c r="J5" i="11"/>
  <c r="I5" i="11"/>
  <c r="H5" i="11"/>
  <c r="G5" i="11"/>
  <c r="F5" i="11"/>
  <c r="Q4" i="11"/>
  <c r="P4" i="11"/>
  <c r="O4" i="11"/>
  <c r="N4" i="11"/>
  <c r="L4" i="11"/>
  <c r="K4" i="11"/>
  <c r="J4" i="11"/>
  <c r="I4" i="11"/>
  <c r="H4" i="11"/>
  <c r="G4" i="11"/>
  <c r="F4" i="11"/>
  <c r="G3" i="3"/>
  <c r="H3" i="3"/>
  <c r="I3" i="3"/>
  <c r="J3" i="3"/>
  <c r="K3" i="3"/>
  <c r="L3" i="3"/>
  <c r="N3" i="3"/>
  <c r="O3" i="3"/>
  <c r="P3" i="3"/>
  <c r="Q3" i="3"/>
  <c r="G4" i="3"/>
  <c r="H4" i="3"/>
  <c r="I4" i="3"/>
  <c r="J4" i="3"/>
  <c r="K4" i="3"/>
  <c r="L4" i="3"/>
  <c r="N4" i="3"/>
  <c r="O4" i="3"/>
  <c r="P4" i="3"/>
  <c r="Q4" i="3"/>
  <c r="G5" i="3"/>
  <c r="H5" i="3"/>
  <c r="I5" i="3"/>
  <c r="J5" i="3"/>
  <c r="K5" i="3"/>
  <c r="L5" i="3"/>
  <c r="N5" i="3"/>
  <c r="O5" i="3"/>
  <c r="P5" i="3"/>
  <c r="Q5" i="3"/>
  <c r="G6" i="3"/>
  <c r="H6" i="3"/>
  <c r="I6" i="3"/>
  <c r="J6" i="3"/>
  <c r="K6" i="3"/>
  <c r="L6" i="3"/>
  <c r="N6" i="3"/>
  <c r="O6" i="3"/>
  <c r="P6" i="3"/>
  <c r="Q6" i="3"/>
  <c r="G7" i="3"/>
  <c r="H7" i="3"/>
  <c r="I7" i="3"/>
  <c r="J7" i="3"/>
  <c r="K7" i="3"/>
  <c r="L7" i="3"/>
  <c r="N7" i="3"/>
  <c r="O7" i="3"/>
  <c r="P7" i="3"/>
  <c r="Q7" i="3"/>
  <c r="G8" i="3"/>
  <c r="H8" i="3"/>
  <c r="I8" i="3"/>
  <c r="J8" i="3"/>
  <c r="K8" i="3"/>
  <c r="L8" i="3"/>
  <c r="N8" i="3"/>
  <c r="O8" i="3"/>
  <c r="P8" i="3"/>
  <c r="Q8" i="3"/>
  <c r="G9" i="3"/>
  <c r="H9" i="3"/>
  <c r="I9" i="3"/>
  <c r="J9" i="3"/>
  <c r="K9" i="3"/>
  <c r="L9" i="3"/>
  <c r="N9" i="3"/>
  <c r="O9" i="3"/>
  <c r="P9" i="3"/>
  <c r="Q9" i="3"/>
  <c r="G10" i="3"/>
  <c r="H10" i="3"/>
  <c r="I10" i="3"/>
  <c r="J10" i="3"/>
  <c r="K10" i="3"/>
  <c r="L10" i="3"/>
  <c r="N10" i="3"/>
  <c r="O10" i="3"/>
  <c r="P10" i="3"/>
  <c r="Q10" i="3"/>
  <c r="G11" i="3"/>
  <c r="H11" i="3"/>
  <c r="I11" i="3"/>
  <c r="J11" i="3"/>
  <c r="K11" i="3"/>
  <c r="L11" i="3"/>
  <c r="N11" i="3"/>
  <c r="O11" i="3"/>
  <c r="P11" i="3"/>
  <c r="Q11" i="3"/>
  <c r="G12" i="3"/>
  <c r="H12" i="3"/>
  <c r="I12" i="3"/>
  <c r="J12" i="3"/>
  <c r="K12" i="3"/>
  <c r="L12" i="3"/>
  <c r="N12" i="3"/>
  <c r="O12" i="3"/>
  <c r="P12" i="3"/>
  <c r="Q12" i="3"/>
  <c r="G13" i="3"/>
  <c r="H13" i="3"/>
  <c r="I13" i="3"/>
  <c r="J13" i="3"/>
  <c r="K13" i="3"/>
  <c r="L13" i="3"/>
  <c r="N13" i="3"/>
  <c r="O13" i="3"/>
  <c r="P13" i="3"/>
  <c r="Q13" i="3"/>
  <c r="G14" i="3"/>
  <c r="H14" i="3"/>
  <c r="I14" i="3"/>
  <c r="J14" i="3"/>
  <c r="K14" i="3"/>
  <c r="L14" i="3"/>
  <c r="N14" i="3"/>
  <c r="O14" i="3"/>
  <c r="P14" i="3"/>
  <c r="Q14" i="3"/>
  <c r="F14" i="3"/>
  <c r="F12" i="3"/>
  <c r="F11" i="3"/>
  <c r="F10" i="3"/>
  <c r="F9" i="3"/>
  <c r="F8" i="3"/>
  <c r="F5" i="3"/>
  <c r="F13" i="3"/>
  <c r="F7" i="3"/>
  <c r="F6" i="3"/>
  <c r="F4" i="3"/>
  <c r="F3" i="3"/>
  <c r="F9" i="8"/>
  <c r="F9" i="16" s="1"/>
  <c r="G20" i="8"/>
  <c r="H46" i="8"/>
  <c r="I6" i="8"/>
  <c r="J397" i="8"/>
  <c r="K432" i="8"/>
  <c r="K432" i="16" s="1"/>
  <c r="M673" i="8"/>
  <c r="M673" i="16" s="1"/>
  <c r="P45" i="8"/>
  <c r="E621" i="8"/>
  <c r="E621" i="16" s="1"/>
  <c r="F4" i="8"/>
  <c r="F4" i="16" s="1"/>
  <c r="F7" i="8"/>
  <c r="F7" i="16" s="1"/>
  <c r="F10" i="8"/>
  <c r="O10" i="8"/>
  <c r="O12" i="8"/>
  <c r="O12" i="16" s="1"/>
  <c r="F13" i="8"/>
  <c r="F14" i="8"/>
  <c r="F15" i="8"/>
  <c r="O17" i="8"/>
  <c r="F18" i="8"/>
  <c r="F18" i="16" s="1"/>
  <c r="G18" i="8"/>
  <c r="G18" i="16" s="1"/>
  <c r="I18" i="8"/>
  <c r="I18" i="16" s="1"/>
  <c r="O18" i="8"/>
  <c r="O18" i="16" s="1"/>
  <c r="F20" i="8"/>
  <c r="O20" i="8"/>
  <c r="J22" i="8"/>
  <c r="F23" i="8"/>
  <c r="F24" i="8"/>
  <c r="F24" i="16" s="1"/>
  <c r="F25" i="8"/>
  <c r="O25" i="8"/>
  <c r="F26" i="8"/>
  <c r="F26" i="16" s="1"/>
  <c r="O26" i="8"/>
  <c r="O26" i="16" s="1"/>
  <c r="F29" i="8"/>
  <c r="F30" i="8"/>
  <c r="F31" i="8"/>
  <c r="O31" i="8"/>
  <c r="F33" i="8"/>
  <c r="J38" i="8"/>
  <c r="F43" i="8"/>
  <c r="I43" i="8"/>
  <c r="F44" i="8"/>
  <c r="I45" i="8"/>
  <c r="O45" i="8"/>
  <c r="G46" i="8"/>
  <c r="O47" i="8"/>
  <c r="I48" i="8"/>
  <c r="I48" i="16" s="1"/>
  <c r="F49" i="8"/>
  <c r="I49" i="8"/>
  <c r="F50" i="8"/>
  <c r="I50" i="8"/>
  <c r="F51" i="8"/>
  <c r="O51" i="8"/>
  <c r="F52" i="8"/>
  <c r="O52" i="8"/>
  <c r="O54" i="8"/>
  <c r="F55" i="8"/>
  <c r="I56" i="8"/>
  <c r="F57" i="8"/>
  <c r="G57" i="8"/>
  <c r="G58" i="8"/>
  <c r="O60" i="8"/>
  <c r="O60" i="16" s="1"/>
  <c r="F61" i="8"/>
  <c r="F61" i="16" s="1"/>
  <c r="H61" i="8"/>
  <c r="H61" i="16" s="1"/>
  <c r="I62" i="8"/>
  <c r="I62" i="16" s="1"/>
  <c r="F63" i="8"/>
  <c r="O63" i="8"/>
  <c r="F64" i="8"/>
  <c r="F64" i="16" s="1"/>
  <c r="O64" i="8"/>
  <c r="O64" i="16" s="1"/>
  <c r="G66" i="8"/>
  <c r="G66" i="16" s="1"/>
  <c r="O66" i="8"/>
  <c r="O66" i="16" s="1"/>
  <c r="F67" i="8"/>
  <c r="O67" i="8"/>
  <c r="G70" i="8"/>
  <c r="G70" i="16" s="1"/>
  <c r="F71" i="8"/>
  <c r="F71" i="16" s="1"/>
  <c r="H71" i="8"/>
  <c r="H71" i="16" s="1"/>
  <c r="O71" i="8"/>
  <c r="O71" i="16" s="1"/>
  <c r="O73" i="8"/>
  <c r="F74" i="8"/>
  <c r="O74" i="8"/>
  <c r="F75" i="8"/>
  <c r="F76" i="8"/>
  <c r="F76" i="16" s="1"/>
  <c r="O76" i="8"/>
  <c r="O76" i="16" s="1"/>
  <c r="F77" i="8"/>
  <c r="I77" i="8"/>
  <c r="P77" i="8"/>
  <c r="O78" i="8"/>
  <c r="F79" i="8"/>
  <c r="F79" i="16" s="1"/>
  <c r="F80" i="8"/>
  <c r="I80" i="8"/>
  <c r="O80" i="8"/>
  <c r="F81" i="8"/>
  <c r="I82" i="8"/>
  <c r="I82" i="16" s="1"/>
  <c r="F83" i="8"/>
  <c r="I83" i="8"/>
  <c r="F85" i="8"/>
  <c r="G85" i="8"/>
  <c r="G86" i="8"/>
  <c r="F87" i="8"/>
  <c r="O87" i="8"/>
  <c r="F88" i="8"/>
  <c r="I88" i="8"/>
  <c r="O88" i="8"/>
  <c r="O89" i="8"/>
  <c r="I91" i="8"/>
  <c r="I91" i="16" s="1"/>
  <c r="O91" i="8"/>
  <c r="O91" i="16" s="1"/>
  <c r="F92" i="8"/>
  <c r="G93" i="8"/>
  <c r="F94" i="8"/>
  <c r="I94" i="8"/>
  <c r="J94" i="8"/>
  <c r="F96" i="8"/>
  <c r="F97" i="8"/>
  <c r="I97" i="8"/>
  <c r="F99" i="8"/>
  <c r="F99" i="16" s="1"/>
  <c r="O99" i="8"/>
  <c r="O99" i="16" s="1"/>
  <c r="O100" i="8"/>
  <c r="O102" i="8"/>
  <c r="O102" i="16" s="1"/>
  <c r="P102" i="8"/>
  <c r="P102" i="16" s="1"/>
  <c r="F103" i="8"/>
  <c r="F103" i="16" s="1"/>
  <c r="G103" i="8"/>
  <c r="G103" i="16" s="1"/>
  <c r="H103" i="8"/>
  <c r="H103" i="16" s="1"/>
  <c r="O104" i="8"/>
  <c r="O105" i="8"/>
  <c r="F106" i="8"/>
  <c r="I106" i="8"/>
  <c r="F108" i="8"/>
  <c r="G108" i="8"/>
  <c r="H108" i="8"/>
  <c r="I108" i="8"/>
  <c r="G109" i="8"/>
  <c r="G110" i="8"/>
  <c r="O110" i="8"/>
  <c r="F111" i="8"/>
  <c r="F111" i="16" s="1"/>
  <c r="O111" i="8"/>
  <c r="O111" i="16" s="1"/>
  <c r="F113" i="8"/>
  <c r="F113" i="16" s="1"/>
  <c r="I113" i="8"/>
  <c r="I113" i="16" s="1"/>
  <c r="O113" i="8"/>
  <c r="O113" i="16" s="1"/>
  <c r="F114" i="8"/>
  <c r="G114" i="8"/>
  <c r="I114" i="8"/>
  <c r="O114" i="8"/>
  <c r="F115" i="8"/>
  <c r="F115" i="16" s="1"/>
  <c r="O116" i="8"/>
  <c r="F117" i="8"/>
  <c r="F118" i="8"/>
  <c r="F118" i="16" s="1"/>
  <c r="O118" i="8"/>
  <c r="O118" i="16" s="1"/>
  <c r="I119" i="8"/>
  <c r="I119" i="16" s="1"/>
  <c r="O119" i="8"/>
  <c r="O119" i="16" s="1"/>
  <c r="F120" i="8"/>
  <c r="F120" i="16" s="1"/>
  <c r="I120" i="8"/>
  <c r="I120" i="16" s="1"/>
  <c r="O120" i="8"/>
  <c r="O120" i="16" s="1"/>
  <c r="F121" i="8"/>
  <c r="G122" i="8"/>
  <c r="O122" i="8"/>
  <c r="F123" i="8"/>
  <c r="F123" i="16" s="1"/>
  <c r="F124" i="8"/>
  <c r="F124" i="16" s="1"/>
  <c r="G124" i="8"/>
  <c r="G124" i="16" s="1"/>
  <c r="F125" i="8"/>
  <c r="F125" i="16" s="1"/>
  <c r="I125" i="8"/>
  <c r="I125" i="16" s="1"/>
  <c r="O125" i="8"/>
  <c r="O125" i="16" s="1"/>
  <c r="I126" i="8"/>
  <c r="I126" i="16" s="1"/>
  <c r="O126" i="8"/>
  <c r="O126" i="16" s="1"/>
  <c r="F127" i="8"/>
  <c r="F127" i="16" s="1"/>
  <c r="F128" i="8"/>
  <c r="G128" i="8"/>
  <c r="G129" i="8"/>
  <c r="G129" i="16" s="1"/>
  <c r="I129" i="8"/>
  <c r="I129" i="16" s="1"/>
  <c r="O129" i="8"/>
  <c r="O129" i="16" s="1"/>
  <c r="F130" i="8"/>
  <c r="F130" i="16" s="1"/>
  <c r="O130" i="8"/>
  <c r="O130" i="16" s="1"/>
  <c r="F131" i="8"/>
  <c r="H131" i="8"/>
  <c r="I131" i="8"/>
  <c r="O131" i="8"/>
  <c r="F132" i="8"/>
  <c r="G132" i="8"/>
  <c r="I132" i="8"/>
  <c r="N132" i="8"/>
  <c r="G133" i="8"/>
  <c r="F134" i="8"/>
  <c r="I134" i="8"/>
  <c r="O134" i="8"/>
  <c r="F135" i="8"/>
  <c r="O135" i="8"/>
  <c r="F136" i="8"/>
  <c r="F137" i="8"/>
  <c r="H137" i="8"/>
  <c r="I137" i="8"/>
  <c r="N137" i="8"/>
  <c r="O137" i="8"/>
  <c r="I138" i="8"/>
  <c r="I138" i="16" s="1"/>
  <c r="P138" i="8"/>
  <c r="G139" i="8"/>
  <c r="O139" i="8"/>
  <c r="F140" i="8"/>
  <c r="H140" i="8"/>
  <c r="O140" i="8"/>
  <c r="I141" i="8"/>
  <c r="I142" i="8"/>
  <c r="O142" i="8"/>
  <c r="F143" i="8"/>
  <c r="G143" i="8"/>
  <c r="I143" i="8"/>
  <c r="F144" i="8"/>
  <c r="F144" i="16" s="1"/>
  <c r="G144" i="8"/>
  <c r="G144" i="16" s="1"/>
  <c r="I144" i="8"/>
  <c r="I144" i="16" s="1"/>
  <c r="F145" i="8"/>
  <c r="F145" i="16" s="1"/>
  <c r="O145" i="8"/>
  <c r="F146" i="8"/>
  <c r="F146" i="16" s="1"/>
  <c r="G146" i="8"/>
  <c r="G146" i="16" s="1"/>
  <c r="F148" i="8"/>
  <c r="F149" i="8"/>
  <c r="G149" i="8"/>
  <c r="I149" i="8"/>
  <c r="O149" i="8"/>
  <c r="F150" i="8"/>
  <c r="I150" i="8"/>
  <c r="O150" i="8"/>
  <c r="F151" i="8"/>
  <c r="G151" i="8"/>
  <c r="I151" i="8"/>
  <c r="O151" i="8"/>
  <c r="H152" i="8"/>
  <c r="O152" i="8"/>
  <c r="F153" i="8"/>
  <c r="F153" i="16" s="1"/>
  <c r="F154" i="8"/>
  <c r="F154" i="16" s="1"/>
  <c r="G154" i="8"/>
  <c r="G154" i="16" s="1"/>
  <c r="I154" i="8"/>
  <c r="I154" i="16" s="1"/>
  <c r="I155" i="8"/>
  <c r="O155" i="8"/>
  <c r="F156" i="8"/>
  <c r="F156" i="16" s="1"/>
  <c r="O156" i="8"/>
  <c r="O156" i="16" s="1"/>
  <c r="F157" i="8"/>
  <c r="F157" i="16" s="1"/>
  <c r="D43" i="19" s="1"/>
  <c r="G157" i="8"/>
  <c r="G157" i="16" s="1"/>
  <c r="E43" i="19" s="1"/>
  <c r="O157" i="8"/>
  <c r="O157" i="16" s="1"/>
  <c r="M43" i="19" s="1"/>
  <c r="F158" i="8"/>
  <c r="I158" i="8"/>
  <c r="O158" i="8"/>
  <c r="F159" i="8"/>
  <c r="O159" i="8"/>
  <c r="G160" i="8"/>
  <c r="G160" i="16" s="1"/>
  <c r="I160" i="8"/>
  <c r="I160" i="16" s="1"/>
  <c r="F161" i="8"/>
  <c r="F161" i="16" s="1"/>
  <c r="G161" i="8"/>
  <c r="G161" i="16" s="1"/>
  <c r="J161" i="8"/>
  <c r="J161" i="16" s="1"/>
  <c r="O161" i="8"/>
  <c r="O161" i="16" s="1"/>
  <c r="F162" i="8"/>
  <c r="H163" i="8"/>
  <c r="I163" i="8"/>
  <c r="O163" i="8"/>
  <c r="F164" i="8"/>
  <c r="I164" i="8"/>
  <c r="O164" i="8"/>
  <c r="G165" i="8"/>
  <c r="I166" i="8"/>
  <c r="O166" i="8"/>
  <c r="F167" i="8"/>
  <c r="O167" i="8"/>
  <c r="P167" i="8"/>
  <c r="I168" i="8"/>
  <c r="I168" i="16" s="1"/>
  <c r="J168" i="8"/>
  <c r="J168" i="16" s="1"/>
  <c r="O168" i="8"/>
  <c r="O168" i="16" s="1"/>
  <c r="I169" i="8"/>
  <c r="I169" i="16" s="1"/>
  <c r="O169" i="8"/>
  <c r="O169" i="16" s="1"/>
  <c r="F171" i="8"/>
  <c r="G171" i="8"/>
  <c r="F172" i="8"/>
  <c r="O172" i="8"/>
  <c r="F173" i="8"/>
  <c r="O173" i="8"/>
  <c r="I174" i="8"/>
  <c r="I174" i="16" s="1"/>
  <c r="O174" i="8"/>
  <c r="O174" i="16" s="1"/>
  <c r="F175" i="8"/>
  <c r="G175" i="8"/>
  <c r="O175" i="8"/>
  <c r="P175" i="8"/>
  <c r="F176" i="8"/>
  <c r="F176" i="16" s="1"/>
  <c r="O176" i="8"/>
  <c r="O176" i="16" s="1"/>
  <c r="F177" i="8"/>
  <c r="I177" i="8"/>
  <c r="I178" i="8"/>
  <c r="O178" i="8"/>
  <c r="N179" i="8"/>
  <c r="F180" i="8"/>
  <c r="I180" i="8"/>
  <c r="F182" i="8"/>
  <c r="F182" i="16" s="1"/>
  <c r="I182" i="8"/>
  <c r="I182" i="16" s="1"/>
  <c r="O182" i="8"/>
  <c r="O182" i="16" s="1"/>
  <c r="F183" i="8"/>
  <c r="F183" i="16" s="1"/>
  <c r="G183" i="8"/>
  <c r="G183" i="16" s="1"/>
  <c r="O184" i="8"/>
  <c r="O184" i="16" s="1"/>
  <c r="F185" i="8"/>
  <c r="F186" i="8"/>
  <c r="F186" i="16" s="1"/>
  <c r="O186" i="8"/>
  <c r="O186" i="16" s="1"/>
  <c r="F187" i="8"/>
  <c r="G187" i="8"/>
  <c r="I187" i="8"/>
  <c r="O187" i="8"/>
  <c r="F188" i="8"/>
  <c r="G188" i="8"/>
  <c r="I188" i="8"/>
  <c r="O188" i="8"/>
  <c r="O189" i="8"/>
  <c r="F190" i="8"/>
  <c r="F190" i="16" s="1"/>
  <c r="O190" i="8"/>
  <c r="O190" i="16" s="1"/>
  <c r="G191" i="8"/>
  <c r="O191" i="8"/>
  <c r="F192" i="8"/>
  <c r="F192" i="16" s="1"/>
  <c r="G192" i="8"/>
  <c r="G192" i="16" s="1"/>
  <c r="I192" i="8"/>
  <c r="I192" i="16" s="1"/>
  <c r="O192" i="8"/>
  <c r="O192" i="16" s="1"/>
  <c r="F193" i="8"/>
  <c r="G193" i="8"/>
  <c r="I193" i="8"/>
  <c r="O193" i="8"/>
  <c r="I194" i="8"/>
  <c r="O194" i="8"/>
  <c r="F195" i="8"/>
  <c r="O195" i="8"/>
  <c r="F196" i="8"/>
  <c r="G196" i="8"/>
  <c r="H196" i="8"/>
  <c r="F197" i="8"/>
  <c r="F197" i="16" s="1"/>
  <c r="I197" i="8"/>
  <c r="I197" i="16" s="1"/>
  <c r="O197" i="8"/>
  <c r="O197" i="16" s="1"/>
  <c r="F198" i="8"/>
  <c r="O198" i="8"/>
  <c r="F199" i="8"/>
  <c r="I199" i="8"/>
  <c r="O199" i="8"/>
  <c r="F200" i="8"/>
  <c r="F200" i="16" s="1"/>
  <c r="G200" i="8"/>
  <c r="G200" i="16" s="1"/>
  <c r="O200" i="8"/>
  <c r="O200" i="16" s="1"/>
  <c r="P200" i="8"/>
  <c r="P200" i="16" s="1"/>
  <c r="F202" i="8"/>
  <c r="I202" i="8"/>
  <c r="O202" i="8"/>
  <c r="F203" i="8"/>
  <c r="I203" i="8"/>
  <c r="N203" i="8"/>
  <c r="O203" i="8"/>
  <c r="G204" i="8"/>
  <c r="O204" i="8"/>
  <c r="F205" i="8"/>
  <c r="G205" i="8"/>
  <c r="O205" i="8"/>
  <c r="F206" i="8"/>
  <c r="F206" i="16" s="1"/>
  <c r="F207" i="8"/>
  <c r="F207" i="16" s="1"/>
  <c r="I207" i="8"/>
  <c r="I207" i="16" s="1"/>
  <c r="O207" i="8"/>
  <c r="O207" i="16" s="1"/>
  <c r="F208" i="8"/>
  <c r="I208" i="8"/>
  <c r="O208" i="8"/>
  <c r="F209" i="8"/>
  <c r="I209" i="8"/>
  <c r="O209" i="8"/>
  <c r="F210" i="8"/>
  <c r="F210" i="16" s="1"/>
  <c r="G210" i="8"/>
  <c r="G210" i="16" s="1"/>
  <c r="I210" i="8"/>
  <c r="I210" i="16" s="1"/>
  <c r="O210" i="8"/>
  <c r="O210" i="16" s="1"/>
  <c r="F211" i="8"/>
  <c r="F211" i="16" s="1"/>
  <c r="G211" i="8"/>
  <c r="G211" i="16" s="1"/>
  <c r="O211" i="8"/>
  <c r="O211" i="16" s="1"/>
  <c r="P211" i="8"/>
  <c r="P211" i="16" s="1"/>
  <c r="F212" i="8"/>
  <c r="O212" i="8"/>
  <c r="F213" i="8"/>
  <c r="F213" i="16" s="1"/>
  <c r="P213" i="8"/>
  <c r="P213" i="16" s="1"/>
  <c r="F214" i="8"/>
  <c r="F214" i="16" s="1"/>
  <c r="I214" i="8"/>
  <c r="I214" i="16" s="1"/>
  <c r="N214" i="8"/>
  <c r="N214" i="16" s="1"/>
  <c r="O214" i="8"/>
  <c r="O214" i="16" s="1"/>
  <c r="G215" i="8"/>
  <c r="O215" i="8"/>
  <c r="F216" i="8"/>
  <c r="F217" i="8"/>
  <c r="P217" i="8"/>
  <c r="F218" i="8"/>
  <c r="O218" i="8"/>
  <c r="P218" i="8"/>
  <c r="F219" i="8"/>
  <c r="F219" i="16" s="1"/>
  <c r="G219" i="8"/>
  <c r="G219" i="16" s="1"/>
  <c r="I219" i="8"/>
  <c r="I219" i="16" s="1"/>
  <c r="O219" i="8"/>
  <c r="O219" i="16" s="1"/>
  <c r="I220" i="8"/>
  <c r="O220" i="8"/>
  <c r="I221" i="8"/>
  <c r="O221" i="8"/>
  <c r="F222" i="8"/>
  <c r="F222" i="16" s="1"/>
  <c r="O222" i="8"/>
  <c r="O222" i="16" s="1"/>
  <c r="F223" i="8"/>
  <c r="G223" i="8"/>
  <c r="I223" i="8"/>
  <c r="G224" i="8"/>
  <c r="O224" i="8"/>
  <c r="G225" i="8"/>
  <c r="I225" i="8"/>
  <c r="O225" i="8"/>
  <c r="F226" i="8"/>
  <c r="I226" i="8"/>
  <c r="O226" i="8"/>
  <c r="F227" i="8"/>
  <c r="F227" i="16" s="1"/>
  <c r="O227" i="8"/>
  <c r="O227" i="16" s="1"/>
  <c r="F228" i="8"/>
  <c r="I228" i="8"/>
  <c r="O228" i="8"/>
  <c r="O229" i="8"/>
  <c r="O229" i="16" s="1"/>
  <c r="I230" i="8"/>
  <c r="I230" i="16" s="1"/>
  <c r="O230" i="8"/>
  <c r="O230" i="16" s="1"/>
  <c r="F231" i="8"/>
  <c r="N231" i="8"/>
  <c r="P231" i="8"/>
  <c r="F233" i="8"/>
  <c r="I234" i="8"/>
  <c r="G235" i="8"/>
  <c r="O235" i="8"/>
  <c r="F236" i="8"/>
  <c r="O236" i="8"/>
  <c r="F237" i="8"/>
  <c r="O237" i="8"/>
  <c r="H238" i="8"/>
  <c r="O238" i="8"/>
  <c r="P238" i="8"/>
  <c r="I239" i="8"/>
  <c r="I239" i="16" s="1"/>
  <c r="O239" i="8"/>
  <c r="O239" i="16" s="1"/>
  <c r="F240" i="8"/>
  <c r="I240" i="8"/>
  <c r="O240" i="8"/>
  <c r="F241" i="8"/>
  <c r="G241" i="8"/>
  <c r="I241" i="8"/>
  <c r="O241" i="8"/>
  <c r="F242" i="8"/>
  <c r="F242" i="16" s="1"/>
  <c r="D85" i="19" s="1"/>
  <c r="G242" i="8"/>
  <c r="G242" i="16" s="1"/>
  <c r="E85" i="19" s="1"/>
  <c r="I242" i="8"/>
  <c r="I242" i="16" s="1"/>
  <c r="G85" i="19" s="1"/>
  <c r="N242" i="8"/>
  <c r="N242" i="16" s="1"/>
  <c r="L85" i="19" s="1"/>
  <c r="F243" i="8"/>
  <c r="O243" i="8"/>
  <c r="P243" i="8"/>
  <c r="F244" i="8"/>
  <c r="I244" i="8"/>
  <c r="O244" i="8"/>
  <c r="F245" i="8"/>
  <c r="F245" i="16" s="1"/>
  <c r="O245" i="8"/>
  <c r="O245" i="16" s="1"/>
  <c r="I246" i="8"/>
  <c r="I246" i="16" s="1"/>
  <c r="O246" i="8"/>
  <c r="O246" i="16" s="1"/>
  <c r="F247" i="8"/>
  <c r="F247" i="16" s="1"/>
  <c r="O247" i="8"/>
  <c r="O247" i="16" s="1"/>
  <c r="O248" i="8"/>
  <c r="O248" i="16" s="1"/>
  <c r="F249" i="8"/>
  <c r="N249" i="8"/>
  <c r="G250" i="8"/>
  <c r="I250" i="8"/>
  <c r="I251" i="8"/>
  <c r="I251" i="16" s="1"/>
  <c r="O251" i="8"/>
  <c r="O251" i="16" s="1"/>
  <c r="F252" i="8"/>
  <c r="O252" i="8"/>
  <c r="F253" i="8"/>
  <c r="F253" i="16" s="1"/>
  <c r="O253" i="8"/>
  <c r="O253" i="16" s="1"/>
  <c r="F254" i="8"/>
  <c r="F254" i="16" s="1"/>
  <c r="O254" i="8"/>
  <c r="O254" i="16" s="1"/>
  <c r="F255" i="8"/>
  <c r="I255" i="8"/>
  <c r="O255" i="8"/>
  <c r="F256" i="8"/>
  <c r="F256" i="16" s="1"/>
  <c r="O256" i="8"/>
  <c r="O256" i="16" s="1"/>
  <c r="F257" i="8"/>
  <c r="G257" i="8"/>
  <c r="O257" i="8"/>
  <c r="F258" i="8"/>
  <c r="F258" i="16" s="1"/>
  <c r="O258" i="8"/>
  <c r="O258" i="16" s="1"/>
  <c r="P258" i="8"/>
  <c r="P258" i="16" s="1"/>
  <c r="H259" i="8"/>
  <c r="H259" i="16" s="1"/>
  <c r="I259" i="8"/>
  <c r="I259" i="16" s="1"/>
  <c r="N259" i="8"/>
  <c r="N259" i="16" s="1"/>
  <c r="O259" i="8"/>
  <c r="O259" i="16" s="1"/>
  <c r="H260" i="8"/>
  <c r="I260" i="8"/>
  <c r="F261" i="8"/>
  <c r="F261" i="16" s="1"/>
  <c r="I261" i="8"/>
  <c r="I261" i="16" s="1"/>
  <c r="O261" i="8"/>
  <c r="O261" i="16" s="1"/>
  <c r="F262" i="8"/>
  <c r="O262" i="8"/>
  <c r="F263" i="8"/>
  <c r="I263" i="8"/>
  <c r="O263" i="8"/>
  <c r="G264" i="8"/>
  <c r="G264" i="16" s="1"/>
  <c r="O264" i="8"/>
  <c r="O264" i="16" s="1"/>
  <c r="F265" i="8"/>
  <c r="G265" i="8"/>
  <c r="F266" i="8"/>
  <c r="F266" i="16" s="1"/>
  <c r="I266" i="8"/>
  <c r="I266" i="16" s="1"/>
  <c r="F268" i="8"/>
  <c r="F268" i="16" s="1"/>
  <c r="I268" i="8"/>
  <c r="I268" i="16" s="1"/>
  <c r="O268" i="8"/>
  <c r="O268" i="16" s="1"/>
  <c r="P268" i="8"/>
  <c r="P268" i="16" s="1"/>
  <c r="F269" i="8"/>
  <c r="G269" i="8"/>
  <c r="N269" i="8"/>
  <c r="O269" i="8"/>
  <c r="P269" i="8"/>
  <c r="F270" i="8"/>
  <c r="H270" i="8"/>
  <c r="I270" i="8"/>
  <c r="O270" i="8"/>
  <c r="O271" i="8"/>
  <c r="F272" i="8"/>
  <c r="F272" i="16" s="1"/>
  <c r="O272" i="8"/>
  <c r="O272" i="16" s="1"/>
  <c r="F273" i="8"/>
  <c r="F273" i="16" s="1"/>
  <c r="I273" i="8"/>
  <c r="I273" i="16" s="1"/>
  <c r="O273" i="8"/>
  <c r="O273" i="16" s="1"/>
  <c r="M35" i="19" s="1"/>
  <c r="O274" i="8"/>
  <c r="F275" i="8"/>
  <c r="F275" i="16" s="1"/>
  <c r="G275" i="8"/>
  <c r="G275" i="16" s="1"/>
  <c r="O275" i="8"/>
  <c r="O275" i="16" s="1"/>
  <c r="F276" i="8"/>
  <c r="I276" i="8"/>
  <c r="N276" i="8"/>
  <c r="O276" i="8"/>
  <c r="F277" i="8"/>
  <c r="O277" i="8"/>
  <c r="F278" i="8"/>
  <c r="H278" i="8"/>
  <c r="O278" i="8"/>
  <c r="F279" i="8"/>
  <c r="F279" i="16" s="1"/>
  <c r="I279" i="8"/>
  <c r="O279" i="8"/>
  <c r="O279" i="16" s="1"/>
  <c r="F280" i="8"/>
  <c r="F280" i="16" s="1"/>
  <c r="O280" i="8"/>
  <c r="O280" i="16" s="1"/>
  <c r="I281" i="8"/>
  <c r="I281" i="16" s="1"/>
  <c r="F282" i="8"/>
  <c r="F282" i="16" s="1"/>
  <c r="G282" i="8"/>
  <c r="G282" i="16" s="1"/>
  <c r="O282" i="8"/>
  <c r="O282" i="16" s="1"/>
  <c r="F283" i="8"/>
  <c r="O283" i="8"/>
  <c r="F284" i="8"/>
  <c r="G284" i="8"/>
  <c r="I284" i="8"/>
  <c r="I285" i="8"/>
  <c r="I285" i="16" s="1"/>
  <c r="O285" i="8"/>
  <c r="O285" i="16" s="1"/>
  <c r="F286" i="8"/>
  <c r="O286" i="8"/>
  <c r="P286" i="8"/>
  <c r="F287" i="8"/>
  <c r="O287" i="8"/>
  <c r="F288" i="8"/>
  <c r="G288" i="8"/>
  <c r="H288" i="8"/>
  <c r="O288" i="8"/>
  <c r="F289" i="8"/>
  <c r="F289" i="16" s="1"/>
  <c r="O289" i="8"/>
  <c r="O289" i="16" s="1"/>
  <c r="F290" i="8"/>
  <c r="I290" i="8"/>
  <c r="O290" i="8"/>
  <c r="O291" i="8"/>
  <c r="O291" i="16" s="1"/>
  <c r="M70" i="19" s="1"/>
  <c r="F292" i="8"/>
  <c r="G292" i="8"/>
  <c r="I292" i="8"/>
  <c r="O292" i="8"/>
  <c r="P292" i="8"/>
  <c r="F293" i="8"/>
  <c r="O293" i="8"/>
  <c r="F294" i="8"/>
  <c r="F294" i="16" s="1"/>
  <c r="I294" i="8"/>
  <c r="I294" i="16" s="1"/>
  <c r="O294" i="8"/>
  <c r="O294" i="16" s="1"/>
  <c r="O295" i="8"/>
  <c r="F296" i="8"/>
  <c r="F296" i="16" s="1"/>
  <c r="O296" i="8"/>
  <c r="O296" i="16" s="1"/>
  <c r="P14" i="17" s="1"/>
  <c r="F297" i="8"/>
  <c r="F297" i="16" s="1"/>
  <c r="I297" i="8"/>
  <c r="I297" i="16" s="1"/>
  <c r="F298" i="8"/>
  <c r="F298" i="16" s="1"/>
  <c r="I298" i="8"/>
  <c r="I298" i="16" s="1"/>
  <c r="O298" i="8"/>
  <c r="O298" i="16" s="1"/>
  <c r="F299" i="8"/>
  <c r="O299" i="8"/>
  <c r="F300" i="8"/>
  <c r="F300" i="16" s="1"/>
  <c r="I300" i="8"/>
  <c r="I300" i="16" s="1"/>
  <c r="O300" i="8"/>
  <c r="O300" i="16" s="1"/>
  <c r="I301" i="8"/>
  <c r="N301" i="8"/>
  <c r="O301" i="8"/>
  <c r="F302" i="8"/>
  <c r="I302" i="8"/>
  <c r="O302" i="8"/>
  <c r="F303" i="8"/>
  <c r="F303" i="16" s="1"/>
  <c r="O303" i="8"/>
  <c r="O303" i="16" s="1"/>
  <c r="F304" i="8"/>
  <c r="F304" i="16" s="1"/>
  <c r="O304" i="8"/>
  <c r="O304" i="16" s="1"/>
  <c r="F305" i="8"/>
  <c r="G305" i="8"/>
  <c r="N305" i="8"/>
  <c r="O305" i="8"/>
  <c r="F306" i="8"/>
  <c r="F306" i="16" s="1"/>
  <c r="I306" i="8"/>
  <c r="I306" i="16" s="1"/>
  <c r="O306" i="8"/>
  <c r="O306" i="16" s="1"/>
  <c r="I307" i="8"/>
  <c r="I307" i="16" s="1"/>
  <c r="N307" i="8"/>
  <c r="N307" i="16" s="1"/>
  <c r="O307" i="8"/>
  <c r="O307" i="16" s="1"/>
  <c r="F308" i="8"/>
  <c r="F308" i="16" s="1"/>
  <c r="G308" i="8"/>
  <c r="G308" i="16" s="1"/>
  <c r="J308" i="8"/>
  <c r="J308" i="16" s="1"/>
  <c r="O308" i="8"/>
  <c r="O308" i="16" s="1"/>
  <c r="F309" i="8"/>
  <c r="N309" i="8"/>
  <c r="O309" i="8"/>
  <c r="F310" i="8"/>
  <c r="O310" i="8"/>
  <c r="P310" i="8"/>
  <c r="F311" i="8"/>
  <c r="I311" i="8"/>
  <c r="O311" i="8"/>
  <c r="F312" i="8"/>
  <c r="F312" i="16" s="1"/>
  <c r="I312" i="8"/>
  <c r="I312" i="16" s="1"/>
  <c r="O312" i="8"/>
  <c r="O312" i="16" s="1"/>
  <c r="F313" i="8"/>
  <c r="F313" i="16" s="1"/>
  <c r="O313" i="8"/>
  <c r="O313" i="16" s="1"/>
  <c r="F314" i="8"/>
  <c r="F314" i="16" s="1"/>
  <c r="O314" i="8"/>
  <c r="O314" i="16" s="1"/>
  <c r="F315" i="8"/>
  <c r="I315" i="8"/>
  <c r="O315" i="8"/>
  <c r="F316" i="8"/>
  <c r="I316" i="8"/>
  <c r="O316" i="8"/>
  <c r="G317" i="8"/>
  <c r="I317" i="8"/>
  <c r="O317" i="8"/>
  <c r="I318" i="8"/>
  <c r="I318" i="16" s="1"/>
  <c r="O318" i="8"/>
  <c r="O318" i="16" s="1"/>
  <c r="F319" i="8"/>
  <c r="F319" i="16" s="1"/>
  <c r="I319" i="8"/>
  <c r="I319" i="16" s="1"/>
  <c r="O319" i="8"/>
  <c r="O319" i="16" s="1"/>
  <c r="F320" i="8"/>
  <c r="G320" i="8"/>
  <c r="O320" i="8"/>
  <c r="F321" i="8"/>
  <c r="F321" i="16" s="1"/>
  <c r="G321" i="8"/>
  <c r="G321" i="16" s="1"/>
  <c r="I321" i="8"/>
  <c r="I321" i="16" s="1"/>
  <c r="O321" i="8"/>
  <c r="O321" i="16" s="1"/>
  <c r="F322" i="8"/>
  <c r="I322" i="8"/>
  <c r="O322" i="8"/>
  <c r="F323" i="8"/>
  <c r="F323" i="16" s="1"/>
  <c r="I323" i="8"/>
  <c r="I323" i="16" s="1"/>
  <c r="O323" i="8"/>
  <c r="O323" i="16" s="1"/>
  <c r="F324" i="8"/>
  <c r="N324" i="8"/>
  <c r="O324" i="8"/>
  <c r="F325" i="8"/>
  <c r="F325" i="16" s="1"/>
  <c r="H325" i="8"/>
  <c r="I325" i="8"/>
  <c r="I325" i="16" s="1"/>
  <c r="J325" i="8"/>
  <c r="J325" i="16" s="1"/>
  <c r="O325" i="8"/>
  <c r="O325" i="16" s="1"/>
  <c r="F326" i="8"/>
  <c r="F326" i="16" s="1"/>
  <c r="I326" i="8"/>
  <c r="I326" i="16" s="1"/>
  <c r="O326" i="8"/>
  <c r="O326" i="16" s="1"/>
  <c r="F327" i="8"/>
  <c r="G327" i="8"/>
  <c r="N327" i="8"/>
  <c r="O327" i="8"/>
  <c r="F328" i="8"/>
  <c r="F328" i="16" s="1"/>
  <c r="I328" i="8"/>
  <c r="I328" i="16" s="1"/>
  <c r="O328" i="8"/>
  <c r="O328" i="16" s="1"/>
  <c r="P328" i="8"/>
  <c r="P328" i="16" s="1"/>
  <c r="F329" i="8"/>
  <c r="G329" i="8"/>
  <c r="I329" i="8"/>
  <c r="O329" i="8"/>
  <c r="F330" i="8"/>
  <c r="G330" i="8"/>
  <c r="I330" i="8"/>
  <c r="O330" i="8"/>
  <c r="F331" i="8"/>
  <c r="I331" i="8"/>
  <c r="N331" i="8"/>
  <c r="O331" i="8"/>
  <c r="F332" i="8"/>
  <c r="G332" i="8"/>
  <c r="I332" i="8"/>
  <c r="O332" i="8"/>
  <c r="F333" i="8"/>
  <c r="I333" i="8"/>
  <c r="N333" i="8"/>
  <c r="O333" i="8"/>
  <c r="P333" i="8"/>
  <c r="F334" i="8"/>
  <c r="F334" i="16" s="1"/>
  <c r="O334" i="8"/>
  <c r="O334" i="16" s="1"/>
  <c r="F335" i="8"/>
  <c r="F335" i="16" s="1"/>
  <c r="I335" i="8"/>
  <c r="I335" i="16" s="1"/>
  <c r="O335" i="8"/>
  <c r="O335" i="16" s="1"/>
  <c r="F336" i="8"/>
  <c r="G336" i="8"/>
  <c r="H336" i="8"/>
  <c r="I336" i="8"/>
  <c r="O336" i="8"/>
  <c r="P336" i="8"/>
  <c r="G337" i="8"/>
  <c r="G337" i="16" s="1"/>
  <c r="O337" i="8"/>
  <c r="O337" i="16" s="1"/>
  <c r="P337" i="8"/>
  <c r="P337" i="16" s="1"/>
  <c r="F338" i="8"/>
  <c r="N338" i="8"/>
  <c r="O338" i="8"/>
  <c r="F339" i="8"/>
  <c r="I339" i="8"/>
  <c r="O339" i="8"/>
  <c r="F340" i="8"/>
  <c r="F340" i="16" s="1"/>
  <c r="I340" i="8"/>
  <c r="I340" i="16" s="1"/>
  <c r="N340" i="8"/>
  <c r="N340" i="16" s="1"/>
  <c r="O340" i="8"/>
  <c r="O340" i="16" s="1"/>
  <c r="F341" i="8"/>
  <c r="O341" i="8"/>
  <c r="P341" i="8"/>
  <c r="F342" i="8"/>
  <c r="H342" i="8"/>
  <c r="I342" i="8"/>
  <c r="N342" i="8"/>
  <c r="O342" i="8"/>
  <c r="F343" i="8"/>
  <c r="F343" i="16" s="1"/>
  <c r="G343" i="8"/>
  <c r="G343" i="16" s="1"/>
  <c r="I343" i="8"/>
  <c r="I343" i="16" s="1"/>
  <c r="O343" i="8"/>
  <c r="O343" i="16" s="1"/>
  <c r="F344" i="8"/>
  <c r="I344" i="8"/>
  <c r="K344" i="8"/>
  <c r="N344" i="8"/>
  <c r="O344" i="8"/>
  <c r="F345" i="8"/>
  <c r="G345" i="8"/>
  <c r="O345" i="8"/>
  <c r="F346" i="8"/>
  <c r="I346" i="8"/>
  <c r="N346" i="8"/>
  <c r="O346" i="8"/>
  <c r="F347" i="8"/>
  <c r="F347" i="16" s="1"/>
  <c r="I347" i="8"/>
  <c r="I347" i="16" s="1"/>
  <c r="N347" i="8"/>
  <c r="N347" i="16" s="1"/>
  <c r="O347" i="8"/>
  <c r="O347" i="16" s="1"/>
  <c r="F348" i="8"/>
  <c r="G348" i="8"/>
  <c r="I348" i="8"/>
  <c r="O348" i="8"/>
  <c r="P348" i="8"/>
  <c r="F349" i="8"/>
  <c r="F349" i="16" s="1"/>
  <c r="G349" i="8"/>
  <c r="G349" i="16" s="1"/>
  <c r="O349" i="8"/>
  <c r="O349" i="16" s="1"/>
  <c r="F350" i="8"/>
  <c r="I350" i="8"/>
  <c r="N350" i="8"/>
  <c r="O350" i="8"/>
  <c r="F351" i="8"/>
  <c r="F351" i="16" s="1"/>
  <c r="G351" i="8"/>
  <c r="G351" i="16" s="1"/>
  <c r="I351" i="8"/>
  <c r="I351" i="16" s="1"/>
  <c r="O351" i="8"/>
  <c r="O351" i="16" s="1"/>
  <c r="F352" i="8"/>
  <c r="I352" i="8"/>
  <c r="O352" i="8"/>
  <c r="F353" i="8"/>
  <c r="O353" i="8"/>
  <c r="P353" i="8"/>
  <c r="F354" i="8"/>
  <c r="G354" i="8"/>
  <c r="I354" i="8"/>
  <c r="N354" i="8"/>
  <c r="O354" i="8"/>
  <c r="F355" i="8"/>
  <c r="F355" i="16" s="1"/>
  <c r="N355" i="8"/>
  <c r="N355" i="16" s="1"/>
  <c r="O355" i="8"/>
  <c r="O355" i="16" s="1"/>
  <c r="P355" i="8"/>
  <c r="P355" i="16" s="1"/>
  <c r="F356" i="8"/>
  <c r="F356" i="16" s="1"/>
  <c r="G356" i="8"/>
  <c r="G356" i="16" s="1"/>
  <c r="H356" i="8"/>
  <c r="H356" i="16" s="1"/>
  <c r="O356" i="8"/>
  <c r="O356" i="16" s="1"/>
  <c r="P356" i="8"/>
  <c r="P356" i="16" s="1"/>
  <c r="F357" i="8"/>
  <c r="F357" i="16" s="1"/>
  <c r="I357" i="8"/>
  <c r="I357" i="16" s="1"/>
  <c r="N357" i="8"/>
  <c r="N357" i="16" s="1"/>
  <c r="O357" i="8"/>
  <c r="O357" i="16" s="1"/>
  <c r="F358" i="8"/>
  <c r="G358" i="8"/>
  <c r="I358" i="8"/>
  <c r="N358" i="8"/>
  <c r="O358" i="8"/>
  <c r="P358" i="8"/>
  <c r="F359" i="8"/>
  <c r="F359" i="16" s="1"/>
  <c r="J359" i="8"/>
  <c r="J359" i="16" s="1"/>
  <c r="O359" i="8"/>
  <c r="O359" i="16" s="1"/>
  <c r="P359" i="8"/>
  <c r="P359" i="16" s="1"/>
  <c r="F360" i="8"/>
  <c r="I360" i="8"/>
  <c r="O360" i="8"/>
  <c r="F361" i="8"/>
  <c r="F361" i="16" s="1"/>
  <c r="G361" i="8"/>
  <c r="G361" i="16" s="1"/>
  <c r="H361" i="8"/>
  <c r="H361" i="16" s="1"/>
  <c r="I361" i="8"/>
  <c r="I361" i="16" s="1"/>
  <c r="O361" i="8"/>
  <c r="O361" i="16" s="1"/>
  <c r="F362" i="8"/>
  <c r="H362" i="8"/>
  <c r="I362" i="8"/>
  <c r="N362" i="8"/>
  <c r="O362" i="8"/>
  <c r="P362" i="8"/>
  <c r="F363" i="8"/>
  <c r="G363" i="8"/>
  <c r="H363" i="8"/>
  <c r="O363" i="8"/>
  <c r="F364" i="8"/>
  <c r="G364" i="8"/>
  <c r="I364" i="8"/>
  <c r="O364" i="8"/>
  <c r="F365" i="8"/>
  <c r="H365" i="8"/>
  <c r="K365" i="8"/>
  <c r="N365" i="8"/>
  <c r="O365" i="8"/>
  <c r="F366" i="8"/>
  <c r="G366" i="8"/>
  <c r="I366" i="8"/>
  <c r="O366" i="8"/>
  <c r="F367" i="8"/>
  <c r="F367" i="16" s="1"/>
  <c r="N367" i="8"/>
  <c r="N367" i="16" s="1"/>
  <c r="O367" i="8"/>
  <c r="O367" i="16" s="1"/>
  <c r="F368" i="8"/>
  <c r="I368" i="8"/>
  <c r="O368" i="8"/>
  <c r="F369" i="8"/>
  <c r="I369" i="8"/>
  <c r="O369" i="8"/>
  <c r="P369" i="8"/>
  <c r="F370" i="8"/>
  <c r="F370" i="16" s="1"/>
  <c r="I370" i="8"/>
  <c r="I370" i="16" s="1"/>
  <c r="N370" i="8"/>
  <c r="N370" i="16" s="1"/>
  <c r="O370" i="8"/>
  <c r="O370" i="16" s="1"/>
  <c r="F371" i="8"/>
  <c r="N371" i="8"/>
  <c r="O371" i="8"/>
  <c r="F372" i="8"/>
  <c r="I372" i="8"/>
  <c r="O372" i="8"/>
  <c r="P372" i="8"/>
  <c r="F373" i="8"/>
  <c r="O373" i="8"/>
  <c r="F374" i="8"/>
  <c r="F374" i="16" s="1"/>
  <c r="G374" i="8"/>
  <c r="G374" i="16" s="1"/>
  <c r="I374" i="8"/>
  <c r="I374" i="16" s="1"/>
  <c r="O374" i="8"/>
  <c r="O374" i="16" s="1"/>
  <c r="F375" i="8"/>
  <c r="F375" i="16" s="1"/>
  <c r="I375" i="8"/>
  <c r="I375" i="16" s="1"/>
  <c r="O375" i="8"/>
  <c r="O375" i="16" s="1"/>
  <c r="P375" i="8"/>
  <c r="P375" i="16" s="1"/>
  <c r="F376" i="8"/>
  <c r="I376" i="8"/>
  <c r="O376" i="8"/>
  <c r="F377" i="8"/>
  <c r="G377" i="8"/>
  <c r="I377" i="8"/>
  <c r="O377" i="8"/>
  <c r="F378" i="8"/>
  <c r="G378" i="8"/>
  <c r="I378" i="8"/>
  <c r="J378" i="8"/>
  <c r="O378" i="8"/>
  <c r="P378" i="8"/>
  <c r="F379" i="8"/>
  <c r="I379" i="8"/>
  <c r="N379" i="8"/>
  <c r="O379" i="8"/>
  <c r="F380" i="8"/>
  <c r="G380" i="8"/>
  <c r="I380" i="8"/>
  <c r="O380" i="8"/>
  <c r="P380" i="8"/>
  <c r="F381" i="8"/>
  <c r="I381" i="8"/>
  <c r="K381" i="8"/>
  <c r="O381" i="8"/>
  <c r="F382" i="8"/>
  <c r="N382" i="8"/>
  <c r="O382" i="8"/>
  <c r="P382" i="8"/>
  <c r="F383" i="8"/>
  <c r="F383" i="16" s="1"/>
  <c r="I383" i="8"/>
  <c r="I383" i="16" s="1"/>
  <c r="N383" i="8"/>
  <c r="N383" i="16" s="1"/>
  <c r="O383" i="8"/>
  <c r="F384" i="8"/>
  <c r="I384" i="8"/>
  <c r="O384" i="8"/>
  <c r="F385" i="8"/>
  <c r="O385" i="8"/>
  <c r="F386" i="8"/>
  <c r="F386" i="16" s="1"/>
  <c r="G386" i="8"/>
  <c r="G386" i="16" s="1"/>
  <c r="I386" i="8"/>
  <c r="I386" i="16" s="1"/>
  <c r="O386" i="8"/>
  <c r="O386" i="16" s="1"/>
  <c r="P386" i="8"/>
  <c r="P386" i="16" s="1"/>
  <c r="F387" i="8"/>
  <c r="G387" i="8"/>
  <c r="N387" i="8"/>
  <c r="O387" i="8"/>
  <c r="F388" i="8"/>
  <c r="G388" i="8"/>
  <c r="I388" i="8"/>
  <c r="O388" i="8"/>
  <c r="P388" i="8"/>
  <c r="F389" i="8"/>
  <c r="I389" i="8"/>
  <c r="O389" i="8"/>
  <c r="P389" i="8"/>
  <c r="F390" i="8"/>
  <c r="F390" i="16" s="1"/>
  <c r="G390" i="8"/>
  <c r="G390" i="16" s="1"/>
  <c r="I390" i="8"/>
  <c r="I390" i="16" s="1"/>
  <c r="N390" i="8"/>
  <c r="N390" i="16" s="1"/>
  <c r="O390" i="8"/>
  <c r="O390" i="16" s="1"/>
  <c r="F391" i="8"/>
  <c r="O391" i="8"/>
  <c r="F392" i="8"/>
  <c r="G392" i="8"/>
  <c r="O392" i="8"/>
  <c r="F393" i="8"/>
  <c r="G393" i="8"/>
  <c r="I393" i="8"/>
  <c r="O393" i="8"/>
  <c r="P393" i="8"/>
  <c r="F394" i="8"/>
  <c r="F394" i="16" s="1"/>
  <c r="G394" i="8"/>
  <c r="G394" i="16" s="1"/>
  <c r="H394" i="8"/>
  <c r="H394" i="16" s="1"/>
  <c r="I394" i="8"/>
  <c r="I394" i="16" s="1"/>
  <c r="N394" i="8"/>
  <c r="N394" i="16" s="1"/>
  <c r="O394" i="8"/>
  <c r="O394" i="16" s="1"/>
  <c r="F395" i="8"/>
  <c r="G395" i="8"/>
  <c r="O395" i="8"/>
  <c r="F396" i="8"/>
  <c r="F396" i="16" s="1"/>
  <c r="J396" i="8"/>
  <c r="J396" i="16" s="1"/>
  <c r="N396" i="8"/>
  <c r="N396" i="16" s="1"/>
  <c r="O396" i="8"/>
  <c r="O396" i="16" s="1"/>
  <c r="F397" i="8"/>
  <c r="I397" i="8"/>
  <c r="N397" i="8"/>
  <c r="O397" i="8"/>
  <c r="F398" i="8"/>
  <c r="G398" i="8"/>
  <c r="I398" i="8"/>
  <c r="O398" i="8"/>
  <c r="F399" i="8"/>
  <c r="I399" i="8"/>
  <c r="O399" i="8"/>
  <c r="F400" i="8"/>
  <c r="I400" i="8"/>
  <c r="O400" i="8"/>
  <c r="F401" i="8"/>
  <c r="G401" i="8"/>
  <c r="H401" i="8"/>
  <c r="O401" i="8"/>
  <c r="F402" i="8"/>
  <c r="I402" i="8"/>
  <c r="N402" i="8"/>
  <c r="O402" i="8"/>
  <c r="F403" i="8"/>
  <c r="I403" i="8"/>
  <c r="O403" i="8"/>
  <c r="P403" i="8"/>
  <c r="F404" i="8"/>
  <c r="I404" i="8"/>
  <c r="O404" i="8"/>
  <c r="F405" i="8"/>
  <c r="F405" i="16" s="1"/>
  <c r="G405" i="8"/>
  <c r="G405" i="16" s="1"/>
  <c r="I405" i="8"/>
  <c r="I405" i="16" s="1"/>
  <c r="N405" i="8"/>
  <c r="N405" i="16" s="1"/>
  <c r="O405" i="8"/>
  <c r="O405" i="16" s="1"/>
  <c r="F406" i="8"/>
  <c r="F406" i="16" s="1"/>
  <c r="I406" i="8"/>
  <c r="I406" i="16" s="1"/>
  <c r="N406" i="8"/>
  <c r="N406" i="16" s="1"/>
  <c r="O406" i="8"/>
  <c r="O406" i="16" s="1"/>
  <c r="P406" i="8"/>
  <c r="P406" i="16" s="1"/>
  <c r="F407" i="8"/>
  <c r="F407" i="16" s="1"/>
  <c r="I407" i="8"/>
  <c r="I407" i="16" s="1"/>
  <c r="O407" i="8"/>
  <c r="O407" i="16" s="1"/>
  <c r="P407" i="8"/>
  <c r="P407" i="16" s="1"/>
  <c r="F408" i="8"/>
  <c r="G408" i="8"/>
  <c r="I408" i="8"/>
  <c r="N408" i="8"/>
  <c r="O408" i="8"/>
  <c r="F409" i="8"/>
  <c r="N409" i="8"/>
  <c r="O409" i="8"/>
  <c r="P409" i="8"/>
  <c r="F410" i="8"/>
  <c r="G410" i="8"/>
  <c r="I410" i="8"/>
  <c r="J410" i="8"/>
  <c r="O410" i="8"/>
  <c r="F411" i="8"/>
  <c r="K411" i="8"/>
  <c r="O411" i="8"/>
  <c r="F412" i="8"/>
  <c r="I412" i="8"/>
  <c r="N412" i="8"/>
  <c r="O412" i="8"/>
  <c r="F413" i="8"/>
  <c r="F413" i="16" s="1"/>
  <c r="I413" i="8"/>
  <c r="I413" i="16" s="1"/>
  <c r="O413" i="8"/>
  <c r="O413" i="16" s="1"/>
  <c r="P413" i="8"/>
  <c r="P413" i="16" s="1"/>
  <c r="F414" i="8"/>
  <c r="F414" i="16" s="1"/>
  <c r="G414" i="8"/>
  <c r="G414" i="16" s="1"/>
  <c r="H414" i="8"/>
  <c r="H414" i="16" s="1"/>
  <c r="I414" i="8"/>
  <c r="I414" i="16" s="1"/>
  <c r="N414" i="8"/>
  <c r="N414" i="16" s="1"/>
  <c r="O414" i="8"/>
  <c r="O414" i="16" s="1"/>
  <c r="P414" i="8"/>
  <c r="P414" i="16" s="1"/>
  <c r="F415" i="8"/>
  <c r="F415" i="16" s="1"/>
  <c r="I415" i="8"/>
  <c r="I415" i="16" s="1"/>
  <c r="N415" i="8"/>
  <c r="N415" i="16" s="1"/>
  <c r="O415" i="8"/>
  <c r="O415" i="16" s="1"/>
  <c r="F416" i="8"/>
  <c r="G416" i="8"/>
  <c r="H416" i="8"/>
  <c r="I416" i="8"/>
  <c r="O416" i="8"/>
  <c r="P416" i="8"/>
  <c r="F417" i="8"/>
  <c r="I417" i="8"/>
  <c r="O417" i="8"/>
  <c r="F418" i="8"/>
  <c r="I418" i="8"/>
  <c r="O418" i="8"/>
  <c r="F419" i="8"/>
  <c r="F419" i="16" s="1"/>
  <c r="I419" i="8"/>
  <c r="I419" i="16" s="1"/>
  <c r="O419" i="8"/>
  <c r="O419" i="16" s="1"/>
  <c r="F420" i="8"/>
  <c r="G420" i="8"/>
  <c r="I420" i="8"/>
  <c r="O420" i="8"/>
  <c r="P420" i="8"/>
  <c r="F421" i="8"/>
  <c r="G421" i="8"/>
  <c r="I421" i="8"/>
  <c r="N421" i="8"/>
  <c r="O421" i="8"/>
  <c r="F422" i="8"/>
  <c r="F422" i="16" s="1"/>
  <c r="D37" i="19" s="1"/>
  <c r="I422" i="8"/>
  <c r="I422" i="16" s="1"/>
  <c r="N422" i="8"/>
  <c r="N422" i="16" s="1"/>
  <c r="O422" i="8"/>
  <c r="O422" i="16" s="1"/>
  <c r="F423" i="8"/>
  <c r="G423" i="8"/>
  <c r="O423" i="8"/>
  <c r="F424" i="8"/>
  <c r="I424" i="8"/>
  <c r="O424" i="8"/>
  <c r="P424" i="8"/>
  <c r="F425" i="8"/>
  <c r="F425" i="16" s="1"/>
  <c r="H425" i="8"/>
  <c r="H425" i="16" s="1"/>
  <c r="O425" i="8"/>
  <c r="O425" i="16" s="1"/>
  <c r="P425" i="8"/>
  <c r="P425" i="16" s="1"/>
  <c r="F426" i="8"/>
  <c r="F426" i="16" s="1"/>
  <c r="I426" i="8"/>
  <c r="I426" i="16" s="1"/>
  <c r="O426" i="8"/>
  <c r="O426" i="16" s="1"/>
  <c r="F427" i="8"/>
  <c r="I427" i="8"/>
  <c r="O427" i="8"/>
  <c r="P427" i="8"/>
  <c r="F428" i="8"/>
  <c r="F428" i="16" s="1"/>
  <c r="O428" i="8"/>
  <c r="O428" i="16" s="1"/>
  <c r="P428" i="8"/>
  <c r="P428" i="16" s="1"/>
  <c r="F429" i="8"/>
  <c r="I429" i="8"/>
  <c r="N429" i="8"/>
  <c r="O429" i="8"/>
  <c r="F430" i="8"/>
  <c r="I430" i="8"/>
  <c r="O430" i="8"/>
  <c r="F431" i="8"/>
  <c r="N431" i="8"/>
  <c r="O431" i="8"/>
  <c r="F432" i="8"/>
  <c r="F432" i="16" s="1"/>
  <c r="I432" i="8"/>
  <c r="I432" i="16" s="1"/>
  <c r="O432" i="8"/>
  <c r="O432" i="16" s="1"/>
  <c r="P432" i="8"/>
  <c r="P432" i="16" s="1"/>
  <c r="F433" i="8"/>
  <c r="F433" i="16" s="1"/>
  <c r="G433" i="8"/>
  <c r="G433" i="16" s="1"/>
  <c r="I433" i="8"/>
  <c r="I433" i="16" s="1"/>
  <c r="O433" i="8"/>
  <c r="O433" i="16" s="1"/>
  <c r="F434" i="8"/>
  <c r="F434" i="16" s="1"/>
  <c r="N434" i="8"/>
  <c r="N434" i="16" s="1"/>
  <c r="O434" i="8"/>
  <c r="O434" i="16" s="1"/>
  <c r="F435" i="8"/>
  <c r="F435" i="16" s="1"/>
  <c r="I435" i="8"/>
  <c r="I435" i="16" s="1"/>
  <c r="O435" i="8"/>
  <c r="O435" i="16" s="1"/>
  <c r="F436" i="8"/>
  <c r="G436" i="8"/>
  <c r="I436" i="8"/>
  <c r="O436" i="8"/>
  <c r="P436" i="8"/>
  <c r="F437" i="8"/>
  <c r="I437" i="8"/>
  <c r="N437" i="8"/>
  <c r="O437" i="8"/>
  <c r="F438" i="8"/>
  <c r="G438" i="8"/>
  <c r="I438" i="8"/>
  <c r="O438" i="8"/>
  <c r="F439" i="8"/>
  <c r="G439" i="8"/>
  <c r="I439" i="8"/>
  <c r="N439" i="8"/>
  <c r="O439" i="8"/>
  <c r="F440" i="8"/>
  <c r="F440" i="16" s="1"/>
  <c r="I440" i="8"/>
  <c r="I440" i="16" s="1"/>
  <c r="O440" i="8"/>
  <c r="O440" i="16" s="1"/>
  <c r="P440" i="8"/>
  <c r="P440" i="16" s="1"/>
  <c r="F441" i="8"/>
  <c r="F441" i="16" s="1"/>
  <c r="N441" i="8"/>
  <c r="N441" i="16" s="1"/>
  <c r="O441" i="8"/>
  <c r="O441" i="16" s="1"/>
  <c r="F442" i="8"/>
  <c r="F442" i="16" s="1"/>
  <c r="N442" i="8"/>
  <c r="N442" i="16" s="1"/>
  <c r="O442" i="8"/>
  <c r="O442" i="16" s="1"/>
  <c r="P442" i="8"/>
  <c r="P442" i="16" s="1"/>
  <c r="I443" i="8"/>
  <c r="I443" i="16" s="1"/>
  <c r="O443" i="8"/>
  <c r="O443" i="16" s="1"/>
  <c r="F444" i="8"/>
  <c r="H444" i="8"/>
  <c r="I444" i="8"/>
  <c r="O444" i="8"/>
  <c r="P444" i="8"/>
  <c r="F445" i="8"/>
  <c r="G445" i="8"/>
  <c r="I445" i="8"/>
  <c r="N445" i="8"/>
  <c r="O445" i="8"/>
  <c r="F446" i="8"/>
  <c r="G446" i="8"/>
  <c r="I446" i="8"/>
  <c r="O446" i="8"/>
  <c r="F447" i="8"/>
  <c r="N447" i="8"/>
  <c r="O447" i="8"/>
  <c r="F448" i="8"/>
  <c r="F448" i="16" s="1"/>
  <c r="G448" i="8"/>
  <c r="G448" i="16" s="1"/>
  <c r="I448" i="8"/>
  <c r="I448" i="16" s="1"/>
  <c r="O448" i="8"/>
  <c r="O448" i="16" s="1"/>
  <c r="G449" i="8"/>
  <c r="I449" i="8"/>
  <c r="O449" i="8"/>
  <c r="F450" i="8"/>
  <c r="H450" i="8"/>
  <c r="I450" i="8"/>
  <c r="N450" i="8"/>
  <c r="O450" i="8"/>
  <c r="P450" i="8"/>
  <c r="F451" i="8"/>
  <c r="G451" i="8"/>
  <c r="O451" i="8"/>
  <c r="P451" i="8"/>
  <c r="F452" i="8"/>
  <c r="F452" i="16" s="1"/>
  <c r="G452" i="8"/>
  <c r="G452" i="16" s="1"/>
  <c r="I452" i="8"/>
  <c r="I452" i="16" s="1"/>
  <c r="O452" i="8"/>
  <c r="O452" i="16" s="1"/>
  <c r="I453" i="8"/>
  <c r="I453" i="16" s="1"/>
  <c r="J453" i="8"/>
  <c r="J453" i="16" s="1"/>
  <c r="N453" i="8"/>
  <c r="N453" i="16" s="1"/>
  <c r="O453" i="8"/>
  <c r="O453" i="16" s="1"/>
  <c r="F454" i="8"/>
  <c r="I454" i="8"/>
  <c r="O454" i="8"/>
  <c r="N455" i="8"/>
  <c r="N455" i="16" s="1"/>
  <c r="O455" i="8"/>
  <c r="O455" i="16" s="1"/>
  <c r="P455" i="8"/>
  <c r="P455" i="16" s="1"/>
  <c r="F456" i="8"/>
  <c r="I456" i="8"/>
  <c r="N456" i="8"/>
  <c r="O456" i="8"/>
  <c r="F457" i="8"/>
  <c r="I457" i="8"/>
  <c r="O457" i="8"/>
  <c r="P457" i="8"/>
  <c r="F458" i="8"/>
  <c r="F458" i="16" s="1"/>
  <c r="I458" i="8"/>
  <c r="I458" i="16" s="1"/>
  <c r="N458" i="8"/>
  <c r="N458" i="16" s="1"/>
  <c r="O458" i="8"/>
  <c r="O458" i="16" s="1"/>
  <c r="F459" i="8"/>
  <c r="I459" i="8"/>
  <c r="O459" i="8"/>
  <c r="F460" i="8"/>
  <c r="O460" i="8"/>
  <c r="F461" i="8"/>
  <c r="F461" i="16" s="1"/>
  <c r="G461" i="8"/>
  <c r="G461" i="16" s="1"/>
  <c r="I461" i="8"/>
  <c r="I461" i="16" s="1"/>
  <c r="J461" i="8"/>
  <c r="J461" i="16" s="1"/>
  <c r="O461" i="8"/>
  <c r="O461" i="16" s="1"/>
  <c r="F462" i="8"/>
  <c r="F462" i="16" s="1"/>
  <c r="I462" i="8"/>
  <c r="I462" i="16" s="1"/>
  <c r="O462" i="8"/>
  <c r="O462" i="16" s="1"/>
  <c r="F463" i="8"/>
  <c r="N463" i="8"/>
  <c r="O463" i="8"/>
  <c r="F464" i="8"/>
  <c r="I464" i="8"/>
  <c r="O464" i="8"/>
  <c r="F465" i="8"/>
  <c r="O465" i="8"/>
  <c r="F466" i="8"/>
  <c r="G466" i="8"/>
  <c r="I466" i="8"/>
  <c r="N466" i="8"/>
  <c r="O466" i="8"/>
  <c r="F467" i="8"/>
  <c r="F467" i="16" s="1"/>
  <c r="G467" i="8"/>
  <c r="G467" i="16" s="1"/>
  <c r="I467" i="8"/>
  <c r="I467" i="16" s="1"/>
  <c r="O467" i="8"/>
  <c r="O467" i="16" s="1"/>
  <c r="F468" i="8"/>
  <c r="J468" i="8"/>
  <c r="N468" i="8"/>
  <c r="O468" i="8"/>
  <c r="F469" i="8"/>
  <c r="F469" i="16" s="1"/>
  <c r="G469" i="8"/>
  <c r="G469" i="16" s="1"/>
  <c r="I469" i="8"/>
  <c r="I469" i="16" s="1"/>
  <c r="J469" i="8"/>
  <c r="J469" i="16" s="1"/>
  <c r="O469" i="8"/>
  <c r="O469" i="16" s="1"/>
  <c r="F470" i="8"/>
  <c r="F470" i="16" s="1"/>
  <c r="G470" i="8"/>
  <c r="G470" i="16" s="1"/>
  <c r="I470" i="8"/>
  <c r="I470" i="16" s="1"/>
  <c r="N470" i="8"/>
  <c r="N470" i="16" s="1"/>
  <c r="O470" i="8"/>
  <c r="O470" i="16" s="1"/>
  <c r="F471" i="8"/>
  <c r="I471" i="8"/>
  <c r="N471" i="8"/>
  <c r="O471" i="8"/>
  <c r="F472" i="8"/>
  <c r="G472" i="8"/>
  <c r="I472" i="8"/>
  <c r="O472" i="8"/>
  <c r="F473" i="8"/>
  <c r="G473" i="8"/>
  <c r="I473" i="8"/>
  <c r="O473" i="8"/>
  <c r="F474" i="8"/>
  <c r="F474" i="16" s="1"/>
  <c r="G474" i="8"/>
  <c r="G474" i="16" s="1"/>
  <c r="N474" i="8"/>
  <c r="N474" i="16" s="1"/>
  <c r="O474" i="8"/>
  <c r="O474" i="16" s="1"/>
  <c r="F475" i="8"/>
  <c r="F475" i="16" s="1"/>
  <c r="O475" i="8"/>
  <c r="O475" i="16" s="1"/>
  <c r="F476" i="8"/>
  <c r="F476" i="16" s="1"/>
  <c r="I476" i="8"/>
  <c r="I476" i="16" s="1"/>
  <c r="N476" i="8"/>
  <c r="N476" i="16" s="1"/>
  <c r="O476" i="8"/>
  <c r="O476" i="16" s="1"/>
  <c r="F477" i="8"/>
  <c r="G477" i="8"/>
  <c r="I477" i="8"/>
  <c r="N477" i="8"/>
  <c r="O477" i="8"/>
  <c r="O478" i="8"/>
  <c r="F479" i="8"/>
  <c r="I479" i="8"/>
  <c r="N479" i="8"/>
  <c r="O479" i="8"/>
  <c r="P479" i="8"/>
  <c r="F480" i="8"/>
  <c r="F480" i="16" s="1"/>
  <c r="G480" i="8"/>
  <c r="G480" i="16" s="1"/>
  <c r="I480" i="8"/>
  <c r="I480" i="16" s="1"/>
  <c r="N480" i="8"/>
  <c r="N480" i="16" s="1"/>
  <c r="O480" i="8"/>
  <c r="O480" i="16" s="1"/>
  <c r="F481" i="8"/>
  <c r="I481" i="8"/>
  <c r="O481" i="8"/>
  <c r="P481" i="8"/>
  <c r="F482" i="8"/>
  <c r="I482" i="8"/>
  <c r="N482" i="8"/>
  <c r="O482" i="8"/>
  <c r="F483" i="8"/>
  <c r="F483" i="16" s="1"/>
  <c r="I483" i="8"/>
  <c r="I483" i="16" s="1"/>
  <c r="O483" i="8"/>
  <c r="O483" i="16" s="1"/>
  <c r="F484" i="8"/>
  <c r="I484" i="8"/>
  <c r="J484" i="8"/>
  <c r="N484" i="8"/>
  <c r="O484" i="8"/>
  <c r="F485" i="8"/>
  <c r="G485" i="8"/>
  <c r="N485" i="8"/>
  <c r="O485" i="8"/>
  <c r="P485" i="8"/>
  <c r="F486" i="8"/>
  <c r="F486" i="16" s="1"/>
  <c r="I486" i="8"/>
  <c r="I486" i="16" s="1"/>
  <c r="J486" i="8"/>
  <c r="J486" i="16" s="1"/>
  <c r="O486" i="8"/>
  <c r="O486" i="16" s="1"/>
  <c r="F487" i="8"/>
  <c r="N487" i="8"/>
  <c r="O487" i="8"/>
  <c r="P487" i="8"/>
  <c r="F488" i="8"/>
  <c r="I488" i="8"/>
  <c r="N488" i="8"/>
  <c r="O488" i="8"/>
  <c r="F489" i="8"/>
  <c r="G489" i="8"/>
  <c r="I489" i="8"/>
  <c r="N489" i="8"/>
  <c r="O489" i="8"/>
  <c r="F490" i="8"/>
  <c r="I490" i="8"/>
  <c r="N490" i="8"/>
  <c r="O490" i="8"/>
  <c r="F491" i="8"/>
  <c r="I491" i="8"/>
  <c r="O491" i="8"/>
  <c r="F492" i="8"/>
  <c r="I492" i="8"/>
  <c r="N492" i="8"/>
  <c r="O492" i="8"/>
  <c r="F493" i="8"/>
  <c r="F493" i="16" s="1"/>
  <c r="I493" i="8"/>
  <c r="I493" i="16" s="1"/>
  <c r="N493" i="8"/>
  <c r="N493" i="16" s="1"/>
  <c r="O493" i="8"/>
  <c r="O493" i="16" s="1"/>
  <c r="F494" i="8"/>
  <c r="F494" i="16" s="1"/>
  <c r="D62" i="19" s="1"/>
  <c r="G494" i="8"/>
  <c r="G494" i="16" s="1"/>
  <c r="E62" i="19" s="1"/>
  <c r="I494" i="8"/>
  <c r="I494" i="16" s="1"/>
  <c r="G62" i="19" s="1"/>
  <c r="O494" i="8"/>
  <c r="O494" i="16" s="1"/>
  <c r="M62" i="19" s="1"/>
  <c r="F495" i="8"/>
  <c r="F495" i="16" s="1"/>
  <c r="K495" i="8"/>
  <c r="K495" i="16" s="1"/>
  <c r="N495" i="8"/>
  <c r="N495" i="16" s="1"/>
  <c r="O495" i="8"/>
  <c r="O495" i="16" s="1"/>
  <c r="P495" i="8"/>
  <c r="P495" i="16" s="1"/>
  <c r="F496" i="8"/>
  <c r="H496" i="8"/>
  <c r="I496" i="8"/>
  <c r="O496" i="8"/>
  <c r="P496" i="8"/>
  <c r="F497" i="8"/>
  <c r="G497" i="8"/>
  <c r="I497" i="8"/>
  <c r="O497" i="8"/>
  <c r="F498" i="8"/>
  <c r="I498" i="8"/>
  <c r="O498" i="8"/>
  <c r="F499" i="8"/>
  <c r="F499" i="16" s="1"/>
  <c r="D41" i="19" s="1"/>
  <c r="O499" i="8"/>
  <c r="O499" i="16" s="1"/>
  <c r="M41" i="19" s="1"/>
  <c r="F500" i="8"/>
  <c r="G500" i="8"/>
  <c r="I500" i="8"/>
  <c r="O500" i="8"/>
  <c r="P500" i="8"/>
  <c r="F501" i="8"/>
  <c r="H501" i="8"/>
  <c r="I501" i="8"/>
  <c r="N501" i="8"/>
  <c r="O501" i="8"/>
  <c r="F502" i="8"/>
  <c r="F502" i="16" s="1"/>
  <c r="I502" i="8"/>
  <c r="I502" i="16" s="1"/>
  <c r="O502" i="8"/>
  <c r="O502" i="16" s="1"/>
  <c r="F503" i="8"/>
  <c r="F503" i="16" s="1"/>
  <c r="I503" i="8"/>
  <c r="I503" i="16" s="1"/>
  <c r="O503" i="8"/>
  <c r="O503" i="16" s="1"/>
  <c r="P503" i="8"/>
  <c r="P503" i="16" s="1"/>
  <c r="G504" i="8"/>
  <c r="I504" i="8"/>
  <c r="N504" i="8"/>
  <c r="O504" i="8"/>
  <c r="P504" i="8"/>
  <c r="F505" i="8"/>
  <c r="I505" i="8"/>
  <c r="O505" i="8"/>
  <c r="P505" i="8"/>
  <c r="F506" i="8"/>
  <c r="G506" i="8"/>
  <c r="O506" i="8"/>
  <c r="F507" i="8"/>
  <c r="F507" i="16" s="1"/>
  <c r="G507" i="8"/>
  <c r="G507" i="16" s="1"/>
  <c r="I507" i="8"/>
  <c r="I507" i="16" s="1"/>
  <c r="N507" i="8"/>
  <c r="O507" i="8"/>
  <c r="O507" i="16" s="1"/>
  <c r="F508" i="8"/>
  <c r="I508" i="8"/>
  <c r="O508" i="8"/>
  <c r="P508" i="8"/>
  <c r="F509" i="8"/>
  <c r="G509" i="8"/>
  <c r="I509" i="8"/>
  <c r="O509" i="8"/>
  <c r="F510" i="8"/>
  <c r="G510" i="8"/>
  <c r="I510" i="8"/>
  <c r="N510" i="8"/>
  <c r="O510" i="8"/>
  <c r="F511" i="8"/>
  <c r="G511" i="8"/>
  <c r="I511" i="8"/>
  <c r="N511" i="8"/>
  <c r="O511" i="8"/>
  <c r="P511" i="8"/>
  <c r="F512" i="8"/>
  <c r="F512" i="16" s="1"/>
  <c r="H512" i="8"/>
  <c r="H512" i="16" s="1"/>
  <c r="I512" i="8"/>
  <c r="I512" i="16" s="1"/>
  <c r="O512" i="8"/>
  <c r="O512" i="16" s="1"/>
  <c r="F513" i="8"/>
  <c r="H513" i="8"/>
  <c r="I513" i="8"/>
  <c r="O513" i="8"/>
  <c r="P513" i="8"/>
  <c r="F514" i="8"/>
  <c r="N514" i="8"/>
  <c r="O514" i="8"/>
  <c r="F515" i="8"/>
  <c r="F515" i="16" s="1"/>
  <c r="I515" i="8"/>
  <c r="I515" i="16" s="1"/>
  <c r="N515" i="8"/>
  <c r="N515" i="16" s="1"/>
  <c r="O515" i="8"/>
  <c r="O515" i="16" s="1"/>
  <c r="F516" i="8"/>
  <c r="J516" i="8"/>
  <c r="N516" i="8"/>
  <c r="O516" i="8"/>
  <c r="F517" i="8"/>
  <c r="F517" i="16" s="1"/>
  <c r="I517" i="8"/>
  <c r="I517" i="16" s="1"/>
  <c r="O517" i="8"/>
  <c r="O517" i="16" s="1"/>
  <c r="P517" i="8"/>
  <c r="P517" i="16" s="1"/>
  <c r="F518" i="8"/>
  <c r="G518" i="8"/>
  <c r="I518" i="8"/>
  <c r="J518" i="8"/>
  <c r="N518" i="8"/>
  <c r="O518" i="8"/>
  <c r="F519" i="8"/>
  <c r="F519" i="16" s="1"/>
  <c r="H519" i="8"/>
  <c r="H519" i="16" s="1"/>
  <c r="I519" i="8"/>
  <c r="I519" i="16" s="1"/>
  <c r="N519" i="8"/>
  <c r="N519" i="16" s="1"/>
  <c r="O519" i="8"/>
  <c r="O519" i="16" s="1"/>
  <c r="P519" i="8"/>
  <c r="P519" i="16" s="1"/>
  <c r="G520" i="8"/>
  <c r="J520" i="8"/>
  <c r="O520" i="8"/>
  <c r="F521" i="8"/>
  <c r="I521" i="8"/>
  <c r="M521" i="8"/>
  <c r="N521" i="8"/>
  <c r="O521" i="8"/>
  <c r="F522" i="8"/>
  <c r="F522" i="16" s="1"/>
  <c r="I522" i="8"/>
  <c r="I522" i="16" s="1"/>
  <c r="N522" i="8"/>
  <c r="N522" i="16" s="1"/>
  <c r="O522" i="8"/>
  <c r="O522" i="16" s="1"/>
  <c r="F523" i="8"/>
  <c r="F523" i="16" s="1"/>
  <c r="G523" i="8"/>
  <c r="G523" i="16" s="1"/>
  <c r="O523" i="8"/>
  <c r="O523" i="16" s="1"/>
  <c r="P523" i="8"/>
  <c r="P523" i="16" s="1"/>
  <c r="F524" i="8"/>
  <c r="I524" i="8"/>
  <c r="N524" i="8"/>
  <c r="O524" i="8"/>
  <c r="F525" i="8"/>
  <c r="O525" i="8"/>
  <c r="F526" i="8"/>
  <c r="F526" i="16" s="1"/>
  <c r="O526" i="8"/>
  <c r="O526" i="16" s="1"/>
  <c r="F527" i="8"/>
  <c r="I527" i="8"/>
  <c r="N527" i="8"/>
  <c r="O527" i="8"/>
  <c r="F528" i="8"/>
  <c r="I528" i="8"/>
  <c r="N528" i="8"/>
  <c r="O528" i="8"/>
  <c r="P528" i="8"/>
  <c r="F529" i="8"/>
  <c r="G529" i="8"/>
  <c r="I529" i="8"/>
  <c r="N529" i="8"/>
  <c r="O529" i="8"/>
  <c r="P529" i="8"/>
  <c r="F530" i="8"/>
  <c r="I530" i="8"/>
  <c r="N530" i="8"/>
  <c r="O530" i="8"/>
  <c r="F531" i="8"/>
  <c r="I531" i="8"/>
  <c r="N531" i="8"/>
  <c r="O531" i="8"/>
  <c r="P531" i="8"/>
  <c r="F532" i="8"/>
  <c r="F532" i="16" s="1"/>
  <c r="G532" i="8"/>
  <c r="G532" i="16" s="1"/>
  <c r="I532" i="8"/>
  <c r="I532" i="16" s="1"/>
  <c r="J532" i="8"/>
  <c r="J532" i="16" s="1"/>
  <c r="N532" i="8"/>
  <c r="N532" i="16" s="1"/>
  <c r="O532" i="8"/>
  <c r="O532" i="16" s="1"/>
  <c r="P532" i="8"/>
  <c r="P532" i="16" s="1"/>
  <c r="F533" i="8"/>
  <c r="N533" i="8"/>
  <c r="O533" i="8"/>
  <c r="F534" i="8"/>
  <c r="F534" i="16" s="1"/>
  <c r="G534" i="8"/>
  <c r="G534" i="16" s="1"/>
  <c r="H534" i="8"/>
  <c r="H534" i="16" s="1"/>
  <c r="I534" i="8"/>
  <c r="I534" i="16" s="1"/>
  <c r="N534" i="8"/>
  <c r="N534" i="16" s="1"/>
  <c r="O534" i="8"/>
  <c r="O534" i="16" s="1"/>
  <c r="F535" i="8"/>
  <c r="G535" i="8"/>
  <c r="N535" i="8"/>
  <c r="O535" i="8"/>
  <c r="P535" i="8"/>
  <c r="F536" i="8"/>
  <c r="H536" i="8"/>
  <c r="I536" i="8"/>
  <c r="O536" i="8"/>
  <c r="F537" i="8"/>
  <c r="F537" i="16" s="1"/>
  <c r="G537" i="8"/>
  <c r="G537" i="16" s="1"/>
  <c r="N537" i="8"/>
  <c r="N537" i="16" s="1"/>
  <c r="O537" i="8"/>
  <c r="F538" i="8"/>
  <c r="N538" i="8"/>
  <c r="O538" i="8"/>
  <c r="P538" i="8"/>
  <c r="F539" i="8"/>
  <c r="G539" i="8"/>
  <c r="I539" i="8"/>
  <c r="N539" i="8"/>
  <c r="O539" i="8"/>
  <c r="F540" i="8"/>
  <c r="G540" i="8"/>
  <c r="I540" i="8"/>
  <c r="N540" i="8"/>
  <c r="O540" i="8"/>
  <c r="F541" i="8"/>
  <c r="F541" i="16" s="1"/>
  <c r="O541" i="8"/>
  <c r="O541" i="16" s="1"/>
  <c r="P541" i="8"/>
  <c r="P541" i="16" s="1"/>
  <c r="F542" i="8"/>
  <c r="N542" i="8"/>
  <c r="O542" i="8"/>
  <c r="F543" i="8"/>
  <c r="G543" i="8"/>
  <c r="I543" i="8"/>
  <c r="O543" i="8"/>
  <c r="F544" i="8"/>
  <c r="G544" i="8"/>
  <c r="I544" i="8"/>
  <c r="N544" i="8"/>
  <c r="O544" i="8"/>
  <c r="P544" i="8"/>
  <c r="F545" i="8"/>
  <c r="N545" i="8"/>
  <c r="O545" i="8"/>
  <c r="F546" i="8"/>
  <c r="O546" i="8"/>
  <c r="F547" i="8"/>
  <c r="G547" i="8"/>
  <c r="I547" i="8"/>
  <c r="N547" i="8"/>
  <c r="O547" i="8"/>
  <c r="F548" i="8"/>
  <c r="F548" i="16" s="1"/>
  <c r="G548" i="8"/>
  <c r="G548" i="16" s="1"/>
  <c r="I548" i="8"/>
  <c r="I548" i="16" s="1"/>
  <c r="N548" i="8"/>
  <c r="N548" i="16" s="1"/>
  <c r="O548" i="8"/>
  <c r="O548" i="16" s="1"/>
  <c r="P548" i="8"/>
  <c r="P548" i="16" s="1"/>
  <c r="F549" i="8"/>
  <c r="G549" i="8"/>
  <c r="I549" i="8"/>
  <c r="O549" i="8"/>
  <c r="F550" i="8"/>
  <c r="F550" i="16" s="1"/>
  <c r="I550" i="8"/>
  <c r="I550" i="16" s="1"/>
  <c r="N550" i="8"/>
  <c r="N550" i="16" s="1"/>
  <c r="O550" i="8"/>
  <c r="O550" i="16" s="1"/>
  <c r="F551" i="8"/>
  <c r="G551" i="8"/>
  <c r="H551" i="8"/>
  <c r="I551" i="8"/>
  <c r="N551" i="8"/>
  <c r="O551" i="8"/>
  <c r="P551" i="8"/>
  <c r="F552" i="8"/>
  <c r="I552" i="8"/>
  <c r="O552" i="8"/>
  <c r="F553" i="8"/>
  <c r="H553" i="8"/>
  <c r="I553" i="8"/>
  <c r="N553" i="8"/>
  <c r="O553" i="8"/>
  <c r="F554" i="8"/>
  <c r="I554" i="8"/>
  <c r="N554" i="8"/>
  <c r="O554" i="8"/>
  <c r="P554" i="8"/>
  <c r="F555" i="8"/>
  <c r="H555" i="8"/>
  <c r="I555" i="8"/>
  <c r="O555" i="8"/>
  <c r="F556" i="8"/>
  <c r="F556" i="16" s="1"/>
  <c r="I556" i="8"/>
  <c r="I556" i="16" s="1"/>
  <c r="N556" i="8"/>
  <c r="N556" i="16" s="1"/>
  <c r="O556" i="8"/>
  <c r="O556" i="16" s="1"/>
  <c r="F557" i="8"/>
  <c r="F557" i="16" s="1"/>
  <c r="G557" i="8"/>
  <c r="G557" i="16" s="1"/>
  <c r="I557" i="8"/>
  <c r="I557" i="16" s="1"/>
  <c r="O557" i="8"/>
  <c r="O557" i="16" s="1"/>
  <c r="F558" i="8"/>
  <c r="F558" i="16" s="1"/>
  <c r="D49" i="19" s="1"/>
  <c r="G558" i="8"/>
  <c r="G558" i="16" s="1"/>
  <c r="E49" i="19" s="1"/>
  <c r="I558" i="8"/>
  <c r="I558" i="16" s="1"/>
  <c r="G49" i="19" s="1"/>
  <c r="O558" i="8"/>
  <c r="O558" i="16" s="1"/>
  <c r="M49" i="19" s="1"/>
  <c r="P558" i="8"/>
  <c r="P558" i="16" s="1"/>
  <c r="N49" i="19" s="1"/>
  <c r="F559" i="8"/>
  <c r="G559" i="8"/>
  <c r="I559" i="8"/>
  <c r="N559" i="8"/>
  <c r="O559" i="8"/>
  <c r="F560" i="8"/>
  <c r="I560" i="8"/>
  <c r="J560" i="8"/>
  <c r="N560" i="8"/>
  <c r="O560" i="8"/>
  <c r="F561" i="8"/>
  <c r="G561" i="8"/>
  <c r="I561" i="8"/>
  <c r="O561" i="8"/>
  <c r="P561" i="8"/>
  <c r="F562" i="8"/>
  <c r="G562" i="8"/>
  <c r="I562" i="8"/>
  <c r="N562" i="8"/>
  <c r="O562" i="8"/>
  <c r="F563" i="8"/>
  <c r="G15" i="9" s="1"/>
  <c r="I563" i="8"/>
  <c r="J15" i="9" s="1"/>
  <c r="J563" i="8"/>
  <c r="K15" i="9" s="1"/>
  <c r="N563" i="8"/>
  <c r="O15" i="9" s="1"/>
  <c r="O563" i="8"/>
  <c r="P15" i="9" s="1"/>
  <c r="P563" i="8"/>
  <c r="Q15" i="9" s="1"/>
  <c r="F564" i="8"/>
  <c r="I564" i="8"/>
  <c r="N564" i="8"/>
  <c r="O564" i="8"/>
  <c r="F565" i="8"/>
  <c r="F565" i="16" s="1"/>
  <c r="G565" i="8"/>
  <c r="G565" i="16" s="1"/>
  <c r="K565" i="8"/>
  <c r="K565" i="16" s="1"/>
  <c r="N565" i="8"/>
  <c r="N565" i="16" s="1"/>
  <c r="O565" i="8"/>
  <c r="O565" i="16" s="1"/>
  <c r="F566" i="8"/>
  <c r="F566" i="16" s="1"/>
  <c r="I566" i="8"/>
  <c r="I566" i="16" s="1"/>
  <c r="N566" i="8"/>
  <c r="N566" i="16" s="1"/>
  <c r="O566" i="8"/>
  <c r="O566" i="16" s="1"/>
  <c r="F567" i="8"/>
  <c r="F567" i="16" s="1"/>
  <c r="N567" i="8"/>
  <c r="N567" i="16" s="1"/>
  <c r="O567" i="8"/>
  <c r="O567" i="16" s="1"/>
  <c r="P567" i="8"/>
  <c r="P567" i="16" s="1"/>
  <c r="F568" i="8"/>
  <c r="G568" i="8"/>
  <c r="I568" i="8"/>
  <c r="N568" i="8"/>
  <c r="O568" i="8"/>
  <c r="F569" i="8"/>
  <c r="F569" i="16" s="1"/>
  <c r="H569" i="8"/>
  <c r="H569" i="16" s="1"/>
  <c r="I569" i="8"/>
  <c r="I569" i="16" s="1"/>
  <c r="J569" i="8"/>
  <c r="J569" i="16" s="1"/>
  <c r="N569" i="8"/>
  <c r="N569" i="16" s="1"/>
  <c r="O569" i="8"/>
  <c r="O569" i="16" s="1"/>
  <c r="F570" i="8"/>
  <c r="G570" i="8"/>
  <c r="I570" i="8"/>
  <c r="O570" i="8"/>
  <c r="P570" i="8"/>
  <c r="F571" i="8"/>
  <c r="H571" i="8"/>
  <c r="I571" i="8"/>
  <c r="O571" i="8"/>
  <c r="P571" i="8"/>
  <c r="F572" i="8"/>
  <c r="F572" i="16" s="1"/>
  <c r="G572" i="8"/>
  <c r="G572" i="16" s="1"/>
  <c r="I572" i="8"/>
  <c r="I572" i="16" s="1"/>
  <c r="N572" i="8"/>
  <c r="N572" i="16" s="1"/>
  <c r="O572" i="8"/>
  <c r="O572" i="16" s="1"/>
  <c r="F573" i="8"/>
  <c r="F573" i="16" s="1"/>
  <c r="O573" i="8"/>
  <c r="O573" i="16" s="1"/>
  <c r="P573" i="8"/>
  <c r="P573" i="16" s="1"/>
  <c r="F574" i="8"/>
  <c r="F574" i="16" s="1"/>
  <c r="G574" i="8"/>
  <c r="G574" i="16" s="1"/>
  <c r="I574" i="8"/>
  <c r="I574" i="16" s="1"/>
  <c r="O574" i="8"/>
  <c r="O574" i="16" s="1"/>
  <c r="F575" i="8"/>
  <c r="F575" i="16" s="1"/>
  <c r="G575" i="8"/>
  <c r="G575" i="16" s="1"/>
  <c r="N575" i="8"/>
  <c r="N575" i="16" s="1"/>
  <c r="O575" i="8"/>
  <c r="O575" i="16" s="1"/>
  <c r="F576" i="8"/>
  <c r="G576" i="8"/>
  <c r="I576" i="8"/>
  <c r="O576" i="8"/>
  <c r="P576" i="8"/>
  <c r="F577" i="8"/>
  <c r="I577" i="8"/>
  <c r="J577" i="8"/>
  <c r="O577" i="8"/>
  <c r="F578" i="8"/>
  <c r="G578" i="8"/>
  <c r="N578" i="8"/>
  <c r="O578" i="8"/>
  <c r="P578" i="8"/>
  <c r="F579" i="8"/>
  <c r="F579" i="16" s="1"/>
  <c r="I579" i="8"/>
  <c r="I579" i="16" s="1"/>
  <c r="O579" i="8"/>
  <c r="O579" i="16" s="1"/>
  <c r="P579" i="8"/>
  <c r="P579" i="16" s="1"/>
  <c r="F580" i="8"/>
  <c r="G580" i="8"/>
  <c r="I580" i="8"/>
  <c r="J580" i="8"/>
  <c r="O580" i="8"/>
  <c r="F581" i="8"/>
  <c r="F581" i="16" s="1"/>
  <c r="D44" i="19" s="1"/>
  <c r="I581" i="8"/>
  <c r="I581" i="16" s="1"/>
  <c r="N581" i="8"/>
  <c r="N581" i="16" s="1"/>
  <c r="L44" i="19" s="1"/>
  <c r="O581" i="8"/>
  <c r="O581" i="16" s="1"/>
  <c r="F582" i="8"/>
  <c r="F582" i="16" s="1"/>
  <c r="O582" i="8"/>
  <c r="O582" i="16" s="1"/>
  <c r="F583" i="8"/>
  <c r="F583" i="16" s="1"/>
  <c r="G583" i="8"/>
  <c r="G583" i="16" s="1"/>
  <c r="I583" i="8"/>
  <c r="I583" i="16" s="1"/>
  <c r="J583" i="8"/>
  <c r="J583" i="16" s="1"/>
  <c r="O583" i="8"/>
  <c r="O583" i="16" s="1"/>
  <c r="P583" i="8"/>
  <c r="P583" i="16" s="1"/>
  <c r="F584" i="8"/>
  <c r="G584" i="8"/>
  <c r="I584" i="8"/>
  <c r="N584" i="8"/>
  <c r="O584" i="8"/>
  <c r="P584" i="8"/>
  <c r="F585" i="8"/>
  <c r="F585" i="16" s="1"/>
  <c r="G585" i="8"/>
  <c r="G585" i="16" s="1"/>
  <c r="I585" i="8"/>
  <c r="I585" i="16" s="1"/>
  <c r="O585" i="8"/>
  <c r="O585" i="16" s="1"/>
  <c r="F586" i="8"/>
  <c r="I586" i="8"/>
  <c r="N586" i="8"/>
  <c r="O586" i="8"/>
  <c r="P586" i="8"/>
  <c r="F587" i="8"/>
  <c r="F587" i="16" s="1"/>
  <c r="N587" i="8"/>
  <c r="N587" i="16" s="1"/>
  <c r="O587" i="8"/>
  <c r="O587" i="16" s="1"/>
  <c r="F588" i="8"/>
  <c r="F588" i="16" s="1"/>
  <c r="I588" i="8"/>
  <c r="I588" i="16" s="1"/>
  <c r="J588" i="8"/>
  <c r="J588" i="16" s="1"/>
  <c r="N588" i="8"/>
  <c r="N588" i="16" s="1"/>
  <c r="O588" i="8"/>
  <c r="O588" i="16" s="1"/>
  <c r="P588" i="8"/>
  <c r="P588" i="16" s="1"/>
  <c r="F589" i="8"/>
  <c r="G589" i="8"/>
  <c r="O589" i="8"/>
  <c r="P589" i="8"/>
  <c r="F590" i="8"/>
  <c r="F590" i="16" s="1"/>
  <c r="I590" i="8"/>
  <c r="I590" i="16" s="1"/>
  <c r="J590" i="8"/>
  <c r="J590" i="16" s="1"/>
  <c r="N590" i="8"/>
  <c r="N590" i="16" s="1"/>
  <c r="O590" i="8"/>
  <c r="O590" i="16" s="1"/>
  <c r="F591" i="8"/>
  <c r="G591" i="8"/>
  <c r="I591" i="8"/>
  <c r="N591" i="8"/>
  <c r="O591" i="8"/>
  <c r="P591" i="8"/>
  <c r="F592" i="8"/>
  <c r="F592" i="16" s="1"/>
  <c r="I592" i="8"/>
  <c r="I592" i="16" s="1"/>
  <c r="N592" i="8"/>
  <c r="N592" i="16" s="1"/>
  <c r="O592" i="8"/>
  <c r="O592" i="16" s="1"/>
  <c r="P592" i="8"/>
  <c r="P592" i="16" s="1"/>
  <c r="F593" i="8"/>
  <c r="F593" i="16" s="1"/>
  <c r="G593" i="8"/>
  <c r="G593" i="16" s="1"/>
  <c r="I593" i="8"/>
  <c r="I593" i="16" s="1"/>
  <c r="N593" i="8"/>
  <c r="N593" i="16" s="1"/>
  <c r="O593" i="8"/>
  <c r="O593" i="16" s="1"/>
  <c r="F594" i="8"/>
  <c r="G594" i="8"/>
  <c r="I594" i="8"/>
  <c r="J594" i="8"/>
  <c r="N594" i="8"/>
  <c r="O594" i="8"/>
  <c r="P594" i="8"/>
  <c r="F595" i="8"/>
  <c r="F595" i="16" s="1"/>
  <c r="I595" i="8"/>
  <c r="I595" i="16" s="1"/>
  <c r="N595" i="8"/>
  <c r="N595" i="16" s="1"/>
  <c r="O595" i="8"/>
  <c r="O595" i="16" s="1"/>
  <c r="F596" i="8"/>
  <c r="I596" i="8"/>
  <c r="N596" i="8"/>
  <c r="O596" i="8"/>
  <c r="P596" i="8"/>
  <c r="F597" i="8"/>
  <c r="I597" i="8"/>
  <c r="N597" i="8"/>
  <c r="O597" i="8"/>
  <c r="P597" i="8"/>
  <c r="F598" i="8"/>
  <c r="G598" i="8"/>
  <c r="N598" i="8"/>
  <c r="O598" i="8"/>
  <c r="P598" i="8"/>
  <c r="F599" i="8"/>
  <c r="G599" i="8"/>
  <c r="I599" i="8"/>
  <c r="N599" i="8"/>
  <c r="O599" i="8"/>
  <c r="P599" i="8"/>
  <c r="F600" i="8"/>
  <c r="F600" i="16" s="1"/>
  <c r="N600" i="8"/>
  <c r="N600" i="16" s="1"/>
  <c r="O600" i="8"/>
  <c r="O600" i="16" s="1"/>
  <c r="F601" i="8"/>
  <c r="F601" i="16" s="1"/>
  <c r="I601" i="8"/>
  <c r="I601" i="16" s="1"/>
  <c r="N601" i="8"/>
  <c r="O601" i="8"/>
  <c r="O601" i="16" s="1"/>
  <c r="P601" i="8"/>
  <c r="P601" i="16" s="1"/>
  <c r="F602" i="8"/>
  <c r="F602" i="16" s="1"/>
  <c r="G602" i="8"/>
  <c r="G602" i="16" s="1"/>
  <c r="J602" i="8"/>
  <c r="J602" i="16" s="1"/>
  <c r="N602" i="8"/>
  <c r="N602" i="16" s="1"/>
  <c r="O602" i="8"/>
  <c r="O602" i="16" s="1"/>
  <c r="F603" i="8"/>
  <c r="F603" i="16" s="1"/>
  <c r="H603" i="8"/>
  <c r="H603" i="16" s="1"/>
  <c r="I603" i="8"/>
  <c r="I603" i="16" s="1"/>
  <c r="N603" i="8"/>
  <c r="N603" i="16" s="1"/>
  <c r="O603" i="8"/>
  <c r="O603" i="16" s="1"/>
  <c r="F604" i="8"/>
  <c r="F604" i="16" s="1"/>
  <c r="O604" i="8"/>
  <c r="O604" i="16" s="1"/>
  <c r="F605" i="8"/>
  <c r="F605" i="16" s="1"/>
  <c r="G605" i="8"/>
  <c r="G605" i="16" s="1"/>
  <c r="J605" i="8"/>
  <c r="J605" i="16" s="1"/>
  <c r="O605" i="8"/>
  <c r="O605" i="16" s="1"/>
  <c r="F606" i="8"/>
  <c r="F606" i="16" s="1"/>
  <c r="G606" i="8"/>
  <c r="G606" i="16" s="1"/>
  <c r="I606" i="8"/>
  <c r="I606" i="16" s="1"/>
  <c r="N606" i="8"/>
  <c r="N606" i="16" s="1"/>
  <c r="O606" i="8"/>
  <c r="O606" i="16" s="1"/>
  <c r="P606" i="8"/>
  <c r="P606" i="16" s="1"/>
  <c r="F607" i="8"/>
  <c r="G607" i="8"/>
  <c r="I607" i="8"/>
  <c r="O607" i="8"/>
  <c r="P607" i="8"/>
  <c r="F608" i="8"/>
  <c r="F608" i="16" s="1"/>
  <c r="I608" i="8"/>
  <c r="I608" i="16" s="1"/>
  <c r="N608" i="8"/>
  <c r="N608" i="16" s="1"/>
  <c r="O608" i="8"/>
  <c r="O608" i="16" s="1"/>
  <c r="F609" i="8"/>
  <c r="G609" i="8"/>
  <c r="I609" i="8"/>
  <c r="N609" i="8"/>
  <c r="O609" i="8"/>
  <c r="P609" i="8"/>
  <c r="F610" i="8"/>
  <c r="N610" i="8"/>
  <c r="O610" i="8"/>
  <c r="F611" i="8"/>
  <c r="G611" i="8"/>
  <c r="I611" i="8"/>
  <c r="N611" i="8"/>
  <c r="O611" i="8"/>
  <c r="F612" i="8"/>
  <c r="F612" i="16" s="1"/>
  <c r="G612" i="8"/>
  <c r="G612" i="16" s="1"/>
  <c r="I612" i="8"/>
  <c r="I612" i="16" s="1"/>
  <c r="N612" i="8"/>
  <c r="N612" i="16" s="1"/>
  <c r="O612" i="8"/>
  <c r="O612" i="16" s="1"/>
  <c r="P612" i="8"/>
  <c r="P612" i="16" s="1"/>
  <c r="F613" i="8"/>
  <c r="F613" i="16" s="1"/>
  <c r="I613" i="8"/>
  <c r="I613" i="16" s="1"/>
  <c r="N613" i="8"/>
  <c r="N613" i="16" s="1"/>
  <c r="O613" i="8"/>
  <c r="O613" i="16" s="1"/>
  <c r="F614" i="8"/>
  <c r="F614" i="16" s="1"/>
  <c r="G614" i="8"/>
  <c r="G614" i="16" s="1"/>
  <c r="I614" i="8"/>
  <c r="I614" i="16" s="1"/>
  <c r="N614" i="8"/>
  <c r="N614" i="16" s="1"/>
  <c r="O614" i="8"/>
  <c r="O614" i="16" s="1"/>
  <c r="F615" i="8"/>
  <c r="I615" i="8"/>
  <c r="N615" i="8"/>
  <c r="O615" i="8"/>
  <c r="P615" i="8"/>
  <c r="F616" i="8"/>
  <c r="I616" i="8"/>
  <c r="J616" i="8"/>
  <c r="N616" i="8"/>
  <c r="O616" i="8"/>
  <c r="F617" i="8"/>
  <c r="F617" i="16" s="1"/>
  <c r="H617" i="8"/>
  <c r="H617" i="16" s="1"/>
  <c r="I617" i="8"/>
  <c r="I617" i="16" s="1"/>
  <c r="N617" i="8"/>
  <c r="N617" i="16" s="1"/>
  <c r="O617" i="8"/>
  <c r="O617" i="16" s="1"/>
  <c r="F618" i="8"/>
  <c r="G618" i="8"/>
  <c r="I618" i="8"/>
  <c r="N618" i="8"/>
  <c r="O618" i="8"/>
  <c r="P618" i="8"/>
  <c r="F619" i="8"/>
  <c r="I619" i="8"/>
  <c r="N619" i="8"/>
  <c r="O619" i="8"/>
  <c r="P619" i="8"/>
  <c r="F620" i="8"/>
  <c r="F620" i="16" s="1"/>
  <c r="G620" i="8"/>
  <c r="G620" i="16" s="1"/>
  <c r="O620" i="8"/>
  <c r="O620" i="16" s="1"/>
  <c r="F621" i="8"/>
  <c r="F621" i="16" s="1"/>
  <c r="I621" i="8"/>
  <c r="I621" i="16" s="1"/>
  <c r="J621" i="8"/>
  <c r="J621" i="16" s="1"/>
  <c r="O621" i="8"/>
  <c r="O621" i="16" s="1"/>
  <c r="F622" i="8"/>
  <c r="F622" i="16" s="1"/>
  <c r="G622" i="8"/>
  <c r="G622" i="16" s="1"/>
  <c r="I622" i="8"/>
  <c r="I622" i="16" s="1"/>
  <c r="J622" i="8"/>
  <c r="J622" i="16" s="1"/>
  <c r="N622" i="8"/>
  <c r="N622" i="16" s="1"/>
  <c r="O622" i="8"/>
  <c r="O622" i="16" s="1"/>
  <c r="F623" i="8"/>
  <c r="I623" i="8"/>
  <c r="O623" i="8"/>
  <c r="F624" i="8"/>
  <c r="F624" i="16" s="1"/>
  <c r="I624" i="8"/>
  <c r="I624" i="16" s="1"/>
  <c r="N624" i="8"/>
  <c r="N624" i="16" s="1"/>
  <c r="O624" i="8"/>
  <c r="O624" i="16" s="1"/>
  <c r="P624" i="8"/>
  <c r="P624" i="16" s="1"/>
  <c r="F625" i="8"/>
  <c r="F625" i="16" s="1"/>
  <c r="I625" i="8"/>
  <c r="I625" i="16" s="1"/>
  <c r="N625" i="8"/>
  <c r="N625" i="16" s="1"/>
  <c r="O625" i="8"/>
  <c r="O625" i="16" s="1"/>
  <c r="P625" i="8"/>
  <c r="P625" i="16" s="1"/>
  <c r="F626" i="8"/>
  <c r="F626" i="16" s="1"/>
  <c r="I626" i="8"/>
  <c r="I626" i="16" s="1"/>
  <c r="N626" i="8"/>
  <c r="N626" i="16" s="1"/>
  <c r="O626" i="8"/>
  <c r="O626" i="16" s="1"/>
  <c r="F627" i="8"/>
  <c r="I627" i="8"/>
  <c r="J627" i="8"/>
  <c r="N627" i="8"/>
  <c r="O627" i="8"/>
  <c r="P627" i="8"/>
  <c r="F628" i="8"/>
  <c r="G628" i="8"/>
  <c r="H628" i="8"/>
  <c r="I628" i="8"/>
  <c r="N628" i="8"/>
  <c r="O628" i="8"/>
  <c r="P628" i="8"/>
  <c r="F629" i="8"/>
  <c r="N629" i="8"/>
  <c r="O629" i="8"/>
  <c r="F630" i="8"/>
  <c r="F630" i="16" s="1"/>
  <c r="N630" i="8"/>
  <c r="N630" i="16" s="1"/>
  <c r="O630" i="8"/>
  <c r="O630" i="16" s="1"/>
  <c r="F631" i="8"/>
  <c r="F631" i="16" s="1"/>
  <c r="I631" i="8"/>
  <c r="I631" i="16" s="1"/>
  <c r="G47" i="19" s="1"/>
  <c r="N631" i="8"/>
  <c r="N631" i="16" s="1"/>
  <c r="O631" i="8"/>
  <c r="O631" i="16" s="1"/>
  <c r="F632" i="8"/>
  <c r="J632" i="8"/>
  <c r="N632" i="8"/>
  <c r="O632" i="8"/>
  <c r="P632" i="8"/>
  <c r="F633" i="8"/>
  <c r="H633" i="8"/>
  <c r="I633" i="8"/>
  <c r="N633" i="8"/>
  <c r="O633" i="8"/>
  <c r="F634" i="8"/>
  <c r="F634" i="16" s="1"/>
  <c r="G634" i="8"/>
  <c r="G634" i="16" s="1"/>
  <c r="N634" i="8"/>
  <c r="N634" i="16" s="1"/>
  <c r="O634" i="8"/>
  <c r="O634" i="16" s="1"/>
  <c r="F635" i="8"/>
  <c r="F635" i="16" s="1"/>
  <c r="I635" i="8"/>
  <c r="I635" i="16" s="1"/>
  <c r="J635" i="8"/>
  <c r="J635" i="16" s="1"/>
  <c r="N635" i="8"/>
  <c r="N635" i="16" s="1"/>
  <c r="O635" i="8"/>
  <c r="O635" i="16" s="1"/>
  <c r="P635" i="8"/>
  <c r="P635" i="16" s="1"/>
  <c r="F636" i="8"/>
  <c r="G636" i="8"/>
  <c r="J636" i="8"/>
  <c r="O636" i="8"/>
  <c r="F637" i="8"/>
  <c r="I637" i="8"/>
  <c r="O637" i="8"/>
  <c r="P637" i="8"/>
  <c r="F638" i="8"/>
  <c r="G638" i="8"/>
  <c r="I638" i="8"/>
  <c r="N638" i="8"/>
  <c r="O638" i="8"/>
  <c r="P638" i="8"/>
  <c r="F639" i="8"/>
  <c r="F639" i="16" s="1"/>
  <c r="G639" i="8"/>
  <c r="G639" i="16" s="1"/>
  <c r="I639" i="8"/>
  <c r="I639" i="16" s="1"/>
  <c r="J639" i="8"/>
  <c r="J639" i="16" s="1"/>
  <c r="O639" i="8"/>
  <c r="O639" i="16" s="1"/>
  <c r="F640" i="8"/>
  <c r="F640" i="16" s="1"/>
  <c r="I640" i="8"/>
  <c r="I640" i="16" s="1"/>
  <c r="N640" i="8"/>
  <c r="N640" i="16" s="1"/>
  <c r="O640" i="8"/>
  <c r="O640" i="16" s="1"/>
  <c r="P640" i="8"/>
  <c r="P640" i="16" s="1"/>
  <c r="F641" i="8"/>
  <c r="F641" i="16" s="1"/>
  <c r="G641" i="8"/>
  <c r="G641" i="16" s="1"/>
  <c r="I641" i="8"/>
  <c r="I641" i="16" s="1"/>
  <c r="N641" i="8"/>
  <c r="N641" i="16" s="1"/>
  <c r="O641" i="8"/>
  <c r="O641" i="16" s="1"/>
  <c r="P641" i="8"/>
  <c r="P641" i="16" s="1"/>
  <c r="F642" i="8"/>
  <c r="G642" i="8"/>
  <c r="I642" i="8"/>
  <c r="J642" i="8"/>
  <c r="N642" i="8"/>
  <c r="O642" i="8"/>
  <c r="P642" i="8"/>
  <c r="F643" i="8"/>
  <c r="G643" i="8"/>
  <c r="I643" i="8"/>
  <c r="N643" i="8"/>
  <c r="O643" i="8"/>
  <c r="F644" i="8"/>
  <c r="N644" i="8"/>
  <c r="O644" i="8"/>
  <c r="P644" i="8"/>
  <c r="F645" i="8"/>
  <c r="J645" i="8"/>
  <c r="N645" i="8"/>
  <c r="O645" i="8"/>
  <c r="P645" i="8"/>
  <c r="F646" i="8"/>
  <c r="F646" i="16" s="1"/>
  <c r="G646" i="8"/>
  <c r="G646" i="16" s="1"/>
  <c r="I646" i="8"/>
  <c r="I646" i="16" s="1"/>
  <c r="N646" i="8"/>
  <c r="N646" i="16" s="1"/>
  <c r="O646" i="8"/>
  <c r="O646" i="16" s="1"/>
  <c r="F647" i="8"/>
  <c r="G647" i="8"/>
  <c r="N647" i="8"/>
  <c r="O647" i="8"/>
  <c r="P647" i="8"/>
  <c r="F648" i="8"/>
  <c r="F648" i="16" s="1"/>
  <c r="G648" i="8"/>
  <c r="G648" i="16" s="1"/>
  <c r="I648" i="8"/>
  <c r="I648" i="16" s="1"/>
  <c r="N648" i="8"/>
  <c r="N648" i="16" s="1"/>
  <c r="O648" i="8"/>
  <c r="O648" i="16" s="1"/>
  <c r="P648" i="8"/>
  <c r="P648" i="16" s="1"/>
  <c r="F649" i="8"/>
  <c r="F649" i="16" s="1"/>
  <c r="I649" i="8"/>
  <c r="I649" i="16" s="1"/>
  <c r="N649" i="8"/>
  <c r="N649" i="16" s="1"/>
  <c r="O649" i="8"/>
  <c r="O649" i="16" s="1"/>
  <c r="P649" i="8"/>
  <c r="P649" i="16" s="1"/>
  <c r="F650" i="8"/>
  <c r="F650" i="16" s="1"/>
  <c r="H650" i="8"/>
  <c r="H650" i="16" s="1"/>
  <c r="I650" i="8"/>
  <c r="I650" i="16" s="1"/>
  <c r="J650" i="8"/>
  <c r="J650" i="16" s="1"/>
  <c r="N650" i="8"/>
  <c r="N650" i="16" s="1"/>
  <c r="O650" i="8"/>
  <c r="O650" i="16" s="1"/>
  <c r="F651" i="8"/>
  <c r="I651" i="8"/>
  <c r="N651" i="8"/>
  <c r="O651" i="8"/>
  <c r="P651" i="8"/>
  <c r="F652" i="8"/>
  <c r="G652" i="8"/>
  <c r="I652" i="8"/>
  <c r="N652" i="8"/>
  <c r="O652" i="8"/>
  <c r="F653" i="8"/>
  <c r="F653" i="16" s="1"/>
  <c r="I653" i="8"/>
  <c r="I653" i="16" s="1"/>
  <c r="J653" i="8"/>
  <c r="J653" i="16" s="1"/>
  <c r="O653" i="8"/>
  <c r="O653" i="16" s="1"/>
  <c r="F654" i="8"/>
  <c r="F654" i="16" s="1"/>
  <c r="I654" i="8"/>
  <c r="I654" i="16" s="1"/>
  <c r="N654" i="8"/>
  <c r="N654" i="16" s="1"/>
  <c r="O654" i="8"/>
  <c r="O654" i="16" s="1"/>
  <c r="F655" i="8"/>
  <c r="N655" i="8"/>
  <c r="O655" i="8"/>
  <c r="F656" i="8"/>
  <c r="I656" i="8"/>
  <c r="J656" i="8"/>
  <c r="N656" i="8"/>
  <c r="O656" i="8"/>
  <c r="P656" i="8"/>
  <c r="F657" i="8"/>
  <c r="F657" i="16" s="1"/>
  <c r="G657" i="8"/>
  <c r="G657" i="16" s="1"/>
  <c r="H657" i="8"/>
  <c r="H657" i="16" s="1"/>
  <c r="I657" i="8"/>
  <c r="I657" i="16" s="1"/>
  <c r="J657" i="8"/>
  <c r="J657" i="16" s="1"/>
  <c r="N657" i="8"/>
  <c r="N657" i="16" s="1"/>
  <c r="O657" i="8"/>
  <c r="O657" i="16" s="1"/>
  <c r="P657" i="8"/>
  <c r="P657" i="16" s="1"/>
  <c r="F658" i="8"/>
  <c r="I658" i="8"/>
  <c r="N658" i="8"/>
  <c r="O658" i="8"/>
  <c r="F659" i="8"/>
  <c r="F659" i="16" s="1"/>
  <c r="I659" i="8"/>
  <c r="I659" i="16" s="1"/>
  <c r="J659" i="8"/>
  <c r="J659" i="16" s="1"/>
  <c r="N659" i="8"/>
  <c r="N659" i="16" s="1"/>
  <c r="O659" i="8"/>
  <c r="O659" i="16" s="1"/>
  <c r="F660" i="8"/>
  <c r="G660" i="8"/>
  <c r="H660" i="8"/>
  <c r="J660" i="8"/>
  <c r="N660" i="8"/>
  <c r="O660" i="8"/>
  <c r="F661" i="8"/>
  <c r="I661" i="8"/>
  <c r="N661" i="8"/>
  <c r="O661" i="8"/>
  <c r="F662" i="8"/>
  <c r="F662" i="16" s="1"/>
  <c r="I662" i="8"/>
  <c r="I662" i="16" s="1"/>
  <c r="J662" i="8"/>
  <c r="J662" i="16" s="1"/>
  <c r="N662" i="8"/>
  <c r="N662" i="16" s="1"/>
  <c r="O662" i="8"/>
  <c r="O662" i="16" s="1"/>
  <c r="F663" i="8"/>
  <c r="F663" i="16" s="1"/>
  <c r="I663" i="8"/>
  <c r="I663" i="16" s="1"/>
  <c r="J663" i="8"/>
  <c r="J663" i="16" s="1"/>
  <c r="N663" i="8"/>
  <c r="N663" i="16" s="1"/>
  <c r="O663" i="8"/>
  <c r="O663" i="16" s="1"/>
  <c r="F664" i="8"/>
  <c r="I664" i="8"/>
  <c r="N664" i="8"/>
  <c r="O664" i="8"/>
  <c r="P664" i="8"/>
  <c r="F665" i="8"/>
  <c r="F665" i="16" s="1"/>
  <c r="I665" i="8"/>
  <c r="I665" i="16" s="1"/>
  <c r="J665" i="8"/>
  <c r="J665" i="16" s="1"/>
  <c r="N665" i="8"/>
  <c r="N665" i="16" s="1"/>
  <c r="O665" i="8"/>
  <c r="O665" i="16" s="1"/>
  <c r="P665" i="8"/>
  <c r="P665" i="16" s="1"/>
  <c r="F666" i="8"/>
  <c r="G666" i="8"/>
  <c r="I666" i="8"/>
  <c r="J666" i="8"/>
  <c r="N666" i="8"/>
  <c r="O666" i="8"/>
  <c r="P666" i="8"/>
  <c r="F667" i="8"/>
  <c r="F667" i="16" s="1"/>
  <c r="G667" i="8"/>
  <c r="G667" i="16" s="1"/>
  <c r="I667" i="8"/>
  <c r="I667" i="16" s="1"/>
  <c r="N667" i="8"/>
  <c r="N667" i="16" s="1"/>
  <c r="O667" i="8"/>
  <c r="O667" i="16" s="1"/>
  <c r="F668" i="8"/>
  <c r="I668" i="8"/>
  <c r="J668" i="8"/>
  <c r="K668" i="8"/>
  <c r="N668" i="8"/>
  <c r="O668" i="8"/>
  <c r="P668" i="8"/>
  <c r="F669" i="8"/>
  <c r="G669" i="8"/>
  <c r="I669" i="8"/>
  <c r="J669" i="8"/>
  <c r="N669" i="8"/>
  <c r="O669" i="8"/>
  <c r="F670" i="8"/>
  <c r="F670" i="16" s="1"/>
  <c r="I670" i="8"/>
  <c r="I670" i="16" s="1"/>
  <c r="J670" i="8"/>
  <c r="J670" i="16" s="1"/>
  <c r="N670" i="8"/>
  <c r="N670" i="16" s="1"/>
  <c r="O670" i="8"/>
  <c r="O670" i="16" s="1"/>
  <c r="F671" i="8"/>
  <c r="F671" i="16" s="1"/>
  <c r="I671" i="8"/>
  <c r="I671" i="16" s="1"/>
  <c r="J671" i="8"/>
  <c r="J671" i="16" s="1"/>
  <c r="N671" i="8"/>
  <c r="N671" i="16" s="1"/>
  <c r="O671" i="8"/>
  <c r="O671" i="16" s="1"/>
  <c r="F672" i="8"/>
  <c r="F672" i="16" s="1"/>
  <c r="I672" i="8"/>
  <c r="I672" i="16" s="1"/>
  <c r="J672" i="8"/>
  <c r="J672" i="16" s="1"/>
  <c r="N672" i="8"/>
  <c r="N672" i="16" s="1"/>
  <c r="O672" i="8"/>
  <c r="O672" i="16" s="1"/>
  <c r="F673" i="8"/>
  <c r="F673" i="16" s="1"/>
  <c r="I673" i="8"/>
  <c r="I673" i="16" s="1"/>
  <c r="J673" i="8"/>
  <c r="J673" i="16" s="1"/>
  <c r="N673" i="8"/>
  <c r="N673" i="16" s="1"/>
  <c r="O673" i="8"/>
  <c r="O673" i="16" s="1"/>
  <c r="P673" i="8"/>
  <c r="P673" i="16" s="1"/>
  <c r="F674" i="8"/>
  <c r="I674" i="8"/>
  <c r="J674" i="8"/>
  <c r="N674" i="8"/>
  <c r="O674" i="8"/>
  <c r="P674" i="8"/>
  <c r="F675" i="8"/>
  <c r="I675" i="8"/>
  <c r="N675" i="8"/>
  <c r="O675" i="8"/>
  <c r="F676" i="8"/>
  <c r="H676" i="8"/>
  <c r="K676" i="8"/>
  <c r="N676" i="8"/>
  <c r="O676" i="8"/>
  <c r="P676" i="8"/>
  <c r="F677" i="8"/>
  <c r="F677" i="16" s="1"/>
  <c r="G677" i="8"/>
  <c r="G677" i="16" s="1"/>
  <c r="I677" i="8"/>
  <c r="I677" i="16" s="1"/>
  <c r="J677" i="8"/>
  <c r="J677" i="16" s="1"/>
  <c r="N677" i="8"/>
  <c r="N677" i="16" s="1"/>
  <c r="O677" i="8"/>
  <c r="O677" i="16" s="1"/>
  <c r="F678" i="8"/>
  <c r="I678" i="8"/>
  <c r="N678" i="8"/>
  <c r="O678" i="8"/>
  <c r="P678" i="8"/>
  <c r="F679" i="8"/>
  <c r="F679" i="16" s="1"/>
  <c r="N679" i="8"/>
  <c r="N679" i="16" s="1"/>
  <c r="O679" i="8"/>
  <c r="O679" i="16" s="1"/>
  <c r="F680" i="8"/>
  <c r="G680" i="8"/>
  <c r="J680" i="8"/>
  <c r="N680" i="8"/>
  <c r="O680" i="8"/>
  <c r="F681" i="8"/>
  <c r="F681" i="16" s="1"/>
  <c r="G681" i="8"/>
  <c r="G681" i="16" s="1"/>
  <c r="N681" i="8"/>
  <c r="N681" i="16" s="1"/>
  <c r="O681" i="8"/>
  <c r="O681" i="16" s="1"/>
  <c r="P681" i="8"/>
  <c r="P681" i="16" s="1"/>
  <c r="F682" i="8"/>
  <c r="F682" i="16" s="1"/>
  <c r="G682" i="8"/>
  <c r="G682" i="16" s="1"/>
  <c r="I682" i="8"/>
  <c r="I682" i="16" s="1"/>
  <c r="J682" i="8"/>
  <c r="J682" i="16" s="1"/>
  <c r="M682" i="8"/>
  <c r="M682" i="16" s="1"/>
  <c r="N682" i="8"/>
  <c r="N682" i="16" s="1"/>
  <c r="O682" i="8"/>
  <c r="O682" i="16" s="1"/>
  <c r="P682" i="8"/>
  <c r="P682" i="16" s="1"/>
  <c r="F683" i="8"/>
  <c r="I683" i="8"/>
  <c r="J683" i="8"/>
  <c r="N683" i="8"/>
  <c r="O683" i="8"/>
  <c r="F684" i="8"/>
  <c r="F684" i="16" s="1"/>
  <c r="G684" i="8"/>
  <c r="G684" i="16" s="1"/>
  <c r="K684" i="8"/>
  <c r="K684" i="16" s="1"/>
  <c r="N684" i="8"/>
  <c r="N684" i="16" s="1"/>
  <c r="O684" i="8"/>
  <c r="O684" i="16" s="1"/>
  <c r="P684" i="8"/>
  <c r="P684" i="16" s="1"/>
  <c r="F685" i="8"/>
  <c r="F685" i="16" s="1"/>
  <c r="I685" i="8"/>
  <c r="I685" i="16" s="1"/>
  <c r="N685" i="8"/>
  <c r="N685" i="16" s="1"/>
  <c r="O685" i="8"/>
  <c r="O685" i="16" s="1"/>
  <c r="P685" i="8"/>
  <c r="P685" i="16" s="1"/>
  <c r="F686" i="8"/>
  <c r="F686" i="16" s="1"/>
  <c r="I686" i="8"/>
  <c r="I686" i="16" s="1"/>
  <c r="J686" i="8"/>
  <c r="J686" i="16" s="1"/>
  <c r="N686" i="8"/>
  <c r="N686" i="16" s="1"/>
  <c r="O686" i="8"/>
  <c r="O686" i="16" s="1"/>
  <c r="F687" i="8"/>
  <c r="I687" i="8"/>
  <c r="N687" i="8"/>
  <c r="O687" i="8"/>
  <c r="P687" i="8"/>
  <c r="F688" i="8"/>
  <c r="F688" i="16" s="1"/>
  <c r="G688" i="8"/>
  <c r="G688" i="16" s="1"/>
  <c r="I688" i="8"/>
  <c r="I688" i="16" s="1"/>
  <c r="J688" i="8"/>
  <c r="J688" i="16" s="1"/>
  <c r="N688" i="8"/>
  <c r="N688" i="16" s="1"/>
  <c r="O688" i="8"/>
  <c r="O688" i="16" s="1"/>
  <c r="P688" i="8"/>
  <c r="P688" i="16" s="1"/>
  <c r="F689" i="8"/>
  <c r="F689" i="16" s="1"/>
  <c r="I689" i="8"/>
  <c r="I689" i="16" s="1"/>
  <c r="J689" i="8"/>
  <c r="J689" i="16" s="1"/>
  <c r="K689" i="8"/>
  <c r="K689" i="16" s="1"/>
  <c r="N689" i="8"/>
  <c r="N689" i="16" s="1"/>
  <c r="O689" i="8"/>
  <c r="O689" i="16" s="1"/>
  <c r="P689" i="8"/>
  <c r="P689" i="16" s="1"/>
  <c r="F690" i="8"/>
  <c r="F690" i="16" s="1"/>
  <c r="G690" i="8"/>
  <c r="G690" i="16" s="1"/>
  <c r="N690" i="8"/>
  <c r="N690" i="16" s="1"/>
  <c r="O690" i="8"/>
  <c r="O690" i="16" s="1"/>
  <c r="F691" i="8"/>
  <c r="F691" i="16" s="1"/>
  <c r="G691" i="8"/>
  <c r="G691" i="16" s="1"/>
  <c r="H691" i="8"/>
  <c r="H691" i="16" s="1"/>
  <c r="J691" i="8"/>
  <c r="J691" i="16" s="1"/>
  <c r="N691" i="8"/>
  <c r="N691" i="16" s="1"/>
  <c r="O691" i="8"/>
  <c r="O691" i="16" s="1"/>
  <c r="F692" i="8"/>
  <c r="J692" i="8"/>
  <c r="N692" i="8"/>
  <c r="O692" i="8"/>
  <c r="P692" i="8"/>
  <c r="F693" i="8"/>
  <c r="I693" i="8"/>
  <c r="N693" i="8"/>
  <c r="O693" i="8"/>
  <c r="F694" i="8"/>
  <c r="F694" i="16" s="1"/>
  <c r="G694" i="8"/>
  <c r="G694" i="16" s="1"/>
  <c r="I694" i="8"/>
  <c r="I694" i="16" s="1"/>
  <c r="N694" i="8"/>
  <c r="N694" i="16" s="1"/>
  <c r="O694" i="8"/>
  <c r="O694" i="16" s="1"/>
  <c r="F695" i="8"/>
  <c r="F695" i="16" s="1"/>
  <c r="G695" i="8"/>
  <c r="G695" i="16" s="1"/>
  <c r="I695" i="8"/>
  <c r="I695" i="16" s="1"/>
  <c r="J695" i="8"/>
  <c r="J695" i="16" s="1"/>
  <c r="N695" i="8"/>
  <c r="N695" i="16" s="1"/>
  <c r="O695" i="8"/>
  <c r="O695" i="16" s="1"/>
  <c r="P695" i="8"/>
  <c r="P695" i="16" s="1"/>
  <c r="F696" i="8"/>
  <c r="F696" i="16" s="1"/>
  <c r="I696" i="8"/>
  <c r="I696" i="16" s="1"/>
  <c r="N696" i="8"/>
  <c r="N696" i="16" s="1"/>
  <c r="O696" i="8"/>
  <c r="O696" i="16" s="1"/>
  <c r="P696" i="8"/>
  <c r="P696" i="16" s="1"/>
  <c r="F697" i="8"/>
  <c r="F697" i="16" s="1"/>
  <c r="H697" i="8"/>
  <c r="H697" i="16" s="1"/>
  <c r="I697" i="8"/>
  <c r="I697" i="16" s="1"/>
  <c r="N697" i="8"/>
  <c r="N697" i="16" s="1"/>
  <c r="O697" i="8"/>
  <c r="O697" i="16" s="1"/>
  <c r="P697" i="8"/>
  <c r="P697" i="16" s="1"/>
  <c r="F698" i="8"/>
  <c r="F698" i="16" s="1"/>
  <c r="J698" i="8"/>
  <c r="J698" i="16" s="1"/>
  <c r="N698" i="8"/>
  <c r="N698" i="16" s="1"/>
  <c r="O698" i="8"/>
  <c r="O698" i="16" s="1"/>
  <c r="P698" i="8"/>
  <c r="P698" i="16" s="1"/>
  <c r="F699" i="8"/>
  <c r="F699" i="16" s="1"/>
  <c r="G699" i="8"/>
  <c r="G699" i="16" s="1"/>
  <c r="I699" i="8"/>
  <c r="I699" i="16" s="1"/>
  <c r="N699" i="8"/>
  <c r="N699" i="16" s="1"/>
  <c r="O699" i="8"/>
  <c r="O699" i="16" s="1"/>
  <c r="F700" i="8"/>
  <c r="G700" i="8"/>
  <c r="I700" i="8"/>
  <c r="J700" i="8"/>
  <c r="N700" i="8"/>
  <c r="O700" i="8"/>
  <c r="F701" i="8"/>
  <c r="H701" i="8"/>
  <c r="I701" i="8"/>
  <c r="J701" i="8"/>
  <c r="N701" i="8"/>
  <c r="O701" i="8"/>
  <c r="F702" i="8"/>
  <c r="I702" i="8"/>
  <c r="N702" i="8"/>
  <c r="O702" i="8"/>
  <c r="F703" i="8"/>
  <c r="G703" i="8"/>
  <c r="I703" i="8"/>
  <c r="J703" i="8"/>
  <c r="N703" i="8"/>
  <c r="O703" i="8"/>
  <c r="P703" i="8"/>
  <c r="F704" i="8"/>
  <c r="I704" i="8"/>
  <c r="J704" i="8"/>
  <c r="N704" i="8"/>
  <c r="O704" i="8"/>
  <c r="P704" i="8"/>
  <c r="F705" i="8"/>
  <c r="I705" i="8"/>
  <c r="K705" i="8"/>
  <c r="M705" i="8"/>
  <c r="N705" i="8"/>
  <c r="O705" i="8"/>
  <c r="P705" i="8"/>
  <c r="F706" i="8"/>
  <c r="G706" i="8"/>
  <c r="I706" i="8"/>
  <c r="N706" i="8"/>
  <c r="O706" i="8"/>
  <c r="P706" i="8"/>
  <c r="F707" i="8"/>
  <c r="I707" i="8"/>
  <c r="J707" i="8"/>
  <c r="K707" i="8"/>
  <c r="N707" i="8"/>
  <c r="O707" i="8"/>
  <c r="F708" i="8"/>
  <c r="G708" i="8"/>
  <c r="I708" i="8"/>
  <c r="N708" i="8"/>
  <c r="O708" i="8"/>
  <c r="F709" i="8"/>
  <c r="G709" i="8"/>
  <c r="N709" i="8"/>
  <c r="O709" i="8"/>
  <c r="P709" i="8"/>
  <c r="F710" i="8"/>
  <c r="F710" i="16" s="1"/>
  <c r="G710" i="8"/>
  <c r="G710" i="16" s="1"/>
  <c r="I710" i="8"/>
  <c r="I710" i="16" s="1"/>
  <c r="J710" i="8"/>
  <c r="J710" i="16" s="1"/>
  <c r="N710" i="8"/>
  <c r="N710" i="16" s="1"/>
  <c r="O710" i="8"/>
  <c r="O710" i="16" s="1"/>
  <c r="F711" i="8"/>
  <c r="N711" i="8"/>
  <c r="O711" i="8"/>
  <c r="F712" i="8"/>
  <c r="G712" i="8"/>
  <c r="I712" i="8"/>
  <c r="J712" i="8"/>
  <c r="N712" i="8"/>
  <c r="O712" i="8"/>
  <c r="F713" i="8"/>
  <c r="F713" i="16" s="1"/>
  <c r="H713" i="8"/>
  <c r="H713" i="16" s="1"/>
  <c r="I713" i="8"/>
  <c r="I713" i="16" s="1"/>
  <c r="N713" i="8"/>
  <c r="N713" i="16" s="1"/>
  <c r="O713" i="8"/>
  <c r="O713" i="16" s="1"/>
  <c r="F714" i="8"/>
  <c r="G714" i="8"/>
  <c r="I714" i="8"/>
  <c r="J714" i="8"/>
  <c r="N714" i="8"/>
  <c r="O714" i="8"/>
  <c r="P714" i="8"/>
  <c r="F715" i="8"/>
  <c r="J715" i="8"/>
  <c r="N715" i="8"/>
  <c r="O715" i="8"/>
  <c r="F716" i="8"/>
  <c r="G716" i="8"/>
  <c r="H716" i="8"/>
  <c r="I716" i="8"/>
  <c r="J716" i="8"/>
  <c r="M716" i="8"/>
  <c r="N716" i="8"/>
  <c r="O716" i="8"/>
  <c r="F717" i="8"/>
  <c r="F717" i="16" s="1"/>
  <c r="J717" i="8"/>
  <c r="J717" i="16" s="1"/>
  <c r="N717" i="8"/>
  <c r="N717" i="16" s="1"/>
  <c r="O717" i="8"/>
  <c r="O717" i="16" s="1"/>
  <c r="F718" i="8"/>
  <c r="I718" i="8"/>
  <c r="J718" i="8"/>
  <c r="N718" i="8"/>
  <c r="O718" i="8"/>
  <c r="P718" i="8"/>
  <c r="F719" i="8"/>
  <c r="G719" i="8"/>
  <c r="I719" i="8"/>
  <c r="N719" i="8"/>
  <c r="O719" i="8"/>
  <c r="F720" i="8"/>
  <c r="F720" i="16" s="1"/>
  <c r="N720" i="8"/>
  <c r="N720" i="16" s="1"/>
  <c r="O720" i="8"/>
  <c r="O720" i="16" s="1"/>
  <c r="F721" i="8"/>
  <c r="F721" i="16" s="1"/>
  <c r="G721" i="8"/>
  <c r="G721" i="16" s="1"/>
  <c r="I721" i="8"/>
  <c r="I721" i="16" s="1"/>
  <c r="J721" i="8"/>
  <c r="J721" i="16" s="1"/>
  <c r="N721" i="8"/>
  <c r="N721" i="16" s="1"/>
  <c r="O721" i="8"/>
  <c r="O721" i="16" s="1"/>
  <c r="P721" i="8"/>
  <c r="P721" i="16" s="1"/>
  <c r="F722" i="8"/>
  <c r="N722" i="8"/>
  <c r="O722" i="8"/>
  <c r="P722" i="8"/>
  <c r="F723" i="8"/>
  <c r="I723" i="8"/>
  <c r="J723" i="8"/>
  <c r="N723" i="8"/>
  <c r="O723" i="8"/>
  <c r="F724" i="8"/>
  <c r="G724" i="8"/>
  <c r="I724" i="8"/>
  <c r="J724" i="8"/>
  <c r="N724" i="8"/>
  <c r="O724" i="8"/>
  <c r="P724" i="8"/>
  <c r="F725" i="8"/>
  <c r="F725" i="16" s="1"/>
  <c r="I725" i="8"/>
  <c r="I725" i="16" s="1"/>
  <c r="N725" i="8"/>
  <c r="N725" i="16" s="1"/>
  <c r="O725" i="8"/>
  <c r="O725" i="16" s="1"/>
  <c r="F726" i="8"/>
  <c r="I726" i="8"/>
  <c r="J726" i="8"/>
  <c r="M726" i="8"/>
  <c r="N726" i="8"/>
  <c r="O726" i="8"/>
  <c r="F727" i="8"/>
  <c r="F727" i="16" s="1"/>
  <c r="G727" i="8"/>
  <c r="G727" i="16" s="1"/>
  <c r="I727" i="8"/>
  <c r="I727" i="16" s="1"/>
  <c r="J727" i="8"/>
  <c r="J727" i="16" s="1"/>
  <c r="N727" i="8"/>
  <c r="N727" i="16" s="1"/>
  <c r="O727" i="8"/>
  <c r="O727" i="16" s="1"/>
  <c r="P727" i="8"/>
  <c r="P727" i="16" s="1"/>
  <c r="F728" i="8"/>
  <c r="I728" i="8"/>
  <c r="J728" i="8"/>
  <c r="N728" i="8"/>
  <c r="O728" i="8"/>
  <c r="F729" i="8"/>
  <c r="I729" i="8"/>
  <c r="J729" i="8"/>
  <c r="M729" i="8"/>
  <c r="N729" i="8"/>
  <c r="O729" i="8"/>
  <c r="P729" i="8"/>
  <c r="F730" i="8"/>
  <c r="I730" i="8"/>
  <c r="N730" i="8"/>
  <c r="O730" i="8"/>
  <c r="P730" i="8"/>
  <c r="F731" i="8"/>
  <c r="I731" i="8"/>
  <c r="N731" i="8"/>
  <c r="O731" i="8"/>
  <c r="F732" i="8"/>
  <c r="I732" i="8"/>
  <c r="J732" i="8"/>
  <c r="N732" i="8"/>
  <c r="O732" i="8"/>
  <c r="F733" i="8"/>
  <c r="F733" i="16" s="1"/>
  <c r="G733" i="8"/>
  <c r="G733" i="16" s="1"/>
  <c r="I733" i="8"/>
  <c r="I733" i="16" s="1"/>
  <c r="N733" i="8"/>
  <c r="N733" i="16" s="1"/>
  <c r="O733" i="8"/>
  <c r="O733" i="16" s="1"/>
  <c r="P733" i="8"/>
  <c r="P733" i="16" s="1"/>
  <c r="F734" i="8"/>
  <c r="I734" i="8"/>
  <c r="J734" i="8"/>
  <c r="N734" i="8"/>
  <c r="O734" i="8"/>
  <c r="P734" i="8"/>
  <c r="F735" i="8"/>
  <c r="I735" i="8"/>
  <c r="J735" i="8"/>
  <c r="N735" i="8"/>
  <c r="O735" i="8"/>
  <c r="P735" i="8"/>
  <c r="F736" i="8"/>
  <c r="G736" i="8"/>
  <c r="N736" i="8"/>
  <c r="O736" i="8"/>
  <c r="F737" i="8"/>
  <c r="I737" i="8"/>
  <c r="J737" i="8"/>
  <c r="N737" i="8"/>
  <c r="O737" i="8"/>
  <c r="P737" i="8"/>
  <c r="F738" i="8"/>
  <c r="G738" i="8"/>
  <c r="H738" i="8"/>
  <c r="J738" i="8"/>
  <c r="N738" i="8"/>
  <c r="O738" i="8"/>
  <c r="F739" i="8"/>
  <c r="I739" i="8"/>
  <c r="N739" i="8"/>
  <c r="O739" i="8"/>
  <c r="F740" i="8"/>
  <c r="G740" i="8"/>
  <c r="I740" i="8"/>
  <c r="N740" i="8"/>
  <c r="O740" i="8"/>
  <c r="F741" i="8"/>
  <c r="F741" i="16" s="1"/>
  <c r="I741" i="8"/>
  <c r="I741" i="16" s="1"/>
  <c r="J741" i="8"/>
  <c r="J741" i="16" s="1"/>
  <c r="N741" i="8"/>
  <c r="N741" i="16" s="1"/>
  <c r="O741" i="8"/>
  <c r="O741" i="16" s="1"/>
  <c r="F742" i="8"/>
  <c r="F742" i="16" s="1"/>
  <c r="I742" i="8"/>
  <c r="I742" i="16" s="1"/>
  <c r="K742" i="8"/>
  <c r="K742" i="16" s="1"/>
  <c r="M742" i="8"/>
  <c r="M742" i="16" s="1"/>
  <c r="N742" i="8"/>
  <c r="N742" i="16" s="1"/>
  <c r="O742" i="8"/>
  <c r="O742" i="16" s="1"/>
  <c r="P742" i="8"/>
  <c r="P742" i="16" s="1"/>
  <c r="F743" i="8"/>
  <c r="I743" i="8"/>
  <c r="N743" i="8"/>
  <c r="O743" i="8"/>
  <c r="F744" i="8"/>
  <c r="J744" i="8"/>
  <c r="N744" i="8"/>
  <c r="O744" i="8"/>
  <c r="P744" i="8"/>
  <c r="F745" i="8"/>
  <c r="G745" i="8"/>
  <c r="I745" i="8"/>
  <c r="N745" i="8"/>
  <c r="O745" i="8"/>
  <c r="P745" i="8"/>
  <c r="F746" i="8"/>
  <c r="F746" i="16" s="1"/>
  <c r="N746" i="8"/>
  <c r="N746" i="16" s="1"/>
  <c r="O746" i="8"/>
  <c r="O746" i="16" s="1"/>
  <c r="P746" i="8"/>
  <c r="P746" i="16" s="1"/>
  <c r="F747" i="8"/>
  <c r="F747" i="16" s="1"/>
  <c r="G747" i="8"/>
  <c r="G747" i="16" s="1"/>
  <c r="H747" i="8"/>
  <c r="H747" i="16" s="1"/>
  <c r="I747" i="8"/>
  <c r="I747" i="16" s="1"/>
  <c r="J747" i="8"/>
  <c r="J747" i="16" s="1"/>
  <c r="N747" i="8"/>
  <c r="N747" i="16" s="1"/>
  <c r="O747" i="8"/>
  <c r="O747" i="16" s="1"/>
  <c r="F748" i="8"/>
  <c r="I748" i="8"/>
  <c r="N748" i="8"/>
  <c r="O748" i="8"/>
  <c r="P748" i="8"/>
  <c r="F749" i="8"/>
  <c r="G749" i="8"/>
  <c r="I749" i="8"/>
  <c r="J749" i="8"/>
  <c r="N749" i="8"/>
  <c r="O749" i="8"/>
  <c r="P749" i="8"/>
  <c r="F750" i="8"/>
  <c r="I750" i="8"/>
  <c r="N750" i="8"/>
  <c r="O750" i="8"/>
  <c r="F751" i="8"/>
  <c r="F751" i="16" s="1"/>
  <c r="G751" i="8"/>
  <c r="G751" i="16" s="1"/>
  <c r="N751" i="8"/>
  <c r="N751" i="16" s="1"/>
  <c r="O751" i="8"/>
  <c r="O751" i="16" s="1"/>
  <c r="P751" i="8"/>
  <c r="P751" i="16" s="1"/>
  <c r="F752" i="8"/>
  <c r="I752" i="8"/>
  <c r="J752" i="8"/>
  <c r="N752" i="8"/>
  <c r="O752" i="8"/>
  <c r="P752" i="8"/>
  <c r="F753" i="8"/>
  <c r="I753" i="8"/>
  <c r="N753" i="8"/>
  <c r="O753" i="8"/>
  <c r="F754" i="8"/>
  <c r="J754" i="8"/>
  <c r="N754" i="8"/>
  <c r="O754" i="8"/>
  <c r="P754" i="8"/>
  <c r="F755" i="8"/>
  <c r="I755" i="8"/>
  <c r="J755" i="8"/>
  <c r="N755" i="8"/>
  <c r="O755" i="8"/>
  <c r="F756" i="8"/>
  <c r="G756" i="8"/>
  <c r="I756" i="8"/>
  <c r="J756" i="8"/>
  <c r="N756" i="8"/>
  <c r="O756" i="8"/>
  <c r="F757" i="8"/>
  <c r="J757" i="8"/>
  <c r="K757" i="8"/>
  <c r="N757" i="8"/>
  <c r="O757" i="8"/>
  <c r="P757" i="8"/>
  <c r="F758" i="8"/>
  <c r="I758" i="8"/>
  <c r="J758" i="8"/>
  <c r="N758" i="8"/>
  <c r="O758" i="8"/>
  <c r="P758" i="8"/>
  <c r="F759" i="8"/>
  <c r="F759" i="16" s="1"/>
  <c r="H759" i="8"/>
  <c r="H759" i="16" s="1"/>
  <c r="J759" i="8"/>
  <c r="J759" i="16" s="1"/>
  <c r="N759" i="8"/>
  <c r="N759" i="16" s="1"/>
  <c r="O759" i="8"/>
  <c r="O759" i="16" s="1"/>
  <c r="F760" i="8"/>
  <c r="G760" i="8"/>
  <c r="I760" i="8"/>
  <c r="J760" i="8"/>
  <c r="N760" i="8"/>
  <c r="O760" i="8"/>
  <c r="P760" i="8"/>
  <c r="F761" i="8"/>
  <c r="I761" i="8"/>
  <c r="N761" i="8"/>
  <c r="O761" i="8"/>
  <c r="F762" i="8"/>
  <c r="N762" i="8"/>
  <c r="O762" i="8"/>
  <c r="F763" i="8"/>
  <c r="F763" i="16" s="1"/>
  <c r="I763" i="8"/>
  <c r="I763" i="16" s="1"/>
  <c r="J763" i="8"/>
  <c r="J763" i="16" s="1"/>
  <c r="N763" i="8"/>
  <c r="N763" i="16" s="1"/>
  <c r="O763" i="8"/>
  <c r="O763" i="16" s="1"/>
  <c r="P763" i="8"/>
  <c r="P763" i="16" s="1"/>
  <c r="F764" i="8"/>
  <c r="F764" i="16" s="1"/>
  <c r="G764" i="8"/>
  <c r="G764" i="16" s="1"/>
  <c r="H764" i="8"/>
  <c r="H764" i="16" s="1"/>
  <c r="I764" i="8"/>
  <c r="I764" i="16" s="1"/>
  <c r="N764" i="8"/>
  <c r="N764" i="16" s="1"/>
  <c r="O764" i="8"/>
  <c r="O764" i="16" s="1"/>
  <c r="F765" i="8"/>
  <c r="I765" i="8"/>
  <c r="J765" i="8"/>
  <c r="N765" i="8"/>
  <c r="O765" i="8"/>
  <c r="P765" i="8"/>
  <c r="F766" i="8"/>
  <c r="F766" i="16" s="1"/>
  <c r="G766" i="8"/>
  <c r="G766" i="16" s="1"/>
  <c r="I766" i="8"/>
  <c r="I766" i="16" s="1"/>
  <c r="J766" i="8"/>
  <c r="J766" i="16" s="1"/>
  <c r="N766" i="8"/>
  <c r="N766" i="16" s="1"/>
  <c r="O766" i="8"/>
  <c r="O766" i="16" s="1"/>
  <c r="F767" i="8"/>
  <c r="G767" i="8"/>
  <c r="I767" i="8"/>
  <c r="N767" i="8"/>
  <c r="O767" i="8"/>
  <c r="P767" i="8"/>
  <c r="F768" i="8"/>
  <c r="F768" i="16" s="1"/>
  <c r="G768" i="8"/>
  <c r="G768" i="16" s="1"/>
  <c r="H768" i="8"/>
  <c r="H768" i="16" s="1"/>
  <c r="I768" i="8"/>
  <c r="I768" i="16" s="1"/>
  <c r="J768" i="8"/>
  <c r="J768" i="16" s="1"/>
  <c r="N768" i="8"/>
  <c r="N768" i="16" s="1"/>
  <c r="O768" i="8"/>
  <c r="O768" i="16" s="1"/>
  <c r="F769" i="8"/>
  <c r="G769" i="8"/>
  <c r="J769" i="8"/>
  <c r="N769" i="8"/>
  <c r="O769" i="8"/>
  <c r="F770" i="8"/>
  <c r="F770" i="16" s="1"/>
  <c r="G770" i="8"/>
  <c r="G770" i="16" s="1"/>
  <c r="I770" i="8"/>
  <c r="I770" i="16" s="1"/>
  <c r="N770" i="8"/>
  <c r="N770" i="16" s="1"/>
  <c r="O770" i="8"/>
  <c r="O770" i="16" s="1"/>
  <c r="P770" i="8"/>
  <c r="P770" i="16" s="1"/>
  <c r="F771" i="8"/>
  <c r="G771" i="8"/>
  <c r="H771" i="8"/>
  <c r="J771" i="8"/>
  <c r="N771" i="8"/>
  <c r="O771" i="8"/>
  <c r="F772" i="8"/>
  <c r="F772" i="16" s="1"/>
  <c r="I772" i="8"/>
  <c r="I772" i="16" s="1"/>
  <c r="J772" i="8"/>
  <c r="J772" i="16" s="1"/>
  <c r="N772" i="8"/>
  <c r="N772" i="16" s="1"/>
  <c r="O772" i="8"/>
  <c r="O772" i="16" s="1"/>
  <c r="P772" i="8"/>
  <c r="P772" i="16" s="1"/>
  <c r="F773" i="8"/>
  <c r="G773" i="8"/>
  <c r="I773" i="8"/>
  <c r="N773" i="8"/>
  <c r="O773" i="8"/>
  <c r="P773" i="8"/>
  <c r="F774" i="8"/>
  <c r="G774" i="8"/>
  <c r="I774" i="8"/>
  <c r="J774" i="8"/>
  <c r="N774" i="8"/>
  <c r="O774" i="8"/>
  <c r="F775" i="8"/>
  <c r="F775" i="16" s="1"/>
  <c r="G775" i="8"/>
  <c r="G775" i="16" s="1"/>
  <c r="H775" i="8"/>
  <c r="H775" i="16" s="1"/>
  <c r="I775" i="8"/>
  <c r="I775" i="16" s="1"/>
  <c r="J775" i="8"/>
  <c r="J775" i="16" s="1"/>
  <c r="N775" i="8"/>
  <c r="N775" i="16" s="1"/>
  <c r="O775" i="8"/>
  <c r="O775" i="16" s="1"/>
  <c r="P775" i="8"/>
  <c r="P775" i="16" s="1"/>
  <c r="F776" i="8"/>
  <c r="F776" i="16" s="1"/>
  <c r="I776" i="8"/>
  <c r="I776" i="16" s="1"/>
  <c r="N776" i="8"/>
  <c r="N776" i="16" s="1"/>
  <c r="O776" i="8"/>
  <c r="O776" i="16" s="1"/>
  <c r="F777" i="8"/>
  <c r="G777" i="8"/>
  <c r="I777" i="8"/>
  <c r="M777" i="8"/>
  <c r="N777" i="8"/>
  <c r="O777" i="8"/>
  <c r="F778" i="8"/>
  <c r="F778" i="16" s="1"/>
  <c r="I778" i="8"/>
  <c r="I778" i="16" s="1"/>
  <c r="J778" i="8"/>
  <c r="J778" i="16" s="1"/>
  <c r="K778" i="8"/>
  <c r="K778" i="16" s="1"/>
  <c r="N778" i="8"/>
  <c r="N778" i="16" s="1"/>
  <c r="O778" i="8"/>
  <c r="O778" i="16" s="1"/>
  <c r="P778" i="8"/>
  <c r="P778" i="16" s="1"/>
  <c r="F779" i="8"/>
  <c r="J779" i="8"/>
  <c r="N779" i="8"/>
  <c r="O779" i="8"/>
  <c r="F780" i="8"/>
  <c r="F780" i="16" s="1"/>
  <c r="G780" i="8"/>
  <c r="G780" i="16" s="1"/>
  <c r="E48" i="19" s="1"/>
  <c r="I780" i="8"/>
  <c r="I780" i="16" s="1"/>
  <c r="G48" i="19" s="1"/>
  <c r="J780" i="8"/>
  <c r="J780" i="16" s="1"/>
  <c r="H48" i="19" s="1"/>
  <c r="N780" i="8"/>
  <c r="N780" i="16" s="1"/>
  <c r="L48" i="19" s="1"/>
  <c r="O780" i="8"/>
  <c r="O780" i="16" s="1"/>
  <c r="M48" i="19" s="1"/>
  <c r="P780" i="8"/>
  <c r="P780" i="16" s="1"/>
  <c r="N48" i="19" s="1"/>
  <c r="F781" i="8"/>
  <c r="I781" i="8"/>
  <c r="N781" i="8"/>
  <c r="O781" i="8"/>
  <c r="P781" i="8"/>
  <c r="F782" i="8"/>
  <c r="I782" i="8"/>
  <c r="J782" i="8"/>
  <c r="N782" i="8"/>
  <c r="O782" i="8"/>
  <c r="P782" i="8"/>
  <c r="F783" i="8"/>
  <c r="F783" i="16" s="1"/>
  <c r="I783" i="8"/>
  <c r="I783" i="16" s="1"/>
  <c r="J783" i="8"/>
  <c r="J783" i="16" s="1"/>
  <c r="N783" i="8"/>
  <c r="N783" i="16" s="1"/>
  <c r="O783" i="8"/>
  <c r="O783" i="16" s="1"/>
  <c r="F784" i="8"/>
  <c r="I784" i="8"/>
  <c r="N784" i="8"/>
  <c r="O784" i="8"/>
  <c r="F785" i="8"/>
  <c r="I785" i="8"/>
  <c r="J785" i="8"/>
  <c r="N785" i="8"/>
  <c r="O785" i="8"/>
  <c r="P785" i="8"/>
  <c r="F786" i="8"/>
  <c r="F786" i="16" s="1"/>
  <c r="G786" i="8"/>
  <c r="G786" i="16" s="1"/>
  <c r="J786" i="8"/>
  <c r="J786" i="16" s="1"/>
  <c r="N786" i="8"/>
  <c r="N786" i="16" s="1"/>
  <c r="O786" i="8"/>
  <c r="O786" i="16" s="1"/>
  <c r="F787" i="8"/>
  <c r="J787" i="8"/>
  <c r="N787" i="8"/>
  <c r="O787" i="8"/>
  <c r="F788" i="8"/>
  <c r="G788" i="8"/>
  <c r="I788" i="8"/>
  <c r="J788" i="8"/>
  <c r="N788" i="8"/>
  <c r="O788" i="8"/>
  <c r="P788" i="8"/>
  <c r="F789" i="8"/>
  <c r="F789" i="16" s="1"/>
  <c r="G789" i="8"/>
  <c r="G789" i="16" s="1"/>
  <c r="I789" i="8"/>
  <c r="I789" i="16" s="1"/>
  <c r="J789" i="8"/>
  <c r="J789" i="16" s="1"/>
  <c r="N789" i="8"/>
  <c r="N789" i="16" s="1"/>
  <c r="O789" i="8"/>
  <c r="O789" i="16" s="1"/>
  <c r="P789" i="8"/>
  <c r="P789" i="16" s="1"/>
  <c r="F790" i="8"/>
  <c r="F790" i="16" s="1"/>
  <c r="I790" i="8"/>
  <c r="I790" i="16" s="1"/>
  <c r="J790" i="8"/>
  <c r="J790" i="16" s="1"/>
  <c r="N790" i="8"/>
  <c r="N790" i="16" s="1"/>
  <c r="O790" i="8"/>
  <c r="O790" i="16" s="1"/>
  <c r="P790" i="8"/>
  <c r="P790" i="16" s="1"/>
  <c r="F791" i="8"/>
  <c r="G791" i="8"/>
  <c r="J791" i="8"/>
  <c r="M791" i="8"/>
  <c r="N791" i="8"/>
  <c r="O791" i="8"/>
  <c r="P791" i="8"/>
  <c r="F792" i="8"/>
  <c r="F792" i="16" s="1"/>
  <c r="G792" i="8"/>
  <c r="G792" i="16" s="1"/>
  <c r="I792" i="8"/>
  <c r="I792" i="16" s="1"/>
  <c r="N792" i="8"/>
  <c r="N792" i="16" s="1"/>
  <c r="O792" i="8"/>
  <c r="O792" i="16" s="1"/>
  <c r="F793" i="8"/>
  <c r="I793" i="8"/>
  <c r="N793" i="8"/>
  <c r="O793" i="8"/>
  <c r="F794" i="8"/>
  <c r="F794" i="16" s="1"/>
  <c r="G794" i="8"/>
  <c r="G794" i="16" s="1"/>
  <c r="I794" i="8"/>
  <c r="I794" i="16" s="1"/>
  <c r="J794" i="8"/>
  <c r="J794" i="16" s="1"/>
  <c r="N794" i="8"/>
  <c r="N794" i="16" s="1"/>
  <c r="O794" i="8"/>
  <c r="O794" i="16" s="1"/>
  <c r="F795" i="8"/>
  <c r="F795" i="16" s="1"/>
  <c r="G795" i="8"/>
  <c r="G795" i="16" s="1"/>
  <c r="I795" i="8"/>
  <c r="I795" i="16" s="1"/>
  <c r="N795" i="8"/>
  <c r="N795" i="16" s="1"/>
  <c r="O795" i="8"/>
  <c r="O795" i="16" s="1"/>
  <c r="P795" i="8"/>
  <c r="P795" i="16" s="1"/>
  <c r="F796" i="8"/>
  <c r="F796" i="16" s="1"/>
  <c r="I796" i="8"/>
  <c r="I796" i="16" s="1"/>
  <c r="J796" i="8"/>
  <c r="J796" i="16" s="1"/>
  <c r="N796" i="8"/>
  <c r="N796" i="16" s="1"/>
  <c r="O796" i="8"/>
  <c r="O796" i="16" s="1"/>
  <c r="F797" i="8"/>
  <c r="F797" i="16" s="1"/>
  <c r="I797" i="8"/>
  <c r="I797" i="16" s="1"/>
  <c r="J797" i="8"/>
  <c r="J797" i="16" s="1"/>
  <c r="N797" i="8"/>
  <c r="N797" i="16" s="1"/>
  <c r="O797" i="8"/>
  <c r="O797" i="16" s="1"/>
  <c r="F798" i="8"/>
  <c r="F798" i="16" s="1"/>
  <c r="I798" i="8"/>
  <c r="I798" i="16" s="1"/>
  <c r="N798" i="8"/>
  <c r="N798" i="16" s="1"/>
  <c r="O798" i="8"/>
  <c r="O798" i="16" s="1"/>
  <c r="P798" i="8"/>
  <c r="P798" i="16" s="1"/>
  <c r="F799" i="8"/>
  <c r="J799" i="8"/>
  <c r="K799" i="8"/>
  <c r="N799" i="8"/>
  <c r="O799" i="8"/>
  <c r="F800" i="8"/>
  <c r="I800" i="8"/>
  <c r="J800" i="8"/>
  <c r="N800" i="8"/>
  <c r="O800" i="8"/>
  <c r="F801" i="8"/>
  <c r="I801" i="8"/>
  <c r="N801" i="8"/>
  <c r="O801" i="8"/>
  <c r="P801" i="8"/>
  <c r="F802" i="8"/>
  <c r="F802" i="16" s="1"/>
  <c r="G802" i="8"/>
  <c r="G802" i="16" s="1"/>
  <c r="I802" i="8"/>
  <c r="I802" i="16" s="1"/>
  <c r="J802" i="8"/>
  <c r="J802" i="16" s="1"/>
  <c r="N802" i="8"/>
  <c r="N802" i="16" s="1"/>
  <c r="O802" i="8"/>
  <c r="O802" i="16" s="1"/>
  <c r="F803" i="8"/>
  <c r="J803" i="8"/>
  <c r="N803" i="8"/>
  <c r="O803" i="8"/>
  <c r="F804" i="8"/>
  <c r="I804" i="8"/>
  <c r="J804" i="8"/>
  <c r="N804" i="8"/>
  <c r="O804" i="8"/>
  <c r="F805" i="8"/>
  <c r="J805" i="8"/>
  <c r="N805" i="8"/>
  <c r="O805" i="8"/>
  <c r="F806" i="8"/>
  <c r="G806" i="8"/>
  <c r="G806" i="16" s="1"/>
  <c r="I806" i="8"/>
  <c r="I806" i="16" s="1"/>
  <c r="J806" i="8"/>
  <c r="J806" i="16" s="1"/>
  <c r="N806" i="8"/>
  <c r="N806" i="16" s="1"/>
  <c r="O806" i="8"/>
  <c r="O806" i="16" s="1"/>
  <c r="P806" i="8"/>
  <c r="P806" i="16" s="1"/>
  <c r="F807" i="8"/>
  <c r="H807" i="8"/>
  <c r="I807" i="8"/>
  <c r="J807" i="8"/>
  <c r="N807" i="8"/>
  <c r="O807" i="8"/>
  <c r="P807" i="8"/>
  <c r="F808" i="8"/>
  <c r="F808" i="16" s="1"/>
  <c r="G808" i="8"/>
  <c r="G808" i="16" s="1"/>
  <c r="J808" i="8"/>
  <c r="J808" i="16" s="1"/>
  <c r="N808" i="8"/>
  <c r="N808" i="16" s="1"/>
  <c r="O808" i="8"/>
  <c r="O808" i="16" s="1"/>
  <c r="F809" i="8"/>
  <c r="G809" i="8"/>
  <c r="I809" i="8"/>
  <c r="J809" i="8"/>
  <c r="N809" i="8"/>
  <c r="O809" i="8"/>
  <c r="P809" i="8"/>
  <c r="F810" i="8"/>
  <c r="H810" i="8"/>
  <c r="I810" i="8"/>
  <c r="J810" i="8"/>
  <c r="N810" i="8"/>
  <c r="O810" i="8"/>
  <c r="F811" i="8"/>
  <c r="F811" i="16" s="1"/>
  <c r="G811" i="8"/>
  <c r="G811" i="16" s="1"/>
  <c r="I811" i="8"/>
  <c r="I811" i="16" s="1"/>
  <c r="J811" i="8"/>
  <c r="J811" i="16" s="1"/>
  <c r="N811" i="8"/>
  <c r="N811" i="16" s="1"/>
  <c r="O811" i="8"/>
  <c r="O811" i="16" s="1"/>
  <c r="P811" i="8"/>
  <c r="P811" i="16" s="1"/>
  <c r="F812" i="8"/>
  <c r="I812" i="8"/>
  <c r="J812" i="8"/>
  <c r="N812" i="8"/>
  <c r="O812" i="8"/>
  <c r="P812" i="8"/>
  <c r="F813" i="8"/>
  <c r="F813" i="16" s="1"/>
  <c r="G813" i="8"/>
  <c r="G813" i="16" s="1"/>
  <c r="I813" i="8"/>
  <c r="I813" i="16" s="1"/>
  <c r="J813" i="8"/>
  <c r="J813" i="16" s="1"/>
  <c r="N813" i="8"/>
  <c r="N813" i="16" s="1"/>
  <c r="O813" i="8"/>
  <c r="O813" i="16" s="1"/>
  <c r="F814" i="8"/>
  <c r="N814" i="8"/>
  <c r="O814" i="8"/>
  <c r="P814" i="8"/>
  <c r="F815" i="8"/>
  <c r="I815" i="8"/>
  <c r="J815" i="8"/>
  <c r="N815" i="8"/>
  <c r="O815" i="8"/>
  <c r="P815" i="8"/>
  <c r="F816" i="8"/>
  <c r="I816" i="8"/>
  <c r="J816" i="8"/>
  <c r="N816" i="8"/>
  <c r="O816" i="8"/>
  <c r="F817" i="8"/>
  <c r="H817" i="8"/>
  <c r="I817" i="8"/>
  <c r="N817" i="8"/>
  <c r="O817" i="8"/>
  <c r="P817" i="8"/>
  <c r="F818" i="8"/>
  <c r="I818" i="8"/>
  <c r="N818" i="8"/>
  <c r="O818" i="8"/>
  <c r="P818" i="8"/>
  <c r="F819" i="8"/>
  <c r="F819" i="16" s="1"/>
  <c r="I819" i="8"/>
  <c r="I819" i="16" s="1"/>
  <c r="J819" i="8"/>
  <c r="J819" i="16" s="1"/>
  <c r="N819" i="8"/>
  <c r="N819" i="16" s="1"/>
  <c r="O819" i="8"/>
  <c r="O819" i="16" s="1"/>
  <c r="F820" i="8"/>
  <c r="G820" i="8"/>
  <c r="N820" i="8"/>
  <c r="O820" i="8"/>
  <c r="P820" i="8"/>
  <c r="F821" i="8"/>
  <c r="I821" i="8"/>
  <c r="N821" i="8"/>
  <c r="O821" i="8"/>
  <c r="P821" i="8"/>
  <c r="F822" i="8"/>
  <c r="F822" i="16" s="1"/>
  <c r="G822" i="8"/>
  <c r="G822" i="16" s="1"/>
  <c r="J822" i="8"/>
  <c r="J822" i="16" s="1"/>
  <c r="N822" i="8"/>
  <c r="N822" i="16" s="1"/>
  <c r="O822" i="8"/>
  <c r="F823" i="8"/>
  <c r="F823" i="16" s="1"/>
  <c r="I823" i="8"/>
  <c r="I823" i="16" s="1"/>
  <c r="N823" i="8"/>
  <c r="N823" i="16" s="1"/>
  <c r="O823" i="8"/>
  <c r="O823" i="16" s="1"/>
  <c r="P823" i="8"/>
  <c r="P823" i="16" s="1"/>
  <c r="F824" i="8"/>
  <c r="J824" i="8"/>
  <c r="N824" i="8"/>
  <c r="O824" i="8"/>
  <c r="P824" i="8"/>
  <c r="F825" i="8"/>
  <c r="G825" i="8"/>
  <c r="I825" i="8"/>
  <c r="J825" i="8"/>
  <c r="N825" i="8"/>
  <c r="O825" i="8"/>
  <c r="F826" i="8"/>
  <c r="G826" i="8"/>
  <c r="I826" i="8"/>
  <c r="N826" i="8"/>
  <c r="O826" i="8"/>
  <c r="F827" i="8"/>
  <c r="I827" i="8"/>
  <c r="J827" i="8"/>
  <c r="N827" i="8"/>
  <c r="O827" i="8"/>
  <c r="F828" i="8"/>
  <c r="F828" i="16" s="1"/>
  <c r="G828" i="8"/>
  <c r="G828" i="16" s="1"/>
  <c r="I828" i="8"/>
  <c r="I828" i="16" s="1"/>
  <c r="J828" i="8"/>
  <c r="J828" i="16" s="1"/>
  <c r="N828" i="8"/>
  <c r="N828" i="16" s="1"/>
  <c r="O828" i="8"/>
  <c r="O828" i="16" s="1"/>
  <c r="P828" i="8"/>
  <c r="P828" i="16" s="1"/>
  <c r="F829" i="8"/>
  <c r="I829" i="8"/>
  <c r="J829" i="8"/>
  <c r="N829" i="8"/>
  <c r="O829" i="8"/>
  <c r="F830" i="8"/>
  <c r="F830" i="16" s="1"/>
  <c r="G830" i="8"/>
  <c r="G830" i="16" s="1"/>
  <c r="I830" i="8"/>
  <c r="I830" i="16" s="1"/>
  <c r="J830" i="8"/>
  <c r="J830" i="16" s="1"/>
  <c r="N830" i="8"/>
  <c r="N830" i="16" s="1"/>
  <c r="O830" i="8"/>
  <c r="O830" i="16" s="1"/>
  <c r="F831" i="8"/>
  <c r="H831" i="8"/>
  <c r="I831" i="8"/>
  <c r="J831" i="8"/>
  <c r="M831" i="8"/>
  <c r="N831" i="8"/>
  <c r="O831" i="8"/>
  <c r="P831" i="8"/>
  <c r="F832" i="8"/>
  <c r="I832" i="8"/>
  <c r="J832" i="8"/>
  <c r="N832" i="8"/>
  <c r="O832" i="8"/>
  <c r="F833" i="8"/>
  <c r="F833" i="16" s="1"/>
  <c r="G833" i="8"/>
  <c r="G833" i="16" s="1"/>
  <c r="I833" i="8"/>
  <c r="I833" i="16" s="1"/>
  <c r="J833" i="8"/>
  <c r="J833" i="16" s="1"/>
  <c r="N833" i="8"/>
  <c r="N833" i="16" s="1"/>
  <c r="O833" i="8"/>
  <c r="O833" i="16" s="1"/>
  <c r="P833" i="8"/>
  <c r="P833" i="16" s="1"/>
  <c r="F834" i="8"/>
  <c r="F834" i="16" s="1"/>
  <c r="I834" i="8"/>
  <c r="I834" i="16" s="1"/>
  <c r="J834" i="8"/>
  <c r="J834" i="16" s="1"/>
  <c r="N834" i="8"/>
  <c r="N834" i="16" s="1"/>
  <c r="O834" i="8"/>
  <c r="O834" i="16" s="1"/>
  <c r="F835" i="8"/>
  <c r="F835" i="16" s="1"/>
  <c r="D59" i="19" s="1"/>
  <c r="I835" i="8"/>
  <c r="I835" i="16" s="1"/>
  <c r="G59" i="19" s="1"/>
  <c r="J835" i="8"/>
  <c r="J835" i="16" s="1"/>
  <c r="H59" i="19" s="1"/>
  <c r="N835" i="8"/>
  <c r="N835" i="16" s="1"/>
  <c r="L59" i="19" s="1"/>
  <c r="O835" i="8"/>
  <c r="O835" i="16" s="1"/>
  <c r="M59" i="19" s="1"/>
  <c r="P835" i="8"/>
  <c r="P835" i="16" s="1"/>
  <c r="N59" i="19" s="1"/>
  <c r="F836" i="8"/>
  <c r="F836" i="16" s="1"/>
  <c r="I836" i="8"/>
  <c r="I836" i="16" s="1"/>
  <c r="J836" i="8"/>
  <c r="J836" i="16" s="1"/>
  <c r="N836" i="8"/>
  <c r="N836" i="16" s="1"/>
  <c r="O836" i="8"/>
  <c r="O836" i="16" s="1"/>
  <c r="P836" i="8"/>
  <c r="P836" i="16" s="1"/>
  <c r="F837" i="8"/>
  <c r="I837" i="8"/>
  <c r="J837" i="8"/>
  <c r="N837" i="8"/>
  <c r="O837" i="8"/>
  <c r="F838" i="8"/>
  <c r="I838" i="8"/>
  <c r="J838" i="8"/>
  <c r="N838" i="8"/>
  <c r="O838" i="8"/>
  <c r="F839" i="8"/>
  <c r="F839" i="16" s="1"/>
  <c r="G839" i="8"/>
  <c r="G839" i="16" s="1"/>
  <c r="J839" i="8"/>
  <c r="J839" i="16" s="1"/>
  <c r="N839" i="8"/>
  <c r="N839" i="16" s="1"/>
  <c r="O839" i="8"/>
  <c r="O839" i="16" s="1"/>
  <c r="P839" i="8"/>
  <c r="P839" i="16" s="1"/>
  <c r="F840" i="8"/>
  <c r="I840" i="8"/>
  <c r="J840" i="8"/>
  <c r="N840" i="8"/>
  <c r="O840" i="8"/>
  <c r="F841" i="8"/>
  <c r="F841" i="16" s="1"/>
  <c r="G841" i="8"/>
  <c r="G841" i="16" s="1"/>
  <c r="J841" i="8"/>
  <c r="J841" i="16" s="1"/>
  <c r="K841" i="8"/>
  <c r="K841" i="16" s="1"/>
  <c r="N841" i="8"/>
  <c r="N841" i="16" s="1"/>
  <c r="O841" i="8"/>
  <c r="O841" i="16" s="1"/>
  <c r="P841" i="8"/>
  <c r="P841" i="16" s="1"/>
  <c r="F842" i="8"/>
  <c r="I842" i="8"/>
  <c r="N842" i="8"/>
  <c r="O842" i="8"/>
  <c r="F843" i="8"/>
  <c r="F843" i="16" s="1"/>
  <c r="I843" i="8"/>
  <c r="I843" i="16" s="1"/>
  <c r="N843" i="8"/>
  <c r="N843" i="16" s="1"/>
  <c r="O843" i="8"/>
  <c r="O843" i="16" s="1"/>
  <c r="E844" i="8"/>
  <c r="F844" i="8"/>
  <c r="G844" i="8"/>
  <c r="I844" i="8"/>
  <c r="J844" i="8"/>
  <c r="N844" i="8"/>
  <c r="O844" i="8"/>
  <c r="P844" i="8"/>
  <c r="F845" i="8"/>
  <c r="I845" i="8"/>
  <c r="M845" i="8"/>
  <c r="N845" i="8"/>
  <c r="O845" i="8"/>
  <c r="F846" i="8"/>
  <c r="F846" i="16" s="1"/>
  <c r="G846" i="8"/>
  <c r="G846" i="16" s="1"/>
  <c r="J846" i="8"/>
  <c r="J846" i="16" s="1"/>
  <c r="N846" i="8"/>
  <c r="N846" i="16" s="1"/>
  <c r="O846" i="8"/>
  <c r="O846" i="16" s="1"/>
  <c r="P846" i="8"/>
  <c r="P846" i="16" s="1"/>
  <c r="F847" i="8"/>
  <c r="I847" i="8"/>
  <c r="J847" i="8"/>
  <c r="N847" i="8"/>
  <c r="O847" i="8"/>
  <c r="P847" i="8"/>
  <c r="F848" i="8"/>
  <c r="I848" i="8"/>
  <c r="N848" i="8"/>
  <c r="O848" i="8"/>
  <c r="P848" i="8"/>
  <c r="F849" i="8"/>
  <c r="F849" i="16" s="1"/>
  <c r="J849" i="8"/>
  <c r="J849" i="16" s="1"/>
  <c r="N849" i="8"/>
  <c r="N849" i="16" s="1"/>
  <c r="O849" i="8"/>
  <c r="O849" i="16" s="1"/>
  <c r="P849" i="8"/>
  <c r="P849" i="16" s="1"/>
  <c r="F850" i="8"/>
  <c r="I850" i="8"/>
  <c r="J850" i="8"/>
  <c r="N850" i="8"/>
  <c r="O850" i="8"/>
  <c r="P850" i="8"/>
  <c r="F851" i="8"/>
  <c r="G851" i="8"/>
  <c r="I851" i="8"/>
  <c r="N851" i="8"/>
  <c r="O851" i="8"/>
  <c r="P851" i="8"/>
  <c r="F852" i="8"/>
  <c r="G852" i="8"/>
  <c r="I852" i="8"/>
  <c r="J852" i="8"/>
  <c r="N852" i="8"/>
  <c r="O852" i="8"/>
  <c r="P852" i="8"/>
  <c r="F853" i="8"/>
  <c r="G853" i="8"/>
  <c r="I853" i="8"/>
  <c r="J853" i="8"/>
  <c r="N853" i="8"/>
  <c r="O853" i="8"/>
  <c r="F854" i="8"/>
  <c r="F854" i="16" s="1"/>
  <c r="N854" i="8"/>
  <c r="N854" i="16" s="1"/>
  <c r="O854" i="8"/>
  <c r="O854" i="16" s="1"/>
  <c r="F855" i="8"/>
  <c r="F855" i="16" s="1"/>
  <c r="G855" i="8"/>
  <c r="G855" i="16" s="1"/>
  <c r="I855" i="8"/>
  <c r="I855" i="16" s="1"/>
  <c r="J855" i="8"/>
  <c r="J855" i="16" s="1"/>
  <c r="N855" i="8"/>
  <c r="N855" i="16" s="1"/>
  <c r="O855" i="8"/>
  <c r="O855" i="16" s="1"/>
  <c r="P855" i="8"/>
  <c r="P855" i="16" s="1"/>
  <c r="F856" i="8"/>
  <c r="J856" i="8"/>
  <c r="N856" i="8"/>
  <c r="O856" i="8"/>
  <c r="F857" i="8"/>
  <c r="G857" i="8"/>
  <c r="I857" i="8"/>
  <c r="J857" i="8"/>
  <c r="N857" i="8"/>
  <c r="O857" i="8"/>
  <c r="P857" i="8"/>
  <c r="F858" i="8"/>
  <c r="I858" i="8"/>
  <c r="J858" i="8"/>
  <c r="N858" i="8"/>
  <c r="O858" i="8"/>
  <c r="F859" i="8"/>
  <c r="F859" i="16" s="1"/>
  <c r="G859" i="8"/>
  <c r="G859" i="16" s="1"/>
  <c r="H859" i="8"/>
  <c r="H859" i="16" s="1"/>
  <c r="I859" i="8"/>
  <c r="I859" i="16" s="1"/>
  <c r="J859" i="8"/>
  <c r="J859" i="16" s="1"/>
  <c r="N859" i="8"/>
  <c r="N859" i="16" s="1"/>
  <c r="O859" i="8"/>
  <c r="O859" i="16" s="1"/>
  <c r="P859" i="8"/>
  <c r="P859" i="16" s="1"/>
  <c r="F860" i="8"/>
  <c r="G860" i="8"/>
  <c r="I860" i="8"/>
  <c r="J860" i="8"/>
  <c r="N860" i="8"/>
  <c r="O860" i="8"/>
  <c r="P860" i="8"/>
  <c r="F861" i="8"/>
  <c r="F861" i="16" s="1"/>
  <c r="J861" i="8"/>
  <c r="J861" i="16" s="1"/>
  <c r="N861" i="8"/>
  <c r="N861" i="16" s="1"/>
  <c r="O861" i="8"/>
  <c r="O861" i="16" s="1"/>
  <c r="F862" i="8"/>
  <c r="G862" i="8"/>
  <c r="I862" i="8"/>
  <c r="J862" i="8"/>
  <c r="N862" i="8"/>
  <c r="O862" i="8"/>
  <c r="P862" i="8"/>
  <c r="F863" i="8"/>
  <c r="I863" i="8"/>
  <c r="J863" i="8"/>
  <c r="N863" i="8"/>
  <c r="O863" i="8"/>
  <c r="F864" i="8"/>
  <c r="G864" i="8"/>
  <c r="H864" i="8"/>
  <c r="J864" i="8"/>
  <c r="N864" i="8"/>
  <c r="O864" i="8"/>
  <c r="P864" i="8"/>
  <c r="F865" i="8"/>
  <c r="F865" i="16" s="1"/>
  <c r="I865" i="8"/>
  <c r="I865" i="16" s="1"/>
  <c r="J865" i="8"/>
  <c r="J865" i="16" s="1"/>
  <c r="N865" i="8"/>
  <c r="N865" i="16" s="1"/>
  <c r="O865" i="8"/>
  <c r="O865" i="16" s="1"/>
  <c r="F866" i="8"/>
  <c r="F866" i="16" s="1"/>
  <c r="G866" i="8"/>
  <c r="G866" i="16" s="1"/>
  <c r="I866" i="8"/>
  <c r="I866" i="16" s="1"/>
  <c r="J866" i="8"/>
  <c r="J866" i="16" s="1"/>
  <c r="N866" i="8"/>
  <c r="N866" i="16" s="1"/>
  <c r="O866" i="8"/>
  <c r="O866" i="16" s="1"/>
  <c r="F867" i="8"/>
  <c r="G867" i="8"/>
  <c r="I867" i="8"/>
  <c r="N867" i="8"/>
  <c r="O867" i="8"/>
  <c r="F868" i="8"/>
  <c r="G868" i="8"/>
  <c r="I868" i="8"/>
  <c r="N868" i="8"/>
  <c r="O868" i="8"/>
  <c r="F869" i="8"/>
  <c r="F869" i="16" s="1"/>
  <c r="I869" i="8"/>
  <c r="I869" i="16" s="1"/>
  <c r="J869" i="8"/>
  <c r="J869" i="16" s="1"/>
  <c r="N869" i="8"/>
  <c r="N869" i="16" s="1"/>
  <c r="O869" i="8"/>
  <c r="O869" i="16" s="1"/>
  <c r="P869" i="8"/>
  <c r="P869" i="16" s="1"/>
  <c r="F870" i="8"/>
  <c r="F870" i="16" s="1"/>
  <c r="I870" i="8"/>
  <c r="I870" i="16" s="1"/>
  <c r="N870" i="8"/>
  <c r="N870" i="16" s="1"/>
  <c r="O870" i="8"/>
  <c r="O870" i="16" s="1"/>
  <c r="F871" i="8"/>
  <c r="G871" i="8"/>
  <c r="I871" i="8"/>
  <c r="N871" i="8"/>
  <c r="O871" i="8"/>
  <c r="F872" i="8"/>
  <c r="F872" i="16" s="1"/>
  <c r="J872" i="8"/>
  <c r="J872" i="16" s="1"/>
  <c r="N872" i="8"/>
  <c r="N872" i="16" s="1"/>
  <c r="O872" i="8"/>
  <c r="O872" i="16" s="1"/>
  <c r="F873" i="8"/>
  <c r="G873" i="8"/>
  <c r="I873" i="8"/>
  <c r="N873" i="8"/>
  <c r="O873" i="8"/>
  <c r="F874" i="8"/>
  <c r="F874" i="16" s="1"/>
  <c r="I874" i="8"/>
  <c r="I874" i="16" s="1"/>
  <c r="J874" i="8"/>
  <c r="J874" i="16" s="1"/>
  <c r="N874" i="8"/>
  <c r="N874" i="16" s="1"/>
  <c r="O874" i="8"/>
  <c r="O874" i="16" s="1"/>
  <c r="F875" i="8"/>
  <c r="I875" i="8"/>
  <c r="J875" i="8"/>
  <c r="N875" i="8"/>
  <c r="O875" i="8"/>
  <c r="P875" i="8"/>
  <c r="F876" i="8"/>
  <c r="F876" i="16" s="1"/>
  <c r="I876" i="8"/>
  <c r="I876" i="16" s="1"/>
  <c r="J876" i="8"/>
  <c r="J876" i="16" s="1"/>
  <c r="N876" i="8"/>
  <c r="N876" i="16" s="1"/>
  <c r="O876" i="8"/>
  <c r="O876" i="16" s="1"/>
  <c r="P876" i="8"/>
  <c r="P876" i="16" s="1"/>
  <c r="F877" i="8"/>
  <c r="I877" i="8"/>
  <c r="J877" i="8"/>
  <c r="M877" i="8"/>
  <c r="N877" i="8"/>
  <c r="O877" i="8"/>
  <c r="P877" i="8"/>
  <c r="F878" i="8"/>
  <c r="I878" i="8"/>
  <c r="J878" i="8"/>
  <c r="N878" i="8"/>
  <c r="O878" i="8"/>
  <c r="P878" i="8"/>
  <c r="F879" i="8"/>
  <c r="G879" i="8"/>
  <c r="I879" i="8"/>
  <c r="J879" i="8"/>
  <c r="N879" i="8"/>
  <c r="O879" i="8"/>
  <c r="F880" i="8"/>
  <c r="F880" i="16" s="1"/>
  <c r="G880" i="8"/>
  <c r="G880" i="16" s="1"/>
  <c r="I880" i="8"/>
  <c r="I880" i="16" s="1"/>
  <c r="J880" i="8"/>
  <c r="J880" i="16" s="1"/>
  <c r="M880" i="8"/>
  <c r="M880" i="16" s="1"/>
  <c r="N880" i="8"/>
  <c r="N880" i="16" s="1"/>
  <c r="O880" i="8"/>
  <c r="O880" i="16" s="1"/>
  <c r="F881" i="8"/>
  <c r="F881" i="16" s="1"/>
  <c r="I881" i="8"/>
  <c r="I881" i="16" s="1"/>
  <c r="J881" i="8"/>
  <c r="J881" i="16" s="1"/>
  <c r="N881" i="8"/>
  <c r="N881" i="16" s="1"/>
  <c r="O881" i="8"/>
  <c r="O881" i="16" s="1"/>
  <c r="F882" i="8"/>
  <c r="G882" i="8"/>
  <c r="I882" i="8"/>
  <c r="J882" i="8"/>
  <c r="N882" i="8"/>
  <c r="O882" i="8"/>
  <c r="P882" i="8"/>
  <c r="F883" i="8"/>
  <c r="G883" i="8"/>
  <c r="I883" i="8"/>
  <c r="J883" i="8"/>
  <c r="N883" i="8"/>
  <c r="O883" i="8"/>
  <c r="F884" i="8"/>
  <c r="G884" i="8"/>
  <c r="I884" i="8"/>
  <c r="J884" i="8"/>
  <c r="N884" i="8"/>
  <c r="O884" i="8"/>
  <c r="P884" i="8"/>
  <c r="F885" i="8"/>
  <c r="F885" i="16" s="1"/>
  <c r="I885" i="8"/>
  <c r="I885" i="16" s="1"/>
  <c r="J885" i="8"/>
  <c r="J885" i="16" s="1"/>
  <c r="N885" i="8"/>
  <c r="N885" i="16" s="1"/>
  <c r="O885" i="8"/>
  <c r="O885" i="16" s="1"/>
  <c r="F886" i="8"/>
  <c r="F886" i="16" s="1"/>
  <c r="G886" i="8"/>
  <c r="G886" i="16" s="1"/>
  <c r="I886" i="8"/>
  <c r="I886" i="16" s="1"/>
  <c r="J886" i="8"/>
  <c r="J886" i="16" s="1"/>
  <c r="N886" i="8"/>
  <c r="N886" i="16" s="1"/>
  <c r="O886" i="8"/>
  <c r="O886" i="16" s="1"/>
  <c r="F887" i="8"/>
  <c r="F887" i="16" s="1"/>
  <c r="G887" i="8"/>
  <c r="G887" i="16" s="1"/>
  <c r="I887" i="8"/>
  <c r="I887" i="16" s="1"/>
  <c r="J887" i="8"/>
  <c r="J887" i="16" s="1"/>
  <c r="N887" i="8"/>
  <c r="N887" i="16" s="1"/>
  <c r="O887" i="8"/>
  <c r="O887" i="16" s="1"/>
  <c r="P887" i="8"/>
  <c r="P887" i="16" s="1"/>
  <c r="F888" i="8"/>
  <c r="G888" i="8"/>
  <c r="H888" i="8"/>
  <c r="I888" i="8"/>
  <c r="J888" i="8"/>
  <c r="N888" i="8"/>
  <c r="O888" i="8"/>
  <c r="E889" i="8"/>
  <c r="E889" i="16" s="1"/>
  <c r="F889" i="8"/>
  <c r="F889" i="16" s="1"/>
  <c r="G889" i="8"/>
  <c r="G889" i="16" s="1"/>
  <c r="H889" i="8"/>
  <c r="H889" i="16" s="1"/>
  <c r="J889" i="8"/>
  <c r="J889" i="16" s="1"/>
  <c r="N889" i="8"/>
  <c r="N889" i="16" s="1"/>
  <c r="O889" i="8"/>
  <c r="O889" i="16" s="1"/>
  <c r="P889" i="8"/>
  <c r="P889" i="16" s="1"/>
  <c r="F890" i="8"/>
  <c r="F890" i="16" s="1"/>
  <c r="G890" i="8"/>
  <c r="G890" i="16" s="1"/>
  <c r="H890" i="8"/>
  <c r="H890" i="16" s="1"/>
  <c r="I890" i="8"/>
  <c r="I890" i="16" s="1"/>
  <c r="J890" i="8"/>
  <c r="J890" i="16" s="1"/>
  <c r="N890" i="8"/>
  <c r="N890" i="16" s="1"/>
  <c r="O890" i="8"/>
  <c r="O890" i="16" s="1"/>
  <c r="F891" i="8"/>
  <c r="G891" i="8"/>
  <c r="H891" i="8"/>
  <c r="I891" i="8"/>
  <c r="J891" i="8"/>
  <c r="N891" i="8"/>
  <c r="O891" i="8"/>
  <c r="P891" i="8"/>
  <c r="F892" i="8"/>
  <c r="F892" i="16" s="1"/>
  <c r="H892" i="8"/>
  <c r="H892" i="16" s="1"/>
  <c r="I892" i="8"/>
  <c r="I892" i="16" s="1"/>
  <c r="N892" i="8"/>
  <c r="N892" i="16" s="1"/>
  <c r="O892" i="8"/>
  <c r="O892" i="16" s="1"/>
  <c r="F893" i="8"/>
  <c r="I893" i="8"/>
  <c r="N893" i="8"/>
  <c r="O893" i="8"/>
  <c r="P893" i="8"/>
  <c r="F894" i="8"/>
  <c r="F894" i="16" s="1"/>
  <c r="I894" i="8"/>
  <c r="I894" i="16" s="1"/>
  <c r="J894" i="8"/>
  <c r="J894" i="16" s="1"/>
  <c r="N894" i="8"/>
  <c r="N894" i="16" s="1"/>
  <c r="O894" i="8"/>
  <c r="O894" i="16" s="1"/>
  <c r="P894" i="8"/>
  <c r="P894" i="16" s="1"/>
  <c r="F895" i="8"/>
  <c r="G895" i="8"/>
  <c r="I895" i="8"/>
  <c r="N895" i="8"/>
  <c r="O895" i="8"/>
  <c r="F896" i="8"/>
  <c r="G896" i="8"/>
  <c r="I896" i="8"/>
  <c r="N896" i="8"/>
  <c r="O896" i="8"/>
  <c r="P896" i="8"/>
  <c r="F897" i="8"/>
  <c r="F897" i="16" s="1"/>
  <c r="G897" i="8"/>
  <c r="G897" i="16" s="1"/>
  <c r="H897" i="8"/>
  <c r="H897" i="16" s="1"/>
  <c r="I897" i="8"/>
  <c r="I897" i="16" s="1"/>
  <c r="J897" i="8"/>
  <c r="J897" i="16" s="1"/>
  <c r="M897" i="8"/>
  <c r="M897" i="16" s="1"/>
  <c r="N897" i="8"/>
  <c r="N897" i="16" s="1"/>
  <c r="O897" i="8"/>
  <c r="O897" i="16" s="1"/>
  <c r="F898" i="8"/>
  <c r="F898" i="16" s="1"/>
  <c r="N898" i="8"/>
  <c r="N898" i="16" s="1"/>
  <c r="O898" i="8"/>
  <c r="O898" i="16" s="1"/>
  <c r="P898" i="8"/>
  <c r="P898" i="16" s="1"/>
  <c r="F899" i="8"/>
  <c r="F899" i="16" s="1"/>
  <c r="G899" i="8"/>
  <c r="G899" i="16" s="1"/>
  <c r="I899" i="8"/>
  <c r="I899" i="16" s="1"/>
  <c r="J899" i="8"/>
  <c r="J899" i="16" s="1"/>
  <c r="K899" i="8"/>
  <c r="K899" i="16" s="1"/>
  <c r="N899" i="8"/>
  <c r="N899" i="16" s="1"/>
  <c r="O899" i="8"/>
  <c r="O899" i="16" s="1"/>
  <c r="P899" i="8"/>
  <c r="P899" i="16" s="1"/>
  <c r="F900" i="8"/>
  <c r="F900" i="16" s="1"/>
  <c r="H900" i="8"/>
  <c r="H900" i="16" s="1"/>
  <c r="I900" i="8"/>
  <c r="I900" i="16" s="1"/>
  <c r="J900" i="8"/>
  <c r="J900" i="16" s="1"/>
  <c r="M900" i="8"/>
  <c r="M900" i="16" s="1"/>
  <c r="N900" i="8"/>
  <c r="N900" i="16" s="1"/>
  <c r="O900" i="8"/>
  <c r="O900" i="16" s="1"/>
  <c r="P900" i="8"/>
  <c r="P900" i="16" s="1"/>
  <c r="F901" i="8"/>
  <c r="G901" i="8"/>
  <c r="I901" i="8"/>
  <c r="N901" i="8"/>
  <c r="O901" i="8"/>
  <c r="F902" i="8"/>
  <c r="F902" i="16" s="1"/>
  <c r="I902" i="8"/>
  <c r="I902" i="16" s="1"/>
  <c r="J902" i="8"/>
  <c r="J902" i="16" s="1"/>
  <c r="N902" i="8"/>
  <c r="N902" i="16" s="1"/>
  <c r="O902" i="8"/>
  <c r="O902" i="16" s="1"/>
  <c r="F903" i="8"/>
  <c r="F903" i="16" s="1"/>
  <c r="I903" i="8"/>
  <c r="I903" i="16" s="1"/>
  <c r="J903" i="8"/>
  <c r="J903" i="16" s="1"/>
  <c r="N903" i="8"/>
  <c r="N903" i="16" s="1"/>
  <c r="O903" i="8"/>
  <c r="O903" i="16" s="1"/>
  <c r="F904" i="8"/>
  <c r="J904" i="8"/>
  <c r="K904" i="8"/>
  <c r="N904" i="8"/>
  <c r="O904" i="8"/>
  <c r="P904" i="8"/>
  <c r="F905" i="8"/>
  <c r="G905" i="8"/>
  <c r="I905" i="8"/>
  <c r="J905" i="8"/>
  <c r="N905" i="8"/>
  <c r="O905" i="8"/>
  <c r="F906" i="8"/>
  <c r="F906" i="16" s="1"/>
  <c r="I906" i="8"/>
  <c r="I906" i="16" s="1"/>
  <c r="J906" i="8"/>
  <c r="J906" i="16" s="1"/>
  <c r="M906" i="8"/>
  <c r="M906" i="16" s="1"/>
  <c r="N906" i="8"/>
  <c r="N906" i="16" s="1"/>
  <c r="O906" i="8"/>
  <c r="O906" i="16" s="1"/>
  <c r="P906" i="8"/>
  <c r="F907" i="8"/>
  <c r="I907" i="8"/>
  <c r="J907" i="8"/>
  <c r="N907" i="8"/>
  <c r="O907" i="8"/>
  <c r="F908" i="8"/>
  <c r="G908" i="8"/>
  <c r="I908" i="8"/>
  <c r="J908" i="8"/>
  <c r="N908" i="8"/>
  <c r="O908" i="8"/>
  <c r="P908" i="8"/>
  <c r="F909" i="8"/>
  <c r="I909" i="8"/>
  <c r="J909" i="8"/>
  <c r="N909" i="8"/>
  <c r="O909" i="8"/>
  <c r="F910" i="8"/>
  <c r="F910" i="16" s="1"/>
  <c r="I910" i="8"/>
  <c r="I910" i="16" s="1"/>
  <c r="J910" i="8"/>
  <c r="J910" i="16" s="1"/>
  <c r="N910" i="8"/>
  <c r="N910" i="16" s="1"/>
  <c r="O910" i="8"/>
  <c r="O910" i="16" s="1"/>
  <c r="F911" i="8"/>
  <c r="F911" i="16" s="1"/>
  <c r="I911" i="8"/>
  <c r="I911" i="16" s="1"/>
  <c r="J911" i="8"/>
  <c r="J911" i="16" s="1"/>
  <c r="N911" i="8"/>
  <c r="N911" i="16" s="1"/>
  <c r="O911" i="8"/>
  <c r="O911" i="16" s="1"/>
  <c r="F912" i="8"/>
  <c r="F912" i="16" s="1"/>
  <c r="G912" i="8"/>
  <c r="G912" i="16" s="1"/>
  <c r="I912" i="8"/>
  <c r="I912" i="16" s="1"/>
  <c r="J912" i="8"/>
  <c r="J912" i="16" s="1"/>
  <c r="N912" i="8"/>
  <c r="N912" i="16" s="1"/>
  <c r="O912" i="8"/>
  <c r="O912" i="16" s="1"/>
  <c r="P912" i="8"/>
  <c r="P912" i="16" s="1"/>
  <c r="F913" i="8"/>
  <c r="I913" i="8"/>
  <c r="J913" i="8"/>
  <c r="N913" i="8"/>
  <c r="O913" i="8"/>
  <c r="F914" i="8"/>
  <c r="I914" i="8"/>
  <c r="J914" i="8"/>
  <c r="N914" i="8"/>
  <c r="O914" i="8"/>
  <c r="P914" i="8"/>
  <c r="F915" i="8"/>
  <c r="J915" i="8"/>
  <c r="N915" i="8"/>
  <c r="O915" i="8"/>
  <c r="F916" i="8"/>
  <c r="F916" i="16" s="1"/>
  <c r="I916" i="8"/>
  <c r="I916" i="16" s="1"/>
  <c r="J916" i="8"/>
  <c r="J916" i="16" s="1"/>
  <c r="N916" i="8"/>
  <c r="N916" i="16" s="1"/>
  <c r="O916" i="8"/>
  <c r="O916" i="16" s="1"/>
  <c r="F917" i="8"/>
  <c r="G917" i="8"/>
  <c r="I917" i="8"/>
  <c r="J917" i="8"/>
  <c r="N917" i="8"/>
  <c r="O917" i="8"/>
  <c r="F918" i="8"/>
  <c r="F918" i="16" s="1"/>
  <c r="D57" i="19" s="1"/>
  <c r="G918" i="8"/>
  <c r="G918" i="16" s="1"/>
  <c r="E57" i="19" s="1"/>
  <c r="I918" i="8"/>
  <c r="I918" i="16" s="1"/>
  <c r="G57" i="19" s="1"/>
  <c r="J918" i="8"/>
  <c r="J918" i="16" s="1"/>
  <c r="H57" i="19" s="1"/>
  <c r="N918" i="8"/>
  <c r="N918" i="16" s="1"/>
  <c r="L57" i="19" s="1"/>
  <c r="O918" i="8"/>
  <c r="O918" i="16" s="1"/>
  <c r="M57" i="19" s="1"/>
  <c r="F919" i="8"/>
  <c r="F919" i="16" s="1"/>
  <c r="I919" i="8"/>
  <c r="I919" i="16" s="1"/>
  <c r="J919" i="8"/>
  <c r="J919" i="16" s="1"/>
  <c r="N919" i="8"/>
  <c r="N919" i="16" s="1"/>
  <c r="O919" i="8"/>
  <c r="O919" i="16" s="1"/>
  <c r="F920" i="8"/>
  <c r="F920" i="16" s="1"/>
  <c r="N920" i="8"/>
  <c r="N920" i="16" s="1"/>
  <c r="O920" i="8"/>
  <c r="O920" i="16" s="1"/>
  <c r="F921" i="8"/>
  <c r="F921" i="16" s="1"/>
  <c r="G921" i="8"/>
  <c r="G921" i="16" s="1"/>
  <c r="I921" i="8"/>
  <c r="I921" i="16" s="1"/>
  <c r="N921" i="8"/>
  <c r="N921" i="16" s="1"/>
  <c r="O921" i="8"/>
  <c r="O921" i="16" s="1"/>
  <c r="F922" i="8"/>
  <c r="F922" i="16" s="1"/>
  <c r="G922" i="8"/>
  <c r="G922" i="16" s="1"/>
  <c r="J922" i="8"/>
  <c r="J922" i="16" s="1"/>
  <c r="N922" i="8"/>
  <c r="N922" i="16" s="1"/>
  <c r="O922" i="8"/>
  <c r="O922" i="16" s="1"/>
  <c r="F923" i="8"/>
  <c r="F923" i="16" s="1"/>
  <c r="G923" i="8"/>
  <c r="G923" i="16" s="1"/>
  <c r="I923" i="8"/>
  <c r="I923" i="16" s="1"/>
  <c r="M923" i="8"/>
  <c r="M923" i="16" s="1"/>
  <c r="N923" i="8"/>
  <c r="N923" i="16" s="1"/>
  <c r="O923" i="8"/>
  <c r="O923" i="16" s="1"/>
  <c r="F924" i="8"/>
  <c r="G924" i="8"/>
  <c r="I924" i="8"/>
  <c r="J924" i="8"/>
  <c r="N924" i="8"/>
  <c r="O924" i="8"/>
  <c r="P924" i="8"/>
  <c r="F925" i="8"/>
  <c r="G925" i="8"/>
  <c r="I925" i="8"/>
  <c r="J925" i="8"/>
  <c r="N925" i="8"/>
  <c r="O925" i="8"/>
  <c r="F926" i="8"/>
  <c r="F926" i="16" s="1"/>
  <c r="D58" i="19" s="1"/>
  <c r="G926" i="8"/>
  <c r="G926" i="16" s="1"/>
  <c r="E58" i="19" s="1"/>
  <c r="J926" i="8"/>
  <c r="J926" i="16" s="1"/>
  <c r="H58" i="19" s="1"/>
  <c r="N926" i="8"/>
  <c r="N926" i="16" s="1"/>
  <c r="L58" i="19" s="1"/>
  <c r="O926" i="8"/>
  <c r="O926" i="16" s="1"/>
  <c r="M58" i="19" s="1"/>
  <c r="F927" i="8"/>
  <c r="F927" i="16" s="1"/>
  <c r="I927" i="8"/>
  <c r="I927" i="16" s="1"/>
  <c r="J927" i="8"/>
  <c r="J927" i="16" s="1"/>
  <c r="N927" i="8"/>
  <c r="N927" i="16" s="1"/>
  <c r="O927" i="8"/>
  <c r="O927" i="16" s="1"/>
  <c r="F928" i="8"/>
  <c r="I928" i="8"/>
  <c r="J928" i="8"/>
  <c r="N928" i="8"/>
  <c r="O928" i="8"/>
  <c r="F929" i="8"/>
  <c r="H929" i="8"/>
  <c r="I929" i="8"/>
  <c r="J929" i="8"/>
  <c r="N929" i="8"/>
  <c r="O929" i="8"/>
  <c r="F930" i="8"/>
  <c r="G930" i="8"/>
  <c r="I930" i="8"/>
  <c r="J930" i="8"/>
  <c r="N930" i="8"/>
  <c r="O930" i="8"/>
  <c r="F931" i="8"/>
  <c r="I931" i="8"/>
  <c r="J931" i="8"/>
  <c r="N931" i="8"/>
  <c r="O931" i="8"/>
  <c r="P931" i="8"/>
  <c r="F932" i="8"/>
  <c r="F932" i="16" s="1"/>
  <c r="G932" i="8"/>
  <c r="G932" i="16" s="1"/>
  <c r="I932" i="8"/>
  <c r="I932" i="16" s="1"/>
  <c r="J932" i="8"/>
  <c r="J932" i="16" s="1"/>
  <c r="N932" i="8"/>
  <c r="N932" i="16" s="1"/>
  <c r="O932" i="8"/>
  <c r="O932" i="16" s="1"/>
  <c r="F933" i="8"/>
  <c r="J933" i="8"/>
  <c r="N933" i="8"/>
  <c r="O933" i="8"/>
  <c r="F934" i="8"/>
  <c r="G934" i="8"/>
  <c r="I934" i="8"/>
  <c r="J934" i="8"/>
  <c r="N934" i="8"/>
  <c r="O934" i="8"/>
  <c r="P934" i="8"/>
  <c r="F935" i="8"/>
  <c r="F935" i="16" s="1"/>
  <c r="G935" i="8"/>
  <c r="G935" i="16" s="1"/>
  <c r="I935" i="8"/>
  <c r="I935" i="16" s="1"/>
  <c r="J935" i="8"/>
  <c r="J935" i="16" s="1"/>
  <c r="N935" i="8"/>
  <c r="N935" i="16" s="1"/>
  <c r="O935" i="8"/>
  <c r="O935" i="16" s="1"/>
  <c r="P935" i="8"/>
  <c r="P935" i="16" s="1"/>
  <c r="F936" i="8"/>
  <c r="I936" i="8"/>
  <c r="J936" i="8"/>
  <c r="N936" i="8"/>
  <c r="O936" i="8"/>
  <c r="P936" i="8"/>
  <c r="F937" i="8"/>
  <c r="F937" i="16" s="1"/>
  <c r="I937" i="8"/>
  <c r="I937" i="16" s="1"/>
  <c r="J937" i="8"/>
  <c r="J937" i="16" s="1"/>
  <c r="N937" i="8"/>
  <c r="N937" i="16" s="1"/>
  <c r="O937" i="8"/>
  <c r="O937" i="16" s="1"/>
  <c r="P937" i="8"/>
  <c r="P937" i="16" s="1"/>
  <c r="F938" i="8"/>
  <c r="F938" i="16" s="1"/>
  <c r="I938" i="8"/>
  <c r="I938" i="16" s="1"/>
  <c r="J938" i="8"/>
  <c r="J938" i="16" s="1"/>
  <c r="N938" i="8"/>
  <c r="N938" i="16" s="1"/>
  <c r="O938" i="8"/>
  <c r="O938" i="16" s="1"/>
  <c r="F939" i="8"/>
  <c r="G939" i="8"/>
  <c r="I939" i="8"/>
  <c r="J939" i="8"/>
  <c r="N939" i="8"/>
  <c r="O939" i="8"/>
  <c r="F940" i="8"/>
  <c r="G940" i="8"/>
  <c r="I940" i="8"/>
  <c r="J940" i="8"/>
  <c r="N940" i="8"/>
  <c r="O940" i="8"/>
  <c r="P940" i="8"/>
  <c r="F941" i="8"/>
  <c r="I941" i="8"/>
  <c r="J941" i="8"/>
  <c r="N941" i="8"/>
  <c r="O941" i="8"/>
  <c r="P941" i="8"/>
  <c r="F942" i="8"/>
  <c r="F942" i="16" s="1"/>
  <c r="N942" i="8"/>
  <c r="N942" i="16" s="1"/>
  <c r="O942" i="8"/>
  <c r="O942" i="16" s="1"/>
  <c r="P942" i="8"/>
  <c r="P942" i="16" s="1"/>
  <c r="F943" i="8"/>
  <c r="I943" i="8"/>
  <c r="J943" i="8"/>
  <c r="N943" i="8"/>
  <c r="O943" i="8"/>
  <c r="P943" i="8"/>
  <c r="F944" i="8"/>
  <c r="F944" i="16" s="1"/>
  <c r="I944" i="8"/>
  <c r="I944" i="16" s="1"/>
  <c r="J944" i="8"/>
  <c r="J944" i="16" s="1"/>
  <c r="M944" i="8"/>
  <c r="M944" i="16" s="1"/>
  <c r="N944" i="8"/>
  <c r="N944" i="16" s="1"/>
  <c r="O944" i="8"/>
  <c r="O944" i="16" s="1"/>
  <c r="P944" i="8"/>
  <c r="P944" i="16" s="1"/>
  <c r="F945" i="8"/>
  <c r="G945" i="8"/>
  <c r="I945" i="8"/>
  <c r="N945" i="8"/>
  <c r="O945" i="8"/>
  <c r="P945" i="8"/>
  <c r="F946" i="8"/>
  <c r="F946" i="16" s="1"/>
  <c r="I946" i="8"/>
  <c r="I946" i="16" s="1"/>
  <c r="N946" i="8"/>
  <c r="N946" i="16" s="1"/>
  <c r="O946" i="8"/>
  <c r="O946" i="16" s="1"/>
  <c r="F947" i="8"/>
  <c r="I947" i="8"/>
  <c r="J947" i="8"/>
  <c r="N947" i="8"/>
  <c r="O947" i="8"/>
  <c r="P947" i="8"/>
  <c r="F948" i="8"/>
  <c r="G948" i="8"/>
  <c r="I948" i="8"/>
  <c r="N948" i="8"/>
  <c r="O948" i="8"/>
  <c r="P948" i="8"/>
  <c r="F949" i="8"/>
  <c r="G949" i="8"/>
  <c r="I949" i="8"/>
  <c r="N949" i="8"/>
  <c r="O949" i="8"/>
  <c r="F950" i="8"/>
  <c r="G950" i="8"/>
  <c r="I950" i="8"/>
  <c r="J950" i="8"/>
  <c r="N950" i="8"/>
  <c r="O950" i="8"/>
  <c r="P950" i="8"/>
  <c r="F951" i="8"/>
  <c r="F951" i="16" s="1"/>
  <c r="I951" i="8"/>
  <c r="I951" i="16" s="1"/>
  <c r="N951" i="8"/>
  <c r="N951" i="16" s="1"/>
  <c r="O951" i="8"/>
  <c r="O951" i="16" s="1"/>
  <c r="F952" i="8"/>
  <c r="I952" i="8"/>
  <c r="J952" i="8"/>
  <c r="N952" i="8"/>
  <c r="O952" i="8"/>
  <c r="P952" i="8"/>
  <c r="F953" i="8"/>
  <c r="F953" i="16" s="1"/>
  <c r="D45" i="19" s="1"/>
  <c r="G953" i="8"/>
  <c r="G953" i="16" s="1"/>
  <c r="E45" i="19" s="1"/>
  <c r="I953" i="8"/>
  <c r="I953" i="16" s="1"/>
  <c r="G45" i="19" s="1"/>
  <c r="J953" i="8"/>
  <c r="J953" i="16" s="1"/>
  <c r="H45" i="19" s="1"/>
  <c r="N953" i="8"/>
  <c r="N953" i="16" s="1"/>
  <c r="L45" i="19" s="1"/>
  <c r="O953" i="8"/>
  <c r="O953" i="16" s="1"/>
  <c r="M45" i="19" s="1"/>
  <c r="P953" i="8"/>
  <c r="P953" i="16" s="1"/>
  <c r="N45" i="19" s="1"/>
  <c r="E954" i="8"/>
  <c r="E954" i="16" s="1"/>
  <c r="F954" i="8"/>
  <c r="F954" i="16" s="1"/>
  <c r="I954" i="8"/>
  <c r="I954" i="16" s="1"/>
  <c r="J954" i="8"/>
  <c r="J954" i="16" s="1"/>
  <c r="N954" i="8"/>
  <c r="N954" i="16" s="1"/>
  <c r="O954" i="8"/>
  <c r="O954" i="16" s="1"/>
  <c r="F955" i="8"/>
  <c r="G955" i="8"/>
  <c r="I955" i="8"/>
  <c r="J955" i="8"/>
  <c r="N955" i="8"/>
  <c r="O955" i="8"/>
  <c r="P955" i="8"/>
  <c r="F956" i="8"/>
  <c r="J956" i="8"/>
  <c r="N956" i="8"/>
  <c r="O956" i="8"/>
  <c r="F957" i="8"/>
  <c r="F957" i="16" s="1"/>
  <c r="J957" i="8"/>
  <c r="J957" i="16" s="1"/>
  <c r="K957" i="8"/>
  <c r="K957" i="16" s="1"/>
  <c r="N957" i="8"/>
  <c r="N957" i="16" s="1"/>
  <c r="O957" i="8"/>
  <c r="O957" i="16" s="1"/>
  <c r="P957" i="8"/>
  <c r="P957" i="16" s="1"/>
  <c r="F958" i="8"/>
  <c r="F958" i="16" s="1"/>
  <c r="G958" i="8"/>
  <c r="G958" i="16" s="1"/>
  <c r="I958" i="8"/>
  <c r="I958" i="16" s="1"/>
  <c r="J958" i="8"/>
  <c r="J958" i="16" s="1"/>
  <c r="N958" i="8"/>
  <c r="N958" i="16" s="1"/>
  <c r="O958" i="8"/>
  <c r="O958" i="16" s="1"/>
  <c r="P958" i="8"/>
  <c r="P958" i="16" s="1"/>
  <c r="F959" i="8"/>
  <c r="G959" i="8"/>
  <c r="H959" i="8"/>
  <c r="I959" i="8"/>
  <c r="J959" i="8"/>
  <c r="N959" i="8"/>
  <c r="O959" i="8"/>
  <c r="P959" i="8"/>
  <c r="F960" i="8"/>
  <c r="I960" i="8"/>
  <c r="J960" i="8"/>
  <c r="N960" i="8"/>
  <c r="O960" i="8"/>
  <c r="P960" i="8"/>
  <c r="F961" i="8"/>
  <c r="F961" i="16" s="1"/>
  <c r="G961" i="8"/>
  <c r="G961" i="16" s="1"/>
  <c r="J961" i="8"/>
  <c r="J961" i="16" s="1"/>
  <c r="N961" i="8"/>
  <c r="N961" i="16" s="1"/>
  <c r="O961" i="8"/>
  <c r="O961" i="16" s="1"/>
  <c r="F962" i="8"/>
  <c r="I962" i="8"/>
  <c r="J962" i="8"/>
  <c r="N962" i="8"/>
  <c r="O962" i="8"/>
  <c r="P962" i="8"/>
  <c r="F963" i="8"/>
  <c r="I963" i="8"/>
  <c r="J963" i="8"/>
  <c r="N963" i="8"/>
  <c r="O963" i="8"/>
  <c r="F964" i="8"/>
  <c r="I964" i="8"/>
  <c r="J964" i="8"/>
  <c r="N964" i="8"/>
  <c r="O964" i="8"/>
  <c r="F965" i="8"/>
  <c r="F965" i="16" s="1"/>
  <c r="G965" i="8"/>
  <c r="G965" i="16" s="1"/>
  <c r="I965" i="8"/>
  <c r="I965" i="16" s="1"/>
  <c r="J965" i="8"/>
  <c r="J965" i="16" s="1"/>
  <c r="N965" i="8"/>
  <c r="N965" i="16" s="1"/>
  <c r="O965" i="8"/>
  <c r="O965" i="16" s="1"/>
  <c r="P965" i="8"/>
  <c r="P965" i="16" s="1"/>
  <c r="F966" i="8"/>
  <c r="F966" i="16" s="1"/>
  <c r="J966" i="8"/>
  <c r="J966" i="16" s="1"/>
  <c r="N966" i="8"/>
  <c r="N966" i="16" s="1"/>
  <c r="O966" i="8"/>
  <c r="O966" i="16" s="1"/>
  <c r="P966" i="8"/>
  <c r="P966" i="16" s="1"/>
  <c r="F967" i="8"/>
  <c r="I967" i="8"/>
  <c r="J967" i="8"/>
  <c r="N967" i="8"/>
  <c r="O967" i="8"/>
  <c r="F968" i="8"/>
  <c r="G968" i="8"/>
  <c r="I968" i="8"/>
  <c r="J968" i="8"/>
  <c r="N968" i="8"/>
  <c r="O968" i="8"/>
  <c r="F969" i="8"/>
  <c r="F969" i="16" s="1"/>
  <c r="I969" i="8"/>
  <c r="I969" i="16" s="1"/>
  <c r="J969" i="8"/>
  <c r="J969" i="16" s="1"/>
  <c r="N969" i="8"/>
  <c r="N969" i="16" s="1"/>
  <c r="O969" i="8"/>
  <c r="O969" i="16" s="1"/>
  <c r="F970" i="8"/>
  <c r="G970" i="8"/>
  <c r="I970" i="8"/>
  <c r="N970" i="8"/>
  <c r="O970" i="8"/>
  <c r="P970" i="8"/>
  <c r="F971" i="8"/>
  <c r="I971" i="8"/>
  <c r="N971" i="8"/>
  <c r="O971" i="8"/>
  <c r="F972" i="8"/>
  <c r="F972" i="16" s="1"/>
  <c r="G972" i="8"/>
  <c r="G972" i="16" s="1"/>
  <c r="I972" i="8"/>
  <c r="I972" i="16" s="1"/>
  <c r="J972" i="8"/>
  <c r="J972" i="16" s="1"/>
  <c r="K972" i="8"/>
  <c r="K972" i="16" s="1"/>
  <c r="N972" i="8"/>
  <c r="N972" i="16" s="1"/>
  <c r="O972" i="8"/>
  <c r="O972" i="16" s="1"/>
  <c r="P972" i="8"/>
  <c r="P972" i="16" s="1"/>
  <c r="F973" i="8"/>
  <c r="F973" i="16" s="1"/>
  <c r="I973" i="8"/>
  <c r="I973" i="16" s="1"/>
  <c r="N973" i="8"/>
  <c r="N973" i="16" s="1"/>
  <c r="O973" i="8"/>
  <c r="O973" i="16" s="1"/>
  <c r="P973" i="8"/>
  <c r="P973" i="16" s="1"/>
  <c r="F974" i="8"/>
  <c r="G974" i="8"/>
  <c r="I974" i="8"/>
  <c r="J974" i="8"/>
  <c r="N974" i="8"/>
  <c r="O974" i="8"/>
  <c r="F975" i="8"/>
  <c r="I975" i="8"/>
  <c r="J975" i="8"/>
  <c r="N975" i="8"/>
  <c r="O975" i="8"/>
  <c r="F976" i="8"/>
  <c r="H976" i="8"/>
  <c r="N976" i="8"/>
  <c r="O976" i="8"/>
  <c r="P976" i="8"/>
  <c r="F977" i="8"/>
  <c r="F977" i="16" s="1"/>
  <c r="I977" i="8"/>
  <c r="I977" i="16" s="1"/>
  <c r="J977" i="8"/>
  <c r="J977" i="16" s="1"/>
  <c r="N977" i="8"/>
  <c r="N977" i="16" s="1"/>
  <c r="O977" i="8"/>
  <c r="O977" i="16" s="1"/>
  <c r="F978" i="8"/>
  <c r="J978" i="8"/>
  <c r="N978" i="8"/>
  <c r="O978" i="8"/>
  <c r="P978" i="8"/>
  <c r="F979" i="8"/>
  <c r="G979" i="8"/>
  <c r="I979" i="8"/>
  <c r="J979" i="8"/>
  <c r="N979" i="8"/>
  <c r="O979" i="8"/>
  <c r="P979" i="8"/>
  <c r="F980" i="8"/>
  <c r="F980" i="16" s="1"/>
  <c r="H980" i="8"/>
  <c r="H980" i="16" s="1"/>
  <c r="I980" i="8"/>
  <c r="I980" i="16" s="1"/>
  <c r="J980" i="8"/>
  <c r="J980" i="16" s="1"/>
  <c r="N980" i="8"/>
  <c r="N980" i="16" s="1"/>
  <c r="O980" i="8"/>
  <c r="O980" i="16" s="1"/>
  <c r="F981" i="8"/>
  <c r="G981" i="8"/>
  <c r="H981" i="8"/>
  <c r="I981" i="8"/>
  <c r="J981" i="8"/>
  <c r="N981" i="8"/>
  <c r="O981" i="8"/>
  <c r="P981" i="8"/>
  <c r="F982" i="8"/>
  <c r="F982" i="16" s="1"/>
  <c r="I982" i="8"/>
  <c r="I982" i="16" s="1"/>
  <c r="J982" i="8"/>
  <c r="J982" i="16" s="1"/>
  <c r="N982" i="8"/>
  <c r="N982" i="16" s="1"/>
  <c r="O982" i="8"/>
  <c r="O982" i="16" s="1"/>
  <c r="F983" i="8"/>
  <c r="G983" i="8"/>
  <c r="I983" i="8"/>
  <c r="J983" i="8"/>
  <c r="N983" i="8"/>
  <c r="O983" i="8"/>
  <c r="F984" i="8"/>
  <c r="I984" i="8"/>
  <c r="J984" i="8"/>
  <c r="N984" i="8"/>
  <c r="O984" i="8"/>
  <c r="F985" i="8"/>
  <c r="I985" i="8"/>
  <c r="J985" i="8"/>
  <c r="N985" i="8"/>
  <c r="O985" i="8"/>
  <c r="E986" i="8"/>
  <c r="F986" i="8"/>
  <c r="I986" i="8"/>
  <c r="J986" i="8"/>
  <c r="N986" i="8"/>
  <c r="O986" i="8"/>
  <c r="P986" i="8"/>
  <c r="F987" i="8"/>
  <c r="I987" i="8"/>
  <c r="J987" i="8"/>
  <c r="N987" i="8"/>
  <c r="O987" i="8"/>
  <c r="F988" i="8"/>
  <c r="F988" i="16" s="1"/>
  <c r="I988" i="8"/>
  <c r="I988" i="16" s="1"/>
  <c r="J988" i="8"/>
  <c r="J988" i="16" s="1"/>
  <c r="N988" i="8"/>
  <c r="N988" i="16" s="1"/>
  <c r="O988" i="8"/>
  <c r="O988" i="16" s="1"/>
  <c r="P988" i="8"/>
  <c r="P988" i="16" s="1"/>
  <c r="F989" i="8"/>
  <c r="F989" i="16" s="1"/>
  <c r="G989" i="8"/>
  <c r="G989" i="16" s="1"/>
  <c r="I989" i="8"/>
  <c r="I989" i="16" s="1"/>
  <c r="J989" i="8"/>
  <c r="J989" i="16" s="1"/>
  <c r="N989" i="8"/>
  <c r="N989" i="16" s="1"/>
  <c r="O989" i="8"/>
  <c r="O989" i="16" s="1"/>
  <c r="P989" i="8"/>
  <c r="P989" i="16" s="1"/>
  <c r="F990" i="8"/>
  <c r="F990" i="16" s="1"/>
  <c r="J990" i="8"/>
  <c r="J990" i="16" s="1"/>
  <c r="N990" i="8"/>
  <c r="N990" i="16" s="1"/>
  <c r="O990" i="8"/>
  <c r="O990" i="16" s="1"/>
  <c r="P990" i="8"/>
  <c r="P990" i="16" s="1"/>
  <c r="F991" i="8"/>
  <c r="I991" i="8"/>
  <c r="J991" i="8"/>
  <c r="N991" i="8"/>
  <c r="O991" i="8"/>
  <c r="F992" i="8"/>
  <c r="G992" i="8"/>
  <c r="I992" i="8"/>
  <c r="J992" i="8"/>
  <c r="N992" i="8"/>
  <c r="O992" i="8"/>
  <c r="F993" i="8"/>
  <c r="I993" i="8"/>
  <c r="J993" i="8"/>
  <c r="N993" i="8"/>
  <c r="O993" i="8"/>
  <c r="F994" i="8"/>
  <c r="I994" i="8"/>
  <c r="J994" i="8"/>
  <c r="N994" i="8"/>
  <c r="O994" i="8"/>
  <c r="P994" i="8"/>
  <c r="F995" i="8"/>
  <c r="I995" i="8"/>
  <c r="N995" i="8"/>
  <c r="O995" i="8"/>
  <c r="F996" i="8"/>
  <c r="F996" i="16" s="1"/>
  <c r="G996" i="8"/>
  <c r="G996" i="16" s="1"/>
  <c r="H996" i="8"/>
  <c r="H996" i="16" s="1"/>
  <c r="I996" i="8"/>
  <c r="I996" i="16" s="1"/>
  <c r="N996" i="8"/>
  <c r="N996" i="16" s="1"/>
  <c r="O996" i="8"/>
  <c r="O996" i="16" s="1"/>
  <c r="P996" i="8"/>
  <c r="P996" i="16" s="1"/>
  <c r="F997" i="8"/>
  <c r="F997" i="16" s="1"/>
  <c r="G997" i="8"/>
  <c r="G997" i="16" s="1"/>
  <c r="I997" i="8"/>
  <c r="I997" i="16" s="1"/>
  <c r="J997" i="8"/>
  <c r="J997" i="16" s="1"/>
  <c r="N997" i="8"/>
  <c r="N997" i="16" s="1"/>
  <c r="O997" i="8"/>
  <c r="O997" i="16" s="1"/>
  <c r="F998" i="8"/>
  <c r="F998" i="16" s="1"/>
  <c r="I998" i="8"/>
  <c r="I998" i="16" s="1"/>
  <c r="N998" i="8"/>
  <c r="N998" i="16" s="1"/>
  <c r="O998" i="8"/>
  <c r="O998" i="16" s="1"/>
  <c r="F999" i="8"/>
  <c r="F999" i="16" s="1"/>
  <c r="G999" i="8"/>
  <c r="H999" i="8"/>
  <c r="H999" i="16" s="1"/>
  <c r="I999" i="8"/>
  <c r="I999" i="16" s="1"/>
  <c r="N999" i="8"/>
  <c r="N999" i="16" s="1"/>
  <c r="O999" i="8"/>
  <c r="O999" i="16" s="1"/>
  <c r="F1000" i="8"/>
  <c r="I1000" i="8"/>
  <c r="J1000" i="8"/>
  <c r="N1000" i="8"/>
  <c r="O1000" i="8"/>
  <c r="F1001" i="8"/>
  <c r="F1001" i="16" s="1"/>
  <c r="G1001" i="8"/>
  <c r="G1001" i="16" s="1"/>
  <c r="I1001" i="8"/>
  <c r="I1001" i="16" s="1"/>
  <c r="N1001" i="8"/>
  <c r="N1001" i="16" s="1"/>
  <c r="O1001" i="8"/>
  <c r="O1001" i="16" s="1"/>
  <c r="P1001" i="8"/>
  <c r="P1001" i="16" s="1"/>
  <c r="F1002" i="8"/>
  <c r="F1002" i="16" s="1"/>
  <c r="I1002" i="8"/>
  <c r="I1002" i="16" s="1"/>
  <c r="J1002" i="8"/>
  <c r="J1002" i="16" s="1"/>
  <c r="N1002" i="8"/>
  <c r="N1002" i="16" s="1"/>
  <c r="O1002" i="8"/>
  <c r="O1002" i="16" s="1"/>
  <c r="F1003" i="8"/>
  <c r="G1003" i="8"/>
  <c r="I1003" i="8"/>
  <c r="J1003" i="8"/>
  <c r="N1003" i="8"/>
  <c r="O1003" i="8"/>
  <c r="P1003" i="8"/>
  <c r="F1004" i="8"/>
  <c r="J1004" i="8"/>
  <c r="N1004" i="8"/>
  <c r="O1004" i="8"/>
  <c r="F1005" i="8"/>
  <c r="G1005" i="8"/>
  <c r="H1005" i="8"/>
  <c r="I1005" i="8"/>
  <c r="J1005" i="8"/>
  <c r="M1005" i="8"/>
  <c r="N1005" i="8"/>
  <c r="O1005" i="8"/>
  <c r="P1005" i="8"/>
  <c r="F1006" i="8"/>
  <c r="F1006" i="16" s="1"/>
  <c r="I1006" i="8"/>
  <c r="I1006" i="16" s="1"/>
  <c r="J1006" i="8"/>
  <c r="J1006" i="16" s="1"/>
  <c r="N1006" i="8"/>
  <c r="N1006" i="16" s="1"/>
  <c r="O1006" i="8"/>
  <c r="O1006" i="16" s="1"/>
  <c r="F1007" i="8"/>
  <c r="G1007" i="8"/>
  <c r="G1007" i="16" s="1"/>
  <c r="J1007" i="8"/>
  <c r="J1007" i="16" s="1"/>
  <c r="N1007" i="8"/>
  <c r="N1007" i="16" s="1"/>
  <c r="O1007" i="8"/>
  <c r="O1007" i="16" s="1"/>
  <c r="P1007" i="8"/>
  <c r="P1007" i="16" s="1"/>
  <c r="F1008" i="8"/>
  <c r="F1008" i="16" s="1"/>
  <c r="G1008" i="8"/>
  <c r="I1008" i="8"/>
  <c r="I1008" i="16" s="1"/>
  <c r="J1008" i="8"/>
  <c r="J1008" i="16" s="1"/>
  <c r="M1008" i="8"/>
  <c r="M1008" i="16" s="1"/>
  <c r="N1008" i="8"/>
  <c r="N1008" i="16" s="1"/>
  <c r="O1008" i="8"/>
  <c r="O1008" i="16" s="1"/>
  <c r="P1008" i="8"/>
  <c r="P1008" i="16" s="1"/>
  <c r="F1009" i="8"/>
  <c r="I1009" i="8"/>
  <c r="J1009" i="8"/>
  <c r="N1009" i="8"/>
  <c r="O1009" i="8"/>
  <c r="F1010" i="8"/>
  <c r="G1010" i="8"/>
  <c r="I1010" i="8"/>
  <c r="J1010" i="8"/>
  <c r="N1010" i="8"/>
  <c r="O1010" i="8"/>
  <c r="F1011" i="8"/>
  <c r="F1011" i="16" s="1"/>
  <c r="J1011" i="8"/>
  <c r="J1011" i="16" s="1"/>
  <c r="N1011" i="8"/>
  <c r="N1011" i="16" s="1"/>
  <c r="O1011" i="8"/>
  <c r="O1011" i="16" s="1"/>
  <c r="F1012" i="8"/>
  <c r="F1012" i="16" s="1"/>
  <c r="G1012" i="8"/>
  <c r="G1012" i="16" s="1"/>
  <c r="I1012" i="8"/>
  <c r="I1012" i="16" s="1"/>
  <c r="J1012" i="8"/>
  <c r="J1012" i="16" s="1"/>
  <c r="N1012" i="8"/>
  <c r="N1012" i="16" s="1"/>
  <c r="O1012" i="8"/>
  <c r="O1012" i="16" s="1"/>
  <c r="F1013" i="8"/>
  <c r="F1013" i="16" s="1"/>
  <c r="I1013" i="8"/>
  <c r="I1013" i="16" s="1"/>
  <c r="J1013" i="8"/>
  <c r="J1013" i="16" s="1"/>
  <c r="N1013" i="8"/>
  <c r="N1013" i="16" s="1"/>
  <c r="O1013" i="8"/>
  <c r="O1013" i="16" s="1"/>
  <c r="P1013" i="8"/>
  <c r="P1013" i="16" s="1"/>
  <c r="F1014" i="8"/>
  <c r="F1014" i="16" s="1"/>
  <c r="G1014" i="8"/>
  <c r="G1014" i="16" s="1"/>
  <c r="I1014" i="8"/>
  <c r="I1014" i="16" s="1"/>
  <c r="J1014" i="8"/>
  <c r="J1014" i="16" s="1"/>
  <c r="N1014" i="8"/>
  <c r="N1014" i="16" s="1"/>
  <c r="O1014" i="8"/>
  <c r="O1014" i="16" s="1"/>
  <c r="P1014" i="8"/>
  <c r="P1014" i="16" s="1"/>
  <c r="F1015" i="8"/>
  <c r="I1015" i="8"/>
  <c r="J1015" i="8"/>
  <c r="N1015" i="8"/>
  <c r="O1015" i="8"/>
  <c r="P1015" i="8"/>
  <c r="F1016" i="8"/>
  <c r="G1016" i="8"/>
  <c r="I1016" i="8"/>
  <c r="J1016" i="8"/>
  <c r="N1016" i="8"/>
  <c r="O1016" i="8"/>
  <c r="F1017" i="8"/>
  <c r="F1017" i="16" s="1"/>
  <c r="I1017" i="8"/>
  <c r="I1017" i="16" s="1"/>
  <c r="J1017" i="8"/>
  <c r="J1017" i="16" s="1"/>
  <c r="N1017" i="8"/>
  <c r="N1017" i="16" s="1"/>
  <c r="O1017" i="8"/>
  <c r="O1017" i="16" s="1"/>
  <c r="F1018" i="8"/>
  <c r="I1018" i="8"/>
  <c r="J1018" i="8"/>
  <c r="N1018" i="8"/>
  <c r="O1018" i="8"/>
  <c r="F1019" i="8"/>
  <c r="G1019" i="8"/>
  <c r="I1019" i="8"/>
  <c r="J1019" i="8"/>
  <c r="N1019" i="8"/>
  <c r="O1019" i="8"/>
  <c r="P1019" i="8"/>
  <c r="F1020" i="8"/>
  <c r="F1020" i="16" s="1"/>
  <c r="G1020" i="8"/>
  <c r="G1020" i="16" s="1"/>
  <c r="H1020" i="8"/>
  <c r="H1020" i="16" s="1"/>
  <c r="N1020" i="8"/>
  <c r="N1020" i="16" s="1"/>
  <c r="O1020" i="8"/>
  <c r="O1020" i="16" s="1"/>
  <c r="P1020" i="8"/>
  <c r="P1020" i="16" s="1"/>
  <c r="F1021" i="8"/>
  <c r="F1021" i="16" s="1"/>
  <c r="G1021" i="8"/>
  <c r="G1021" i="16" s="1"/>
  <c r="I1021" i="8"/>
  <c r="I1021" i="16" s="1"/>
  <c r="N1021" i="8"/>
  <c r="N1021" i="16" s="1"/>
  <c r="O1021" i="8"/>
  <c r="O1021" i="16" s="1"/>
  <c r="P1021" i="8"/>
  <c r="P1021" i="16" s="1"/>
  <c r="F1022" i="8"/>
  <c r="F1022" i="16" s="1"/>
  <c r="J1022" i="8"/>
  <c r="J1022" i="16" s="1"/>
  <c r="N1022" i="8"/>
  <c r="N1022" i="16" s="1"/>
  <c r="O1022" i="8"/>
  <c r="O1022" i="16" s="1"/>
  <c r="P1022" i="8"/>
  <c r="P1022" i="16" s="1"/>
  <c r="F1023" i="8"/>
  <c r="I1023" i="8"/>
  <c r="N1023" i="8"/>
  <c r="O1023" i="8"/>
  <c r="P1023" i="8"/>
  <c r="F1024" i="8"/>
  <c r="G1024" i="8"/>
  <c r="H1024" i="8"/>
  <c r="N1024" i="8"/>
  <c r="O1024" i="8"/>
  <c r="P1024" i="8"/>
  <c r="F1025" i="8"/>
  <c r="H1025" i="8"/>
  <c r="I1025" i="8"/>
  <c r="J1025" i="8"/>
  <c r="M1025" i="8"/>
  <c r="N1025" i="8"/>
  <c r="O1025" i="8"/>
  <c r="F1026" i="8"/>
  <c r="F1026" i="16" s="1"/>
  <c r="G1026" i="8"/>
  <c r="G1026" i="16" s="1"/>
  <c r="I1026" i="8"/>
  <c r="I1026" i="16" s="1"/>
  <c r="N1026" i="8"/>
  <c r="N1026" i="16" s="1"/>
  <c r="O1026" i="8"/>
  <c r="O1026" i="16" s="1"/>
  <c r="F1027" i="8"/>
  <c r="H1027" i="8"/>
  <c r="I1027" i="8"/>
  <c r="J1027" i="8"/>
  <c r="N1027" i="8"/>
  <c r="O1027" i="8"/>
  <c r="P1027" i="8"/>
  <c r="F1028" i="8"/>
  <c r="F1028" i="16" s="1"/>
  <c r="D60" i="19" s="1"/>
  <c r="G1028" i="8"/>
  <c r="G1028" i="16" s="1"/>
  <c r="E60" i="19" s="1"/>
  <c r="I1028" i="8"/>
  <c r="I1028" i="16" s="1"/>
  <c r="G60" i="19" s="1"/>
  <c r="J1028" i="8"/>
  <c r="J1028" i="16" s="1"/>
  <c r="H60" i="19" s="1"/>
  <c r="K1028" i="8"/>
  <c r="K1028" i="16" s="1"/>
  <c r="I60" i="19" s="1"/>
  <c r="M1028" i="8"/>
  <c r="M1028" i="16" s="1"/>
  <c r="K60" i="19" s="1"/>
  <c r="N1028" i="8"/>
  <c r="N1028" i="16" s="1"/>
  <c r="O1028" i="8"/>
  <c r="O1028" i="16" s="1"/>
  <c r="M60" i="19" s="1"/>
  <c r="F1029" i="8"/>
  <c r="F1029" i="16" s="1"/>
  <c r="H1029" i="8"/>
  <c r="H1029" i="16" s="1"/>
  <c r="I1029" i="8"/>
  <c r="I1029" i="16" s="1"/>
  <c r="K1029" i="8"/>
  <c r="K1029" i="16" s="1"/>
  <c r="N1029" i="8"/>
  <c r="N1029" i="16" s="1"/>
  <c r="O1029" i="8"/>
  <c r="O1029" i="16" s="1"/>
  <c r="P1029" i="8"/>
  <c r="P1029" i="16" s="1"/>
  <c r="F1030" i="8"/>
  <c r="G1030" i="8"/>
  <c r="I1030" i="8"/>
  <c r="J1030" i="8"/>
  <c r="N1030" i="8"/>
  <c r="O1030" i="8"/>
  <c r="P1030" i="8"/>
  <c r="F1031" i="8"/>
  <c r="I1031" i="8"/>
  <c r="J1031" i="8"/>
  <c r="N1031" i="8"/>
  <c r="O1031" i="8"/>
  <c r="P1031" i="8"/>
  <c r="F1032" i="8"/>
  <c r="F1032" i="16" s="1"/>
  <c r="G1032" i="8"/>
  <c r="G1032" i="16" s="1"/>
  <c r="I1032" i="8"/>
  <c r="I1032" i="16" s="1"/>
  <c r="J1032" i="8"/>
  <c r="J1032" i="16" s="1"/>
  <c r="N1032" i="8"/>
  <c r="N1032" i="16" s="1"/>
  <c r="O1032" i="8"/>
  <c r="O1032" i="16" s="1"/>
  <c r="P1032" i="8"/>
  <c r="P1032" i="16" s="1"/>
  <c r="F1033" i="8"/>
  <c r="J1033" i="8"/>
  <c r="N1033" i="8"/>
  <c r="O1033" i="8"/>
  <c r="F1034" i="8"/>
  <c r="G1034" i="8"/>
  <c r="I1034" i="8"/>
  <c r="J1034" i="8"/>
  <c r="M1034" i="8"/>
  <c r="N1034" i="8"/>
  <c r="O1034" i="8"/>
  <c r="P1034" i="8"/>
  <c r="F1035" i="8"/>
  <c r="F1035" i="16" s="1"/>
  <c r="I1035" i="8"/>
  <c r="I1035" i="16" s="1"/>
  <c r="J1035" i="8"/>
  <c r="J1035" i="16" s="1"/>
  <c r="N1035" i="8"/>
  <c r="N1035" i="16" s="1"/>
  <c r="O1035" i="8"/>
  <c r="O1035" i="16" s="1"/>
  <c r="P1035" i="8"/>
  <c r="P1035" i="16" s="1"/>
  <c r="F1036" i="8"/>
  <c r="F1036" i="16" s="1"/>
  <c r="G1036" i="8"/>
  <c r="G1036" i="16" s="1"/>
  <c r="I1036" i="8"/>
  <c r="I1036" i="16" s="1"/>
  <c r="J1036" i="8"/>
  <c r="J1036" i="16" s="1"/>
  <c r="N1036" i="8"/>
  <c r="N1036" i="16" s="1"/>
  <c r="O1036" i="8"/>
  <c r="O1036" i="16" s="1"/>
  <c r="F1037" i="8"/>
  <c r="F1037" i="16" s="1"/>
  <c r="H1037" i="8"/>
  <c r="H1037" i="16" s="1"/>
  <c r="I1037" i="8"/>
  <c r="I1037" i="16" s="1"/>
  <c r="J1037" i="8"/>
  <c r="J1037" i="16" s="1"/>
  <c r="M1037" i="8"/>
  <c r="M1037" i="16" s="1"/>
  <c r="N1037" i="8"/>
  <c r="N1037" i="16" s="1"/>
  <c r="O1037" i="8"/>
  <c r="O1037" i="16" s="1"/>
  <c r="P1037" i="8"/>
  <c r="P1037" i="16" s="1"/>
  <c r="F1038" i="8"/>
  <c r="F1038" i="16" s="1"/>
  <c r="G1038" i="8"/>
  <c r="G1038" i="16" s="1"/>
  <c r="I1038" i="8"/>
  <c r="I1038" i="16" s="1"/>
  <c r="J1038" i="8"/>
  <c r="J1038" i="16" s="1"/>
  <c r="N1038" i="8"/>
  <c r="N1038" i="16" s="1"/>
  <c r="O1038" i="8"/>
  <c r="O1038" i="16" s="1"/>
  <c r="P1038" i="8"/>
  <c r="P1038" i="16" s="1"/>
  <c r="F1039" i="8"/>
  <c r="I1039" i="8"/>
  <c r="J1039" i="8"/>
  <c r="N1039" i="8"/>
  <c r="O1039" i="8"/>
  <c r="F1040" i="8"/>
  <c r="F1040" i="16" s="1"/>
  <c r="J1040" i="8"/>
  <c r="J1040" i="16" s="1"/>
  <c r="N1040" i="8"/>
  <c r="N1040" i="16" s="1"/>
  <c r="O1040" i="8"/>
  <c r="O1040" i="16" s="1"/>
  <c r="P1040" i="8"/>
  <c r="P1040" i="16" s="1"/>
  <c r="F1041" i="8"/>
  <c r="H1041" i="8"/>
  <c r="I1041" i="8"/>
  <c r="J1041" i="8"/>
  <c r="N1041" i="8"/>
  <c r="O1041" i="8"/>
  <c r="F1042" i="8"/>
  <c r="G1042" i="8"/>
  <c r="I1042" i="8"/>
  <c r="J1042" i="8"/>
  <c r="N1042" i="8"/>
  <c r="O1042" i="8"/>
  <c r="P1042" i="8"/>
  <c r="F1043" i="8"/>
  <c r="F1043" i="16" s="1"/>
  <c r="G1043" i="8"/>
  <c r="G1043" i="16" s="1"/>
  <c r="H1043" i="8"/>
  <c r="H1043" i="16" s="1"/>
  <c r="I1043" i="8"/>
  <c r="I1043" i="16" s="1"/>
  <c r="J1043" i="8"/>
  <c r="J1043" i="16" s="1"/>
  <c r="N1043" i="8"/>
  <c r="N1043" i="16" s="1"/>
  <c r="O1043" i="8"/>
  <c r="O1043" i="16" s="1"/>
  <c r="P1043" i="8"/>
  <c r="P1043" i="16" s="1"/>
  <c r="F1044" i="8"/>
  <c r="G1044" i="8"/>
  <c r="I1044" i="8"/>
  <c r="J1044" i="8"/>
  <c r="K1044" i="8"/>
  <c r="N1044" i="8"/>
  <c r="O1044" i="8"/>
  <c r="P1044" i="8"/>
  <c r="F1045" i="8"/>
  <c r="F1045" i="16" s="1"/>
  <c r="H1045" i="8"/>
  <c r="H1045" i="16" s="1"/>
  <c r="I1045" i="8"/>
  <c r="I1045" i="16" s="1"/>
  <c r="J1045" i="8"/>
  <c r="J1045" i="16" s="1"/>
  <c r="K1045" i="8"/>
  <c r="K1045" i="16" s="1"/>
  <c r="N1045" i="8"/>
  <c r="N1045" i="16" s="1"/>
  <c r="O1045" i="8"/>
  <c r="O1045" i="16" s="1"/>
  <c r="P1045" i="8"/>
  <c r="P1045" i="16" s="1"/>
  <c r="F1046" i="8"/>
  <c r="G1046" i="8"/>
  <c r="J1046" i="8"/>
  <c r="N1046" i="8"/>
  <c r="O1046" i="8"/>
  <c r="F1047" i="8"/>
  <c r="G1047" i="8"/>
  <c r="H1047" i="8"/>
  <c r="I1047" i="8"/>
  <c r="J1047" i="8"/>
  <c r="N1047" i="8"/>
  <c r="O1047" i="8"/>
  <c r="F1048" i="8"/>
  <c r="G1048" i="8"/>
  <c r="I1048" i="8"/>
  <c r="N1048" i="8"/>
  <c r="O1048" i="8"/>
  <c r="F1049" i="8"/>
  <c r="F1049" i="16" s="1"/>
  <c r="I1049" i="8"/>
  <c r="I1049" i="16" s="1"/>
  <c r="J1049" i="8"/>
  <c r="J1049" i="16" s="1"/>
  <c r="N1049" i="8"/>
  <c r="N1049" i="16" s="1"/>
  <c r="O1049" i="8"/>
  <c r="O1049" i="16" s="1"/>
  <c r="P1049" i="8"/>
  <c r="P1049" i="16" s="1"/>
  <c r="F1050" i="8"/>
  <c r="I1050" i="8"/>
  <c r="J1050" i="8"/>
  <c r="N1050" i="8"/>
  <c r="O1050" i="8"/>
  <c r="P1050" i="8"/>
  <c r="F1051" i="8"/>
  <c r="G1051" i="8"/>
  <c r="G1051" i="16" s="1"/>
  <c r="I1051" i="8"/>
  <c r="I1051" i="16" s="1"/>
  <c r="N1051" i="8"/>
  <c r="N1051" i="16" s="1"/>
  <c r="O1051" i="8"/>
  <c r="O1051" i="16" s="1"/>
  <c r="F1052" i="8"/>
  <c r="F1052" i="16" s="1"/>
  <c r="I1052" i="8"/>
  <c r="I1052" i="16" s="1"/>
  <c r="J1052" i="8"/>
  <c r="J1052" i="16" s="1"/>
  <c r="K1052" i="8"/>
  <c r="K1052" i="16" s="1"/>
  <c r="N1052" i="8"/>
  <c r="N1052" i="16" s="1"/>
  <c r="O1052" i="8"/>
  <c r="O1052" i="16" s="1"/>
  <c r="F1053" i="8"/>
  <c r="F1053" i="16" s="1"/>
  <c r="G1053" i="8"/>
  <c r="G1053" i="16" s="1"/>
  <c r="J1053" i="8"/>
  <c r="J1053" i="16" s="1"/>
  <c r="N1053" i="8"/>
  <c r="N1053" i="16" s="1"/>
  <c r="O1053" i="8"/>
  <c r="O1053" i="16" s="1"/>
  <c r="F1054" i="8"/>
  <c r="I1054" i="8"/>
  <c r="J1054" i="8"/>
  <c r="N1054" i="8"/>
  <c r="O1054" i="8"/>
  <c r="P1054" i="8"/>
  <c r="F1055" i="8"/>
  <c r="I1055" i="8"/>
  <c r="J1055" i="8"/>
  <c r="N1055" i="8"/>
  <c r="O1055" i="8"/>
  <c r="F1056" i="8"/>
  <c r="G1056" i="8"/>
  <c r="I1056" i="8"/>
  <c r="J1056" i="8"/>
  <c r="N1056" i="8"/>
  <c r="O1056" i="8"/>
  <c r="F1057" i="8"/>
  <c r="F1057" i="16" s="1"/>
  <c r="I1057" i="8"/>
  <c r="I1057" i="16" s="1"/>
  <c r="J1057" i="8"/>
  <c r="J1057" i="16" s="1"/>
  <c r="N1057" i="8"/>
  <c r="N1057" i="16" s="1"/>
  <c r="O1057" i="8"/>
  <c r="O1057" i="16" s="1"/>
  <c r="P1057" i="8"/>
  <c r="P1057" i="16" s="1"/>
  <c r="F1058" i="8"/>
  <c r="I1058" i="8"/>
  <c r="J1058" i="8"/>
  <c r="N1058" i="8"/>
  <c r="O1058" i="8"/>
  <c r="F1059" i="8"/>
  <c r="I1059" i="8"/>
  <c r="J1059" i="8"/>
  <c r="N1059" i="8"/>
  <c r="O1059" i="8"/>
  <c r="P1059" i="8"/>
  <c r="F1060" i="8"/>
  <c r="G1060" i="8"/>
  <c r="H1060" i="8"/>
  <c r="I1060" i="8"/>
  <c r="J1060" i="8"/>
  <c r="N1060" i="8"/>
  <c r="O1060" i="8"/>
  <c r="P1060" i="8"/>
  <c r="F1061" i="8"/>
  <c r="F1061" i="16" s="1"/>
  <c r="H1061" i="8"/>
  <c r="H1061" i="16" s="1"/>
  <c r="I1061" i="8"/>
  <c r="I1061" i="16" s="1"/>
  <c r="J1061" i="8"/>
  <c r="J1061" i="16" s="1"/>
  <c r="N1061" i="8"/>
  <c r="N1061" i="16" s="1"/>
  <c r="O1061" i="8"/>
  <c r="O1061" i="16" s="1"/>
  <c r="F1062" i="8"/>
  <c r="G1062" i="8"/>
  <c r="I1062" i="8"/>
  <c r="J1062" i="8"/>
  <c r="N1062" i="8"/>
  <c r="O1062" i="8"/>
  <c r="P1062" i="8"/>
  <c r="F1063" i="8"/>
  <c r="I1063" i="8"/>
  <c r="J1063" i="8"/>
  <c r="N1063" i="8"/>
  <c r="O1063" i="8"/>
  <c r="F1064" i="8"/>
  <c r="G1064" i="8"/>
  <c r="I1064" i="8"/>
  <c r="J1064" i="8"/>
  <c r="N1064" i="8"/>
  <c r="O1064" i="8"/>
  <c r="P1064" i="8"/>
  <c r="F1065" i="8"/>
  <c r="F1065" i="16" s="1"/>
  <c r="G1065" i="8"/>
  <c r="G1065" i="16" s="1"/>
  <c r="I1065" i="8"/>
  <c r="I1065" i="16" s="1"/>
  <c r="J1065" i="8"/>
  <c r="J1065" i="16" s="1"/>
  <c r="N1065" i="8"/>
  <c r="N1065" i="16" s="1"/>
  <c r="O1065" i="8"/>
  <c r="O1065" i="16" s="1"/>
  <c r="P1065" i="8"/>
  <c r="P1065" i="16" s="1"/>
  <c r="F1066" i="8"/>
  <c r="G1066" i="8"/>
  <c r="I1066" i="8"/>
  <c r="J1066" i="8"/>
  <c r="N1066" i="8"/>
  <c r="O1066" i="8"/>
  <c r="P1066" i="8"/>
  <c r="F1067" i="8"/>
  <c r="G1067" i="8"/>
  <c r="I1067" i="8"/>
  <c r="J1067" i="8"/>
  <c r="N1067" i="8"/>
  <c r="O1067" i="8"/>
  <c r="F1068" i="8"/>
  <c r="F1068" i="16" s="1"/>
  <c r="G1068" i="8"/>
  <c r="G1068" i="16" s="1"/>
  <c r="I1068" i="8"/>
  <c r="I1068" i="16" s="1"/>
  <c r="J1068" i="8"/>
  <c r="J1068" i="16" s="1"/>
  <c r="N1068" i="8"/>
  <c r="N1068" i="16" s="1"/>
  <c r="O1068" i="8"/>
  <c r="O1068" i="16" s="1"/>
  <c r="F1069" i="8"/>
  <c r="G1069" i="8"/>
  <c r="I1069" i="8"/>
  <c r="J1069" i="8"/>
  <c r="K1069" i="8"/>
  <c r="N1069" i="8"/>
  <c r="O1069" i="8"/>
  <c r="P1069" i="8"/>
  <c r="F1070" i="8"/>
  <c r="N1070" i="8"/>
  <c r="O1070" i="8"/>
  <c r="F1071" i="8"/>
  <c r="G1071" i="8"/>
  <c r="H1071" i="8"/>
  <c r="I1071" i="8"/>
  <c r="J1071" i="8"/>
  <c r="N1071" i="8"/>
  <c r="O1071" i="8"/>
  <c r="P1071" i="8"/>
  <c r="F1072" i="8"/>
  <c r="F1072" i="16" s="1"/>
  <c r="H1072" i="8"/>
  <c r="H1072" i="16" s="1"/>
  <c r="J1072" i="8"/>
  <c r="J1072" i="16" s="1"/>
  <c r="N1072" i="8"/>
  <c r="N1072" i="16" s="1"/>
  <c r="O1072" i="8"/>
  <c r="O1072" i="16" s="1"/>
  <c r="P1072" i="8"/>
  <c r="P1072" i="16" s="1"/>
  <c r="F1073" i="8"/>
  <c r="G1073" i="8"/>
  <c r="I1073" i="8"/>
  <c r="N1073" i="8"/>
  <c r="O1073" i="8"/>
  <c r="F1074" i="8"/>
  <c r="I1074" i="8"/>
  <c r="J1074" i="8"/>
  <c r="N1074" i="8"/>
  <c r="O1074" i="8"/>
  <c r="P1074" i="8"/>
  <c r="F1075" i="8"/>
  <c r="F1075" i="16" s="1"/>
  <c r="D61" i="19" s="1"/>
  <c r="I1075" i="8"/>
  <c r="I1075" i="16" s="1"/>
  <c r="G61" i="19" s="1"/>
  <c r="J1075" i="8"/>
  <c r="J1075" i="16" s="1"/>
  <c r="H61" i="19" s="1"/>
  <c r="N1075" i="8"/>
  <c r="N1075" i="16" s="1"/>
  <c r="L61" i="19" s="1"/>
  <c r="O1075" i="8"/>
  <c r="O1075" i="16" s="1"/>
  <c r="M61" i="19" s="1"/>
  <c r="F1076" i="8"/>
  <c r="F1076" i="16" s="1"/>
  <c r="I1076" i="8"/>
  <c r="I1076" i="16" s="1"/>
  <c r="N1076" i="8"/>
  <c r="N1076" i="16" s="1"/>
  <c r="O1076" i="8"/>
  <c r="O1076" i="16" s="1"/>
  <c r="F1077" i="8"/>
  <c r="F1077" i="16" s="1"/>
  <c r="G1077" i="8"/>
  <c r="G1077" i="16" s="1"/>
  <c r="I1077" i="8"/>
  <c r="I1077" i="16" s="1"/>
  <c r="J1077" i="8"/>
  <c r="J1077" i="16" s="1"/>
  <c r="N1077" i="8"/>
  <c r="N1077" i="16" s="1"/>
  <c r="O1077" i="8"/>
  <c r="O1077" i="16" s="1"/>
  <c r="P1077" i="8"/>
  <c r="P1077" i="16" s="1"/>
  <c r="F1078" i="8"/>
  <c r="I1078" i="8"/>
  <c r="J1078" i="8"/>
  <c r="N1078" i="8"/>
  <c r="O1078" i="8"/>
  <c r="F1079" i="8"/>
  <c r="G1079" i="8"/>
  <c r="N1079" i="8"/>
  <c r="O1079" i="8"/>
  <c r="P1079" i="8"/>
  <c r="F1080" i="8"/>
  <c r="F1080" i="16" s="1"/>
  <c r="G1080" i="8"/>
  <c r="G1080" i="16" s="1"/>
  <c r="I1080" i="8"/>
  <c r="I1080" i="16" s="1"/>
  <c r="J1080" i="8"/>
  <c r="J1080" i="16" s="1"/>
  <c r="N1080" i="8"/>
  <c r="N1080" i="16" s="1"/>
  <c r="O1080" i="8"/>
  <c r="O1080" i="16" s="1"/>
  <c r="F1081" i="8"/>
  <c r="F1081" i="16" s="1"/>
  <c r="G1081" i="8"/>
  <c r="G1081" i="16" s="1"/>
  <c r="I1081" i="8"/>
  <c r="I1081" i="16" s="1"/>
  <c r="J1081" i="8"/>
  <c r="J1081" i="16" s="1"/>
  <c r="N1081" i="8"/>
  <c r="N1081" i="16" s="1"/>
  <c r="O1081" i="8"/>
  <c r="O1081" i="16" s="1"/>
  <c r="F1082" i="8"/>
  <c r="G1082" i="8"/>
  <c r="I1082" i="8"/>
  <c r="J1082" i="8"/>
  <c r="N1082" i="8"/>
  <c r="O1082" i="8"/>
  <c r="F1083" i="8"/>
  <c r="F1083" i="16" s="1"/>
  <c r="I1083" i="8"/>
  <c r="I1083" i="16" s="1"/>
  <c r="J1083" i="8"/>
  <c r="J1083" i="16" s="1"/>
  <c r="N1083" i="8"/>
  <c r="N1083" i="16" s="1"/>
  <c r="O1083" i="8"/>
  <c r="O1083" i="16" s="1"/>
  <c r="F1084" i="8"/>
  <c r="F1084" i="16" s="1"/>
  <c r="G1084" i="8"/>
  <c r="G1084" i="16" s="1"/>
  <c r="H1084" i="8"/>
  <c r="H1084" i="16" s="1"/>
  <c r="I1084" i="8"/>
  <c r="I1084" i="16" s="1"/>
  <c r="J1084" i="8"/>
  <c r="J1084" i="16" s="1"/>
  <c r="N1084" i="8"/>
  <c r="N1084" i="16" s="1"/>
  <c r="O1084" i="8"/>
  <c r="O1084" i="16" s="1"/>
  <c r="P1084" i="8"/>
  <c r="P1084" i="16" s="1"/>
  <c r="F1085" i="8"/>
  <c r="F1085" i="16" s="1"/>
  <c r="G1085" i="8"/>
  <c r="G1085" i="16" s="1"/>
  <c r="J1085" i="8"/>
  <c r="J1085" i="16" s="1"/>
  <c r="N1085" i="8"/>
  <c r="N1085" i="16" s="1"/>
  <c r="O1085" i="8"/>
  <c r="O1085" i="16" s="1"/>
  <c r="P1085" i="8"/>
  <c r="P1085" i="16" s="1"/>
  <c r="F1086" i="8"/>
  <c r="G1086" i="8"/>
  <c r="I1086" i="8"/>
  <c r="J1086" i="8"/>
  <c r="N1086" i="8"/>
  <c r="O1086" i="8"/>
  <c r="F1087" i="8"/>
  <c r="G1087" i="8"/>
  <c r="I1087" i="8"/>
  <c r="J1087" i="8"/>
  <c r="N1087" i="8"/>
  <c r="O1087" i="8"/>
  <c r="P1087" i="8"/>
  <c r="F1088" i="8"/>
  <c r="F1088" i="16" s="1"/>
  <c r="I1088" i="8"/>
  <c r="I1088" i="16" s="1"/>
  <c r="J1088" i="8"/>
  <c r="J1088" i="16" s="1"/>
  <c r="N1088" i="8"/>
  <c r="N1088" i="16" s="1"/>
  <c r="O1088" i="8"/>
  <c r="O1088" i="16" s="1"/>
  <c r="P1088" i="8"/>
  <c r="P1088" i="16" s="1"/>
  <c r="F1089" i="8"/>
  <c r="G1089" i="8"/>
  <c r="I1089" i="8"/>
  <c r="J1089" i="8"/>
  <c r="N1089" i="8"/>
  <c r="O1089" i="8"/>
  <c r="P1089" i="8"/>
  <c r="F1090" i="8"/>
  <c r="H1090" i="8"/>
  <c r="J1090" i="8"/>
  <c r="N1090" i="8"/>
  <c r="O1090" i="8"/>
  <c r="F1091" i="8"/>
  <c r="G1091" i="8"/>
  <c r="H1091" i="8"/>
  <c r="I1091" i="8"/>
  <c r="J1091" i="8"/>
  <c r="N1091" i="8"/>
  <c r="O1091" i="8"/>
  <c r="P1091" i="8"/>
  <c r="F1092" i="8"/>
  <c r="F1092" i="16" s="1"/>
  <c r="I1092" i="8"/>
  <c r="I1092" i="16" s="1"/>
  <c r="J1092" i="8"/>
  <c r="J1092" i="16" s="1"/>
  <c r="K1092" i="8"/>
  <c r="K1092" i="16" s="1"/>
  <c r="N1092" i="8"/>
  <c r="N1092" i="16" s="1"/>
  <c r="O1092" i="8"/>
  <c r="O1092" i="16" s="1"/>
  <c r="F1093" i="8"/>
  <c r="F1093" i="16" s="1"/>
  <c r="I1093" i="8"/>
  <c r="I1093" i="16" s="1"/>
  <c r="J1093" i="8"/>
  <c r="J1093" i="16" s="1"/>
  <c r="K1093" i="8"/>
  <c r="K1093" i="16" s="1"/>
  <c r="N1093" i="8"/>
  <c r="N1093" i="16" s="1"/>
  <c r="O1093" i="8"/>
  <c r="O1093" i="16" s="1"/>
  <c r="F1094" i="8"/>
  <c r="I1094" i="8"/>
  <c r="J1094" i="8"/>
  <c r="N1094" i="8"/>
  <c r="O1094" i="8"/>
  <c r="P1094" i="8"/>
  <c r="F1095" i="8"/>
  <c r="I1095" i="8"/>
  <c r="J1095" i="8"/>
  <c r="N1095" i="8"/>
  <c r="O1095" i="8"/>
  <c r="F1096" i="8"/>
  <c r="F1096" i="16" s="1"/>
  <c r="J1096" i="8"/>
  <c r="J1096" i="16" s="1"/>
  <c r="N1096" i="8"/>
  <c r="N1096" i="16" s="1"/>
  <c r="O1096" i="8"/>
  <c r="O1096" i="16" s="1"/>
  <c r="F1097" i="8"/>
  <c r="F1097" i="16" s="1"/>
  <c r="G1097" i="8"/>
  <c r="G1097" i="16" s="1"/>
  <c r="H1097" i="8"/>
  <c r="H1097" i="16" s="1"/>
  <c r="I1097" i="8"/>
  <c r="I1097" i="16" s="1"/>
  <c r="J1097" i="8"/>
  <c r="J1097" i="16" s="1"/>
  <c r="N1097" i="8"/>
  <c r="N1097" i="16" s="1"/>
  <c r="O1097" i="8"/>
  <c r="O1097" i="16" s="1"/>
  <c r="F1098" i="8"/>
  <c r="H1098" i="8"/>
  <c r="I1098" i="8"/>
  <c r="K1098" i="8"/>
  <c r="N1098" i="8"/>
  <c r="O1098" i="8"/>
  <c r="F1099" i="8"/>
  <c r="H1099" i="8"/>
  <c r="I1099" i="8"/>
  <c r="J1099" i="8"/>
  <c r="K1099" i="8"/>
  <c r="N1099" i="8"/>
  <c r="O1099" i="8"/>
  <c r="P1099" i="8"/>
  <c r="F1100" i="8"/>
  <c r="F1100" i="16" s="1"/>
  <c r="H1100" i="8"/>
  <c r="H1100" i="16" s="1"/>
  <c r="I1100" i="8"/>
  <c r="I1100" i="16" s="1"/>
  <c r="J1100" i="8"/>
  <c r="J1100" i="16" s="1"/>
  <c r="N1100" i="8"/>
  <c r="N1100" i="16" s="1"/>
  <c r="O1100" i="8"/>
  <c r="O1100" i="16" s="1"/>
  <c r="P1100" i="8"/>
  <c r="P1100" i="16" s="1"/>
  <c r="F1101" i="8"/>
  <c r="G1101" i="8"/>
  <c r="H1101" i="8"/>
  <c r="I1101" i="8"/>
  <c r="K1101" i="8"/>
  <c r="N1101" i="8"/>
  <c r="O1101" i="8"/>
  <c r="F1102" i="8"/>
  <c r="F1102" i="16" s="1"/>
  <c r="I1102" i="8"/>
  <c r="I1102" i="16" s="1"/>
  <c r="J1102" i="8"/>
  <c r="J1102" i="16" s="1"/>
  <c r="N1102" i="8"/>
  <c r="N1102" i="16" s="1"/>
  <c r="O1102" i="8"/>
  <c r="O1102" i="16" s="1"/>
  <c r="F1103" i="8"/>
  <c r="G1103" i="8"/>
  <c r="J1103" i="8"/>
  <c r="N1103" i="8"/>
  <c r="O1103" i="8"/>
  <c r="P1103" i="8"/>
  <c r="F1104" i="8"/>
  <c r="F1104" i="16" s="1"/>
  <c r="G1104" i="8"/>
  <c r="G1104" i="16" s="1"/>
  <c r="I1104" i="8"/>
  <c r="I1104" i="16" s="1"/>
  <c r="N1104" i="8"/>
  <c r="N1104" i="16" s="1"/>
  <c r="O1104" i="8"/>
  <c r="O1104" i="16" s="1"/>
  <c r="F1105" i="8"/>
  <c r="F1105" i="16" s="1"/>
  <c r="G1105" i="8"/>
  <c r="G1105" i="16" s="1"/>
  <c r="I1105" i="8"/>
  <c r="I1105" i="16" s="1"/>
  <c r="J1105" i="8"/>
  <c r="J1105" i="16" s="1"/>
  <c r="K1105" i="8"/>
  <c r="K1105" i="16" s="1"/>
  <c r="N1105" i="8"/>
  <c r="N1105" i="16" s="1"/>
  <c r="O1105" i="8"/>
  <c r="O1105" i="16" s="1"/>
  <c r="F1106" i="8"/>
  <c r="I1106" i="8"/>
  <c r="J1106" i="8"/>
  <c r="N1106" i="8"/>
  <c r="O1106" i="8"/>
  <c r="F1107" i="8"/>
  <c r="G1107" i="8"/>
  <c r="I1107" i="8"/>
  <c r="J1107" i="8"/>
  <c r="N1107" i="8"/>
  <c r="O1107" i="8"/>
  <c r="P1107" i="8"/>
  <c r="F1108" i="8"/>
  <c r="G1108" i="8"/>
  <c r="I1108" i="8"/>
  <c r="J1108" i="8"/>
  <c r="N1108" i="8"/>
  <c r="O1108" i="8"/>
  <c r="P1108" i="8"/>
  <c r="F1109" i="8"/>
  <c r="G1109" i="8"/>
  <c r="J1109" i="8"/>
  <c r="N1109" i="8"/>
  <c r="O1109" i="8"/>
  <c r="F1110" i="8"/>
  <c r="I1110" i="8"/>
  <c r="J1110" i="8"/>
  <c r="N1110" i="8"/>
  <c r="O1110" i="8"/>
  <c r="F1111" i="8"/>
  <c r="I1111" i="8"/>
  <c r="J1111" i="8"/>
  <c r="N1111" i="8"/>
  <c r="O1111" i="8"/>
  <c r="P1111" i="8"/>
  <c r="F1112" i="8"/>
  <c r="G1112" i="8"/>
  <c r="I1112" i="8"/>
  <c r="J1112" i="8"/>
  <c r="N1112" i="8"/>
  <c r="O1112" i="8"/>
  <c r="F1113" i="8"/>
  <c r="G1113" i="8"/>
  <c r="I1113" i="8"/>
  <c r="J1113" i="8"/>
  <c r="N1113" i="8"/>
  <c r="O1113" i="8"/>
  <c r="P1113" i="8"/>
  <c r="F1114" i="8"/>
  <c r="F1114" i="16" s="1"/>
  <c r="J1114" i="8"/>
  <c r="J1114" i="16" s="1"/>
  <c r="N1114" i="8"/>
  <c r="N1114" i="16" s="1"/>
  <c r="O1114" i="8"/>
  <c r="O1114" i="16" s="1"/>
  <c r="F1115" i="8"/>
  <c r="F1115" i="16" s="1"/>
  <c r="G1115" i="8"/>
  <c r="G1115" i="16" s="1"/>
  <c r="I1115" i="8"/>
  <c r="I1115" i="16" s="1"/>
  <c r="J1115" i="8"/>
  <c r="J1115" i="16" s="1"/>
  <c r="N1115" i="8"/>
  <c r="N1115" i="16" s="1"/>
  <c r="O1115" i="8"/>
  <c r="O1115" i="16" s="1"/>
  <c r="P1115" i="8"/>
  <c r="P1115" i="16" s="1"/>
  <c r="F1116" i="8"/>
  <c r="F1116" i="16" s="1"/>
  <c r="G1116" i="8"/>
  <c r="G1116" i="16" s="1"/>
  <c r="I1116" i="8"/>
  <c r="I1116" i="16" s="1"/>
  <c r="J1116" i="8"/>
  <c r="J1116" i="16" s="1"/>
  <c r="N1116" i="8"/>
  <c r="N1116" i="16" s="1"/>
  <c r="O1116" i="8"/>
  <c r="O1116" i="16" s="1"/>
  <c r="P1116" i="8"/>
  <c r="P1116" i="16" s="1"/>
  <c r="F1117" i="8"/>
  <c r="F1117" i="16" s="1"/>
  <c r="H1117" i="8"/>
  <c r="H1117" i="16" s="1"/>
  <c r="I1117" i="8"/>
  <c r="I1117" i="16" s="1"/>
  <c r="J1117" i="8"/>
  <c r="J1117" i="16" s="1"/>
  <c r="N1117" i="8"/>
  <c r="N1117" i="16" s="1"/>
  <c r="O1117" i="8"/>
  <c r="O1117" i="16" s="1"/>
  <c r="F1118" i="8"/>
  <c r="I1118" i="8"/>
  <c r="J1118" i="8"/>
  <c r="N1118" i="8"/>
  <c r="O1118" i="8"/>
  <c r="P1118" i="8"/>
  <c r="F1119" i="8"/>
  <c r="G1119" i="8"/>
  <c r="H1119" i="8"/>
  <c r="I1119" i="8"/>
  <c r="J1119" i="8"/>
  <c r="N1119" i="8"/>
  <c r="O1119" i="8"/>
  <c r="P1119" i="8"/>
  <c r="F1120" i="8"/>
  <c r="J1120" i="8"/>
  <c r="N1120" i="8"/>
  <c r="O1120" i="8"/>
  <c r="F1121" i="8"/>
  <c r="I1121" i="8"/>
  <c r="J1121" i="8"/>
  <c r="N1121" i="8"/>
  <c r="O1121" i="8"/>
  <c r="P1121" i="8"/>
  <c r="F1122" i="8"/>
  <c r="F1122" i="16" s="1"/>
  <c r="I1122" i="8"/>
  <c r="I1122" i="16" s="1"/>
  <c r="J1122" i="8"/>
  <c r="J1122" i="16" s="1"/>
  <c r="N1122" i="8"/>
  <c r="N1122" i="16" s="1"/>
  <c r="O1122" i="8"/>
  <c r="O1122" i="16" s="1"/>
  <c r="F1123" i="8"/>
  <c r="G1123" i="8"/>
  <c r="I1123" i="8"/>
  <c r="N1123" i="8"/>
  <c r="O1123" i="8"/>
  <c r="P1123" i="8"/>
  <c r="F1124" i="8"/>
  <c r="H1124" i="8"/>
  <c r="I1124" i="8"/>
  <c r="J1124" i="8"/>
  <c r="N1124" i="8"/>
  <c r="O1124" i="8"/>
  <c r="F1125" i="8"/>
  <c r="G1125" i="8"/>
  <c r="I1125" i="8"/>
  <c r="J1125" i="8"/>
  <c r="N1125" i="8"/>
  <c r="O1125" i="8"/>
  <c r="P1125" i="8"/>
  <c r="F1126" i="8"/>
  <c r="I1126" i="8"/>
  <c r="M1126" i="8"/>
  <c r="N1126" i="8"/>
  <c r="O1126" i="8"/>
  <c r="P1126" i="8"/>
  <c r="F1127" i="8"/>
  <c r="G1127" i="8"/>
  <c r="J1127" i="8"/>
  <c r="N1127" i="8"/>
  <c r="O1127" i="8"/>
  <c r="P1127" i="8"/>
  <c r="F1128" i="8"/>
  <c r="G1128" i="8"/>
  <c r="I1128" i="8"/>
  <c r="J1128" i="8"/>
  <c r="N1128" i="8"/>
  <c r="O1128" i="8"/>
  <c r="P1128" i="8"/>
  <c r="F1129" i="8"/>
  <c r="I1129" i="8"/>
  <c r="M1129" i="8"/>
  <c r="N1129" i="8"/>
  <c r="O1129" i="8"/>
  <c r="F1130" i="8"/>
  <c r="I1130" i="8"/>
  <c r="J1130" i="8"/>
  <c r="N1130" i="8"/>
  <c r="O1130" i="8"/>
  <c r="F1131" i="8"/>
  <c r="I1131" i="8"/>
  <c r="J1131" i="8"/>
  <c r="N1131" i="8"/>
  <c r="O1131" i="8"/>
  <c r="P1131" i="8"/>
  <c r="F1132" i="8"/>
  <c r="G1132" i="8"/>
  <c r="H1132" i="8"/>
  <c r="I1132" i="8"/>
  <c r="J1132" i="8"/>
  <c r="N1132" i="8"/>
  <c r="O1132" i="8"/>
  <c r="P1132" i="8"/>
  <c r="F1133" i="8"/>
  <c r="J1133" i="8"/>
  <c r="K1133" i="8"/>
  <c r="N1133" i="8"/>
  <c r="O1133" i="8"/>
  <c r="F1134" i="8"/>
  <c r="G1134" i="8"/>
  <c r="I1134" i="8"/>
  <c r="J1134" i="8"/>
  <c r="N1134" i="8"/>
  <c r="O1134" i="8"/>
  <c r="P1134" i="8"/>
  <c r="F1135" i="8"/>
  <c r="I1135" i="8"/>
  <c r="J1135" i="8"/>
  <c r="N1135" i="8"/>
  <c r="O1135" i="8"/>
  <c r="P1135" i="8"/>
  <c r="F1136" i="8"/>
  <c r="G1136" i="8"/>
  <c r="I1136" i="8"/>
  <c r="J1136" i="8"/>
  <c r="N1136" i="8"/>
  <c r="O1136" i="8"/>
  <c r="P1136" i="8"/>
  <c r="F1137" i="8"/>
  <c r="G1137" i="8"/>
  <c r="I1137" i="8"/>
  <c r="J1137" i="8"/>
  <c r="N1137" i="8"/>
  <c r="O1137" i="8"/>
  <c r="F1138" i="8"/>
  <c r="J1138" i="8"/>
  <c r="N1138" i="8"/>
  <c r="O1138" i="8"/>
  <c r="F1139" i="8"/>
  <c r="I1139" i="8"/>
  <c r="J1139" i="8"/>
  <c r="N1139" i="8"/>
  <c r="O1139" i="8"/>
  <c r="F1140" i="8"/>
  <c r="G1140" i="8"/>
  <c r="I1140" i="8"/>
  <c r="J1140" i="8"/>
  <c r="N1140" i="8"/>
  <c r="O1140" i="8"/>
  <c r="F1141" i="8"/>
  <c r="I1141" i="8"/>
  <c r="J1141" i="8"/>
  <c r="N1141" i="8"/>
  <c r="O1141" i="8"/>
  <c r="P1141" i="8"/>
  <c r="F1142" i="8"/>
  <c r="I1142" i="8"/>
  <c r="J1142" i="8"/>
  <c r="N1142" i="8"/>
  <c r="O1142" i="8"/>
  <c r="F1143" i="8"/>
  <c r="G1143" i="8"/>
  <c r="I1143" i="8"/>
  <c r="J1143" i="8"/>
  <c r="N1143" i="8"/>
  <c r="O1143" i="8"/>
  <c r="F1144" i="8"/>
  <c r="I1144" i="8"/>
  <c r="J1144" i="8"/>
  <c r="N1144" i="8"/>
  <c r="O1144" i="8"/>
  <c r="F1145" i="8"/>
  <c r="H1145" i="8"/>
  <c r="I1145" i="8"/>
  <c r="J1145" i="8"/>
  <c r="N1145" i="8"/>
  <c r="O1145" i="8"/>
  <c r="F1146" i="8"/>
  <c r="G1146" i="8"/>
  <c r="I1146" i="8"/>
  <c r="J1146" i="8"/>
  <c r="N1146" i="8"/>
  <c r="O1146" i="8"/>
  <c r="P1146" i="8"/>
  <c r="F1147" i="8"/>
  <c r="I1147" i="8"/>
  <c r="J1147" i="8"/>
  <c r="N1147" i="8"/>
  <c r="O1147" i="8"/>
  <c r="F1148" i="8"/>
  <c r="G1148" i="8"/>
  <c r="I1148" i="8"/>
  <c r="N1148" i="8"/>
  <c r="O1148" i="8"/>
  <c r="P1148" i="8"/>
  <c r="F1149" i="8"/>
  <c r="G1149" i="8"/>
  <c r="I1149" i="8"/>
  <c r="J1149" i="8"/>
  <c r="N1149" i="8"/>
  <c r="O1149" i="8"/>
  <c r="P1149" i="8"/>
  <c r="F1150" i="8"/>
  <c r="I1150" i="8"/>
  <c r="J1150" i="8"/>
  <c r="N1150" i="8"/>
  <c r="O1150" i="8"/>
  <c r="F1151" i="8"/>
  <c r="N1151" i="8"/>
  <c r="O1151" i="8"/>
  <c r="F1152" i="8"/>
  <c r="G1152" i="8"/>
  <c r="I1152" i="8"/>
  <c r="J1152" i="8"/>
  <c r="N1152" i="8"/>
  <c r="O1152" i="8"/>
  <c r="F1153" i="8"/>
  <c r="J1153" i="8"/>
  <c r="N1153" i="8"/>
  <c r="O1153" i="8"/>
  <c r="F1154" i="8"/>
  <c r="I1154" i="8"/>
  <c r="J1154" i="8"/>
  <c r="N1154" i="8"/>
  <c r="O1154" i="8"/>
  <c r="P1154" i="8"/>
  <c r="F1155" i="8"/>
  <c r="G1155" i="8"/>
  <c r="I1155" i="8"/>
  <c r="J1155" i="8"/>
  <c r="N1155" i="8"/>
  <c r="O1155" i="8"/>
  <c r="F1156" i="8"/>
  <c r="G1156" i="8"/>
  <c r="I1156" i="8"/>
  <c r="J1156" i="8"/>
  <c r="N1156" i="8"/>
  <c r="O1156" i="8"/>
  <c r="F1157" i="8"/>
  <c r="G1157" i="8"/>
  <c r="J1157" i="8"/>
  <c r="N1157" i="8"/>
  <c r="O1157" i="8"/>
  <c r="P1157" i="8"/>
  <c r="F1158" i="8"/>
  <c r="I1158" i="8"/>
  <c r="J1158" i="8"/>
  <c r="N1158" i="8"/>
  <c r="O1158" i="8"/>
  <c r="F1159" i="8"/>
  <c r="G1159" i="8"/>
  <c r="I1159" i="8"/>
  <c r="J1159" i="8"/>
  <c r="N1159" i="8"/>
  <c r="O1159" i="8"/>
  <c r="P1159" i="8"/>
  <c r="F1160" i="8"/>
  <c r="I1160" i="8"/>
  <c r="J1160" i="8"/>
  <c r="N1160" i="8"/>
  <c r="O1160" i="8"/>
  <c r="F1161" i="8"/>
  <c r="F1161" i="16" s="1"/>
  <c r="G1161" i="8"/>
  <c r="G1161" i="16" s="1"/>
  <c r="I1161" i="8"/>
  <c r="I1161" i="16" s="1"/>
  <c r="J1161" i="8"/>
  <c r="J1161" i="16" s="1"/>
  <c r="N1161" i="8"/>
  <c r="N1161" i="16" s="1"/>
  <c r="O1161" i="8"/>
  <c r="O1161" i="16" s="1"/>
  <c r="F1162" i="8"/>
  <c r="F1162" i="16" s="1"/>
  <c r="G1162" i="8"/>
  <c r="G1162" i="16" s="1"/>
  <c r="H1162" i="8"/>
  <c r="H1162" i="16" s="1"/>
  <c r="J1162" i="8"/>
  <c r="J1162" i="16" s="1"/>
  <c r="N1162" i="8"/>
  <c r="N1162" i="16" s="1"/>
  <c r="O1162" i="8"/>
  <c r="O1162" i="16" s="1"/>
  <c r="F1163" i="8"/>
  <c r="I1163" i="8"/>
  <c r="J1163" i="8"/>
  <c r="N1163" i="8"/>
  <c r="O1163" i="8"/>
  <c r="F1164" i="8"/>
  <c r="H1164" i="8"/>
  <c r="I1164" i="8"/>
  <c r="J1164" i="8"/>
  <c r="N1164" i="8"/>
  <c r="O1164" i="8"/>
  <c r="F1165" i="8"/>
  <c r="I1165" i="8"/>
  <c r="J1165" i="8"/>
  <c r="N1165" i="8"/>
  <c r="O1165" i="8"/>
  <c r="F1166" i="8"/>
  <c r="G1166" i="8"/>
  <c r="I1166" i="8"/>
  <c r="J1166" i="8"/>
  <c r="N1166" i="8"/>
  <c r="O1166" i="8"/>
  <c r="F1167" i="8"/>
  <c r="I1167" i="8"/>
  <c r="J1167" i="8"/>
  <c r="N1167" i="8"/>
  <c r="O1167" i="8"/>
  <c r="P1167" i="8"/>
  <c r="F1168" i="8"/>
  <c r="G1168" i="8"/>
  <c r="H1168" i="8"/>
  <c r="J1168" i="8"/>
  <c r="N1168" i="8"/>
  <c r="O1168" i="8"/>
  <c r="F1169" i="8"/>
  <c r="I1169" i="8"/>
  <c r="J1169" i="8"/>
  <c r="K1169" i="8"/>
  <c r="N1169" i="8"/>
  <c r="O1169" i="8"/>
  <c r="F1170" i="8"/>
  <c r="G1170" i="8"/>
  <c r="I1170" i="8"/>
  <c r="J1170" i="8"/>
  <c r="N1170" i="8"/>
  <c r="O1170" i="8"/>
  <c r="P1170" i="8"/>
  <c r="F1171" i="8"/>
  <c r="G1171" i="8"/>
  <c r="I1171" i="8"/>
  <c r="J1171" i="8"/>
  <c r="N1171" i="8"/>
  <c r="O1171" i="8"/>
  <c r="F1172" i="8"/>
  <c r="G1172" i="8"/>
  <c r="I1172" i="8"/>
  <c r="J1172" i="8"/>
  <c r="M1172" i="8"/>
  <c r="N1172" i="8"/>
  <c r="O1172" i="8"/>
  <c r="F1173" i="8"/>
  <c r="I1173" i="8"/>
  <c r="J1173" i="8"/>
  <c r="N1173" i="8"/>
  <c r="O1173" i="8"/>
  <c r="P1173" i="8"/>
  <c r="F1174" i="8"/>
  <c r="G1174" i="8"/>
  <c r="I1174" i="8"/>
  <c r="J1174" i="8"/>
  <c r="N1174" i="8"/>
  <c r="O1174" i="8"/>
  <c r="P1174" i="8"/>
  <c r="F1175" i="8"/>
  <c r="I1175" i="8"/>
  <c r="J1175" i="8"/>
  <c r="M1175" i="8"/>
  <c r="N1175" i="8"/>
  <c r="O1175" i="8"/>
  <c r="F1176" i="8"/>
  <c r="G1176" i="8"/>
  <c r="I1176" i="8"/>
  <c r="J1176" i="8"/>
  <c r="N1176" i="8"/>
  <c r="O1176" i="8"/>
  <c r="P1176" i="8"/>
  <c r="F1177" i="8"/>
  <c r="I1177" i="8"/>
  <c r="J1177" i="8"/>
  <c r="K1177" i="8"/>
  <c r="N1177" i="8"/>
  <c r="O1177" i="8"/>
  <c r="P1177" i="8"/>
  <c r="F1178" i="8"/>
  <c r="G1178" i="8"/>
  <c r="I1178" i="8"/>
  <c r="J1178" i="8"/>
  <c r="N1178" i="8"/>
  <c r="O1178" i="8"/>
  <c r="F1179" i="8"/>
  <c r="I1179" i="8"/>
  <c r="J1179" i="8"/>
  <c r="N1179" i="8"/>
  <c r="O1179" i="8"/>
  <c r="F1180" i="8"/>
  <c r="G1180" i="8"/>
  <c r="I1180" i="8"/>
  <c r="J1180" i="8"/>
  <c r="N1180" i="8"/>
  <c r="O1180" i="8"/>
  <c r="P1180" i="8"/>
  <c r="F1181" i="8"/>
  <c r="I1181" i="8"/>
  <c r="J1181" i="8"/>
  <c r="N1181" i="8"/>
  <c r="O1181" i="8"/>
  <c r="P1181" i="8"/>
  <c r="F1182" i="8"/>
  <c r="G1182" i="8"/>
  <c r="I1182" i="8"/>
  <c r="J1182" i="8"/>
  <c r="N1182" i="8"/>
  <c r="O1182" i="8"/>
  <c r="P1182" i="8"/>
  <c r="F1183" i="8"/>
  <c r="I1183" i="8"/>
  <c r="J1183" i="8"/>
  <c r="N1183" i="8"/>
  <c r="O1183" i="8"/>
  <c r="F1184" i="8"/>
  <c r="I1184" i="8"/>
  <c r="J1184" i="8"/>
  <c r="N1184" i="8"/>
  <c r="O1184" i="8"/>
  <c r="P1184" i="8"/>
  <c r="F1185" i="8"/>
  <c r="G1185" i="8"/>
  <c r="I1185" i="8"/>
  <c r="J1185" i="8"/>
  <c r="N1185" i="8"/>
  <c r="O1185" i="8"/>
  <c r="F1186" i="8"/>
  <c r="H1186" i="8"/>
  <c r="J1186" i="8"/>
  <c r="N1186" i="8"/>
  <c r="O1186" i="8"/>
  <c r="P1186" i="8"/>
  <c r="F1187" i="8"/>
  <c r="G1187" i="8"/>
  <c r="I1187" i="8"/>
  <c r="J1187" i="8"/>
  <c r="N1187" i="8"/>
  <c r="O1187" i="8"/>
  <c r="P1187" i="8"/>
  <c r="F1188" i="8"/>
  <c r="G1188" i="8"/>
  <c r="I1188" i="8"/>
  <c r="J1188" i="8"/>
  <c r="N1188" i="8"/>
  <c r="O1188" i="8"/>
  <c r="F1189" i="8"/>
  <c r="I1189" i="8"/>
  <c r="J1189" i="8"/>
  <c r="N1189" i="8"/>
  <c r="O1189" i="8"/>
  <c r="P1189" i="8"/>
  <c r="F1190" i="8"/>
  <c r="I1190" i="8"/>
  <c r="J1190" i="8"/>
  <c r="N1190" i="8"/>
  <c r="O1190" i="8"/>
  <c r="F1191" i="8"/>
  <c r="G1191" i="8"/>
  <c r="J1191" i="8"/>
  <c r="N1191" i="8"/>
  <c r="O1191" i="8"/>
  <c r="P1191" i="8"/>
  <c r="F1192" i="8"/>
  <c r="G1192" i="8"/>
  <c r="I1192" i="8"/>
  <c r="J1192" i="8"/>
  <c r="N1192" i="8"/>
  <c r="O1192" i="8"/>
  <c r="F1193" i="8"/>
  <c r="I1193" i="8"/>
  <c r="J1193" i="8"/>
  <c r="N1193" i="8"/>
  <c r="O1193" i="8"/>
  <c r="F1194" i="8"/>
  <c r="G1194" i="8"/>
  <c r="I1194" i="8"/>
  <c r="J1194" i="8"/>
  <c r="N1194" i="8"/>
  <c r="O1194" i="8"/>
  <c r="P1194" i="8"/>
  <c r="F1195" i="8"/>
  <c r="I1195" i="8"/>
  <c r="J1195" i="8"/>
  <c r="N1195" i="8"/>
  <c r="O1195" i="8"/>
  <c r="P1195" i="8"/>
  <c r="F1196" i="8"/>
  <c r="G1196" i="8"/>
  <c r="I1196" i="8"/>
  <c r="J1196" i="8"/>
  <c r="K1196" i="8"/>
  <c r="N1196" i="8"/>
  <c r="O1196" i="8"/>
  <c r="P1196" i="8"/>
  <c r="F1197" i="8"/>
  <c r="H1197" i="8"/>
  <c r="J1197" i="8"/>
  <c r="M1197" i="8"/>
  <c r="N1197" i="8"/>
  <c r="O1197" i="8"/>
  <c r="P1197" i="8"/>
  <c r="F1198" i="8"/>
  <c r="I1198" i="8"/>
  <c r="J1198" i="8"/>
  <c r="N1198" i="8"/>
  <c r="O1198" i="8"/>
  <c r="F1199" i="8"/>
  <c r="I1199" i="8"/>
  <c r="J1199" i="8"/>
  <c r="N1199" i="8"/>
  <c r="O1199" i="8"/>
  <c r="P1199" i="8"/>
  <c r="F1200" i="8"/>
  <c r="I1200" i="8"/>
  <c r="J1200" i="8"/>
  <c r="M1200" i="8"/>
  <c r="N1200" i="8"/>
  <c r="O1200" i="8"/>
  <c r="F1201" i="8"/>
  <c r="G1201" i="8"/>
  <c r="I1201" i="8"/>
  <c r="J1201" i="8"/>
  <c r="N1201" i="8"/>
  <c r="O1201" i="8"/>
  <c r="P1201" i="8"/>
  <c r="F1202" i="8"/>
  <c r="G1202" i="8"/>
  <c r="I1202" i="8"/>
  <c r="J1202" i="8"/>
  <c r="N1202" i="8"/>
  <c r="O1202" i="8"/>
  <c r="P1202" i="8"/>
  <c r="F1203" i="8"/>
  <c r="F1203" i="16" s="1"/>
  <c r="G1203" i="8"/>
  <c r="G1203" i="16" s="1"/>
  <c r="I1203" i="8"/>
  <c r="I1203" i="16" s="1"/>
  <c r="J1203" i="8"/>
  <c r="J1203" i="16" s="1"/>
  <c r="N1203" i="8"/>
  <c r="N1203" i="16" s="1"/>
  <c r="O1203" i="8"/>
  <c r="O1203" i="16" s="1"/>
  <c r="P1203" i="8"/>
  <c r="P1203" i="16" s="1"/>
  <c r="F1204" i="8"/>
  <c r="H1204" i="8"/>
  <c r="I1204" i="8"/>
  <c r="J1204" i="8"/>
  <c r="N1204" i="8"/>
  <c r="O1204" i="8"/>
  <c r="F1205" i="8"/>
  <c r="G1205" i="8"/>
  <c r="H1205" i="8"/>
  <c r="I1205" i="8"/>
  <c r="J1205" i="8"/>
  <c r="N1205" i="8"/>
  <c r="O1205" i="8"/>
  <c r="F1206" i="8"/>
  <c r="H1206" i="8"/>
  <c r="I1206" i="8"/>
  <c r="J1206" i="8"/>
  <c r="N1206" i="8"/>
  <c r="O1206" i="8"/>
  <c r="P1206" i="8"/>
  <c r="F1207" i="8"/>
  <c r="I1207" i="8"/>
  <c r="J1207" i="8"/>
  <c r="N1207" i="8"/>
  <c r="O1207" i="8"/>
  <c r="F1208" i="8"/>
  <c r="F1208" i="16" s="1"/>
  <c r="G1208" i="8"/>
  <c r="G1208" i="16" s="1"/>
  <c r="I1208" i="8"/>
  <c r="I1208" i="16" s="1"/>
  <c r="J1208" i="8"/>
  <c r="J1208" i="16" s="1"/>
  <c r="N1208" i="8"/>
  <c r="N1208" i="16" s="1"/>
  <c r="O1208" i="8"/>
  <c r="O1208" i="16" s="1"/>
  <c r="P1208" i="8"/>
  <c r="P1208" i="16" s="1"/>
  <c r="F1209" i="8"/>
  <c r="I1209" i="8"/>
  <c r="J1209" i="8"/>
  <c r="N1209" i="8"/>
  <c r="O1209" i="8"/>
  <c r="P1209" i="8"/>
  <c r="F1210" i="8"/>
  <c r="G1210" i="8"/>
  <c r="I1210" i="8"/>
  <c r="J1210" i="8"/>
  <c r="N1210" i="8"/>
  <c r="O1210" i="8"/>
  <c r="F1211" i="8"/>
  <c r="G1211" i="8"/>
  <c r="J1211" i="8"/>
  <c r="N1211" i="8"/>
  <c r="O1211" i="8"/>
  <c r="F1212" i="8"/>
  <c r="I1212" i="8"/>
  <c r="J1212" i="8"/>
  <c r="N1212" i="8"/>
  <c r="O1212" i="8"/>
  <c r="F1213" i="8"/>
  <c r="F1213" i="16" s="1"/>
  <c r="H1213" i="8"/>
  <c r="H1213" i="16" s="1"/>
  <c r="I1213" i="8"/>
  <c r="I1213" i="16" s="1"/>
  <c r="J1213" i="8"/>
  <c r="J1213" i="16" s="1"/>
  <c r="N1213" i="8"/>
  <c r="N1213" i="16" s="1"/>
  <c r="O1213" i="8"/>
  <c r="O1213" i="16" s="1"/>
  <c r="P1213" i="8"/>
  <c r="P1213" i="16" s="1"/>
  <c r="F1214" i="8"/>
  <c r="G1214" i="8"/>
  <c r="I1214" i="8"/>
  <c r="J1214" i="8"/>
  <c r="N1214" i="8"/>
  <c r="O1214" i="8"/>
  <c r="P1214" i="8"/>
  <c r="F1215" i="8"/>
  <c r="I1215" i="8"/>
  <c r="J1215" i="8"/>
  <c r="N1215" i="8"/>
  <c r="O1215" i="8"/>
  <c r="F1216" i="8"/>
  <c r="G1216" i="8"/>
  <c r="I1216" i="8"/>
  <c r="J1216" i="8"/>
  <c r="N1216" i="8"/>
  <c r="O1216" i="8"/>
  <c r="F1217" i="8"/>
  <c r="G1217" i="8"/>
  <c r="H1217" i="8"/>
  <c r="I1217" i="8"/>
  <c r="J1217" i="8"/>
  <c r="N1217" i="8"/>
  <c r="O1217" i="8"/>
  <c r="P1217" i="8"/>
  <c r="F1218" i="8"/>
  <c r="G1218" i="8"/>
  <c r="I1218" i="8"/>
  <c r="J1218" i="8"/>
  <c r="N1218" i="8"/>
  <c r="O1218" i="8"/>
  <c r="P1218" i="8"/>
  <c r="F1219" i="8"/>
  <c r="F1219" i="16" s="1"/>
  <c r="G1219" i="8"/>
  <c r="G1219" i="16" s="1"/>
  <c r="H1219" i="8"/>
  <c r="H1219" i="16" s="1"/>
  <c r="I1219" i="8"/>
  <c r="I1219" i="16" s="1"/>
  <c r="J1219" i="8"/>
  <c r="J1219" i="16" s="1"/>
  <c r="N1219" i="8"/>
  <c r="N1219" i="16" s="1"/>
  <c r="O1219" i="8"/>
  <c r="O1219" i="16" s="1"/>
  <c r="P1219" i="8"/>
  <c r="P1219" i="16" s="1"/>
  <c r="F1220" i="8"/>
  <c r="I1220" i="8"/>
  <c r="J1220" i="8"/>
  <c r="N1220" i="8"/>
  <c r="O1220" i="8"/>
  <c r="P1220" i="8"/>
  <c r="F1221" i="8"/>
  <c r="I1221" i="8"/>
  <c r="J1221" i="8"/>
  <c r="N1221" i="8"/>
  <c r="O1221" i="8"/>
  <c r="P1221" i="8"/>
  <c r="F1222" i="8"/>
  <c r="G1222" i="8"/>
  <c r="I1222" i="8"/>
  <c r="J1222" i="8"/>
  <c r="N1222" i="8"/>
  <c r="O1222" i="8"/>
  <c r="F1223" i="8"/>
  <c r="I1223" i="8"/>
  <c r="J1223" i="8"/>
  <c r="N1223" i="8"/>
  <c r="O1223" i="8"/>
  <c r="F1224" i="8"/>
  <c r="I1224" i="8"/>
  <c r="J1224" i="8"/>
  <c r="N1224" i="8"/>
  <c r="O1224" i="8"/>
  <c r="F1225" i="8"/>
  <c r="H1225" i="8"/>
  <c r="I1225" i="8"/>
  <c r="J1225" i="8"/>
  <c r="M1225" i="8"/>
  <c r="N1225" i="8"/>
  <c r="O1225" i="8"/>
  <c r="P1225" i="8"/>
  <c r="F1226" i="8"/>
  <c r="H1226" i="8"/>
  <c r="J1226" i="8"/>
  <c r="N1226" i="8"/>
  <c r="O1226" i="8"/>
  <c r="P1226" i="8"/>
  <c r="F1227" i="8"/>
  <c r="I1227" i="8"/>
  <c r="J1227" i="8"/>
  <c r="N1227" i="8"/>
  <c r="O1227" i="8"/>
  <c r="F1228" i="8"/>
  <c r="G1228" i="8"/>
  <c r="I1228" i="8"/>
  <c r="J1228" i="8"/>
  <c r="N1228" i="8"/>
  <c r="O1228" i="8"/>
  <c r="P1228" i="8"/>
  <c r="F1229" i="8"/>
  <c r="H1229" i="8"/>
  <c r="I1229" i="8"/>
  <c r="J1229" i="8"/>
  <c r="N1229" i="8"/>
  <c r="O1229" i="8"/>
  <c r="P1229" i="8"/>
  <c r="F1230" i="8"/>
  <c r="I1230" i="8"/>
  <c r="J1230" i="8"/>
  <c r="N1230" i="8"/>
  <c r="O1230" i="8"/>
  <c r="P1230" i="8"/>
  <c r="F1231" i="8"/>
  <c r="G1231" i="8"/>
  <c r="I1231" i="8"/>
  <c r="J1231" i="8"/>
  <c r="N1231" i="8"/>
  <c r="O1231" i="8"/>
  <c r="F1232" i="8"/>
  <c r="H1232" i="8"/>
  <c r="I1232" i="8"/>
  <c r="J1232" i="8"/>
  <c r="N1232" i="8"/>
  <c r="O1232" i="8"/>
  <c r="P1232" i="8"/>
  <c r="F1233" i="8"/>
  <c r="G1233" i="8"/>
  <c r="H1233" i="8"/>
  <c r="J1233" i="8"/>
  <c r="N1233" i="8"/>
  <c r="O1233" i="8"/>
  <c r="F1234" i="8"/>
  <c r="F1234" i="16" s="1"/>
  <c r="G1234" i="8"/>
  <c r="G1234" i="16" s="1"/>
  <c r="I1234" i="8"/>
  <c r="I1234" i="16" s="1"/>
  <c r="J1234" i="8"/>
  <c r="J1234" i="16" s="1"/>
  <c r="N1234" i="8"/>
  <c r="N1234" i="16" s="1"/>
  <c r="O1234" i="8"/>
  <c r="O1234" i="16" s="1"/>
  <c r="F1235" i="8"/>
  <c r="F1235" i="16" s="1"/>
  <c r="G1235" i="8"/>
  <c r="G1235" i="16" s="1"/>
  <c r="I1235" i="8"/>
  <c r="I1235" i="16" s="1"/>
  <c r="J1235" i="8"/>
  <c r="J1235" i="16" s="1"/>
  <c r="N1235" i="8"/>
  <c r="N1235" i="16" s="1"/>
  <c r="O1235" i="8"/>
  <c r="O1235" i="16" s="1"/>
  <c r="F1236" i="8"/>
  <c r="H1236" i="8"/>
  <c r="I1236" i="8"/>
  <c r="J1236" i="8"/>
  <c r="N1236" i="8"/>
  <c r="O1236" i="8"/>
  <c r="P1236" i="8"/>
  <c r="F1237" i="8"/>
  <c r="G1237" i="8"/>
  <c r="I1237" i="8"/>
  <c r="J1237" i="8"/>
  <c r="N1237" i="8"/>
  <c r="O1237" i="8"/>
  <c r="P1237" i="8"/>
  <c r="F1238" i="8"/>
  <c r="I1238" i="8"/>
  <c r="J1238" i="8"/>
  <c r="N1238" i="8"/>
  <c r="O1238" i="8"/>
  <c r="F1239" i="8"/>
  <c r="G1239" i="8"/>
  <c r="I1239" i="8"/>
  <c r="J1239" i="8"/>
  <c r="N1239" i="8"/>
  <c r="O1239" i="8"/>
  <c r="F1240" i="8"/>
  <c r="I1240" i="8"/>
  <c r="J1240" i="8"/>
  <c r="K1240" i="8"/>
  <c r="N1240" i="8"/>
  <c r="O1240" i="8"/>
  <c r="P1240" i="8"/>
  <c r="F1241" i="8"/>
  <c r="G1241" i="8"/>
  <c r="I1241" i="8"/>
  <c r="J1241" i="8"/>
  <c r="N1241" i="8"/>
  <c r="O1241" i="8"/>
  <c r="P1241" i="8"/>
  <c r="F1242" i="8"/>
  <c r="J1242" i="8"/>
  <c r="N1242" i="8"/>
  <c r="O1242" i="8"/>
  <c r="P1242" i="8"/>
  <c r="F1243" i="8"/>
  <c r="I1243" i="8"/>
  <c r="J1243" i="8"/>
  <c r="N1243" i="8"/>
  <c r="O1243" i="8"/>
  <c r="F1244" i="8"/>
  <c r="G1244" i="8"/>
  <c r="H1244" i="8"/>
  <c r="I1244" i="8"/>
  <c r="J1244" i="8"/>
  <c r="N1244" i="8"/>
  <c r="O1244" i="8"/>
  <c r="F3" i="8"/>
  <c r="I3" i="8"/>
  <c r="J3" i="8"/>
  <c r="N3" i="8"/>
  <c r="O3" i="8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3" i="2"/>
  <c r="S1244" i="2"/>
  <c r="S1243" i="2"/>
  <c r="S1242" i="2"/>
  <c r="S1241" i="2"/>
  <c r="S1240" i="2"/>
  <c r="U1239" i="2"/>
  <c r="S1238" i="2"/>
  <c r="U1237" i="2"/>
  <c r="S1236" i="2"/>
  <c r="U1232" i="2"/>
  <c r="S1231" i="2"/>
  <c r="U1230" i="2"/>
  <c r="U1229" i="2"/>
  <c r="S1226" i="2"/>
  <c r="S1225" i="2"/>
  <c r="U1224" i="2"/>
  <c r="U1223" i="2"/>
  <c r="S1221" i="2"/>
  <c r="S1220" i="2"/>
  <c r="U1219" i="2"/>
  <c r="S1217" i="2"/>
  <c r="S1216" i="2"/>
  <c r="S1215" i="2"/>
  <c r="U1214" i="2"/>
  <c r="S1213" i="2"/>
  <c r="U1212" i="2"/>
  <c r="S1209" i="2"/>
  <c r="U1208" i="2"/>
  <c r="U1207" i="2"/>
  <c r="S1206" i="2"/>
  <c r="S1205" i="2"/>
  <c r="S1204" i="2"/>
  <c r="S1201" i="2"/>
  <c r="S1200" i="2"/>
  <c r="S1199" i="2"/>
  <c r="U1198" i="2"/>
  <c r="S1197" i="2"/>
  <c r="S1196" i="2"/>
  <c r="S1195" i="2"/>
  <c r="U1194" i="2"/>
  <c r="U1193" i="2"/>
  <c r="S1192" i="2"/>
  <c r="S1191" i="2"/>
  <c r="S1190" i="2"/>
  <c r="U1189" i="2"/>
  <c r="S1188" i="2"/>
  <c r="S1184" i="2"/>
  <c r="S1183" i="2"/>
  <c r="U1182" i="2"/>
  <c r="U1181" i="2"/>
  <c r="S1178" i="2"/>
  <c r="S1177" i="2"/>
  <c r="S1176" i="2"/>
  <c r="S1174" i="2"/>
  <c r="U1173" i="2"/>
  <c r="S1172" i="2"/>
  <c r="S1169" i="2"/>
  <c r="U1168" i="2"/>
  <c r="S1167" i="2"/>
  <c r="U1166" i="2"/>
  <c r="U1165" i="2"/>
  <c r="S1161" i="2"/>
  <c r="S1160" i="2"/>
  <c r="S1157" i="2"/>
  <c r="S1156" i="2"/>
  <c r="S1153" i="2"/>
  <c r="S1152" i="2"/>
  <c r="S1151" i="2"/>
  <c r="U1150" i="2"/>
  <c r="S1148" i="2"/>
  <c r="U1147" i="2"/>
  <c r="U1146" i="2"/>
  <c r="U1145" i="2"/>
  <c r="S1144" i="2"/>
  <c r="U1142" i="2"/>
  <c r="S1141" i="2"/>
  <c r="S1140" i="2"/>
  <c r="S1137" i="2"/>
  <c r="S1136" i="2"/>
  <c r="S1133" i="2"/>
  <c r="S1132" i="2"/>
  <c r="S1131" i="2"/>
  <c r="S1128" i="2"/>
  <c r="S1126" i="2"/>
  <c r="S1125" i="2"/>
  <c r="S1124" i="2"/>
  <c r="S1121" i="2"/>
  <c r="S1119" i="2"/>
  <c r="U1118" i="2"/>
  <c r="U1116" i="2"/>
  <c r="S1112" i="2"/>
  <c r="S1111" i="2"/>
  <c r="S1110" i="2"/>
  <c r="S1109" i="2"/>
  <c r="S1105" i="2"/>
  <c r="S1104" i="2"/>
  <c r="S1103" i="2"/>
  <c r="U1101" i="2"/>
  <c r="S1099" i="2"/>
  <c r="S1098" i="2"/>
  <c r="S1093" i="2"/>
  <c r="U1092" i="2"/>
  <c r="S1089" i="2"/>
  <c r="U1087" i="2"/>
  <c r="S1085" i="2"/>
  <c r="S1084" i="2"/>
  <c r="S1083" i="2"/>
  <c r="U1078" i="2"/>
  <c r="S1077" i="2"/>
  <c r="U1073" i="2"/>
  <c r="S1072" i="2"/>
  <c r="U1071" i="2"/>
  <c r="S1069" i="2"/>
  <c r="U1068" i="2"/>
  <c r="S1064" i="2"/>
  <c r="U1063" i="2"/>
  <c r="S1061" i="2"/>
  <c r="S1054" i="2"/>
  <c r="U1053" i="2"/>
  <c r="U1052" i="2"/>
  <c r="S1048" i="2"/>
  <c r="U1047" i="2"/>
  <c r="S1045" i="2"/>
  <c r="U1040" i="2"/>
  <c r="S1039" i="2"/>
  <c r="S1038" i="2"/>
  <c r="S1037" i="2"/>
  <c r="U1035" i="2"/>
  <c r="U1030" i="2"/>
  <c r="S1029" i="2"/>
  <c r="S1025" i="2"/>
  <c r="S1023" i="2"/>
  <c r="S1022" i="2"/>
  <c r="U1021" i="2"/>
  <c r="S1020" i="2"/>
  <c r="U1019" i="2"/>
  <c r="U1014" i="2"/>
  <c r="S1013" i="2"/>
  <c r="U1009" i="2"/>
  <c r="S1007" i="2"/>
  <c r="U1006" i="2"/>
  <c r="S1004" i="2"/>
  <c r="S999" i="2"/>
  <c r="U998" i="2"/>
  <c r="U993" i="2"/>
  <c r="S992" i="2"/>
  <c r="U991" i="2"/>
  <c r="U990" i="2"/>
  <c r="S989" i="2"/>
  <c r="U988" i="2"/>
  <c r="S984" i="2"/>
  <c r="U983" i="2"/>
  <c r="U981" i="2"/>
  <c r="S976" i="2"/>
  <c r="U975" i="2"/>
  <c r="S973" i="2"/>
  <c r="S972" i="2"/>
  <c r="S968" i="2"/>
  <c r="S966" i="2"/>
  <c r="S965" i="2"/>
  <c r="S960" i="2"/>
  <c r="U959" i="2"/>
  <c r="U955" i="2"/>
  <c r="S951" i="2"/>
  <c r="S950" i="2"/>
  <c r="S949" i="2"/>
  <c r="S945" i="2"/>
  <c r="U944" i="2"/>
  <c r="U940" i="2"/>
  <c r="S939" i="2"/>
  <c r="S933" i="2"/>
  <c r="S929" i="2"/>
  <c r="S928" i="2"/>
  <c r="S924" i="2"/>
  <c r="U923" i="2"/>
  <c r="U917" i="2"/>
  <c r="U913" i="2"/>
  <c r="S912" i="2"/>
  <c r="S906" i="2"/>
  <c r="U902" i="2"/>
  <c r="S901" i="2"/>
  <c r="S895" i="2"/>
  <c r="U894" i="2"/>
  <c r="U885" i="2"/>
  <c r="S884" i="2"/>
  <c r="S876" i="2"/>
  <c r="S870" i="2"/>
  <c r="S869" i="2"/>
  <c r="U865" i="2"/>
  <c r="S864" i="2"/>
  <c r="U857" i="2"/>
  <c r="U853" i="2"/>
  <c r="U846" i="2"/>
  <c r="S845" i="2"/>
  <c r="S833" i="2"/>
  <c r="U832" i="2"/>
  <c r="S828" i="2"/>
  <c r="U827" i="2"/>
  <c r="U826" i="2"/>
  <c r="S815" i="2"/>
  <c r="S814" i="2"/>
  <c r="U813" i="2"/>
  <c r="U807" i="2"/>
  <c r="U801" i="2"/>
  <c r="U796" i="2"/>
  <c r="U795" i="2"/>
  <c r="S785" i="2"/>
  <c r="S784" i="2"/>
  <c r="U783" i="2"/>
  <c r="U778" i="2"/>
  <c r="S774" i="2"/>
  <c r="S768" i="2"/>
  <c r="U766" i="2"/>
  <c r="U753" i="2"/>
  <c r="U752" i="2"/>
  <c r="U746" i="2"/>
  <c r="U736" i="2"/>
  <c r="U735" i="2"/>
  <c r="S716" i="2"/>
  <c r="S715" i="2"/>
  <c r="U714" i="2"/>
  <c r="U705" i="2"/>
  <c r="U699" i="2"/>
  <c r="U683" i="2"/>
  <c r="S678" i="2"/>
  <c r="S673" i="2"/>
  <c r="S672" i="2"/>
  <c r="U671" i="2"/>
  <c r="S667" i="2"/>
  <c r="S657" i="2"/>
  <c r="S656" i="2"/>
  <c r="S647" i="2"/>
  <c r="S646" i="2"/>
  <c r="S641" i="2"/>
  <c r="U637" i="2"/>
  <c r="U625" i="2"/>
  <c r="U623" i="2"/>
  <c r="U622" i="2"/>
  <c r="U616" i="2"/>
  <c r="S609" i="2"/>
  <c r="S608" i="2"/>
  <c r="U598" i="2"/>
  <c r="U591" i="2"/>
  <c r="S589" i="2"/>
  <c r="S574" i="2"/>
  <c r="U567" i="2"/>
  <c r="U566" i="2"/>
  <c r="U551" i="2"/>
  <c r="S543" i="2"/>
  <c r="S542" i="2"/>
  <c r="S527" i="2"/>
  <c r="U503" i="2"/>
  <c r="U502" i="2"/>
  <c r="U481" i="2"/>
  <c r="S476" i="2"/>
  <c r="U459" i="2"/>
  <c r="S449" i="2"/>
  <c r="U448" i="2"/>
  <c r="S439" i="2"/>
  <c r="U432" i="2"/>
  <c r="S424" i="2"/>
  <c r="S412" i="2"/>
  <c r="U395" i="2"/>
  <c r="S385" i="2"/>
  <c r="U384" i="2"/>
  <c r="S366" i="2"/>
  <c r="U365" i="2"/>
  <c r="S358" i="2"/>
  <c r="U346" i="2"/>
  <c r="U345" i="2"/>
  <c r="U333" i="2"/>
  <c r="U320" i="2"/>
  <c r="U288" i="2"/>
  <c r="S267" i="2"/>
  <c r="S256" i="2"/>
  <c r="S171" i="2"/>
  <c r="U102" i="2"/>
  <c r="U16" i="2"/>
  <c r="L11" i="19" l="1"/>
  <c r="M13" i="19"/>
  <c r="O6" i="18"/>
  <c r="O7" i="17"/>
  <c r="L53" i="19"/>
  <c r="H5" i="18"/>
  <c r="H6" i="17"/>
  <c r="E52" i="19"/>
  <c r="G6" i="17"/>
  <c r="G5" i="18"/>
  <c r="D52" i="19"/>
  <c r="D48" i="19"/>
  <c r="D7" i="19"/>
  <c r="P13" i="9"/>
  <c r="O528" i="16"/>
  <c r="P13" i="17" s="1"/>
  <c r="M18" i="19"/>
  <c r="Q26" i="18"/>
  <c r="Q3" i="17"/>
  <c r="N50" i="19"/>
  <c r="D20" i="19"/>
  <c r="D46" i="19"/>
  <c r="G84" i="19"/>
  <c r="H13" i="10"/>
  <c r="G86" i="16"/>
  <c r="H13" i="18" s="1"/>
  <c r="Q6" i="17"/>
  <c r="Q5" i="18"/>
  <c r="N52" i="19"/>
  <c r="J5" i="18"/>
  <c r="J6" i="17"/>
  <c r="G52" i="19"/>
  <c r="J7" i="17"/>
  <c r="J6" i="18"/>
  <c r="G53" i="19"/>
  <c r="I7" i="17"/>
  <c r="I6" i="18"/>
  <c r="F53" i="19"/>
  <c r="M47" i="19"/>
  <c r="M71" i="19"/>
  <c r="O13" i="9"/>
  <c r="N528" i="16"/>
  <c r="O13" i="17" s="1"/>
  <c r="G18" i="19"/>
  <c r="M73" i="19"/>
  <c r="P26" i="18"/>
  <c r="P3" i="17"/>
  <c r="M50" i="19"/>
  <c r="D69" i="19"/>
  <c r="P5" i="17"/>
  <c r="P4" i="18"/>
  <c r="M54" i="19"/>
  <c r="M36" i="19"/>
  <c r="J13" i="9"/>
  <c r="I528" i="16"/>
  <c r="J13" i="17" s="1"/>
  <c r="N55" i="19"/>
  <c r="O5" i="17"/>
  <c r="O4" i="18"/>
  <c r="L54" i="19"/>
  <c r="G13" i="9"/>
  <c r="F528" i="16"/>
  <c r="G13" i="17" s="1"/>
  <c r="D18" i="19"/>
  <c r="Q27" i="18"/>
  <c r="Q4" i="17"/>
  <c r="N51" i="19"/>
  <c r="D73" i="19"/>
  <c r="G3" i="17"/>
  <c r="G26" i="18"/>
  <c r="D50" i="19"/>
  <c r="M67" i="19"/>
  <c r="P10" i="17"/>
  <c r="P21" i="18"/>
  <c r="M25" i="19"/>
  <c r="J3" i="17"/>
  <c r="J26" i="18"/>
  <c r="G50" i="19"/>
  <c r="P25" i="18"/>
  <c r="P8" i="17"/>
  <c r="M55" i="19"/>
  <c r="P24" i="18"/>
  <c r="M56" i="19"/>
  <c r="D47" i="19"/>
  <c r="D71" i="19"/>
  <c r="P27" i="18"/>
  <c r="P4" i="17"/>
  <c r="M51" i="19"/>
  <c r="D35" i="19"/>
  <c r="D36" i="19"/>
  <c r="G25" i="19"/>
  <c r="O8" i="17"/>
  <c r="O25" i="18"/>
  <c r="L55" i="19"/>
  <c r="O24" i="18"/>
  <c r="L56" i="19"/>
  <c r="G4" i="18"/>
  <c r="G5" i="17"/>
  <c r="D54" i="19"/>
  <c r="P22" i="18"/>
  <c r="M30" i="19"/>
  <c r="O4" i="17"/>
  <c r="O27" i="18"/>
  <c r="L51" i="19"/>
  <c r="M17" i="19"/>
  <c r="G10" i="17"/>
  <c r="G21" i="18"/>
  <c r="D25" i="19"/>
  <c r="D83" i="19"/>
  <c r="K25" i="18"/>
  <c r="K8" i="17"/>
  <c r="H55" i="19"/>
  <c r="K24" i="18"/>
  <c r="H56" i="19"/>
  <c r="P17" i="18"/>
  <c r="P12" i="17"/>
  <c r="M28" i="19"/>
  <c r="M11" i="19"/>
  <c r="D17" i="19"/>
  <c r="F55" i="19"/>
  <c r="G24" i="18"/>
  <c r="D56" i="19"/>
  <c r="P9" i="17"/>
  <c r="P23" i="18"/>
  <c r="O12" i="10"/>
  <c r="N787" i="16"/>
  <c r="O12" i="18" s="1"/>
  <c r="M34" i="19"/>
  <c r="M63" i="19"/>
  <c r="M91" i="19"/>
  <c r="G22" i="18"/>
  <c r="D30" i="19"/>
  <c r="D11" i="19"/>
  <c r="G7" i="17"/>
  <c r="G6" i="18"/>
  <c r="D53" i="19"/>
  <c r="M29" i="19"/>
  <c r="M5" i="19"/>
  <c r="M23" i="19"/>
  <c r="J16" i="9"/>
  <c r="I177" i="16"/>
  <c r="J16" i="17" s="1"/>
  <c r="M64" i="19"/>
  <c r="L63" i="19"/>
  <c r="G25" i="18"/>
  <c r="G8" i="17"/>
  <c r="D55" i="19"/>
  <c r="L13" i="19"/>
  <c r="G12" i="10"/>
  <c r="F787" i="16"/>
  <c r="G12" i="18" s="1"/>
  <c r="G12" i="17"/>
  <c r="G17" i="18"/>
  <c r="D28" i="19"/>
  <c r="M39" i="19"/>
  <c r="D5" i="19"/>
  <c r="M26" i="19"/>
  <c r="M78" i="19"/>
  <c r="M19" i="19"/>
  <c r="G16" i="9"/>
  <c r="F177" i="16"/>
  <c r="G16" i="17" s="1"/>
  <c r="P10" i="10"/>
  <c r="O54" i="16"/>
  <c r="P12" i="10"/>
  <c r="O787" i="16"/>
  <c r="P12" i="18" s="1"/>
  <c r="O12" i="17"/>
  <c r="O17" i="18"/>
  <c r="L28" i="19"/>
  <c r="K12" i="10"/>
  <c r="J787" i="16"/>
  <c r="K12" i="18" s="1"/>
  <c r="Q9" i="10"/>
  <c r="P664" i="16"/>
  <c r="O6" i="17"/>
  <c r="O5" i="18"/>
  <c r="L52" i="19"/>
  <c r="P9" i="10"/>
  <c r="O664" i="16"/>
  <c r="P16" i="18"/>
  <c r="M6" i="19"/>
  <c r="D63" i="19"/>
  <c r="G29" i="19"/>
  <c r="P11" i="10"/>
  <c r="O344" i="16"/>
  <c r="P11" i="18" s="1"/>
  <c r="D26" i="19"/>
  <c r="D78" i="19"/>
  <c r="M74" i="19"/>
  <c r="M9" i="19"/>
  <c r="M3" i="19"/>
  <c r="J22" i="18"/>
  <c r="G30" i="19"/>
  <c r="L34" i="19"/>
  <c r="P6" i="17"/>
  <c r="P5" i="18"/>
  <c r="M52" i="19"/>
  <c r="L15" i="19"/>
  <c r="Q6" i="18"/>
  <c r="Q7" i="17"/>
  <c r="N53" i="19"/>
  <c r="K5" i="18"/>
  <c r="K6" i="17"/>
  <c r="H52" i="19"/>
  <c r="H15" i="19"/>
  <c r="D13" i="19"/>
  <c r="D34" i="19"/>
  <c r="O9" i="10"/>
  <c r="N664" i="16"/>
  <c r="O16" i="18"/>
  <c r="L6" i="19"/>
  <c r="O11" i="10"/>
  <c r="N344" i="16"/>
  <c r="O11" i="18" s="1"/>
  <c r="D39" i="19"/>
  <c r="M8" i="19"/>
  <c r="D9" i="19"/>
  <c r="P8" i="18"/>
  <c r="M32" i="19"/>
  <c r="J25" i="18"/>
  <c r="J8" i="17"/>
  <c r="G55" i="19"/>
  <c r="M15" i="19"/>
  <c r="G9" i="17"/>
  <c r="G23" i="18"/>
  <c r="J9" i="10"/>
  <c r="I664" i="16"/>
  <c r="M44" i="19"/>
  <c r="M7" i="19"/>
  <c r="M40" i="19"/>
  <c r="D29" i="19"/>
  <c r="L11" i="10"/>
  <c r="K344" i="16"/>
  <c r="L11" i="18" s="1"/>
  <c r="M75" i="19"/>
  <c r="G8" i="19"/>
  <c r="G74" i="19"/>
  <c r="D15" i="19"/>
  <c r="G9" i="10"/>
  <c r="F664" i="16"/>
  <c r="H16" i="18"/>
  <c r="L7" i="19"/>
  <c r="G40" i="19"/>
  <c r="J11" i="10"/>
  <c r="I344" i="16"/>
  <c r="J11" i="18" s="1"/>
  <c r="M20" i="19"/>
  <c r="D8" i="19"/>
  <c r="M42" i="19"/>
  <c r="M93" i="19"/>
  <c r="G56" i="19"/>
  <c r="H25" i="18"/>
  <c r="H8" i="17"/>
  <c r="E55" i="19"/>
  <c r="P6" i="18"/>
  <c r="P7" i="17"/>
  <c r="M53" i="19"/>
  <c r="K7" i="17"/>
  <c r="K6" i="18"/>
  <c r="H53" i="19"/>
  <c r="L60" i="19"/>
  <c r="G16" i="18"/>
  <c r="D6" i="19"/>
  <c r="G44" i="19"/>
  <c r="G7" i="19"/>
  <c r="Q13" i="9"/>
  <c r="P528" i="16"/>
  <c r="Q13" i="17" s="1"/>
  <c r="M37" i="19"/>
  <c r="D40" i="19"/>
  <c r="G11" i="10"/>
  <c r="F344" i="16"/>
  <c r="G11" i="18" s="1"/>
  <c r="M69" i="19"/>
  <c r="M46" i="19"/>
  <c r="M84" i="19"/>
  <c r="M33" i="19"/>
  <c r="D93" i="19"/>
  <c r="K24" i="10"/>
  <c r="P1244" i="8"/>
  <c r="P1239" i="8"/>
  <c r="P1227" i="8"/>
  <c r="P1222" i="8"/>
  <c r="P1210" i="8"/>
  <c r="P1205" i="8"/>
  <c r="P1171" i="8"/>
  <c r="P1138" i="8"/>
  <c r="P1133" i="8"/>
  <c r="P1105" i="8"/>
  <c r="P1105" i="16" s="1"/>
  <c r="P1096" i="8"/>
  <c r="P1096" i="16" s="1"/>
  <c r="P1086" i="8"/>
  <c r="P1076" i="8"/>
  <c r="P1076" i="16" s="1"/>
  <c r="P1061" i="8"/>
  <c r="P1061" i="16" s="1"/>
  <c r="P1046" i="8"/>
  <c r="P1002" i="8"/>
  <c r="P1002" i="16" s="1"/>
  <c r="N15" i="19" s="1"/>
  <c r="P991" i="8"/>
  <c r="P983" i="8"/>
  <c r="P954" i="8"/>
  <c r="P954" i="16" s="1"/>
  <c r="P949" i="8"/>
  <c r="P925" i="8"/>
  <c r="P920" i="8"/>
  <c r="P920" i="16" s="1"/>
  <c r="P909" i="8"/>
  <c r="P901" i="8"/>
  <c r="P825" i="8"/>
  <c r="P759" i="8"/>
  <c r="P759" i="16" s="1"/>
  <c r="Q16" i="18" s="1"/>
  <c r="P719" i="8"/>
  <c r="P716" i="8"/>
  <c r="P711" i="8"/>
  <c r="P708" i="8"/>
  <c r="P661" i="8"/>
  <c r="P643" i="8"/>
  <c r="P631" i="8"/>
  <c r="P631" i="16" s="1"/>
  <c r="N47" i="19" s="1"/>
  <c r="P572" i="8"/>
  <c r="P572" i="16" s="1"/>
  <c r="P569" i="8"/>
  <c r="P569" i="16" s="1"/>
  <c r="N11" i="19" s="1"/>
  <c r="P566" i="8"/>
  <c r="P566" i="16" s="1"/>
  <c r="P557" i="8"/>
  <c r="P557" i="16" s="1"/>
  <c r="P537" i="8"/>
  <c r="P537" i="16" s="1"/>
  <c r="P516" i="8"/>
  <c r="P494" i="8"/>
  <c r="P494" i="16" s="1"/>
  <c r="N62" i="19" s="1"/>
  <c r="P447" i="8"/>
  <c r="P365" i="8"/>
  <c r="P297" i="8"/>
  <c r="P297" i="16" s="1"/>
  <c r="P1234" i="8"/>
  <c r="P1215" i="8"/>
  <c r="P1198" i="8"/>
  <c r="P1166" i="8"/>
  <c r="P1161" i="8"/>
  <c r="P1161" i="16" s="1"/>
  <c r="Q5" i="17" s="1"/>
  <c r="P1156" i="8"/>
  <c r="P1151" i="8"/>
  <c r="P1143" i="8"/>
  <c r="P1120" i="8"/>
  <c r="P1110" i="8"/>
  <c r="P1098" i="8"/>
  <c r="P1093" i="8"/>
  <c r="P1093" i="16" s="1"/>
  <c r="P1081" i="8"/>
  <c r="P1081" i="16" s="1"/>
  <c r="P1073" i="8"/>
  <c r="P1068" i="8"/>
  <c r="P1068" i="16" s="1"/>
  <c r="P1056" i="8"/>
  <c r="P1051" i="8"/>
  <c r="P1051" i="16" s="1"/>
  <c r="P1009" i="8"/>
  <c r="P999" i="8"/>
  <c r="P999" i="16" s="1"/>
  <c r="P975" i="8"/>
  <c r="P967" i="8"/>
  <c r="P930" i="8"/>
  <c r="P917" i="8"/>
  <c r="P865" i="8"/>
  <c r="P865" i="16" s="1"/>
  <c r="P838" i="8"/>
  <c r="P830" i="8"/>
  <c r="P830" i="16" s="1"/>
  <c r="P822" i="8"/>
  <c r="P822" i="16" s="1"/>
  <c r="P819" i="8"/>
  <c r="P819" i="16" s="1"/>
  <c r="P794" i="8"/>
  <c r="P794" i="16" s="1"/>
  <c r="P786" i="8"/>
  <c r="P786" i="16" s="1"/>
  <c r="P783" i="8"/>
  <c r="P783" i="16" s="1"/>
  <c r="P762" i="8"/>
  <c r="P736" i="8"/>
  <c r="P725" i="8"/>
  <c r="P725" i="16" s="1"/>
  <c r="P700" i="8"/>
  <c r="P658" i="8"/>
  <c r="P652" i="8"/>
  <c r="P621" i="8"/>
  <c r="P621" i="16" s="1"/>
  <c r="N73" i="19" s="1"/>
  <c r="P595" i="8"/>
  <c r="P595" i="16" s="1"/>
  <c r="P540" i="8"/>
  <c r="P497" i="8"/>
  <c r="P475" i="8"/>
  <c r="P475" i="16" s="1"/>
  <c r="P463" i="8"/>
  <c r="P439" i="8"/>
  <c r="P347" i="8"/>
  <c r="P347" i="16" s="1"/>
  <c r="P318" i="8"/>
  <c r="P318" i="16" s="1"/>
  <c r="P291" i="8"/>
  <c r="P291" i="16" s="1"/>
  <c r="N70" i="19" s="1"/>
  <c r="P130" i="8"/>
  <c r="P130" i="16" s="1"/>
  <c r="P443" i="8"/>
  <c r="P443" i="16" s="1"/>
  <c r="P431" i="8"/>
  <c r="P307" i="8"/>
  <c r="P307" i="16" s="1"/>
  <c r="P296" i="8"/>
  <c r="P296" i="16" s="1"/>
  <c r="P284" i="8"/>
  <c r="P1224" i="8"/>
  <c r="P1200" i="8"/>
  <c r="P1185" i="8"/>
  <c r="P1175" i="8"/>
  <c r="P1168" i="8"/>
  <c r="P1163" i="8"/>
  <c r="P1140" i="8"/>
  <c r="P1130" i="8"/>
  <c r="P1117" i="8"/>
  <c r="P1117" i="16" s="1"/>
  <c r="P1112" i="8"/>
  <c r="P1102" i="8"/>
  <c r="P1102" i="16" s="1"/>
  <c r="P1053" i="8"/>
  <c r="P1053" i="16" s="1"/>
  <c r="P1004" i="8"/>
  <c r="P993" i="8"/>
  <c r="P985" i="8"/>
  <c r="P980" i="8"/>
  <c r="P980" i="16" s="1"/>
  <c r="P956" i="8"/>
  <c r="P951" i="8"/>
  <c r="P951" i="16" s="1"/>
  <c r="P932" i="8"/>
  <c r="P932" i="16" s="1"/>
  <c r="P927" i="8"/>
  <c r="P927" i="16" s="1"/>
  <c r="P922" i="8"/>
  <c r="P922" i="16" s="1"/>
  <c r="N78" i="19" s="1"/>
  <c r="P919" i="8"/>
  <c r="P919" i="16" s="1"/>
  <c r="P873" i="8"/>
  <c r="P870" i="8"/>
  <c r="P870" i="16" s="1"/>
  <c r="P867" i="8"/>
  <c r="P810" i="8"/>
  <c r="P802" i="8"/>
  <c r="P802" i="16" s="1"/>
  <c r="P777" i="8"/>
  <c r="P741" i="8"/>
  <c r="P741" i="16" s="1"/>
  <c r="P738" i="8"/>
  <c r="P713" i="8"/>
  <c r="P713" i="16" s="1"/>
  <c r="P710" i="8"/>
  <c r="P710" i="16" s="1"/>
  <c r="P680" i="8"/>
  <c r="P671" i="8"/>
  <c r="P663" i="8"/>
  <c r="P663" i="16" s="1"/>
  <c r="P655" i="8"/>
  <c r="P585" i="8"/>
  <c r="P585" i="16" s="1"/>
  <c r="P575" i="8"/>
  <c r="P575" i="16" s="1"/>
  <c r="N63" i="19" s="1"/>
  <c r="P553" i="8"/>
  <c r="P482" i="8"/>
  <c r="P446" i="8"/>
  <c r="P385" i="8"/>
  <c r="P373" i="8"/>
  <c r="P317" i="8"/>
  <c r="P240" i="8"/>
  <c r="P6" i="8"/>
  <c r="P1190" i="8"/>
  <c r="P1158" i="8"/>
  <c r="P1153" i="8"/>
  <c r="P1150" i="8"/>
  <c r="P1145" i="8"/>
  <c r="P1137" i="8"/>
  <c r="P1122" i="8"/>
  <c r="P1095" i="8"/>
  <c r="P1075" i="8"/>
  <c r="P1075" i="16" s="1"/>
  <c r="N61" i="19" s="1"/>
  <c r="P1070" i="8"/>
  <c r="P1058" i="8"/>
  <c r="P1041" i="8"/>
  <c r="P1036" i="8"/>
  <c r="P1036" i="16" s="1"/>
  <c r="P1016" i="8"/>
  <c r="P1011" i="8"/>
  <c r="P1011" i="16" s="1"/>
  <c r="P1006" i="8"/>
  <c r="P1006" i="16" s="1"/>
  <c r="P911" i="8"/>
  <c r="P911" i="16" s="1"/>
  <c r="P903" i="8"/>
  <c r="P903" i="16" s="1"/>
  <c r="P883" i="8"/>
  <c r="P854" i="8"/>
  <c r="P854" i="16" s="1"/>
  <c r="N13" i="19" s="1"/>
  <c r="P843" i="8"/>
  <c r="P843" i="16" s="1"/>
  <c r="P840" i="8"/>
  <c r="P805" i="8"/>
  <c r="P799" i="8"/>
  <c r="P796" i="8"/>
  <c r="P796" i="16" s="1"/>
  <c r="P660" i="8"/>
  <c r="P633" i="8"/>
  <c r="P630" i="8"/>
  <c r="P630" i="16" s="1"/>
  <c r="P604" i="8"/>
  <c r="P604" i="16" s="1"/>
  <c r="P582" i="8"/>
  <c r="P582" i="16" s="1"/>
  <c r="P562" i="8"/>
  <c r="P559" i="8"/>
  <c r="P556" i="8"/>
  <c r="P556" i="16" s="1"/>
  <c r="N71" i="19" s="1"/>
  <c r="P550" i="8"/>
  <c r="P550" i="16" s="1"/>
  <c r="P543" i="8"/>
  <c r="P518" i="8"/>
  <c r="P515" i="8"/>
  <c r="P515" i="16" s="1"/>
  <c r="P493" i="8"/>
  <c r="P493" i="16" s="1"/>
  <c r="P489" i="8"/>
  <c r="P453" i="8"/>
  <c r="P453" i="16" s="1"/>
  <c r="P411" i="8"/>
  <c r="P404" i="8"/>
  <c r="P252" i="8"/>
  <c r="P244" i="8"/>
  <c r="P201" i="8"/>
  <c r="P195" i="8"/>
  <c r="P190" i="8"/>
  <c r="P190" i="16" s="1"/>
  <c r="P185" i="8"/>
  <c r="P1233" i="8"/>
  <c r="P1204" i="8"/>
  <c r="P1192" i="8"/>
  <c r="P1172" i="8"/>
  <c r="P1165" i="8"/>
  <c r="P1160" i="8"/>
  <c r="P1155" i="8"/>
  <c r="P1147" i="8"/>
  <c r="P1142" i="8"/>
  <c r="P1104" i="8"/>
  <c r="P1104" i="16" s="1"/>
  <c r="P1097" i="8"/>
  <c r="P1097" i="16" s="1"/>
  <c r="P1092" i="8"/>
  <c r="P1092" i="16" s="1"/>
  <c r="P1080" i="8"/>
  <c r="P1080" i="16" s="1"/>
  <c r="P1067" i="8"/>
  <c r="P1055" i="8"/>
  <c r="P1047" i="8"/>
  <c r="P998" i="8"/>
  <c r="P998" i="16" s="1"/>
  <c r="P963" i="8"/>
  <c r="P929" i="8"/>
  <c r="P916" i="8"/>
  <c r="P916" i="16" s="1"/>
  <c r="P913" i="8"/>
  <c r="P885" i="8"/>
  <c r="P885" i="16" s="1"/>
  <c r="P880" i="8"/>
  <c r="P880" i="16" s="1"/>
  <c r="P829" i="8"/>
  <c r="P793" i="8"/>
  <c r="P766" i="8"/>
  <c r="P766" i="16" s="1"/>
  <c r="P755" i="8"/>
  <c r="P743" i="8"/>
  <c r="P732" i="8"/>
  <c r="P699" i="8"/>
  <c r="P654" i="8"/>
  <c r="P654" i="16" s="1"/>
  <c r="P613" i="8"/>
  <c r="P613" i="16" s="1"/>
  <c r="P610" i="8"/>
  <c r="P603" i="8"/>
  <c r="P603" i="16" s="1"/>
  <c r="P600" i="8"/>
  <c r="P600" i="16" s="1"/>
  <c r="P581" i="8"/>
  <c r="P581" i="16" s="1"/>
  <c r="N44" i="19" s="1"/>
  <c r="P525" i="8"/>
  <c r="P473" i="8"/>
  <c r="P461" i="8"/>
  <c r="P461" i="16" s="1"/>
  <c r="P449" i="8"/>
  <c r="P417" i="8"/>
  <c r="P399" i="8"/>
  <c r="P395" i="8"/>
  <c r="P357" i="8"/>
  <c r="P357" i="16" s="1"/>
  <c r="P329" i="8"/>
  <c r="P325" i="8"/>
  <c r="P325" i="16" s="1"/>
  <c r="P316" i="8"/>
  <c r="P239" i="8"/>
  <c r="P239" i="16" s="1"/>
  <c r="P205" i="8"/>
  <c r="P189" i="8"/>
  <c r="P66" i="8"/>
  <c r="P66" i="16" s="1"/>
  <c r="P3" i="8"/>
  <c r="P1235" i="8"/>
  <c r="P1235" i="16" s="1"/>
  <c r="P1223" i="8"/>
  <c r="P1216" i="8"/>
  <c r="P1211" i="8"/>
  <c r="P1179" i="8"/>
  <c r="P1162" i="8"/>
  <c r="P1162" i="16" s="1"/>
  <c r="P1152" i="8"/>
  <c r="P1106" i="8"/>
  <c r="P1101" i="8"/>
  <c r="P1082" i="8"/>
  <c r="P1052" i="8"/>
  <c r="P1052" i="16" s="1"/>
  <c r="P1033" i="8"/>
  <c r="P1028" i="8"/>
  <c r="P1028" i="16" s="1"/>
  <c r="N60" i="19" s="1"/>
  <c r="P1026" i="8"/>
  <c r="P1026" i="16" s="1"/>
  <c r="P1018" i="8"/>
  <c r="P1010" i="8"/>
  <c r="P984" i="8"/>
  <c r="P971" i="8"/>
  <c r="P968" i="8"/>
  <c r="P939" i="8"/>
  <c r="P926" i="8"/>
  <c r="P926" i="16" s="1"/>
  <c r="N58" i="19" s="1"/>
  <c r="P921" i="8"/>
  <c r="P921" i="16" s="1"/>
  <c r="P918" i="8"/>
  <c r="P918" i="16" s="1"/>
  <c r="N57" i="19" s="1"/>
  <c r="P872" i="8"/>
  <c r="P872" i="16" s="1"/>
  <c r="P866" i="8"/>
  <c r="P866" i="16" s="1"/>
  <c r="P861" i="8"/>
  <c r="P861" i="16" s="1"/>
  <c r="P826" i="8"/>
  <c r="P804" i="8"/>
  <c r="P768" i="8"/>
  <c r="P768" i="16" s="1"/>
  <c r="P740" i="8"/>
  <c r="P726" i="8"/>
  <c r="P701" i="8"/>
  <c r="P693" i="8"/>
  <c r="P690" i="8"/>
  <c r="P690" i="16" s="1"/>
  <c r="P679" i="8"/>
  <c r="P679" i="16" s="1"/>
  <c r="P670" i="8"/>
  <c r="P670" i="16" s="1"/>
  <c r="P662" i="8"/>
  <c r="P662" i="16" s="1"/>
  <c r="P622" i="8"/>
  <c r="P622" i="16" s="1"/>
  <c r="P564" i="8"/>
  <c r="P555" i="8"/>
  <c r="P552" i="8"/>
  <c r="P549" i="8"/>
  <c r="P542" i="8"/>
  <c r="P514" i="8"/>
  <c r="P433" i="8"/>
  <c r="P433" i="16" s="1"/>
  <c r="P429" i="8"/>
  <c r="P391" i="8"/>
  <c r="P363" i="8"/>
  <c r="P360" i="8"/>
  <c r="P345" i="8"/>
  <c r="P193" i="8"/>
  <c r="P188" i="8"/>
  <c r="P145" i="8"/>
  <c r="P145" i="16" s="1"/>
  <c r="P109" i="8"/>
  <c r="P99" i="8"/>
  <c r="P99" i="16" s="1"/>
  <c r="T11" i="11"/>
  <c r="P78" i="8"/>
  <c r="P128" i="8"/>
  <c r="P133" i="8"/>
  <c r="P187" i="8"/>
  <c r="P220" i="8"/>
  <c r="P235" i="8"/>
  <c r="P327" i="8"/>
  <c r="P339" i="8"/>
  <c r="P350" i="8"/>
  <c r="P354" i="8"/>
  <c r="P367" i="8"/>
  <c r="P367" i="16" s="1"/>
  <c r="P390" i="8"/>
  <c r="P390" i="16" s="1"/>
  <c r="P408" i="8"/>
  <c r="P426" i="8"/>
  <c r="P426" i="16" s="1"/>
  <c r="P430" i="8"/>
  <c r="P480" i="8"/>
  <c r="P491" i="8"/>
  <c r="P509" i="8"/>
  <c r="P512" i="8"/>
  <c r="P512" i="16" s="1"/>
  <c r="P577" i="8"/>
  <c r="P605" i="8"/>
  <c r="P605" i="16" s="1"/>
  <c r="P608" i="8"/>
  <c r="P608" i="16" s="1"/>
  <c r="P611" i="8"/>
  <c r="P620" i="8"/>
  <c r="P620" i="16" s="1"/>
  <c r="P623" i="8"/>
  <c r="P723" i="8"/>
  <c r="P728" i="8"/>
  <c r="P739" i="8"/>
  <c r="P750" i="8"/>
  <c r="P753" i="8"/>
  <c r="P761" i="8"/>
  <c r="P787" i="8"/>
  <c r="P800" i="8"/>
  <c r="P808" i="8"/>
  <c r="P808" i="16" s="1"/>
  <c r="P827" i="8"/>
  <c r="P863" i="8"/>
  <c r="P868" i="8"/>
  <c r="P881" i="8"/>
  <c r="P881" i="16" s="1"/>
  <c r="P895" i="8"/>
  <c r="P915" i="8"/>
  <c r="P961" i="8"/>
  <c r="P961" i="16" s="1"/>
  <c r="P974" i="8"/>
  <c r="P997" i="8"/>
  <c r="P997" i="16" s="1"/>
  <c r="P1012" i="8"/>
  <c r="P1012" i="16" s="1"/>
  <c r="P1017" i="8"/>
  <c r="P1017" i="16" s="1"/>
  <c r="P1048" i="8"/>
  <c r="P1063" i="8"/>
  <c r="P1090" i="8"/>
  <c r="P1114" i="8"/>
  <c r="P1114" i="16" s="1"/>
  <c r="P1164" i="8"/>
  <c r="P1178" i="8"/>
  <c r="P1183" i="8"/>
  <c r="P1193" i="8"/>
  <c r="P1207" i="8"/>
  <c r="P1212" i="8"/>
  <c r="P1231" i="8"/>
  <c r="P1238" i="8"/>
  <c r="P1243" i="8"/>
  <c r="P587" i="8"/>
  <c r="P587" i="16" s="1"/>
  <c r="P683" i="8"/>
  <c r="P694" i="8"/>
  <c r="P694" i="16" s="1"/>
  <c r="P715" i="8"/>
  <c r="P731" i="8"/>
  <c r="P764" i="8"/>
  <c r="P764" i="16" s="1"/>
  <c r="P792" i="8"/>
  <c r="P792" i="16" s="1"/>
  <c r="P837" i="8"/>
  <c r="P871" i="8"/>
  <c r="P888" i="8"/>
  <c r="P890" i="8"/>
  <c r="P890" i="16" s="1"/>
  <c r="P923" i="8"/>
  <c r="P923" i="16" s="1"/>
  <c r="P928" i="8"/>
  <c r="P938" i="8"/>
  <c r="P938" i="16" s="1"/>
  <c r="P946" i="8"/>
  <c r="P946" i="16" s="1"/>
  <c r="P977" i="8"/>
  <c r="P977" i="16" s="1"/>
  <c r="P992" i="8"/>
  <c r="P1025" i="8"/>
  <c r="P1039" i="8"/>
  <c r="P1078" i="8"/>
  <c r="P1083" i="8"/>
  <c r="P1083" i="16" s="1"/>
  <c r="P1109" i="8"/>
  <c r="P1124" i="8"/>
  <c r="P1129" i="8"/>
  <c r="P1139" i="8"/>
  <c r="P1144" i="8"/>
  <c r="P1169" i="8"/>
  <c r="P1188" i="8"/>
  <c r="P29" i="8"/>
  <c r="P82" i="8"/>
  <c r="P82" i="16" s="1"/>
  <c r="P120" i="8"/>
  <c r="P120" i="16" s="1"/>
  <c r="P180" i="8"/>
  <c r="P277" i="8"/>
  <c r="P288" i="8"/>
  <c r="P309" i="8"/>
  <c r="P324" i="8"/>
  <c r="P343" i="8"/>
  <c r="P387" i="8"/>
  <c r="P405" i="8"/>
  <c r="P405" i="16" s="1"/>
  <c r="P415" i="8"/>
  <c r="P415" i="16" s="1"/>
  <c r="P422" i="8"/>
  <c r="P422" i="16" s="1"/>
  <c r="P434" i="8"/>
  <c r="P434" i="16" s="1"/>
  <c r="P445" i="8"/>
  <c r="P498" i="8"/>
  <c r="P502" i="8"/>
  <c r="P502" i="16" s="1"/>
  <c r="P539" i="8"/>
  <c r="P574" i="8"/>
  <c r="P574" i="16" s="1"/>
  <c r="P590" i="8"/>
  <c r="P590" i="16" s="1"/>
  <c r="P614" i="8"/>
  <c r="P614" i="16" s="1"/>
  <c r="P617" i="8"/>
  <c r="P617" i="16" s="1"/>
  <c r="P659" i="8"/>
  <c r="P659" i="16" s="1"/>
  <c r="P667" i="8"/>
  <c r="P667" i="16" s="1"/>
  <c r="P672" i="8"/>
  <c r="P672" i="16" s="1"/>
  <c r="P691" i="8"/>
  <c r="P691" i="16" s="1"/>
  <c r="P702" i="8"/>
  <c r="P803" i="8"/>
  <c r="P933" i="8"/>
  <c r="P969" i="8"/>
  <c r="P969" i="16" s="1"/>
  <c r="P160" i="8"/>
  <c r="P160" i="16" s="1"/>
  <c r="P254" i="8"/>
  <c r="P254" i="16" s="1"/>
  <c r="P300" i="8"/>
  <c r="P300" i="16" s="1"/>
  <c r="P305" i="8"/>
  <c r="P331" i="8"/>
  <c r="P361" i="8"/>
  <c r="P361" i="16" s="1"/>
  <c r="N39" i="19" s="1"/>
  <c r="P364" i="8"/>
  <c r="P376" i="8"/>
  <c r="P394" i="8"/>
  <c r="P394" i="16" s="1"/>
  <c r="P438" i="8"/>
  <c r="P452" i="8"/>
  <c r="P452" i="16" s="1"/>
  <c r="P506" i="8"/>
  <c r="P527" i="8"/>
  <c r="P530" i="8"/>
  <c r="P533" i="8"/>
  <c r="P536" i="8"/>
  <c r="P568" i="8"/>
  <c r="P593" i="8"/>
  <c r="P593" i="16" s="1"/>
  <c r="P602" i="8"/>
  <c r="P602" i="16" s="1"/>
  <c r="P636" i="8"/>
  <c r="P639" i="8"/>
  <c r="P639" i="16" s="1"/>
  <c r="P675" i="8"/>
  <c r="P686" i="8"/>
  <c r="P686" i="16" s="1"/>
  <c r="P707" i="8"/>
  <c r="P756" i="8"/>
  <c r="P769" i="8"/>
  <c r="P774" i="8"/>
  <c r="P779" i="8"/>
  <c r="P813" i="8"/>
  <c r="P813" i="16" s="1"/>
  <c r="P816" i="8"/>
  <c r="P832" i="8"/>
  <c r="P845" i="8"/>
  <c r="P853" i="8"/>
  <c r="P856" i="8"/>
  <c r="P874" i="8"/>
  <c r="P874" i="16" s="1"/>
  <c r="P879" i="8"/>
  <c r="P886" i="8"/>
  <c r="P886" i="16" s="1"/>
  <c r="P905" i="8"/>
  <c r="P910" i="8"/>
  <c r="P910" i="16" s="1"/>
  <c r="P964" i="8"/>
  <c r="P982" i="8"/>
  <c r="P982" i="16" s="1"/>
  <c r="P987" i="8"/>
  <c r="P995" i="8"/>
  <c r="P1000" i="8"/>
  <c r="P67" i="8"/>
  <c r="P163" i="8"/>
  <c r="P232" i="8"/>
  <c r="P257" i="8"/>
  <c r="P281" i="8"/>
  <c r="P281" i="16" s="1"/>
  <c r="N31" i="19" s="1"/>
  <c r="P303" i="8"/>
  <c r="P303" i="16" s="1"/>
  <c r="P312" i="8"/>
  <c r="P312" i="16" s="1"/>
  <c r="P326" i="8"/>
  <c r="P326" i="16" s="1"/>
  <c r="P81" i="8"/>
  <c r="P112" i="8"/>
  <c r="P112" i="16" s="1"/>
  <c r="P152" i="8"/>
  <c r="P164" i="8"/>
  <c r="P282" i="8"/>
  <c r="P282" i="16" s="1"/>
  <c r="P371" i="8"/>
  <c r="P397" i="8"/>
  <c r="P401" i="8"/>
  <c r="P418" i="8"/>
  <c r="P448" i="8"/>
  <c r="P448" i="16" s="1"/>
  <c r="P580" i="8"/>
  <c r="P629" i="8"/>
  <c r="P650" i="8"/>
  <c r="P650" i="16" s="1"/>
  <c r="P653" i="8"/>
  <c r="P653" i="16" s="1"/>
  <c r="P669" i="8"/>
  <c r="P677" i="8"/>
  <c r="P677" i="16" s="1"/>
  <c r="P712" i="8"/>
  <c r="P717" i="8"/>
  <c r="P717" i="16" s="1"/>
  <c r="P720" i="8"/>
  <c r="P720" i="16" s="1"/>
  <c r="P747" i="8"/>
  <c r="P747" i="16" s="1"/>
  <c r="P771" i="8"/>
  <c r="P776" i="8"/>
  <c r="P776" i="16" s="1"/>
  <c r="P784" i="8"/>
  <c r="P797" i="8"/>
  <c r="P797" i="16" s="1"/>
  <c r="P834" i="8"/>
  <c r="P834" i="16" s="1"/>
  <c r="P842" i="8"/>
  <c r="P858" i="8"/>
  <c r="P892" i="8"/>
  <c r="P892" i="16" s="1"/>
  <c r="P897" i="8"/>
  <c r="P897" i="16" s="1"/>
  <c r="P902" i="8"/>
  <c r="P902" i="16" s="1"/>
  <c r="P907" i="8"/>
  <c r="P178" i="8"/>
  <c r="P267" i="8"/>
  <c r="P267" i="16" s="1"/>
  <c r="P106" i="8"/>
  <c r="T10" i="11"/>
  <c r="P24" i="10"/>
  <c r="K1194" i="8"/>
  <c r="K1046" i="8"/>
  <c r="K988" i="8"/>
  <c r="K988" i="16" s="1"/>
  <c r="K955" i="8"/>
  <c r="K562" i="8"/>
  <c r="K378" i="8"/>
  <c r="K1048" i="8"/>
  <c r="K787" i="8"/>
  <c r="K759" i="8"/>
  <c r="K759" i="16" s="1"/>
  <c r="K740" i="8"/>
  <c r="K703" i="8"/>
  <c r="K553" i="8"/>
  <c r="K447" i="8"/>
  <c r="K990" i="8"/>
  <c r="K990" i="16" s="1"/>
  <c r="K818" i="8"/>
  <c r="K666" i="8"/>
  <c r="K1130" i="8"/>
  <c r="K1082" i="8"/>
  <c r="K1067" i="8"/>
  <c r="K761" i="8"/>
  <c r="K607" i="8"/>
  <c r="K564" i="8"/>
  <c r="K536" i="8"/>
  <c r="K499" i="8"/>
  <c r="K499" i="16" s="1"/>
  <c r="K466" i="8"/>
  <c r="K428" i="8"/>
  <c r="K428" i="16" s="1"/>
  <c r="K1171" i="8"/>
  <c r="K1014" i="8"/>
  <c r="K1014" i="16" s="1"/>
  <c r="K621" i="8"/>
  <c r="K621" i="16" s="1"/>
  <c r="K545" i="8"/>
  <c r="K1197" i="8"/>
  <c r="K1095" i="8"/>
  <c r="K966" i="8"/>
  <c r="K966" i="16" s="1"/>
  <c r="K877" i="8"/>
  <c r="K749" i="8"/>
  <c r="K709" i="8"/>
  <c r="K606" i="8"/>
  <c r="K606" i="16" s="1"/>
  <c r="K560" i="8"/>
  <c r="K1218" i="8"/>
  <c r="K1216" i="8"/>
  <c r="K938" i="8"/>
  <c r="K938" i="16" s="1"/>
  <c r="K686" i="8"/>
  <c r="K686" i="16" s="1"/>
  <c r="K1166" i="8"/>
  <c r="K1033" i="8"/>
  <c r="K1021" i="8"/>
  <c r="K1021" i="16" s="1"/>
  <c r="K890" i="8"/>
  <c r="K890" i="16" s="1"/>
  <c r="K879" i="8"/>
  <c r="K765" i="8"/>
  <c r="K699" i="8"/>
  <c r="K699" i="16" s="1"/>
  <c r="K667" i="8"/>
  <c r="K667" i="16" s="1"/>
  <c r="K525" i="8"/>
  <c r="K1131" i="8"/>
  <c r="K1097" i="8"/>
  <c r="K1097" i="16" s="1"/>
  <c r="K1083" i="8"/>
  <c r="K1083" i="16" s="1"/>
  <c r="K1026" i="8"/>
  <c r="K1026" i="16" s="1"/>
  <c r="K935" i="8"/>
  <c r="K935" i="16" s="1"/>
  <c r="K785" i="8"/>
  <c r="K688" i="8"/>
  <c r="K688" i="16" s="1"/>
  <c r="I956" i="8"/>
  <c r="I872" i="8"/>
  <c r="I872" i="16" s="1"/>
  <c r="I864" i="8"/>
  <c r="I849" i="8"/>
  <c r="I849" i="16" s="1"/>
  <c r="I841" i="8"/>
  <c r="I841" i="16" s="1"/>
  <c r="I805" i="8"/>
  <c r="I787" i="8"/>
  <c r="I779" i="8"/>
  <c r="I762" i="8"/>
  <c r="I744" i="8"/>
  <c r="I720" i="8"/>
  <c r="I720" i="16" s="1"/>
  <c r="I715" i="8"/>
  <c r="I679" i="8"/>
  <c r="I679" i="16" s="1"/>
  <c r="I647" i="8"/>
  <c r="I644" i="8"/>
  <c r="I629" i="8"/>
  <c r="I620" i="8"/>
  <c r="I620" i="16" s="1"/>
  <c r="I575" i="8"/>
  <c r="I575" i="16" s="1"/>
  <c r="G63" i="19" s="1"/>
  <c r="I545" i="8"/>
  <c r="I542" i="8"/>
  <c r="I533" i="8"/>
  <c r="I523" i="8"/>
  <c r="I523" i="16" s="1"/>
  <c r="I475" i="8"/>
  <c r="I475" i="16" s="1"/>
  <c r="I460" i="8"/>
  <c r="I395" i="8"/>
  <c r="I392" i="8"/>
  <c r="I356" i="8"/>
  <c r="I356" i="16" s="1"/>
  <c r="I345" i="8"/>
  <c r="I338" i="8"/>
  <c r="I334" i="8"/>
  <c r="I334" i="16" s="1"/>
  <c r="I327" i="8"/>
  <c r="I314" i="8"/>
  <c r="I314" i="16" s="1"/>
  <c r="I295" i="8"/>
  <c r="I278" i="8"/>
  <c r="I249" i="8"/>
  <c r="I224" i="8"/>
  <c r="I212" i="8"/>
  <c r="I191" i="8"/>
  <c r="I172" i="8"/>
  <c r="I73" i="8"/>
  <c r="I15" i="8"/>
  <c r="I814" i="8"/>
  <c r="I799" i="8"/>
  <c r="I791" i="8"/>
  <c r="I771" i="8"/>
  <c r="I759" i="8"/>
  <c r="I759" i="16" s="1"/>
  <c r="J16" i="18" s="1"/>
  <c r="I754" i="8"/>
  <c r="I751" i="8"/>
  <c r="I751" i="16" s="1"/>
  <c r="I746" i="8"/>
  <c r="I746" i="16" s="1"/>
  <c r="I722" i="8"/>
  <c r="I691" i="8"/>
  <c r="I691" i="16" s="1"/>
  <c r="G34" i="19" s="1"/>
  <c r="I681" i="8"/>
  <c r="I681" i="16" s="1"/>
  <c r="I660" i="8"/>
  <c r="I655" i="8"/>
  <c r="I605" i="8"/>
  <c r="I605" i="16" s="1"/>
  <c r="I587" i="8"/>
  <c r="I587" i="16" s="1"/>
  <c r="I565" i="8"/>
  <c r="I565" i="16" s="1"/>
  <c r="I538" i="8"/>
  <c r="I535" i="8"/>
  <c r="I526" i="8"/>
  <c r="I526" i="16" s="1"/>
  <c r="I516" i="8"/>
  <c r="I506" i="8"/>
  <c r="I499" i="8"/>
  <c r="I499" i="16" s="1"/>
  <c r="I485" i="8"/>
  <c r="I478" i="8"/>
  <c r="I474" i="8"/>
  <c r="I474" i="16" s="1"/>
  <c r="I463" i="8"/>
  <c r="I455" i="8"/>
  <c r="I451" i="8"/>
  <c r="I441" i="8"/>
  <c r="I441" i="16" s="1"/>
  <c r="I434" i="8"/>
  <c r="I434" i="16" s="1"/>
  <c r="G36" i="19" s="1"/>
  <c r="I341" i="8"/>
  <c r="I337" i="8"/>
  <c r="I337" i="16" s="1"/>
  <c r="I308" i="8"/>
  <c r="I308" i="16" s="1"/>
  <c r="I304" i="8"/>
  <c r="I304" i="16" s="1"/>
  <c r="I299" i="8"/>
  <c r="I265" i="8"/>
  <c r="I247" i="8"/>
  <c r="I247" i="16" s="1"/>
  <c r="I237" i="8"/>
  <c r="I217" i="8"/>
  <c r="I190" i="8"/>
  <c r="I190" i="16" s="1"/>
  <c r="I102" i="8"/>
  <c r="I102" i="16" s="1"/>
  <c r="I25" i="8"/>
  <c r="H953" i="8"/>
  <c r="H953" i="16" s="1"/>
  <c r="F45" i="19" s="1"/>
  <c r="H906" i="8"/>
  <c r="H906" i="16" s="1"/>
  <c r="H894" i="8"/>
  <c r="H894" i="16" s="1"/>
  <c r="H875" i="8"/>
  <c r="H870" i="8"/>
  <c r="H870" i="16" s="1"/>
  <c r="H863" i="8"/>
  <c r="H849" i="8"/>
  <c r="H849" i="16" s="1"/>
  <c r="H839" i="8"/>
  <c r="H839" i="16" s="1"/>
  <c r="H815" i="8"/>
  <c r="H808" i="8"/>
  <c r="H808" i="16" s="1"/>
  <c r="H763" i="8"/>
  <c r="H763" i="16" s="1"/>
  <c r="H751" i="8"/>
  <c r="H751" i="16" s="1"/>
  <c r="H656" i="8"/>
  <c r="H653" i="8"/>
  <c r="H653" i="16" s="1"/>
  <c r="H582" i="8"/>
  <c r="H582" i="16" s="1"/>
  <c r="H576" i="8"/>
  <c r="H573" i="8"/>
  <c r="H573" i="16" s="1"/>
  <c r="H543" i="8"/>
  <c r="H532" i="8"/>
  <c r="H532" i="16" s="1"/>
  <c r="H508" i="8"/>
  <c r="H486" i="8"/>
  <c r="H486" i="16" s="1"/>
  <c r="H466" i="8"/>
  <c r="H422" i="8"/>
  <c r="H422" i="16" s="1"/>
  <c r="F37" i="19" s="1"/>
  <c r="H396" i="8"/>
  <c r="H396" i="16" s="1"/>
  <c r="H390" i="8"/>
  <c r="H390" i="16" s="1"/>
  <c r="H377" i="8"/>
  <c r="H333" i="8"/>
  <c r="H327" i="8"/>
  <c r="H294" i="8"/>
  <c r="H294" i="16" s="1"/>
  <c r="H246" i="8"/>
  <c r="H246" i="16" s="1"/>
  <c r="H229" i="8"/>
  <c r="H229" i="16" s="1"/>
  <c r="H218" i="8"/>
  <c r="H148" i="8"/>
  <c r="H116" i="8"/>
  <c r="H63" i="8"/>
  <c r="H51" i="8"/>
  <c r="H1069" i="8"/>
  <c r="H1053" i="8"/>
  <c r="H1053" i="16" s="1"/>
  <c r="H1002" i="8"/>
  <c r="H1002" i="16" s="1"/>
  <c r="H997" i="8"/>
  <c r="H997" i="16" s="1"/>
  <c r="H983" i="8"/>
  <c r="H955" i="8"/>
  <c r="H883" i="8"/>
  <c r="H881" i="8"/>
  <c r="H881" i="16" s="1"/>
  <c r="H865" i="8"/>
  <c r="H865" i="16" s="1"/>
  <c r="H798" i="8"/>
  <c r="H798" i="16" s="1"/>
  <c r="F13" i="19" s="1"/>
  <c r="H793" i="8"/>
  <c r="H779" i="8"/>
  <c r="H714" i="8"/>
  <c r="H707" i="8"/>
  <c r="H692" i="8"/>
  <c r="H658" i="8"/>
  <c r="H645" i="8"/>
  <c r="H634" i="8"/>
  <c r="H634" i="16" s="1"/>
  <c r="H612" i="8"/>
  <c r="H612" i="16" s="1"/>
  <c r="H562" i="8"/>
  <c r="H557" i="8"/>
  <c r="H557" i="16" s="1"/>
  <c r="H526" i="8"/>
  <c r="H526" i="16" s="1"/>
  <c r="H462" i="8"/>
  <c r="H462" i="16" s="1"/>
  <c r="H443" i="8"/>
  <c r="H443" i="16" s="1"/>
  <c r="H436" i="8"/>
  <c r="H399" i="8"/>
  <c r="H324" i="8"/>
  <c r="H303" i="8"/>
  <c r="H303" i="16" s="1"/>
  <c r="H208" i="8"/>
  <c r="H197" i="8"/>
  <c r="H197" i="16" s="1"/>
  <c r="F8" i="19" s="1"/>
  <c r="H141" i="8"/>
  <c r="H115" i="8"/>
  <c r="H115" i="16" s="1"/>
  <c r="H73" i="8"/>
  <c r="H37" i="8"/>
  <c r="H37" i="16" s="1"/>
  <c r="H1215" i="8"/>
  <c r="H1166" i="8"/>
  <c r="H1159" i="8"/>
  <c r="H1147" i="8"/>
  <c r="H1140" i="8"/>
  <c r="H1126" i="8"/>
  <c r="H1103" i="8"/>
  <c r="H1076" i="8"/>
  <c r="H1076" i="16" s="1"/>
  <c r="H1040" i="8"/>
  <c r="H1040" i="16" s="1"/>
  <c r="H1011" i="8"/>
  <c r="H1011" i="16" s="1"/>
  <c r="H992" i="8"/>
  <c r="H957" i="8"/>
  <c r="H957" i="16" s="1"/>
  <c r="H948" i="8"/>
  <c r="H936" i="8"/>
  <c r="H915" i="8"/>
  <c r="H877" i="8"/>
  <c r="H867" i="8"/>
  <c r="H834" i="8"/>
  <c r="H834" i="16" s="1"/>
  <c r="H822" i="8"/>
  <c r="H822" i="16" s="1"/>
  <c r="H781" i="8"/>
  <c r="H709" i="8"/>
  <c r="H609" i="8"/>
  <c r="H604" i="8"/>
  <c r="H604" i="16" s="1"/>
  <c r="H593" i="8"/>
  <c r="H593" i="16" s="1"/>
  <c r="H498" i="8"/>
  <c r="H495" i="8"/>
  <c r="H495" i="16" s="1"/>
  <c r="H418" i="8"/>
  <c r="H359" i="8"/>
  <c r="H359" i="16" s="1"/>
  <c r="H353" i="8"/>
  <c r="H346" i="8"/>
  <c r="H343" i="8"/>
  <c r="H343" i="16" s="1"/>
  <c r="H310" i="8"/>
  <c r="H274" i="8"/>
  <c r="H274" i="16" s="1"/>
  <c r="H257" i="8"/>
  <c r="H146" i="8"/>
  <c r="H146" i="16" s="1"/>
  <c r="H102" i="8"/>
  <c r="H102" i="16" s="1"/>
  <c r="H20" i="8"/>
  <c r="H1237" i="8"/>
  <c r="H1221" i="8"/>
  <c r="H1192" i="8"/>
  <c r="H1149" i="8"/>
  <c r="H1128" i="8"/>
  <c r="H1085" i="8"/>
  <c r="H1085" i="16" s="1"/>
  <c r="H1062" i="8"/>
  <c r="H1044" i="8"/>
  <c r="H1042" i="8"/>
  <c r="H1031" i="8"/>
  <c r="H1022" i="8"/>
  <c r="H1022" i="16" s="1"/>
  <c r="H971" i="8"/>
  <c r="H950" i="8"/>
  <c r="H943" i="8"/>
  <c r="H872" i="8"/>
  <c r="H872" i="16" s="1"/>
  <c r="H800" i="8"/>
  <c r="H774" i="8"/>
  <c r="H753" i="8"/>
  <c r="H728" i="8"/>
  <c r="H614" i="8"/>
  <c r="H614" i="16" s="1"/>
  <c r="H564" i="8"/>
  <c r="H545" i="8"/>
  <c r="H510" i="8"/>
  <c r="H465" i="8"/>
  <c r="H458" i="8"/>
  <c r="H458" i="16" s="1"/>
  <c r="H455" i="8"/>
  <c r="H455" i="16" s="1"/>
  <c r="H402" i="8"/>
  <c r="H329" i="8"/>
  <c r="H306" i="8"/>
  <c r="H306" i="16" s="1"/>
  <c r="H211" i="8"/>
  <c r="H211" i="16" s="1"/>
  <c r="H181" i="8"/>
  <c r="H157" i="8"/>
  <c r="H157" i="16" s="1"/>
  <c r="F43" i="19" s="1"/>
  <c r="H1239" i="8"/>
  <c r="H1210" i="8"/>
  <c r="H1178" i="8"/>
  <c r="H1176" i="8"/>
  <c r="H1174" i="8"/>
  <c r="H1172" i="8"/>
  <c r="H1170" i="8"/>
  <c r="H1121" i="8"/>
  <c r="H1109" i="8"/>
  <c r="H1107" i="8"/>
  <c r="H1105" i="8"/>
  <c r="H1105" i="16" s="1"/>
  <c r="H1073" i="8"/>
  <c r="H1055" i="8"/>
  <c r="H1015" i="8"/>
  <c r="H973" i="8"/>
  <c r="H973" i="16" s="1"/>
  <c r="H961" i="8"/>
  <c r="H961" i="16" s="1"/>
  <c r="H917" i="8"/>
  <c r="H910" i="8"/>
  <c r="H748" i="8"/>
  <c r="H730" i="8"/>
  <c r="H711" i="8"/>
  <c r="H687" i="8"/>
  <c r="H677" i="8"/>
  <c r="H677" i="16" s="1"/>
  <c r="H672" i="8"/>
  <c r="H672" i="16" s="1"/>
  <c r="H601" i="8"/>
  <c r="H601" i="16" s="1"/>
  <c r="H590" i="8"/>
  <c r="H590" i="16" s="1"/>
  <c r="F18" i="19" s="1"/>
  <c r="H584" i="8"/>
  <c r="H559" i="8"/>
  <c r="H504" i="8"/>
  <c r="H448" i="8"/>
  <c r="H448" i="16" s="1"/>
  <c r="H442" i="8"/>
  <c r="H442" i="16" s="1"/>
  <c r="H408" i="8"/>
  <c r="H405" i="8"/>
  <c r="H405" i="16" s="1"/>
  <c r="F29" i="19" s="1"/>
  <c r="H395" i="8"/>
  <c r="H379" i="8"/>
  <c r="H302" i="8"/>
  <c r="H273" i="8"/>
  <c r="H273" i="16" s="1"/>
  <c r="H216" i="8"/>
  <c r="H201" i="8"/>
  <c r="H1223" i="8"/>
  <c r="H1180" i="8"/>
  <c r="H1151" i="8"/>
  <c r="H1094" i="8"/>
  <c r="H1033" i="8"/>
  <c r="H1017" i="8"/>
  <c r="H1017" i="16" s="1"/>
  <c r="H987" i="8"/>
  <c r="H940" i="8"/>
  <c r="H926" i="8"/>
  <c r="H926" i="16" s="1"/>
  <c r="F58" i="19" s="1"/>
  <c r="H924" i="8"/>
  <c r="H912" i="8"/>
  <c r="H912" i="16" s="1"/>
  <c r="H893" i="8"/>
  <c r="H848" i="8"/>
  <c r="H819" i="8"/>
  <c r="H819" i="16" s="1"/>
  <c r="H814" i="8"/>
  <c r="H783" i="8"/>
  <c r="H783" i="16" s="1"/>
  <c r="H762" i="8"/>
  <c r="H699" i="8"/>
  <c r="H699" i="16" s="1"/>
  <c r="H682" i="8"/>
  <c r="H682" i="16" s="1"/>
  <c r="H652" i="8"/>
  <c r="H639" i="8"/>
  <c r="H639" i="16" s="1"/>
  <c r="H636" i="8"/>
  <c r="H572" i="8"/>
  <c r="H572" i="16" s="1"/>
  <c r="H539" i="8"/>
  <c r="H491" i="8"/>
  <c r="H488" i="8"/>
  <c r="H485" i="8"/>
  <c r="H468" i="8"/>
  <c r="H445" i="8"/>
  <c r="H411" i="8"/>
  <c r="H389" i="8"/>
  <c r="H382" i="8"/>
  <c r="H372" i="8"/>
  <c r="H339" i="8"/>
  <c r="H326" i="8"/>
  <c r="H326" i="16" s="1"/>
  <c r="H313" i="8"/>
  <c r="H313" i="16" s="1"/>
  <c r="H282" i="8"/>
  <c r="H282" i="16" s="1"/>
  <c r="H151" i="8"/>
  <c r="H69" i="8"/>
  <c r="H18" i="8"/>
  <c r="H18" i="16" s="1"/>
  <c r="H1182" i="8"/>
  <c r="H1096" i="8"/>
  <c r="H1096" i="16" s="1"/>
  <c r="H1050" i="8"/>
  <c r="H1035" i="8"/>
  <c r="H1035" i="16" s="1"/>
  <c r="H1008" i="8"/>
  <c r="H1008" i="16" s="1"/>
  <c r="H975" i="8"/>
  <c r="H968" i="8"/>
  <c r="H919" i="8"/>
  <c r="H919" i="16" s="1"/>
  <c r="H874" i="8"/>
  <c r="H874" i="16" s="1"/>
  <c r="H862" i="8"/>
  <c r="H855" i="8"/>
  <c r="H855" i="16" s="1"/>
  <c r="H843" i="8"/>
  <c r="H843" i="16" s="1"/>
  <c r="H829" i="8"/>
  <c r="H824" i="8"/>
  <c r="H802" i="8"/>
  <c r="H802" i="16" s="1"/>
  <c r="H790" i="8"/>
  <c r="H790" i="16" s="1"/>
  <c r="H755" i="8"/>
  <c r="H740" i="8"/>
  <c r="H723" i="8"/>
  <c r="H662" i="8"/>
  <c r="H662" i="16" s="1"/>
  <c r="H644" i="8"/>
  <c r="H619" i="8"/>
  <c r="H606" i="8"/>
  <c r="H606" i="16" s="1"/>
  <c r="H561" i="8"/>
  <c r="H542" i="8"/>
  <c r="H531" i="8"/>
  <c r="H471" i="8"/>
  <c r="H428" i="8"/>
  <c r="H417" i="8"/>
  <c r="H309" i="8"/>
  <c r="H287" i="8"/>
  <c r="H277" i="8"/>
  <c r="H191" i="8"/>
  <c r="H161" i="8"/>
  <c r="H161" i="16" s="1"/>
  <c r="H127" i="8"/>
  <c r="H127" i="16" s="1"/>
  <c r="H1070" i="8"/>
  <c r="H1068" i="8"/>
  <c r="H1068" i="16" s="1"/>
  <c r="H1039" i="8"/>
  <c r="H1003" i="8"/>
  <c r="H982" i="8"/>
  <c r="H982" i="16" s="1"/>
  <c r="H963" i="8"/>
  <c r="H956" i="8"/>
  <c r="H942" i="8"/>
  <c r="H942" i="16" s="1"/>
  <c r="H884" i="8"/>
  <c r="H882" i="8"/>
  <c r="H880" i="8"/>
  <c r="H880" i="16" s="1"/>
  <c r="H878" i="8"/>
  <c r="H876" i="8"/>
  <c r="H876" i="16" s="1"/>
  <c r="H850" i="8"/>
  <c r="H833" i="8"/>
  <c r="H833" i="16" s="1"/>
  <c r="H821" i="8"/>
  <c r="H780" i="8"/>
  <c r="H780" i="16" s="1"/>
  <c r="F48" i="19" s="1"/>
  <c r="H725" i="8"/>
  <c r="H725" i="16" s="1"/>
  <c r="H679" i="8"/>
  <c r="H679" i="16" s="1"/>
  <c r="H616" i="8"/>
  <c r="H608" i="8"/>
  <c r="H608" i="16" s="1"/>
  <c r="H521" i="8"/>
  <c r="H457" i="8"/>
  <c r="H431" i="8"/>
  <c r="H317" i="8"/>
  <c r="H305" i="8"/>
  <c r="H243" i="8"/>
  <c r="H220" i="8"/>
  <c r="H210" i="8"/>
  <c r="H210" i="16" s="1"/>
  <c r="H179" i="8"/>
  <c r="H77" i="8"/>
  <c r="H28" i="8"/>
  <c r="H1118" i="8"/>
  <c r="H1227" i="8"/>
  <c r="H1216" i="8"/>
  <c r="H1184" i="8"/>
  <c r="H1158" i="8"/>
  <c r="H1153" i="8"/>
  <c r="H1139" i="8"/>
  <c r="H1134" i="8"/>
  <c r="H1113" i="8"/>
  <c r="H1102" i="8"/>
  <c r="H1102" i="16" s="1"/>
  <c r="H1026" i="8"/>
  <c r="H1026" i="16" s="1"/>
  <c r="H998" i="8"/>
  <c r="H998" i="16" s="1"/>
  <c r="H991" i="8"/>
  <c r="H947" i="8"/>
  <c r="H928" i="8"/>
  <c r="H902" i="8"/>
  <c r="H902" i="16" s="1"/>
  <c r="H857" i="8"/>
  <c r="H766" i="8"/>
  <c r="H766" i="16" s="1"/>
  <c r="H720" i="8"/>
  <c r="H720" i="16" s="1"/>
  <c r="H664" i="8"/>
  <c r="H646" i="8"/>
  <c r="H646" i="16" s="1"/>
  <c r="H641" i="8"/>
  <c r="H641" i="16" s="1"/>
  <c r="H624" i="8"/>
  <c r="H624" i="16" s="1"/>
  <c r="H600" i="8"/>
  <c r="H600" i="16" s="1"/>
  <c r="H550" i="8"/>
  <c r="H550" i="16" s="1"/>
  <c r="H544" i="8"/>
  <c r="H524" i="8"/>
  <c r="H509" i="8"/>
  <c r="H391" i="8"/>
  <c r="H385" i="8"/>
  <c r="H331" i="8"/>
  <c r="H328" i="8"/>
  <c r="H328" i="16" s="1"/>
  <c r="H231" i="8"/>
  <c r="H166" i="8"/>
  <c r="H95" i="8"/>
  <c r="H95" i="16" s="1"/>
  <c r="H56" i="8"/>
  <c r="H1214" i="8"/>
  <c r="H1146" i="8"/>
  <c r="H1125" i="8"/>
  <c r="H1111" i="8"/>
  <c r="H1160" i="8"/>
  <c r="H1141" i="8"/>
  <c r="H1059" i="8"/>
  <c r="H1030" i="8"/>
  <c r="H1012" i="8"/>
  <c r="H1012" i="16" s="1"/>
  <c r="H993" i="8"/>
  <c r="H949" i="8"/>
  <c r="H930" i="8"/>
  <c r="H921" i="8"/>
  <c r="H921" i="16" s="1"/>
  <c r="H886" i="8"/>
  <c r="H886" i="16" s="1"/>
  <c r="H852" i="8"/>
  <c r="H835" i="8"/>
  <c r="H835" i="16" s="1"/>
  <c r="F59" i="19" s="1"/>
  <c r="H811" i="8"/>
  <c r="H811" i="16" s="1"/>
  <c r="H737" i="8"/>
  <c r="H727" i="8"/>
  <c r="H727" i="16" s="1"/>
  <c r="H659" i="8"/>
  <c r="H659" i="16" s="1"/>
  <c r="H627" i="8"/>
  <c r="H613" i="8"/>
  <c r="H613" i="16" s="1"/>
  <c r="H597" i="8"/>
  <c r="H580" i="8"/>
  <c r="H577" i="8"/>
  <c r="H558" i="8"/>
  <c r="H558" i="16" s="1"/>
  <c r="F49" i="19" s="1"/>
  <c r="H547" i="8"/>
  <c r="H490" i="8"/>
  <c r="H487" i="8"/>
  <c r="H477" i="8"/>
  <c r="H460" i="8"/>
  <c r="H434" i="8"/>
  <c r="H434" i="16" s="1"/>
  <c r="H404" i="8"/>
  <c r="H397" i="8"/>
  <c r="H388" i="8"/>
  <c r="H312" i="8"/>
  <c r="H312" i="16" s="1"/>
  <c r="H194" i="8"/>
  <c r="H155" i="8"/>
  <c r="H126" i="8"/>
  <c r="H126" i="16" s="1"/>
  <c r="H104" i="8"/>
  <c r="H1238" i="8"/>
  <c r="H1211" i="8"/>
  <c r="H1209" i="8"/>
  <c r="H1200" i="8"/>
  <c r="H1173" i="8"/>
  <c r="H1150" i="8"/>
  <c r="H1108" i="8"/>
  <c r="H1106" i="8"/>
  <c r="H1016" i="8"/>
  <c r="H1014" i="8"/>
  <c r="H1014" i="16" s="1"/>
  <c r="H986" i="8"/>
  <c r="H972" i="8"/>
  <c r="H972" i="16" s="1"/>
  <c r="H951" i="8"/>
  <c r="H951" i="16" s="1"/>
  <c r="H944" i="8"/>
  <c r="H944" i="16" s="1"/>
  <c r="H932" i="8"/>
  <c r="H932" i="16" s="1"/>
  <c r="H854" i="8"/>
  <c r="H854" i="16" s="1"/>
  <c r="H818" i="8"/>
  <c r="H813" i="8"/>
  <c r="H813" i="16" s="1"/>
  <c r="H787" i="8"/>
  <c r="H761" i="8"/>
  <c r="H734" i="8"/>
  <c r="H729" i="8"/>
  <c r="H722" i="8"/>
  <c r="H698" i="8"/>
  <c r="H698" i="16" s="1"/>
  <c r="H686" i="8"/>
  <c r="H686" i="16" s="1"/>
  <c r="H629" i="8"/>
  <c r="H552" i="8"/>
  <c r="H538" i="8"/>
  <c r="H530" i="8"/>
  <c r="H520" i="8"/>
  <c r="H499" i="8"/>
  <c r="H499" i="16" s="1"/>
  <c r="H493" i="8"/>
  <c r="H493" i="16" s="1"/>
  <c r="H463" i="8"/>
  <c r="H453" i="8"/>
  <c r="H453" i="16" s="1"/>
  <c r="H374" i="8"/>
  <c r="H374" i="16" s="1"/>
  <c r="H347" i="8"/>
  <c r="H344" i="8"/>
  <c r="H341" i="8"/>
  <c r="H300" i="8"/>
  <c r="H295" i="8"/>
  <c r="H171" i="8"/>
  <c r="H154" i="8"/>
  <c r="H154" i="16" s="1"/>
  <c r="H1240" i="8"/>
  <c r="H1188" i="8"/>
  <c r="H1179" i="8"/>
  <c r="H1177" i="8"/>
  <c r="H1175" i="8"/>
  <c r="H1122" i="8"/>
  <c r="H1122" i="16" s="1"/>
  <c r="H1093" i="8"/>
  <c r="H1093" i="16" s="1"/>
  <c r="H1049" i="8"/>
  <c r="H1049" i="16" s="1"/>
  <c r="H974" i="8"/>
  <c r="H925" i="8"/>
  <c r="H923" i="8"/>
  <c r="H923" i="16" s="1"/>
  <c r="H911" i="8"/>
  <c r="H911" i="16" s="1"/>
  <c r="H861" i="8"/>
  <c r="H861" i="16" s="1"/>
  <c r="H837" i="8"/>
  <c r="H820" i="8"/>
  <c r="H796" i="8"/>
  <c r="H796" i="16" s="1"/>
  <c r="H754" i="8"/>
  <c r="H749" i="8"/>
  <c r="H690" i="8"/>
  <c r="H690" i="16" s="1"/>
  <c r="H688" i="8"/>
  <c r="H688" i="16" s="1"/>
  <c r="H673" i="8"/>
  <c r="H673" i="16" s="1"/>
  <c r="H648" i="8"/>
  <c r="H648" i="16" s="1"/>
  <c r="H632" i="8"/>
  <c r="H602" i="8"/>
  <c r="H602" i="16" s="1"/>
  <c r="H585" i="8"/>
  <c r="H585" i="16" s="1"/>
  <c r="H511" i="8"/>
  <c r="H502" i="8"/>
  <c r="H502" i="16" s="1"/>
  <c r="H480" i="8"/>
  <c r="H480" i="16" s="1"/>
  <c r="H456" i="8"/>
  <c r="H357" i="8"/>
  <c r="H357" i="16" s="1"/>
  <c r="H330" i="8"/>
  <c r="H275" i="8"/>
  <c r="H275" i="16" s="1"/>
  <c r="H253" i="8"/>
  <c r="H253" i="16" s="1"/>
  <c r="H230" i="8"/>
  <c r="H230" i="16" s="1"/>
  <c r="H177" i="8"/>
  <c r="H159" i="8"/>
  <c r="H125" i="8"/>
  <c r="H125" i="16" s="1"/>
  <c r="H110" i="8"/>
  <c r="H43" i="8"/>
  <c r="H1224" i="8"/>
  <c r="H1181" i="8"/>
  <c r="H1095" i="8"/>
  <c r="H1074" i="8"/>
  <c r="H1051" i="8"/>
  <c r="H1051" i="16" s="1"/>
  <c r="H1036" i="8"/>
  <c r="H1036" i="16" s="1"/>
  <c r="H1018" i="8"/>
  <c r="H988" i="8"/>
  <c r="H988" i="16" s="1"/>
  <c r="H979" i="8"/>
  <c r="H967" i="8"/>
  <c r="H913" i="8"/>
  <c r="H844" i="8"/>
  <c r="H830" i="8"/>
  <c r="H830" i="16" s="1"/>
  <c r="H791" i="8"/>
  <c r="H777" i="8"/>
  <c r="H756" i="8"/>
  <c r="H731" i="8"/>
  <c r="H712" i="8"/>
  <c r="H695" i="8"/>
  <c r="H695" i="16" s="1"/>
  <c r="H623" i="8"/>
  <c r="H607" i="8"/>
  <c r="H560" i="8"/>
  <c r="H549" i="8"/>
  <c r="H517" i="8"/>
  <c r="H517" i="16" s="1"/>
  <c r="H505" i="8"/>
  <c r="H459" i="8"/>
  <c r="H380" i="8"/>
  <c r="H350" i="8"/>
  <c r="H289" i="8"/>
  <c r="H289" i="16" s="1"/>
  <c r="F26" i="19" s="1"/>
  <c r="H279" i="8"/>
  <c r="H279" i="16" s="1"/>
  <c r="H189" i="8"/>
  <c r="G1226" i="8"/>
  <c r="G1224" i="8"/>
  <c r="G1198" i="8"/>
  <c r="G1189" i="8"/>
  <c r="G1164" i="8"/>
  <c r="G1150" i="8"/>
  <c r="G1141" i="8"/>
  <c r="G1139" i="8"/>
  <c r="G1130" i="8"/>
  <c r="G1121" i="8"/>
  <c r="G1114" i="8"/>
  <c r="G1114" i="16" s="1"/>
  <c r="G1055" i="8"/>
  <c r="G1040" i="8"/>
  <c r="G1040" i="16" s="1"/>
  <c r="G963" i="8"/>
  <c r="G941" i="8"/>
  <c r="G914" i="8"/>
  <c r="G848" i="8"/>
  <c r="G804" i="8"/>
  <c r="G797" i="8"/>
  <c r="G797" i="16" s="1"/>
  <c r="G781" i="8"/>
  <c r="G779" i="8"/>
  <c r="G730" i="8"/>
  <c r="G728" i="8"/>
  <c r="G705" i="8"/>
  <c r="G693" i="8"/>
  <c r="G658" i="8"/>
  <c r="G656" i="8"/>
  <c r="G630" i="8"/>
  <c r="G630" i="16" s="1"/>
  <c r="G563" i="8"/>
  <c r="H15" i="9" s="1"/>
  <c r="G553" i="8"/>
  <c r="G514" i="8"/>
  <c r="G488" i="8"/>
  <c r="G482" i="8"/>
  <c r="G429" i="8"/>
  <c r="G426" i="8"/>
  <c r="G426" i="16" s="1"/>
  <c r="G370" i="8"/>
  <c r="G370" i="16" s="1"/>
  <c r="G342" i="8"/>
  <c r="G324" i="8"/>
  <c r="G311" i="8"/>
  <c r="G296" i="8"/>
  <c r="G296" i="16" s="1"/>
  <c r="E64" i="19" s="1"/>
  <c r="G274" i="8"/>
  <c r="G274" i="16" s="1"/>
  <c r="G259" i="8"/>
  <c r="G259" i="16" s="1"/>
  <c r="G249" i="8"/>
  <c r="G244" i="8"/>
  <c r="G195" i="8"/>
  <c r="G181" i="8"/>
  <c r="G169" i="8"/>
  <c r="G169" i="16" s="1"/>
  <c r="G987" i="8"/>
  <c r="G985" i="8"/>
  <c r="G976" i="8"/>
  <c r="G956" i="8"/>
  <c r="G954" i="8"/>
  <c r="G954" i="16" s="1"/>
  <c r="T954" i="16" s="1"/>
  <c r="G952" i="8"/>
  <c r="G943" i="8"/>
  <c r="G916" i="8"/>
  <c r="G916" i="16" s="1"/>
  <c r="G907" i="8"/>
  <c r="G898" i="8"/>
  <c r="G898" i="16" s="1"/>
  <c r="G877" i="8"/>
  <c r="G875" i="8"/>
  <c r="G815" i="8"/>
  <c r="G799" i="8"/>
  <c r="G758" i="8"/>
  <c r="G744" i="8"/>
  <c r="G732" i="8"/>
  <c r="G686" i="8"/>
  <c r="G686" i="16" s="1"/>
  <c r="E34" i="19" s="1"/>
  <c r="G635" i="8"/>
  <c r="G635" i="16" s="1"/>
  <c r="G601" i="8"/>
  <c r="G601" i="16" s="1"/>
  <c r="G582" i="8"/>
  <c r="G582" i="16" s="1"/>
  <c r="G555" i="8"/>
  <c r="G525" i="8"/>
  <c r="G505" i="8"/>
  <c r="G502" i="8"/>
  <c r="G502" i="16" s="1"/>
  <c r="G499" i="8"/>
  <c r="G499" i="16" s="1"/>
  <c r="E41" i="19" s="1"/>
  <c r="G496" i="8"/>
  <c r="G475" i="8"/>
  <c r="G475" i="16" s="1"/>
  <c r="G459" i="8"/>
  <c r="G447" i="8"/>
  <c r="G441" i="8"/>
  <c r="G441" i="16" s="1"/>
  <c r="G422" i="8"/>
  <c r="G422" i="16" s="1"/>
  <c r="G413" i="8"/>
  <c r="G413" i="16" s="1"/>
  <c r="G335" i="8"/>
  <c r="G335" i="16" s="1"/>
  <c r="G291" i="8"/>
  <c r="G291" i="16" s="1"/>
  <c r="E70" i="19" s="1"/>
  <c r="G258" i="8"/>
  <c r="G258" i="16" s="1"/>
  <c r="E78" i="19" s="1"/>
  <c r="G248" i="8"/>
  <c r="G248" i="16" s="1"/>
  <c r="G234" i="8"/>
  <c r="G228" i="8"/>
  <c r="G218" i="8"/>
  <c r="G199" i="8"/>
  <c r="G137" i="8"/>
  <c r="G101" i="8"/>
  <c r="G64" i="8"/>
  <c r="G64" i="16" s="1"/>
  <c r="G541" i="8"/>
  <c r="G541" i="16" s="1"/>
  <c r="G533" i="8"/>
  <c r="G490" i="8"/>
  <c r="G462" i="8"/>
  <c r="G462" i="16" s="1"/>
  <c r="G456" i="8"/>
  <c r="G453" i="8"/>
  <c r="G453" i="16" s="1"/>
  <c r="G344" i="8"/>
  <c r="G326" i="8"/>
  <c r="G326" i="16" s="1"/>
  <c r="G314" i="8"/>
  <c r="G314" i="16" s="1"/>
  <c r="G303" i="8"/>
  <c r="G303" i="16" s="1"/>
  <c r="G277" i="8"/>
  <c r="G273" i="8"/>
  <c r="G273" i="16" s="1"/>
  <c r="G253" i="8"/>
  <c r="G253" i="16" s="1"/>
  <c r="G233" i="8"/>
  <c r="G186" i="8"/>
  <c r="G186" i="16" s="1"/>
  <c r="G158" i="8"/>
  <c r="G148" i="8"/>
  <c r="G1215" i="8"/>
  <c r="G1184" i="8"/>
  <c r="G1118" i="8"/>
  <c r="G1088" i="8"/>
  <c r="G1088" i="16" s="1"/>
  <c r="G1061" i="8"/>
  <c r="G1061" i="16" s="1"/>
  <c r="G1052" i="8"/>
  <c r="G1052" i="16" s="1"/>
  <c r="G1009" i="8"/>
  <c r="G993" i="8"/>
  <c r="G960" i="8"/>
  <c r="G936" i="8"/>
  <c r="G927" i="8"/>
  <c r="G927" i="16" s="1"/>
  <c r="G909" i="8"/>
  <c r="G861" i="8"/>
  <c r="G861" i="16" s="1"/>
  <c r="G854" i="8"/>
  <c r="G854" i="16" s="1"/>
  <c r="G817" i="8"/>
  <c r="G785" i="8"/>
  <c r="G739" i="8"/>
  <c r="G723" i="8"/>
  <c r="G683" i="8"/>
  <c r="G676" i="8"/>
  <c r="G662" i="8"/>
  <c r="G662" i="16" s="1"/>
  <c r="G650" i="8"/>
  <c r="G650" i="16" s="1"/>
  <c r="G640" i="8"/>
  <c r="G640" i="16" s="1"/>
  <c r="G632" i="8"/>
  <c r="G624" i="8"/>
  <c r="G624" i="16" s="1"/>
  <c r="G616" i="8"/>
  <c r="G603" i="8"/>
  <c r="G603" i="16" s="1"/>
  <c r="G528" i="8"/>
  <c r="G481" i="8"/>
  <c r="G478" i="8"/>
  <c r="G465" i="8"/>
  <c r="G444" i="8"/>
  <c r="G400" i="8"/>
  <c r="G397" i="8"/>
  <c r="G382" i="8"/>
  <c r="G379" i="8"/>
  <c r="G369" i="8"/>
  <c r="G350" i="8"/>
  <c r="G338" i="8"/>
  <c r="G318" i="8"/>
  <c r="G318" i="16" s="1"/>
  <c r="G299" i="8"/>
  <c r="G295" i="8"/>
  <c r="G281" i="8"/>
  <c r="G281" i="16" s="1"/>
  <c r="G239" i="8"/>
  <c r="G239" i="16" s="1"/>
  <c r="E16" i="19" s="1"/>
  <c r="G212" i="8"/>
  <c r="G174" i="8"/>
  <c r="G174" i="16" s="1"/>
  <c r="G163" i="8"/>
  <c r="G142" i="8"/>
  <c r="G136" i="8"/>
  <c r="G126" i="8"/>
  <c r="G126" i="16" s="1"/>
  <c r="E84" i="19" s="1"/>
  <c r="G100" i="8"/>
  <c r="G1221" i="8"/>
  <c r="G1206" i="8"/>
  <c r="G1186" i="8"/>
  <c r="G1154" i="8"/>
  <c r="G1138" i="8"/>
  <c r="G1022" i="8"/>
  <c r="G1022" i="16" s="1"/>
  <c r="G920" i="8"/>
  <c r="G920" i="16" s="1"/>
  <c r="G900" i="8"/>
  <c r="G900" i="16" s="1"/>
  <c r="G893" i="8"/>
  <c r="G863" i="8"/>
  <c r="G840" i="8"/>
  <c r="G824" i="8"/>
  <c r="G803" i="8"/>
  <c r="G762" i="8"/>
  <c r="G734" i="8"/>
  <c r="G725" i="8"/>
  <c r="G725" i="16" s="1"/>
  <c r="G678" i="8"/>
  <c r="G595" i="8"/>
  <c r="G595" i="16" s="1"/>
  <c r="G587" i="8"/>
  <c r="G587" i="16" s="1"/>
  <c r="G516" i="8"/>
  <c r="G513" i="8"/>
  <c r="G487" i="8"/>
  <c r="G431" i="8"/>
  <c r="G428" i="8"/>
  <c r="G428" i="16" s="1"/>
  <c r="G418" i="8"/>
  <c r="G406" i="8"/>
  <c r="G406" i="16" s="1"/>
  <c r="G391" i="8"/>
  <c r="G341" i="8"/>
  <c r="G203" i="8"/>
  <c r="G179" i="8"/>
  <c r="G167" i="8"/>
  <c r="G147" i="8"/>
  <c r="G147" i="16" s="1"/>
  <c r="G119" i="8"/>
  <c r="G119" i="16" s="1"/>
  <c r="G106" i="8"/>
  <c r="G89" i="8"/>
  <c r="G73" i="8"/>
  <c r="G15" i="8"/>
  <c r="G3" i="8"/>
  <c r="G1111" i="8"/>
  <c r="G1074" i="8"/>
  <c r="G1037" i="8"/>
  <c r="G1037" i="16" s="1"/>
  <c r="G1035" i="8"/>
  <c r="G1035" i="16" s="1"/>
  <c r="G1033" i="8"/>
  <c r="G995" i="8"/>
  <c r="G978" i="8"/>
  <c r="G962" i="8"/>
  <c r="G947" i="8"/>
  <c r="G938" i="8"/>
  <c r="G938" i="16" s="1"/>
  <c r="G929" i="8"/>
  <c r="G911" i="8"/>
  <c r="G911" i="16" s="1"/>
  <c r="G902" i="8"/>
  <c r="G902" i="16" s="1"/>
  <c r="G842" i="8"/>
  <c r="G819" i="8"/>
  <c r="G753" i="8"/>
  <c r="G741" i="8"/>
  <c r="G741" i="16" s="1"/>
  <c r="G697" i="8"/>
  <c r="G697" i="16" s="1"/>
  <c r="G671" i="8"/>
  <c r="G671" i="16" s="1"/>
  <c r="G664" i="8"/>
  <c r="G546" i="8"/>
  <c r="G471" i="8"/>
  <c r="G437" i="8"/>
  <c r="G434" i="8"/>
  <c r="G434" i="16" s="1"/>
  <c r="G415" i="8"/>
  <c r="G415" i="16" s="1"/>
  <c r="G403" i="8"/>
  <c r="G385" i="8"/>
  <c r="G353" i="8"/>
  <c r="G334" i="8"/>
  <c r="G334" i="16" s="1"/>
  <c r="G285" i="8"/>
  <c r="G285" i="16" s="1"/>
  <c r="G280" i="8"/>
  <c r="G280" i="16" s="1"/>
  <c r="G261" i="8"/>
  <c r="G261" i="16" s="1"/>
  <c r="G232" i="8"/>
  <c r="G208" i="8"/>
  <c r="G185" i="8"/>
  <c r="G112" i="8"/>
  <c r="G112" i="16" s="1"/>
  <c r="G51" i="8"/>
  <c r="G41" i="8"/>
  <c r="G1199" i="8"/>
  <c r="G1197" i="8"/>
  <c r="G1167" i="8"/>
  <c r="G1133" i="8"/>
  <c r="G1102" i="8"/>
  <c r="G1102" i="16" s="1"/>
  <c r="G1100" i="8"/>
  <c r="G1100" i="16" s="1"/>
  <c r="G1098" i="8"/>
  <c r="G1096" i="8"/>
  <c r="G1096" i="16" s="1"/>
  <c r="G1094" i="8"/>
  <c r="G1092" i="8"/>
  <c r="G1092" i="16" s="1"/>
  <c r="G1076" i="8"/>
  <c r="G1076" i="16" s="1"/>
  <c r="G1017" i="8"/>
  <c r="G1017" i="16" s="1"/>
  <c r="G1015" i="8"/>
  <c r="G1013" i="8"/>
  <c r="G1013" i="16" s="1"/>
  <c r="G1002" i="8"/>
  <c r="G1002" i="16" s="1"/>
  <c r="G982" i="8"/>
  <c r="G982" i="16" s="1"/>
  <c r="G980" i="8"/>
  <c r="G980" i="16" s="1"/>
  <c r="G973" i="8"/>
  <c r="G973" i="16" s="1"/>
  <c r="G971" i="8"/>
  <c r="G942" i="8"/>
  <c r="G942" i="16" s="1"/>
  <c r="G904" i="8"/>
  <c r="G849" i="8"/>
  <c r="G849" i="16" s="1"/>
  <c r="E15" i="19" s="1"/>
  <c r="G835" i="8"/>
  <c r="G835" i="16" s="1"/>
  <c r="E59" i="19" s="1"/>
  <c r="G821" i="8"/>
  <c r="G805" i="8"/>
  <c r="G782" i="8"/>
  <c r="G755" i="8"/>
  <c r="G748" i="8"/>
  <c r="G743" i="8"/>
  <c r="G720" i="8"/>
  <c r="G720" i="16" s="1"/>
  <c r="G713" i="8"/>
  <c r="G713" i="16" s="1"/>
  <c r="G673" i="8"/>
  <c r="G673" i="16" s="1"/>
  <c r="G626" i="8"/>
  <c r="G626" i="16" s="1"/>
  <c r="G600" i="8"/>
  <c r="G600" i="16" s="1"/>
  <c r="G564" i="8"/>
  <c r="G530" i="8"/>
  <c r="G524" i="8"/>
  <c r="G521" i="8"/>
  <c r="G492" i="8"/>
  <c r="G464" i="8"/>
  <c r="G458" i="8"/>
  <c r="G458" i="16" s="1"/>
  <c r="G424" i="8"/>
  <c r="G368" i="8"/>
  <c r="G302" i="8"/>
  <c r="G298" i="8"/>
  <c r="G298" i="16" s="1"/>
  <c r="G271" i="8"/>
  <c r="G266" i="8"/>
  <c r="G266" i="16" s="1"/>
  <c r="G216" i="8"/>
  <c r="G117" i="8"/>
  <c r="G111" i="8"/>
  <c r="G111" i="16" s="1"/>
  <c r="G38" i="8"/>
  <c r="G1242" i="8"/>
  <c r="G1240" i="8"/>
  <c r="G1238" i="8"/>
  <c r="G1229" i="8"/>
  <c r="G1212" i="8"/>
  <c r="G1181" i="8"/>
  <c r="G1175" i="8"/>
  <c r="G1173" i="8"/>
  <c r="G1158" i="8"/>
  <c r="G1144" i="8"/>
  <c r="G1124" i="8"/>
  <c r="G1078" i="8"/>
  <c r="G1058" i="8"/>
  <c r="G1049" i="8"/>
  <c r="G1049" i="16" s="1"/>
  <c r="G1006" i="8"/>
  <c r="G1006" i="16" s="1"/>
  <c r="G990" i="8"/>
  <c r="G990" i="16" s="1"/>
  <c r="G988" i="8"/>
  <c r="G988" i="16" s="1"/>
  <c r="G986" i="8"/>
  <c r="G966" i="8"/>
  <c r="G966" i="16" s="1"/>
  <c r="G944" i="8"/>
  <c r="G944" i="16" s="1"/>
  <c r="E63" i="19" s="1"/>
  <c r="G876" i="8"/>
  <c r="G876" i="16" s="1"/>
  <c r="G874" i="8"/>
  <c r="G874" i="16" s="1"/>
  <c r="G869" i="8"/>
  <c r="G869" i="16" s="1"/>
  <c r="G837" i="8"/>
  <c r="G800" i="8"/>
  <c r="G793" i="8"/>
  <c r="G784" i="8"/>
  <c r="G717" i="8"/>
  <c r="G717" i="16" s="1"/>
  <c r="G701" i="8"/>
  <c r="G675" i="8"/>
  <c r="G654" i="8"/>
  <c r="G654" i="16" s="1"/>
  <c r="G649" i="8"/>
  <c r="G649" i="16" s="1"/>
  <c r="G644" i="8"/>
  <c r="G631" i="8"/>
  <c r="G631" i="16" s="1"/>
  <c r="E47" i="19" s="1"/>
  <c r="G597" i="8"/>
  <c r="G566" i="8"/>
  <c r="G566" i="16" s="1"/>
  <c r="G427" i="8"/>
  <c r="G396" i="8"/>
  <c r="G396" i="16" s="1"/>
  <c r="G384" i="8"/>
  <c r="G371" i="8"/>
  <c r="G340" i="8"/>
  <c r="G340" i="16" s="1"/>
  <c r="G260" i="8"/>
  <c r="G251" i="8"/>
  <c r="G251" i="16" s="1"/>
  <c r="G245" i="8"/>
  <c r="G245" i="16" s="1"/>
  <c r="G237" i="8"/>
  <c r="G220" i="8"/>
  <c r="G166" i="8"/>
  <c r="G134" i="8"/>
  <c r="G104" i="8"/>
  <c r="G96" i="8"/>
  <c r="G37" i="8"/>
  <c r="G37" i="16" s="1"/>
  <c r="G21" i="8"/>
  <c r="G12" i="8"/>
  <c r="G12" i="16" s="1"/>
  <c r="H1242" i="8"/>
  <c r="H1234" i="8"/>
  <c r="H1234" i="16" s="1"/>
  <c r="H1207" i="8"/>
  <c r="H1195" i="8"/>
  <c r="H1193" i="8"/>
  <c r="H1156" i="8"/>
  <c r="H1154" i="8"/>
  <c r="H1143" i="8"/>
  <c r="H1120" i="8"/>
  <c r="H1089" i="8"/>
  <c r="H1087" i="8"/>
  <c r="H1083" i="8"/>
  <c r="H1083" i="16" s="1"/>
  <c r="H1081" i="8"/>
  <c r="H1081" i="16" s="1"/>
  <c r="H1066" i="8"/>
  <c r="H1064" i="8"/>
  <c r="H1010" i="8"/>
  <c r="H1006" i="8"/>
  <c r="H1006" i="16" s="1"/>
  <c r="H1004" i="8"/>
  <c r="H995" i="8"/>
  <c r="H985" i="8"/>
  <c r="H970" i="8"/>
  <c r="H922" i="8"/>
  <c r="H922" i="16" s="1"/>
  <c r="H909" i="8"/>
  <c r="H907" i="8"/>
  <c r="H905" i="8"/>
  <c r="H903" i="8"/>
  <c r="H903" i="16" s="1"/>
  <c r="H899" i="8"/>
  <c r="H899" i="16" s="1"/>
  <c r="H846" i="8"/>
  <c r="H846" i="16" s="1"/>
  <c r="H827" i="8"/>
  <c r="H809" i="8"/>
  <c r="H794" i="8"/>
  <c r="H794" i="16" s="1"/>
  <c r="H773" i="8"/>
  <c r="H760" i="8"/>
  <c r="H758" i="8"/>
  <c r="H736" i="8"/>
  <c r="H721" i="8"/>
  <c r="H721" i="16" s="1"/>
  <c r="H710" i="8"/>
  <c r="H710" i="16" s="1"/>
  <c r="H675" i="8"/>
  <c r="H651" i="8"/>
  <c r="H637" i="8"/>
  <c r="H622" i="8"/>
  <c r="H622" i="16" s="1"/>
  <c r="H605" i="8"/>
  <c r="H605" i="16" s="1"/>
  <c r="H595" i="8"/>
  <c r="H595" i="16" s="1"/>
  <c r="H588" i="8"/>
  <c r="H588" i="16" s="1"/>
  <c r="H583" i="8"/>
  <c r="H583" i="16" s="1"/>
  <c r="H575" i="8"/>
  <c r="H575" i="16" s="1"/>
  <c r="H567" i="8"/>
  <c r="H567" i="16" s="1"/>
  <c r="H537" i="8"/>
  <c r="H537" i="16" s="1"/>
  <c r="H494" i="8"/>
  <c r="H494" i="16" s="1"/>
  <c r="F62" i="19" s="1"/>
  <c r="H483" i="8"/>
  <c r="H483" i="16" s="1"/>
  <c r="H451" i="8"/>
  <c r="H440" i="8"/>
  <c r="H440" i="16" s="1"/>
  <c r="H426" i="8"/>
  <c r="H426" i="16" s="1"/>
  <c r="H420" i="8"/>
  <c r="H386" i="8"/>
  <c r="H386" i="16" s="1"/>
  <c r="H371" i="8"/>
  <c r="H368" i="8"/>
  <c r="H354" i="8"/>
  <c r="H314" i="8"/>
  <c r="H314" i="16" s="1"/>
  <c r="H296" i="8"/>
  <c r="H296" i="16" s="1"/>
  <c r="H236" i="8"/>
  <c r="H217" i="8"/>
  <c r="H178" i="8"/>
  <c r="H173" i="8"/>
  <c r="H128" i="8"/>
  <c r="H64" i="8"/>
  <c r="H64" i="16" s="1"/>
  <c r="H1231" i="8"/>
  <c r="H1202" i="8"/>
  <c r="H1198" i="8"/>
  <c r="H1190" i="8"/>
  <c r="H1138" i="8"/>
  <c r="H1136" i="8"/>
  <c r="H1130" i="8"/>
  <c r="H1115" i="8"/>
  <c r="H1078" i="8"/>
  <c r="H1057" i="8"/>
  <c r="H1057" i="16" s="1"/>
  <c r="H1001" i="8"/>
  <c r="H1001" i="16" s="1"/>
  <c r="H990" i="8"/>
  <c r="H990" i="16" s="1"/>
  <c r="H978" i="8"/>
  <c r="H965" i="8"/>
  <c r="H965" i="16" s="1"/>
  <c r="H938" i="8"/>
  <c r="H938" i="16" s="1"/>
  <c r="H934" i="8"/>
  <c r="H898" i="8"/>
  <c r="H898" i="16" s="1"/>
  <c r="H896" i="8"/>
  <c r="H869" i="8"/>
  <c r="H869" i="16" s="1"/>
  <c r="H841" i="8"/>
  <c r="H841" i="16" s="1"/>
  <c r="H826" i="8"/>
  <c r="H806" i="8"/>
  <c r="H806" i="16" s="1"/>
  <c r="H804" i="8"/>
  <c r="H789" i="8"/>
  <c r="H789" i="16" s="1"/>
  <c r="H785" i="8"/>
  <c r="H770" i="8"/>
  <c r="H770" i="16" s="1"/>
  <c r="H744" i="8"/>
  <c r="H742" i="8"/>
  <c r="H742" i="16" s="1"/>
  <c r="H733" i="8"/>
  <c r="H733" i="16" s="1"/>
  <c r="H718" i="8"/>
  <c r="H705" i="8"/>
  <c r="H703" i="8"/>
  <c r="H694" i="8"/>
  <c r="H694" i="16" s="1"/>
  <c r="H683" i="8"/>
  <c r="H681" i="8"/>
  <c r="H681" i="16" s="1"/>
  <c r="H670" i="8"/>
  <c r="H670" i="16" s="1"/>
  <c r="H668" i="8"/>
  <c r="H666" i="8"/>
  <c r="H655" i="8"/>
  <c r="H643" i="8"/>
  <c r="H631" i="8"/>
  <c r="H631" i="16" s="1"/>
  <c r="F47" i="19" s="1"/>
  <c r="H626" i="8"/>
  <c r="H626" i="16" s="1"/>
  <c r="H599" i="8"/>
  <c r="H592" i="8"/>
  <c r="H592" i="16" s="1"/>
  <c r="H587" i="8"/>
  <c r="H587" i="16" s="1"/>
  <c r="H574" i="8"/>
  <c r="H574" i="16" s="1"/>
  <c r="H566" i="8"/>
  <c r="H566" i="16" s="1"/>
  <c r="H541" i="8"/>
  <c r="H541" i="16" s="1"/>
  <c r="H529" i="8"/>
  <c r="H507" i="8"/>
  <c r="H507" i="16" s="1"/>
  <c r="H482" i="8"/>
  <c r="H439" i="8"/>
  <c r="H410" i="8"/>
  <c r="H373" i="8"/>
  <c r="H370" i="8"/>
  <c r="H370" i="16" s="1"/>
  <c r="H367" i="8"/>
  <c r="H367" i="16" s="1"/>
  <c r="H364" i="8"/>
  <c r="H320" i="8"/>
  <c r="H264" i="8"/>
  <c r="H264" i="16" s="1"/>
  <c r="H256" i="8"/>
  <c r="H256" i="16" s="1"/>
  <c r="F46" i="19" s="1"/>
  <c r="H252" i="8"/>
  <c r="H234" i="8"/>
  <c r="H207" i="8"/>
  <c r="H207" i="16" s="1"/>
  <c r="H186" i="8"/>
  <c r="H186" i="16" s="1"/>
  <c r="H120" i="8"/>
  <c r="H120" i="16" s="1"/>
  <c r="H1241" i="8"/>
  <c r="H1235" i="8"/>
  <c r="H1208" i="8"/>
  <c r="H1208" i="16" s="1"/>
  <c r="H1196" i="8"/>
  <c r="H1194" i="8"/>
  <c r="H1157" i="8"/>
  <c r="H1155" i="8"/>
  <c r="H1144" i="8"/>
  <c r="H1142" i="8"/>
  <c r="H1088" i="8"/>
  <c r="H1088" i="16" s="1"/>
  <c r="H1086" i="8"/>
  <c r="H1082" i="8"/>
  <c r="H1080" i="8"/>
  <c r="H1080" i="16" s="1"/>
  <c r="H1067" i="8"/>
  <c r="H1065" i="8"/>
  <c r="H1065" i="16" s="1"/>
  <c r="H1063" i="8"/>
  <c r="H1038" i="8"/>
  <c r="H1038" i="16" s="1"/>
  <c r="H1009" i="8"/>
  <c r="H1007" i="8"/>
  <c r="H1007" i="16" s="1"/>
  <c r="H994" i="8"/>
  <c r="H984" i="8"/>
  <c r="H969" i="8"/>
  <c r="H969" i="16" s="1"/>
  <c r="H946" i="8"/>
  <c r="H946" i="16" s="1"/>
  <c r="H908" i="8"/>
  <c r="H904" i="8"/>
  <c r="H871" i="8"/>
  <c r="H856" i="8"/>
  <c r="H845" i="8"/>
  <c r="H828" i="8"/>
  <c r="H828" i="16" s="1"/>
  <c r="H795" i="8"/>
  <c r="H795" i="16" s="1"/>
  <c r="H772" i="8"/>
  <c r="H772" i="16" s="1"/>
  <c r="H757" i="8"/>
  <c r="H746" i="8"/>
  <c r="H746" i="16" s="1"/>
  <c r="H735" i="8"/>
  <c r="H696" i="8"/>
  <c r="H696" i="16" s="1"/>
  <c r="H685" i="8"/>
  <c r="H685" i="16" s="1"/>
  <c r="H674" i="8"/>
  <c r="H621" i="8"/>
  <c r="H621" i="16" s="1"/>
  <c r="H611" i="8"/>
  <c r="H594" i="8"/>
  <c r="H589" i="8"/>
  <c r="H579" i="8"/>
  <c r="H579" i="16" s="1"/>
  <c r="H554" i="8"/>
  <c r="H546" i="8"/>
  <c r="H523" i="8"/>
  <c r="H523" i="16" s="1"/>
  <c r="H515" i="8"/>
  <c r="H515" i="16" s="1"/>
  <c r="H473" i="8"/>
  <c r="H470" i="8"/>
  <c r="H470" i="16" s="1"/>
  <c r="H467" i="8"/>
  <c r="H467" i="16" s="1"/>
  <c r="H464" i="8"/>
  <c r="H447" i="8"/>
  <c r="H430" i="8"/>
  <c r="H407" i="8"/>
  <c r="H407" i="16" s="1"/>
  <c r="H398" i="8"/>
  <c r="H393" i="8"/>
  <c r="H376" i="8"/>
  <c r="H358" i="8"/>
  <c r="H338" i="8"/>
  <c r="H335" i="8"/>
  <c r="H335" i="16" s="1"/>
  <c r="H332" i="8"/>
  <c r="H316" i="8"/>
  <c r="H290" i="8"/>
  <c r="H242" i="8"/>
  <c r="H242" i="16" s="1"/>
  <c r="F85" i="19" s="1"/>
  <c r="H233" i="8"/>
  <c r="H228" i="8"/>
  <c r="H223" i="8"/>
  <c r="H206" i="8"/>
  <c r="H206" i="16" s="1"/>
  <c r="H202" i="8"/>
  <c r="H193" i="8"/>
  <c r="H180" i="8"/>
  <c r="H175" i="8"/>
  <c r="H145" i="8"/>
  <c r="H145" i="16" s="1"/>
  <c r="H135" i="8"/>
  <c r="H93" i="8"/>
  <c r="H84" i="8"/>
  <c r="H39" i="8"/>
  <c r="H39" i="16" s="1"/>
  <c r="F24" i="19" s="1"/>
  <c r="H3" i="8"/>
  <c r="H1243" i="8"/>
  <c r="H1222" i="8"/>
  <c r="H1220" i="8"/>
  <c r="H1218" i="8"/>
  <c r="H1212" i="8"/>
  <c r="H1161" i="8"/>
  <c r="H1161" i="16" s="1"/>
  <c r="H1148" i="8"/>
  <c r="H1123" i="8"/>
  <c r="H1104" i="8"/>
  <c r="H1104" i="16" s="1"/>
  <c r="H1092" i="8"/>
  <c r="H1092" i="16" s="1"/>
  <c r="H1048" i="8"/>
  <c r="H1046" i="8"/>
  <c r="H1034" i="8"/>
  <c r="H1032" i="8"/>
  <c r="H1032" i="16" s="1"/>
  <c r="H1028" i="8"/>
  <c r="H1028" i="16" s="1"/>
  <c r="F60" i="19" s="1"/>
  <c r="H1019" i="8"/>
  <c r="H1013" i="8"/>
  <c r="H1013" i="16" s="1"/>
  <c r="H927" i="8"/>
  <c r="H927" i="16" s="1"/>
  <c r="H914" i="8"/>
  <c r="H887" i="8"/>
  <c r="H887" i="16" s="1"/>
  <c r="H885" i="8"/>
  <c r="H885" i="16" s="1"/>
  <c r="H879" i="8"/>
  <c r="H873" i="8"/>
  <c r="H860" i="8"/>
  <c r="H858" i="8"/>
  <c r="H847" i="8"/>
  <c r="H832" i="8"/>
  <c r="H812" i="8"/>
  <c r="H797" i="8"/>
  <c r="H797" i="16" s="1"/>
  <c r="H776" i="8"/>
  <c r="H776" i="16" s="1"/>
  <c r="H750" i="8"/>
  <c r="H724" i="8"/>
  <c r="H689" i="8"/>
  <c r="H689" i="16" s="1"/>
  <c r="H678" i="8"/>
  <c r="H661" i="8"/>
  <c r="H638" i="8"/>
  <c r="H618" i="8"/>
  <c r="H596" i="8"/>
  <c r="H568" i="8"/>
  <c r="H533" i="8"/>
  <c r="H479" i="8"/>
  <c r="H461" i="8"/>
  <c r="H461" i="16" s="1"/>
  <c r="H452" i="8"/>
  <c r="H452" i="16" s="1"/>
  <c r="H441" i="8"/>
  <c r="H441" i="16" s="1"/>
  <c r="H427" i="8"/>
  <c r="H424" i="8"/>
  <c r="H387" i="8"/>
  <c r="H384" i="8"/>
  <c r="H381" i="8"/>
  <c r="H366" i="8"/>
  <c r="H355" i="8"/>
  <c r="H355" i="16" s="1"/>
  <c r="H352" i="8"/>
  <c r="H285" i="8"/>
  <c r="H285" i="16" s="1"/>
  <c r="H263" i="8"/>
  <c r="H255" i="8"/>
  <c r="H169" i="8"/>
  <c r="H169" i="16" s="1"/>
  <c r="H139" i="8"/>
  <c r="H59" i="8"/>
  <c r="H1185" i="8"/>
  <c r="H1183" i="8"/>
  <c r="H1167" i="8"/>
  <c r="H1163" i="8"/>
  <c r="H1127" i="8"/>
  <c r="H1052" i="8"/>
  <c r="H1052" i="16" s="1"/>
  <c r="H1021" i="8"/>
  <c r="H1021" i="16" s="1"/>
  <c r="H960" i="8"/>
  <c r="H958" i="8"/>
  <c r="H958" i="16" s="1"/>
  <c r="H954" i="8"/>
  <c r="H954" i="16" s="1"/>
  <c r="H931" i="8"/>
  <c r="H918" i="8"/>
  <c r="H918" i="16" s="1"/>
  <c r="F57" i="19" s="1"/>
  <c r="H916" i="8"/>
  <c r="H916" i="16" s="1"/>
  <c r="H866" i="8"/>
  <c r="H866" i="16" s="1"/>
  <c r="H851" i="8"/>
  <c r="H836" i="8"/>
  <c r="H836" i="16" s="1"/>
  <c r="H823" i="8"/>
  <c r="H823" i="16" s="1"/>
  <c r="H801" i="8"/>
  <c r="H799" i="8"/>
  <c r="H782" i="8"/>
  <c r="H778" i="8"/>
  <c r="H778" i="16" s="1"/>
  <c r="H767" i="8"/>
  <c r="H739" i="8"/>
  <c r="H726" i="8"/>
  <c r="H717" i="8"/>
  <c r="H717" i="16" s="1"/>
  <c r="H700" i="8"/>
  <c r="H663" i="8"/>
  <c r="H663" i="16" s="1"/>
  <c r="H654" i="8"/>
  <c r="H654" i="16" s="1"/>
  <c r="H647" i="8"/>
  <c r="H640" i="8"/>
  <c r="H640" i="16" s="1"/>
  <c r="H630" i="8"/>
  <c r="H630" i="16" s="1"/>
  <c r="H598" i="8"/>
  <c r="H591" i="8"/>
  <c r="H581" i="8"/>
  <c r="H581" i="16" s="1"/>
  <c r="H570" i="8"/>
  <c r="H556" i="8"/>
  <c r="H556" i="16" s="1"/>
  <c r="H525" i="8"/>
  <c r="H506" i="8"/>
  <c r="H492" i="8"/>
  <c r="H484" i="8"/>
  <c r="H481" i="8"/>
  <c r="H449" i="8"/>
  <c r="H438" i="8"/>
  <c r="H435" i="8"/>
  <c r="H435" i="16" s="1"/>
  <c r="H412" i="8"/>
  <c r="H409" i="8"/>
  <c r="H323" i="8"/>
  <c r="H323" i="16" s="1"/>
  <c r="H315" i="8"/>
  <c r="H293" i="8"/>
  <c r="H280" i="8"/>
  <c r="H280" i="16" s="1"/>
  <c r="H250" i="8"/>
  <c r="H237" i="8"/>
  <c r="H227" i="8"/>
  <c r="H227" i="16" s="1"/>
  <c r="H222" i="8"/>
  <c r="H222" i="16" s="1"/>
  <c r="H213" i="8"/>
  <c r="H213" i="16" s="1"/>
  <c r="H205" i="8"/>
  <c r="H134" i="8"/>
  <c r="H118" i="8"/>
  <c r="H118" i="16" s="1"/>
  <c r="H106" i="8"/>
  <c r="H1228" i="8"/>
  <c r="H1189" i="8"/>
  <c r="H1187" i="8"/>
  <c r="H1171" i="8"/>
  <c r="H1165" i="8"/>
  <c r="H1133" i="8"/>
  <c r="H1114" i="8"/>
  <c r="H1114" i="16" s="1"/>
  <c r="H1112" i="8"/>
  <c r="H1110" i="8"/>
  <c r="H1075" i="8"/>
  <c r="H1075" i="16" s="1"/>
  <c r="F61" i="19" s="1"/>
  <c r="H1056" i="8"/>
  <c r="H1054" i="8"/>
  <c r="H962" i="8"/>
  <c r="H952" i="8"/>
  <c r="H941" i="8"/>
  <c r="H939" i="8"/>
  <c r="H933" i="8"/>
  <c r="H920" i="8"/>
  <c r="H920" i="16" s="1"/>
  <c r="H895" i="8"/>
  <c r="H868" i="8"/>
  <c r="H853" i="8"/>
  <c r="H842" i="8"/>
  <c r="H838" i="8"/>
  <c r="H816" i="8"/>
  <c r="H803" i="8"/>
  <c r="H786" i="8"/>
  <c r="H786" i="16" s="1"/>
  <c r="H784" i="8"/>
  <c r="H769" i="8"/>
  <c r="H765" i="8"/>
  <c r="H752" i="8"/>
  <c r="H743" i="8"/>
  <c r="H741" i="8"/>
  <c r="H741" i="16" s="1"/>
  <c r="H715" i="8"/>
  <c r="H706" i="8"/>
  <c r="H702" i="8"/>
  <c r="H693" i="8"/>
  <c r="H680" i="8"/>
  <c r="H669" i="8"/>
  <c r="H667" i="8"/>
  <c r="H667" i="16" s="1"/>
  <c r="H635" i="8"/>
  <c r="H635" i="16" s="1"/>
  <c r="H625" i="8"/>
  <c r="H625" i="16" s="1"/>
  <c r="H620" i="8"/>
  <c r="H620" i="16" s="1"/>
  <c r="H586" i="8"/>
  <c r="H578" i="8"/>
  <c r="H565" i="8"/>
  <c r="H565" i="16" s="1"/>
  <c r="H563" i="8"/>
  <c r="I15" i="9" s="1"/>
  <c r="H540" i="8"/>
  <c r="H535" i="8"/>
  <c r="H528" i="8"/>
  <c r="H514" i="8"/>
  <c r="H475" i="8"/>
  <c r="H475" i="16" s="1"/>
  <c r="H432" i="8"/>
  <c r="H432" i="16" s="1"/>
  <c r="H392" i="8"/>
  <c r="H378" i="8"/>
  <c r="H375" i="8"/>
  <c r="H375" i="16" s="1"/>
  <c r="H360" i="8"/>
  <c r="H348" i="8"/>
  <c r="H340" i="8"/>
  <c r="H340" i="16" s="1"/>
  <c r="H334" i="8"/>
  <c r="H334" i="16" s="1"/>
  <c r="H311" i="8"/>
  <c r="H301" i="8"/>
  <c r="H272" i="8"/>
  <c r="H272" i="16" s="1"/>
  <c r="H262" i="8"/>
  <c r="H258" i="8"/>
  <c r="H258" i="16" s="1"/>
  <c r="H188" i="8"/>
  <c r="H184" i="8"/>
  <c r="H184" i="16" s="1"/>
  <c r="H174" i="8"/>
  <c r="H174" i="16" s="1"/>
  <c r="H74" i="8"/>
  <c r="H66" i="8"/>
  <c r="H66" i="16" s="1"/>
  <c r="H36" i="8"/>
  <c r="H1230" i="8"/>
  <c r="H1203" i="8"/>
  <c r="H1203" i="16" s="1"/>
  <c r="H1201" i="8"/>
  <c r="H1199" i="8"/>
  <c r="H1191" i="8"/>
  <c r="H1169" i="8"/>
  <c r="H1152" i="8"/>
  <c r="H1137" i="8"/>
  <c r="H1135" i="8"/>
  <c r="H1131" i="8"/>
  <c r="H1129" i="8"/>
  <c r="H1116" i="8"/>
  <c r="H1116" i="16" s="1"/>
  <c r="H1079" i="8"/>
  <c r="H1077" i="8"/>
  <c r="H1077" i="16" s="1"/>
  <c r="H1058" i="8"/>
  <c r="H1023" i="8"/>
  <c r="H1000" i="8"/>
  <c r="H989" i="8"/>
  <c r="H989" i="16" s="1"/>
  <c r="H977" i="8"/>
  <c r="H977" i="16" s="1"/>
  <c r="H966" i="8"/>
  <c r="H966" i="16" s="1"/>
  <c r="H964" i="8"/>
  <c r="H945" i="8"/>
  <c r="H937" i="8"/>
  <c r="H937" i="16" s="1"/>
  <c r="H935" i="8"/>
  <c r="H935" i="16" s="1"/>
  <c r="H901" i="8"/>
  <c r="H840" i="8"/>
  <c r="H825" i="8"/>
  <c r="H805" i="8"/>
  <c r="H792" i="8"/>
  <c r="H792" i="16" s="1"/>
  <c r="H788" i="8"/>
  <c r="H745" i="8"/>
  <c r="H732" i="8"/>
  <c r="H719" i="8"/>
  <c r="H708" i="8"/>
  <c r="H704" i="8"/>
  <c r="H684" i="8"/>
  <c r="H684" i="16" s="1"/>
  <c r="H671" i="8"/>
  <c r="H671" i="16" s="1"/>
  <c r="H665" i="8"/>
  <c r="H665" i="16" s="1"/>
  <c r="H649" i="8"/>
  <c r="H649" i="16" s="1"/>
  <c r="H642" i="8"/>
  <c r="H615" i="8"/>
  <c r="H610" i="8"/>
  <c r="H548" i="8"/>
  <c r="H548" i="16" s="1"/>
  <c r="H522" i="8"/>
  <c r="H522" i="16" s="1"/>
  <c r="H503" i="8"/>
  <c r="H503" i="16" s="1"/>
  <c r="H497" i="8"/>
  <c r="H478" i="8"/>
  <c r="H469" i="8"/>
  <c r="H469" i="16" s="1"/>
  <c r="H454" i="8"/>
  <c r="H446" i="8"/>
  <c r="H429" i="8"/>
  <c r="H423" i="8"/>
  <c r="H406" i="8"/>
  <c r="H406" i="16" s="1"/>
  <c r="H400" i="8"/>
  <c r="H345" i="8"/>
  <c r="H337" i="8"/>
  <c r="H337" i="16" s="1"/>
  <c r="H304" i="8"/>
  <c r="H304" i="16" s="1"/>
  <c r="H284" i="8"/>
  <c r="H254" i="8"/>
  <c r="H254" i="16" s="1"/>
  <c r="H200" i="8"/>
  <c r="H200" i="16" s="1"/>
  <c r="H183" i="8"/>
  <c r="H183" i="16" s="1"/>
  <c r="H153" i="8"/>
  <c r="H153" i="16" s="1"/>
  <c r="H143" i="8"/>
  <c r="H138" i="8"/>
  <c r="H138" i="16" s="1"/>
  <c r="H111" i="8"/>
  <c r="H111" i="16" s="1"/>
  <c r="H89" i="8"/>
  <c r="H81" i="8"/>
  <c r="K1243" i="8"/>
  <c r="K1241" i="8"/>
  <c r="K1180" i="8"/>
  <c r="K1178" i="8"/>
  <c r="K1167" i="8"/>
  <c r="K1138" i="8"/>
  <c r="K1134" i="8"/>
  <c r="K1111" i="8"/>
  <c r="K1109" i="8"/>
  <c r="K1103" i="8"/>
  <c r="K1054" i="8"/>
  <c r="K1050" i="8"/>
  <c r="K1015" i="8"/>
  <c r="K978" i="8"/>
  <c r="K976" i="8"/>
  <c r="K958" i="8"/>
  <c r="K958" i="16" s="1"/>
  <c r="K956" i="8"/>
  <c r="K939" i="8"/>
  <c r="K900" i="8"/>
  <c r="K900" i="16" s="1"/>
  <c r="K803" i="8"/>
  <c r="K801" i="8"/>
  <c r="K781" i="8"/>
  <c r="K773" i="8"/>
  <c r="K771" i="8"/>
  <c r="K769" i="8"/>
  <c r="K767" i="8"/>
  <c r="K763" i="8"/>
  <c r="K763" i="16" s="1"/>
  <c r="K672" i="8"/>
  <c r="K672" i="16" s="1"/>
  <c r="K628" i="8"/>
  <c r="K598" i="8"/>
  <c r="K584" i="8"/>
  <c r="K548" i="8"/>
  <c r="K548" i="16" s="1"/>
  <c r="K400" i="8"/>
  <c r="K1239" i="8"/>
  <c r="K1235" i="8"/>
  <c r="K1235" i="16" s="1"/>
  <c r="K1212" i="8"/>
  <c r="K1193" i="8"/>
  <c r="K1189" i="8"/>
  <c r="K1165" i="8"/>
  <c r="K1163" i="8"/>
  <c r="K1161" i="8"/>
  <c r="K1161" i="16" s="1"/>
  <c r="K1159" i="8"/>
  <c r="K1025" i="8"/>
  <c r="K1013" i="8"/>
  <c r="K1013" i="16" s="1"/>
  <c r="K954" i="8"/>
  <c r="K954" i="16" s="1"/>
  <c r="K913" i="8"/>
  <c r="K898" i="8"/>
  <c r="K898" i="16" s="1"/>
  <c r="K896" i="8"/>
  <c r="K894" i="8"/>
  <c r="K894" i="16" s="1"/>
  <c r="K892" i="8"/>
  <c r="K892" i="16" s="1"/>
  <c r="K888" i="8"/>
  <c r="K777" i="8"/>
  <c r="K715" i="8"/>
  <c r="K713" i="8"/>
  <c r="K713" i="16" s="1"/>
  <c r="K680" i="8"/>
  <c r="K635" i="8"/>
  <c r="K635" i="16" s="1"/>
  <c r="K616" i="8"/>
  <c r="K614" i="8"/>
  <c r="K614" i="16" s="1"/>
  <c r="K530" i="8"/>
  <c r="K463" i="8"/>
  <c r="K419" i="8"/>
  <c r="K419" i="16" s="1"/>
  <c r="I40" i="19" s="1"/>
  <c r="K416" i="8"/>
  <c r="K408" i="8"/>
  <c r="K1231" i="8"/>
  <c r="K1208" i="8"/>
  <c r="K1208" i="16" s="1"/>
  <c r="K1191" i="8"/>
  <c r="K1174" i="8"/>
  <c r="K1126" i="8"/>
  <c r="K1124" i="8"/>
  <c r="K1079" i="8"/>
  <c r="K1077" i="8"/>
  <c r="K1077" i="16" s="1"/>
  <c r="K1065" i="8"/>
  <c r="K1065" i="16" s="1"/>
  <c r="K1042" i="8"/>
  <c r="K1007" i="8"/>
  <c r="K1007" i="16" s="1"/>
  <c r="K997" i="8"/>
  <c r="K997" i="16" s="1"/>
  <c r="K933" i="8"/>
  <c r="K931" i="8"/>
  <c r="K915" i="8"/>
  <c r="K911" i="8"/>
  <c r="K911" i="16" s="1"/>
  <c r="K875" i="8"/>
  <c r="K839" i="8"/>
  <c r="K839" i="16" s="1"/>
  <c r="K837" i="8"/>
  <c r="K731" i="8"/>
  <c r="K729" i="8"/>
  <c r="K711" i="8"/>
  <c r="K609" i="8"/>
  <c r="K586" i="8"/>
  <c r="K550" i="8"/>
  <c r="K550" i="16" s="1"/>
  <c r="I7" i="19" s="1"/>
  <c r="K460" i="8"/>
  <c r="K247" i="8"/>
  <c r="K247" i="16" s="1"/>
  <c r="K1233" i="8"/>
  <c r="K1229" i="8"/>
  <c r="K1187" i="8"/>
  <c r="K1155" i="8"/>
  <c r="K1147" i="8"/>
  <c r="K1120" i="8"/>
  <c r="K1118" i="8"/>
  <c r="K1073" i="8"/>
  <c r="K1005" i="8"/>
  <c r="K1003" i="8"/>
  <c r="K985" i="8"/>
  <c r="K952" i="8"/>
  <c r="K950" i="8"/>
  <c r="K927" i="8"/>
  <c r="K927" i="16" s="1"/>
  <c r="K909" i="8"/>
  <c r="K886" i="8"/>
  <c r="K886" i="16" s="1"/>
  <c r="K867" i="8"/>
  <c r="K861" i="8"/>
  <c r="K861" i="16" s="1"/>
  <c r="K853" i="8"/>
  <c r="K845" i="8"/>
  <c r="K833" i="8"/>
  <c r="K833" i="16" s="1"/>
  <c r="K823" i="8"/>
  <c r="K823" i="16" s="1"/>
  <c r="K721" i="8"/>
  <c r="K721" i="16" s="1"/>
  <c r="K655" i="8"/>
  <c r="K618" i="8"/>
  <c r="K593" i="8"/>
  <c r="K593" i="16" s="1"/>
  <c r="K557" i="8"/>
  <c r="K557" i="16" s="1"/>
  <c r="K454" i="8"/>
  <c r="K449" i="8"/>
  <c r="K444" i="8"/>
  <c r="K355" i="8"/>
  <c r="K355" i="16" s="1"/>
  <c r="K352" i="8"/>
  <c r="K1227" i="8"/>
  <c r="K1202" i="8"/>
  <c r="K1185" i="8"/>
  <c r="K1143" i="8"/>
  <c r="K1116" i="8"/>
  <c r="K1116" i="16" s="1"/>
  <c r="K1063" i="8"/>
  <c r="K1061" i="8"/>
  <c r="K1061" i="16" s="1"/>
  <c r="K1036" i="8"/>
  <c r="K1036" i="16" s="1"/>
  <c r="K981" i="8"/>
  <c r="K946" i="8"/>
  <c r="K946" i="16" s="1"/>
  <c r="K944" i="8"/>
  <c r="K944" i="16" s="1"/>
  <c r="K907" i="8"/>
  <c r="K873" i="8"/>
  <c r="K871" i="8"/>
  <c r="K859" i="8"/>
  <c r="K859" i="16" s="1"/>
  <c r="K855" i="8"/>
  <c r="K855" i="16" s="1"/>
  <c r="K851" i="8"/>
  <c r="K849" i="8"/>
  <c r="K849" i="16" s="1"/>
  <c r="I15" i="19" s="1"/>
  <c r="K812" i="8"/>
  <c r="K808" i="8"/>
  <c r="K808" i="16" s="1"/>
  <c r="K806" i="8"/>
  <c r="K806" i="16" s="1"/>
  <c r="K790" i="8"/>
  <c r="K790" i="16" s="1"/>
  <c r="K723" i="8"/>
  <c r="K639" i="8"/>
  <c r="K639" i="16" s="1"/>
  <c r="K637" i="8"/>
  <c r="K573" i="8"/>
  <c r="K573" i="16" s="1"/>
  <c r="K509" i="8"/>
  <c r="K504" i="8"/>
  <c r="K394" i="8"/>
  <c r="K394" i="16" s="1"/>
  <c r="K386" i="8"/>
  <c r="K386" i="16" s="1"/>
  <c r="K1223" i="8"/>
  <c r="K1219" i="8"/>
  <c r="K1219" i="16" s="1"/>
  <c r="K1183" i="8"/>
  <c r="K1172" i="8"/>
  <c r="K1153" i="8"/>
  <c r="K1151" i="8"/>
  <c r="K1114" i="8"/>
  <c r="K1114" i="16" s="1"/>
  <c r="K1018" i="8"/>
  <c r="K905" i="8"/>
  <c r="K857" i="8"/>
  <c r="K831" i="8"/>
  <c r="K814" i="8"/>
  <c r="K788" i="8"/>
  <c r="K760" i="8"/>
  <c r="K743" i="8"/>
  <c r="K741" i="8"/>
  <c r="K741" i="16" s="1"/>
  <c r="K641" i="8"/>
  <c r="K641" i="16" s="1"/>
  <c r="K568" i="8"/>
  <c r="K498" i="8"/>
  <c r="K490" i="8"/>
  <c r="K402" i="8"/>
  <c r="K1244" i="8"/>
  <c r="K1200" i="8"/>
  <c r="K1198" i="8"/>
  <c r="K1181" i="8"/>
  <c r="K1139" i="8"/>
  <c r="K1112" i="8"/>
  <c r="K1059" i="8"/>
  <c r="K1055" i="8"/>
  <c r="K1022" i="8"/>
  <c r="K1022" i="16" s="1"/>
  <c r="K1020" i="8"/>
  <c r="K1020" i="16" s="1"/>
  <c r="K1016" i="8"/>
  <c r="K979" i="8"/>
  <c r="K975" i="8"/>
  <c r="K973" i="8"/>
  <c r="K973" i="16" s="1"/>
  <c r="K969" i="8"/>
  <c r="K969" i="16" s="1"/>
  <c r="K967" i="8"/>
  <c r="K965" i="8"/>
  <c r="K965" i="16" s="1"/>
  <c r="K959" i="8"/>
  <c r="K942" i="8"/>
  <c r="K942" i="16" s="1"/>
  <c r="K940" i="8"/>
  <c r="K901" i="8"/>
  <c r="K804" i="8"/>
  <c r="K786" i="8"/>
  <c r="K786" i="16" s="1"/>
  <c r="K782" i="8"/>
  <c r="K704" i="8"/>
  <c r="K698" i="8"/>
  <c r="K698" i="16" s="1"/>
  <c r="K673" i="8"/>
  <c r="K673" i="16" s="1"/>
  <c r="K622" i="8"/>
  <c r="K622" i="16" s="1"/>
  <c r="K604" i="8"/>
  <c r="K604" i="16" s="1"/>
  <c r="K570" i="8"/>
  <c r="K559" i="8"/>
  <c r="K516" i="8"/>
  <c r="K511" i="8"/>
  <c r="K371" i="8"/>
  <c r="K145" i="8"/>
  <c r="K145" i="16" s="1"/>
  <c r="K1242" i="8"/>
  <c r="K1217" i="8"/>
  <c r="K1170" i="8"/>
  <c r="K1135" i="8"/>
  <c r="K1104" i="8"/>
  <c r="K1104" i="16" s="1"/>
  <c r="K1102" i="8"/>
  <c r="K1102" i="16" s="1"/>
  <c r="K1086" i="8"/>
  <c r="K1084" i="8"/>
  <c r="K1084" i="16" s="1"/>
  <c r="K1068" i="8"/>
  <c r="K1068" i="16" s="1"/>
  <c r="K1051" i="8"/>
  <c r="K1051" i="16" s="1"/>
  <c r="K1049" i="8"/>
  <c r="K1049" i="16" s="1"/>
  <c r="K1034" i="8"/>
  <c r="K1030" i="8"/>
  <c r="K977" i="8"/>
  <c r="K977" i="16" s="1"/>
  <c r="K971" i="8"/>
  <c r="K878" i="8"/>
  <c r="K784" i="8"/>
  <c r="K780" i="8"/>
  <c r="K780" i="16" s="1"/>
  <c r="I48" i="19" s="1"/>
  <c r="K772" i="8"/>
  <c r="K772" i="16" s="1"/>
  <c r="K766" i="8"/>
  <c r="K766" i="16" s="1"/>
  <c r="K683" i="8"/>
  <c r="K677" i="8"/>
  <c r="K677" i="16" s="1"/>
  <c r="K675" i="8"/>
  <c r="K671" i="8"/>
  <c r="K671" i="16" s="1"/>
  <c r="K669" i="8"/>
  <c r="K599" i="8"/>
  <c r="K561" i="8"/>
  <c r="K527" i="8"/>
  <c r="K476" i="8"/>
  <c r="K476" i="16" s="1"/>
  <c r="K484" i="8"/>
  <c r="K502" i="8"/>
  <c r="K502" i="16" s="1"/>
  <c r="K507" i="8"/>
  <c r="K507" i="16" s="1"/>
  <c r="K539" i="8"/>
  <c r="K544" i="8"/>
  <c r="K549" i="8"/>
  <c r="K567" i="8"/>
  <c r="K567" i="16" s="1"/>
  <c r="K569" i="8"/>
  <c r="K569" i="16" s="1"/>
  <c r="K585" i="8"/>
  <c r="K585" i="16" s="1"/>
  <c r="K605" i="8"/>
  <c r="K605" i="16" s="1"/>
  <c r="K625" i="8"/>
  <c r="K634" i="8"/>
  <c r="K634" i="16" s="1"/>
  <c r="K636" i="8"/>
  <c r="K706" i="8"/>
  <c r="K708" i="8"/>
  <c r="K710" i="8"/>
  <c r="K710" i="16" s="1"/>
  <c r="K714" i="8"/>
  <c r="K733" i="8"/>
  <c r="K733" i="16" s="1"/>
  <c r="K737" i="8"/>
  <c r="K739" i="8"/>
  <c r="K774" i="8"/>
  <c r="K776" i="8"/>
  <c r="K776" i="16" s="1"/>
  <c r="K791" i="8"/>
  <c r="K810" i="8"/>
  <c r="K824" i="8"/>
  <c r="K843" i="8"/>
  <c r="K843" i="16" s="1"/>
  <c r="K862" i="8"/>
  <c r="K903" i="8"/>
  <c r="K903" i="16" s="1"/>
  <c r="K914" i="8"/>
  <c r="K916" i="8"/>
  <c r="K916" i="16" s="1"/>
  <c r="K948" i="8"/>
  <c r="K961" i="8"/>
  <c r="K961" i="16" s="1"/>
  <c r="K989" i="8"/>
  <c r="K989" i="16" s="1"/>
  <c r="K991" i="8"/>
  <c r="K1019" i="8"/>
  <c r="K1031" i="8"/>
  <c r="K1038" i="8"/>
  <c r="K1038" i="16" s="1"/>
  <c r="K1040" i="8"/>
  <c r="K1040" i="16" s="1"/>
  <c r="K1057" i="8"/>
  <c r="K1057" i="16" s="1"/>
  <c r="K1070" i="8"/>
  <c r="K1072" i="8"/>
  <c r="K1072" i="16" s="1"/>
  <c r="K1087" i="8"/>
  <c r="K1106" i="8"/>
  <c r="K1136" i="8"/>
  <c r="K1149" i="8"/>
  <c r="K1168" i="8"/>
  <c r="K1199" i="8"/>
  <c r="K1210" i="8"/>
  <c r="K1221" i="8"/>
  <c r="K1236" i="8"/>
  <c r="K306" i="8"/>
  <c r="K306" i="16" s="1"/>
  <c r="K522" i="8"/>
  <c r="K522" i="16" s="1"/>
  <c r="K576" i="8"/>
  <c r="K583" i="8"/>
  <c r="K583" i="16" s="1"/>
  <c r="K612" i="8"/>
  <c r="K612" i="16" s="1"/>
  <c r="K647" i="8"/>
  <c r="K651" i="8"/>
  <c r="K653" i="8"/>
  <c r="K653" i="16" s="1"/>
  <c r="K657" i="8"/>
  <c r="K657" i="16" s="1"/>
  <c r="K659" i="8"/>
  <c r="K659" i="16" s="1"/>
  <c r="K661" i="8"/>
  <c r="K716" i="8"/>
  <c r="K735" i="8"/>
  <c r="K212" i="8"/>
  <c r="K446" i="8"/>
  <c r="K554" i="8"/>
  <c r="K574" i="8"/>
  <c r="K574" i="16" s="1"/>
  <c r="K581" i="8"/>
  <c r="K581" i="16" s="1"/>
  <c r="I44" i="19" s="1"/>
  <c r="K590" i="8"/>
  <c r="K590" i="16" s="1"/>
  <c r="K601" i="8"/>
  <c r="K601" i="16" s="1"/>
  <c r="K603" i="8"/>
  <c r="K603" i="16" s="1"/>
  <c r="K623" i="8"/>
  <c r="K630" i="8"/>
  <c r="K630" i="16" s="1"/>
  <c r="K632" i="8"/>
  <c r="K663" i="8"/>
  <c r="K663" i="16" s="1"/>
  <c r="K665" i="8"/>
  <c r="K665" i="16" s="1"/>
  <c r="K718" i="8"/>
  <c r="K720" i="8"/>
  <c r="K720" i="16" s="1"/>
  <c r="K722" i="8"/>
  <c r="K745" i="8"/>
  <c r="K747" i="8"/>
  <c r="K747" i="16" s="1"/>
  <c r="K751" i="8"/>
  <c r="K751" i="16" s="1"/>
  <c r="K753" i="8"/>
  <c r="K795" i="8"/>
  <c r="K795" i="16" s="1"/>
  <c r="K816" i="8"/>
  <c r="K828" i="8"/>
  <c r="K828" i="16" s="1"/>
  <c r="K847" i="8"/>
  <c r="K864" i="8"/>
  <c r="K918" i="8"/>
  <c r="K918" i="16" s="1"/>
  <c r="I57" i="19" s="1"/>
  <c r="K937" i="8"/>
  <c r="K937" i="16" s="1"/>
  <c r="K963" i="8"/>
  <c r="K984" i="8"/>
  <c r="K993" i="8"/>
  <c r="K995" i="8"/>
  <c r="K999" i="8"/>
  <c r="K999" i="16" s="1"/>
  <c r="K1001" i="8"/>
  <c r="K1001" i="16" s="1"/>
  <c r="K1010" i="8"/>
  <c r="K1012" i="8"/>
  <c r="K1012" i="16" s="1"/>
  <c r="K1089" i="8"/>
  <c r="K1091" i="8"/>
  <c r="K1108" i="8"/>
  <c r="K1110" i="8"/>
  <c r="K1157" i="8"/>
  <c r="K1179" i="8"/>
  <c r="K1190" i="8"/>
  <c r="K1201" i="8"/>
  <c r="K1214" i="8"/>
  <c r="K1225" i="8"/>
  <c r="K1238" i="8"/>
  <c r="K362" i="8"/>
  <c r="K420" i="8"/>
  <c r="K493" i="8"/>
  <c r="K493" i="16" s="1"/>
  <c r="K501" i="8"/>
  <c r="K506" i="8"/>
  <c r="K533" i="8"/>
  <c r="K575" i="8"/>
  <c r="K575" i="16" s="1"/>
  <c r="I63" i="19" s="1"/>
  <c r="K582" i="8"/>
  <c r="K582" i="16" s="1"/>
  <c r="K624" i="8"/>
  <c r="K624" i="16" s="1"/>
  <c r="K633" i="8"/>
  <c r="K648" i="8"/>
  <c r="K648" i="16" s="1"/>
  <c r="K652" i="8"/>
  <c r="K658" i="8"/>
  <c r="K734" i="8"/>
  <c r="K746" i="8"/>
  <c r="K746" i="16" s="1"/>
  <c r="K775" i="8"/>
  <c r="K775" i="16" s="1"/>
  <c r="K792" i="8"/>
  <c r="K792" i="16" s="1"/>
  <c r="K811" i="8"/>
  <c r="K811" i="16" s="1"/>
  <c r="K821" i="8"/>
  <c r="K825" i="8"/>
  <c r="K827" i="8"/>
  <c r="K842" i="8"/>
  <c r="K863" i="8"/>
  <c r="K906" i="8"/>
  <c r="K906" i="16" s="1"/>
  <c r="K917" i="8"/>
  <c r="K921" i="8"/>
  <c r="K921" i="16" s="1"/>
  <c r="K923" i="8"/>
  <c r="K923" i="16" s="1"/>
  <c r="K962" i="8"/>
  <c r="K992" i="8"/>
  <c r="K1009" i="8"/>
  <c r="K1011" i="8"/>
  <c r="K1011" i="16" s="1"/>
  <c r="K1032" i="8"/>
  <c r="K1032" i="16" s="1"/>
  <c r="K1058" i="8"/>
  <c r="K1071" i="8"/>
  <c r="K1075" i="8"/>
  <c r="K1075" i="16" s="1"/>
  <c r="I61" i="19" s="1"/>
  <c r="K1088" i="8"/>
  <c r="K1088" i="16" s="1"/>
  <c r="K1090" i="8"/>
  <c r="K1107" i="8"/>
  <c r="K1122" i="8"/>
  <c r="K1122" i="16" s="1"/>
  <c r="K1137" i="8"/>
  <c r="K1150" i="8"/>
  <c r="K1176" i="8"/>
  <c r="K1213" i="8"/>
  <c r="K1222" i="8"/>
  <c r="K1237" i="8"/>
  <c r="K323" i="8"/>
  <c r="K323" i="16" s="1"/>
  <c r="K426" i="8"/>
  <c r="K426" i="16" s="1"/>
  <c r="K521" i="8"/>
  <c r="K566" i="8"/>
  <c r="K566" i="16" s="1"/>
  <c r="K600" i="8"/>
  <c r="K600" i="16" s="1"/>
  <c r="K602" i="8"/>
  <c r="K602" i="16" s="1"/>
  <c r="K631" i="8"/>
  <c r="K631" i="16" s="1"/>
  <c r="K646" i="8"/>
  <c r="K646" i="16" s="1"/>
  <c r="K650" i="8"/>
  <c r="K650" i="16" s="1"/>
  <c r="K660" i="8"/>
  <c r="K662" i="8"/>
  <c r="K662" i="16" s="1"/>
  <c r="K664" i="8"/>
  <c r="K717" i="8"/>
  <c r="K717" i="16" s="1"/>
  <c r="K719" i="8"/>
  <c r="K744" i="8"/>
  <c r="K748" i="8"/>
  <c r="K750" i="8"/>
  <c r="K752" i="8"/>
  <c r="K754" i="8"/>
  <c r="K779" i="8"/>
  <c r="K794" i="8"/>
  <c r="K794" i="16" s="1"/>
  <c r="K796" i="8"/>
  <c r="K796" i="16" s="1"/>
  <c r="K798" i="8"/>
  <c r="K798" i="16" s="1"/>
  <c r="K813" i="8"/>
  <c r="K813" i="16" s="1"/>
  <c r="K815" i="8"/>
  <c r="K817" i="8"/>
  <c r="K819" i="8"/>
  <c r="K819" i="16" s="1"/>
  <c r="K829" i="8"/>
  <c r="K844" i="8"/>
  <c r="K846" i="8"/>
  <c r="K846" i="16" s="1"/>
  <c r="K848" i="8"/>
  <c r="K865" i="8"/>
  <c r="K865" i="16" s="1"/>
  <c r="K880" i="8"/>
  <c r="K880" i="16" s="1"/>
  <c r="K889" i="8"/>
  <c r="K889" i="16" s="1"/>
  <c r="K919" i="8"/>
  <c r="K919" i="16" s="1"/>
  <c r="K936" i="8"/>
  <c r="K953" i="8"/>
  <c r="K953" i="16" s="1"/>
  <c r="I45" i="19" s="1"/>
  <c r="K964" i="8"/>
  <c r="K983" i="8"/>
  <c r="K994" i="8"/>
  <c r="K437" i="8"/>
  <c r="K478" i="8"/>
  <c r="K580" i="8"/>
  <c r="K620" i="8"/>
  <c r="K620" i="16" s="1"/>
  <c r="K644" i="8"/>
  <c r="K670" i="8"/>
  <c r="K670" i="16" s="1"/>
  <c r="K725" i="8"/>
  <c r="K725" i="16" s="1"/>
  <c r="K756" i="8"/>
  <c r="K758" i="8"/>
  <c r="K762" i="8"/>
  <c r="K764" i="8"/>
  <c r="K764" i="16" s="1"/>
  <c r="K783" i="8"/>
  <c r="K783" i="16" s="1"/>
  <c r="K800" i="8"/>
  <c r="K802" i="8"/>
  <c r="K802" i="16" s="1"/>
  <c r="K852" i="8"/>
  <c r="K854" i="8"/>
  <c r="K854" i="16" s="1"/>
  <c r="K856" i="8"/>
  <c r="K869" i="8"/>
  <c r="K869" i="16" s="1"/>
  <c r="K882" i="8"/>
  <c r="K891" i="8"/>
  <c r="K897" i="8"/>
  <c r="K897" i="16" s="1"/>
  <c r="K908" i="8"/>
  <c r="K925" i="8"/>
  <c r="K968" i="8"/>
  <c r="K970" i="8"/>
  <c r="K1047" i="8"/>
  <c r="K1062" i="8"/>
  <c r="K1081" i="8"/>
  <c r="K1081" i="16" s="1"/>
  <c r="K1094" i="8"/>
  <c r="K1096" i="8"/>
  <c r="K1096" i="16" s="1"/>
  <c r="K1128" i="8"/>
  <c r="K1141" i="8"/>
  <c r="K1160" i="8"/>
  <c r="K1195" i="8"/>
  <c r="K1204" i="8"/>
  <c r="K1228" i="8"/>
  <c r="K147" i="8"/>
  <c r="K147" i="16" s="1"/>
  <c r="K329" i="8"/>
  <c r="K399" i="8"/>
  <c r="K486" i="8"/>
  <c r="K486" i="16" s="1"/>
  <c r="K524" i="8"/>
  <c r="K551" i="8"/>
  <c r="K558" i="8"/>
  <c r="K558" i="16" s="1"/>
  <c r="I49" i="19" s="1"/>
  <c r="K571" i="8"/>
  <c r="K578" i="8"/>
  <c r="K587" i="8"/>
  <c r="K587" i="16" s="1"/>
  <c r="K674" i="8"/>
  <c r="K678" i="8"/>
  <c r="K682" i="8"/>
  <c r="K682" i="16" s="1"/>
  <c r="K690" i="8"/>
  <c r="K690" i="16" s="1"/>
  <c r="K692" i="8"/>
  <c r="K694" i="8"/>
  <c r="K694" i="16" s="1"/>
  <c r="K696" i="8"/>
  <c r="K696" i="16" s="1"/>
  <c r="K700" i="8"/>
  <c r="K702" i="8"/>
  <c r="K727" i="8"/>
  <c r="K727" i="16" s="1"/>
  <c r="K768" i="8"/>
  <c r="K768" i="16" s="1"/>
  <c r="K770" i="8"/>
  <c r="K770" i="16" s="1"/>
  <c r="K835" i="8"/>
  <c r="K835" i="16" s="1"/>
  <c r="I59" i="19" s="1"/>
  <c r="K884" i="8"/>
  <c r="K929" i="8"/>
  <c r="K974" i="8"/>
  <c r="K987" i="8"/>
  <c r="K1006" i="8"/>
  <c r="K1006" i="16" s="1"/>
  <c r="K1023" i="8"/>
  <c r="K1027" i="8"/>
  <c r="K1053" i="8"/>
  <c r="K1053" i="16" s="1"/>
  <c r="K1085" i="8"/>
  <c r="K1085" i="16" s="1"/>
  <c r="K1100" i="8"/>
  <c r="K1100" i="16" s="1"/>
  <c r="K1115" i="8"/>
  <c r="K1115" i="16" s="1"/>
  <c r="K1132" i="8"/>
  <c r="K1145" i="8"/>
  <c r="K1164" i="8"/>
  <c r="K1184" i="8"/>
  <c r="K1206" i="8"/>
  <c r="K1232" i="8"/>
  <c r="K1215" i="8"/>
  <c r="K1192" i="8"/>
  <c r="K1175" i="8"/>
  <c r="K1162" i="8"/>
  <c r="K1162" i="16" s="1"/>
  <c r="K1127" i="8"/>
  <c r="K1125" i="8"/>
  <c r="K1080" i="8"/>
  <c r="K1080" i="16" s="1"/>
  <c r="K1078" i="8"/>
  <c r="K1066" i="8"/>
  <c r="K1043" i="8"/>
  <c r="K1043" i="16" s="1"/>
  <c r="K1024" i="8"/>
  <c r="K1008" i="8"/>
  <c r="K1008" i="16" s="1"/>
  <c r="K986" i="8"/>
  <c r="K934" i="8"/>
  <c r="K932" i="8"/>
  <c r="K932" i="16" s="1"/>
  <c r="K912" i="8"/>
  <c r="K912" i="16" s="1"/>
  <c r="K895" i="8"/>
  <c r="K893" i="8"/>
  <c r="K876" i="8"/>
  <c r="K876" i="16" s="1"/>
  <c r="K840" i="8"/>
  <c r="K820" i="8"/>
  <c r="K732" i="8"/>
  <c r="K730" i="8"/>
  <c r="K712" i="8"/>
  <c r="K691" i="8"/>
  <c r="K691" i="16" s="1"/>
  <c r="K687" i="8"/>
  <c r="K685" i="8"/>
  <c r="K685" i="16" s="1"/>
  <c r="K681" i="8"/>
  <c r="K681" i="16" s="1"/>
  <c r="K679" i="8"/>
  <c r="K679" i="16" s="1"/>
  <c r="K518" i="8"/>
  <c r="K513" i="8"/>
  <c r="K492" i="8"/>
  <c r="K473" i="8"/>
  <c r="K429" i="8"/>
  <c r="K415" i="8"/>
  <c r="K415" i="16" s="1"/>
  <c r="K67" i="8"/>
  <c r="K1234" i="8"/>
  <c r="K1234" i="16" s="1"/>
  <c r="K1211" i="8"/>
  <c r="K1209" i="8"/>
  <c r="K1188" i="8"/>
  <c r="K1158" i="8"/>
  <c r="K1156" i="8"/>
  <c r="K1129" i="8"/>
  <c r="K1121" i="8"/>
  <c r="K1119" i="8"/>
  <c r="K1074" i="8"/>
  <c r="K1039" i="8"/>
  <c r="K930" i="8"/>
  <c r="K887" i="8"/>
  <c r="K887" i="16" s="1"/>
  <c r="K838" i="8"/>
  <c r="K822" i="8"/>
  <c r="K822" i="16" s="1"/>
  <c r="K728" i="8"/>
  <c r="K656" i="8"/>
  <c r="K654" i="8"/>
  <c r="K654" i="16" s="1"/>
  <c r="K615" i="8"/>
  <c r="K608" i="8"/>
  <c r="K608" i="16" s="1"/>
  <c r="K577" i="8"/>
  <c r="K572" i="8"/>
  <c r="K572" i="16" s="1"/>
  <c r="K1230" i="8"/>
  <c r="K1207" i="8"/>
  <c r="K1205" i="8"/>
  <c r="K1203" i="8"/>
  <c r="K1173" i="8"/>
  <c r="K1148" i="8"/>
  <c r="K1146" i="8"/>
  <c r="K1144" i="8"/>
  <c r="K1123" i="8"/>
  <c r="K1076" i="8"/>
  <c r="K1076" i="16" s="1"/>
  <c r="K1064" i="8"/>
  <c r="K1041" i="8"/>
  <c r="K1037" i="8"/>
  <c r="K1037" i="16" s="1"/>
  <c r="K998" i="8"/>
  <c r="K998" i="16" s="1"/>
  <c r="K996" i="8"/>
  <c r="K996" i="16" s="1"/>
  <c r="K982" i="8"/>
  <c r="K982" i="16" s="1"/>
  <c r="K947" i="8"/>
  <c r="K945" i="8"/>
  <c r="K928" i="8"/>
  <c r="K910" i="8"/>
  <c r="K910" i="16" s="1"/>
  <c r="K874" i="8"/>
  <c r="K874" i="16" s="1"/>
  <c r="K868" i="8"/>
  <c r="K866" i="8"/>
  <c r="K866" i="16" s="1"/>
  <c r="K860" i="8"/>
  <c r="K836" i="8"/>
  <c r="K836" i="16" s="1"/>
  <c r="K834" i="8"/>
  <c r="K834" i="16" s="1"/>
  <c r="K809" i="8"/>
  <c r="K724" i="8"/>
  <c r="K695" i="8"/>
  <c r="K695" i="16" s="1"/>
  <c r="K693" i="8"/>
  <c r="K617" i="8"/>
  <c r="K617" i="16" s="1"/>
  <c r="K556" i="8"/>
  <c r="K556" i="16" s="1"/>
  <c r="K508" i="8"/>
  <c r="K434" i="8"/>
  <c r="K434" i="16" s="1"/>
  <c r="K393" i="8"/>
  <c r="K288" i="8"/>
  <c r="K1226" i="8"/>
  <c r="K1224" i="8"/>
  <c r="K1186" i="8"/>
  <c r="K1154" i="8"/>
  <c r="K1152" i="8"/>
  <c r="K1117" i="8"/>
  <c r="K1117" i="16" s="1"/>
  <c r="K1004" i="8"/>
  <c r="K1002" i="8"/>
  <c r="K1002" i="16" s="1"/>
  <c r="K1000" i="8"/>
  <c r="K951" i="8"/>
  <c r="K951" i="16" s="1"/>
  <c r="K949" i="8"/>
  <c r="K926" i="8"/>
  <c r="K926" i="16" s="1"/>
  <c r="I58" i="19" s="1"/>
  <c r="K924" i="8"/>
  <c r="K920" i="8"/>
  <c r="K920" i="16" s="1"/>
  <c r="K885" i="8"/>
  <c r="K885" i="16" s="1"/>
  <c r="K883" i="8"/>
  <c r="K872" i="8"/>
  <c r="K872" i="16" s="1"/>
  <c r="K870" i="8"/>
  <c r="K870" i="16" s="1"/>
  <c r="K850" i="8"/>
  <c r="K832" i="8"/>
  <c r="K826" i="8"/>
  <c r="K807" i="8"/>
  <c r="K793" i="8"/>
  <c r="K789" i="8"/>
  <c r="K789" i="16" s="1"/>
  <c r="K736" i="8"/>
  <c r="K726" i="8"/>
  <c r="K619" i="8"/>
  <c r="K3" i="8"/>
  <c r="K1220" i="8"/>
  <c r="K1182" i="8"/>
  <c r="K1142" i="8"/>
  <c r="K1140" i="8"/>
  <c r="K1113" i="8"/>
  <c r="K1060" i="8"/>
  <c r="K1056" i="8"/>
  <c r="K1035" i="8"/>
  <c r="K1035" i="16" s="1"/>
  <c r="K1017" i="8"/>
  <c r="K1017" i="16" s="1"/>
  <c r="K980" i="8"/>
  <c r="K980" i="16" s="1"/>
  <c r="K960" i="8"/>
  <c r="K943" i="8"/>
  <c r="K941" i="8"/>
  <c r="K922" i="8"/>
  <c r="K922" i="16" s="1"/>
  <c r="K902" i="8"/>
  <c r="K902" i="16" s="1"/>
  <c r="K881" i="8"/>
  <c r="K881" i="16" s="1"/>
  <c r="K858" i="8"/>
  <c r="K830" i="8"/>
  <c r="K830" i="16" s="1"/>
  <c r="K805" i="8"/>
  <c r="K797" i="8"/>
  <c r="K797" i="16" s="1"/>
  <c r="K755" i="8"/>
  <c r="K738" i="8"/>
  <c r="K701" i="8"/>
  <c r="K697" i="8"/>
  <c r="K697" i="16" s="1"/>
  <c r="K649" i="8"/>
  <c r="K649" i="16" s="1"/>
  <c r="K640" i="8"/>
  <c r="K640" i="16" s="1"/>
  <c r="K638" i="8"/>
  <c r="K596" i="8"/>
  <c r="K510" i="8"/>
  <c r="K489" i="8"/>
  <c r="K475" i="8"/>
  <c r="K475" i="16" s="1"/>
  <c r="K458" i="8"/>
  <c r="K458" i="16" s="1"/>
  <c r="K450" i="8"/>
  <c r="K367" i="8"/>
  <c r="K367" i="16" s="1"/>
  <c r="K364" i="8"/>
  <c r="K339" i="8"/>
  <c r="I1226" i="8"/>
  <c r="I1197" i="8"/>
  <c r="I1186" i="8"/>
  <c r="I1168" i="8"/>
  <c r="I1157" i="8"/>
  <c r="I1133" i="8"/>
  <c r="I1120" i="8"/>
  <c r="I1109" i="8"/>
  <c r="I1096" i="8"/>
  <c r="I1096" i="16" s="1"/>
  <c r="I1085" i="8"/>
  <c r="I1085" i="16" s="1"/>
  <c r="I1072" i="8"/>
  <c r="I1072" i="16" s="1"/>
  <c r="J12" i="17" s="1"/>
  <c r="I1070" i="8"/>
  <c r="I1046" i="8"/>
  <c r="I1024" i="8"/>
  <c r="I1022" i="8"/>
  <c r="I1022" i="16" s="1"/>
  <c r="G69" i="19" s="1"/>
  <c r="I1020" i="8"/>
  <c r="I1020" i="16" s="1"/>
  <c r="I1011" i="8"/>
  <c r="I1011" i="16" s="1"/>
  <c r="G75" i="19" s="1"/>
  <c r="I1004" i="8"/>
  <c r="I978" i="8"/>
  <c r="I976" i="8"/>
  <c r="I961" i="8"/>
  <c r="I961" i="16" s="1"/>
  <c r="I926" i="8"/>
  <c r="I926" i="16" s="1"/>
  <c r="G58" i="19" s="1"/>
  <c r="I915" i="8"/>
  <c r="I904" i="8"/>
  <c r="I889" i="8"/>
  <c r="I889" i="16" s="1"/>
  <c r="T889" i="16" s="1"/>
  <c r="I856" i="8"/>
  <c r="I854" i="8"/>
  <c r="I854" i="16" s="1"/>
  <c r="G13" i="19" s="1"/>
  <c r="I839" i="8"/>
  <c r="I839" i="16" s="1"/>
  <c r="I824" i="8"/>
  <c r="I822" i="8"/>
  <c r="I822" i="16" s="1"/>
  <c r="I820" i="8"/>
  <c r="I803" i="8"/>
  <c r="I786" i="8"/>
  <c r="I786" i="16" s="1"/>
  <c r="I769" i="8"/>
  <c r="I738" i="8"/>
  <c r="I736" i="8"/>
  <c r="I717" i="8"/>
  <c r="I717" i="16" s="1"/>
  <c r="G73" i="19" s="1"/>
  <c r="I698" i="8"/>
  <c r="I698" i="16" s="1"/>
  <c r="I692" i="8"/>
  <c r="I690" i="8"/>
  <c r="I690" i="16" s="1"/>
  <c r="I684" i="8"/>
  <c r="I684" i="16" s="1"/>
  <c r="G39" i="19" s="1"/>
  <c r="I645" i="8"/>
  <c r="I604" i="8"/>
  <c r="I604" i="16" s="1"/>
  <c r="I602" i="8"/>
  <c r="I602" i="16" s="1"/>
  <c r="I600" i="8"/>
  <c r="I600" i="16" s="1"/>
  <c r="I598" i="8"/>
  <c r="I589" i="8"/>
  <c r="I578" i="8"/>
  <c r="I567" i="8"/>
  <c r="I567" i="16" s="1"/>
  <c r="I537" i="8"/>
  <c r="I537" i="16" s="1"/>
  <c r="I520" i="8"/>
  <c r="I495" i="8"/>
  <c r="I495" i="16" s="1"/>
  <c r="I447" i="8"/>
  <c r="I442" i="8"/>
  <c r="I442" i="16" s="1"/>
  <c r="I423" i="8"/>
  <c r="I396" i="8"/>
  <c r="I396" i="16" s="1"/>
  <c r="I391" i="8"/>
  <c r="I355" i="8"/>
  <c r="I355" i="16" s="1"/>
  <c r="I349" i="8"/>
  <c r="I349" i="16" s="1"/>
  <c r="I313" i="8"/>
  <c r="I313" i="16" s="1"/>
  <c r="G5" i="19" s="1"/>
  <c r="I303" i="8"/>
  <c r="I303" i="16" s="1"/>
  <c r="I288" i="8"/>
  <c r="I238" i="8"/>
  <c r="I171" i="8"/>
  <c r="I152" i="8"/>
  <c r="I123" i="8"/>
  <c r="I123" i="16" s="1"/>
  <c r="I111" i="8"/>
  <c r="I111" i="16" s="1"/>
  <c r="G9" i="19" s="1"/>
  <c r="I67" i="8"/>
  <c r="Q981" i="2"/>
  <c r="I1242" i="8"/>
  <c r="I1233" i="8"/>
  <c r="I1211" i="8"/>
  <c r="I1191" i="8"/>
  <c r="I1162" i="8"/>
  <c r="I1153" i="8"/>
  <c r="I1151" i="8"/>
  <c r="I1138" i="8"/>
  <c r="I1127" i="8"/>
  <c r="I1114" i="8"/>
  <c r="I1114" i="16" s="1"/>
  <c r="G31" i="19" s="1"/>
  <c r="I1103" i="8"/>
  <c r="I1090" i="8"/>
  <c r="I1079" i="8"/>
  <c r="I1053" i="8"/>
  <c r="I1053" i="16" s="1"/>
  <c r="I1040" i="8"/>
  <c r="I1040" i="16" s="1"/>
  <c r="I1033" i="8"/>
  <c r="I1007" i="8"/>
  <c r="I1007" i="16" s="1"/>
  <c r="I990" i="8"/>
  <c r="I990" i="16" s="1"/>
  <c r="I966" i="8"/>
  <c r="I966" i="16" s="1"/>
  <c r="I957" i="8"/>
  <c r="I957" i="16" s="1"/>
  <c r="I942" i="8"/>
  <c r="I942" i="16" s="1"/>
  <c r="I933" i="8"/>
  <c r="I922" i="8"/>
  <c r="I922" i="16" s="1"/>
  <c r="I920" i="8"/>
  <c r="I920" i="16" s="1"/>
  <c r="I898" i="8"/>
  <c r="I898" i="16" s="1"/>
  <c r="G35" i="19" s="1"/>
  <c r="I861" i="8"/>
  <c r="I861" i="16" s="1"/>
  <c r="I846" i="8"/>
  <c r="I846" i="16" s="1"/>
  <c r="I808" i="8"/>
  <c r="I808" i="16" s="1"/>
  <c r="I757" i="8"/>
  <c r="I711" i="8"/>
  <c r="I709" i="8"/>
  <c r="I680" i="8"/>
  <c r="I676" i="8"/>
  <c r="I636" i="8"/>
  <c r="I634" i="8"/>
  <c r="I634" i="16" s="1"/>
  <c r="I632" i="8"/>
  <c r="I630" i="8"/>
  <c r="I630" i="16" s="1"/>
  <c r="I610" i="8"/>
  <c r="I582" i="8"/>
  <c r="I582" i="16" s="1"/>
  <c r="G37" i="19" s="1"/>
  <c r="I573" i="8"/>
  <c r="I573" i="16" s="1"/>
  <c r="G71" i="19" s="1"/>
  <c r="I546" i="8"/>
  <c r="I541" i="8"/>
  <c r="I541" i="16" s="1"/>
  <c r="I468" i="8"/>
  <c r="I465" i="8"/>
  <c r="I428" i="8"/>
  <c r="I428" i="16" s="1"/>
  <c r="I382" i="8"/>
  <c r="I291" i="8"/>
  <c r="I291" i="16" s="1"/>
  <c r="G70" i="19" s="1"/>
  <c r="I283" i="8"/>
  <c r="I275" i="8"/>
  <c r="I275" i="16" s="1"/>
  <c r="I271" i="8"/>
  <c r="I267" i="8"/>
  <c r="I267" i="16" s="1"/>
  <c r="I222" i="8"/>
  <c r="I222" i="16" s="1"/>
  <c r="I185" i="8"/>
  <c r="I170" i="8"/>
  <c r="I170" i="16" s="1"/>
  <c r="I165" i="8"/>
  <c r="I104" i="8"/>
  <c r="I98" i="8"/>
  <c r="I98" i="16" s="1"/>
  <c r="G80" i="8"/>
  <c r="G59" i="8"/>
  <c r="G50" i="8"/>
  <c r="G42" i="8"/>
  <c r="G9" i="8"/>
  <c r="G9" i="16" s="1"/>
  <c r="Q1101" i="2"/>
  <c r="G1236" i="8"/>
  <c r="G1213" i="8"/>
  <c r="G1183" i="8"/>
  <c r="G1169" i="8"/>
  <c r="G1153" i="8"/>
  <c r="G1135" i="8"/>
  <c r="G1110" i="8"/>
  <c r="G1083" i="8"/>
  <c r="G1083" i="16" s="1"/>
  <c r="G1072" i="8"/>
  <c r="G1072" i="16" s="1"/>
  <c r="G1063" i="8"/>
  <c r="G1045" i="8"/>
  <c r="G1045" i="16" s="1"/>
  <c r="G1031" i="8"/>
  <c r="G1011" i="8"/>
  <c r="G1011" i="16" s="1"/>
  <c r="G977" i="8"/>
  <c r="G977" i="16" s="1"/>
  <c r="G957" i="8"/>
  <c r="G957" i="16" s="1"/>
  <c r="G946" i="8"/>
  <c r="G946" i="16" s="1"/>
  <c r="G937" i="8"/>
  <c r="G937" i="16" s="1"/>
  <c r="G919" i="8"/>
  <c r="G919" i="16" s="1"/>
  <c r="G894" i="8"/>
  <c r="G894" i="16" s="1"/>
  <c r="G892" i="8"/>
  <c r="G892" i="16" s="1"/>
  <c r="G885" i="8"/>
  <c r="G885" i="16" s="1"/>
  <c r="G878" i="8"/>
  <c r="G858" i="8"/>
  <c r="G847" i="8"/>
  <c r="G838" i="8"/>
  <c r="G831" i="8"/>
  <c r="G818" i="8"/>
  <c r="G798" i="8"/>
  <c r="G798" i="16" s="1"/>
  <c r="G778" i="8"/>
  <c r="G778" i="16" s="1"/>
  <c r="G704" i="8"/>
  <c r="G689" i="8"/>
  <c r="G689" i="16" s="1"/>
  <c r="G674" i="8"/>
  <c r="G665" i="8"/>
  <c r="G665" i="16" s="1"/>
  <c r="G613" i="8"/>
  <c r="G613" i="16" s="1"/>
  <c r="G588" i="8"/>
  <c r="G588" i="16" s="1"/>
  <c r="G586" i="8"/>
  <c r="G571" i="8"/>
  <c r="G569" i="8"/>
  <c r="G569" i="16" s="1"/>
  <c r="G567" i="8"/>
  <c r="G567" i="16" s="1"/>
  <c r="G552" i="8"/>
  <c r="G550" i="8"/>
  <c r="G550" i="16" s="1"/>
  <c r="G536" i="8"/>
  <c r="G522" i="8"/>
  <c r="G522" i="16" s="1"/>
  <c r="G501" i="8"/>
  <c r="G463" i="8"/>
  <c r="G443" i="8"/>
  <c r="G443" i="16" s="1"/>
  <c r="G435" i="8"/>
  <c r="G435" i="16" s="1"/>
  <c r="G430" i="8"/>
  <c r="G417" i="8"/>
  <c r="G412" i="8"/>
  <c r="G407" i="8"/>
  <c r="G407" i="16" s="1"/>
  <c r="G402" i="8"/>
  <c r="G376" i="8"/>
  <c r="G373" i="8"/>
  <c r="G365" i="8"/>
  <c r="G360" i="8"/>
  <c r="G347" i="8"/>
  <c r="G347" i="16" s="1"/>
  <c r="G331" i="8"/>
  <c r="G313" i="8"/>
  <c r="G313" i="16" s="1"/>
  <c r="G310" i="8"/>
  <c r="G294" i="8"/>
  <c r="G294" i="16" s="1"/>
  <c r="G276" i="8"/>
  <c r="G240" i="8"/>
  <c r="G227" i="8"/>
  <c r="G227" i="16" s="1"/>
  <c r="G207" i="8"/>
  <c r="G207" i="16" s="1"/>
  <c r="G194" i="8"/>
  <c r="G182" i="8"/>
  <c r="G182" i="16" s="1"/>
  <c r="G155" i="8"/>
  <c r="G127" i="8"/>
  <c r="G127" i="16" s="1"/>
  <c r="G116" i="8"/>
  <c r="G99" i="8"/>
  <c r="G99" i="16" s="1"/>
  <c r="G91" i="8"/>
  <c r="G91" i="16" s="1"/>
  <c r="G54" i="8"/>
  <c r="G36" i="8"/>
  <c r="G23" i="8"/>
  <c r="G1243" i="8"/>
  <c r="G1227" i="8"/>
  <c r="G1220" i="8"/>
  <c r="G1204" i="8"/>
  <c r="G1190" i="8"/>
  <c r="G1160" i="8"/>
  <c r="G1151" i="8"/>
  <c r="G1142" i="8"/>
  <c r="G1126" i="8"/>
  <c r="G1117" i="8"/>
  <c r="G1117" i="16" s="1"/>
  <c r="G1099" i="8"/>
  <c r="G1090" i="8"/>
  <c r="G1070" i="8"/>
  <c r="G1054" i="8"/>
  <c r="G1029" i="8"/>
  <c r="G1029" i="16" s="1"/>
  <c r="G1018" i="8"/>
  <c r="G1004" i="8"/>
  <c r="G991" i="8"/>
  <c r="G984" i="8"/>
  <c r="G975" i="8"/>
  <c r="G964" i="8"/>
  <c r="G928" i="8"/>
  <c r="G910" i="8"/>
  <c r="G903" i="8"/>
  <c r="G903" i="16" s="1"/>
  <c r="G865" i="8"/>
  <c r="G865" i="16" s="1"/>
  <c r="G816" i="8"/>
  <c r="G807" i="8"/>
  <c r="G787" i="8"/>
  <c r="G776" i="8"/>
  <c r="G776" i="16" s="1"/>
  <c r="G765" i="8"/>
  <c r="G754" i="8"/>
  <c r="G737" i="8"/>
  <c r="G702" i="8"/>
  <c r="G687" i="8"/>
  <c r="G663" i="8"/>
  <c r="G663" i="16" s="1"/>
  <c r="G623" i="8"/>
  <c r="G619" i="8"/>
  <c r="G617" i="8"/>
  <c r="G617" i="16" s="1"/>
  <c r="G615" i="8"/>
  <c r="G573" i="8"/>
  <c r="G573" i="16" s="1"/>
  <c r="G545" i="8"/>
  <c r="G527" i="8"/>
  <c r="G515" i="8"/>
  <c r="G515" i="16" s="1"/>
  <c r="G508" i="8"/>
  <c r="G491" i="8"/>
  <c r="G484" i="8"/>
  <c r="G479" i="8"/>
  <c r="G455" i="8"/>
  <c r="G450" i="8"/>
  <c r="G425" i="8"/>
  <c r="G425" i="16" s="1"/>
  <c r="E20" i="19" s="1"/>
  <c r="G381" i="8"/>
  <c r="G316" i="8"/>
  <c r="G307" i="8"/>
  <c r="G307" i="16" s="1"/>
  <c r="G304" i="8"/>
  <c r="G304" i="16" s="1"/>
  <c r="G287" i="8"/>
  <c r="G279" i="8"/>
  <c r="G279" i="16" s="1"/>
  <c r="G272" i="8"/>
  <c r="G272" i="16" s="1"/>
  <c r="G252" i="8"/>
  <c r="G236" i="8"/>
  <c r="G231" i="8"/>
  <c r="G177" i="8"/>
  <c r="G173" i="8"/>
  <c r="G82" i="8"/>
  <c r="G82" i="16" s="1"/>
  <c r="G76" i="8"/>
  <c r="G76" i="16" s="1"/>
  <c r="G34" i="8"/>
  <c r="G34" i="16" s="1"/>
  <c r="G14" i="8"/>
  <c r="G856" i="8"/>
  <c r="G845" i="8"/>
  <c r="G836" i="8"/>
  <c r="G836" i="16" s="1"/>
  <c r="G829" i="8"/>
  <c r="G814" i="8"/>
  <c r="G796" i="8"/>
  <c r="G796" i="16" s="1"/>
  <c r="G763" i="8"/>
  <c r="G763" i="16" s="1"/>
  <c r="G761" i="8"/>
  <c r="G752" i="8"/>
  <c r="G750" i="8"/>
  <c r="G735" i="8"/>
  <c r="G726" i="8"/>
  <c r="G715" i="8"/>
  <c r="G685" i="8"/>
  <c r="G685" i="16" s="1"/>
  <c r="G672" i="8"/>
  <c r="G672" i="16" s="1"/>
  <c r="G661" i="8"/>
  <c r="G625" i="8"/>
  <c r="G625" i="16" s="1"/>
  <c r="G621" i="8"/>
  <c r="G621" i="16" s="1"/>
  <c r="T621" i="16" s="1"/>
  <c r="G592" i="8"/>
  <c r="G592" i="16" s="1"/>
  <c r="G590" i="8"/>
  <c r="G590" i="16" s="1"/>
  <c r="G554" i="8"/>
  <c r="G538" i="8"/>
  <c r="G517" i="8"/>
  <c r="G517" i="16" s="1"/>
  <c r="G503" i="8"/>
  <c r="G503" i="16" s="1"/>
  <c r="G498" i="8"/>
  <c r="G486" i="8"/>
  <c r="G486" i="16" s="1"/>
  <c r="G476" i="8"/>
  <c r="G468" i="8"/>
  <c r="G460" i="8"/>
  <c r="G440" i="8"/>
  <c r="G440" i="16" s="1"/>
  <c r="G409" i="8"/>
  <c r="G399" i="8"/>
  <c r="G389" i="8"/>
  <c r="G355" i="8"/>
  <c r="G355" i="16" s="1"/>
  <c r="G339" i="8"/>
  <c r="G328" i="8"/>
  <c r="G328" i="16" s="1"/>
  <c r="E39" i="19" s="1"/>
  <c r="G323" i="8"/>
  <c r="G323" i="16" s="1"/>
  <c r="G319" i="8"/>
  <c r="G319" i="16" s="1"/>
  <c r="G301" i="8"/>
  <c r="G297" i="8"/>
  <c r="G297" i="16" s="1"/>
  <c r="G290" i="8"/>
  <c r="G268" i="8"/>
  <c r="G268" i="16" s="1"/>
  <c r="H9" i="17" s="1"/>
  <c r="G247" i="8"/>
  <c r="G247" i="16" s="1"/>
  <c r="G243" i="8"/>
  <c r="G168" i="8"/>
  <c r="G168" i="16" s="1"/>
  <c r="E74" i="19" s="1"/>
  <c r="G131" i="8"/>
  <c r="G62" i="8"/>
  <c r="G62" i="16" s="1"/>
  <c r="G1232" i="8"/>
  <c r="G1225" i="8"/>
  <c r="G1209" i="8"/>
  <c r="G1195" i="8"/>
  <c r="G1179" i="8"/>
  <c r="G1165" i="8"/>
  <c r="G1147" i="8"/>
  <c r="G1131" i="8"/>
  <c r="G1122" i="8"/>
  <c r="G1122" i="16" s="1"/>
  <c r="G1106" i="8"/>
  <c r="G1095" i="8"/>
  <c r="G1059" i="8"/>
  <c r="G1050" i="8"/>
  <c r="G1041" i="8"/>
  <c r="G1027" i="8"/>
  <c r="G1000" i="8"/>
  <c r="G998" i="8"/>
  <c r="G998" i="16" s="1"/>
  <c r="G969" i="8"/>
  <c r="G969" i="16" s="1"/>
  <c r="G933" i="8"/>
  <c r="G915" i="8"/>
  <c r="G881" i="8"/>
  <c r="G881" i="16" s="1"/>
  <c r="G843" i="8"/>
  <c r="G843" i="16" s="1"/>
  <c r="G834" i="8"/>
  <c r="G834" i="16" s="1"/>
  <c r="G827" i="8"/>
  <c r="G812" i="8"/>
  <c r="G783" i="8"/>
  <c r="G783" i="16" s="1"/>
  <c r="G772" i="8"/>
  <c r="G772" i="16" s="1"/>
  <c r="G759" i="8"/>
  <c r="G759" i="16" s="1"/>
  <c r="E6" i="19" s="1"/>
  <c r="G746" i="8"/>
  <c r="G746" i="16" s="1"/>
  <c r="G731" i="8"/>
  <c r="G722" i="8"/>
  <c r="G711" i="8"/>
  <c r="G698" i="8"/>
  <c r="G698" i="16" s="1"/>
  <c r="G696" i="8"/>
  <c r="G696" i="16" s="1"/>
  <c r="G670" i="8"/>
  <c r="G670" i="16" s="1"/>
  <c r="G659" i="8"/>
  <c r="G659" i="16" s="1"/>
  <c r="E3" i="19" s="1"/>
  <c r="G637" i="8"/>
  <c r="G633" i="8"/>
  <c r="G629" i="8"/>
  <c r="G627" i="8"/>
  <c r="G604" i="8"/>
  <c r="G604" i="16" s="1"/>
  <c r="G596" i="8"/>
  <c r="G579" i="8"/>
  <c r="G579" i="16" s="1"/>
  <c r="G577" i="8"/>
  <c r="G556" i="8"/>
  <c r="G556" i="16" s="1"/>
  <c r="E71" i="19" s="1"/>
  <c r="G531" i="8"/>
  <c r="G519" i="8"/>
  <c r="G519" i="16" s="1"/>
  <c r="G512" i="8"/>
  <c r="G512" i="16" s="1"/>
  <c r="E18" i="19" s="1"/>
  <c r="G493" i="8"/>
  <c r="G493" i="16" s="1"/>
  <c r="G457" i="8"/>
  <c r="G432" i="8"/>
  <c r="G432" i="16" s="1"/>
  <c r="E29" i="19" s="1"/>
  <c r="G419" i="8"/>
  <c r="G419" i="16" s="1"/>
  <c r="E40" i="19" s="1"/>
  <c r="G404" i="8"/>
  <c r="G383" i="8"/>
  <c r="G383" i="16" s="1"/>
  <c r="G367" i="8"/>
  <c r="G367" i="16" s="1"/>
  <c r="G362" i="8"/>
  <c r="G357" i="8"/>
  <c r="G357" i="16" s="1"/>
  <c r="G352" i="8"/>
  <c r="G333" i="8"/>
  <c r="G293" i="8"/>
  <c r="G255" i="8"/>
  <c r="G226" i="8"/>
  <c r="G213" i="8"/>
  <c r="G213" i="16" s="1"/>
  <c r="G197" i="8"/>
  <c r="G197" i="16" s="1"/>
  <c r="E8" i="19" s="1"/>
  <c r="G176" i="8"/>
  <c r="G176" i="16" s="1"/>
  <c r="G81" i="8"/>
  <c r="G31" i="8"/>
  <c r="G1230" i="8"/>
  <c r="G1223" i="8"/>
  <c r="G1207" i="8"/>
  <c r="G1200" i="8"/>
  <c r="G1193" i="8"/>
  <c r="G1177" i="8"/>
  <c r="G1163" i="8"/>
  <c r="G1145" i="8"/>
  <c r="G1129" i="8"/>
  <c r="G1120" i="8"/>
  <c r="G1093" i="8"/>
  <c r="G1093" i="16" s="1"/>
  <c r="G1075" i="8"/>
  <c r="G1075" i="16" s="1"/>
  <c r="E61" i="19" s="1"/>
  <c r="G1057" i="8"/>
  <c r="G1057" i="16" s="1"/>
  <c r="G1039" i="8"/>
  <c r="G1025" i="8"/>
  <c r="G1023" i="8"/>
  <c r="G994" i="8"/>
  <c r="G967" i="8"/>
  <c r="G951" i="8"/>
  <c r="G951" i="16" s="1"/>
  <c r="G931" i="8"/>
  <c r="G913" i="8"/>
  <c r="G906" i="8"/>
  <c r="G906" i="16" s="1"/>
  <c r="G872" i="8"/>
  <c r="G872" i="16" s="1"/>
  <c r="G870" i="8"/>
  <c r="G870" i="16" s="1"/>
  <c r="G850" i="8"/>
  <c r="G832" i="8"/>
  <c r="G823" i="8"/>
  <c r="G823" i="16" s="1"/>
  <c r="G810" i="8"/>
  <c r="G801" i="8"/>
  <c r="G790" i="8"/>
  <c r="G790" i="16" s="1"/>
  <c r="G757" i="8"/>
  <c r="G742" i="8"/>
  <c r="G742" i="16" s="1"/>
  <c r="E23" i="19" s="1"/>
  <c r="G729" i="8"/>
  <c r="G718" i="8"/>
  <c r="G707" i="8"/>
  <c r="G692" i="8"/>
  <c r="G679" i="8"/>
  <c r="G679" i="16" s="1"/>
  <c r="G668" i="8"/>
  <c r="G655" i="8"/>
  <c r="G653" i="8"/>
  <c r="G653" i="16" s="1"/>
  <c r="G651" i="8"/>
  <c r="G645" i="8"/>
  <c r="G610" i="8"/>
  <c r="G608" i="8"/>
  <c r="G608" i="16" s="1"/>
  <c r="G581" i="8"/>
  <c r="G581" i="16" s="1"/>
  <c r="E44" i="19" s="1"/>
  <c r="G560" i="8"/>
  <c r="G542" i="8"/>
  <c r="G526" i="8"/>
  <c r="G526" i="16" s="1"/>
  <c r="G495" i="8"/>
  <c r="G495" i="16" s="1"/>
  <c r="G483" i="8"/>
  <c r="G483" i="16" s="1"/>
  <c r="G454" i="8"/>
  <c r="G442" i="8"/>
  <c r="G442" i="16" s="1"/>
  <c r="G411" i="8"/>
  <c r="G375" i="8"/>
  <c r="G372" i="8"/>
  <c r="G359" i="8"/>
  <c r="G359" i="16" s="1"/>
  <c r="G346" i="8"/>
  <c r="G325" i="8"/>
  <c r="G325" i="16" s="1"/>
  <c r="G322" i="8"/>
  <c r="G315" i="8"/>
  <c r="G312" i="8"/>
  <c r="G312" i="16" s="1"/>
  <c r="G309" i="8"/>
  <c r="G306" i="8"/>
  <c r="G306" i="16" s="1"/>
  <c r="G289" i="8"/>
  <c r="G289" i="16" s="1"/>
  <c r="E26" i="19" s="1"/>
  <c r="G278" i="8"/>
  <c r="G267" i="8"/>
  <c r="G267" i="16" s="1"/>
  <c r="G262" i="8"/>
  <c r="G230" i="8"/>
  <c r="G230" i="16" s="1"/>
  <c r="G221" i="8"/>
  <c r="G162" i="8"/>
  <c r="G130" i="8"/>
  <c r="G130" i="16" s="1"/>
  <c r="G74" i="8"/>
  <c r="G60" i="8"/>
  <c r="G60" i="16" s="1"/>
  <c r="G43" i="8"/>
  <c r="Q1021" i="2"/>
  <c r="Q432" i="2"/>
  <c r="Q671" i="2"/>
  <c r="Q333" i="2"/>
  <c r="Q1009" i="2"/>
  <c r="Q735" i="2"/>
  <c r="Q1116" i="2"/>
  <c r="Q1168" i="2"/>
  <c r="Q1040" i="2"/>
  <c r="Q384" i="2"/>
  <c r="Q1052" i="2"/>
  <c r="Q1053" i="2"/>
  <c r="E1131" i="8"/>
  <c r="E761" i="8"/>
  <c r="E1036" i="8"/>
  <c r="E1036" i="16" s="1"/>
  <c r="Q448" i="2"/>
  <c r="Q1068" i="2"/>
  <c r="Q783" i="2"/>
  <c r="Q993" i="2"/>
  <c r="E1175" i="8"/>
  <c r="Q1173" i="2"/>
  <c r="E1217" i="8"/>
  <c r="E1180" i="8"/>
  <c r="E801" i="8"/>
  <c r="E1097" i="8"/>
  <c r="Q1073" i="2"/>
  <c r="E768" i="8"/>
  <c r="E768" i="16" s="1"/>
  <c r="T768" i="16" s="1"/>
  <c r="E680" i="8"/>
  <c r="E1058" i="8"/>
  <c r="E1244" i="8"/>
  <c r="E1049" i="8"/>
  <c r="E841" i="8"/>
  <c r="E841" i="16" s="1"/>
  <c r="E1010" i="8"/>
  <c r="E1015" i="8"/>
  <c r="E765" i="8"/>
  <c r="E756" i="8"/>
  <c r="E921" i="8"/>
  <c r="E921" i="16" s="1"/>
  <c r="E744" i="8"/>
  <c r="E650" i="8"/>
  <c r="E650" i="16" s="1"/>
  <c r="E1222" i="8"/>
  <c r="E1148" i="8"/>
  <c r="E1089" i="8"/>
  <c r="E935" i="8"/>
  <c r="E935" i="16" s="1"/>
  <c r="E753" i="8"/>
  <c r="E668" i="8"/>
  <c r="E1128" i="8"/>
  <c r="E978" i="8"/>
  <c r="E967" i="8"/>
  <c r="E836" i="8"/>
  <c r="E836" i="16" s="1"/>
  <c r="E798" i="8"/>
  <c r="E798" i="16" s="1"/>
  <c r="E716" i="8"/>
  <c r="S716" i="8" s="1"/>
  <c r="E1224" i="8"/>
  <c r="E1219" i="8"/>
  <c r="E1219" i="16" s="1"/>
  <c r="E1202" i="8"/>
  <c r="E1182" i="8"/>
  <c r="E1162" i="8"/>
  <c r="E1162" i="16" s="1"/>
  <c r="E1133" i="8"/>
  <c r="E1063" i="8"/>
  <c r="E1051" i="8"/>
  <c r="E1051" i="16" s="1"/>
  <c r="T1051" i="16" s="1"/>
  <c r="E1012" i="8"/>
  <c r="E1012" i="16" s="1"/>
  <c r="E1002" i="8"/>
  <c r="E1002" i="16" s="1"/>
  <c r="E969" i="8"/>
  <c r="E964" i="8"/>
  <c r="E923" i="8"/>
  <c r="E923" i="16" s="1"/>
  <c r="E882" i="8"/>
  <c r="E846" i="8"/>
  <c r="E846" i="16" s="1"/>
  <c r="E791" i="8"/>
  <c r="E786" i="8"/>
  <c r="E786" i="16" s="1"/>
  <c r="E758" i="8"/>
  <c r="E707" i="8"/>
  <c r="E700" i="8"/>
  <c r="E659" i="8"/>
  <c r="E659" i="16" s="1"/>
  <c r="E1212" i="8"/>
  <c r="E1207" i="8"/>
  <c r="E1172" i="8"/>
  <c r="E1138" i="8"/>
  <c r="E1099" i="8"/>
  <c r="S1099" i="8" s="1"/>
  <c r="E1082" i="8"/>
  <c r="E1044" i="8"/>
  <c r="E976" i="8"/>
  <c r="E928" i="8"/>
  <c r="E916" i="8"/>
  <c r="E916" i="16" s="1"/>
  <c r="E894" i="8"/>
  <c r="E894" i="16" s="1"/>
  <c r="E877" i="8"/>
  <c r="E858" i="8"/>
  <c r="E851" i="8"/>
  <c r="E803" i="8"/>
  <c r="E666" i="8"/>
  <c r="E472" i="8"/>
  <c r="E1232" i="8"/>
  <c r="E1227" i="8"/>
  <c r="E1104" i="8"/>
  <c r="E1104" i="16" s="1"/>
  <c r="E1092" i="8"/>
  <c r="E1056" i="8"/>
  <c r="E1024" i="8"/>
  <c r="E892" i="8"/>
  <c r="E892" i="16" s="1"/>
  <c r="S892" i="16" s="1"/>
  <c r="E887" i="8"/>
  <c r="E887" i="16" s="1"/>
  <c r="E839" i="8"/>
  <c r="E839" i="16" s="1"/>
  <c r="E834" i="8"/>
  <c r="E834" i="16" s="1"/>
  <c r="E813" i="8"/>
  <c r="E813" i="16" s="1"/>
  <c r="E808" i="8"/>
  <c r="E808" i="16" s="1"/>
  <c r="E796" i="8"/>
  <c r="E796" i="16" s="1"/>
  <c r="E763" i="8"/>
  <c r="E763" i="16" s="1"/>
  <c r="E749" i="8"/>
  <c r="E714" i="8"/>
  <c r="E705" i="8"/>
  <c r="E1136" i="8"/>
  <c r="E856" i="8"/>
  <c r="E731" i="8"/>
  <c r="E712" i="8"/>
  <c r="E678" i="8"/>
  <c r="E580" i="8"/>
  <c r="E1230" i="8"/>
  <c r="E1195" i="8"/>
  <c r="E1102" i="8"/>
  <c r="E1102" i="16" s="1"/>
  <c r="E1090" i="8"/>
  <c r="E1059" i="8"/>
  <c r="E1054" i="8"/>
  <c r="E979" i="8"/>
  <c r="E950" i="8"/>
  <c r="E936" i="8"/>
  <c r="E904" i="8"/>
  <c r="E890" i="8"/>
  <c r="E890" i="16" s="1"/>
  <c r="E866" i="8"/>
  <c r="E866" i="16" s="1"/>
  <c r="E842" i="8"/>
  <c r="E811" i="8"/>
  <c r="E806" i="8"/>
  <c r="E806" i="16" s="1"/>
  <c r="E766" i="8"/>
  <c r="E766" i="16" s="1"/>
  <c r="E726" i="8"/>
  <c r="E253" i="8"/>
  <c r="E253" i="16" s="1"/>
  <c r="E665" i="8"/>
  <c r="E665" i="16" s="1"/>
  <c r="E670" i="8"/>
  <c r="E670" i="16" s="1"/>
  <c r="E694" i="8"/>
  <c r="E694" i="16" s="1"/>
  <c r="E723" i="8"/>
  <c r="E743" i="8"/>
  <c r="E760" i="8"/>
  <c r="E777" i="8"/>
  <c r="E810" i="8"/>
  <c r="E820" i="8"/>
  <c r="E886" i="8"/>
  <c r="E886" i="16" s="1"/>
  <c r="E896" i="8"/>
  <c r="E955" i="8"/>
  <c r="E968" i="8"/>
  <c r="E973" i="8"/>
  <c r="E973" i="16" s="1"/>
  <c r="E983" i="8"/>
  <c r="E996" i="8"/>
  <c r="E996" i="16" s="1"/>
  <c r="E1006" i="8"/>
  <c r="E1006" i="16" s="1"/>
  <c r="E1037" i="8"/>
  <c r="E1037" i="16" s="1"/>
  <c r="E1050" i="8"/>
  <c r="E1078" i="8"/>
  <c r="E1091" i="8"/>
  <c r="E1114" i="8"/>
  <c r="E1114" i="16" s="1"/>
  <c r="E1140" i="8"/>
  <c r="E1171" i="8"/>
  <c r="E1187" i="8"/>
  <c r="E1203" i="8"/>
  <c r="E1216" i="8"/>
  <c r="E630" i="8"/>
  <c r="E630" i="16" s="1"/>
  <c r="E730" i="8"/>
  <c r="E535" i="8"/>
  <c r="E637" i="8"/>
  <c r="E675" i="8"/>
  <c r="E682" i="8"/>
  <c r="E682" i="16" s="1"/>
  <c r="E701" i="8"/>
  <c r="E706" i="8"/>
  <c r="E728" i="8"/>
  <c r="E738" i="8"/>
  <c r="E750" i="8"/>
  <c r="E772" i="8"/>
  <c r="E772" i="16" s="1"/>
  <c r="E782" i="8"/>
  <c r="E787" i="8"/>
  <c r="E802" i="8"/>
  <c r="E802" i="16" s="1"/>
  <c r="E822" i="8"/>
  <c r="E822" i="16" s="1"/>
  <c r="E827" i="8"/>
  <c r="E835" i="8"/>
  <c r="E835" i="16" s="1"/>
  <c r="E855" i="8"/>
  <c r="E855" i="16" s="1"/>
  <c r="E868" i="8"/>
  <c r="E878" i="8"/>
  <c r="E909" i="8"/>
  <c r="E940" i="8"/>
  <c r="E960" i="8"/>
  <c r="E1003" i="8"/>
  <c r="E1019" i="8"/>
  <c r="E1034" i="8"/>
  <c r="E1068" i="8"/>
  <c r="E1068" i="16" s="1"/>
  <c r="E1073" i="8"/>
  <c r="E1083" i="8"/>
  <c r="E1083" i="16" s="1"/>
  <c r="E1096" i="8"/>
  <c r="E1096" i="16" s="1"/>
  <c r="E1106" i="8"/>
  <c r="E1132" i="8"/>
  <c r="E1145" i="8"/>
  <c r="E1163" i="8"/>
  <c r="E1179" i="8"/>
  <c r="E1192" i="8"/>
  <c r="E1200" i="8"/>
  <c r="E1208" i="8"/>
  <c r="E1208" i="16" s="1"/>
  <c r="E564" i="8"/>
  <c r="E653" i="8"/>
  <c r="E653" i="16" s="1"/>
  <c r="E660" i="8"/>
  <c r="E696" i="8"/>
  <c r="E696" i="16" s="1"/>
  <c r="E713" i="8"/>
  <c r="E713" i="16" s="1"/>
  <c r="E733" i="8"/>
  <c r="E733" i="16" s="1"/>
  <c r="E752" i="8"/>
  <c r="E797" i="8"/>
  <c r="E797" i="16" s="1"/>
  <c r="E807" i="8"/>
  <c r="S807" i="8" s="1"/>
  <c r="E840" i="8"/>
  <c r="E845" i="8"/>
  <c r="E850" i="8"/>
  <c r="E875" i="8"/>
  <c r="E891" i="8"/>
  <c r="E906" i="8"/>
  <c r="E906" i="16" s="1"/>
  <c r="E914" i="8"/>
  <c r="E932" i="8"/>
  <c r="E932" i="16" s="1"/>
  <c r="E945" i="8"/>
  <c r="E952" i="8"/>
  <c r="E988" i="8"/>
  <c r="E988" i="16" s="1"/>
  <c r="E998" i="8"/>
  <c r="E998" i="16" s="1"/>
  <c r="E1011" i="8"/>
  <c r="E1011" i="16" s="1"/>
  <c r="E1042" i="8"/>
  <c r="E1060" i="8"/>
  <c r="S1060" i="8" s="1"/>
  <c r="E1088" i="8"/>
  <c r="E1101" i="8"/>
  <c r="E1111" i="8"/>
  <c r="S1111" i="8" s="1"/>
  <c r="E1124" i="8"/>
  <c r="E1137" i="8"/>
  <c r="E1150" i="8"/>
  <c r="E1155" i="8"/>
  <c r="E1168" i="8"/>
  <c r="E1184" i="8"/>
  <c r="E1229" i="8"/>
  <c r="E1242" i="8"/>
  <c r="E498" i="8"/>
  <c r="E570" i="8"/>
  <c r="E698" i="8"/>
  <c r="E698" i="16" s="1"/>
  <c r="E747" i="8"/>
  <c r="E747" i="16" s="1"/>
  <c r="E779" i="8"/>
  <c r="E812" i="8"/>
  <c r="E880" i="8"/>
  <c r="E880" i="16" s="1"/>
  <c r="E903" i="8"/>
  <c r="E903" i="16" s="1"/>
  <c r="E929" i="8"/>
  <c r="E947" i="8"/>
  <c r="E957" i="8"/>
  <c r="E957" i="16" s="1"/>
  <c r="E970" i="8"/>
  <c r="E1000" i="8"/>
  <c r="E1075" i="8"/>
  <c r="E1075" i="16" s="1"/>
  <c r="E1116" i="8"/>
  <c r="E1116" i="16" s="1"/>
  <c r="E1226" i="8"/>
  <c r="E1239" i="8"/>
  <c r="E572" i="8"/>
  <c r="E572" i="16" s="1"/>
  <c r="E655" i="8"/>
  <c r="E672" i="8"/>
  <c r="E672" i="16" s="1"/>
  <c r="E718" i="8"/>
  <c r="E762" i="8"/>
  <c r="E774" i="8"/>
  <c r="E792" i="8"/>
  <c r="E792" i="16" s="1"/>
  <c r="E832" i="8"/>
  <c r="E860" i="8"/>
  <c r="E870" i="8"/>
  <c r="E870" i="16" s="1"/>
  <c r="E883" i="8"/>
  <c r="E919" i="8"/>
  <c r="E919" i="16" s="1"/>
  <c r="E924" i="8"/>
  <c r="E937" i="8"/>
  <c r="E937" i="16" s="1"/>
  <c r="E980" i="8"/>
  <c r="E980" i="16" s="1"/>
  <c r="T980" i="16" s="1"/>
  <c r="E993" i="8"/>
  <c r="E1008" i="8"/>
  <c r="E1008" i="16" s="1"/>
  <c r="E1016" i="8"/>
  <c r="E1026" i="8"/>
  <c r="E1026" i="16" s="1"/>
  <c r="E1031" i="8"/>
  <c r="E1047" i="8"/>
  <c r="E1052" i="8"/>
  <c r="E1052" i="16" s="1"/>
  <c r="E1065" i="8"/>
  <c r="E1065" i="16" s="1"/>
  <c r="E1080" i="8"/>
  <c r="E1080" i="16" s="1"/>
  <c r="E1129" i="8"/>
  <c r="E1142" i="8"/>
  <c r="E1160" i="8"/>
  <c r="E1176" i="8"/>
  <c r="E1197" i="8"/>
  <c r="E1213" i="8"/>
  <c r="E1234" i="8"/>
  <c r="E524" i="8"/>
  <c r="E662" i="8"/>
  <c r="E662" i="16" s="1"/>
  <c r="E708" i="8"/>
  <c r="E740" i="8"/>
  <c r="E784" i="8"/>
  <c r="E817" i="8"/>
  <c r="E824" i="8"/>
  <c r="E865" i="8"/>
  <c r="E865" i="16" s="1"/>
  <c r="E888" i="8"/>
  <c r="E898" i="8"/>
  <c r="E898" i="16" s="1"/>
  <c r="E985" i="8"/>
  <c r="E1021" i="8"/>
  <c r="E1021" i="16" s="1"/>
  <c r="E1057" i="8"/>
  <c r="E1057" i="16" s="1"/>
  <c r="E1152" i="8"/>
  <c r="E1218" i="8"/>
  <c r="E679" i="8"/>
  <c r="E679" i="16" s="1"/>
  <c r="E691" i="8"/>
  <c r="E691" i="16" s="1"/>
  <c r="E710" i="8"/>
  <c r="E710" i="16" s="1"/>
  <c r="E715" i="8"/>
  <c r="E754" i="8"/>
  <c r="E769" i="8"/>
  <c r="E794" i="8"/>
  <c r="E804" i="8"/>
  <c r="E829" i="8"/>
  <c r="E852" i="8"/>
  <c r="E857" i="8"/>
  <c r="E872" i="8"/>
  <c r="E872" i="16" s="1"/>
  <c r="E893" i="8"/>
  <c r="E934" i="8"/>
  <c r="E942" i="8"/>
  <c r="E942" i="16" s="1"/>
  <c r="E962" i="8"/>
  <c r="E977" i="8"/>
  <c r="E1005" i="8"/>
  <c r="E1062" i="8"/>
  <c r="E1070" i="8"/>
  <c r="E1085" i="8"/>
  <c r="E1085" i="16" s="1"/>
  <c r="E1098" i="8"/>
  <c r="E1108" i="8"/>
  <c r="E1121" i="8"/>
  <c r="E1126" i="8"/>
  <c r="E1134" i="8"/>
  <c r="E1147" i="8"/>
  <c r="E1165" i="8"/>
  <c r="E1181" i="8"/>
  <c r="E1194" i="8"/>
  <c r="S1194" i="8" s="1"/>
  <c r="E1210" i="8"/>
  <c r="E1223" i="8"/>
  <c r="E669" i="8"/>
  <c r="E684" i="8"/>
  <c r="E684" i="16" s="1"/>
  <c r="E742" i="8"/>
  <c r="E742" i="16" s="1"/>
  <c r="E590" i="8"/>
  <c r="E590" i="16" s="1"/>
  <c r="E673" i="8"/>
  <c r="E673" i="16" s="1"/>
  <c r="E704" i="8"/>
  <c r="E721" i="8"/>
  <c r="E721" i="16" s="1"/>
  <c r="E775" i="8"/>
  <c r="E785" i="8"/>
  <c r="E818" i="8"/>
  <c r="E833" i="8"/>
  <c r="E833" i="16" s="1"/>
  <c r="E861" i="8"/>
  <c r="E861" i="16" s="1"/>
  <c r="E884" i="8"/>
  <c r="E899" i="8"/>
  <c r="E899" i="16" s="1"/>
  <c r="E907" i="8"/>
  <c r="E920" i="8"/>
  <c r="E920" i="16" s="1"/>
  <c r="E925" i="8"/>
  <c r="E938" i="8"/>
  <c r="E938" i="16" s="1"/>
  <c r="E971" i="8"/>
  <c r="E994" i="8"/>
  <c r="E1017" i="8"/>
  <c r="E1017" i="16" s="1"/>
  <c r="E1022" i="8"/>
  <c r="E1022" i="16" s="1"/>
  <c r="E1032" i="8"/>
  <c r="E1048" i="8"/>
  <c r="E1053" i="8"/>
  <c r="E1053" i="16" s="1"/>
  <c r="E1066" i="8"/>
  <c r="E1081" i="8"/>
  <c r="E1081" i="16" s="1"/>
  <c r="E1094" i="8"/>
  <c r="E1130" i="8"/>
  <c r="E1143" i="8"/>
  <c r="E1161" i="8"/>
  <c r="E1161" i="16" s="1"/>
  <c r="E1177" i="8"/>
  <c r="E1190" i="8"/>
  <c r="E1206" i="8"/>
  <c r="E1214" i="8"/>
  <c r="E1235" i="8"/>
  <c r="E1235" i="16" s="1"/>
  <c r="E1185" i="8"/>
  <c r="E685" i="8"/>
  <c r="E685" i="16" s="1"/>
  <c r="E1240" i="8"/>
  <c r="E1225" i="8"/>
  <c r="E1220" i="8"/>
  <c r="E1178" i="8"/>
  <c r="E1158" i="8"/>
  <c r="E1153" i="8"/>
  <c r="E1146" i="8"/>
  <c r="E1107" i="8"/>
  <c r="S1107" i="8" s="1"/>
  <c r="E1095" i="8"/>
  <c r="E1064" i="8"/>
  <c r="E1027" i="8"/>
  <c r="E989" i="8"/>
  <c r="E989" i="16" s="1"/>
  <c r="E984" i="8"/>
  <c r="E972" i="8"/>
  <c r="E972" i="16" s="1"/>
  <c r="E948" i="8"/>
  <c r="E941" i="8"/>
  <c r="E854" i="8"/>
  <c r="E854" i="16" s="1"/>
  <c r="E816" i="8"/>
  <c r="E780" i="8"/>
  <c r="E780" i="16" s="1"/>
  <c r="E759" i="8"/>
  <c r="E759" i="16" s="1"/>
  <c r="E736" i="8"/>
  <c r="E683" i="8"/>
  <c r="E676" i="8"/>
  <c r="E926" i="8"/>
  <c r="E926" i="16" s="1"/>
  <c r="E1198" i="8"/>
  <c r="E1188" i="8"/>
  <c r="E1139" i="8"/>
  <c r="E1122" i="8"/>
  <c r="E1122" i="16" s="1"/>
  <c r="E1117" i="8"/>
  <c r="E1117" i="16" s="1"/>
  <c r="E1112" i="8"/>
  <c r="E1100" i="8"/>
  <c r="E1100" i="16" s="1"/>
  <c r="T1100" i="16" s="1"/>
  <c r="E1076" i="8"/>
  <c r="E1076" i="16" s="1"/>
  <c r="E1069" i="8"/>
  <c r="E1018" i="8"/>
  <c r="E897" i="8"/>
  <c r="E873" i="8"/>
  <c r="E859" i="8"/>
  <c r="E859" i="16" s="1"/>
  <c r="E825" i="8"/>
  <c r="E729" i="8"/>
  <c r="E724" i="8"/>
  <c r="E690" i="8"/>
  <c r="E690" i="16" s="1"/>
  <c r="E567" i="8"/>
  <c r="E567" i="16" s="1"/>
  <c r="E1233" i="8"/>
  <c r="E1228" i="8"/>
  <c r="E1193" i="8"/>
  <c r="E1040" i="8"/>
  <c r="E1040" i="16" s="1"/>
  <c r="E946" i="8"/>
  <c r="E946" i="16" s="1"/>
  <c r="E912" i="8"/>
  <c r="E912" i="16" s="1"/>
  <c r="E902" i="8"/>
  <c r="E902" i="16" s="1"/>
  <c r="E864" i="8"/>
  <c r="E830" i="8"/>
  <c r="E830" i="16" s="1"/>
  <c r="E814" i="8"/>
  <c r="E809" i="8"/>
  <c r="S809" i="8" s="1"/>
  <c r="E771" i="8"/>
  <c r="E764" i="8"/>
  <c r="E764" i="16" s="1"/>
  <c r="T764" i="16" s="1"/>
  <c r="E674" i="8"/>
  <c r="E974" i="8"/>
  <c r="E1243" i="8"/>
  <c r="E1238" i="8"/>
  <c r="E1156" i="8"/>
  <c r="E1144" i="8"/>
  <c r="E1127" i="8"/>
  <c r="E1105" i="8"/>
  <c r="E1035" i="8"/>
  <c r="E1035" i="16" s="1"/>
  <c r="E1030" i="8"/>
  <c r="E1025" i="8"/>
  <c r="S1025" i="8" s="1"/>
  <c r="E1001" i="8"/>
  <c r="E1001" i="16" s="1"/>
  <c r="E992" i="8"/>
  <c r="E987" i="8"/>
  <c r="E982" i="8"/>
  <c r="E982" i="16" s="1"/>
  <c r="E958" i="8"/>
  <c r="E958" i="16" s="1"/>
  <c r="E953" i="8"/>
  <c r="E953" i="16" s="1"/>
  <c r="E939" i="8"/>
  <c r="E871" i="8"/>
  <c r="E823" i="8"/>
  <c r="E823" i="16" s="1"/>
  <c r="E778" i="8"/>
  <c r="E778" i="16" s="1"/>
  <c r="E734" i="8"/>
  <c r="E722" i="8"/>
  <c r="E699" i="8"/>
  <c r="E699" i="16" s="1"/>
  <c r="E681" i="8"/>
  <c r="E681" i="16" s="1"/>
  <c r="E658" i="8"/>
  <c r="E931" i="8"/>
  <c r="E1201" i="8"/>
  <c r="E1186" i="8"/>
  <c r="E1166" i="8"/>
  <c r="S1166" i="8" s="1"/>
  <c r="E1149" i="8"/>
  <c r="E1120" i="8"/>
  <c r="E1115" i="8"/>
  <c r="E1115" i="16" s="1"/>
  <c r="T1115" i="16" s="1"/>
  <c r="E1110" i="8"/>
  <c r="E1074" i="8"/>
  <c r="E1067" i="8"/>
  <c r="E963" i="8"/>
  <c r="E922" i="8"/>
  <c r="E922" i="16" s="1"/>
  <c r="E881" i="8"/>
  <c r="E881" i="16" s="1"/>
  <c r="E790" i="8"/>
  <c r="E790" i="16" s="1"/>
  <c r="E739" i="8"/>
  <c r="E727" i="8"/>
  <c r="E727" i="16" s="1"/>
  <c r="E688" i="8"/>
  <c r="E688" i="16" s="1"/>
  <c r="E1020" i="8"/>
  <c r="E1020" i="16" s="1"/>
  <c r="S1020" i="16" s="1"/>
  <c r="E1211" i="8"/>
  <c r="E1196" i="8"/>
  <c r="E1191" i="8"/>
  <c r="E1086" i="8"/>
  <c r="E1043" i="8"/>
  <c r="E1043" i="16" s="1"/>
  <c r="E1038" i="8"/>
  <c r="E1038" i="16" s="1"/>
  <c r="E999" i="8"/>
  <c r="E999" i="16" s="1"/>
  <c r="T999" i="16" s="1"/>
  <c r="E951" i="8"/>
  <c r="E951" i="16" s="1"/>
  <c r="E944" i="8"/>
  <c r="E944" i="16" s="1"/>
  <c r="E915" i="8"/>
  <c r="E910" i="8"/>
  <c r="E910" i="16" s="1"/>
  <c r="E905" i="8"/>
  <c r="S905" i="8" s="1"/>
  <c r="E900" i="8"/>
  <c r="E900" i="16" s="1"/>
  <c r="T900" i="16" s="1"/>
  <c r="E876" i="8"/>
  <c r="E876" i="16" s="1"/>
  <c r="E867" i="8"/>
  <c r="E862" i="8"/>
  <c r="E828" i="8"/>
  <c r="E828" i="16" s="1"/>
  <c r="E795" i="8"/>
  <c r="E795" i="16" s="1"/>
  <c r="E776" i="8"/>
  <c r="E776" i="16" s="1"/>
  <c r="E748" i="8"/>
  <c r="E732" i="8"/>
  <c r="E697" i="8"/>
  <c r="E697" i="16" s="1"/>
  <c r="E849" i="8"/>
  <c r="E849" i="16" s="1"/>
  <c r="E3" i="8"/>
  <c r="E1241" i="8"/>
  <c r="E1236" i="8"/>
  <c r="E1159" i="8"/>
  <c r="E1154" i="8"/>
  <c r="E1079" i="8"/>
  <c r="E1072" i="8"/>
  <c r="E1072" i="16" s="1"/>
  <c r="S1072" i="16" s="1"/>
  <c r="E1028" i="8"/>
  <c r="E1028" i="16" s="1"/>
  <c r="E990" i="8"/>
  <c r="E990" i="16" s="1"/>
  <c r="E956" i="8"/>
  <c r="E843" i="8"/>
  <c r="E843" i="16" s="1"/>
  <c r="E838" i="8"/>
  <c r="E819" i="8"/>
  <c r="E819" i="16" s="1"/>
  <c r="E781" i="8"/>
  <c r="E663" i="8"/>
  <c r="E663" i="16" s="1"/>
  <c r="E656" i="8"/>
  <c r="E626" i="8"/>
  <c r="E626" i="16" s="1"/>
  <c r="E585" i="8"/>
  <c r="E585" i="16" s="1"/>
  <c r="E1170" i="8"/>
  <c r="E1204" i="8"/>
  <c r="E1174" i="8"/>
  <c r="E1164" i="8"/>
  <c r="S1164" i="8" s="1"/>
  <c r="E1123" i="8"/>
  <c r="E1118" i="8"/>
  <c r="E1113" i="8"/>
  <c r="E1033" i="8"/>
  <c r="E1014" i="8"/>
  <c r="E1014" i="16" s="1"/>
  <c r="E1009" i="8"/>
  <c r="E1004" i="8"/>
  <c r="E995" i="8"/>
  <c r="E966" i="8"/>
  <c r="E966" i="16" s="1"/>
  <c r="E961" i="8"/>
  <c r="E961" i="16" s="1"/>
  <c r="E848" i="8"/>
  <c r="E826" i="8"/>
  <c r="E800" i="8"/>
  <c r="E793" i="8"/>
  <c r="E788" i="8"/>
  <c r="E755" i="8"/>
  <c r="E746" i="8"/>
  <c r="E746" i="16" s="1"/>
  <c r="E737" i="8"/>
  <c r="E711" i="8"/>
  <c r="E702" i="8"/>
  <c r="E652" i="8"/>
  <c r="E634" i="8"/>
  <c r="E634" i="16" s="1"/>
  <c r="E618" i="8"/>
  <c r="E1209" i="8"/>
  <c r="E1169" i="8"/>
  <c r="E1084" i="8"/>
  <c r="E1084" i="16" s="1"/>
  <c r="E1046" i="8"/>
  <c r="E1041" i="8"/>
  <c r="E930" i="8"/>
  <c r="E918" i="8"/>
  <c r="E918" i="16" s="1"/>
  <c r="E913" i="8"/>
  <c r="E908" i="8"/>
  <c r="E874" i="8"/>
  <c r="M1239" i="8"/>
  <c r="M1236" i="8"/>
  <c r="M1211" i="8"/>
  <c r="M1189" i="8"/>
  <c r="M1186" i="8"/>
  <c r="M1161" i="8"/>
  <c r="M1161" i="16" s="1"/>
  <c r="M1116" i="8"/>
  <c r="M1116" i="16" s="1"/>
  <c r="M1113" i="8"/>
  <c r="M1080" i="8"/>
  <c r="M1080" i="16" s="1"/>
  <c r="M1077" i="8"/>
  <c r="M1077" i="16" s="1"/>
  <c r="M1018" i="8"/>
  <c r="M977" i="8"/>
  <c r="M977" i="16" s="1"/>
  <c r="M960" i="8"/>
  <c r="M954" i="8"/>
  <c r="M954" i="16" s="1"/>
  <c r="M916" i="8"/>
  <c r="M916" i="16" s="1"/>
  <c r="M913" i="8"/>
  <c r="M890" i="8"/>
  <c r="M890" i="16" s="1"/>
  <c r="M841" i="8"/>
  <c r="M841" i="16" s="1"/>
  <c r="M838" i="8"/>
  <c r="M818" i="8"/>
  <c r="M807" i="8"/>
  <c r="M804" i="8"/>
  <c r="M798" i="8"/>
  <c r="M798" i="16" s="1"/>
  <c r="M795" i="8"/>
  <c r="M795" i="16" s="1"/>
  <c r="M765" i="8"/>
  <c r="M746" i="8"/>
  <c r="M746" i="16" s="1"/>
  <c r="M709" i="8"/>
  <c r="M691" i="8"/>
  <c r="M691" i="16" s="1"/>
  <c r="M34" i="8"/>
  <c r="M34" i="16" s="1"/>
  <c r="M127" i="8"/>
  <c r="M127" i="16" s="1"/>
  <c r="M71" i="8"/>
  <c r="M71" i="16" s="1"/>
  <c r="M137" i="8"/>
  <c r="M168" i="8"/>
  <c r="M168" i="16" s="1"/>
  <c r="M330" i="8"/>
  <c r="M391" i="8"/>
  <c r="M466" i="8"/>
  <c r="M481" i="8"/>
  <c r="M309" i="8"/>
  <c r="M139" i="8"/>
  <c r="M381" i="8"/>
  <c r="M460" i="8"/>
  <c r="M462" i="8"/>
  <c r="M462" i="16" s="1"/>
  <c r="M480" i="8"/>
  <c r="M480" i="16" s="1"/>
  <c r="M482" i="8"/>
  <c r="M526" i="8"/>
  <c r="M526" i="16" s="1"/>
  <c r="M535" i="8"/>
  <c r="M548" i="8"/>
  <c r="M548" i="16" s="1"/>
  <c r="M582" i="8"/>
  <c r="M582" i="16" s="1"/>
  <c r="M606" i="8"/>
  <c r="M606" i="16" s="1"/>
  <c r="M621" i="8"/>
  <c r="M621" i="16" s="1"/>
  <c r="M628" i="8"/>
  <c r="M643" i="8"/>
  <c r="M8" i="8"/>
  <c r="M8" i="16" s="1"/>
  <c r="M311" i="8"/>
  <c r="M362" i="8"/>
  <c r="M364" i="8"/>
  <c r="M394" i="8"/>
  <c r="M394" i="16" s="1"/>
  <c r="M490" i="8"/>
  <c r="M509" i="8"/>
  <c r="M570" i="8"/>
  <c r="M577" i="8"/>
  <c r="M598" i="8"/>
  <c r="M636" i="8"/>
  <c r="M648" i="8"/>
  <c r="M648" i="16" s="1"/>
  <c r="M316" i="8"/>
  <c r="M375" i="8"/>
  <c r="M417" i="8"/>
  <c r="M434" i="8"/>
  <c r="M434" i="16" s="1"/>
  <c r="M440" i="8"/>
  <c r="M440" i="16" s="1"/>
  <c r="M448" i="8"/>
  <c r="M448" i="16" s="1"/>
  <c r="M496" i="8"/>
  <c r="M498" i="8"/>
  <c r="M550" i="8"/>
  <c r="M550" i="16" s="1"/>
  <c r="M567" i="8"/>
  <c r="M567" i="16" s="1"/>
  <c r="M584" i="8"/>
  <c r="M618" i="8"/>
  <c r="M633" i="8"/>
  <c r="M233" i="8"/>
  <c r="M278" i="8"/>
  <c r="M407" i="8"/>
  <c r="M407" i="16" s="1"/>
  <c r="M409" i="8"/>
  <c r="M428" i="8"/>
  <c r="M428" i="16" s="1"/>
  <c r="M432" i="8"/>
  <c r="M432" i="16" s="1"/>
  <c r="M319" i="8"/>
  <c r="M319" i="16" s="1"/>
  <c r="M350" i="8"/>
  <c r="M367" i="8"/>
  <c r="M367" i="16" s="1"/>
  <c r="M380" i="8"/>
  <c r="M382" i="8"/>
  <c r="M397" i="8"/>
  <c r="M399" i="8"/>
  <c r="M461" i="8"/>
  <c r="M461" i="16" s="1"/>
  <c r="M508" i="8"/>
  <c r="M525" i="8"/>
  <c r="M527" i="8"/>
  <c r="M554" i="8"/>
  <c r="M563" i="8"/>
  <c r="N15" i="9" s="1"/>
  <c r="M632" i="8"/>
  <c r="M285" i="8"/>
  <c r="M285" i="16" s="1"/>
  <c r="M414" i="8"/>
  <c r="M414" i="16" s="1"/>
  <c r="M463" i="8"/>
  <c r="M493" i="8"/>
  <c r="M493" i="16" s="1"/>
  <c r="M529" i="8"/>
  <c r="M556" i="8"/>
  <c r="M556" i="16" s="1"/>
  <c r="M583" i="8"/>
  <c r="M583" i="16" s="1"/>
  <c r="M590" i="8"/>
  <c r="M590" i="16" s="1"/>
  <c r="M602" i="8"/>
  <c r="M602" i="16" s="1"/>
  <c r="M614" i="8"/>
  <c r="M614" i="16" s="1"/>
  <c r="M622" i="8"/>
  <c r="M622" i="16" s="1"/>
  <c r="M629" i="8"/>
  <c r="M297" i="8"/>
  <c r="M297" i="16" s="1"/>
  <c r="M342" i="8"/>
  <c r="M305" i="8"/>
  <c r="M320" i="8"/>
  <c r="M505" i="8"/>
  <c r="M522" i="8"/>
  <c r="M522" i="16" s="1"/>
  <c r="M565" i="8"/>
  <c r="M565" i="16" s="1"/>
  <c r="M580" i="8"/>
  <c r="M604" i="8"/>
  <c r="M604" i="16" s="1"/>
  <c r="M616" i="8"/>
  <c r="M634" i="8"/>
  <c r="M634" i="16" s="1"/>
  <c r="M184" i="8"/>
  <c r="M184" i="16" s="1"/>
  <c r="M402" i="8"/>
  <c r="M569" i="8"/>
  <c r="M569" i="16" s="1"/>
  <c r="M615" i="8"/>
  <c r="M635" i="8"/>
  <c r="M635" i="16" s="1"/>
  <c r="M657" i="8"/>
  <c r="M657" i="16" s="1"/>
  <c r="M712" i="8"/>
  <c r="M721" i="8"/>
  <c r="M721" i="16" s="1"/>
  <c r="M749" i="8"/>
  <c r="M752" i="8"/>
  <c r="M780" i="8"/>
  <c r="M780" i="16" s="1"/>
  <c r="K48" i="19" s="1"/>
  <c r="M783" i="8"/>
  <c r="M783" i="16" s="1"/>
  <c r="M808" i="8"/>
  <c r="M808" i="16" s="1"/>
  <c r="M830" i="8"/>
  <c r="M830" i="16" s="1"/>
  <c r="M833" i="8"/>
  <c r="M833" i="16" s="1"/>
  <c r="M858" i="8"/>
  <c r="M883" i="8"/>
  <c r="M886" i="8"/>
  <c r="M886" i="16" s="1"/>
  <c r="M908" i="8"/>
  <c r="M911" i="8"/>
  <c r="M911" i="16" s="1"/>
  <c r="M936" i="8"/>
  <c r="M958" i="8"/>
  <c r="M958" i="16" s="1"/>
  <c r="M961" i="8"/>
  <c r="M961" i="16" s="1"/>
  <c r="M986" i="8"/>
  <c r="M1011" i="8"/>
  <c r="M1011" i="16" s="1"/>
  <c r="M1014" i="8"/>
  <c r="M1014" i="16" s="1"/>
  <c r="M1036" i="8"/>
  <c r="M1036" i="16" s="1"/>
  <c r="M1039" i="8"/>
  <c r="M1064" i="8"/>
  <c r="M1086" i="8"/>
  <c r="M1089" i="8"/>
  <c r="M1114" i="8"/>
  <c r="M1114" i="16" s="1"/>
  <c r="M1139" i="8"/>
  <c r="M1142" i="8"/>
  <c r="M504" i="8"/>
  <c r="M564" i="8"/>
  <c r="M597" i="8"/>
  <c r="M660" i="8"/>
  <c r="M663" i="8"/>
  <c r="M663" i="16" s="1"/>
  <c r="M666" i="8"/>
  <c r="M669" i="8"/>
  <c r="M672" i="8"/>
  <c r="M672" i="16" s="1"/>
  <c r="M715" i="8"/>
  <c r="M718" i="8"/>
  <c r="M724" i="8"/>
  <c r="M727" i="8"/>
  <c r="M727" i="16" s="1"/>
  <c r="M755" i="8"/>
  <c r="M758" i="8"/>
  <c r="M786" i="8"/>
  <c r="M786" i="16" s="1"/>
  <c r="M789" i="8"/>
  <c r="M789" i="16" s="1"/>
  <c r="M811" i="8"/>
  <c r="M811" i="16" s="1"/>
  <c r="M836" i="8"/>
  <c r="M836" i="16" s="1"/>
  <c r="M839" i="8"/>
  <c r="M839" i="16" s="1"/>
  <c r="M861" i="8"/>
  <c r="M861" i="16" s="1"/>
  <c r="M864" i="8"/>
  <c r="M889" i="8"/>
  <c r="M889" i="16" s="1"/>
  <c r="M914" i="8"/>
  <c r="M917" i="8"/>
  <c r="M939" i="8"/>
  <c r="M964" i="8"/>
  <c r="M967" i="8"/>
  <c r="M989" i="8"/>
  <c r="M989" i="16" s="1"/>
  <c r="M992" i="8"/>
  <c r="M1017" i="8"/>
  <c r="M1017" i="16" s="1"/>
  <c r="M1042" i="8"/>
  <c r="M1045" i="8"/>
  <c r="M1045" i="16" s="1"/>
  <c r="M1067" i="8"/>
  <c r="M1092" i="8"/>
  <c r="M1092" i="16" s="1"/>
  <c r="M1095" i="8"/>
  <c r="M1117" i="8"/>
  <c r="M1117" i="16" s="1"/>
  <c r="M1120" i="8"/>
  <c r="M502" i="8"/>
  <c r="M502" i="16" s="1"/>
  <c r="M506" i="8"/>
  <c r="M510" i="8"/>
  <c r="M512" i="8"/>
  <c r="M512" i="16" s="1"/>
  <c r="M571" i="8"/>
  <c r="M617" i="8"/>
  <c r="M617" i="16" s="1"/>
  <c r="M630" i="8"/>
  <c r="M630" i="16" s="1"/>
  <c r="M646" i="8"/>
  <c r="M646" i="16" s="1"/>
  <c r="M654" i="8"/>
  <c r="M654" i="16" s="1"/>
  <c r="M675" i="8"/>
  <c r="M678" i="8"/>
  <c r="M693" i="8"/>
  <c r="M696" i="8"/>
  <c r="M696" i="16" s="1"/>
  <c r="M730" i="8"/>
  <c r="M761" i="8"/>
  <c r="M792" i="8"/>
  <c r="M792" i="16" s="1"/>
  <c r="M814" i="8"/>
  <c r="M817" i="8"/>
  <c r="M842" i="8"/>
  <c r="M333" i="8"/>
  <c r="M346" i="8"/>
  <c r="M412" i="8"/>
  <c r="M471" i="8"/>
  <c r="M533" i="8"/>
  <c r="M541" i="8"/>
  <c r="M541" i="16" s="1"/>
  <c r="M547" i="8"/>
  <c r="M566" i="8"/>
  <c r="M566" i="16" s="1"/>
  <c r="M599" i="8"/>
  <c r="M637" i="8"/>
  <c r="M651" i="8"/>
  <c r="M681" i="8"/>
  <c r="M681" i="16" s="1"/>
  <c r="M687" i="8"/>
  <c r="M690" i="8"/>
  <c r="M690" i="16" s="1"/>
  <c r="M699" i="8"/>
  <c r="M699" i="16" s="1"/>
  <c r="M733" i="8"/>
  <c r="M733" i="16" s="1"/>
  <c r="M736" i="8"/>
  <c r="M386" i="8"/>
  <c r="M386" i="16" s="1"/>
  <c r="M441" i="8"/>
  <c r="M441" i="16" s="1"/>
  <c r="M455" i="8"/>
  <c r="M455" i="16" s="1"/>
  <c r="M478" i="8"/>
  <c r="M551" i="8"/>
  <c r="M469" i="8"/>
  <c r="M469" i="16" s="1"/>
  <c r="M485" i="8"/>
  <c r="M557" i="8"/>
  <c r="M557" i="16" s="1"/>
  <c r="M559" i="8"/>
  <c r="M568" i="8"/>
  <c r="M579" i="8"/>
  <c r="M579" i="16" s="1"/>
  <c r="M601" i="8"/>
  <c r="M601" i="16" s="1"/>
  <c r="M641" i="8"/>
  <c r="M641" i="16" s="1"/>
  <c r="M659" i="8"/>
  <c r="M659" i="16" s="1"/>
  <c r="M662" i="8"/>
  <c r="M662" i="16" s="1"/>
  <c r="M515" i="8"/>
  <c r="M515" i="16" s="1"/>
  <c r="M229" i="8"/>
  <c r="M229" i="16" s="1"/>
  <c r="M357" i="8"/>
  <c r="M357" i="16" s="1"/>
  <c r="M532" i="8"/>
  <c r="M532" i="16" s="1"/>
  <c r="M650" i="8"/>
  <c r="M650" i="16" s="1"/>
  <c r="M653" i="8"/>
  <c r="M653" i="16" s="1"/>
  <c r="M683" i="8"/>
  <c r="M686" i="8"/>
  <c r="M686" i="16" s="1"/>
  <c r="M701" i="8"/>
  <c r="M704" i="8"/>
  <c r="M738" i="8"/>
  <c r="M741" i="8"/>
  <c r="M741" i="16" s="1"/>
  <c r="M766" i="8"/>
  <c r="M766" i="16" s="1"/>
  <c r="M769" i="8"/>
  <c r="M772" i="8"/>
  <c r="M772" i="16" s="1"/>
  <c r="M775" i="8"/>
  <c r="M775" i="16" s="1"/>
  <c r="M437" i="8"/>
  <c r="M449" i="8"/>
  <c r="M501" i="8"/>
  <c r="M503" i="8"/>
  <c r="M503" i="16" s="1"/>
  <c r="M507" i="8"/>
  <c r="M507" i="16" s="1"/>
  <c r="M513" i="8"/>
  <c r="M538" i="8"/>
  <c r="M605" i="8"/>
  <c r="M605" i="16" s="1"/>
  <c r="M609" i="8"/>
  <c r="M458" i="8"/>
  <c r="M458" i="16" s="1"/>
  <c r="M479" i="8"/>
  <c r="M542" i="8"/>
  <c r="M572" i="8"/>
  <c r="M572" i="16" s="1"/>
  <c r="M611" i="8"/>
  <c r="M647" i="8"/>
  <c r="M658" i="8"/>
  <c r="M661" i="8"/>
  <c r="M664" i="8"/>
  <c r="M667" i="8"/>
  <c r="M667" i="16" s="1"/>
  <c r="M713" i="8"/>
  <c r="M713" i="16" s="1"/>
  <c r="M719" i="8"/>
  <c r="M722" i="8"/>
  <c r="M725" i="8"/>
  <c r="M725" i="16" s="1"/>
  <c r="M750" i="8"/>
  <c r="M753" i="8"/>
  <c r="M781" i="8"/>
  <c r="M784" i="8"/>
  <c r="M809" i="8"/>
  <c r="M834" i="8"/>
  <c r="M834" i="16" s="1"/>
  <c r="M837" i="8"/>
  <c r="M859" i="8"/>
  <c r="M859" i="16" s="1"/>
  <c r="M884" i="8"/>
  <c r="M887" i="8"/>
  <c r="M887" i="16" s="1"/>
  <c r="M909" i="8"/>
  <c r="M912" i="8"/>
  <c r="M912" i="16" s="1"/>
  <c r="M937" i="8"/>
  <c r="M937" i="16" s="1"/>
  <c r="M962" i="8"/>
  <c r="M965" i="8"/>
  <c r="M965" i="16" s="1"/>
  <c r="M987" i="8"/>
  <c r="M1012" i="8"/>
  <c r="M1012" i="16" s="1"/>
  <c r="M1015" i="8"/>
  <c r="M536" i="8"/>
  <c r="M587" i="8"/>
  <c r="M587" i="16" s="1"/>
  <c r="M631" i="8"/>
  <c r="M631" i="16" s="1"/>
  <c r="K47" i="19" s="1"/>
  <c r="M638" i="8"/>
  <c r="M655" i="8"/>
  <c r="M477" i="8"/>
  <c r="M524" i="8"/>
  <c r="M574" i="8"/>
  <c r="M574" i="16" s="1"/>
  <c r="M589" i="8"/>
  <c r="M593" i="8"/>
  <c r="M593" i="16" s="1"/>
  <c r="M600" i="8"/>
  <c r="M600" i="16" s="1"/>
  <c r="M676" i="8"/>
  <c r="M679" i="8"/>
  <c r="M679" i="16" s="1"/>
  <c r="M694" i="8"/>
  <c r="M694" i="16" s="1"/>
  <c r="M697" i="8"/>
  <c r="M697" i="16" s="1"/>
  <c r="M731" i="8"/>
  <c r="M762" i="8"/>
  <c r="M1233" i="8"/>
  <c r="M1230" i="8"/>
  <c r="M1208" i="8"/>
  <c r="M1208" i="16" s="1"/>
  <c r="M1183" i="8"/>
  <c r="M1180" i="8"/>
  <c r="M1158" i="8"/>
  <c r="M1155" i="8"/>
  <c r="M1149" i="8"/>
  <c r="M1146" i="8"/>
  <c r="M1140" i="8"/>
  <c r="M1137" i="8"/>
  <c r="M1134" i="8"/>
  <c r="M1122" i="8"/>
  <c r="M1122" i="16" s="1"/>
  <c r="M1119" i="8"/>
  <c r="M1110" i="8"/>
  <c r="M1107" i="8"/>
  <c r="M1101" i="8"/>
  <c r="M1098" i="8"/>
  <c r="M1021" i="8"/>
  <c r="M1021" i="16" s="1"/>
  <c r="M995" i="8"/>
  <c r="M963" i="8"/>
  <c r="M951" i="8"/>
  <c r="M951" i="16" s="1"/>
  <c r="M934" i="8"/>
  <c r="M931" i="8"/>
  <c r="M919" i="8"/>
  <c r="M919" i="16" s="1"/>
  <c r="M893" i="8"/>
  <c r="M867" i="8"/>
  <c r="M813" i="8"/>
  <c r="M813" i="16" s="1"/>
  <c r="M810" i="8"/>
  <c r="M801" i="8"/>
  <c r="M773" i="8"/>
  <c r="M754" i="8"/>
  <c r="M665" i="8"/>
  <c r="M665" i="16" s="1"/>
  <c r="M578" i="8"/>
  <c r="M487" i="8"/>
  <c r="M1227" i="8"/>
  <c r="M1205" i="8"/>
  <c r="M1202" i="8"/>
  <c r="M1177" i="8"/>
  <c r="M1152" i="8"/>
  <c r="M1143" i="8"/>
  <c r="M1131" i="8"/>
  <c r="M1128" i="8"/>
  <c r="M1125" i="8"/>
  <c r="M1104" i="8"/>
  <c r="M1104" i="16" s="1"/>
  <c r="M1010" i="8"/>
  <c r="M940" i="8"/>
  <c r="M928" i="8"/>
  <c r="M925" i="8"/>
  <c r="M922" i="8"/>
  <c r="M922" i="16" s="1"/>
  <c r="M882" i="8"/>
  <c r="M844" i="8"/>
  <c r="M827" i="8"/>
  <c r="M824" i="8"/>
  <c r="M821" i="8"/>
  <c r="M787" i="8"/>
  <c r="M779" i="8"/>
  <c r="M776" i="8"/>
  <c r="M776" i="16" s="1"/>
  <c r="M768" i="8"/>
  <c r="M768" i="16" s="1"/>
  <c r="M760" i="8"/>
  <c r="M757" i="8"/>
  <c r="M620" i="8"/>
  <c r="M620" i="16" s="1"/>
  <c r="M562" i="8"/>
  <c r="M1224" i="8"/>
  <c r="M1199" i="8"/>
  <c r="M1196" i="8"/>
  <c r="M1174" i="8"/>
  <c r="M1171" i="8"/>
  <c r="M1069" i="8"/>
  <c r="M1066" i="8"/>
  <c r="M1063" i="8"/>
  <c r="M1060" i="8"/>
  <c r="M1033" i="8"/>
  <c r="M1027" i="8"/>
  <c r="M1024" i="8"/>
  <c r="M1007" i="8"/>
  <c r="M1007" i="16" s="1"/>
  <c r="M1004" i="8"/>
  <c r="M998" i="8"/>
  <c r="M998" i="16" s="1"/>
  <c r="M969" i="8"/>
  <c r="M969" i="16" s="1"/>
  <c r="M966" i="8"/>
  <c r="M966" i="16" s="1"/>
  <c r="M943" i="8"/>
  <c r="M905" i="8"/>
  <c r="M899" i="8"/>
  <c r="M899" i="16" s="1"/>
  <c r="M896" i="8"/>
  <c r="M879" i="8"/>
  <c r="M876" i="8"/>
  <c r="M876" i="16" s="1"/>
  <c r="M870" i="8"/>
  <c r="M870" i="16" s="1"/>
  <c r="M850" i="8"/>
  <c r="M847" i="8"/>
  <c r="M816" i="8"/>
  <c r="M790" i="8"/>
  <c r="M790" i="16" s="1"/>
  <c r="M744" i="8"/>
  <c r="M728" i="8"/>
  <c r="M720" i="8"/>
  <c r="M720" i="16" s="1"/>
  <c r="M707" i="8"/>
  <c r="M596" i="8"/>
  <c r="M1243" i="8"/>
  <c r="M1221" i="8"/>
  <c r="M1218" i="8"/>
  <c r="M1193" i="8"/>
  <c r="M1168" i="8"/>
  <c r="M1165" i="8"/>
  <c r="M1084" i="8"/>
  <c r="M1084" i="16" s="1"/>
  <c r="M1075" i="8"/>
  <c r="M1075" i="16" s="1"/>
  <c r="K61" i="19" s="1"/>
  <c r="M1072" i="8"/>
  <c r="M1072" i="16" s="1"/>
  <c r="M1057" i="8"/>
  <c r="M1057" i="16" s="1"/>
  <c r="M1054" i="8"/>
  <c r="M1030" i="8"/>
  <c r="M1013" i="8"/>
  <c r="M1013" i="16" s="1"/>
  <c r="M1001" i="8"/>
  <c r="M1001" i="16" s="1"/>
  <c r="M984" i="8"/>
  <c r="M972" i="8"/>
  <c r="M972" i="16" s="1"/>
  <c r="M946" i="8"/>
  <c r="M946" i="16" s="1"/>
  <c r="M902" i="8"/>
  <c r="M902" i="16" s="1"/>
  <c r="M885" i="8"/>
  <c r="M885" i="16" s="1"/>
  <c r="M873" i="8"/>
  <c r="M856" i="8"/>
  <c r="M853" i="8"/>
  <c r="M782" i="8"/>
  <c r="M771" i="8"/>
  <c r="M689" i="8"/>
  <c r="M689" i="16" s="1"/>
  <c r="M684" i="8"/>
  <c r="M684" i="16" s="1"/>
  <c r="M668" i="8"/>
  <c r="M1240" i="8"/>
  <c r="M1215" i="8"/>
  <c r="M1212" i="8"/>
  <c r="M1190" i="8"/>
  <c r="M1187" i="8"/>
  <c r="M1162" i="8"/>
  <c r="M1162" i="16" s="1"/>
  <c r="M1090" i="8"/>
  <c r="M1087" i="8"/>
  <c r="M1081" i="8"/>
  <c r="M1081" i="16" s="1"/>
  <c r="M1078" i="8"/>
  <c r="M1051" i="8"/>
  <c r="M1051" i="16" s="1"/>
  <c r="M1048" i="8"/>
  <c r="M1019" i="8"/>
  <c r="M1016" i="8"/>
  <c r="M990" i="8"/>
  <c r="M990" i="16" s="1"/>
  <c r="M981" i="8"/>
  <c r="M978" i="8"/>
  <c r="M975" i="8"/>
  <c r="M955" i="8"/>
  <c r="M891" i="8"/>
  <c r="M888" i="8"/>
  <c r="M862" i="8"/>
  <c r="M819" i="8"/>
  <c r="M819" i="16" s="1"/>
  <c r="M796" i="8"/>
  <c r="M796" i="16" s="1"/>
  <c r="M793" i="8"/>
  <c r="M763" i="8"/>
  <c r="M763" i="16" s="1"/>
  <c r="M747" i="8"/>
  <c r="M747" i="16" s="1"/>
  <c r="M739" i="8"/>
  <c r="M723" i="8"/>
  <c r="M710" i="8"/>
  <c r="M710" i="16" s="1"/>
  <c r="M674" i="8"/>
  <c r="M671" i="8"/>
  <c r="M671" i="16" s="1"/>
  <c r="M612" i="8"/>
  <c r="M612" i="16" s="1"/>
  <c r="M1237" i="8"/>
  <c r="M1234" i="8"/>
  <c r="M1234" i="16" s="1"/>
  <c r="M1209" i="8"/>
  <c r="M1184" i="8"/>
  <c r="M1181" i="8"/>
  <c r="M1159" i="8"/>
  <c r="M1156" i="8"/>
  <c r="M1150" i="8"/>
  <c r="M1147" i="8"/>
  <c r="M1138" i="8"/>
  <c r="M1111" i="8"/>
  <c r="M1108" i="8"/>
  <c r="M1102" i="8"/>
  <c r="M1102" i="16" s="1"/>
  <c r="M1099" i="8"/>
  <c r="M1096" i="8"/>
  <c r="M1096" i="16" s="1"/>
  <c r="M1093" i="8"/>
  <c r="M1093" i="16" s="1"/>
  <c r="M1022" i="8"/>
  <c r="M1022" i="16" s="1"/>
  <c r="M993" i="8"/>
  <c r="M952" i="8"/>
  <c r="M949" i="8"/>
  <c r="M935" i="8"/>
  <c r="M935" i="16" s="1"/>
  <c r="M932" i="8"/>
  <c r="M932" i="16" s="1"/>
  <c r="M894" i="8"/>
  <c r="M894" i="16" s="1"/>
  <c r="M865" i="8"/>
  <c r="M865" i="16" s="1"/>
  <c r="M805" i="8"/>
  <c r="M802" i="8"/>
  <c r="M802" i="16" s="1"/>
  <c r="M799" i="8"/>
  <c r="M774" i="8"/>
  <c r="M702" i="8"/>
  <c r="M692" i="8"/>
  <c r="M649" i="8"/>
  <c r="M649" i="16" s="1"/>
  <c r="M645" i="8"/>
  <c r="M553" i="8"/>
  <c r="M519" i="8"/>
  <c r="M519" i="16" s="1"/>
  <c r="M1231" i="8"/>
  <c r="M1228" i="8"/>
  <c r="M1206" i="8"/>
  <c r="M1203" i="8"/>
  <c r="M1178" i="8"/>
  <c r="M1153" i="8"/>
  <c r="M1144" i="8"/>
  <c r="M1141" i="8"/>
  <c r="M1135" i="8"/>
  <c r="M1132" i="8"/>
  <c r="M1123" i="8"/>
  <c r="M1105" i="8"/>
  <c r="M1105" i="16" s="1"/>
  <c r="M996" i="8"/>
  <c r="M996" i="16" s="1"/>
  <c r="M941" i="8"/>
  <c r="M938" i="8"/>
  <c r="M938" i="16" s="1"/>
  <c r="M929" i="8"/>
  <c r="M926" i="8"/>
  <c r="M926" i="16" s="1"/>
  <c r="K58" i="19" s="1"/>
  <c r="M920" i="8"/>
  <c r="M920" i="16" s="1"/>
  <c r="M868" i="8"/>
  <c r="M828" i="8"/>
  <c r="M828" i="16" s="1"/>
  <c r="M825" i="8"/>
  <c r="M822" i="8"/>
  <c r="M822" i="16" s="1"/>
  <c r="M788" i="8"/>
  <c r="M785" i="8"/>
  <c r="M734" i="8"/>
  <c r="M435" i="8"/>
  <c r="M435" i="16" s="1"/>
  <c r="M374" i="8"/>
  <c r="M374" i="16" s="1"/>
  <c r="J214" i="8"/>
  <c r="J214" i="16" s="1"/>
  <c r="H75" i="19" s="1"/>
  <c r="M1244" i="8"/>
  <c r="M1222" i="8"/>
  <c r="M1219" i="8"/>
  <c r="M1219" i="16" s="1"/>
  <c r="M1194" i="8"/>
  <c r="M1169" i="8"/>
  <c r="M1166" i="8"/>
  <c r="M1085" i="8"/>
  <c r="M1085" i="16" s="1"/>
  <c r="M1070" i="8"/>
  <c r="M1061" i="8"/>
  <c r="M1061" i="16" s="1"/>
  <c r="M1058" i="8"/>
  <c r="M1043" i="8"/>
  <c r="M1043" i="16" s="1"/>
  <c r="M1040" i="8"/>
  <c r="M1040" i="16" s="1"/>
  <c r="M1031" i="8"/>
  <c r="M1002" i="8"/>
  <c r="M1002" i="16" s="1"/>
  <c r="M999" i="8"/>
  <c r="M999" i="16" s="1"/>
  <c r="M985" i="8"/>
  <c r="M970" i="8"/>
  <c r="M947" i="8"/>
  <c r="M903" i="8"/>
  <c r="M903" i="16" s="1"/>
  <c r="M874" i="8"/>
  <c r="M874" i="16" s="1"/>
  <c r="M871" i="8"/>
  <c r="M857" i="8"/>
  <c r="M851" i="8"/>
  <c r="M848" i="8"/>
  <c r="M737" i="8"/>
  <c r="M708" i="8"/>
  <c r="M677" i="8"/>
  <c r="M677" i="16" s="1"/>
  <c r="M627" i="8"/>
  <c r="M625" i="8"/>
  <c r="M625" i="16" s="1"/>
  <c r="M581" i="8"/>
  <c r="M581" i="16" s="1"/>
  <c r="M575" i="8"/>
  <c r="M575" i="16" s="1"/>
  <c r="M1241" i="8"/>
  <c r="M1216" i="8"/>
  <c r="M1213" i="8"/>
  <c r="M1191" i="8"/>
  <c r="M1188" i="8"/>
  <c r="M1163" i="8"/>
  <c r="M1091" i="8"/>
  <c r="M1088" i="8"/>
  <c r="M1088" i="16" s="1"/>
  <c r="M1082" i="8"/>
  <c r="M1076" i="8"/>
  <c r="M1076" i="16" s="1"/>
  <c r="M1073" i="8"/>
  <c r="M1055" i="8"/>
  <c r="M1052" i="8"/>
  <c r="M1052" i="16" s="1"/>
  <c r="M1049" i="8"/>
  <c r="M1049" i="16" s="1"/>
  <c r="M1046" i="8"/>
  <c r="M988" i="8"/>
  <c r="M988" i="16" s="1"/>
  <c r="M982" i="8"/>
  <c r="M982" i="16" s="1"/>
  <c r="M979" i="8"/>
  <c r="M973" i="8"/>
  <c r="M973" i="16" s="1"/>
  <c r="M956" i="8"/>
  <c r="M860" i="8"/>
  <c r="M854" i="8"/>
  <c r="M854" i="16" s="1"/>
  <c r="M797" i="8"/>
  <c r="M797" i="16" s="1"/>
  <c r="M794" i="8"/>
  <c r="M794" i="16" s="1"/>
  <c r="M745" i="8"/>
  <c r="M700" i="8"/>
  <c r="M685" i="8"/>
  <c r="M685" i="16" s="1"/>
  <c r="M652" i="8"/>
  <c r="M603" i="8"/>
  <c r="M603" i="16" s="1"/>
  <c r="J18" i="8"/>
  <c r="J18" i="16" s="1"/>
  <c r="J16" i="8"/>
  <c r="J16" i="16" s="1"/>
  <c r="J157" i="8"/>
  <c r="J157" i="16" s="1"/>
  <c r="H43" i="19" s="1"/>
  <c r="J165" i="8"/>
  <c r="J186" i="8"/>
  <c r="J186" i="16" s="1"/>
  <c r="J191" i="8"/>
  <c r="J211" i="8"/>
  <c r="J211" i="16" s="1"/>
  <c r="J219" i="8"/>
  <c r="J219" i="16" s="1"/>
  <c r="J226" i="8"/>
  <c r="J236" i="8"/>
  <c r="J6" i="8"/>
  <c r="J28" i="8"/>
  <c r="J44" i="8"/>
  <c r="J48" i="8"/>
  <c r="J48" i="16" s="1"/>
  <c r="J65" i="8"/>
  <c r="J65" i="16" s="1"/>
  <c r="J11" i="8"/>
  <c r="J11" i="16" s="1"/>
  <c r="H12" i="19" s="1"/>
  <c r="J33" i="8"/>
  <c r="J43" i="8"/>
  <c r="J61" i="8"/>
  <c r="J61" i="16" s="1"/>
  <c r="J82" i="8"/>
  <c r="J82" i="16" s="1"/>
  <c r="J105" i="8"/>
  <c r="J130" i="8"/>
  <c r="J130" i="16" s="1"/>
  <c r="J156" i="8"/>
  <c r="J156" i="16" s="1"/>
  <c r="J176" i="8"/>
  <c r="J176" i="16" s="1"/>
  <c r="J187" i="8"/>
  <c r="J222" i="8"/>
  <c r="J222" i="16" s="1"/>
  <c r="J240" i="8"/>
  <c r="J253" i="8"/>
  <c r="J253" i="16" s="1"/>
  <c r="J17" i="8"/>
  <c r="J57" i="8"/>
  <c r="J75" i="8"/>
  <c r="J14" i="8"/>
  <c r="J46" i="8"/>
  <c r="J88" i="8"/>
  <c r="J125" i="8"/>
  <c r="J125" i="16" s="1"/>
  <c r="J131" i="8"/>
  <c r="J134" i="8"/>
  <c r="J140" i="8"/>
  <c r="J159" i="8"/>
  <c r="J171" i="8"/>
  <c r="J209" i="8"/>
  <c r="J237" i="8"/>
  <c r="J248" i="8"/>
  <c r="J248" i="16" s="1"/>
  <c r="J251" i="8"/>
  <c r="J251" i="16" s="1"/>
  <c r="J273" i="8"/>
  <c r="J273" i="16" s="1"/>
  <c r="H35" i="19" s="1"/>
  <c r="J278" i="8"/>
  <c r="J288" i="8"/>
  <c r="J311" i="8"/>
  <c r="J326" i="8"/>
  <c r="J326" i="16" s="1"/>
  <c r="J355" i="8"/>
  <c r="J355" i="16" s="1"/>
  <c r="J357" i="8"/>
  <c r="J357" i="16" s="1"/>
  <c r="J375" i="8"/>
  <c r="J375" i="16" s="1"/>
  <c r="J381" i="8"/>
  <c r="J389" i="8"/>
  <c r="J395" i="8"/>
  <c r="J399" i="8"/>
  <c r="J405" i="8"/>
  <c r="J405" i="16" s="1"/>
  <c r="J407" i="8"/>
  <c r="J407" i="16" s="1"/>
  <c r="J427" i="8"/>
  <c r="J429" i="8"/>
  <c r="J464" i="8"/>
  <c r="J470" i="8"/>
  <c r="J470" i="16" s="1"/>
  <c r="J483" i="8"/>
  <c r="J483" i="16" s="1"/>
  <c r="J485" i="8"/>
  <c r="J498" i="8"/>
  <c r="J507" i="8"/>
  <c r="J507" i="16" s="1"/>
  <c r="J8" i="8"/>
  <c r="J8" i="16" s="1"/>
  <c r="J67" i="8"/>
  <c r="J80" i="8"/>
  <c r="J97" i="8"/>
  <c r="J192" i="8"/>
  <c r="J192" i="16" s="1"/>
  <c r="J212" i="8"/>
  <c r="J265" i="8"/>
  <c r="J268" i="8"/>
  <c r="J268" i="16" s="1"/>
  <c r="J276" i="8"/>
  <c r="J298" i="8"/>
  <c r="J298" i="16" s="1"/>
  <c r="J322" i="8"/>
  <c r="J24" i="8"/>
  <c r="J24" i="16" s="1"/>
  <c r="J120" i="8"/>
  <c r="J120" i="16" s="1"/>
  <c r="J136" i="8"/>
  <c r="J179" i="8"/>
  <c r="J182" i="8"/>
  <c r="J182" i="16" s="1"/>
  <c r="J196" i="8"/>
  <c r="J216" i="8"/>
  <c r="J230" i="8"/>
  <c r="J230" i="16" s="1"/>
  <c r="J310" i="8"/>
  <c r="J15" i="8"/>
  <c r="J31" i="8"/>
  <c r="J117" i="8"/>
  <c r="J132" i="8"/>
  <c r="J146" i="8"/>
  <c r="J146" i="16" s="1"/>
  <c r="J203" i="8"/>
  <c r="J259" i="8"/>
  <c r="J259" i="16" s="1"/>
  <c r="J301" i="8"/>
  <c r="J330" i="8"/>
  <c r="J349" i="8"/>
  <c r="J349" i="16" s="1"/>
  <c r="J366" i="8"/>
  <c r="J368" i="8"/>
  <c r="J377" i="8"/>
  <c r="J392" i="8"/>
  <c r="J398" i="8"/>
  <c r="J415" i="8"/>
  <c r="J415" i="16" s="1"/>
  <c r="J434" i="8"/>
  <c r="J434" i="16" s="1"/>
  <c r="J444" i="8"/>
  <c r="J446" i="8"/>
  <c r="J528" i="8"/>
  <c r="J550" i="8"/>
  <c r="J550" i="16" s="1"/>
  <c r="J555" i="8"/>
  <c r="J567" i="8"/>
  <c r="J567" i="16" s="1"/>
  <c r="J584" i="8"/>
  <c r="J608" i="8"/>
  <c r="J608" i="16" s="1"/>
  <c r="J618" i="8"/>
  <c r="J633" i="8"/>
  <c r="J40" i="8"/>
  <c r="J40" i="16" s="1"/>
  <c r="J64" i="8"/>
  <c r="J64" i="16" s="1"/>
  <c r="J121" i="8"/>
  <c r="J183" i="8"/>
  <c r="J183" i="16" s="1"/>
  <c r="J246" i="8"/>
  <c r="J246" i="16" s="1"/>
  <c r="J262" i="8"/>
  <c r="J316" i="8"/>
  <c r="J321" i="8"/>
  <c r="J321" i="16" s="1"/>
  <c r="J328" i="8"/>
  <c r="J328" i="16" s="1"/>
  <c r="J360" i="8"/>
  <c r="J390" i="8"/>
  <c r="J390" i="16" s="1"/>
  <c r="J411" i="8"/>
  <c r="J413" i="8"/>
  <c r="J413" i="16" s="1"/>
  <c r="J417" i="8"/>
  <c r="J428" i="8"/>
  <c r="J428" i="16" s="1"/>
  <c r="J432" i="8"/>
  <c r="J432" i="16" s="1"/>
  <c r="J440" i="8"/>
  <c r="J440" i="16" s="1"/>
  <c r="J448" i="8"/>
  <c r="J448" i="16" s="1"/>
  <c r="J450" i="8"/>
  <c r="J452" i="8"/>
  <c r="J452" i="16" s="1"/>
  <c r="J494" i="8"/>
  <c r="J494" i="16" s="1"/>
  <c r="H62" i="19" s="1"/>
  <c r="J496" i="8"/>
  <c r="J500" i="8"/>
  <c r="J530" i="8"/>
  <c r="J537" i="8"/>
  <c r="J537" i="16" s="1"/>
  <c r="J557" i="8"/>
  <c r="J557" i="16" s="1"/>
  <c r="J564" i="8"/>
  <c r="J591" i="8"/>
  <c r="J593" i="8"/>
  <c r="J593" i="16" s="1"/>
  <c r="J603" i="8"/>
  <c r="J603" i="16" s="1"/>
  <c r="J615" i="8"/>
  <c r="J623" i="8"/>
  <c r="J129" i="8"/>
  <c r="J129" i="16" s="1"/>
  <c r="J143" i="8"/>
  <c r="J154" i="8"/>
  <c r="J154" i="16" s="1"/>
  <c r="J158" i="8"/>
  <c r="J190" i="8"/>
  <c r="J190" i="16" s="1"/>
  <c r="J193" i="8"/>
  <c r="J220" i="8"/>
  <c r="J223" i="8"/>
  <c r="J233" i="8"/>
  <c r="J269" i="8"/>
  <c r="J287" i="8"/>
  <c r="J339" i="8"/>
  <c r="J341" i="8"/>
  <c r="J343" i="8"/>
  <c r="J343" i="16" s="1"/>
  <c r="J345" i="8"/>
  <c r="J347" i="8"/>
  <c r="J347" i="16" s="1"/>
  <c r="J409" i="8"/>
  <c r="J436" i="8"/>
  <c r="J438" i="8"/>
  <c r="J442" i="8"/>
  <c r="J442" i="16" s="1"/>
  <c r="J502" i="8"/>
  <c r="J502" i="16" s="1"/>
  <c r="J504" i="8"/>
  <c r="J511" i="8"/>
  <c r="J521" i="8"/>
  <c r="J539" i="8"/>
  <c r="J559" i="8"/>
  <c r="J572" i="8"/>
  <c r="J572" i="16" s="1"/>
  <c r="J579" i="8"/>
  <c r="J579" i="16" s="1"/>
  <c r="J625" i="8"/>
  <c r="J625" i="16" s="1"/>
  <c r="J630" i="8"/>
  <c r="J630" i="16" s="1"/>
  <c r="J47" i="8"/>
  <c r="J60" i="8"/>
  <c r="J60" i="16" s="1"/>
  <c r="J85" i="8"/>
  <c r="J110" i="8"/>
  <c r="J162" i="8"/>
  <c r="J200" i="8"/>
  <c r="J200" i="16" s="1"/>
  <c r="J243" i="8"/>
  <c r="J281" i="8"/>
  <c r="J281" i="16" s="1"/>
  <c r="H31" i="19" s="1"/>
  <c r="J284" i="8"/>
  <c r="J296" i="8"/>
  <c r="J296" i="16" s="1"/>
  <c r="J306" i="8"/>
  <c r="J306" i="16" s="1"/>
  <c r="J319" i="8"/>
  <c r="J319" i="16" s="1"/>
  <c r="J337" i="8"/>
  <c r="J337" i="16" s="1"/>
  <c r="J358" i="8"/>
  <c r="J373" i="8"/>
  <c r="J426" i="8"/>
  <c r="J426" i="16" s="1"/>
  <c r="J430" i="8"/>
  <c r="J513" i="8"/>
  <c r="J515" i="8"/>
  <c r="J515" i="16" s="1"/>
  <c r="J519" i="8"/>
  <c r="J519" i="16" s="1"/>
  <c r="J9" i="8"/>
  <c r="J9" i="16" s="1"/>
  <c r="J41" i="8"/>
  <c r="J91" i="8"/>
  <c r="J91" i="16" s="1"/>
  <c r="J114" i="8"/>
  <c r="J118" i="8"/>
  <c r="J118" i="16" s="1"/>
  <c r="J122" i="8"/>
  <c r="J126" i="8"/>
  <c r="J126" i="16" s="1"/>
  <c r="J133" i="8"/>
  <c r="J169" i="8"/>
  <c r="J169" i="16" s="1"/>
  <c r="J180" i="8"/>
  <c r="J184" i="8"/>
  <c r="J184" i="16" s="1"/>
  <c r="J204" i="8"/>
  <c r="J207" i="8"/>
  <c r="J207" i="16" s="1"/>
  <c r="J210" i="8"/>
  <c r="J210" i="16" s="1"/>
  <c r="J217" i="8"/>
  <c r="J290" i="8"/>
  <c r="J299" i="8"/>
  <c r="J304" i="8"/>
  <c r="J304" i="16" s="1"/>
  <c r="J309" i="8"/>
  <c r="J324" i="8"/>
  <c r="J354" i="8"/>
  <c r="J356" i="8"/>
  <c r="J356" i="16" s="1"/>
  <c r="J371" i="8"/>
  <c r="J386" i="8"/>
  <c r="J386" i="16" s="1"/>
  <c r="J388" i="8"/>
  <c r="J35" i="8"/>
  <c r="J35" i="16" s="1"/>
  <c r="J42" i="8"/>
  <c r="J87" i="8"/>
  <c r="J137" i="8"/>
  <c r="J144" i="8"/>
  <c r="J144" i="16" s="1"/>
  <c r="J166" i="8"/>
  <c r="J224" i="8"/>
  <c r="J227" i="8"/>
  <c r="J227" i="16" s="1"/>
  <c r="J247" i="8"/>
  <c r="J247" i="16" s="1"/>
  <c r="J263" i="8"/>
  <c r="J333" i="8"/>
  <c r="J335" i="8"/>
  <c r="J335" i="16" s="1"/>
  <c r="H69" i="19" s="1"/>
  <c r="J352" i="8"/>
  <c r="J367" i="8"/>
  <c r="J367" i="16" s="1"/>
  <c r="J369" i="8"/>
  <c r="J92" i="8"/>
  <c r="J98" i="8"/>
  <c r="J98" i="16" s="1"/>
  <c r="H89" i="19" s="1"/>
  <c r="J107" i="8"/>
  <c r="J119" i="8"/>
  <c r="J119" i="16" s="1"/>
  <c r="J141" i="8"/>
  <c r="J148" i="8"/>
  <c r="J163" i="8"/>
  <c r="J170" i="8"/>
  <c r="J170" i="16" s="1"/>
  <c r="J174" i="8"/>
  <c r="J174" i="16" s="1"/>
  <c r="J194" i="8"/>
  <c r="J238" i="8"/>
  <c r="J241" i="8"/>
  <c r="J282" i="8"/>
  <c r="J282" i="16" s="1"/>
  <c r="J285" i="8"/>
  <c r="J285" i="16" s="1"/>
  <c r="J291" i="8"/>
  <c r="J291" i="16" s="1"/>
  <c r="H70" i="19" s="1"/>
  <c r="J294" i="8"/>
  <c r="J294" i="16" s="1"/>
  <c r="J312" i="8"/>
  <c r="J312" i="16" s="1"/>
  <c r="J317" i="8"/>
  <c r="J329" i="8"/>
  <c r="J361" i="8"/>
  <c r="J361" i="16" s="1"/>
  <c r="J363" i="8"/>
  <c r="J414" i="8"/>
  <c r="J414" i="16" s="1"/>
  <c r="J437" i="8"/>
  <c r="J445" i="8"/>
  <c r="J447" i="8"/>
  <c r="J449" i="8"/>
  <c r="J481" i="8"/>
  <c r="J491" i="8"/>
  <c r="J495" i="8"/>
  <c r="J495" i="16" s="1"/>
  <c r="J501" i="8"/>
  <c r="J510" i="8"/>
  <c r="J529" i="8"/>
  <c r="J536" i="8"/>
  <c r="J549" i="8"/>
  <c r="J571" i="8"/>
  <c r="J578" i="8"/>
  <c r="J607" i="8"/>
  <c r="J629" i="8"/>
  <c r="J644" i="8"/>
  <c r="J655" i="8"/>
  <c r="J56" i="8"/>
  <c r="J111" i="8"/>
  <c r="J111" i="16" s="1"/>
  <c r="H9" i="19" s="1"/>
  <c r="J115" i="8"/>
  <c r="J115" i="16" s="1"/>
  <c r="J123" i="8"/>
  <c r="J123" i="16" s="1"/>
  <c r="J145" i="8"/>
  <c r="J145" i="16" s="1"/>
  <c r="J188" i="8"/>
  <c r="J198" i="8"/>
  <c r="J231" i="8"/>
  <c r="J244" i="8"/>
  <c r="J267" i="8"/>
  <c r="J267" i="16" s="1"/>
  <c r="J270" i="8"/>
  <c r="J279" i="8"/>
  <c r="J279" i="16" s="1"/>
  <c r="J297" i="8"/>
  <c r="J297" i="16" s="1"/>
  <c r="J327" i="8"/>
  <c r="J342" i="8"/>
  <c r="J344" i="8"/>
  <c r="J346" i="8"/>
  <c r="J376" i="8"/>
  <c r="J391" i="8"/>
  <c r="J412" i="8"/>
  <c r="J416" i="8"/>
  <c r="J418" i="8"/>
  <c r="J431" i="8"/>
  <c r="J433" i="8"/>
  <c r="J433" i="16" s="1"/>
  <c r="J439" i="8"/>
  <c r="J441" i="8"/>
  <c r="J441" i="16" s="1"/>
  <c r="J443" i="8"/>
  <c r="J443" i="16" s="1"/>
  <c r="J497" i="8"/>
  <c r="J499" i="8"/>
  <c r="J499" i="16" s="1"/>
  <c r="H41" i="19" s="1"/>
  <c r="J538" i="8"/>
  <c r="J592" i="8"/>
  <c r="J592" i="16" s="1"/>
  <c r="J599" i="8"/>
  <c r="J609" i="8"/>
  <c r="J624" i="8"/>
  <c r="J167" i="8"/>
  <c r="J185" i="8"/>
  <c r="J205" i="8"/>
  <c r="J300" i="8"/>
  <c r="J300" i="16" s="1"/>
  <c r="J305" i="8"/>
  <c r="J320" i="8"/>
  <c r="J338" i="8"/>
  <c r="J340" i="8"/>
  <c r="J340" i="16" s="1"/>
  <c r="J29" i="8"/>
  <c r="J73" i="8"/>
  <c r="J78" i="8"/>
  <c r="J93" i="8"/>
  <c r="J142" i="8"/>
  <c r="J202" i="8"/>
  <c r="J208" i="8"/>
  <c r="J215" i="8"/>
  <c r="J225" i="8"/>
  <c r="J264" i="8"/>
  <c r="J264" i="16" s="1"/>
  <c r="J274" i="8"/>
  <c r="J274" i="16" s="1"/>
  <c r="J315" i="8"/>
  <c r="J45" i="8"/>
  <c r="J58" i="8"/>
  <c r="J68" i="8"/>
  <c r="J83" i="8"/>
  <c r="J128" i="8"/>
  <c r="J153" i="8"/>
  <c r="J153" i="16" s="1"/>
  <c r="J164" i="8"/>
  <c r="J175" i="8"/>
  <c r="J189" i="8"/>
  <c r="J232" i="8"/>
  <c r="J239" i="8"/>
  <c r="J239" i="16" s="1"/>
  <c r="J271" i="8"/>
  <c r="J283" i="8"/>
  <c r="J295" i="8"/>
  <c r="J303" i="8"/>
  <c r="J303" i="16" s="1"/>
  <c r="J318" i="8"/>
  <c r="J318" i="16" s="1"/>
  <c r="J323" i="8"/>
  <c r="J323" i="16" s="1"/>
  <c r="J336" i="8"/>
  <c r="J353" i="8"/>
  <c r="J370" i="8"/>
  <c r="J370" i="16" s="1"/>
  <c r="J372" i="8"/>
  <c r="J385" i="8"/>
  <c r="J402" i="8"/>
  <c r="J404" i="8"/>
  <c r="J458" i="8"/>
  <c r="J458" i="16" s="1"/>
  <c r="J474" i="8"/>
  <c r="J474" i="16" s="1"/>
  <c r="J478" i="8"/>
  <c r="J524" i="8"/>
  <c r="J562" i="8"/>
  <c r="J575" i="8"/>
  <c r="J575" i="16" s="1"/>
  <c r="H63" i="19" s="1"/>
  <c r="J601" i="8"/>
  <c r="J601" i="16" s="1"/>
  <c r="J626" i="8"/>
  <c r="J626" i="16" s="1"/>
  <c r="J641" i="8"/>
  <c r="J641" i="16" s="1"/>
  <c r="J99" i="8"/>
  <c r="J99" i="16" s="1"/>
  <c r="J195" i="8"/>
  <c r="J199" i="8"/>
  <c r="J393" i="8"/>
  <c r="J466" i="8"/>
  <c r="J473" i="8"/>
  <c r="J506" i="8"/>
  <c r="J514" i="8"/>
  <c r="J527" i="8"/>
  <c r="J531" i="8"/>
  <c r="J582" i="8"/>
  <c r="J582" i="16" s="1"/>
  <c r="J597" i="8"/>
  <c r="J604" i="8"/>
  <c r="J604" i="16" s="1"/>
  <c r="J617" i="8"/>
  <c r="J617" i="16" s="1"/>
  <c r="J628" i="8"/>
  <c r="J646" i="8"/>
  <c r="J646" i="16" s="1"/>
  <c r="J654" i="8"/>
  <c r="J654" i="16" s="1"/>
  <c r="J675" i="8"/>
  <c r="J678" i="8"/>
  <c r="J693" i="8"/>
  <c r="J696" i="8"/>
  <c r="J696" i="16" s="1"/>
  <c r="J730" i="8"/>
  <c r="J761" i="8"/>
  <c r="J792" i="8"/>
  <c r="J792" i="16" s="1"/>
  <c r="J814" i="8"/>
  <c r="J817" i="8"/>
  <c r="J842" i="8"/>
  <c r="J867" i="8"/>
  <c r="J870" i="8"/>
  <c r="J870" i="16" s="1"/>
  <c r="J892" i="8"/>
  <c r="J892" i="16" s="1"/>
  <c r="J895" i="8"/>
  <c r="J920" i="8"/>
  <c r="J920" i="16" s="1"/>
  <c r="J942" i="8"/>
  <c r="J942" i="16" s="1"/>
  <c r="J945" i="8"/>
  <c r="J970" i="8"/>
  <c r="J995" i="8"/>
  <c r="J998" i="8"/>
  <c r="J998" i="16" s="1"/>
  <c r="J1020" i="8"/>
  <c r="J1020" i="16" s="1"/>
  <c r="J1023" i="8"/>
  <c r="J1048" i="8"/>
  <c r="J1070" i="8"/>
  <c r="J1073" i="8"/>
  <c r="J1098" i="8"/>
  <c r="J1123" i="8"/>
  <c r="J1126" i="8"/>
  <c r="J1148" i="8"/>
  <c r="J1151" i="8"/>
  <c r="J72" i="8"/>
  <c r="J72" i="16" s="1"/>
  <c r="J104" i="8"/>
  <c r="J139" i="8"/>
  <c r="J280" i="8"/>
  <c r="J280" i="16" s="1"/>
  <c r="J348" i="8"/>
  <c r="J383" i="8"/>
  <c r="J383" i="16" s="1"/>
  <c r="J482" i="8"/>
  <c r="J508" i="8"/>
  <c r="J512" i="8"/>
  <c r="J512" i="16" s="1"/>
  <c r="J533" i="8"/>
  <c r="J566" i="8"/>
  <c r="J566" i="16" s="1"/>
  <c r="J586" i="8"/>
  <c r="J606" i="8"/>
  <c r="J606" i="16" s="1"/>
  <c r="J637" i="8"/>
  <c r="J651" i="8"/>
  <c r="J681" i="8"/>
  <c r="J681" i="16" s="1"/>
  <c r="J687" i="8"/>
  <c r="J690" i="8"/>
  <c r="J690" i="16" s="1"/>
  <c r="J699" i="8"/>
  <c r="J699" i="16" s="1"/>
  <c r="J733" i="8"/>
  <c r="J733" i="16" s="1"/>
  <c r="J736" i="8"/>
  <c r="J764" i="8"/>
  <c r="J764" i="16" s="1"/>
  <c r="J767" i="8"/>
  <c r="J770" i="8"/>
  <c r="J770" i="16" s="1"/>
  <c r="J773" i="8"/>
  <c r="J795" i="8"/>
  <c r="J795" i="16" s="1"/>
  <c r="J820" i="8"/>
  <c r="J823" i="8"/>
  <c r="J823" i="16" s="1"/>
  <c r="J845" i="8"/>
  <c r="J848" i="8"/>
  <c r="J873" i="8"/>
  <c r="J898" i="8"/>
  <c r="J898" i="16" s="1"/>
  <c r="J901" i="8"/>
  <c r="J923" i="8"/>
  <c r="J923" i="16" s="1"/>
  <c r="J948" i="8"/>
  <c r="J951" i="8"/>
  <c r="J951" i="16" s="1"/>
  <c r="J973" i="8"/>
  <c r="J973" i="16" s="1"/>
  <c r="J976" i="8"/>
  <c r="J1001" i="8"/>
  <c r="J1001" i="16" s="1"/>
  <c r="J1026" i="8"/>
  <c r="J1026" i="16" s="1"/>
  <c r="J1029" i="8"/>
  <c r="J1029" i="16" s="1"/>
  <c r="J1051" i="8"/>
  <c r="J1051" i="16" s="1"/>
  <c r="J1076" i="8"/>
  <c r="J1076" i="16" s="1"/>
  <c r="J1079" i="8"/>
  <c r="J1101" i="8"/>
  <c r="J1104" i="8"/>
  <c r="J1104" i="16" s="1"/>
  <c r="J1129" i="8"/>
  <c r="J84" i="8"/>
  <c r="J149" i="8"/>
  <c r="J400" i="8"/>
  <c r="J459" i="8"/>
  <c r="J471" i="8"/>
  <c r="J493" i="8"/>
  <c r="J493" i="16" s="1"/>
  <c r="J541" i="8"/>
  <c r="J541" i="16" s="1"/>
  <c r="J547" i="8"/>
  <c r="J551" i="8"/>
  <c r="J610" i="8"/>
  <c r="J684" i="8"/>
  <c r="J684" i="16" s="1"/>
  <c r="J702" i="8"/>
  <c r="J705" i="8"/>
  <c r="J739" i="8"/>
  <c r="J742" i="8"/>
  <c r="J742" i="16" s="1"/>
  <c r="J745" i="8"/>
  <c r="J776" i="8"/>
  <c r="J776" i="16" s="1"/>
  <c r="J798" i="8"/>
  <c r="J798" i="16" s="1"/>
  <c r="J801" i="8"/>
  <c r="J826" i="8"/>
  <c r="J851" i="8"/>
  <c r="J854" i="8"/>
  <c r="J854" i="16" s="1"/>
  <c r="J66" i="8"/>
  <c r="J66" i="16" s="1"/>
  <c r="H3" i="19" s="1"/>
  <c r="J313" i="8"/>
  <c r="J313" i="16" s="1"/>
  <c r="J351" i="8"/>
  <c r="J351" i="16" s="1"/>
  <c r="J424" i="8"/>
  <c r="J455" i="8"/>
  <c r="J457" i="8"/>
  <c r="J480" i="8"/>
  <c r="J480" i="16" s="1"/>
  <c r="J489" i="8"/>
  <c r="J525" i="8"/>
  <c r="J535" i="8"/>
  <c r="J543" i="8"/>
  <c r="J545" i="8"/>
  <c r="J553" i="8"/>
  <c r="J573" i="8"/>
  <c r="J573" i="16" s="1"/>
  <c r="J612" i="8"/>
  <c r="J612" i="16" s="1"/>
  <c r="J619" i="8"/>
  <c r="J648" i="8"/>
  <c r="J648" i="16" s="1"/>
  <c r="J708" i="8"/>
  <c r="J711" i="8"/>
  <c r="J720" i="8"/>
  <c r="J720" i="16" s="1"/>
  <c r="J748" i="8"/>
  <c r="J751" i="8"/>
  <c r="J751" i="16" s="1"/>
  <c r="J172" i="8"/>
  <c r="J266" i="8"/>
  <c r="J266" i="16" s="1"/>
  <c r="J422" i="8"/>
  <c r="J422" i="16" s="1"/>
  <c r="J476" i="8"/>
  <c r="J487" i="8"/>
  <c r="J523" i="8"/>
  <c r="J523" i="16" s="1"/>
  <c r="J568" i="8"/>
  <c r="J228" i="8"/>
  <c r="J252" i="8"/>
  <c r="J302" i="8"/>
  <c r="J374" i="8"/>
  <c r="J374" i="16" s="1"/>
  <c r="J379" i="8"/>
  <c r="J403" i="8"/>
  <c r="J420" i="8"/>
  <c r="J462" i="8"/>
  <c r="J462" i="16" s="1"/>
  <c r="J561" i="8"/>
  <c r="J581" i="8"/>
  <c r="J581" i="16" s="1"/>
  <c r="H44" i="19" s="1"/>
  <c r="J596" i="8"/>
  <c r="J614" i="8"/>
  <c r="J614" i="16" s="1"/>
  <c r="J634" i="8"/>
  <c r="J634" i="16" s="1"/>
  <c r="J643" i="8"/>
  <c r="J34" i="8"/>
  <c r="J34" i="16" s="1"/>
  <c r="J102" i="8"/>
  <c r="J102" i="16" s="1"/>
  <c r="J286" i="8"/>
  <c r="J364" i="8"/>
  <c r="J384" i="8"/>
  <c r="J394" i="8"/>
  <c r="J394" i="16" s="1"/>
  <c r="J401" i="8"/>
  <c r="J408" i="8"/>
  <c r="J460" i="8"/>
  <c r="J467" i="8"/>
  <c r="J467" i="16" s="1"/>
  <c r="H74" i="19" s="1"/>
  <c r="J517" i="8"/>
  <c r="J517" i="16" s="1"/>
  <c r="J256" i="8"/>
  <c r="J256" i="16" s="1"/>
  <c r="H46" i="19" s="1"/>
  <c r="J289" i="8"/>
  <c r="J289" i="16" s="1"/>
  <c r="H26" i="19" s="1"/>
  <c r="J314" i="8"/>
  <c r="J314" i="16" s="1"/>
  <c r="J425" i="8"/>
  <c r="J425" i="16" s="1"/>
  <c r="J451" i="8"/>
  <c r="J503" i="8"/>
  <c r="J503" i="16" s="1"/>
  <c r="J505" i="8"/>
  <c r="J509" i="8"/>
  <c r="J565" i="8"/>
  <c r="J565" i="16" s="1"/>
  <c r="J570" i="8"/>
  <c r="J585" i="8"/>
  <c r="J585" i="16" s="1"/>
  <c r="J598" i="8"/>
  <c r="J647" i="8"/>
  <c r="J658" i="8"/>
  <c r="J661" i="8"/>
  <c r="J664" i="8"/>
  <c r="J667" i="8"/>
  <c r="J667" i="16" s="1"/>
  <c r="H34" i="19" s="1"/>
  <c r="J713" i="8"/>
  <c r="J713" i="16" s="1"/>
  <c r="J719" i="8"/>
  <c r="J722" i="8"/>
  <c r="J725" i="8"/>
  <c r="J725" i="16" s="1"/>
  <c r="J750" i="8"/>
  <c r="J753" i="8"/>
  <c r="J781" i="8"/>
  <c r="J784" i="8"/>
  <c r="J124" i="8"/>
  <c r="J124" i="16" s="1"/>
  <c r="J177" i="8"/>
  <c r="J221" i="8"/>
  <c r="J249" i="8"/>
  <c r="J362" i="8"/>
  <c r="J382" i="8"/>
  <c r="J387" i="8"/>
  <c r="J406" i="8"/>
  <c r="J406" i="16" s="1"/>
  <c r="J465" i="8"/>
  <c r="J472" i="8"/>
  <c r="J479" i="8"/>
  <c r="J492" i="8"/>
  <c r="J540" i="8"/>
  <c r="J542" i="8"/>
  <c r="J544" i="8"/>
  <c r="J548" i="8"/>
  <c r="J548" i="16" s="1"/>
  <c r="J587" i="8"/>
  <c r="J587" i="16" s="1"/>
  <c r="J611" i="8"/>
  <c r="J631" i="8"/>
  <c r="J631" i="16" s="1"/>
  <c r="H47" i="19" s="1"/>
  <c r="J638" i="8"/>
  <c r="J25" i="8"/>
  <c r="J113" i="8"/>
  <c r="J113" i="16" s="1"/>
  <c r="J151" i="8"/>
  <c r="J206" i="8"/>
  <c r="J206" i="16" s="1"/>
  <c r="J334" i="8"/>
  <c r="J334" i="16" s="1"/>
  <c r="J526" i="8"/>
  <c r="J526" i="16" s="1"/>
  <c r="J534" i="8"/>
  <c r="J534" i="16" s="1"/>
  <c r="J574" i="8"/>
  <c r="J574" i="16" s="1"/>
  <c r="J600" i="8"/>
  <c r="J600" i="16" s="1"/>
  <c r="J676" i="8"/>
  <c r="J679" i="8"/>
  <c r="J679" i="16" s="1"/>
  <c r="J694" i="8"/>
  <c r="J694" i="16" s="1"/>
  <c r="J697" i="8"/>
  <c r="J697" i="16" s="1"/>
  <c r="J731" i="8"/>
  <c r="J762" i="8"/>
  <c r="J793" i="8"/>
  <c r="J818" i="8"/>
  <c r="J821" i="8"/>
  <c r="J843" i="8"/>
  <c r="J843" i="16" s="1"/>
  <c r="J868" i="8"/>
  <c r="J871" i="8"/>
  <c r="J893" i="8"/>
  <c r="J896" i="8"/>
  <c r="J921" i="8"/>
  <c r="J921" i="16" s="1"/>
  <c r="J946" i="8"/>
  <c r="J946" i="16" s="1"/>
  <c r="J949" i="8"/>
  <c r="J971" i="8"/>
  <c r="J996" i="8"/>
  <c r="J996" i="16" s="1"/>
  <c r="J999" i="8"/>
  <c r="J999" i="16" s="1"/>
  <c r="J1021" i="8"/>
  <c r="J1021" i="16" s="1"/>
  <c r="J1024" i="8"/>
  <c r="J69" i="8"/>
  <c r="J234" i="8"/>
  <c r="J350" i="8"/>
  <c r="J456" i="8"/>
  <c r="J463" i="8"/>
  <c r="J477" i="8"/>
  <c r="J490" i="8"/>
  <c r="J522" i="8"/>
  <c r="J522" i="16" s="1"/>
  <c r="J546" i="8"/>
  <c r="J552" i="8"/>
  <c r="J556" i="8"/>
  <c r="J556" i="16" s="1"/>
  <c r="J589" i="8"/>
  <c r="J640" i="8"/>
  <c r="J640" i="16" s="1"/>
  <c r="J649" i="8"/>
  <c r="J649" i="16" s="1"/>
  <c r="J652" i="8"/>
  <c r="J37" i="8"/>
  <c r="J37" i="16" s="1"/>
  <c r="J89" i="8"/>
  <c r="J332" i="8"/>
  <c r="J380" i="8"/>
  <c r="J421" i="8"/>
  <c r="J423" i="8"/>
  <c r="J435" i="8"/>
  <c r="J435" i="16" s="1"/>
  <c r="J454" i="8"/>
  <c r="J475" i="8"/>
  <c r="J475" i="16" s="1"/>
  <c r="J488" i="8"/>
  <c r="J554" i="8"/>
  <c r="J558" i="8"/>
  <c r="J558" i="16" s="1"/>
  <c r="H49" i="19" s="1"/>
  <c r="J576" i="8"/>
  <c r="J595" i="8"/>
  <c r="J595" i="16" s="1"/>
  <c r="J613" i="8"/>
  <c r="J613" i="16" s="1"/>
  <c r="J620" i="8"/>
  <c r="J620" i="16" s="1"/>
  <c r="J685" i="8"/>
  <c r="J685" i="16" s="1"/>
  <c r="J706" i="8"/>
  <c r="J709" i="8"/>
  <c r="J740" i="8"/>
  <c r="J743" i="8"/>
  <c r="J746" i="8"/>
  <c r="J746" i="16" s="1"/>
  <c r="J777" i="8"/>
  <c r="M1238" i="8"/>
  <c r="M1235" i="8"/>
  <c r="M1235" i="16" s="1"/>
  <c r="M1210" i="8"/>
  <c r="M1185" i="8"/>
  <c r="M1182" i="8"/>
  <c r="M1160" i="8"/>
  <c r="M1118" i="8"/>
  <c r="M1115" i="8"/>
  <c r="M1115" i="16" s="1"/>
  <c r="M1112" i="8"/>
  <c r="M1100" i="8"/>
  <c r="M1100" i="16" s="1"/>
  <c r="M1097" i="8"/>
  <c r="M1097" i="16" s="1"/>
  <c r="M1094" i="8"/>
  <c r="M1079" i="8"/>
  <c r="M1020" i="8"/>
  <c r="M1020" i="16" s="1"/>
  <c r="M994" i="8"/>
  <c r="M991" i="8"/>
  <c r="M976" i="8"/>
  <c r="M959" i="8"/>
  <c r="M953" i="8"/>
  <c r="M953" i="16" s="1"/>
  <c r="K45" i="19" s="1"/>
  <c r="M950" i="8"/>
  <c r="M915" i="8"/>
  <c r="M892" i="8"/>
  <c r="M892" i="16" s="1"/>
  <c r="M866" i="8"/>
  <c r="M866" i="16" s="1"/>
  <c r="M863" i="8"/>
  <c r="M840" i="8"/>
  <c r="M820" i="8"/>
  <c r="M806" i="8"/>
  <c r="M806" i="16" s="1"/>
  <c r="M803" i="8"/>
  <c r="M800" i="8"/>
  <c r="M764" i="8"/>
  <c r="M764" i="16" s="1"/>
  <c r="M748" i="8"/>
  <c r="M740" i="8"/>
  <c r="M732" i="8"/>
  <c r="M711" i="8"/>
  <c r="M695" i="8"/>
  <c r="M695" i="16" s="1"/>
  <c r="M619" i="8"/>
  <c r="M530" i="8"/>
  <c r="M295" i="8"/>
  <c r="J250" i="8"/>
  <c r="J242" i="8"/>
  <c r="J242" i="16" s="1"/>
  <c r="H85" i="19" s="1"/>
  <c r="M1232" i="8"/>
  <c r="M1229" i="8"/>
  <c r="M1207" i="8"/>
  <c r="M1204" i="8"/>
  <c r="M1179" i="8"/>
  <c r="M1157" i="8"/>
  <c r="M1154" i="8"/>
  <c r="M1148" i="8"/>
  <c r="M1145" i="8"/>
  <c r="M1136" i="8"/>
  <c r="M1133" i="8"/>
  <c r="M1124" i="8"/>
  <c r="M1121" i="8"/>
  <c r="M1109" i="8"/>
  <c r="M1106" i="8"/>
  <c r="M1103" i="8"/>
  <c r="M933" i="8"/>
  <c r="M930" i="8"/>
  <c r="M918" i="8"/>
  <c r="M918" i="16" s="1"/>
  <c r="K57" i="19" s="1"/>
  <c r="M829" i="8"/>
  <c r="M812" i="8"/>
  <c r="M756" i="8"/>
  <c r="M703" i="8"/>
  <c r="M680" i="8"/>
  <c r="M595" i="8"/>
  <c r="M595" i="16" s="1"/>
  <c r="M422" i="8"/>
  <c r="M422" i="16" s="1"/>
  <c r="K37" i="19" s="1"/>
  <c r="J254" i="8"/>
  <c r="J254" i="16" s="1"/>
  <c r="M1226" i="8"/>
  <c r="M1201" i="8"/>
  <c r="M1198" i="8"/>
  <c r="M1176" i="8"/>
  <c r="M1151" i="8"/>
  <c r="M1130" i="8"/>
  <c r="M1127" i="8"/>
  <c r="M1038" i="8"/>
  <c r="M1038" i="16" s="1"/>
  <c r="M1035" i="8"/>
  <c r="M1035" i="16" s="1"/>
  <c r="M1023" i="8"/>
  <c r="M1009" i="8"/>
  <c r="M1006" i="8"/>
  <c r="M1006" i="16" s="1"/>
  <c r="M997" i="8"/>
  <c r="M997" i="16" s="1"/>
  <c r="M942" i="8"/>
  <c r="M942" i="16" s="1"/>
  <c r="M927" i="8"/>
  <c r="M927" i="16" s="1"/>
  <c r="M924" i="8"/>
  <c r="M921" i="8"/>
  <c r="M921" i="16" s="1"/>
  <c r="M907" i="8"/>
  <c r="M895" i="8"/>
  <c r="M881" i="8"/>
  <c r="M881" i="16" s="1"/>
  <c r="M878" i="8"/>
  <c r="M869" i="8"/>
  <c r="M869" i="16" s="1"/>
  <c r="M846" i="8"/>
  <c r="M846" i="16" s="1"/>
  <c r="M843" i="8"/>
  <c r="M843" i="16" s="1"/>
  <c r="M832" i="8"/>
  <c r="M826" i="8"/>
  <c r="M823" i="8"/>
  <c r="M823" i="16" s="1"/>
  <c r="M778" i="8"/>
  <c r="M778" i="16" s="1"/>
  <c r="M767" i="8"/>
  <c r="M759" i="8"/>
  <c r="M759" i="16" s="1"/>
  <c r="M735" i="8"/>
  <c r="M714" i="8"/>
  <c r="M613" i="8"/>
  <c r="M613" i="16" s="1"/>
  <c r="M499" i="8"/>
  <c r="M499" i="16" s="1"/>
  <c r="K41" i="19" s="1"/>
  <c r="M1223" i="8"/>
  <c r="M1220" i="8"/>
  <c r="M1195" i="8"/>
  <c r="M1173" i="8"/>
  <c r="M1170" i="8"/>
  <c r="M1068" i="8"/>
  <c r="M1068" i="16" s="1"/>
  <c r="M1065" i="8"/>
  <c r="M1062" i="8"/>
  <c r="M1059" i="8"/>
  <c r="M1044" i="8"/>
  <c r="M1041" i="8"/>
  <c r="M1032" i="8"/>
  <c r="M1032" i="16" s="1"/>
  <c r="M1026" i="8"/>
  <c r="M1026" i="16" s="1"/>
  <c r="M1003" i="8"/>
  <c r="M1000" i="8"/>
  <c r="M968" i="8"/>
  <c r="M945" i="8"/>
  <c r="M910" i="8"/>
  <c r="M910" i="16" s="1"/>
  <c r="M904" i="8"/>
  <c r="M898" i="8"/>
  <c r="M898" i="16" s="1"/>
  <c r="M875" i="8"/>
  <c r="M872" i="8"/>
  <c r="M852" i="8"/>
  <c r="M849" i="8"/>
  <c r="M849" i="16" s="1"/>
  <c r="M835" i="8"/>
  <c r="M835" i="16" s="1"/>
  <c r="K59" i="19" s="1"/>
  <c r="M815" i="8"/>
  <c r="M743" i="8"/>
  <c r="M717" i="8"/>
  <c r="M717" i="16" s="1"/>
  <c r="M706" i="8"/>
  <c r="M698" i="8"/>
  <c r="M698" i="16" s="1"/>
  <c r="M688" i="8"/>
  <c r="M688" i="16" s="1"/>
  <c r="M545" i="8"/>
  <c r="J365" i="8"/>
  <c r="J331" i="8"/>
  <c r="J260" i="8"/>
  <c r="J257" i="8"/>
  <c r="M3" i="8"/>
  <c r="M1242" i="8"/>
  <c r="M1217" i="8"/>
  <c r="M1214" i="8"/>
  <c r="M1192" i="8"/>
  <c r="M1167" i="8"/>
  <c r="M1164" i="8"/>
  <c r="M1083" i="8"/>
  <c r="M1083" i="16" s="1"/>
  <c r="M1074" i="8"/>
  <c r="M1071" i="8"/>
  <c r="M1056" i="8"/>
  <c r="M1053" i="8"/>
  <c r="M1053" i="16" s="1"/>
  <c r="M1050" i="8"/>
  <c r="M1047" i="8"/>
  <c r="M1029" i="8"/>
  <c r="M1029" i="16" s="1"/>
  <c r="M983" i="8"/>
  <c r="M980" i="8"/>
  <c r="M980" i="16" s="1"/>
  <c r="M974" i="8"/>
  <c r="M971" i="8"/>
  <c r="M957" i="8"/>
  <c r="M957" i="16" s="1"/>
  <c r="M948" i="8"/>
  <c r="M901" i="8"/>
  <c r="G23" i="10"/>
  <c r="G9" i="9"/>
  <c r="M855" i="8"/>
  <c r="M855" i="16" s="1"/>
  <c r="M770" i="8"/>
  <c r="M770" i="16" s="1"/>
  <c r="M751" i="8"/>
  <c r="M751" i="16" s="1"/>
  <c r="M670" i="8"/>
  <c r="M670" i="16" s="1"/>
  <c r="M644" i="8"/>
  <c r="M429" i="8"/>
  <c r="J419" i="8"/>
  <c r="J419" i="16" s="1"/>
  <c r="H40" i="19" s="1"/>
  <c r="P520" i="8"/>
  <c r="P510" i="8"/>
  <c r="P501" i="8"/>
  <c r="P499" i="8"/>
  <c r="P499" i="16" s="1"/>
  <c r="N41" i="19" s="1"/>
  <c r="P441" i="8"/>
  <c r="P441" i="16" s="1"/>
  <c r="P437" i="8"/>
  <c r="P435" i="8"/>
  <c r="P435" i="16" s="1"/>
  <c r="P412" i="8"/>
  <c r="P410" i="8"/>
  <c r="P374" i="8"/>
  <c r="P374" i="16" s="1"/>
  <c r="P346" i="8"/>
  <c r="P344" i="8"/>
  <c r="P342" i="8"/>
  <c r="P340" i="8"/>
  <c r="P340" i="16" s="1"/>
  <c r="P338" i="8"/>
  <c r="P320" i="8"/>
  <c r="P274" i="8"/>
  <c r="P274" i="16" s="1"/>
  <c r="P264" i="8"/>
  <c r="P264" i="16" s="1"/>
  <c r="P261" i="8"/>
  <c r="P261" i="16" s="1"/>
  <c r="P225" i="8"/>
  <c r="P222" i="8"/>
  <c r="P222" i="16" s="1"/>
  <c r="P215" i="8"/>
  <c r="P142" i="8"/>
  <c r="P116" i="8"/>
  <c r="P15" i="8"/>
  <c r="P20" i="8"/>
  <c r="P25" i="8"/>
  <c r="P92" i="8"/>
  <c r="P135" i="8"/>
  <c r="P140" i="8"/>
  <c r="P170" i="8"/>
  <c r="P170" i="16" s="1"/>
  <c r="P173" i="8"/>
  <c r="P206" i="8"/>
  <c r="P206" i="16" s="1"/>
  <c r="P221" i="8"/>
  <c r="P228" i="8"/>
  <c r="P245" i="8"/>
  <c r="P245" i="16" s="1"/>
  <c r="N17" i="19" s="1"/>
  <c r="P17" i="8"/>
  <c r="P39" i="8"/>
  <c r="P39" i="16" s="1"/>
  <c r="P47" i="8"/>
  <c r="P64" i="8"/>
  <c r="P64" i="16" s="1"/>
  <c r="P111" i="8"/>
  <c r="P111" i="16" s="1"/>
  <c r="P150" i="8"/>
  <c r="P184" i="8"/>
  <c r="P184" i="16" s="1"/>
  <c r="N42" i="19" s="1"/>
  <c r="P192" i="8"/>
  <c r="P192" i="16" s="1"/>
  <c r="P203" i="8"/>
  <c r="P208" i="8"/>
  <c r="P242" i="8"/>
  <c r="P242" i="16" s="1"/>
  <c r="N85" i="19" s="1"/>
  <c r="P250" i="8"/>
  <c r="P271" i="8"/>
  <c r="P43" i="8"/>
  <c r="P79" i="8"/>
  <c r="P79" i="16" s="1"/>
  <c r="P86" i="8"/>
  <c r="P93" i="8"/>
  <c r="P118" i="8"/>
  <c r="P118" i="16" s="1"/>
  <c r="N33" i="19" s="1"/>
  <c r="P143" i="8"/>
  <c r="P174" i="8"/>
  <c r="P174" i="16" s="1"/>
  <c r="P194" i="8"/>
  <c r="P197" i="8"/>
  <c r="P197" i="16" s="1"/>
  <c r="N8" i="19" s="1"/>
  <c r="P285" i="8"/>
  <c r="P295" i="8"/>
  <c r="P302" i="8"/>
  <c r="P315" i="8"/>
  <c r="P456" i="8"/>
  <c r="P490" i="8"/>
  <c r="P492" i="8"/>
  <c r="P521" i="8"/>
  <c r="P71" i="8"/>
  <c r="P71" i="16" s="1"/>
  <c r="P115" i="8"/>
  <c r="P115" i="16" s="1"/>
  <c r="P131" i="8"/>
  <c r="P134" i="8"/>
  <c r="P153" i="8"/>
  <c r="P153" i="16" s="1"/>
  <c r="P156" i="8"/>
  <c r="P156" i="16" s="1"/>
  <c r="P186" i="8"/>
  <c r="P186" i="16" s="1"/>
  <c r="P209" i="8"/>
  <c r="P237" i="8"/>
  <c r="P248" i="8"/>
  <c r="P248" i="16" s="1"/>
  <c r="P251" i="8"/>
  <c r="P251" i="16" s="1"/>
  <c r="P283" i="8"/>
  <c r="P293" i="8"/>
  <c r="P313" i="8"/>
  <c r="P313" i="16" s="1"/>
  <c r="N5" i="19" s="1"/>
  <c r="P60" i="8"/>
  <c r="P60" i="16" s="1"/>
  <c r="P69" i="8"/>
  <c r="P73" i="8"/>
  <c r="P110" i="8"/>
  <c r="P123" i="8"/>
  <c r="P123" i="16" s="1"/>
  <c r="P148" i="8"/>
  <c r="P151" i="8"/>
  <c r="P202" i="8"/>
  <c r="P210" i="8"/>
  <c r="P210" i="16" s="1"/>
  <c r="P219" i="8"/>
  <c r="P219" i="16" s="1"/>
  <c r="P227" i="8"/>
  <c r="P227" i="16" s="1"/>
  <c r="P241" i="8"/>
  <c r="P255" i="8"/>
  <c r="P279" i="8"/>
  <c r="P279" i="16" s="1"/>
  <c r="P289" i="8"/>
  <c r="P289" i="16" s="1"/>
  <c r="N26" i="19" s="1"/>
  <c r="P301" i="8"/>
  <c r="P314" i="8"/>
  <c r="P314" i="16" s="1"/>
  <c r="P547" i="8"/>
  <c r="P545" i="8"/>
  <c r="P534" i="8"/>
  <c r="P534" i="16" s="1"/>
  <c r="P483" i="8"/>
  <c r="P483" i="16" s="1"/>
  <c r="P477" i="8"/>
  <c r="E474" i="8"/>
  <c r="E474" i="16" s="1"/>
  <c r="P471" i="8"/>
  <c r="P469" i="8"/>
  <c r="P469" i="16" s="1"/>
  <c r="P467" i="8"/>
  <c r="P467" i="16" s="1"/>
  <c r="P465" i="8"/>
  <c r="P459" i="8"/>
  <c r="P384" i="8"/>
  <c r="P352" i="8"/>
  <c r="P276" i="8"/>
  <c r="P247" i="8"/>
  <c r="P247" i="16" s="1"/>
  <c r="P191" i="8"/>
  <c r="P137" i="8"/>
  <c r="P127" i="8"/>
  <c r="P127" i="16" s="1"/>
  <c r="P107" i="8"/>
  <c r="P98" i="8"/>
  <c r="P98" i="16" s="1"/>
  <c r="N89" i="19" s="1"/>
  <c r="P62" i="8"/>
  <c r="P62" i="16" s="1"/>
  <c r="P36" i="8"/>
  <c r="P12" i="8"/>
  <c r="P12" i="16" s="1"/>
  <c r="P335" i="8"/>
  <c r="P335" i="16" s="1"/>
  <c r="N69" i="19" s="1"/>
  <c r="P322" i="8"/>
  <c r="P263" i="8"/>
  <c r="P260" i="8"/>
  <c r="P234" i="8"/>
  <c r="P224" i="8"/>
  <c r="P181" i="8"/>
  <c r="P177" i="8"/>
  <c r="P155" i="8"/>
  <c r="P87" i="8"/>
  <c r="N328" i="8"/>
  <c r="N328" i="16" s="1"/>
  <c r="N361" i="8"/>
  <c r="N361" i="16" s="1"/>
  <c r="N377" i="8"/>
  <c r="N505" i="8"/>
  <c r="P319" i="8"/>
  <c r="P319" i="16" s="1"/>
  <c r="P306" i="8"/>
  <c r="P306" i="16" s="1"/>
  <c r="P304" i="8"/>
  <c r="P304" i="16" s="1"/>
  <c r="P299" i="8"/>
  <c r="P266" i="8"/>
  <c r="P266" i="16" s="1"/>
  <c r="P207" i="8"/>
  <c r="P207" i="16" s="1"/>
  <c r="P204" i="8"/>
  <c r="P169" i="8"/>
  <c r="P122" i="8"/>
  <c r="P114" i="8"/>
  <c r="P97" i="8"/>
  <c r="P91" i="8"/>
  <c r="P91" i="16" s="1"/>
  <c r="P76" i="8"/>
  <c r="P76" i="16" s="1"/>
  <c r="P55" i="8"/>
  <c r="K29" i="8"/>
  <c r="K283" i="8"/>
  <c r="K313" i="8"/>
  <c r="K313" i="16" s="1"/>
  <c r="K379" i="8"/>
  <c r="K397" i="8"/>
  <c r="K468" i="8"/>
  <c r="K496" i="8"/>
  <c r="K512" i="8"/>
  <c r="K512" i="16" s="1"/>
  <c r="K299" i="8"/>
  <c r="P162" i="8"/>
  <c r="P158" i="8"/>
  <c r="P147" i="8"/>
  <c r="P147" i="16" s="1"/>
  <c r="I4" i="8"/>
  <c r="I4" i="16" s="1"/>
  <c r="I31" i="8"/>
  <c r="I72" i="8"/>
  <c r="I72" i="16" s="1"/>
  <c r="I75" i="8"/>
  <c r="I89" i="8"/>
  <c r="I110" i="8"/>
  <c r="I130" i="8"/>
  <c r="I146" i="8"/>
  <c r="I146" i="16" s="1"/>
  <c r="I196" i="8"/>
  <c r="I204" i="8"/>
  <c r="I231" i="8"/>
  <c r="I243" i="8"/>
  <c r="I253" i="8"/>
  <c r="I253" i="16" s="1"/>
  <c r="I258" i="8"/>
  <c r="I258" i="16" s="1"/>
  <c r="G78" i="19" s="1"/>
  <c r="I12" i="8"/>
  <c r="I12" i="16" s="1"/>
  <c r="I17" i="8"/>
  <c r="I57" i="8"/>
  <c r="I86" i="8"/>
  <c r="I118" i="8"/>
  <c r="I118" i="16" s="1"/>
  <c r="G33" i="19" s="1"/>
  <c r="I127" i="8"/>
  <c r="I127" i="16" s="1"/>
  <c r="I159" i="8"/>
  <c r="I162" i="8"/>
  <c r="I179" i="8"/>
  <c r="I195" i="8"/>
  <c r="I206" i="8"/>
  <c r="I206" i="16" s="1"/>
  <c r="I211" i="8"/>
  <c r="I211" i="16" s="1"/>
  <c r="I227" i="8"/>
  <c r="I227" i="16" s="1"/>
  <c r="I235" i="8"/>
  <c r="I256" i="8"/>
  <c r="I256" i="16" s="1"/>
  <c r="G46" i="19" s="1"/>
  <c r="I274" i="8"/>
  <c r="I274" i="16" s="1"/>
  <c r="G91" i="19" s="1"/>
  <c r="I68" i="8"/>
  <c r="I90" i="8"/>
  <c r="I20" i="8"/>
  <c r="I58" i="8"/>
  <c r="I115" i="8"/>
  <c r="I115" i="16" s="1"/>
  <c r="I153" i="8"/>
  <c r="I153" i="16" s="1"/>
  <c r="G76" i="19" s="1"/>
  <c r="I186" i="8"/>
  <c r="I186" i="16" s="1"/>
  <c r="I189" i="8"/>
  <c r="I245" i="8"/>
  <c r="I245" i="16" s="1"/>
  <c r="I254" i="8"/>
  <c r="I254" i="16" s="1"/>
  <c r="G67" i="19" s="1"/>
  <c r="I262" i="8"/>
  <c r="I293" i="8"/>
  <c r="I309" i="8"/>
  <c r="I324" i="8"/>
  <c r="I353" i="8"/>
  <c r="I359" i="8"/>
  <c r="I359" i="16" s="1"/>
  <c r="I363" i="8"/>
  <c r="I365" i="8"/>
  <c r="I367" i="8"/>
  <c r="I367" i="16" s="1"/>
  <c r="I371" i="8"/>
  <c r="I373" i="8"/>
  <c r="I385" i="8"/>
  <c r="I387" i="8"/>
  <c r="I401" i="8"/>
  <c r="I409" i="8"/>
  <c r="I411" i="8"/>
  <c r="I425" i="8"/>
  <c r="I425" i="16" s="1"/>
  <c r="I431" i="8"/>
  <c r="I487" i="8"/>
  <c r="I514" i="8"/>
  <c r="I525" i="8"/>
  <c r="I47" i="8"/>
  <c r="I84" i="8"/>
  <c r="I101" i="8"/>
  <c r="I109" i="8"/>
  <c r="I112" i="8"/>
  <c r="I112" i="16" s="1"/>
  <c r="I147" i="8"/>
  <c r="I147" i="16" s="1"/>
  <c r="I201" i="8"/>
  <c r="I218" i="8"/>
  <c r="I229" i="8"/>
  <c r="I229" i="16" s="1"/>
  <c r="G19" i="19" s="1"/>
  <c r="I257" i="8"/>
  <c r="I305" i="8"/>
  <c r="I320" i="8"/>
  <c r="I65" i="8"/>
  <c r="I65" i="16" s="1"/>
  <c r="I117" i="8"/>
  <c r="I139" i="8"/>
  <c r="I161" i="8"/>
  <c r="I161" i="16" s="1"/>
  <c r="I173" i="8"/>
  <c r="I176" i="8"/>
  <c r="I176" i="16" s="1"/>
  <c r="I205" i="8"/>
  <c r="I213" i="8"/>
  <c r="I213" i="16" s="1"/>
  <c r="I233" i="8"/>
  <c r="I236" i="8"/>
  <c r="I272" i="8"/>
  <c r="I272" i="16" s="1"/>
  <c r="I277" i="8"/>
  <c r="I282" i="8"/>
  <c r="I282" i="16" s="1"/>
  <c r="I287" i="8"/>
  <c r="P321" i="8"/>
  <c r="P321" i="16" s="1"/>
  <c r="N32" i="19" s="1"/>
  <c r="P311" i="8"/>
  <c r="P275" i="8"/>
  <c r="P275" i="16" s="1"/>
  <c r="N20" i="19" s="1"/>
  <c r="P272" i="8"/>
  <c r="P272" i="16" s="1"/>
  <c r="P259" i="8"/>
  <c r="P259" i="16" s="1"/>
  <c r="P223" i="8"/>
  <c r="P154" i="8"/>
  <c r="P154" i="16" s="1"/>
  <c r="N16" i="19" s="1"/>
  <c r="P80" i="8"/>
  <c r="P70" i="8"/>
  <c r="P70" i="16" s="1"/>
  <c r="H24" i="8"/>
  <c r="H24" i="16" s="1"/>
  <c r="H50" i="8"/>
  <c r="H54" i="8"/>
  <c r="H82" i="8"/>
  <c r="H82" i="16" s="1"/>
  <c r="H96" i="8"/>
  <c r="H113" i="8"/>
  <c r="H113" i="16" s="1"/>
  <c r="H149" i="8"/>
  <c r="H160" i="8"/>
  <c r="H160" i="16" s="1"/>
  <c r="H168" i="8"/>
  <c r="H168" i="16" s="1"/>
  <c r="F74" i="19" s="1"/>
  <c r="H176" i="8"/>
  <c r="H176" i="16" s="1"/>
  <c r="H199" i="8"/>
  <c r="H209" i="8"/>
  <c r="H224" i="8"/>
  <c r="H241" i="8"/>
  <c r="H248" i="8"/>
  <c r="H248" i="16" s="1"/>
  <c r="H34" i="8"/>
  <c r="H34" i="16" s="1"/>
  <c r="H58" i="8"/>
  <c r="H62" i="8"/>
  <c r="H62" i="16" s="1"/>
  <c r="H21" i="8"/>
  <c r="H75" i="8"/>
  <c r="H79" i="8"/>
  <c r="H79" i="16" s="1"/>
  <c r="H124" i="8"/>
  <c r="H124" i="16" s="1"/>
  <c r="T124" i="16" s="1"/>
  <c r="H136" i="8"/>
  <c r="H182" i="8"/>
  <c r="H182" i="16" s="1"/>
  <c r="H190" i="8"/>
  <c r="H190" i="16" s="1"/>
  <c r="H214" i="8"/>
  <c r="H214" i="16" s="1"/>
  <c r="H245" i="8"/>
  <c r="H245" i="16" s="1"/>
  <c r="H261" i="8"/>
  <c r="H261" i="16" s="1"/>
  <c r="H269" i="8"/>
  <c r="H6" i="8"/>
  <c r="H22" i="8"/>
  <c r="H48" i="8"/>
  <c r="H48" i="16" s="1"/>
  <c r="H41" i="8"/>
  <c r="H67" i="8"/>
  <c r="H80" i="8"/>
  <c r="H92" i="8"/>
  <c r="H150" i="8"/>
  <c r="H156" i="8"/>
  <c r="H156" i="16" s="1"/>
  <c r="H226" i="8"/>
  <c r="H240" i="8"/>
  <c r="H265" i="8"/>
  <c r="H268" i="8"/>
  <c r="H268" i="16" s="1"/>
  <c r="H276" i="8"/>
  <c r="H298" i="8"/>
  <c r="H298" i="16" s="1"/>
  <c r="H322" i="8"/>
  <c r="H349" i="8"/>
  <c r="H349" i="16" s="1"/>
  <c r="H351" i="8"/>
  <c r="H351" i="16" s="1"/>
  <c r="H369" i="8"/>
  <c r="H383" i="8"/>
  <c r="H383" i="16" s="1"/>
  <c r="H403" i="8"/>
  <c r="H413" i="8"/>
  <c r="H413" i="16" s="1"/>
  <c r="H415" i="8"/>
  <c r="H415" i="16" s="1"/>
  <c r="H419" i="8"/>
  <c r="H419" i="16" s="1"/>
  <c r="F40" i="19" s="1"/>
  <c r="H421" i="8"/>
  <c r="H433" i="8"/>
  <c r="H433" i="16" s="1"/>
  <c r="H437" i="8"/>
  <c r="H472" i="8"/>
  <c r="H474" i="8"/>
  <c r="H474" i="16" s="1"/>
  <c r="H476" i="8"/>
  <c r="H476" i="16" s="1"/>
  <c r="H489" i="8"/>
  <c r="H500" i="8"/>
  <c r="H516" i="8"/>
  <c r="H518" i="8"/>
  <c r="H527" i="8"/>
  <c r="H53" i="8"/>
  <c r="H119" i="8"/>
  <c r="H119" i="16" s="1"/>
  <c r="H122" i="8"/>
  <c r="H172" i="8"/>
  <c r="H198" i="8"/>
  <c r="H204" i="8"/>
  <c r="H215" i="8"/>
  <c r="H221" i="8"/>
  <c r="H271" i="8"/>
  <c r="H281" i="8"/>
  <c r="H281" i="16" s="1"/>
  <c r="F31" i="19" s="1"/>
  <c r="H286" i="8"/>
  <c r="H291" i="8"/>
  <c r="H291" i="16" s="1"/>
  <c r="F70" i="19" s="1"/>
  <c r="H307" i="8"/>
  <c r="H307" i="16" s="1"/>
  <c r="H318" i="8"/>
  <c r="H318" i="16" s="1"/>
  <c r="H31" i="8"/>
  <c r="H86" i="8"/>
  <c r="H99" i="8"/>
  <c r="H99" i="16" s="1"/>
  <c r="F93" i="19" s="1"/>
  <c r="H107" i="8"/>
  <c r="H158" i="8"/>
  <c r="H164" i="8"/>
  <c r="H185" i="8"/>
  <c r="H225" i="8"/>
  <c r="H239" i="8"/>
  <c r="H239" i="16" s="1"/>
  <c r="H244" i="8"/>
  <c r="H247" i="8"/>
  <c r="H247" i="16" s="1"/>
  <c r="H292" i="8"/>
  <c r="H297" i="8"/>
  <c r="H297" i="16" s="1"/>
  <c r="H308" i="8"/>
  <c r="H308" i="16" s="1"/>
  <c r="H319" i="8"/>
  <c r="H319" i="16" s="1"/>
  <c r="H321" i="8"/>
  <c r="H321" i="16" s="1"/>
  <c r="P526" i="8"/>
  <c r="P526" i="16" s="1"/>
  <c r="P524" i="8"/>
  <c r="P488" i="8"/>
  <c r="P486" i="8"/>
  <c r="P486" i="16" s="1"/>
  <c r="P484" i="8"/>
  <c r="P466" i="8"/>
  <c r="P464" i="8"/>
  <c r="P462" i="8"/>
  <c r="P462" i="16" s="1"/>
  <c r="P460" i="8"/>
  <c r="P458" i="8"/>
  <c r="P458" i="16" s="1"/>
  <c r="P454" i="8"/>
  <c r="P419" i="8"/>
  <c r="P419" i="16" s="1"/>
  <c r="N40" i="19" s="1"/>
  <c r="P402" i="8"/>
  <c r="P400" i="8"/>
  <c r="P398" i="8"/>
  <c r="P396" i="8"/>
  <c r="P396" i="16" s="1"/>
  <c r="P392" i="8"/>
  <c r="P383" i="8"/>
  <c r="P383" i="16" s="1"/>
  <c r="P381" i="8"/>
  <c r="P379" i="8"/>
  <c r="P377" i="8"/>
  <c r="P368" i="8"/>
  <c r="P366" i="8"/>
  <c r="P349" i="8"/>
  <c r="P349" i="16" s="1"/>
  <c r="P330" i="8"/>
  <c r="P226" i="8"/>
  <c r="P196" i="8"/>
  <c r="P183" i="8"/>
  <c r="P183" i="16" s="1"/>
  <c r="P165" i="8"/>
  <c r="P139" i="8"/>
  <c r="P132" i="8"/>
  <c r="P121" i="8"/>
  <c r="P105" i="8"/>
  <c r="H70" i="8"/>
  <c r="H70" i="16" s="1"/>
  <c r="H60" i="8"/>
  <c r="H60" i="16" s="1"/>
  <c r="F54" i="8"/>
  <c r="F47" i="8"/>
  <c r="F41" i="8"/>
  <c r="P31" i="8"/>
  <c r="I24" i="8"/>
  <c r="I24" i="16" s="1"/>
  <c r="F17" i="8"/>
  <c r="P507" i="8"/>
  <c r="P507" i="16" s="1"/>
  <c r="P478" i="8"/>
  <c r="P468" i="8"/>
  <c r="P423" i="8"/>
  <c r="P421" i="8"/>
  <c r="P351" i="8"/>
  <c r="P334" i="8"/>
  <c r="P334" i="16" s="1"/>
  <c r="P332" i="8"/>
  <c r="P265" i="8"/>
  <c r="P256" i="8"/>
  <c r="P256" i="16" s="1"/>
  <c r="N46" i="19" s="1"/>
  <c r="P249" i="8"/>
  <c r="P229" i="8"/>
  <c r="P229" i="16" s="1"/>
  <c r="P146" i="8"/>
  <c r="P146" i="16" s="1"/>
  <c r="P136" i="8"/>
  <c r="P117" i="8"/>
  <c r="P100" i="8"/>
  <c r="P95" i="8"/>
  <c r="P95" i="16" s="1"/>
  <c r="N90" i="8"/>
  <c r="P74" i="8"/>
  <c r="P53" i="8"/>
  <c r="I16" i="8"/>
  <c r="F16" i="8"/>
  <c r="F16" i="16" s="1"/>
  <c r="F37" i="8"/>
  <c r="F37" i="16" s="1"/>
  <c r="D80" i="19" s="1"/>
  <c r="F42" i="8"/>
  <c r="F46" i="8"/>
  <c r="F59" i="8"/>
  <c r="F66" i="8"/>
  <c r="F66" i="16" s="1"/>
  <c r="D3" i="19" s="1"/>
  <c r="F69" i="8"/>
  <c r="F86" i="8"/>
  <c r="F100" i="8"/>
  <c r="F104" i="8"/>
  <c r="F107" i="8"/>
  <c r="F116" i="8"/>
  <c r="F119" i="8"/>
  <c r="F119" i="16" s="1"/>
  <c r="F138" i="8"/>
  <c r="F138" i="16" s="1"/>
  <c r="F152" i="8"/>
  <c r="F163" i="8"/>
  <c r="F179" i="8"/>
  <c r="F189" i="8"/>
  <c r="F194" i="8"/>
  <c r="F234" i="8"/>
  <c r="F239" i="8"/>
  <c r="F239" i="16" s="1"/>
  <c r="D16" i="19" s="1"/>
  <c r="F251" i="8"/>
  <c r="F251" i="16" s="1"/>
  <c r="F73" i="8"/>
  <c r="F5" i="8"/>
  <c r="F5" i="16" s="1"/>
  <c r="D10" i="19" s="1"/>
  <c r="F39" i="8"/>
  <c r="F39" i="16" s="1"/>
  <c r="D24" i="19" s="1"/>
  <c r="F53" i="8"/>
  <c r="F68" i="8"/>
  <c r="F72" i="8"/>
  <c r="F72" i="16" s="1"/>
  <c r="D21" i="19" s="1"/>
  <c r="F98" i="8"/>
  <c r="F98" i="16" s="1"/>
  <c r="D89" i="19" s="1"/>
  <c r="F102" i="8"/>
  <c r="F102" i="16" s="1"/>
  <c r="F109" i="8"/>
  <c r="F133" i="8"/>
  <c r="F139" i="8"/>
  <c r="F142" i="8"/>
  <c r="F165" i="8"/>
  <c r="F168" i="8"/>
  <c r="F168" i="16" s="1"/>
  <c r="D74" i="19" s="1"/>
  <c r="F174" i="8"/>
  <c r="F174" i="16" s="1"/>
  <c r="F220" i="8"/>
  <c r="F225" i="8"/>
  <c r="F230" i="8"/>
  <c r="F230" i="16" s="1"/>
  <c r="F238" i="8"/>
  <c r="F248" i="8"/>
  <c r="F248" i="16" s="1"/>
  <c r="F259" i="8"/>
  <c r="F259" i="16" s="1"/>
  <c r="F264" i="8"/>
  <c r="F264" i="16" s="1"/>
  <c r="D23" i="19" s="1"/>
  <c r="F12" i="8"/>
  <c r="F12" i="16" s="1"/>
  <c r="D86" i="19" s="1"/>
  <c r="F28" i="8"/>
  <c r="F34" i="8"/>
  <c r="F34" i="16" s="1"/>
  <c r="D88" i="19" s="1"/>
  <c r="F62" i="8"/>
  <c r="F62" i="16" s="1"/>
  <c r="F65" i="8"/>
  <c r="F65" i="16" s="1"/>
  <c r="F27" i="8"/>
  <c r="F27" i="16" s="1"/>
  <c r="D79" i="19" s="1"/>
  <c r="F84" i="8"/>
  <c r="F101" i="8"/>
  <c r="F105" i="8"/>
  <c r="F112" i="8"/>
  <c r="F112" i="16" s="1"/>
  <c r="D90" i="19" s="1"/>
  <c r="F122" i="8"/>
  <c r="F147" i="8"/>
  <c r="F147" i="16" s="1"/>
  <c r="F201" i="8"/>
  <c r="F204" i="8"/>
  <c r="F215" i="8"/>
  <c r="F221" i="8"/>
  <c r="F229" i="8"/>
  <c r="F229" i="16" s="1"/>
  <c r="D19" i="19" s="1"/>
  <c r="F271" i="8"/>
  <c r="F281" i="8"/>
  <c r="F281" i="16" s="1"/>
  <c r="D31" i="19" s="1"/>
  <c r="F291" i="8"/>
  <c r="F291" i="16" s="1"/>
  <c r="D70" i="19" s="1"/>
  <c r="F307" i="8"/>
  <c r="F307" i="16" s="1"/>
  <c r="D33" i="19" s="1"/>
  <c r="F318" i="8"/>
  <c r="F318" i="16" s="1"/>
  <c r="D75" i="19" s="1"/>
  <c r="F337" i="8"/>
  <c r="F337" i="16" s="1"/>
  <c r="F443" i="8"/>
  <c r="F443" i="16" s="1"/>
  <c r="G14" i="17" s="1"/>
  <c r="F449" i="8"/>
  <c r="F453" i="8"/>
  <c r="F453" i="16" s="1"/>
  <c r="F455" i="8"/>
  <c r="F455" i="16" s="1"/>
  <c r="F478" i="8"/>
  <c r="F504" i="8"/>
  <c r="F520" i="8"/>
  <c r="F21" i="8"/>
  <c r="F36" i="8"/>
  <c r="F89" i="8"/>
  <c r="F93" i="8"/>
  <c r="F126" i="8"/>
  <c r="F126" i="16" s="1"/>
  <c r="D84" i="19" s="1"/>
  <c r="F129" i="8"/>
  <c r="F141" i="8"/>
  <c r="F160" i="8"/>
  <c r="F160" i="16" s="1"/>
  <c r="D92" i="19" s="1"/>
  <c r="F166" i="8"/>
  <c r="F169" i="8"/>
  <c r="F169" i="16" s="1"/>
  <c r="F178" i="8"/>
  <c r="F181" i="8"/>
  <c r="F184" i="8"/>
  <c r="F184" i="16" s="1"/>
  <c r="D42" i="19" s="1"/>
  <c r="F224" i="8"/>
  <c r="F232" i="8"/>
  <c r="F235" i="8"/>
  <c r="F246" i="8"/>
  <c r="F246" i="16" s="1"/>
  <c r="D67" i="19" s="1"/>
  <c r="F260" i="8"/>
  <c r="F274" i="8"/>
  <c r="F274" i="16" s="1"/>
  <c r="D91" i="19" s="1"/>
  <c r="F301" i="8"/>
  <c r="F11" i="8"/>
  <c r="F11" i="16" s="1"/>
  <c r="F45" i="8"/>
  <c r="F56" i="8"/>
  <c r="F78" i="8"/>
  <c r="F82" i="8"/>
  <c r="F82" i="16" s="1"/>
  <c r="F91" i="8"/>
  <c r="F91" i="16" s="1"/>
  <c r="F95" i="8"/>
  <c r="F95" i="16" s="1"/>
  <c r="D38" i="19" s="1"/>
  <c r="F155" i="8"/>
  <c r="F170" i="8"/>
  <c r="F170" i="16" s="1"/>
  <c r="D82" i="19" s="1"/>
  <c r="F191" i="8"/>
  <c r="F250" i="8"/>
  <c r="F267" i="8"/>
  <c r="F267" i="16" s="1"/>
  <c r="F285" i="8"/>
  <c r="F285" i="16" s="1"/>
  <c r="D68" i="19" s="1"/>
  <c r="F295" i="8"/>
  <c r="F317" i="8"/>
  <c r="P646" i="8"/>
  <c r="P646" i="16" s="1"/>
  <c r="P634" i="8"/>
  <c r="P634" i="16" s="1"/>
  <c r="P626" i="8"/>
  <c r="P626" i="16" s="1"/>
  <c r="P616" i="8"/>
  <c r="E605" i="8"/>
  <c r="E605" i="16" s="1"/>
  <c r="P565" i="8"/>
  <c r="P565" i="16" s="1"/>
  <c r="P560" i="8"/>
  <c r="E552" i="8"/>
  <c r="P546" i="8"/>
  <c r="P522" i="8"/>
  <c r="P522" i="16" s="1"/>
  <c r="P476" i="8"/>
  <c r="P474" i="8"/>
  <c r="P474" i="16" s="1"/>
  <c r="P472" i="8"/>
  <c r="P470" i="8"/>
  <c r="P470" i="16" s="1"/>
  <c r="P370" i="8"/>
  <c r="P370" i="16" s="1"/>
  <c r="P323" i="8"/>
  <c r="P323" i="16" s="1"/>
  <c r="N36" i="19" s="1"/>
  <c r="P298" i="8"/>
  <c r="P298" i="16" s="1"/>
  <c r="P280" i="8"/>
  <c r="P280" i="16" s="1"/>
  <c r="P236" i="8"/>
  <c r="P212" i="8"/>
  <c r="I183" i="8"/>
  <c r="I183" i="16" s="1"/>
  <c r="P179" i="8"/>
  <c r="P161" i="8"/>
  <c r="P161" i="16" s="1"/>
  <c r="I136" i="8"/>
  <c r="H129" i="8"/>
  <c r="H129" i="16" s="1"/>
  <c r="F64" i="19" s="1"/>
  <c r="I121" i="8"/>
  <c r="F110" i="8"/>
  <c r="I105" i="8"/>
  <c r="I95" i="8"/>
  <c r="I95" i="16" s="1"/>
  <c r="G38" i="19" s="1"/>
  <c r="F90" i="8"/>
  <c r="P84" i="8"/>
  <c r="F70" i="8"/>
  <c r="F70" i="16" s="1"/>
  <c r="I64" i="8"/>
  <c r="I64" i="16" s="1"/>
  <c r="F60" i="8"/>
  <c r="F60" i="16" s="1"/>
  <c r="F40" i="8"/>
  <c r="F40" i="16" s="1"/>
  <c r="F8" i="8"/>
  <c r="F8" i="16" s="1"/>
  <c r="O29" i="8"/>
  <c r="O62" i="8"/>
  <c r="O62" i="16" s="1"/>
  <c r="M76" i="19" s="1"/>
  <c r="O121" i="8"/>
  <c r="O124" i="8"/>
  <c r="O124" i="16" s="1"/>
  <c r="O132" i="8"/>
  <c r="O143" i="8"/>
  <c r="O154" i="8"/>
  <c r="O154" i="16" s="1"/>
  <c r="M16" i="19" s="1"/>
  <c r="O181" i="8"/>
  <c r="O216" i="8"/>
  <c r="O260" i="8"/>
  <c r="O22" i="8"/>
  <c r="O53" i="8"/>
  <c r="O93" i="8"/>
  <c r="O144" i="8"/>
  <c r="O144" i="16" s="1"/>
  <c r="O147" i="8"/>
  <c r="O147" i="16" s="1"/>
  <c r="O153" i="8"/>
  <c r="O153" i="16" s="1"/>
  <c r="O170" i="8"/>
  <c r="O170" i="16" s="1"/>
  <c r="M82" i="19" s="1"/>
  <c r="O232" i="8"/>
  <c r="O266" i="8"/>
  <c r="O266" i="16" s="1"/>
  <c r="O82" i="8"/>
  <c r="O82" i="16" s="1"/>
  <c r="O28" i="8"/>
  <c r="G6" i="8"/>
  <c r="G11" i="8"/>
  <c r="G11" i="16" s="1"/>
  <c r="G79" i="8"/>
  <c r="G79" i="16" s="1"/>
  <c r="G184" i="8"/>
  <c r="G184" i="16" s="1"/>
  <c r="E42" i="19" s="1"/>
  <c r="G202" i="8"/>
  <c r="G214" i="8"/>
  <c r="G214" i="16" s="1"/>
  <c r="E75" i="19" s="1"/>
  <c r="G256" i="8"/>
  <c r="G256" i="16" s="1"/>
  <c r="E46" i="19" s="1"/>
  <c r="G69" i="8"/>
  <c r="G27" i="8"/>
  <c r="G27" i="16" s="1"/>
  <c r="G90" i="8"/>
  <c r="G115" i="8"/>
  <c r="G115" i="16" s="1"/>
  <c r="G121" i="8"/>
  <c r="G198" i="8"/>
  <c r="G201" i="8"/>
  <c r="G217" i="8"/>
  <c r="G39" i="8"/>
  <c r="G39" i="16" s="1"/>
  <c r="E24" i="19" s="1"/>
  <c r="G53" i="8"/>
  <c r="G72" i="8"/>
  <c r="G72" i="16" s="1"/>
  <c r="E21" i="19" s="1"/>
  <c r="O242" i="8"/>
  <c r="O242" i="16" s="1"/>
  <c r="M85" i="19" s="1"/>
  <c r="O234" i="8"/>
  <c r="O231" i="8"/>
  <c r="O223" i="8"/>
  <c r="O206" i="8"/>
  <c r="O206" i="16" s="1"/>
  <c r="O183" i="8"/>
  <c r="O183" i="16" s="1"/>
  <c r="O180" i="8"/>
  <c r="O177" i="8"/>
  <c r="O165" i="8"/>
  <c r="O162" i="8"/>
  <c r="O128" i="8"/>
  <c r="O108" i="8"/>
  <c r="G97" i="8"/>
  <c r="O75" i="8"/>
  <c r="G63" i="8"/>
  <c r="G52" i="8"/>
  <c r="O34" i="8"/>
  <c r="O34" i="16" s="1"/>
  <c r="M88" i="19" s="1"/>
  <c r="O7" i="8"/>
  <c r="O7" i="16" s="1"/>
  <c r="M83" i="19" s="1"/>
  <c r="T9" i="11"/>
  <c r="K7" i="9"/>
  <c r="K6" i="10"/>
  <c r="H5" i="10"/>
  <c r="H6" i="9"/>
  <c r="J24" i="10"/>
  <c r="E7" i="8"/>
  <c r="E7" i="16" s="1"/>
  <c r="E48" i="8"/>
  <c r="E48" i="16" s="1"/>
  <c r="E76" i="8"/>
  <c r="E76" i="16" s="1"/>
  <c r="E108" i="8"/>
  <c r="E68" i="8"/>
  <c r="E73" i="8"/>
  <c r="E81" i="8"/>
  <c r="E97" i="8"/>
  <c r="E129" i="8"/>
  <c r="E129" i="16" s="1"/>
  <c r="E174" i="8"/>
  <c r="E174" i="16" s="1"/>
  <c r="E177" i="8"/>
  <c r="E180" i="8"/>
  <c r="E196" i="8"/>
  <c r="E212" i="8"/>
  <c r="E228" i="8"/>
  <c r="E244" i="8"/>
  <c r="E260" i="8"/>
  <c r="E276" i="8"/>
  <c r="E292" i="8"/>
  <c r="E109" i="8"/>
  <c r="E80" i="8"/>
  <c r="E89" i="8"/>
  <c r="E100" i="8"/>
  <c r="E132" i="8"/>
  <c r="E144" i="8"/>
  <c r="E144" i="16" s="1"/>
  <c r="E154" i="8"/>
  <c r="E154" i="16" s="1"/>
  <c r="E164" i="8"/>
  <c r="E85" i="8"/>
  <c r="E162" i="8"/>
  <c r="E183" i="8"/>
  <c r="E183" i="16" s="1"/>
  <c r="E203" i="8"/>
  <c r="E220" i="8"/>
  <c r="E237" i="8"/>
  <c r="E257" i="8"/>
  <c r="E277" i="8"/>
  <c r="E294" i="8"/>
  <c r="E294" i="16" s="1"/>
  <c r="E306" i="8"/>
  <c r="E306" i="16" s="1"/>
  <c r="E88" i="8"/>
  <c r="E158" i="8"/>
  <c r="E178" i="8"/>
  <c r="E185" i="8"/>
  <c r="E198" i="8"/>
  <c r="E216" i="8"/>
  <c r="E221" i="8"/>
  <c r="E234" i="8"/>
  <c r="E242" i="8"/>
  <c r="E242" i="16" s="1"/>
  <c r="E278" i="8"/>
  <c r="E296" i="8"/>
  <c r="E296" i="16" s="1"/>
  <c r="E310" i="8"/>
  <c r="E313" i="8"/>
  <c r="E313" i="16" s="1"/>
  <c r="E329" i="8"/>
  <c r="E345" i="8"/>
  <c r="E361" i="8"/>
  <c r="E361" i="16" s="1"/>
  <c r="E377" i="8"/>
  <c r="E393" i="8"/>
  <c r="E409" i="8"/>
  <c r="E425" i="8"/>
  <c r="E425" i="16" s="1"/>
  <c r="E441" i="8"/>
  <c r="E441" i="16" s="1"/>
  <c r="E457" i="8"/>
  <c r="E473" i="8"/>
  <c r="E489" i="8"/>
  <c r="E505" i="8"/>
  <c r="E521" i="8"/>
  <c r="E52" i="8"/>
  <c r="E64" i="8"/>
  <c r="E64" i="16" s="1"/>
  <c r="E141" i="8"/>
  <c r="E208" i="8"/>
  <c r="E229" i="8"/>
  <c r="E229" i="16" s="1"/>
  <c r="E239" i="8"/>
  <c r="E239" i="16" s="1"/>
  <c r="E247" i="8"/>
  <c r="E247" i="16" s="1"/>
  <c r="E265" i="8"/>
  <c r="E288" i="8"/>
  <c r="E84" i="8"/>
  <c r="E145" i="8"/>
  <c r="E145" i="16" s="1"/>
  <c r="E160" i="8"/>
  <c r="E160" i="16" s="1"/>
  <c r="E173" i="8"/>
  <c r="E190" i="8"/>
  <c r="E190" i="16" s="1"/>
  <c r="E252" i="8"/>
  <c r="E270" i="8"/>
  <c r="E283" i="8"/>
  <c r="E60" i="8"/>
  <c r="E60" i="16" s="1"/>
  <c r="E93" i="8"/>
  <c r="E104" i="8"/>
  <c r="E116" i="8"/>
  <c r="E120" i="8"/>
  <c r="E120" i="16" s="1"/>
  <c r="E124" i="8"/>
  <c r="E128" i="8"/>
  <c r="E149" i="8"/>
  <c r="E182" i="8"/>
  <c r="E182" i="16" s="1"/>
  <c r="E195" i="8"/>
  <c r="E200" i="8"/>
  <c r="E200" i="16" s="1"/>
  <c r="E205" i="8"/>
  <c r="E213" i="8"/>
  <c r="E213" i="16" s="1"/>
  <c r="E218" i="8"/>
  <c r="E226" i="8"/>
  <c r="E231" i="8"/>
  <c r="E275" i="8"/>
  <c r="E275" i="16" s="1"/>
  <c r="E293" i="8"/>
  <c r="E187" i="8"/>
  <c r="E192" i="8"/>
  <c r="E192" i="16" s="1"/>
  <c r="E249" i="8"/>
  <c r="E254" i="8"/>
  <c r="E254" i="16" s="1"/>
  <c r="E267" i="8"/>
  <c r="E267" i="16" s="1"/>
  <c r="E272" i="8"/>
  <c r="E272" i="16" s="1"/>
  <c r="E309" i="8"/>
  <c r="E312" i="8"/>
  <c r="E312" i="16" s="1"/>
  <c r="E328" i="8"/>
  <c r="E328" i="16" s="1"/>
  <c r="E344" i="8"/>
  <c r="E344" i="16" s="1"/>
  <c r="E360" i="8"/>
  <c r="E376" i="8"/>
  <c r="E392" i="8"/>
  <c r="E408" i="8"/>
  <c r="E424" i="8"/>
  <c r="E56" i="8"/>
  <c r="E96" i="8"/>
  <c r="E140" i="8"/>
  <c r="E146" i="8"/>
  <c r="E146" i="16" s="1"/>
  <c r="E170" i="8"/>
  <c r="E170" i="16" s="1"/>
  <c r="E172" i="8"/>
  <c r="E194" i="8"/>
  <c r="E199" i="8"/>
  <c r="E217" i="8"/>
  <c r="E274" i="8"/>
  <c r="E274" i="16" s="1"/>
  <c r="E279" i="8"/>
  <c r="E279" i="16" s="1"/>
  <c r="T279" i="16" s="1"/>
  <c r="E161" i="8"/>
  <c r="E161" i="16" s="1"/>
  <c r="E181" i="8"/>
  <c r="E186" i="8"/>
  <c r="E186" i="16" s="1"/>
  <c r="E204" i="8"/>
  <c r="E222" i="8"/>
  <c r="E222" i="16" s="1"/>
  <c r="E230" i="8"/>
  <c r="E230" i="16" s="1"/>
  <c r="E243" i="8"/>
  <c r="E297" i="8"/>
  <c r="E297" i="16" s="1"/>
  <c r="E311" i="8"/>
  <c r="E327" i="8"/>
  <c r="E343" i="8"/>
  <c r="E343" i="16" s="1"/>
  <c r="E92" i="8"/>
  <c r="E209" i="8"/>
  <c r="E211" i="8"/>
  <c r="E211" i="16" s="1"/>
  <c r="E215" i="8"/>
  <c r="E223" i="8"/>
  <c r="E101" i="8"/>
  <c r="E169" i="8"/>
  <c r="E169" i="16" s="1"/>
  <c r="E246" i="8"/>
  <c r="E246" i="16" s="1"/>
  <c r="E250" i="8"/>
  <c r="E261" i="8"/>
  <c r="E261" i="16" s="1"/>
  <c r="E263" i="8"/>
  <c r="E269" i="8"/>
  <c r="E317" i="8"/>
  <c r="E320" i="8"/>
  <c r="E342" i="8"/>
  <c r="E365" i="8"/>
  <c r="E371" i="8"/>
  <c r="E397" i="8"/>
  <c r="E403" i="8"/>
  <c r="E429" i="8"/>
  <c r="E481" i="8"/>
  <c r="E484" i="8"/>
  <c r="E487" i="8"/>
  <c r="E493" i="8"/>
  <c r="E493" i="16" s="1"/>
  <c r="E533" i="8"/>
  <c r="E549" i="8"/>
  <c r="E565" i="8"/>
  <c r="E565" i="16" s="1"/>
  <c r="E581" i="8"/>
  <c r="E581" i="16" s="1"/>
  <c r="E156" i="8"/>
  <c r="E156" i="16" s="1"/>
  <c r="E225" i="8"/>
  <c r="E233" i="8"/>
  <c r="E271" i="8"/>
  <c r="E273" i="8"/>
  <c r="E273" i="16" s="1"/>
  <c r="E298" i="8"/>
  <c r="E298" i="16" s="1"/>
  <c r="E359" i="8"/>
  <c r="E359" i="16" s="1"/>
  <c r="E368" i="8"/>
  <c r="E391" i="8"/>
  <c r="E400" i="8"/>
  <c r="E423" i="8"/>
  <c r="E432" i="8"/>
  <c r="E432" i="16" s="1"/>
  <c r="E435" i="8"/>
  <c r="E435" i="16" s="1"/>
  <c r="E438" i="8"/>
  <c r="E444" i="8"/>
  <c r="E152" i="8"/>
  <c r="E165" i="8"/>
  <c r="E227" i="8"/>
  <c r="E227" i="16" s="1"/>
  <c r="E248" i="8"/>
  <c r="E248" i="16" s="1"/>
  <c r="E256" i="8"/>
  <c r="E256" i="16" s="1"/>
  <c r="E281" i="8"/>
  <c r="E281" i="16" s="1"/>
  <c r="E303" i="8"/>
  <c r="E303" i="16" s="1"/>
  <c r="E325" i="8"/>
  <c r="E325" i="16" s="1"/>
  <c r="T325" i="16" s="1"/>
  <c r="E339" i="8"/>
  <c r="E347" i="8"/>
  <c r="E347" i="16" s="1"/>
  <c r="E356" i="8"/>
  <c r="E356" i="16" s="1"/>
  <c r="E379" i="8"/>
  <c r="E388" i="8"/>
  <c r="E411" i="8"/>
  <c r="E420" i="8"/>
  <c r="E447" i="8"/>
  <c r="E450" i="8"/>
  <c r="E453" i="8"/>
  <c r="E453" i="16" s="1"/>
  <c r="E456" i="8"/>
  <c r="E459" i="8"/>
  <c r="E176" i="8"/>
  <c r="E176" i="16" s="1"/>
  <c r="E235" i="8"/>
  <c r="E258" i="8"/>
  <c r="E258" i="16" s="1"/>
  <c r="E285" i="8"/>
  <c r="E285" i="16" s="1"/>
  <c r="E137" i="8"/>
  <c r="E150" i="8"/>
  <c r="E206" i="8"/>
  <c r="E206" i="16" s="1"/>
  <c r="E287" i="8"/>
  <c r="E316" i="8"/>
  <c r="E113" i="8"/>
  <c r="E166" i="8"/>
  <c r="E251" i="8"/>
  <c r="E251" i="16" s="1"/>
  <c r="E266" i="8"/>
  <c r="E266" i="16" s="1"/>
  <c r="E332" i="8"/>
  <c r="E352" i="8"/>
  <c r="E375" i="8"/>
  <c r="E375" i="16" s="1"/>
  <c r="E384" i="8"/>
  <c r="E407" i="8"/>
  <c r="E407" i="16" s="1"/>
  <c r="E416" i="8"/>
  <c r="E464" i="8"/>
  <c r="E467" i="8"/>
  <c r="E467" i="16" s="1"/>
  <c r="E470" i="8"/>
  <c r="E470" i="16" s="1"/>
  <c r="E476" i="8"/>
  <c r="E476" i="16" s="1"/>
  <c r="E528" i="8"/>
  <c r="E528" i="16" s="1"/>
  <c r="E544" i="8"/>
  <c r="E72" i="8"/>
  <c r="E72" i="16" s="1"/>
  <c r="E121" i="8"/>
  <c r="E302" i="8"/>
  <c r="E340" i="8"/>
  <c r="E340" i="16" s="1"/>
  <c r="E355" i="8"/>
  <c r="E355" i="16" s="1"/>
  <c r="E362" i="8"/>
  <c r="E417" i="8"/>
  <c r="E422" i="8"/>
  <c r="E422" i="16" s="1"/>
  <c r="E471" i="8"/>
  <c r="E482" i="8"/>
  <c r="E490" i="8"/>
  <c r="E496" i="8"/>
  <c r="E519" i="8"/>
  <c r="E519" i="16" s="1"/>
  <c r="E542" i="8"/>
  <c r="E201" i="8"/>
  <c r="E321" i="8"/>
  <c r="E321" i="16" s="1"/>
  <c r="E367" i="8"/>
  <c r="E367" i="16" s="1"/>
  <c r="E372" i="8"/>
  <c r="E382" i="8"/>
  <c r="E442" i="8"/>
  <c r="E442" i="16" s="1"/>
  <c r="E516" i="8"/>
  <c r="E530" i="8"/>
  <c r="E536" i="8"/>
  <c r="E539" i="8"/>
  <c r="E596" i="8"/>
  <c r="E612" i="8"/>
  <c r="E612" i="16" s="1"/>
  <c r="T612" i="16" s="1"/>
  <c r="E628" i="8"/>
  <c r="E644" i="8"/>
  <c r="E238" i="8"/>
  <c r="E240" i="8"/>
  <c r="E284" i="8"/>
  <c r="E286" i="8"/>
  <c r="E307" i="8"/>
  <c r="E307" i="16" s="1"/>
  <c r="E330" i="8"/>
  <c r="E357" i="8"/>
  <c r="E357" i="16" s="1"/>
  <c r="E387" i="8"/>
  <c r="E394" i="8"/>
  <c r="E394" i="16" s="1"/>
  <c r="E434" i="8"/>
  <c r="E434" i="16" s="1"/>
  <c r="E463" i="8"/>
  <c r="E468" i="8"/>
  <c r="E479" i="8"/>
  <c r="E504" i="8"/>
  <c r="E507" i="8"/>
  <c r="E507" i="16" s="1"/>
  <c r="E510" i="8"/>
  <c r="E513" i="8"/>
  <c r="E527" i="8"/>
  <c r="E599" i="8"/>
  <c r="E615" i="8"/>
  <c r="E631" i="8"/>
  <c r="E631" i="16" s="1"/>
  <c r="E647" i="8"/>
  <c r="E105" i="8"/>
  <c r="E157" i="8"/>
  <c r="E157" i="16" s="1"/>
  <c r="E184" i="8"/>
  <c r="E184" i="16" s="1"/>
  <c r="E214" i="8"/>
  <c r="E214" i="16" s="1"/>
  <c r="E236" i="8"/>
  <c r="E259" i="8"/>
  <c r="E259" i="16" s="1"/>
  <c r="E282" i="8"/>
  <c r="E282" i="16" s="1"/>
  <c r="E280" i="8"/>
  <c r="E280" i="16" s="1"/>
  <c r="E295" i="8"/>
  <c r="E304" i="8"/>
  <c r="E304" i="16" s="1"/>
  <c r="E374" i="8"/>
  <c r="E374" i="16" s="1"/>
  <c r="E389" i="8"/>
  <c r="E419" i="8"/>
  <c r="E419" i="16" s="1"/>
  <c r="E426" i="8"/>
  <c r="E426" i="16" s="1"/>
  <c r="E112" i="8"/>
  <c r="E112" i="16" s="1"/>
  <c r="E264" i="8"/>
  <c r="E264" i="16" s="1"/>
  <c r="E336" i="8"/>
  <c r="E363" i="8"/>
  <c r="E383" i="8"/>
  <c r="E383" i="16" s="1"/>
  <c r="E405" i="8"/>
  <c r="E405" i="16" s="1"/>
  <c r="E224" i="8"/>
  <c r="E262" i="8"/>
  <c r="E324" i="8"/>
  <c r="E331" i="8"/>
  <c r="E353" i="8"/>
  <c r="E358" i="8"/>
  <c r="E380" i="8"/>
  <c r="E430" i="8"/>
  <c r="E440" i="8"/>
  <c r="E440" i="16" s="1"/>
  <c r="T440" i="16" s="1"/>
  <c r="E448" i="8"/>
  <c r="E448" i="16" s="1"/>
  <c r="E469" i="8"/>
  <c r="E469" i="16" s="1"/>
  <c r="E477" i="8"/>
  <c r="E480" i="8"/>
  <c r="E480" i="16" s="1"/>
  <c r="E488" i="8"/>
  <c r="E514" i="8"/>
  <c r="E531" i="8"/>
  <c r="E597" i="8"/>
  <c r="E613" i="8"/>
  <c r="E613" i="16" s="1"/>
  <c r="E629" i="8"/>
  <c r="E645" i="8"/>
  <c r="E188" i="8"/>
  <c r="E290" i="8"/>
  <c r="E314" i="8"/>
  <c r="E314" i="16" s="1"/>
  <c r="E350" i="8"/>
  <c r="E402" i="8"/>
  <c r="E427" i="8"/>
  <c r="E437" i="8"/>
  <c r="E458" i="8"/>
  <c r="E458" i="16" s="1"/>
  <c r="E466" i="8"/>
  <c r="E499" i="8"/>
  <c r="E499" i="16" s="1"/>
  <c r="E117" i="8"/>
  <c r="E133" i="8"/>
  <c r="E136" i="8"/>
  <c r="E197" i="8"/>
  <c r="E197" i="16" s="1"/>
  <c r="E232" i="8"/>
  <c r="E268" i="8"/>
  <c r="E268" i="16" s="1"/>
  <c r="E289" i="8"/>
  <c r="E289" i="16" s="1"/>
  <c r="E410" i="8"/>
  <c r="E412" i="8"/>
  <c r="E483" i="8"/>
  <c r="E483" i="16" s="1"/>
  <c r="E492" i="8"/>
  <c r="E543" i="8"/>
  <c r="E561" i="8"/>
  <c r="E646" i="8"/>
  <c r="E646" i="16" s="1"/>
  <c r="E649" i="8"/>
  <c r="E649" i="16" s="1"/>
  <c r="E671" i="8"/>
  <c r="E671" i="16" s="1"/>
  <c r="E687" i="8"/>
  <c r="E703" i="8"/>
  <c r="E719" i="8"/>
  <c r="E735" i="8"/>
  <c r="E751" i="8"/>
  <c r="E751" i="16" s="1"/>
  <c r="E767" i="8"/>
  <c r="E783" i="8"/>
  <c r="E783" i="16" s="1"/>
  <c r="E799" i="8"/>
  <c r="E815" i="8"/>
  <c r="S815" i="8" s="1"/>
  <c r="E831" i="8"/>
  <c r="E847" i="8"/>
  <c r="E863" i="8"/>
  <c r="E879" i="8"/>
  <c r="S879" i="8" s="1"/>
  <c r="E895" i="8"/>
  <c r="E911" i="8"/>
  <c r="E911" i="16" s="1"/>
  <c r="E927" i="8"/>
  <c r="E927" i="16" s="1"/>
  <c r="E943" i="8"/>
  <c r="E959" i="8"/>
  <c r="E975" i="8"/>
  <c r="E991" i="8"/>
  <c r="E1007" i="8"/>
  <c r="E1023" i="8"/>
  <c r="E1039" i="8"/>
  <c r="E1055" i="8"/>
  <c r="E1071" i="8"/>
  <c r="S1071" i="8" s="1"/>
  <c r="E1087" i="8"/>
  <c r="E1103" i="8"/>
  <c r="E1119" i="8"/>
  <c r="E1135" i="8"/>
  <c r="E1151" i="8"/>
  <c r="E1167" i="8"/>
  <c r="E1183" i="8"/>
  <c r="E1199" i="8"/>
  <c r="E1215" i="8"/>
  <c r="E1231" i="8"/>
  <c r="E338" i="8"/>
  <c r="E386" i="8"/>
  <c r="E386" i="16" s="1"/>
  <c r="E433" i="8"/>
  <c r="E433" i="16" s="1"/>
  <c r="E461" i="8"/>
  <c r="E461" i="16" s="1"/>
  <c r="E485" i="8"/>
  <c r="E509" i="8"/>
  <c r="E545" i="8"/>
  <c r="E550" i="8"/>
  <c r="E550" i="16" s="1"/>
  <c r="E575" i="8"/>
  <c r="E575" i="16" s="1"/>
  <c r="E583" i="8"/>
  <c r="E591" i="8"/>
  <c r="E624" i="8"/>
  <c r="E624" i="16" s="1"/>
  <c r="E632" i="8"/>
  <c r="E334" i="8"/>
  <c r="E334" i="16" s="1"/>
  <c r="E399" i="8"/>
  <c r="E414" i="8"/>
  <c r="E414" i="16" s="1"/>
  <c r="E501" i="8"/>
  <c r="E526" i="8"/>
  <c r="E526" i="16" s="1"/>
  <c r="E538" i="8"/>
  <c r="E558" i="8"/>
  <c r="E558" i="16" s="1"/>
  <c r="E610" i="8"/>
  <c r="E635" i="8"/>
  <c r="E635" i="16" s="1"/>
  <c r="E661" i="8"/>
  <c r="E677" i="8"/>
  <c r="E677" i="16" s="1"/>
  <c r="E693" i="8"/>
  <c r="E709" i="8"/>
  <c r="E725" i="8"/>
  <c r="E725" i="16" s="1"/>
  <c r="E741" i="8"/>
  <c r="E741" i="16" s="1"/>
  <c r="E757" i="8"/>
  <c r="E773" i="8"/>
  <c r="E789" i="8"/>
  <c r="E789" i="16" s="1"/>
  <c r="E805" i="8"/>
  <c r="E821" i="8"/>
  <c r="E837" i="8"/>
  <c r="E853" i="8"/>
  <c r="E869" i="8"/>
  <c r="E869" i="16" s="1"/>
  <c r="E885" i="8"/>
  <c r="E885" i="16" s="1"/>
  <c r="E901" i="8"/>
  <c r="E917" i="8"/>
  <c r="E933" i="8"/>
  <c r="E949" i="8"/>
  <c r="E965" i="8"/>
  <c r="E965" i="16" s="1"/>
  <c r="E981" i="8"/>
  <c r="E997" i="8"/>
  <c r="E1013" i="8"/>
  <c r="E1013" i="16" s="1"/>
  <c r="E1029" i="8"/>
  <c r="E1029" i="16" s="1"/>
  <c r="E1045" i="8"/>
  <c r="E1045" i="16" s="1"/>
  <c r="E1061" i="8"/>
  <c r="E1061" i="16" s="1"/>
  <c r="E1077" i="8"/>
  <c r="E1077" i="16" s="1"/>
  <c r="E1093" i="8"/>
  <c r="E1093" i="16" s="1"/>
  <c r="E1109" i="8"/>
  <c r="E1125" i="8"/>
  <c r="E1141" i="8"/>
  <c r="E1157" i="8"/>
  <c r="S1157" i="8" s="1"/>
  <c r="E1173" i="8"/>
  <c r="E1189" i="8"/>
  <c r="E1205" i="8"/>
  <c r="E1221" i="8"/>
  <c r="E1237" i="8"/>
  <c r="E346" i="8"/>
  <c r="E390" i="8"/>
  <c r="E390" i="16" s="1"/>
  <c r="E168" i="8"/>
  <c r="E168" i="16" s="1"/>
  <c r="E299" i="8"/>
  <c r="E301" i="8"/>
  <c r="E369" i="8"/>
  <c r="E401" i="8"/>
  <c r="E428" i="8"/>
  <c r="E428" i="16" s="1"/>
  <c r="T428" i="16" s="1"/>
  <c r="E439" i="8"/>
  <c r="E452" i="8"/>
  <c r="E452" i="16" s="1"/>
  <c r="E454" i="8"/>
  <c r="E465" i="8"/>
  <c r="E494" i="8"/>
  <c r="E494" i="16" s="1"/>
  <c r="E547" i="8"/>
  <c r="E563" i="8"/>
  <c r="F15" i="9" s="1"/>
  <c r="E569" i="8"/>
  <c r="E569" i="16" s="1"/>
  <c r="E588" i="8"/>
  <c r="E588" i="16" s="1"/>
  <c r="E598" i="8"/>
  <c r="E601" i="8"/>
  <c r="E607" i="8"/>
  <c r="E193" i="8"/>
  <c r="E207" i="8"/>
  <c r="E207" i="16" s="1"/>
  <c r="E219" i="8"/>
  <c r="E315" i="8"/>
  <c r="E305" i="8"/>
  <c r="E319" i="8"/>
  <c r="E319" i="16" s="1"/>
  <c r="E348" i="8"/>
  <c r="E354" i="8"/>
  <c r="E373" i="8"/>
  <c r="E418" i="8"/>
  <c r="E443" i="8"/>
  <c r="E443" i="16" s="1"/>
  <c r="E445" i="8"/>
  <c r="E191" i="8"/>
  <c r="E323" i="8"/>
  <c r="E323" i="16" s="1"/>
  <c r="E364" i="8"/>
  <c r="E381" i="8"/>
  <c r="E396" i="8"/>
  <c r="E396" i="16" s="1"/>
  <c r="E460" i="8"/>
  <c r="E153" i="8"/>
  <c r="E153" i="16" s="1"/>
  <c r="E333" i="8"/>
  <c r="E475" i="8"/>
  <c r="E475" i="16" s="1"/>
  <c r="E491" i="8"/>
  <c r="E520" i="8"/>
  <c r="E525" i="8"/>
  <c r="E557" i="8"/>
  <c r="E557" i="16" s="1"/>
  <c r="E614" i="8"/>
  <c r="E614" i="16" s="1"/>
  <c r="E617" i="8"/>
  <c r="E617" i="16" s="1"/>
  <c r="E623" i="8"/>
  <c r="E245" i="8"/>
  <c r="E245" i="16" s="1"/>
  <c r="E337" i="8"/>
  <c r="E337" i="16" s="1"/>
  <c r="E385" i="8"/>
  <c r="E449" i="8"/>
  <c r="E532" i="8"/>
  <c r="E532" i="16" s="1"/>
  <c r="E537" i="8"/>
  <c r="E537" i="16" s="1"/>
  <c r="E562" i="8"/>
  <c r="E568" i="8"/>
  <c r="E571" i="8"/>
  <c r="E587" i="8"/>
  <c r="E587" i="16" s="1"/>
  <c r="E600" i="8"/>
  <c r="E600" i="16" s="1"/>
  <c r="E606" i="8"/>
  <c r="E606" i="16" s="1"/>
  <c r="E620" i="8"/>
  <c r="E620" i="16" s="1"/>
  <c r="E189" i="8"/>
  <c r="E210" i="8"/>
  <c r="E210" i="16" s="1"/>
  <c r="E335" i="8"/>
  <c r="E335" i="16" s="1"/>
  <c r="E341" i="8"/>
  <c r="E366" i="8"/>
  <c r="E398" i="8"/>
  <c r="E413" i="8"/>
  <c r="E413" i="16" s="1"/>
  <c r="E462" i="8"/>
  <c r="E462" i="16" s="1"/>
  <c r="E500" i="8"/>
  <c r="E515" i="8"/>
  <c r="E515" i="16" s="1"/>
  <c r="E522" i="8"/>
  <c r="E522" i="16" s="1"/>
  <c r="E554" i="8"/>
  <c r="E579" i="8"/>
  <c r="E579" i="16" s="1"/>
  <c r="E592" i="8"/>
  <c r="E592" i="16" s="1"/>
  <c r="E603" i="8"/>
  <c r="E642" i="8"/>
  <c r="E148" i="8"/>
  <c r="E241" i="8"/>
  <c r="E255" i="8"/>
  <c r="E436" i="8"/>
  <c r="E486" i="8"/>
  <c r="E486" i="16" s="1"/>
  <c r="E559" i="8"/>
  <c r="E584" i="8"/>
  <c r="E77" i="8"/>
  <c r="E300" i="8"/>
  <c r="E300" i="16" s="1"/>
  <c r="E370" i="8"/>
  <c r="E370" i="16" s="1"/>
  <c r="E415" i="8"/>
  <c r="E415" i="16" s="1"/>
  <c r="E451" i="8"/>
  <c r="E495" i="8"/>
  <c r="E495" i="16" s="1"/>
  <c r="E546" i="8"/>
  <c r="E551" i="8"/>
  <c r="O17" i="10"/>
  <c r="O12" i="9"/>
  <c r="J6" i="10"/>
  <c r="J7" i="9"/>
  <c r="G5" i="10"/>
  <c r="G6" i="9"/>
  <c r="P23" i="10"/>
  <c r="P9" i="9"/>
  <c r="E529" i="8"/>
  <c r="E508" i="8"/>
  <c r="E503" i="8"/>
  <c r="E503" i="16" s="1"/>
  <c r="E378" i="8"/>
  <c r="P17" i="10"/>
  <c r="P12" i="9"/>
  <c r="S682" i="8"/>
  <c r="E640" i="8"/>
  <c r="E640" i="16" s="1"/>
  <c r="H5" i="9"/>
  <c r="H4" i="10"/>
  <c r="E608" i="8"/>
  <c r="E608" i="16" s="1"/>
  <c r="E595" i="8"/>
  <c r="E595" i="16" s="1"/>
  <c r="E534" i="8"/>
  <c r="E534" i="16" s="1"/>
  <c r="E431" i="8"/>
  <c r="E421" i="8"/>
  <c r="G24" i="10"/>
  <c r="G16" i="10"/>
  <c r="E578" i="8"/>
  <c r="E573" i="8"/>
  <c r="E573" i="16" s="1"/>
  <c r="E555" i="8"/>
  <c r="E541" i="8"/>
  <c r="E541" i="16" s="1"/>
  <c r="E308" i="8"/>
  <c r="E308" i="16" s="1"/>
  <c r="E657" i="8"/>
  <c r="E657" i="16" s="1"/>
  <c r="E654" i="8"/>
  <c r="E654" i="16" s="1"/>
  <c r="E651" i="8"/>
  <c r="E648" i="8"/>
  <c r="E648" i="16" s="1"/>
  <c r="E619" i="8"/>
  <c r="E616" i="8"/>
  <c r="E511" i="8"/>
  <c r="I5" i="10"/>
  <c r="I6" i="9"/>
  <c r="H25" i="10"/>
  <c r="H8" i="9"/>
  <c r="G6" i="10"/>
  <c r="G7" i="9"/>
  <c r="Q1208" i="2"/>
  <c r="Q1224" i="2"/>
  <c r="S867" i="8"/>
  <c r="E643" i="8"/>
  <c r="E611" i="8"/>
  <c r="E560" i="8"/>
  <c r="E518" i="8"/>
  <c r="E506" i="8"/>
  <c r="I6" i="10"/>
  <c r="I7" i="9"/>
  <c r="Q1145" i="2"/>
  <c r="E638" i="8"/>
  <c r="E627" i="8"/>
  <c r="E622" i="8"/>
  <c r="E622" i="16" s="1"/>
  <c r="E593" i="8"/>
  <c r="E593" i="16" s="1"/>
  <c r="E586" i="8"/>
  <c r="E576" i="8"/>
  <c r="K25" i="10"/>
  <c r="K8" i="9"/>
  <c r="G8" i="9"/>
  <c r="G25" i="10"/>
  <c r="Q807" i="2"/>
  <c r="E770" i="8"/>
  <c r="E770" i="16" s="1"/>
  <c r="E745" i="8"/>
  <c r="E720" i="8"/>
  <c r="E720" i="16" s="1"/>
  <c r="E717" i="8"/>
  <c r="E717" i="16" s="1"/>
  <c r="E695" i="8"/>
  <c r="E695" i="16" s="1"/>
  <c r="E692" i="8"/>
  <c r="E667" i="8"/>
  <c r="E667" i="16" s="1"/>
  <c r="E548" i="8"/>
  <c r="E548" i="16" s="1"/>
  <c r="E523" i="8"/>
  <c r="E523" i="16" s="1"/>
  <c r="E497" i="8"/>
  <c r="E446" i="8"/>
  <c r="E395" i="8"/>
  <c r="E351" i="8"/>
  <c r="E351" i="16" s="1"/>
  <c r="Q683" i="2"/>
  <c r="Q699" i="2"/>
  <c r="Q795" i="2"/>
  <c r="Q5" i="10"/>
  <c r="Q6" i="9"/>
  <c r="S749" i="8"/>
  <c r="E689" i="8"/>
  <c r="E689" i="16" s="1"/>
  <c r="E686" i="8"/>
  <c r="E686" i="16" s="1"/>
  <c r="E664" i="8"/>
  <c r="E664" i="16" s="1"/>
  <c r="E641" i="8"/>
  <c r="E641" i="16" s="1"/>
  <c r="E609" i="8"/>
  <c r="E604" i="8"/>
  <c r="E604" i="16" s="1"/>
  <c r="E553" i="8"/>
  <c r="E349" i="8"/>
  <c r="E349" i="16" s="1"/>
  <c r="E318" i="8"/>
  <c r="E318" i="16" s="1"/>
  <c r="P5" i="10"/>
  <c r="P6" i="9"/>
  <c r="O5" i="10"/>
  <c r="O6" i="9"/>
  <c r="Q24" i="10"/>
  <c r="E636" i="8"/>
  <c r="E633" i="8"/>
  <c r="E625" i="8"/>
  <c r="E625" i="16" s="1"/>
  <c r="T625" i="16" s="1"/>
  <c r="E589" i="8"/>
  <c r="E574" i="8"/>
  <c r="E574" i="16" s="1"/>
  <c r="E512" i="8"/>
  <c r="E512" i="16" s="1"/>
  <c r="E322" i="8"/>
  <c r="Q622" i="2"/>
  <c r="Q766" i="2"/>
  <c r="Q846" i="2"/>
  <c r="Q894" i="2"/>
  <c r="P25" i="10"/>
  <c r="P8" i="9"/>
  <c r="Q7" i="9"/>
  <c r="Q6" i="10"/>
  <c r="P16" i="10"/>
  <c r="E639" i="8"/>
  <c r="E639" i="16" s="1"/>
  <c r="E594" i="8"/>
  <c r="E566" i="8"/>
  <c r="E566" i="16" s="1"/>
  <c r="E556" i="8"/>
  <c r="E556" i="16" s="1"/>
  <c r="E502" i="8"/>
  <c r="E502" i="16" s="1"/>
  <c r="E326" i="8"/>
  <c r="E326" i="16" s="1"/>
  <c r="E291" i="8"/>
  <c r="E291" i="16" s="1"/>
  <c r="O25" i="10"/>
  <c r="O8" i="9"/>
  <c r="P7" i="9"/>
  <c r="P6" i="10"/>
  <c r="O24" i="10"/>
  <c r="O16" i="10"/>
  <c r="E582" i="8"/>
  <c r="E582" i="16" s="1"/>
  <c r="E540" i="8"/>
  <c r="E478" i="8"/>
  <c r="E125" i="8"/>
  <c r="E125" i="16" s="1"/>
  <c r="N25" i="10"/>
  <c r="K6" i="9"/>
  <c r="K5" i="10"/>
  <c r="E602" i="8"/>
  <c r="E602" i="16" s="1"/>
  <c r="E577" i="8"/>
  <c r="E517" i="8"/>
  <c r="E517" i="16" s="1"/>
  <c r="E455" i="8"/>
  <c r="E455" i="16" s="1"/>
  <c r="E406" i="8"/>
  <c r="E406" i="16" s="1"/>
  <c r="E404" i="8"/>
  <c r="E202" i="8"/>
  <c r="Q4" i="10"/>
  <c r="Q5" i="9"/>
  <c r="N8" i="8"/>
  <c r="N8" i="16" s="1"/>
  <c r="N34" i="8"/>
  <c r="N34" i="16" s="1"/>
  <c r="N38" i="8"/>
  <c r="N42" i="8"/>
  <c r="N51" i="8"/>
  <c r="N66" i="8"/>
  <c r="N66" i="16" s="1"/>
  <c r="L3" i="19" s="1"/>
  <c r="N92" i="8"/>
  <c r="N124" i="8"/>
  <c r="N124" i="16" s="1"/>
  <c r="N44" i="8"/>
  <c r="N46" i="8"/>
  <c r="N59" i="8"/>
  <c r="N93" i="8"/>
  <c r="N114" i="8"/>
  <c r="N122" i="8"/>
  <c r="N139" i="8"/>
  <c r="N142" i="8"/>
  <c r="N145" i="8"/>
  <c r="N145" i="16" s="1"/>
  <c r="N148" i="8"/>
  <c r="N151" i="8"/>
  <c r="N188" i="8"/>
  <c r="N204" i="8"/>
  <c r="N220" i="8"/>
  <c r="N236" i="8"/>
  <c r="N252" i="8"/>
  <c r="N268" i="8"/>
  <c r="N268" i="16" s="1"/>
  <c r="O9" i="17" s="1"/>
  <c r="N284" i="8"/>
  <c r="N9" i="8"/>
  <c r="N9" i="16" s="1"/>
  <c r="L90" i="19" s="1"/>
  <c r="N20" i="8"/>
  <c r="N22" i="8"/>
  <c r="N74" i="8"/>
  <c r="N91" i="8"/>
  <c r="N91" i="16" s="1"/>
  <c r="N115" i="8"/>
  <c r="N115" i="16" s="1"/>
  <c r="N120" i="8"/>
  <c r="N120" i="16" s="1"/>
  <c r="N125" i="8"/>
  <c r="N125" i="16" s="1"/>
  <c r="N130" i="8"/>
  <c r="N130" i="16" s="1"/>
  <c r="N138" i="8"/>
  <c r="N138" i="16" s="1"/>
  <c r="N146" i="8"/>
  <c r="N146" i="16" s="1"/>
  <c r="N154" i="8"/>
  <c r="N154" i="16" s="1"/>
  <c r="L16" i="19" s="1"/>
  <c r="N168" i="8"/>
  <c r="N168" i="16" s="1"/>
  <c r="L74" i="19" s="1"/>
  <c r="N4" i="8"/>
  <c r="N4" i="16" s="1"/>
  <c r="N55" i="8"/>
  <c r="N70" i="8"/>
  <c r="N70" i="16" s="1"/>
  <c r="N81" i="8"/>
  <c r="N101" i="8"/>
  <c r="N150" i="8"/>
  <c r="N155" i="8"/>
  <c r="N173" i="8"/>
  <c r="N37" i="8"/>
  <c r="N37" i="16" s="1"/>
  <c r="N83" i="8"/>
  <c r="N16" i="8"/>
  <c r="N16" i="16" s="1"/>
  <c r="N18" i="8"/>
  <c r="N18" i="16" s="1"/>
  <c r="N25" i="8"/>
  <c r="N32" i="8"/>
  <c r="N32" i="16" s="1"/>
  <c r="N48" i="8"/>
  <c r="N48" i="16" s="1"/>
  <c r="N64" i="8"/>
  <c r="N64" i="16" s="1"/>
  <c r="N77" i="8"/>
  <c r="N99" i="8"/>
  <c r="N99" i="16" s="1"/>
  <c r="N110" i="8"/>
  <c r="N117" i="8"/>
  <c r="N131" i="8"/>
  <c r="N143" i="8"/>
  <c r="N153" i="8"/>
  <c r="N153" i="16" s="1"/>
  <c r="N158" i="8"/>
  <c r="N163" i="8"/>
  <c r="N190" i="8"/>
  <c r="N190" i="16" s="1"/>
  <c r="N193" i="8"/>
  <c r="N207" i="8"/>
  <c r="N207" i="16" s="1"/>
  <c r="N210" i="8"/>
  <c r="N210" i="16" s="1"/>
  <c r="N230" i="8"/>
  <c r="N230" i="16" s="1"/>
  <c r="N247" i="8"/>
  <c r="N247" i="16" s="1"/>
  <c r="N264" i="8"/>
  <c r="N264" i="16" s="1"/>
  <c r="N7" i="8"/>
  <c r="N7" i="16" s="1"/>
  <c r="N10" i="8"/>
  <c r="N13" i="8"/>
  <c r="N72" i="8"/>
  <c r="N72" i="16" s="1"/>
  <c r="N107" i="8"/>
  <c r="N109" i="8"/>
  <c r="N123" i="8"/>
  <c r="N123" i="16" s="1"/>
  <c r="N127" i="8"/>
  <c r="N127" i="16" s="1"/>
  <c r="N181" i="8"/>
  <c r="N194" i="8"/>
  <c r="N212" i="8"/>
  <c r="N225" i="8"/>
  <c r="N256" i="8"/>
  <c r="N256" i="16" s="1"/>
  <c r="L46" i="19" s="1"/>
  <c r="N274" i="8"/>
  <c r="N274" i="16" s="1"/>
  <c r="N292" i="8"/>
  <c r="N321" i="8"/>
  <c r="N321" i="16" s="1"/>
  <c r="N337" i="8"/>
  <c r="N337" i="16" s="1"/>
  <c r="N353" i="8"/>
  <c r="N369" i="8"/>
  <c r="N385" i="8"/>
  <c r="N401" i="8"/>
  <c r="N417" i="8"/>
  <c r="N433" i="8"/>
  <c r="N433" i="16" s="1"/>
  <c r="N449" i="8"/>
  <c r="N465" i="8"/>
  <c r="N481" i="8"/>
  <c r="N497" i="8"/>
  <c r="N513" i="8"/>
  <c r="N21" i="8"/>
  <c r="N41" i="8"/>
  <c r="N49" i="8"/>
  <c r="N105" i="8"/>
  <c r="N111" i="8"/>
  <c r="N111" i="16" s="1"/>
  <c r="N119" i="8"/>
  <c r="N119" i="16" s="1"/>
  <c r="N121" i="8"/>
  <c r="N199" i="8"/>
  <c r="N217" i="8"/>
  <c r="N222" i="8"/>
  <c r="N222" i="16" s="1"/>
  <c r="N235" i="8"/>
  <c r="N261" i="8"/>
  <c r="N261" i="16" s="1"/>
  <c r="N279" i="8"/>
  <c r="N279" i="16" s="1"/>
  <c r="N19" i="8"/>
  <c r="N103" i="8"/>
  <c r="N103" i="16" s="1"/>
  <c r="N113" i="8"/>
  <c r="N113" i="16" s="1"/>
  <c r="N161" i="8"/>
  <c r="N161" i="16" s="1"/>
  <c r="N174" i="8"/>
  <c r="N174" i="16" s="1"/>
  <c r="N186" i="8"/>
  <c r="N186" i="16" s="1"/>
  <c r="N191" i="8"/>
  <c r="N243" i="8"/>
  <c r="N248" i="8"/>
  <c r="N248" i="16" s="1"/>
  <c r="N266" i="8"/>
  <c r="N266" i="16" s="1"/>
  <c r="N271" i="8"/>
  <c r="N54" i="8"/>
  <c r="N79" i="8"/>
  <c r="N79" i="16" s="1"/>
  <c r="N129" i="8"/>
  <c r="N129" i="16" s="1"/>
  <c r="N133" i="8"/>
  <c r="N135" i="8"/>
  <c r="N152" i="8"/>
  <c r="N165" i="8"/>
  <c r="N209" i="8"/>
  <c r="N240" i="8"/>
  <c r="N253" i="8"/>
  <c r="N253" i="16" s="1"/>
  <c r="N258" i="8"/>
  <c r="N258" i="16" s="1"/>
  <c r="L78" i="19" s="1"/>
  <c r="N289" i="8"/>
  <c r="N289" i="16" s="1"/>
  <c r="L26" i="19" s="1"/>
  <c r="N33" i="8"/>
  <c r="N5" i="8"/>
  <c r="N5" i="16" s="1"/>
  <c r="L10" i="19" s="1"/>
  <c r="N36" i="8"/>
  <c r="N57" i="8"/>
  <c r="N68" i="8"/>
  <c r="N88" i="8"/>
  <c r="N156" i="8"/>
  <c r="N156" i="16" s="1"/>
  <c r="N178" i="8"/>
  <c r="N206" i="8"/>
  <c r="N206" i="16" s="1"/>
  <c r="N224" i="8"/>
  <c r="N237" i="8"/>
  <c r="N245" i="8"/>
  <c r="N245" i="16" s="1"/>
  <c r="L17" i="19" s="1"/>
  <c r="N255" i="8"/>
  <c r="N263" i="8"/>
  <c r="N281" i="8"/>
  <c r="N281" i="16" s="1"/>
  <c r="L31" i="19" s="1"/>
  <c r="N286" i="8"/>
  <c r="N299" i="8"/>
  <c r="N320" i="8"/>
  <c r="N336" i="8"/>
  <c r="N352" i="8"/>
  <c r="N368" i="8"/>
  <c r="N384" i="8"/>
  <c r="N400" i="8"/>
  <c r="N416" i="8"/>
  <c r="N45" i="8"/>
  <c r="N50" i="8"/>
  <c r="N60" i="8"/>
  <c r="N60" i="16" s="1"/>
  <c r="N84" i="8"/>
  <c r="N108" i="8"/>
  <c r="N112" i="8"/>
  <c r="N112" i="16" s="1"/>
  <c r="N116" i="8"/>
  <c r="N118" i="8"/>
  <c r="N118" i="16" s="1"/>
  <c r="N126" i="8"/>
  <c r="N126" i="16" s="1"/>
  <c r="N128" i="8"/>
  <c r="N208" i="8"/>
  <c r="N265" i="8"/>
  <c r="N270" i="8"/>
  <c r="N288" i="8"/>
  <c r="N12" i="8"/>
  <c r="N12" i="16" s="1"/>
  <c r="N31" i="8"/>
  <c r="N82" i="8"/>
  <c r="N82" i="16" s="1"/>
  <c r="N106" i="8"/>
  <c r="N162" i="8"/>
  <c r="N175" i="8"/>
  <c r="N195" i="8"/>
  <c r="N200" i="8"/>
  <c r="N200" i="16" s="1"/>
  <c r="N213" i="8"/>
  <c r="N213" i="16" s="1"/>
  <c r="N218" i="8"/>
  <c r="N226" i="8"/>
  <c r="N257" i="8"/>
  <c r="N275" i="8"/>
  <c r="N275" i="16" s="1"/>
  <c r="N293" i="8"/>
  <c r="N319" i="8"/>
  <c r="N319" i="16" s="1"/>
  <c r="N335" i="8"/>
  <c r="N335" i="16" s="1"/>
  <c r="L69" i="19" s="1"/>
  <c r="N67" i="8"/>
  <c r="N87" i="8"/>
  <c r="N89" i="8"/>
  <c r="N28" i="8"/>
  <c r="N164" i="8"/>
  <c r="N15" i="8"/>
  <c r="N58" i="8"/>
  <c r="N86" i="8"/>
  <c r="N166" i="8"/>
  <c r="N183" i="8"/>
  <c r="N183" i="16" s="1"/>
  <c r="N187" i="8"/>
  <c r="N251" i="8"/>
  <c r="N251" i="16" s="1"/>
  <c r="N278" i="8"/>
  <c r="N329" i="8"/>
  <c r="N343" i="8"/>
  <c r="N343" i="16" s="1"/>
  <c r="N349" i="8"/>
  <c r="N349" i="16" s="1"/>
  <c r="N375" i="8"/>
  <c r="N375" i="16" s="1"/>
  <c r="N381" i="8"/>
  <c r="N407" i="8"/>
  <c r="N407" i="16" s="1"/>
  <c r="N413" i="8"/>
  <c r="N413" i="16" s="1"/>
  <c r="N461" i="8"/>
  <c r="N461" i="16" s="1"/>
  <c r="N473" i="8"/>
  <c r="N525" i="8"/>
  <c r="N541" i="8"/>
  <c r="N541" i="16" s="1"/>
  <c r="N557" i="8"/>
  <c r="N557" i="16" s="1"/>
  <c r="N573" i="8"/>
  <c r="N573" i="16" s="1"/>
  <c r="L71" i="19" s="1"/>
  <c r="N589" i="8"/>
  <c r="N95" i="8"/>
  <c r="N95" i="16" s="1"/>
  <c r="N140" i="8"/>
  <c r="N144" i="8"/>
  <c r="N144" i="16" s="1"/>
  <c r="L92" i="19" s="1"/>
  <c r="N201" i="8"/>
  <c r="N234" i="8"/>
  <c r="N332" i="8"/>
  <c r="N372" i="8"/>
  <c r="N404" i="8"/>
  <c r="N464" i="8"/>
  <c r="N467" i="8"/>
  <c r="N467" i="16" s="1"/>
  <c r="N6" i="8"/>
  <c r="N52" i="8"/>
  <c r="N78" i="8"/>
  <c r="N98" i="8"/>
  <c r="N98" i="16" s="1"/>
  <c r="L89" i="19" s="1"/>
  <c r="N205" i="8"/>
  <c r="N228" i="8"/>
  <c r="N238" i="8"/>
  <c r="N282" i="8"/>
  <c r="N282" i="16" s="1"/>
  <c r="N312" i="8"/>
  <c r="N312" i="16" s="1"/>
  <c r="N315" i="8"/>
  <c r="N360" i="8"/>
  <c r="N363" i="8"/>
  <c r="N392" i="8"/>
  <c r="N395" i="8"/>
  <c r="N424" i="8"/>
  <c r="N427" i="8"/>
  <c r="N29" i="8"/>
  <c r="N62" i="8"/>
  <c r="N62" i="16" s="1"/>
  <c r="N104" i="8"/>
  <c r="N197" i="8"/>
  <c r="N197" i="16" s="1"/>
  <c r="L8" i="19" s="1"/>
  <c r="N134" i="8"/>
  <c r="N147" i="8"/>
  <c r="N147" i="16" s="1"/>
  <c r="N160" i="8"/>
  <c r="N160" i="16" s="1"/>
  <c r="N167" i="8"/>
  <c r="N221" i="8"/>
  <c r="N223" i="8"/>
  <c r="N244" i="8"/>
  <c r="N267" i="8"/>
  <c r="N290" i="8"/>
  <c r="N294" i="8"/>
  <c r="N294" i="16" s="1"/>
  <c r="N323" i="8"/>
  <c r="N323" i="16" s="1"/>
  <c r="N35" i="8"/>
  <c r="N35" i="16" s="1"/>
  <c r="N39" i="8"/>
  <c r="N39" i="16" s="1"/>
  <c r="L24" i="19" s="1"/>
  <c r="N102" i="8"/>
  <c r="N102" i="16" s="1"/>
  <c r="N182" i="8"/>
  <c r="N182" i="16" s="1"/>
  <c r="N184" i="8"/>
  <c r="N184" i="16" s="1"/>
  <c r="L42" i="19" s="1"/>
  <c r="N229" i="8"/>
  <c r="N229" i="16" s="1"/>
  <c r="L19" i="19" s="1"/>
  <c r="N233" i="8"/>
  <c r="N306" i="8"/>
  <c r="N306" i="16" s="1"/>
  <c r="N325" i="8"/>
  <c r="N325" i="16" s="1"/>
  <c r="N339" i="8"/>
  <c r="N356" i="8"/>
  <c r="N356" i="16" s="1"/>
  <c r="N388" i="8"/>
  <c r="N420" i="8"/>
  <c r="N432" i="8"/>
  <c r="N432" i="16" s="1"/>
  <c r="L29" i="19" s="1"/>
  <c r="N435" i="8"/>
  <c r="N435" i="16" s="1"/>
  <c r="N438" i="8"/>
  <c r="N444" i="8"/>
  <c r="N496" i="8"/>
  <c r="N499" i="8"/>
  <c r="N499" i="16" s="1"/>
  <c r="L41" i="19" s="1"/>
  <c r="N502" i="8"/>
  <c r="N502" i="16" s="1"/>
  <c r="N508" i="8"/>
  <c r="N536" i="8"/>
  <c r="N552" i="8"/>
  <c r="N63" i="8"/>
  <c r="N85" i="8"/>
  <c r="N23" i="8"/>
  <c r="N69" i="8"/>
  <c r="N97" i="8"/>
  <c r="N100" i="8"/>
  <c r="N170" i="8"/>
  <c r="N170" i="16" s="1"/>
  <c r="L82" i="19" s="1"/>
  <c r="N172" i="8"/>
  <c r="N56" i="8"/>
  <c r="N136" i="8"/>
  <c r="N185" i="8"/>
  <c r="N322" i="8"/>
  <c r="N334" i="8"/>
  <c r="N334" i="16" s="1"/>
  <c r="N341" i="8"/>
  <c r="N378" i="8"/>
  <c r="N398" i="8"/>
  <c r="N403" i="8"/>
  <c r="N423" i="8"/>
  <c r="N446" i="8"/>
  <c r="N454" i="8"/>
  <c r="N459" i="8"/>
  <c r="N475" i="8"/>
  <c r="N475" i="16" s="1"/>
  <c r="N486" i="8"/>
  <c r="N486" i="16" s="1"/>
  <c r="N500" i="8"/>
  <c r="N523" i="8"/>
  <c r="N523" i="16" s="1"/>
  <c r="N549" i="8"/>
  <c r="N555" i="8"/>
  <c r="N558" i="8"/>
  <c r="N558" i="16" s="1"/>
  <c r="L49" i="19" s="1"/>
  <c r="N561" i="8"/>
  <c r="N241" i="8"/>
  <c r="N303" i="8"/>
  <c r="N303" i="16" s="1"/>
  <c r="N351" i="8"/>
  <c r="N351" i="16" s="1"/>
  <c r="N373" i="8"/>
  <c r="N418" i="8"/>
  <c r="N425" i="8"/>
  <c r="N425" i="16" s="1"/>
  <c r="N520" i="8"/>
  <c r="N546" i="8"/>
  <c r="N570" i="8"/>
  <c r="N576" i="8"/>
  <c r="N579" i="8"/>
  <c r="N579" i="16" s="1"/>
  <c r="N582" i="8"/>
  <c r="N582" i="16" s="1"/>
  <c r="L37" i="19" s="1"/>
  <c r="N604" i="8"/>
  <c r="N604" i="16" s="1"/>
  <c r="N620" i="8"/>
  <c r="N620" i="16" s="1"/>
  <c r="N636" i="8"/>
  <c r="N75" i="8"/>
  <c r="N94" i="8"/>
  <c r="N141" i="8"/>
  <c r="N198" i="8"/>
  <c r="N277" i="8"/>
  <c r="N296" i="8"/>
  <c r="N296" i="16" s="1"/>
  <c r="O14" i="17" s="1"/>
  <c r="N298" i="8"/>
  <c r="N298" i="16" s="1"/>
  <c r="N308" i="8"/>
  <c r="N308" i="16" s="1"/>
  <c r="N310" i="8"/>
  <c r="N317" i="8"/>
  <c r="N348" i="8"/>
  <c r="N410" i="8"/>
  <c r="N430" i="8"/>
  <c r="N443" i="8"/>
  <c r="N443" i="16" s="1"/>
  <c r="N451" i="8"/>
  <c r="N472" i="8"/>
  <c r="N483" i="8"/>
  <c r="N483" i="16" s="1"/>
  <c r="N491" i="8"/>
  <c r="N494" i="8"/>
  <c r="N494" i="16" s="1"/>
  <c r="L62" i="19" s="1"/>
  <c r="N517" i="8"/>
  <c r="N517" i="16" s="1"/>
  <c r="N543" i="8"/>
  <c r="N585" i="8"/>
  <c r="N585" i="16" s="1"/>
  <c r="N607" i="8"/>
  <c r="N623" i="8"/>
  <c r="N639" i="8"/>
  <c r="N639" i="16" s="1"/>
  <c r="L47" i="19" s="1"/>
  <c r="N26" i="8"/>
  <c r="N26" i="16" s="1"/>
  <c r="N196" i="8"/>
  <c r="N211" i="8"/>
  <c r="N211" i="16" s="1"/>
  <c r="N254" i="8"/>
  <c r="N254" i="16" s="1"/>
  <c r="N260" i="8"/>
  <c r="N262" i="8"/>
  <c r="N17" i="8"/>
  <c r="N149" i="8"/>
  <c r="N171" i="8"/>
  <c r="N176" i="8"/>
  <c r="N176" i="16" s="1"/>
  <c r="N192" i="8"/>
  <c r="N192" i="16" s="1"/>
  <c r="N273" i="8"/>
  <c r="N273" i="16" s="1"/>
  <c r="L35" i="19" s="1"/>
  <c r="N326" i="8"/>
  <c r="N326" i="16" s="1"/>
  <c r="N380" i="8"/>
  <c r="N440" i="8"/>
  <c r="N440" i="16" s="1"/>
  <c r="N448" i="8"/>
  <c r="N448" i="16" s="1"/>
  <c r="N469" i="8"/>
  <c r="N469" i="16" s="1"/>
  <c r="N61" i="8"/>
  <c r="N61" i="16" s="1"/>
  <c r="N73" i="8"/>
  <c r="N76" i="8"/>
  <c r="N76" i="16" s="1"/>
  <c r="N96" i="8"/>
  <c r="N177" i="8"/>
  <c r="N219" i="8"/>
  <c r="N219" i="16" s="1"/>
  <c r="N272" i="8"/>
  <c r="N272" i="16" s="1"/>
  <c r="N295" i="8"/>
  <c r="N297" i="8"/>
  <c r="N297" i="16" s="1"/>
  <c r="N304" i="8"/>
  <c r="N304" i="16" s="1"/>
  <c r="N311" i="8"/>
  <c r="N318" i="8"/>
  <c r="N318" i="16" s="1"/>
  <c r="L75" i="19" s="1"/>
  <c r="N364" i="8"/>
  <c r="N374" i="8"/>
  <c r="N374" i="16" s="1"/>
  <c r="N389" i="8"/>
  <c r="N399" i="8"/>
  <c r="N411" i="8"/>
  <c r="N419" i="8"/>
  <c r="N419" i="16" s="1"/>
  <c r="L40" i="19" s="1"/>
  <c r="N460" i="8"/>
  <c r="N47" i="8"/>
  <c r="N80" i="8"/>
  <c r="N189" i="8"/>
  <c r="N232" i="8"/>
  <c r="N313" i="8"/>
  <c r="N313" i="16" s="1"/>
  <c r="L5" i="19" s="1"/>
  <c r="N359" i="8"/>
  <c r="N359" i="16" s="1"/>
  <c r="N376" i="8"/>
  <c r="N426" i="8"/>
  <c r="N426" i="16" s="1"/>
  <c r="N436" i="8"/>
  <c r="N452" i="8"/>
  <c r="N452" i="16" s="1"/>
  <c r="N457" i="8"/>
  <c r="N498" i="8"/>
  <c r="N571" i="8"/>
  <c r="N574" i="8"/>
  <c r="N577" i="8"/>
  <c r="N580" i="8"/>
  <c r="N583" i="8"/>
  <c r="N583" i="16" s="1"/>
  <c r="N605" i="8"/>
  <c r="N605" i="16" s="1"/>
  <c r="N621" i="8"/>
  <c r="N621" i="16" s="1"/>
  <c r="N637" i="8"/>
  <c r="N653" i="8"/>
  <c r="N653" i="16" s="1"/>
  <c r="N215" i="8"/>
  <c r="N239" i="8"/>
  <c r="N239" i="16" s="1"/>
  <c r="N283" i="8"/>
  <c r="N285" i="8"/>
  <c r="N285" i="16" s="1"/>
  <c r="N386" i="8"/>
  <c r="N386" i="16" s="1"/>
  <c r="N393" i="8"/>
  <c r="N428" i="8"/>
  <c r="N428" i="16" s="1"/>
  <c r="N462" i="8"/>
  <c r="N462" i="16" s="1"/>
  <c r="N478" i="8"/>
  <c r="N503" i="8"/>
  <c r="N503" i="16" s="1"/>
  <c r="N506" i="8"/>
  <c r="N509" i="8"/>
  <c r="N512" i="8"/>
  <c r="N512" i="16" s="1"/>
  <c r="L18" i="19" s="1"/>
  <c r="N526" i="8"/>
  <c r="N526" i="16" s="1"/>
  <c r="P4" i="10"/>
  <c r="P5" i="9"/>
  <c r="M11" i="8"/>
  <c r="M11" i="16" s="1"/>
  <c r="K12" i="19" s="1"/>
  <c r="M40" i="8"/>
  <c r="M40" i="16" s="1"/>
  <c r="M83" i="8"/>
  <c r="M86" i="8"/>
  <c r="M89" i="8"/>
  <c r="M115" i="8"/>
  <c r="M115" i="16" s="1"/>
  <c r="M118" i="8"/>
  <c r="M118" i="16" s="1"/>
  <c r="M121" i="8"/>
  <c r="M64" i="8"/>
  <c r="M64" i="16" s="1"/>
  <c r="M69" i="8"/>
  <c r="M74" i="8"/>
  <c r="M85" i="8"/>
  <c r="M98" i="8"/>
  <c r="M98" i="16" s="1"/>
  <c r="K89" i="19" s="1"/>
  <c r="M103" i="8"/>
  <c r="M103" i="16" s="1"/>
  <c r="M111" i="8"/>
  <c r="M111" i="16" s="1"/>
  <c r="M136" i="8"/>
  <c r="M154" i="8"/>
  <c r="M154" i="16" s="1"/>
  <c r="M157" i="8"/>
  <c r="M157" i="16" s="1"/>
  <c r="K43" i="19" s="1"/>
  <c r="M160" i="8"/>
  <c r="M160" i="16" s="1"/>
  <c r="M163" i="8"/>
  <c r="M191" i="8"/>
  <c r="M207" i="8"/>
  <c r="M207" i="16" s="1"/>
  <c r="M223" i="8"/>
  <c r="M239" i="8"/>
  <c r="M239" i="16" s="1"/>
  <c r="M255" i="8"/>
  <c r="M271" i="8"/>
  <c r="M287" i="8"/>
  <c r="M16" i="8"/>
  <c r="M16" i="16" s="1"/>
  <c r="M29" i="8"/>
  <c r="M42" i="8"/>
  <c r="M60" i="8"/>
  <c r="M60" i="16" s="1"/>
  <c r="M67" i="8"/>
  <c r="M110" i="8"/>
  <c r="M143" i="8"/>
  <c r="M165" i="8"/>
  <c r="M37" i="8"/>
  <c r="M37" i="16" s="1"/>
  <c r="M59" i="8"/>
  <c r="M92" i="8"/>
  <c r="M105" i="8"/>
  <c r="M128" i="8"/>
  <c r="M133" i="8"/>
  <c r="M145" i="8"/>
  <c r="M145" i="16" s="1"/>
  <c r="M7" i="8"/>
  <c r="M7" i="16" s="1"/>
  <c r="M28" i="8"/>
  <c r="M35" i="8"/>
  <c r="M35" i="16" s="1"/>
  <c r="K14" i="19" s="1"/>
  <c r="M57" i="8"/>
  <c r="M61" i="8"/>
  <c r="M61" i="16" s="1"/>
  <c r="M72" i="8"/>
  <c r="M72" i="16" s="1"/>
  <c r="K21" i="19" s="1"/>
  <c r="M94" i="8"/>
  <c r="M6" i="8"/>
  <c r="M66" i="8"/>
  <c r="M66" i="16" s="1"/>
  <c r="K3" i="19" s="1"/>
  <c r="M79" i="8"/>
  <c r="M79" i="16" s="1"/>
  <c r="M88" i="8"/>
  <c r="M119" i="8"/>
  <c r="M119" i="16" s="1"/>
  <c r="M126" i="8"/>
  <c r="M126" i="16" s="1"/>
  <c r="M176" i="8"/>
  <c r="M176" i="16" s="1"/>
  <c r="M187" i="8"/>
  <c r="M224" i="8"/>
  <c r="M227" i="8"/>
  <c r="M227" i="16" s="1"/>
  <c r="M244" i="8"/>
  <c r="M261" i="8"/>
  <c r="M261" i="16" s="1"/>
  <c r="M281" i="8"/>
  <c r="M281" i="16" s="1"/>
  <c r="K31" i="19" s="1"/>
  <c r="M298" i="8"/>
  <c r="M298" i="16" s="1"/>
  <c r="M301" i="8"/>
  <c r="M4" i="8"/>
  <c r="M4" i="16" s="1"/>
  <c r="M18" i="8"/>
  <c r="M18" i="16" s="1"/>
  <c r="M13" i="8"/>
  <c r="M21" i="8"/>
  <c r="M41" i="8"/>
  <c r="M49" i="8"/>
  <c r="M146" i="8"/>
  <c r="M146" i="16" s="1"/>
  <c r="M199" i="8"/>
  <c r="M204" i="8"/>
  <c r="M217" i="8"/>
  <c r="M222" i="8"/>
  <c r="M222" i="16" s="1"/>
  <c r="M235" i="8"/>
  <c r="M279" i="8"/>
  <c r="M279" i="16" s="1"/>
  <c r="M324" i="8"/>
  <c r="M340" i="8"/>
  <c r="M340" i="16" s="1"/>
  <c r="M356" i="8"/>
  <c r="M356" i="16" s="1"/>
  <c r="M372" i="8"/>
  <c r="M388" i="8"/>
  <c r="M404" i="8"/>
  <c r="M420" i="8"/>
  <c r="M436" i="8"/>
  <c r="M452" i="8"/>
  <c r="M452" i="16" s="1"/>
  <c r="M468" i="8"/>
  <c r="M484" i="8"/>
  <c r="M500" i="8"/>
  <c r="M516" i="8"/>
  <c r="M19" i="8"/>
  <c r="M24" i="8"/>
  <c r="M24" i="16" s="1"/>
  <c r="M113" i="8"/>
  <c r="M113" i="16" s="1"/>
  <c r="M125" i="8"/>
  <c r="M125" i="16" s="1"/>
  <c r="M148" i="8"/>
  <c r="M161" i="8"/>
  <c r="M161" i="16" s="1"/>
  <c r="M174" i="8"/>
  <c r="M174" i="16" s="1"/>
  <c r="M186" i="8"/>
  <c r="M186" i="16" s="1"/>
  <c r="M230" i="8"/>
  <c r="M230" i="16" s="1"/>
  <c r="M243" i="8"/>
  <c r="M248" i="8"/>
  <c r="M248" i="16" s="1"/>
  <c r="M266" i="8"/>
  <c r="M266" i="16" s="1"/>
  <c r="M54" i="8"/>
  <c r="M70" i="8"/>
  <c r="M70" i="16" s="1"/>
  <c r="M81" i="8"/>
  <c r="M117" i="8"/>
  <c r="M129" i="8"/>
  <c r="M129" i="16" s="1"/>
  <c r="M131" i="8"/>
  <c r="M135" i="8"/>
  <c r="M150" i="8"/>
  <c r="M152" i="8"/>
  <c r="M209" i="8"/>
  <c r="M240" i="8"/>
  <c r="M253" i="8"/>
  <c r="M253" i="16" s="1"/>
  <c r="M258" i="8"/>
  <c r="M258" i="16" s="1"/>
  <c r="M284" i="8"/>
  <c r="M289" i="8"/>
  <c r="M289" i="16" s="1"/>
  <c r="K26" i="19" s="1"/>
  <c r="M44" i="8"/>
  <c r="M90" i="8"/>
  <c r="M167" i="8"/>
  <c r="M183" i="8"/>
  <c r="M183" i="16" s="1"/>
  <c r="M196" i="8"/>
  <c r="M201" i="8"/>
  <c r="M214" i="8"/>
  <c r="M214" i="16" s="1"/>
  <c r="M219" i="8"/>
  <c r="M219" i="16" s="1"/>
  <c r="M232" i="8"/>
  <c r="M276" i="8"/>
  <c r="M294" i="8"/>
  <c r="M294" i="16" s="1"/>
  <c r="M5" i="8"/>
  <c r="M5" i="16" s="1"/>
  <c r="K10" i="19" s="1"/>
  <c r="M36" i="8"/>
  <c r="M68" i="8"/>
  <c r="M39" i="8"/>
  <c r="M39" i="16" s="1"/>
  <c r="K24" i="19" s="1"/>
  <c r="M47" i="8"/>
  <c r="M52" i="8"/>
  <c r="M77" i="8"/>
  <c r="M169" i="8"/>
  <c r="M169" i="16" s="1"/>
  <c r="M188" i="8"/>
  <c r="M250" i="8"/>
  <c r="M268" i="8"/>
  <c r="M268" i="16" s="1"/>
  <c r="M323" i="8"/>
  <c r="M323" i="16" s="1"/>
  <c r="M339" i="8"/>
  <c r="M355" i="8"/>
  <c r="M355" i="16" s="1"/>
  <c r="M371" i="8"/>
  <c r="M387" i="8"/>
  <c r="M403" i="8"/>
  <c r="M419" i="8"/>
  <c r="M419" i="16" s="1"/>
  <c r="M12" i="8"/>
  <c r="M12" i="16" s="1"/>
  <c r="M20" i="8"/>
  <c r="M31" i="8"/>
  <c r="M82" i="8"/>
  <c r="M82" i="16" s="1"/>
  <c r="M93" i="8"/>
  <c r="M106" i="8"/>
  <c r="M120" i="8"/>
  <c r="M120" i="16" s="1"/>
  <c r="M122" i="8"/>
  <c r="M124" i="8"/>
  <c r="M124" i="16" s="1"/>
  <c r="M130" i="8"/>
  <c r="M130" i="16" s="1"/>
  <c r="M162" i="8"/>
  <c r="M175" i="8"/>
  <c r="M195" i="8"/>
  <c r="M200" i="8"/>
  <c r="M200" i="16" s="1"/>
  <c r="M213" i="8"/>
  <c r="M213" i="16" s="1"/>
  <c r="M218" i="8"/>
  <c r="M226" i="8"/>
  <c r="M257" i="8"/>
  <c r="M275" i="8"/>
  <c r="M275" i="16" s="1"/>
  <c r="M293" i="8"/>
  <c r="M9" i="8"/>
  <c r="M9" i="16" s="1"/>
  <c r="M23" i="8"/>
  <c r="M26" i="8"/>
  <c r="M26" i="16" s="1"/>
  <c r="M78" i="8"/>
  <c r="M80" i="8"/>
  <c r="M91" i="8"/>
  <c r="M91" i="16" s="1"/>
  <c r="M100" i="8"/>
  <c r="M102" i="8"/>
  <c r="M102" i="16" s="1"/>
  <c r="M104" i="8"/>
  <c r="M132" i="8"/>
  <c r="M149" i="8"/>
  <c r="M151" i="8"/>
  <c r="M164" i="8"/>
  <c r="M182" i="8"/>
  <c r="M182" i="16" s="1"/>
  <c r="M205" i="8"/>
  <c r="M231" i="8"/>
  <c r="M280" i="8"/>
  <c r="M280" i="16" s="1"/>
  <c r="M322" i="8"/>
  <c r="M338" i="8"/>
  <c r="M10" i="8"/>
  <c r="M63" i="8"/>
  <c r="M15" i="8"/>
  <c r="M32" i="8"/>
  <c r="M32" i="16" s="1"/>
  <c r="K22" i="19" s="1"/>
  <c r="M55" i="8"/>
  <c r="M58" i="8"/>
  <c r="M166" i="8"/>
  <c r="M95" i="8"/>
  <c r="M95" i="16" s="1"/>
  <c r="M116" i="8"/>
  <c r="M140" i="8"/>
  <c r="M142" i="8"/>
  <c r="M144" i="8"/>
  <c r="M144" i="16" s="1"/>
  <c r="K92" i="19" s="1"/>
  <c r="M234" i="8"/>
  <c r="M299" i="8"/>
  <c r="M332" i="8"/>
  <c r="M352" i="8"/>
  <c r="M384" i="8"/>
  <c r="M416" i="8"/>
  <c r="M464" i="8"/>
  <c r="M467" i="8"/>
  <c r="M467" i="16" s="1"/>
  <c r="M470" i="8"/>
  <c r="M470" i="16" s="1"/>
  <c r="M476" i="8"/>
  <c r="M476" i="16" s="1"/>
  <c r="M528" i="8"/>
  <c r="M544" i="8"/>
  <c r="M560" i="8"/>
  <c r="M576" i="8"/>
  <c r="M592" i="8"/>
  <c r="M592" i="16" s="1"/>
  <c r="M181" i="8"/>
  <c r="M228" i="8"/>
  <c r="M236" i="8"/>
  <c r="M238" i="8"/>
  <c r="M282" i="8"/>
  <c r="M282" i="16" s="1"/>
  <c r="M312" i="8"/>
  <c r="M312" i="16" s="1"/>
  <c r="M315" i="8"/>
  <c r="M321" i="8"/>
  <c r="M321" i="16" s="1"/>
  <c r="M335" i="8"/>
  <c r="M335" i="16" s="1"/>
  <c r="K69" i="19" s="1"/>
  <c r="M360" i="8"/>
  <c r="M363" i="8"/>
  <c r="M392" i="8"/>
  <c r="M395" i="8"/>
  <c r="M424" i="8"/>
  <c r="M427" i="8"/>
  <c r="M45" i="8"/>
  <c r="M48" i="8"/>
  <c r="M48" i="16" s="1"/>
  <c r="M75" i="8"/>
  <c r="M109" i="8"/>
  <c r="M177" i="8"/>
  <c r="M179" i="8"/>
  <c r="M185" i="8"/>
  <c r="M189" i="8"/>
  <c r="M203" i="8"/>
  <c r="M259" i="8"/>
  <c r="M259" i="16" s="1"/>
  <c r="M286" i="8"/>
  <c r="M307" i="8"/>
  <c r="M307" i="16" s="1"/>
  <c r="M318" i="8"/>
  <c r="M318" i="16" s="1"/>
  <c r="M326" i="8"/>
  <c r="M326" i="16" s="1"/>
  <c r="M366" i="8"/>
  <c r="M369" i="8"/>
  <c r="M398" i="8"/>
  <c r="M401" i="8"/>
  <c r="M430" i="8"/>
  <c r="M439" i="8"/>
  <c r="M442" i="8"/>
  <c r="M442" i="16" s="1"/>
  <c r="K11" i="19" s="1"/>
  <c r="M25" i="8"/>
  <c r="M84" i="8"/>
  <c r="M101" i="8"/>
  <c r="M134" i="8"/>
  <c r="M147" i="8"/>
  <c r="M147" i="16" s="1"/>
  <c r="M173" i="8"/>
  <c r="M193" i="8"/>
  <c r="M221" i="8"/>
  <c r="M267" i="8"/>
  <c r="M267" i="16" s="1"/>
  <c r="M288" i="8"/>
  <c r="M290" i="8"/>
  <c r="M38" i="8"/>
  <c r="M56" i="8"/>
  <c r="M73" i="8"/>
  <c r="M87" i="8"/>
  <c r="M107" i="8"/>
  <c r="M156" i="8"/>
  <c r="M156" i="16" s="1"/>
  <c r="M211" i="8"/>
  <c r="M211" i="16" s="1"/>
  <c r="M215" i="8"/>
  <c r="M242" i="8"/>
  <c r="M242" i="16" s="1"/>
  <c r="K85" i="19" s="1"/>
  <c r="M263" i="8"/>
  <c r="M296" i="8"/>
  <c r="M296" i="16" s="1"/>
  <c r="M328" i="8"/>
  <c r="M328" i="16" s="1"/>
  <c r="M331" i="8"/>
  <c r="M337" i="8"/>
  <c r="M337" i="16" s="1"/>
  <c r="M22" i="8"/>
  <c r="M141" i="8"/>
  <c r="M178" i="8"/>
  <c r="M180" i="8"/>
  <c r="M237" i="8"/>
  <c r="M256" i="8"/>
  <c r="M256" i="16" s="1"/>
  <c r="K46" i="19" s="1"/>
  <c r="M283" i="8"/>
  <c r="M300" i="8"/>
  <c r="M300" i="16" s="1"/>
  <c r="M303" i="8"/>
  <c r="M303" i="16" s="1"/>
  <c r="M344" i="8"/>
  <c r="M347" i="8"/>
  <c r="M347" i="16" s="1"/>
  <c r="M376" i="8"/>
  <c r="M379" i="8"/>
  <c r="M408" i="8"/>
  <c r="M411" i="8"/>
  <c r="M447" i="8"/>
  <c r="M450" i="8"/>
  <c r="M453" i="8"/>
  <c r="M453" i="16" s="1"/>
  <c r="M456" i="8"/>
  <c r="M459" i="8"/>
  <c r="M511" i="8"/>
  <c r="M514" i="8"/>
  <c r="M517" i="8"/>
  <c r="M517" i="16" s="1"/>
  <c r="M520" i="8"/>
  <c r="M523" i="8"/>
  <c r="M523" i="16" s="1"/>
  <c r="M539" i="8"/>
  <c r="M555" i="8"/>
  <c r="M50" i="8"/>
  <c r="M159" i="8"/>
  <c r="M97" i="8"/>
  <c r="M241" i="8"/>
  <c r="M351" i="8"/>
  <c r="M351" i="16" s="1"/>
  <c r="M373" i="8"/>
  <c r="M413" i="8"/>
  <c r="M413" i="16" s="1"/>
  <c r="M418" i="8"/>
  <c r="M425" i="8"/>
  <c r="M425" i="16" s="1"/>
  <c r="M438" i="8"/>
  <c r="M546" i="8"/>
  <c r="M552" i="8"/>
  <c r="M123" i="8"/>
  <c r="M123" i="16" s="1"/>
  <c r="M198" i="8"/>
  <c r="M264" i="8"/>
  <c r="M264" i="16" s="1"/>
  <c r="M277" i="8"/>
  <c r="M308" i="8"/>
  <c r="M308" i="16" s="1"/>
  <c r="M310" i="8"/>
  <c r="M317" i="8"/>
  <c r="M343" i="8"/>
  <c r="M343" i="16" s="1"/>
  <c r="M348" i="8"/>
  <c r="M410" i="8"/>
  <c r="M443" i="8"/>
  <c r="M443" i="16" s="1"/>
  <c r="M451" i="8"/>
  <c r="M472" i="8"/>
  <c r="M483" i="8"/>
  <c r="M483" i="16" s="1"/>
  <c r="M491" i="8"/>
  <c r="M494" i="8"/>
  <c r="M494" i="16" s="1"/>
  <c r="K62" i="19" s="1"/>
  <c r="M497" i="8"/>
  <c r="M543" i="8"/>
  <c r="M573" i="8"/>
  <c r="M573" i="16" s="1"/>
  <c r="M585" i="8"/>
  <c r="M585" i="16" s="1"/>
  <c r="M607" i="8"/>
  <c r="M623" i="8"/>
  <c r="M639" i="8"/>
  <c r="M639" i="16" s="1"/>
  <c r="M254" i="8"/>
  <c r="M254" i="16" s="1"/>
  <c r="M260" i="8"/>
  <c r="M262" i="8"/>
  <c r="M336" i="8"/>
  <c r="M345" i="8"/>
  <c r="M353" i="8"/>
  <c r="M358" i="8"/>
  <c r="M368" i="8"/>
  <c r="M383" i="8"/>
  <c r="M383" i="16" s="1"/>
  <c r="M405" i="8"/>
  <c r="M405" i="16" s="1"/>
  <c r="K29" i="19" s="1"/>
  <c r="M488" i="8"/>
  <c r="M531" i="8"/>
  <c r="M534" i="8"/>
  <c r="M534" i="16" s="1"/>
  <c r="M537" i="8"/>
  <c r="M537" i="16" s="1"/>
  <c r="M540" i="8"/>
  <c r="M588" i="8"/>
  <c r="M588" i="16" s="1"/>
  <c r="M591" i="8"/>
  <c r="M594" i="8"/>
  <c r="M610" i="8"/>
  <c r="M626" i="8"/>
  <c r="M626" i="16" s="1"/>
  <c r="M642" i="8"/>
  <c r="M171" i="8"/>
  <c r="M192" i="8"/>
  <c r="M192" i="16" s="1"/>
  <c r="M273" i="8"/>
  <c r="M273" i="16" s="1"/>
  <c r="K35" i="19" s="1"/>
  <c r="M190" i="8"/>
  <c r="M190" i="16" s="1"/>
  <c r="M194" i="8"/>
  <c r="M220" i="8"/>
  <c r="M252" i="8"/>
  <c r="M269" i="8"/>
  <c r="M292" i="8"/>
  <c r="M365" i="8"/>
  <c r="M370" i="8"/>
  <c r="M370" i="16" s="1"/>
  <c r="M377" i="8"/>
  <c r="M385" i="8"/>
  <c r="M390" i="8"/>
  <c r="M390" i="16" s="1"/>
  <c r="M400" i="8"/>
  <c r="M415" i="8"/>
  <c r="M415" i="16" s="1"/>
  <c r="M445" i="8"/>
  <c r="M474" i="8"/>
  <c r="M474" i="16" s="1"/>
  <c r="M76" i="8"/>
  <c r="M76" i="16" s="1"/>
  <c r="M51" i="8"/>
  <c r="M62" i="8"/>
  <c r="M62" i="16" s="1"/>
  <c r="K76" i="19" s="1"/>
  <c r="M155" i="8"/>
  <c r="M170" i="8"/>
  <c r="M170" i="16" s="1"/>
  <c r="M210" i="8"/>
  <c r="M210" i="16" s="1"/>
  <c r="M212" i="8"/>
  <c r="M225" i="8"/>
  <c r="M274" i="8"/>
  <c r="M274" i="16" s="1"/>
  <c r="K91" i="19" s="1"/>
  <c r="M313" i="8"/>
  <c r="M313" i="16" s="1"/>
  <c r="M325" i="8"/>
  <c r="M325" i="16" s="1"/>
  <c r="M359" i="8"/>
  <c r="M359" i="16" s="1"/>
  <c r="M426" i="8"/>
  <c r="M426" i="16" s="1"/>
  <c r="M444" i="8"/>
  <c r="M457" i="8"/>
  <c r="M473" i="8"/>
  <c r="M65" i="8"/>
  <c r="M65" i="16" s="1"/>
  <c r="M153" i="8"/>
  <c r="M153" i="16" s="1"/>
  <c r="M208" i="8"/>
  <c r="M249" i="8"/>
  <c r="M251" i="8"/>
  <c r="M251" i="16" s="1"/>
  <c r="M291" i="8"/>
  <c r="M291" i="16" s="1"/>
  <c r="K70" i="19" s="1"/>
  <c r="M327" i="8"/>
  <c r="M349" i="8"/>
  <c r="M349" i="16" s="1"/>
  <c r="M354" i="8"/>
  <c r="M361" i="8"/>
  <c r="M361" i="16" s="1"/>
  <c r="M396" i="8"/>
  <c r="M396" i="16" s="1"/>
  <c r="M406" i="8"/>
  <c r="M406" i="16" s="1"/>
  <c r="M421" i="8"/>
  <c r="M431" i="8"/>
  <c r="M465" i="8"/>
  <c r="M489" i="8"/>
  <c r="M492" i="8"/>
  <c r="M495" i="8"/>
  <c r="M495" i="16" s="1"/>
  <c r="M518" i="8"/>
  <c r="M586" i="8"/>
  <c r="M608" i="8"/>
  <c r="M608" i="16" s="1"/>
  <c r="M624" i="8"/>
  <c r="M624" i="16" s="1"/>
  <c r="M640" i="8"/>
  <c r="M640" i="16" s="1"/>
  <c r="M656" i="8"/>
  <c r="M112" i="8"/>
  <c r="M112" i="16" s="1"/>
  <c r="M158" i="8"/>
  <c r="M245" i="8"/>
  <c r="M245" i="16" s="1"/>
  <c r="K17" i="19" s="1"/>
  <c r="M247" i="8"/>
  <c r="M247" i="16" s="1"/>
  <c r="M306" i="8"/>
  <c r="M306" i="16" s="1"/>
  <c r="M329" i="8"/>
  <c r="M334" i="8"/>
  <c r="M334" i="16" s="1"/>
  <c r="M341" i="8"/>
  <c r="M378" i="8"/>
  <c r="M423" i="8"/>
  <c r="M433" i="8"/>
  <c r="M433" i="16" s="1"/>
  <c r="M446" i="8"/>
  <c r="M454" i="8"/>
  <c r="M475" i="8"/>
  <c r="M475" i="16" s="1"/>
  <c r="M486" i="8"/>
  <c r="M486" i="16" s="1"/>
  <c r="M549" i="8"/>
  <c r="M558" i="8"/>
  <c r="M558" i="16" s="1"/>
  <c r="K49" i="19" s="1"/>
  <c r="M561" i="8"/>
  <c r="O4" i="10"/>
  <c r="O5" i="9"/>
  <c r="K17" i="8"/>
  <c r="K44" i="8"/>
  <c r="K63" i="8"/>
  <c r="K80" i="8"/>
  <c r="K112" i="8"/>
  <c r="K112" i="16" s="1"/>
  <c r="K9" i="8"/>
  <c r="K9" i="16" s="1"/>
  <c r="I90" i="19" s="1"/>
  <c r="K38" i="8"/>
  <c r="K40" i="8"/>
  <c r="K40" i="16" s="1"/>
  <c r="K48" i="8"/>
  <c r="K48" i="16" s="1"/>
  <c r="K82" i="8"/>
  <c r="K82" i="16" s="1"/>
  <c r="K90" i="8"/>
  <c r="K119" i="8"/>
  <c r="K119" i="16" s="1"/>
  <c r="K127" i="8"/>
  <c r="K127" i="16" s="1"/>
  <c r="K130" i="8"/>
  <c r="K130" i="16" s="1"/>
  <c r="K133" i="8"/>
  <c r="K166" i="8"/>
  <c r="K169" i="8"/>
  <c r="K169" i="16" s="1"/>
  <c r="K172" i="8"/>
  <c r="K175" i="8"/>
  <c r="K194" i="8"/>
  <c r="K210" i="8"/>
  <c r="K210" i="16" s="1"/>
  <c r="K226" i="8"/>
  <c r="K242" i="8"/>
  <c r="K242" i="16" s="1"/>
  <c r="I85" i="19" s="1"/>
  <c r="K258" i="8"/>
  <c r="K258" i="16" s="1"/>
  <c r="I78" i="19" s="1"/>
  <c r="K274" i="8"/>
  <c r="K274" i="16" s="1"/>
  <c r="K290" i="8"/>
  <c r="K18" i="8"/>
  <c r="K18" i="16" s="1"/>
  <c r="K31" i="8"/>
  <c r="K98" i="8"/>
  <c r="K98" i="16" s="1"/>
  <c r="I89" i="19" s="1"/>
  <c r="K105" i="8"/>
  <c r="K135" i="8"/>
  <c r="K151" i="8"/>
  <c r="K159" i="8"/>
  <c r="K162" i="8"/>
  <c r="K28" i="8"/>
  <c r="K35" i="8"/>
  <c r="K35" i="16" s="1"/>
  <c r="K42" i="8"/>
  <c r="K57" i="8"/>
  <c r="K61" i="8"/>
  <c r="K61" i="16" s="1"/>
  <c r="K72" i="8"/>
  <c r="K72" i="16" s="1"/>
  <c r="K83" i="8"/>
  <c r="K94" i="8"/>
  <c r="K107" i="8"/>
  <c r="K114" i="8"/>
  <c r="K121" i="8"/>
  <c r="K123" i="8"/>
  <c r="K123" i="16" s="1"/>
  <c r="K140" i="8"/>
  <c r="K165" i="8"/>
  <c r="K170" i="8"/>
  <c r="K170" i="16" s="1"/>
  <c r="K178" i="8"/>
  <c r="K12" i="8"/>
  <c r="K12" i="16" s="1"/>
  <c r="I86" i="19" s="1"/>
  <c r="K19" i="8"/>
  <c r="K26" i="8"/>
  <c r="K26" i="16" s="1"/>
  <c r="K53" i="8"/>
  <c r="K74" i="8"/>
  <c r="K76" i="8"/>
  <c r="K76" i="16" s="1"/>
  <c r="K46" i="8"/>
  <c r="K68" i="8"/>
  <c r="K168" i="8"/>
  <c r="K168" i="16" s="1"/>
  <c r="I74" i="19" s="1"/>
  <c r="K184" i="8"/>
  <c r="K184" i="16" s="1"/>
  <c r="I42" i="19" s="1"/>
  <c r="K204" i="8"/>
  <c r="K221" i="8"/>
  <c r="K238" i="8"/>
  <c r="K241" i="8"/>
  <c r="K278" i="8"/>
  <c r="K295" i="8"/>
  <c r="K304" i="8"/>
  <c r="K304" i="16" s="1"/>
  <c r="K13" i="8"/>
  <c r="K21" i="8"/>
  <c r="K16" i="8"/>
  <c r="K16" i="16" s="1"/>
  <c r="K24" i="8"/>
  <c r="K24" i="16" s="1"/>
  <c r="K111" i="8"/>
  <c r="K111" i="16" s="1"/>
  <c r="K113" i="8"/>
  <c r="K113" i="16" s="1"/>
  <c r="K115" i="8"/>
  <c r="K115" i="16" s="1"/>
  <c r="K125" i="8"/>
  <c r="K125" i="16" s="1"/>
  <c r="K148" i="8"/>
  <c r="K161" i="8"/>
  <c r="K161" i="16" s="1"/>
  <c r="K174" i="8"/>
  <c r="K174" i="16" s="1"/>
  <c r="K186" i="8"/>
  <c r="K186" i="16" s="1"/>
  <c r="K230" i="8"/>
  <c r="K230" i="16" s="1"/>
  <c r="K243" i="8"/>
  <c r="K248" i="8"/>
  <c r="K248" i="16" s="1"/>
  <c r="K261" i="8"/>
  <c r="K261" i="16" s="1"/>
  <c r="K266" i="8"/>
  <c r="K266" i="16" s="1"/>
  <c r="K297" i="8"/>
  <c r="K297" i="16" s="1"/>
  <c r="K311" i="8"/>
  <c r="K327" i="8"/>
  <c r="K343" i="8"/>
  <c r="K343" i="16" s="1"/>
  <c r="K359" i="8"/>
  <c r="K359" i="16" s="1"/>
  <c r="K375" i="8"/>
  <c r="K375" i="16" s="1"/>
  <c r="K391" i="8"/>
  <c r="K407" i="8"/>
  <c r="K407" i="16" s="1"/>
  <c r="I73" i="19" s="1"/>
  <c r="K423" i="8"/>
  <c r="K439" i="8"/>
  <c r="K455" i="8"/>
  <c r="K455" i="16" s="1"/>
  <c r="K471" i="8"/>
  <c r="K487" i="8"/>
  <c r="K503" i="8"/>
  <c r="K503" i="16" s="1"/>
  <c r="K519" i="8"/>
  <c r="K519" i="16" s="1"/>
  <c r="K54" i="8"/>
  <c r="K59" i="8"/>
  <c r="K70" i="8"/>
  <c r="K70" i="16" s="1"/>
  <c r="K81" i="8"/>
  <c r="K92" i="8"/>
  <c r="K103" i="8"/>
  <c r="K103" i="16" s="1"/>
  <c r="K117" i="8"/>
  <c r="K129" i="8"/>
  <c r="K129" i="16" s="1"/>
  <c r="K131" i="8"/>
  <c r="K150" i="8"/>
  <c r="K152" i="8"/>
  <c r="K191" i="8"/>
  <c r="K209" i="8"/>
  <c r="K240" i="8"/>
  <c r="K253" i="8"/>
  <c r="K253" i="16" s="1"/>
  <c r="K271" i="8"/>
  <c r="K284" i="8"/>
  <c r="K289" i="8"/>
  <c r="K289" i="16" s="1"/>
  <c r="I26" i="19" s="1"/>
  <c r="K27" i="8"/>
  <c r="K27" i="16" s="1"/>
  <c r="K30" i="8"/>
  <c r="K79" i="8"/>
  <c r="K79" i="16" s="1"/>
  <c r="K163" i="8"/>
  <c r="K167" i="8"/>
  <c r="K183" i="8"/>
  <c r="K183" i="16" s="1"/>
  <c r="K196" i="8"/>
  <c r="K201" i="8"/>
  <c r="K214" i="8"/>
  <c r="K214" i="16" s="1"/>
  <c r="I75" i="19" s="1"/>
  <c r="K219" i="8"/>
  <c r="K219" i="16" s="1"/>
  <c r="K232" i="8"/>
  <c r="K276" i="8"/>
  <c r="K294" i="8"/>
  <c r="K294" i="16" s="1"/>
  <c r="K5" i="8"/>
  <c r="K5" i="16" s="1"/>
  <c r="I10" i="19" s="1"/>
  <c r="K99" i="8"/>
  <c r="K99" i="16" s="1"/>
  <c r="K101" i="8"/>
  <c r="K156" i="8"/>
  <c r="K156" i="16" s="1"/>
  <c r="K176" i="8"/>
  <c r="K176" i="16" s="1"/>
  <c r="K206" i="8"/>
  <c r="K206" i="16" s="1"/>
  <c r="K227" i="8"/>
  <c r="K227" i="16" s="1"/>
  <c r="K237" i="8"/>
  <c r="K245" i="8"/>
  <c r="K245" i="16" s="1"/>
  <c r="K263" i="8"/>
  <c r="K286" i="8"/>
  <c r="K47" i="8"/>
  <c r="K52" i="8"/>
  <c r="K77" i="8"/>
  <c r="K8" i="8"/>
  <c r="K8" i="16" s="1"/>
  <c r="K11" i="8"/>
  <c r="K11" i="16" s="1"/>
  <c r="K14" i="8"/>
  <c r="K22" i="8"/>
  <c r="K25" i="8"/>
  <c r="K62" i="8"/>
  <c r="K62" i="16" s="1"/>
  <c r="K66" i="8"/>
  <c r="K66" i="16" s="1"/>
  <c r="I3" i="19" s="1"/>
  <c r="K75" i="8"/>
  <c r="K95" i="8"/>
  <c r="K95" i="16" s="1"/>
  <c r="K97" i="8"/>
  <c r="K137" i="8"/>
  <c r="K139" i="8"/>
  <c r="K180" i="8"/>
  <c r="K193" i="8"/>
  <c r="K198" i="8"/>
  <c r="K203" i="8"/>
  <c r="K211" i="8"/>
  <c r="K211" i="16" s="1"/>
  <c r="K216" i="8"/>
  <c r="K229" i="8"/>
  <c r="K229" i="16" s="1"/>
  <c r="I19" i="19" s="1"/>
  <c r="K273" i="8"/>
  <c r="K273" i="16" s="1"/>
  <c r="I35" i="19" s="1"/>
  <c r="K291" i="8"/>
  <c r="K291" i="16" s="1"/>
  <c r="I70" i="19" s="1"/>
  <c r="K296" i="8"/>
  <c r="K296" i="16" s="1"/>
  <c r="K310" i="8"/>
  <c r="K326" i="8"/>
  <c r="K326" i="16" s="1"/>
  <c r="K342" i="8"/>
  <c r="K358" i="8"/>
  <c r="K374" i="8"/>
  <c r="K374" i="16" s="1"/>
  <c r="K390" i="8"/>
  <c r="K390" i="16" s="1"/>
  <c r="K406" i="8"/>
  <c r="K406" i="16" s="1"/>
  <c r="K422" i="8"/>
  <c r="K422" i="16" s="1"/>
  <c r="I37" i="19" s="1"/>
  <c r="K78" i="8"/>
  <c r="K91" i="8"/>
  <c r="K91" i="16" s="1"/>
  <c r="K100" i="8"/>
  <c r="K102" i="8"/>
  <c r="K102" i="16" s="1"/>
  <c r="K104" i="8"/>
  <c r="K132" i="8"/>
  <c r="K149" i="8"/>
  <c r="K164" i="8"/>
  <c r="K182" i="8"/>
  <c r="K182" i="16" s="1"/>
  <c r="K205" i="8"/>
  <c r="K231" i="8"/>
  <c r="K280" i="8"/>
  <c r="K280" i="16" s="1"/>
  <c r="I72" i="19" s="1"/>
  <c r="K6" i="8"/>
  <c r="K15" i="8"/>
  <c r="K34" i="8"/>
  <c r="K58" i="8"/>
  <c r="K69" i="8"/>
  <c r="K134" i="8"/>
  <c r="K187" i="8"/>
  <c r="K192" i="8"/>
  <c r="K192" i="16" s="1"/>
  <c r="K223" i="8"/>
  <c r="K236" i="8"/>
  <c r="K244" i="8"/>
  <c r="K249" i="8"/>
  <c r="K254" i="8"/>
  <c r="K254" i="16" s="1"/>
  <c r="K262" i="8"/>
  <c r="K267" i="8"/>
  <c r="K267" i="16" s="1"/>
  <c r="K272" i="8"/>
  <c r="K272" i="16" s="1"/>
  <c r="K285" i="8"/>
  <c r="K285" i="16" s="1"/>
  <c r="K298" i="8"/>
  <c r="K298" i="16" s="1"/>
  <c r="K325" i="8"/>
  <c r="K325" i="16" s="1"/>
  <c r="K341" i="8"/>
  <c r="K51" i="8"/>
  <c r="K65" i="8"/>
  <c r="K65" i="16" s="1"/>
  <c r="K96" i="8"/>
  <c r="K86" i="8"/>
  <c r="K116" i="8"/>
  <c r="K142" i="8"/>
  <c r="K144" i="8"/>
  <c r="K144" i="16" s="1"/>
  <c r="K234" i="8"/>
  <c r="K106" i="8"/>
  <c r="K181" i="8"/>
  <c r="K228" i="8"/>
  <c r="K282" i="8"/>
  <c r="K282" i="16" s="1"/>
  <c r="K312" i="8"/>
  <c r="K312" i="16" s="1"/>
  <c r="K315" i="8"/>
  <c r="K321" i="8"/>
  <c r="K321" i="16" s="1"/>
  <c r="K335" i="8"/>
  <c r="K335" i="16" s="1"/>
  <c r="I69" i="19" s="1"/>
  <c r="K360" i="8"/>
  <c r="K363" i="8"/>
  <c r="K372" i="8"/>
  <c r="K392" i="8"/>
  <c r="K395" i="8"/>
  <c r="K404" i="8"/>
  <c r="K424" i="8"/>
  <c r="K427" i="8"/>
  <c r="K479" i="8"/>
  <c r="K482" i="8"/>
  <c r="K485" i="8"/>
  <c r="K488" i="8"/>
  <c r="K491" i="8"/>
  <c r="K531" i="8"/>
  <c r="K547" i="8"/>
  <c r="K563" i="8"/>
  <c r="L15" i="9" s="1"/>
  <c r="K579" i="8"/>
  <c r="K579" i="16" s="1"/>
  <c r="K41" i="8"/>
  <c r="K45" i="8"/>
  <c r="K64" i="8"/>
  <c r="K64" i="16" s="1"/>
  <c r="K109" i="8"/>
  <c r="K126" i="8"/>
  <c r="K126" i="16" s="1"/>
  <c r="K177" i="8"/>
  <c r="K179" i="8"/>
  <c r="K185" i="8"/>
  <c r="K189" i="8"/>
  <c r="K257" i="8"/>
  <c r="K259" i="8"/>
  <c r="K259" i="16" s="1"/>
  <c r="K307" i="8"/>
  <c r="K307" i="16" s="1"/>
  <c r="K318" i="8"/>
  <c r="K318" i="16" s="1"/>
  <c r="K366" i="8"/>
  <c r="K369" i="8"/>
  <c r="K398" i="8"/>
  <c r="K401" i="8"/>
  <c r="K430" i="8"/>
  <c r="K442" i="8"/>
  <c r="K442" i="16" s="1"/>
  <c r="I11" i="19" s="1"/>
  <c r="K37" i="8"/>
  <c r="K37" i="16" s="1"/>
  <c r="I80" i="19" s="1"/>
  <c r="K89" i="8"/>
  <c r="K136" i="8"/>
  <c r="K138" i="8"/>
  <c r="K138" i="16" s="1"/>
  <c r="K197" i="8"/>
  <c r="K197" i="16" s="1"/>
  <c r="I8" i="19" s="1"/>
  <c r="K340" i="8"/>
  <c r="K340" i="16" s="1"/>
  <c r="K345" i="8"/>
  <c r="K357" i="8"/>
  <c r="K357" i="16" s="1"/>
  <c r="K377" i="8"/>
  <c r="K389" i="8"/>
  <c r="K409" i="8"/>
  <c r="K421" i="8"/>
  <c r="K433" i="8"/>
  <c r="K433" i="16" s="1"/>
  <c r="K436" i="8"/>
  <c r="K445" i="8"/>
  <c r="K457" i="8"/>
  <c r="K73" i="8"/>
  <c r="K87" i="8"/>
  <c r="K124" i="8"/>
  <c r="K124" i="16" s="1"/>
  <c r="K160" i="8"/>
  <c r="K160" i="16" s="1"/>
  <c r="K215" i="8"/>
  <c r="K71" i="8"/>
  <c r="K71" i="16" s="1"/>
  <c r="K158" i="8"/>
  <c r="K171" i="8"/>
  <c r="K213" i="8"/>
  <c r="K213" i="16" s="1"/>
  <c r="K217" i="8"/>
  <c r="K246" i="8"/>
  <c r="K246" i="16" s="1"/>
  <c r="K269" i="8"/>
  <c r="K277" i="8"/>
  <c r="K292" i="8"/>
  <c r="K309" i="8"/>
  <c r="K314" i="8"/>
  <c r="K314" i="16" s="1"/>
  <c r="K334" i="8"/>
  <c r="K334" i="16" s="1"/>
  <c r="K50" i="8"/>
  <c r="K85" i="8"/>
  <c r="K110" i="8"/>
  <c r="K188" i="8"/>
  <c r="K200" i="8"/>
  <c r="K200" i="16" s="1"/>
  <c r="K202" i="8"/>
  <c r="K330" i="8"/>
  <c r="K350" i="8"/>
  <c r="K353" i="8"/>
  <c r="K382" i="8"/>
  <c r="K385" i="8"/>
  <c r="K414" i="8"/>
  <c r="K414" i="16" s="1"/>
  <c r="K417" i="8"/>
  <c r="K462" i="8"/>
  <c r="K462" i="16" s="1"/>
  <c r="K474" i="8"/>
  <c r="K474" i="16" s="1"/>
  <c r="K526" i="8"/>
  <c r="K526" i="16" s="1"/>
  <c r="K542" i="8"/>
  <c r="K43" i="8"/>
  <c r="K10" i="8"/>
  <c r="K118" i="8"/>
  <c r="K118" i="16" s="1"/>
  <c r="I33" i="19" s="1"/>
  <c r="K128" i="8"/>
  <c r="K153" i="8"/>
  <c r="K153" i="16" s="1"/>
  <c r="K155" i="8"/>
  <c r="K157" i="8"/>
  <c r="K157" i="16" s="1"/>
  <c r="I43" i="19" s="1"/>
  <c r="K60" i="8"/>
  <c r="K60" i="16" s="1"/>
  <c r="K235" i="8"/>
  <c r="K264" i="8"/>
  <c r="K264" i="16" s="1"/>
  <c r="I23" i="19" s="1"/>
  <c r="K303" i="8"/>
  <c r="K303" i="16" s="1"/>
  <c r="K308" i="8"/>
  <c r="K308" i="16" s="1"/>
  <c r="K317" i="8"/>
  <c r="K348" i="8"/>
  <c r="K410" i="8"/>
  <c r="K443" i="8"/>
  <c r="K443" i="16" s="1"/>
  <c r="K451" i="8"/>
  <c r="K472" i="8"/>
  <c r="K483" i="8"/>
  <c r="K483" i="16" s="1"/>
  <c r="K494" i="8"/>
  <c r="K494" i="16" s="1"/>
  <c r="I62" i="19" s="1"/>
  <c r="K497" i="8"/>
  <c r="K520" i="8"/>
  <c r="K543" i="8"/>
  <c r="K84" i="8"/>
  <c r="K141" i="8"/>
  <c r="K146" i="8"/>
  <c r="K146" i="16" s="1"/>
  <c r="K260" i="8"/>
  <c r="K279" i="8"/>
  <c r="K279" i="16" s="1"/>
  <c r="K281" i="8"/>
  <c r="K281" i="16" s="1"/>
  <c r="I31" i="19" s="1"/>
  <c r="K336" i="8"/>
  <c r="K368" i="8"/>
  <c r="K383" i="8"/>
  <c r="K383" i="16" s="1"/>
  <c r="K388" i="8"/>
  <c r="K405" i="8"/>
  <c r="K405" i="16" s="1"/>
  <c r="I29" i="19" s="1"/>
  <c r="K517" i="8"/>
  <c r="K517" i="16" s="1"/>
  <c r="K534" i="8"/>
  <c r="K534" i="16" s="1"/>
  <c r="K537" i="8"/>
  <c r="K537" i="16" s="1"/>
  <c r="K540" i="8"/>
  <c r="K588" i="8"/>
  <c r="K588" i="16" s="1"/>
  <c r="K591" i="8"/>
  <c r="K594" i="8"/>
  <c r="K610" i="8"/>
  <c r="K626" i="8"/>
  <c r="K626" i="16" s="1"/>
  <c r="K642" i="8"/>
  <c r="K88" i="8"/>
  <c r="K222" i="8"/>
  <c r="K222" i="16" s="1"/>
  <c r="K224" i="8"/>
  <c r="K275" i="8"/>
  <c r="K275" i="16" s="1"/>
  <c r="K300" i="8"/>
  <c r="K300" i="16" s="1"/>
  <c r="K324" i="8"/>
  <c r="K331" i="8"/>
  <c r="K380" i="8"/>
  <c r="K435" i="8"/>
  <c r="K435" i="16" s="1"/>
  <c r="K440" i="8"/>
  <c r="K440" i="16" s="1"/>
  <c r="K448" i="8"/>
  <c r="K448" i="16" s="1"/>
  <c r="K456" i="8"/>
  <c r="K464" i="8"/>
  <c r="K469" i="8"/>
  <c r="K469" i="16" s="1"/>
  <c r="K477" i="8"/>
  <c r="K480" i="8"/>
  <c r="K480" i="16" s="1"/>
  <c r="K505" i="8"/>
  <c r="K514" i="8"/>
  <c r="K528" i="8"/>
  <c r="K597" i="8"/>
  <c r="K613" i="8"/>
  <c r="K613" i="16" s="1"/>
  <c r="K629" i="8"/>
  <c r="K645" i="8"/>
  <c r="K190" i="8"/>
  <c r="K190" i="16" s="1"/>
  <c r="K207" i="8"/>
  <c r="K207" i="16" s="1"/>
  <c r="K218" i="8"/>
  <c r="K220" i="8"/>
  <c r="K252" i="8"/>
  <c r="K256" i="8"/>
  <c r="K256" i="16" s="1"/>
  <c r="K154" i="8"/>
  <c r="K154" i="16" s="1"/>
  <c r="K233" i="8"/>
  <c r="K250" i="8"/>
  <c r="K305" i="8"/>
  <c r="K319" i="8"/>
  <c r="K319" i="16" s="1"/>
  <c r="K333" i="8"/>
  <c r="K338" i="8"/>
  <c r="K412" i="8"/>
  <c r="K453" i="8"/>
  <c r="K453" i="16" s="1"/>
  <c r="K461" i="8"/>
  <c r="K461" i="16" s="1"/>
  <c r="K32" i="8"/>
  <c r="K32" i="16" s="1"/>
  <c r="K122" i="8"/>
  <c r="K195" i="8"/>
  <c r="K208" i="8"/>
  <c r="K251" i="8"/>
  <c r="K251" i="16" s="1"/>
  <c r="K255" i="8"/>
  <c r="K293" i="8"/>
  <c r="K332" i="8"/>
  <c r="K337" i="8"/>
  <c r="K337" i="16" s="1"/>
  <c r="K349" i="8"/>
  <c r="K354" i="8"/>
  <c r="K361" i="8"/>
  <c r="K361" i="16" s="1"/>
  <c r="K376" i="8"/>
  <c r="K384" i="8"/>
  <c r="K396" i="8"/>
  <c r="K396" i="16" s="1"/>
  <c r="K431" i="8"/>
  <c r="K452" i="8"/>
  <c r="K452" i="16" s="1"/>
  <c r="K465" i="8"/>
  <c r="K93" i="8"/>
  <c r="K270" i="8"/>
  <c r="K301" i="8"/>
  <c r="K346" i="8"/>
  <c r="K441" i="8"/>
  <c r="K441" i="16" s="1"/>
  <c r="K470" i="8"/>
  <c r="K470" i="16" s="1"/>
  <c r="K481" i="8"/>
  <c r="K515" i="8"/>
  <c r="K515" i="16" s="1"/>
  <c r="K529" i="8"/>
  <c r="K532" i="8"/>
  <c r="K532" i="16" s="1"/>
  <c r="K535" i="8"/>
  <c r="K538" i="8"/>
  <c r="K541" i="8"/>
  <c r="K541" i="16" s="1"/>
  <c r="K589" i="8"/>
  <c r="K592" i="8"/>
  <c r="K592" i="16" s="1"/>
  <c r="K595" i="8"/>
  <c r="K595" i="16" s="1"/>
  <c r="K611" i="8"/>
  <c r="K627" i="8"/>
  <c r="K643" i="8"/>
  <c r="K173" i="8"/>
  <c r="K322" i="8"/>
  <c r="K351" i="8"/>
  <c r="K351" i="16" s="1"/>
  <c r="K356" i="8"/>
  <c r="K356" i="16" s="1"/>
  <c r="K373" i="8"/>
  <c r="K403" i="8"/>
  <c r="K413" i="8"/>
  <c r="K413" i="16" s="1"/>
  <c r="K418" i="8"/>
  <c r="K425" i="8"/>
  <c r="K425" i="16" s="1"/>
  <c r="K438" i="8"/>
  <c r="K459" i="8"/>
  <c r="K467" i="8"/>
  <c r="K467" i="16" s="1"/>
  <c r="K500" i="8"/>
  <c r="K523" i="8"/>
  <c r="K523" i="16" s="1"/>
  <c r="K546" i="8"/>
  <c r="K552" i="8"/>
  <c r="K555" i="8"/>
  <c r="N280" i="8"/>
  <c r="N280" i="16" s="1"/>
  <c r="L72" i="19" s="1"/>
  <c r="N216" i="8"/>
  <c r="M96" i="8"/>
  <c r="G26" i="10"/>
  <c r="G3" i="9"/>
  <c r="N330" i="8"/>
  <c r="N287" i="8"/>
  <c r="K268" i="8"/>
  <c r="K268" i="16" s="1"/>
  <c r="I36" i="19" s="1"/>
  <c r="M216" i="8"/>
  <c r="N202" i="8"/>
  <c r="K120" i="8"/>
  <c r="K120" i="16" s="1"/>
  <c r="K287" i="8"/>
  <c r="N246" i="8"/>
  <c r="N246" i="16" s="1"/>
  <c r="M202" i="8"/>
  <c r="M197" i="8"/>
  <c r="M197" i="16" s="1"/>
  <c r="K8" i="19" s="1"/>
  <c r="N157" i="8"/>
  <c r="N157" i="16" s="1"/>
  <c r="L43" i="19" s="1"/>
  <c r="M99" i="8"/>
  <c r="M99" i="16" s="1"/>
  <c r="K93" i="19" s="1"/>
  <c r="K55" i="8"/>
  <c r="I4" i="10"/>
  <c r="I5" i="9"/>
  <c r="J22" i="10"/>
  <c r="O27" i="10"/>
  <c r="O4" i="9"/>
  <c r="K328" i="8"/>
  <c r="K328" i="16" s="1"/>
  <c r="K320" i="8"/>
  <c r="N316" i="8"/>
  <c r="N302" i="8"/>
  <c r="M270" i="8"/>
  <c r="M246" i="8"/>
  <c r="M246" i="16" s="1"/>
  <c r="N180" i="8"/>
  <c r="N27" i="10"/>
  <c r="N4" i="9"/>
  <c r="M304" i="8"/>
  <c r="M304" i="16" s="1"/>
  <c r="M302" i="8"/>
  <c r="N291" i="8"/>
  <c r="N291" i="16" s="1"/>
  <c r="L70" i="19" s="1"/>
  <c r="M265" i="8"/>
  <c r="K225" i="8"/>
  <c r="M138" i="8"/>
  <c r="M138" i="16" s="1"/>
  <c r="N65" i="8"/>
  <c r="N65" i="16" s="1"/>
  <c r="L25" i="10"/>
  <c r="L8" i="9"/>
  <c r="O6" i="10"/>
  <c r="O7" i="9"/>
  <c r="G5" i="9"/>
  <c r="G4" i="10"/>
  <c r="M393" i="8"/>
  <c r="N391" i="8"/>
  <c r="K370" i="8"/>
  <c r="K370" i="16" s="1"/>
  <c r="K347" i="8"/>
  <c r="K347" i="16" s="1"/>
  <c r="K316" i="8"/>
  <c r="N314" i="8"/>
  <c r="N314" i="16" s="1"/>
  <c r="K302" i="8"/>
  <c r="K265" i="8"/>
  <c r="N227" i="8"/>
  <c r="N227" i="16" s="1"/>
  <c r="M206" i="8"/>
  <c r="M206" i="16" s="1"/>
  <c r="K199" i="8"/>
  <c r="M172" i="8"/>
  <c r="N159" i="8"/>
  <c r="M114" i="8"/>
  <c r="G22" i="10"/>
  <c r="M314" i="8"/>
  <c r="M314" i="16" s="1"/>
  <c r="N300" i="8"/>
  <c r="N300" i="16" s="1"/>
  <c r="M272" i="8"/>
  <c r="M272" i="16" s="1"/>
  <c r="K239" i="8"/>
  <c r="K239" i="16" s="1"/>
  <c r="N169" i="8"/>
  <c r="N169" i="16" s="1"/>
  <c r="K143" i="8"/>
  <c r="M108" i="8"/>
  <c r="J25" i="10"/>
  <c r="J8" i="9"/>
  <c r="L7" i="9"/>
  <c r="J6" i="9"/>
  <c r="J5" i="10"/>
  <c r="I27" i="10"/>
  <c r="I4" i="9"/>
  <c r="M389" i="8"/>
  <c r="K387" i="8"/>
  <c r="N366" i="8"/>
  <c r="N345" i="8"/>
  <c r="N250" i="8"/>
  <c r="K108" i="8"/>
  <c r="N71" i="8"/>
  <c r="N71" i="16" s="1"/>
  <c r="G17" i="10"/>
  <c r="G12" i="9"/>
  <c r="H3" i="9"/>
  <c r="J8" i="10"/>
  <c r="P14" i="9"/>
  <c r="K16" i="10"/>
  <c r="K3" i="9"/>
  <c r="K26" i="10"/>
  <c r="J16" i="10"/>
  <c r="J26" i="10"/>
  <c r="J3" i="9"/>
  <c r="I26" i="10"/>
  <c r="I3" i="9"/>
  <c r="P8" i="10"/>
  <c r="J12" i="9"/>
  <c r="J17" i="10"/>
  <c r="G27" i="10"/>
  <c r="G4" i="9"/>
  <c r="P21" i="10"/>
  <c r="P10" i="9"/>
  <c r="P22" i="10"/>
  <c r="Q26" i="10"/>
  <c r="Q3" i="9"/>
  <c r="K21" i="10"/>
  <c r="K10" i="9"/>
  <c r="Q4" i="9"/>
  <c r="Q27" i="10"/>
  <c r="P26" i="10"/>
  <c r="P3" i="9"/>
  <c r="P27" i="10"/>
  <c r="P4" i="9"/>
  <c r="P48" i="8"/>
  <c r="P48" i="16" s="1"/>
  <c r="O43" i="8"/>
  <c r="I41" i="8"/>
  <c r="I38" i="8"/>
  <c r="I35" i="8"/>
  <c r="I35" i="16" s="1"/>
  <c r="I32" i="8"/>
  <c r="I32" i="16" s="1"/>
  <c r="G22" i="19" s="1"/>
  <c r="P26" i="8"/>
  <c r="P26" i="16" s="1"/>
  <c r="P18" i="8"/>
  <c r="P18" i="16" s="1"/>
  <c r="P22" i="8"/>
  <c r="P28" i="8"/>
  <c r="P32" i="8"/>
  <c r="P32" i="16" s="1"/>
  <c r="N22" i="19" s="1"/>
  <c r="P49" i="8"/>
  <c r="P61" i="8"/>
  <c r="P61" i="16" s="1"/>
  <c r="P72" i="8"/>
  <c r="P72" i="16" s="1"/>
  <c r="N21" i="19" s="1"/>
  <c r="P104" i="8"/>
  <c r="P4" i="8"/>
  <c r="P4" i="16" s="1"/>
  <c r="P11" i="8"/>
  <c r="P11" i="16" s="1"/>
  <c r="N12" i="19" s="1"/>
  <c r="P13" i="8"/>
  <c r="P88" i="8"/>
  <c r="P101" i="8"/>
  <c r="P125" i="8"/>
  <c r="P125" i="16" s="1"/>
  <c r="P182" i="8"/>
  <c r="P182" i="16" s="1"/>
  <c r="P198" i="8"/>
  <c r="P214" i="8"/>
  <c r="P214" i="16" s="1"/>
  <c r="N75" i="19" s="1"/>
  <c r="P230" i="8"/>
  <c r="P230" i="16" s="1"/>
  <c r="P246" i="8"/>
  <c r="P246" i="16" s="1"/>
  <c r="N67" i="19" s="1"/>
  <c r="P262" i="8"/>
  <c r="P278" i="8"/>
  <c r="P294" i="8"/>
  <c r="P294" i="16" s="1"/>
  <c r="P35" i="8"/>
  <c r="P35" i="16" s="1"/>
  <c r="P46" i="8"/>
  <c r="P52" i="8"/>
  <c r="P54" i="8"/>
  <c r="P56" i="8"/>
  <c r="P58" i="8"/>
  <c r="P89" i="8"/>
  <c r="P103" i="8"/>
  <c r="P103" i="16" s="1"/>
  <c r="P113" i="8"/>
  <c r="P113" i="16" s="1"/>
  <c r="P141" i="8"/>
  <c r="P149" i="8"/>
  <c r="P157" i="8"/>
  <c r="P157" i="16" s="1"/>
  <c r="N43" i="19" s="1"/>
  <c r="P30" i="8"/>
  <c r="P44" i="8"/>
  <c r="P119" i="8"/>
  <c r="P119" i="16" s="1"/>
  <c r="P126" i="8"/>
  <c r="P126" i="16" s="1"/>
  <c r="P168" i="8"/>
  <c r="P168" i="16" s="1"/>
  <c r="N74" i="19" s="1"/>
  <c r="P176" i="8"/>
  <c r="P176" i="16" s="1"/>
  <c r="P9" i="8"/>
  <c r="P9" i="16" s="1"/>
  <c r="P14" i="8"/>
  <c r="P23" i="8"/>
  <c r="P42" i="8"/>
  <c r="P68" i="8"/>
  <c r="P90" i="8"/>
  <c r="P75" i="8"/>
  <c r="P108" i="8"/>
  <c r="P124" i="8"/>
  <c r="P124" i="16" s="1"/>
  <c r="P129" i="8"/>
  <c r="P129" i="16" s="1"/>
  <c r="N64" i="19" s="1"/>
  <c r="P166" i="8"/>
  <c r="P171" i="8"/>
  <c r="P199" i="8"/>
  <c r="P216" i="8"/>
  <c r="P233" i="8"/>
  <c r="P253" i="8"/>
  <c r="P253" i="16" s="1"/>
  <c r="P270" i="8"/>
  <c r="P273" i="8"/>
  <c r="P273" i="16" s="1"/>
  <c r="N35" i="19" s="1"/>
  <c r="P287" i="8"/>
  <c r="P290" i="8"/>
  <c r="P308" i="8"/>
  <c r="P308" i="16" s="1"/>
  <c r="G21" i="10"/>
  <c r="G10" i="9"/>
  <c r="O5" i="8"/>
  <c r="O5" i="16" s="1"/>
  <c r="M10" i="19" s="1"/>
  <c r="O4" i="8"/>
  <c r="O4" i="16" s="1"/>
  <c r="O6" i="8"/>
  <c r="O36" i="8"/>
  <c r="O58" i="8"/>
  <c r="O69" i="8"/>
  <c r="O95" i="8"/>
  <c r="O95" i="16" s="1"/>
  <c r="M38" i="19" s="1"/>
  <c r="O98" i="8"/>
  <c r="O98" i="16" s="1"/>
  <c r="M89" i="19" s="1"/>
  <c r="O101" i="8"/>
  <c r="O15" i="8"/>
  <c r="O42" i="8"/>
  <c r="O57" i="8"/>
  <c r="O77" i="8"/>
  <c r="O106" i="8"/>
  <c r="O117" i="8"/>
  <c r="O185" i="8"/>
  <c r="O201" i="8"/>
  <c r="O217" i="8"/>
  <c r="O233" i="8"/>
  <c r="O249" i="8"/>
  <c r="O265" i="8"/>
  <c r="O281" i="8"/>
  <c r="O281" i="16" s="1"/>
  <c r="M31" i="19" s="1"/>
  <c r="O297" i="8"/>
  <c r="O297" i="16" s="1"/>
  <c r="O33" i="8"/>
  <c r="O44" i="8"/>
  <c r="O48" i="8"/>
  <c r="O48" i="16" s="1"/>
  <c r="O65" i="8"/>
  <c r="O65" i="16" s="1"/>
  <c r="O72" i="8"/>
  <c r="O72" i="16" s="1"/>
  <c r="M21" i="19" s="1"/>
  <c r="O79" i="8"/>
  <c r="O79" i="16" s="1"/>
  <c r="O84" i="8"/>
  <c r="O96" i="8"/>
  <c r="O133" i="8"/>
  <c r="O171" i="8"/>
  <c r="O9" i="8"/>
  <c r="O9" i="16" s="1"/>
  <c r="O14" i="8"/>
  <c r="O23" i="8"/>
  <c r="O68" i="8"/>
  <c r="O90" i="8"/>
  <c r="O103" i="8"/>
  <c r="O103" i="16" s="1"/>
  <c r="O112" i="8"/>
  <c r="O112" i="16" s="1"/>
  <c r="O138" i="8"/>
  <c r="O138" i="16" s="1"/>
  <c r="O160" i="8"/>
  <c r="O160" i="16" s="1"/>
  <c r="O55" i="8"/>
  <c r="O59" i="8"/>
  <c r="O70" i="8"/>
  <c r="O70" i="16" s="1"/>
  <c r="O81" i="8"/>
  <c r="O92" i="8"/>
  <c r="O39" i="8"/>
  <c r="O39" i="16" s="1"/>
  <c r="M24" i="19" s="1"/>
  <c r="O86" i="8"/>
  <c r="O97" i="8"/>
  <c r="O136" i="8"/>
  <c r="O141" i="8"/>
  <c r="O148" i="8"/>
  <c r="O179" i="8"/>
  <c r="O196" i="8"/>
  <c r="O213" i="8"/>
  <c r="O250" i="8"/>
  <c r="O267" i="8"/>
  <c r="O267" i="16" s="1"/>
  <c r="O284" i="8"/>
  <c r="P33" i="8"/>
  <c r="J4" i="8"/>
  <c r="J4" i="16" s="1"/>
  <c r="J13" i="8"/>
  <c r="J53" i="8"/>
  <c r="J55" i="8"/>
  <c r="J71" i="8"/>
  <c r="J71" i="16" s="1"/>
  <c r="J74" i="8"/>
  <c r="J77" i="8"/>
  <c r="J103" i="8"/>
  <c r="J103" i="16" s="1"/>
  <c r="J106" i="8"/>
  <c r="J109" i="8"/>
  <c r="J32" i="8"/>
  <c r="J32" i="16" s="1"/>
  <c r="J50" i="8"/>
  <c r="J52" i="8"/>
  <c r="J79" i="8"/>
  <c r="J79" i="16" s="1"/>
  <c r="J95" i="8"/>
  <c r="J95" i="16" s="1"/>
  <c r="H38" i="19" s="1"/>
  <c r="J108" i="8"/>
  <c r="J178" i="8"/>
  <c r="J181" i="8"/>
  <c r="J197" i="8"/>
  <c r="J197" i="16" s="1"/>
  <c r="H8" i="19" s="1"/>
  <c r="J213" i="8"/>
  <c r="J213" i="16" s="1"/>
  <c r="J229" i="8"/>
  <c r="J229" i="16" s="1"/>
  <c r="H19" i="19" s="1"/>
  <c r="J245" i="8"/>
  <c r="J245" i="16" s="1"/>
  <c r="H17" i="19" s="1"/>
  <c r="J261" i="8"/>
  <c r="J261" i="16" s="1"/>
  <c r="J277" i="8"/>
  <c r="J293" i="8"/>
  <c r="J62" i="8"/>
  <c r="J62" i="16" s="1"/>
  <c r="J76" i="8"/>
  <c r="J76" i="16" s="1"/>
  <c r="J81" i="8"/>
  <c r="J86" i="8"/>
  <c r="J100" i="8"/>
  <c r="J127" i="8"/>
  <c r="J127" i="16" s="1"/>
  <c r="J12" i="8"/>
  <c r="J12" i="16" s="1"/>
  <c r="H86" i="19" s="1"/>
  <c r="J19" i="8"/>
  <c r="J116" i="8"/>
  <c r="J135" i="8"/>
  <c r="J147" i="8"/>
  <c r="J147" i="16" s="1"/>
  <c r="J152" i="8"/>
  <c r="J21" i="8"/>
  <c r="J51" i="8"/>
  <c r="J63" i="8"/>
  <c r="J96" i="8"/>
  <c r="J30" i="8"/>
  <c r="J70" i="8"/>
  <c r="J70" i="16" s="1"/>
  <c r="J90" i="8"/>
  <c r="J101" i="8"/>
  <c r="J112" i="8"/>
  <c r="J112" i="16" s="1"/>
  <c r="J138" i="8"/>
  <c r="J138" i="16" s="1"/>
  <c r="J150" i="8"/>
  <c r="J155" i="8"/>
  <c r="J160" i="8"/>
  <c r="J160" i="16" s="1"/>
  <c r="J173" i="8"/>
  <c r="J201" i="8"/>
  <c r="J218" i="8"/>
  <c r="J235" i="8"/>
  <c r="J255" i="8"/>
  <c r="J258" i="8"/>
  <c r="J258" i="16" s="1"/>
  <c r="H78" i="19" s="1"/>
  <c r="J272" i="8"/>
  <c r="J272" i="16" s="1"/>
  <c r="J275" i="8"/>
  <c r="J275" i="16" s="1"/>
  <c r="H20" i="19" s="1"/>
  <c r="J292" i="8"/>
  <c r="J307" i="8"/>
  <c r="J307" i="16" s="1"/>
  <c r="P19" i="8"/>
  <c r="I7" i="8"/>
  <c r="I7" i="16" s="1"/>
  <c r="G83" i="19" s="1"/>
  <c r="I46" i="8"/>
  <c r="I60" i="8"/>
  <c r="I60" i="16" s="1"/>
  <c r="I100" i="8"/>
  <c r="I28" i="8"/>
  <c r="I30" i="8"/>
  <c r="I34" i="8"/>
  <c r="I34" i="16" s="1"/>
  <c r="G88" i="19" s="1"/>
  <c r="I36" i="8"/>
  <c r="I54" i="8"/>
  <c r="I61" i="8"/>
  <c r="I61" i="16" s="1"/>
  <c r="I66" i="8"/>
  <c r="I66" i="16" s="1"/>
  <c r="G3" i="19" s="1"/>
  <c r="I71" i="8"/>
  <c r="I71" i="16" s="1"/>
  <c r="I87" i="8"/>
  <c r="I116" i="8"/>
  <c r="I124" i="8"/>
  <c r="I124" i="16" s="1"/>
  <c r="I184" i="8"/>
  <c r="I184" i="16" s="1"/>
  <c r="G42" i="19" s="1"/>
  <c r="I200" i="8"/>
  <c r="I200" i="16" s="1"/>
  <c r="I216" i="8"/>
  <c r="I232" i="8"/>
  <c r="I248" i="8"/>
  <c r="I248" i="16" s="1"/>
  <c r="G16" i="19" s="1"/>
  <c r="I264" i="8"/>
  <c r="I264" i="16" s="1"/>
  <c r="G23" i="19" s="1"/>
  <c r="I280" i="8"/>
  <c r="I280" i="16" s="1"/>
  <c r="G72" i="19" s="1"/>
  <c r="I296" i="8"/>
  <c r="I14" i="8"/>
  <c r="I40" i="8"/>
  <c r="I40" i="16" s="1"/>
  <c r="I69" i="8"/>
  <c r="I93" i="8"/>
  <c r="I107" i="8"/>
  <c r="I122" i="8"/>
  <c r="I140" i="8"/>
  <c r="I148" i="8"/>
  <c r="I156" i="8"/>
  <c r="I156" i="16" s="1"/>
  <c r="I21" i="8"/>
  <c r="I51" i="8"/>
  <c r="I53" i="8"/>
  <c r="I63" i="8"/>
  <c r="I74" i="8"/>
  <c r="I76" i="8"/>
  <c r="I76" i="16" s="1"/>
  <c r="I96" i="8"/>
  <c r="I157" i="8"/>
  <c r="I157" i="16" s="1"/>
  <c r="G43" i="19" s="1"/>
  <c r="I167" i="8"/>
  <c r="I175" i="8"/>
  <c r="I78" i="8"/>
  <c r="I85" i="8"/>
  <c r="I9" i="8"/>
  <c r="I9" i="16" s="1"/>
  <c r="G90" i="19" s="1"/>
  <c r="I37" i="8"/>
  <c r="I37" i="16" s="1"/>
  <c r="I44" i="8"/>
  <c r="I55" i="8"/>
  <c r="I59" i="8"/>
  <c r="I81" i="8"/>
  <c r="I92" i="8"/>
  <c r="I103" i="8"/>
  <c r="I103" i="16" s="1"/>
  <c r="I128" i="8"/>
  <c r="I145" i="8"/>
  <c r="I145" i="16" s="1"/>
  <c r="G92" i="19" s="1"/>
  <c r="I181" i="8"/>
  <c r="I198" i="8"/>
  <c r="I215" i="8"/>
  <c r="I252" i="8"/>
  <c r="I269" i="8"/>
  <c r="I286" i="8"/>
  <c r="I289" i="8"/>
  <c r="I310" i="8"/>
  <c r="P41" i="8"/>
  <c r="O30" i="8"/>
  <c r="P27" i="8"/>
  <c r="P27" i="16" s="1"/>
  <c r="I22" i="8"/>
  <c r="O19" i="8"/>
  <c r="I11" i="8"/>
  <c r="I11" i="16" s="1"/>
  <c r="G12" i="19" s="1"/>
  <c r="I8" i="8"/>
  <c r="I8" i="16" s="1"/>
  <c r="H10" i="8"/>
  <c r="H9" i="8"/>
  <c r="H9" i="16" s="1"/>
  <c r="F90" i="19" s="1"/>
  <c r="H11" i="8"/>
  <c r="H11" i="16" s="1"/>
  <c r="F12" i="19" s="1"/>
  <c r="H15" i="8"/>
  <c r="H19" i="8"/>
  <c r="H68" i="8"/>
  <c r="H91" i="8"/>
  <c r="H91" i="16" s="1"/>
  <c r="H94" i="8"/>
  <c r="H97" i="8"/>
  <c r="H123" i="8"/>
  <c r="H123" i="16" s="1"/>
  <c r="H76" i="8"/>
  <c r="H76" i="16" s="1"/>
  <c r="H100" i="8"/>
  <c r="H144" i="8"/>
  <c r="H144" i="16" s="1"/>
  <c r="F92" i="19" s="1"/>
  <c r="H147" i="8"/>
  <c r="H147" i="16" s="1"/>
  <c r="H187" i="8"/>
  <c r="H203" i="8"/>
  <c r="H219" i="8"/>
  <c r="H219" i="16" s="1"/>
  <c r="T219" i="16" s="1"/>
  <c r="H235" i="8"/>
  <c r="H251" i="8"/>
  <c r="H251" i="16" s="1"/>
  <c r="H267" i="8"/>
  <c r="H267" i="16" s="1"/>
  <c r="H283" i="8"/>
  <c r="H299" i="8"/>
  <c r="H7" i="8"/>
  <c r="H7" i="16" s="1"/>
  <c r="H12" i="8"/>
  <c r="H12" i="16" s="1"/>
  <c r="H25" i="8"/>
  <c r="H27" i="8"/>
  <c r="H27" i="16" s="1"/>
  <c r="F79" i="19" s="1"/>
  <c r="H38" i="8"/>
  <c r="H88" i="8"/>
  <c r="H112" i="8"/>
  <c r="H112" i="16" s="1"/>
  <c r="H117" i="8"/>
  <c r="H132" i="8"/>
  <c r="H167" i="8"/>
  <c r="H170" i="8"/>
  <c r="H170" i="16" s="1"/>
  <c r="F82" i="19" s="1"/>
  <c r="H78" i="8"/>
  <c r="H85" i="8"/>
  <c r="H109" i="8"/>
  <c r="H130" i="8"/>
  <c r="H130" i="16" s="1"/>
  <c r="H142" i="8"/>
  <c r="H162" i="8"/>
  <c r="H17" i="8"/>
  <c r="H33" i="8"/>
  <c r="H40" i="8"/>
  <c r="H40" i="16" s="1"/>
  <c r="H47" i="8"/>
  <c r="H49" i="8"/>
  <c r="H65" i="8"/>
  <c r="H65" i="16" s="1"/>
  <c r="H87" i="8"/>
  <c r="H98" i="8"/>
  <c r="H98" i="16" s="1"/>
  <c r="F89" i="19" s="1"/>
  <c r="H4" i="8"/>
  <c r="H4" i="16" s="1"/>
  <c r="H14" i="8"/>
  <c r="H23" i="8"/>
  <c r="H35" i="8"/>
  <c r="H35" i="16" s="1"/>
  <c r="F14" i="19" s="1"/>
  <c r="H57" i="8"/>
  <c r="H72" i="8"/>
  <c r="H72" i="16" s="1"/>
  <c r="F21" i="19" s="1"/>
  <c r="H83" i="8"/>
  <c r="H105" i="8"/>
  <c r="H114" i="8"/>
  <c r="H121" i="8"/>
  <c r="H133" i="8"/>
  <c r="H165" i="8"/>
  <c r="H192" i="8"/>
  <c r="H192" i="16" s="1"/>
  <c r="H195" i="8"/>
  <c r="H212" i="8"/>
  <c r="H232" i="8"/>
  <c r="H249" i="8"/>
  <c r="H266" i="8"/>
  <c r="H266" i="16" s="1"/>
  <c r="P59" i="8"/>
  <c r="O49" i="8"/>
  <c r="O41" i="8"/>
  <c r="I33" i="8"/>
  <c r="P16" i="8"/>
  <c r="P16" i="16" s="1"/>
  <c r="H8" i="8"/>
  <c r="H8" i="16" s="1"/>
  <c r="J5" i="8"/>
  <c r="J5" i="16" s="1"/>
  <c r="H10" i="19" s="1"/>
  <c r="G5" i="8"/>
  <c r="G5" i="16" s="1"/>
  <c r="E10" i="19" s="1"/>
  <c r="G17" i="8"/>
  <c r="G25" i="8"/>
  <c r="G88" i="8"/>
  <c r="G120" i="8"/>
  <c r="G120" i="16" s="1"/>
  <c r="G22" i="8"/>
  <c r="G24" i="8"/>
  <c r="G24" i="16" s="1"/>
  <c r="G26" i="8"/>
  <c r="G26" i="16" s="1"/>
  <c r="G56" i="8"/>
  <c r="G84" i="8"/>
  <c r="G92" i="8"/>
  <c r="G105" i="8"/>
  <c r="G113" i="8"/>
  <c r="G113" i="16" s="1"/>
  <c r="T113" i="16" s="1"/>
  <c r="G135" i="8"/>
  <c r="G138" i="8"/>
  <c r="G138" i="16" s="1"/>
  <c r="G141" i="8"/>
  <c r="G150" i="8"/>
  <c r="G153" i="8"/>
  <c r="G153" i="16" s="1"/>
  <c r="G156" i="8"/>
  <c r="G156" i="16" s="1"/>
  <c r="G159" i="8"/>
  <c r="G190" i="8"/>
  <c r="G190" i="16" s="1"/>
  <c r="G206" i="8"/>
  <c r="G206" i="16" s="1"/>
  <c r="G222" i="8"/>
  <c r="G222" i="16" s="1"/>
  <c r="G238" i="8"/>
  <c r="G254" i="8"/>
  <c r="G254" i="16" s="1"/>
  <c r="G270" i="8"/>
  <c r="G286" i="8"/>
  <c r="G71" i="8"/>
  <c r="G71" i="16" s="1"/>
  <c r="G78" i="8"/>
  <c r="G83" i="8"/>
  <c r="G95" i="8"/>
  <c r="G95" i="16" s="1"/>
  <c r="E38" i="19" s="1"/>
  <c r="G102" i="8"/>
  <c r="G102" i="16" s="1"/>
  <c r="G145" i="8"/>
  <c r="G145" i="16" s="1"/>
  <c r="E92" i="19" s="1"/>
  <c r="G164" i="8"/>
  <c r="G33" i="8"/>
  <c r="G40" i="8"/>
  <c r="G40" i="16" s="1"/>
  <c r="G47" i="8"/>
  <c r="G49" i="8"/>
  <c r="G87" i="8"/>
  <c r="G98" i="8"/>
  <c r="G98" i="16" s="1"/>
  <c r="E89" i="19" s="1"/>
  <c r="G118" i="8"/>
  <c r="G118" i="16" s="1"/>
  <c r="E33" i="19" s="1"/>
  <c r="G125" i="8"/>
  <c r="G125" i="16" s="1"/>
  <c r="G172" i="8"/>
  <c r="G180" i="8"/>
  <c r="G67" i="8"/>
  <c r="G28" i="8"/>
  <c r="G61" i="8"/>
  <c r="G61" i="16" s="1"/>
  <c r="G94" i="8"/>
  <c r="G107" i="8"/>
  <c r="G123" i="8"/>
  <c r="G123" i="16" s="1"/>
  <c r="G140" i="8"/>
  <c r="G152" i="8"/>
  <c r="G170" i="8"/>
  <c r="G170" i="16" s="1"/>
  <c r="E82" i="19" s="1"/>
  <c r="G178" i="8"/>
  <c r="G189" i="8"/>
  <c r="G209" i="8"/>
  <c r="G229" i="8"/>
  <c r="G229" i="16" s="1"/>
  <c r="E19" i="19" s="1"/>
  <c r="G246" i="8"/>
  <c r="G246" i="16" s="1"/>
  <c r="E67" i="19" s="1"/>
  <c r="G263" i="8"/>
  <c r="G283" i="8"/>
  <c r="G300" i="8"/>
  <c r="G300" i="16" s="1"/>
  <c r="G14" i="9"/>
  <c r="P172" i="8"/>
  <c r="P159" i="8"/>
  <c r="O146" i="8"/>
  <c r="O146" i="16" s="1"/>
  <c r="P144" i="8"/>
  <c r="P144" i="16" s="1"/>
  <c r="N92" i="19" s="1"/>
  <c r="I135" i="8"/>
  <c r="I133" i="8"/>
  <c r="O127" i="8"/>
  <c r="O127" i="16" s="1"/>
  <c r="O123" i="8"/>
  <c r="O123" i="16" s="1"/>
  <c r="O115" i="8"/>
  <c r="O115" i="16" s="1"/>
  <c r="O109" i="8"/>
  <c r="O107" i="8"/>
  <c r="H101" i="8"/>
  <c r="I99" i="8"/>
  <c r="I99" i="16" s="1"/>
  <c r="G93" i="19" s="1"/>
  <c r="P94" i="8"/>
  <c r="H90" i="8"/>
  <c r="P85" i="8"/>
  <c r="P83" i="8"/>
  <c r="I79" i="8"/>
  <c r="I79" i="16" s="1"/>
  <c r="G77" i="8"/>
  <c r="G75" i="8"/>
  <c r="G68" i="8"/>
  <c r="H44" i="8"/>
  <c r="P38" i="8"/>
  <c r="H30" i="8"/>
  <c r="J27" i="8"/>
  <c r="J27" i="16" s="1"/>
  <c r="O16" i="8"/>
  <c r="O16" i="16" s="1"/>
  <c r="O13" i="8"/>
  <c r="I5" i="8"/>
  <c r="I5" i="16" s="1"/>
  <c r="G10" i="19" s="1"/>
  <c r="P96" i="8"/>
  <c r="O94" i="8"/>
  <c r="O85" i="8"/>
  <c r="O83" i="8"/>
  <c r="I70" i="8"/>
  <c r="I70" i="16" s="1"/>
  <c r="P65" i="8"/>
  <c r="P65" i="16" s="1"/>
  <c r="P63" i="8"/>
  <c r="O61" i="8"/>
  <c r="O61" i="16" s="1"/>
  <c r="J59" i="8"/>
  <c r="O56" i="8"/>
  <c r="J54" i="8"/>
  <c r="P51" i="8"/>
  <c r="O46" i="8"/>
  <c r="G44" i="8"/>
  <c r="O38" i="8"/>
  <c r="O35" i="8"/>
  <c r="O35" i="16" s="1"/>
  <c r="M14" i="19" s="1"/>
  <c r="O32" i="8"/>
  <c r="O32" i="16" s="1"/>
  <c r="M22" i="19" s="1"/>
  <c r="G30" i="8"/>
  <c r="I27" i="8"/>
  <c r="I27" i="16" s="1"/>
  <c r="G79" i="19" s="1"/>
  <c r="I19" i="8"/>
  <c r="P10" i="8"/>
  <c r="P7" i="8"/>
  <c r="P7" i="16" s="1"/>
  <c r="N83" i="19" s="1"/>
  <c r="H5" i="8"/>
  <c r="H5" i="16" s="1"/>
  <c r="T13" i="11"/>
  <c r="T12" i="11"/>
  <c r="S1173" i="2"/>
  <c r="U1213" i="2"/>
  <c r="Q1213" i="2" s="1"/>
  <c r="U1104" i="2"/>
  <c r="Q1104" i="2" s="1"/>
  <c r="S917" i="2"/>
  <c r="U901" i="2"/>
  <c r="Q901" i="2" s="1"/>
  <c r="S1224" i="2"/>
  <c r="S1237" i="2"/>
  <c r="U1236" i="2"/>
  <c r="Q1236" i="2" s="1"/>
  <c r="S1006" i="2"/>
  <c r="S991" i="2"/>
  <c r="S1189" i="2"/>
  <c r="U1188" i="2"/>
  <c r="Q1188" i="2" s="1"/>
  <c r="U1221" i="2"/>
  <c r="Q1221" i="2" s="1"/>
  <c r="U1172" i="2"/>
  <c r="Q1172" i="2" s="1"/>
  <c r="U1144" i="2"/>
  <c r="Q1144" i="2" s="1"/>
  <c r="U1061" i="2"/>
  <c r="Q1061" i="2" s="1"/>
  <c r="U1197" i="2"/>
  <c r="Q1197" i="2" s="1"/>
  <c r="S853" i="2"/>
  <c r="U1220" i="2"/>
  <c r="Q1220" i="2" s="1"/>
  <c r="S1208" i="2"/>
  <c r="S865" i="2"/>
  <c r="U864" i="2"/>
  <c r="Q864" i="2" s="1"/>
  <c r="S1182" i="2"/>
  <c r="U1125" i="2"/>
  <c r="Q1125" i="2" s="1"/>
  <c r="U1084" i="2"/>
  <c r="Q1084" i="2" s="1"/>
  <c r="S1230" i="2"/>
  <c r="U1205" i="2"/>
  <c r="Q1205" i="2" s="1"/>
  <c r="U1152" i="2"/>
  <c r="Q1152" i="2" s="1"/>
  <c r="U784" i="2"/>
  <c r="Q784" i="2" s="1"/>
  <c r="U1137" i="2"/>
  <c r="Q1137" i="2" s="1"/>
  <c r="U1204" i="2"/>
  <c r="Q1204" i="2" s="1"/>
  <c r="U1093" i="2"/>
  <c r="Q1093" i="2" s="1"/>
  <c r="S981" i="2"/>
  <c r="U966" i="2"/>
  <c r="Q966" i="2" s="1"/>
  <c r="S1053" i="2"/>
  <c r="S1214" i="2"/>
  <c r="U1105" i="2"/>
  <c r="Q1105" i="2" s="1"/>
  <c r="S736" i="2"/>
  <c r="U449" i="2"/>
  <c r="Q449" i="2" s="1"/>
  <c r="U1037" i="2"/>
  <c r="Q1037" i="2" s="1"/>
  <c r="U965" i="2"/>
  <c r="Q965" i="2" s="1"/>
  <c r="U1226" i="2"/>
  <c r="Q1226" i="2" s="1"/>
  <c r="U1178" i="2"/>
  <c r="Q1178" i="2" s="1"/>
  <c r="U1160" i="2"/>
  <c r="Q1160" i="2" s="1"/>
  <c r="S940" i="2"/>
  <c r="Q1182" i="2"/>
  <c r="U1242" i="2"/>
  <c r="Q1242" i="2" s="1"/>
  <c r="U1151" i="2"/>
  <c r="Q1151" i="2" s="1"/>
  <c r="S913" i="2"/>
  <c r="U1225" i="2"/>
  <c r="Q1225" i="2" s="1"/>
  <c r="U1192" i="2"/>
  <c r="Q1192" i="2" s="1"/>
  <c r="U1177" i="2"/>
  <c r="Q1177" i="2" s="1"/>
  <c r="U1169" i="2"/>
  <c r="Q1169" i="2" s="1"/>
  <c r="U1141" i="2"/>
  <c r="Q1141" i="2" s="1"/>
  <c r="U1089" i="2"/>
  <c r="Q1089" i="2" s="1"/>
  <c r="U1069" i="2"/>
  <c r="Q1069" i="2" s="1"/>
  <c r="U476" i="2"/>
  <c r="Q476" i="2" s="1"/>
  <c r="U1184" i="2"/>
  <c r="Q1184" i="2" s="1"/>
  <c r="U1099" i="2"/>
  <c r="Q1099" i="2" s="1"/>
  <c r="U1022" i="2"/>
  <c r="Q1022" i="2" s="1"/>
  <c r="S975" i="2"/>
  <c r="U845" i="2"/>
  <c r="Q845" i="2" s="1"/>
  <c r="U1176" i="2"/>
  <c r="Q1176" i="2" s="1"/>
  <c r="U1157" i="2"/>
  <c r="Q1157" i="2" s="1"/>
  <c r="U1119" i="2"/>
  <c r="Q1119" i="2" s="1"/>
  <c r="U1109" i="2"/>
  <c r="Q1109" i="2" s="1"/>
  <c r="U949" i="2"/>
  <c r="Q949" i="2" s="1"/>
  <c r="S923" i="2"/>
  <c r="U672" i="2"/>
  <c r="Q672" i="2" s="1"/>
  <c r="U1083" i="2"/>
  <c r="Q1083" i="2" s="1"/>
  <c r="U1240" i="2"/>
  <c r="Q1240" i="2" s="1"/>
  <c r="U1140" i="2"/>
  <c r="Q1140" i="2" s="1"/>
  <c r="U1077" i="2"/>
  <c r="Q1077" i="2" s="1"/>
  <c r="U1045" i="2"/>
  <c r="Q1045" i="2" s="1"/>
  <c r="S1116" i="2"/>
  <c r="U1231" i="2"/>
  <c r="Q1231" i="2" s="1"/>
  <c r="U1183" i="2"/>
  <c r="Q1183" i="2" s="1"/>
  <c r="U1054" i="2"/>
  <c r="Q1054" i="2" s="1"/>
  <c r="U960" i="2"/>
  <c r="Q960" i="2" s="1"/>
  <c r="S1147" i="2"/>
  <c r="U1199" i="2"/>
  <c r="Q1199" i="2" s="1"/>
  <c r="U1190" i="2"/>
  <c r="Q1190" i="2" s="1"/>
  <c r="U1156" i="2"/>
  <c r="Q1156" i="2" s="1"/>
  <c r="U814" i="2"/>
  <c r="Q814" i="2" s="1"/>
  <c r="U785" i="2"/>
  <c r="Q785" i="2" s="1"/>
  <c r="S1166" i="2"/>
  <c r="S1239" i="2"/>
  <c r="U1126" i="2"/>
  <c r="Q1126" i="2" s="1"/>
  <c r="S194" i="2"/>
  <c r="U194" i="2"/>
  <c r="Q194" i="2" s="1"/>
  <c r="S354" i="2"/>
  <c r="U354" i="2"/>
  <c r="Q354" i="2" s="1"/>
  <c r="S482" i="2"/>
  <c r="U482" i="2"/>
  <c r="Q482" i="2" s="1"/>
  <c r="S562" i="2"/>
  <c r="U562" i="2"/>
  <c r="Q562" i="2" s="1"/>
  <c r="S642" i="2"/>
  <c r="U642" i="2"/>
  <c r="Q642" i="2" s="1"/>
  <c r="S690" i="2"/>
  <c r="U690" i="2"/>
  <c r="Q690" i="2" s="1"/>
  <c r="S706" i="2"/>
  <c r="U706" i="2"/>
  <c r="Q706" i="2" s="1"/>
  <c r="U722" i="2"/>
  <c r="Q722" i="2" s="1"/>
  <c r="S722" i="2"/>
  <c r="S738" i="2"/>
  <c r="U738" i="2"/>
  <c r="Q738" i="2" s="1"/>
  <c r="U754" i="2"/>
  <c r="Q754" i="2" s="1"/>
  <c r="S754" i="2"/>
  <c r="U770" i="2"/>
  <c r="Q770" i="2" s="1"/>
  <c r="S770" i="2"/>
  <c r="U786" i="2"/>
  <c r="Q786" i="2" s="1"/>
  <c r="S786" i="2"/>
  <c r="S802" i="2"/>
  <c r="U802" i="2"/>
  <c r="Q802" i="2" s="1"/>
  <c r="S818" i="2"/>
  <c r="U818" i="2"/>
  <c r="Q818" i="2" s="1"/>
  <c r="U834" i="2"/>
  <c r="Q834" i="2" s="1"/>
  <c r="S834" i="2"/>
  <c r="S850" i="2"/>
  <c r="U850" i="2"/>
  <c r="Q850" i="2" s="1"/>
  <c r="U866" i="2"/>
  <c r="Q866" i="2" s="1"/>
  <c r="S866" i="2"/>
  <c r="S882" i="2"/>
  <c r="U882" i="2"/>
  <c r="Q882" i="2" s="1"/>
  <c r="S898" i="2"/>
  <c r="U898" i="2"/>
  <c r="Q898" i="2" s="1"/>
  <c r="S914" i="2"/>
  <c r="U914" i="2"/>
  <c r="Q914" i="2" s="1"/>
  <c r="S930" i="2"/>
  <c r="U930" i="2"/>
  <c r="Q930" i="2" s="1"/>
  <c r="U946" i="2"/>
  <c r="Q946" i="2" s="1"/>
  <c r="S946" i="2"/>
  <c r="S962" i="2"/>
  <c r="U962" i="2"/>
  <c r="Q962" i="2" s="1"/>
  <c r="S978" i="2"/>
  <c r="U978" i="2"/>
  <c r="Q978" i="2" s="1"/>
  <c r="U994" i="2"/>
  <c r="Q994" i="2" s="1"/>
  <c r="S994" i="2"/>
  <c r="S1010" i="2"/>
  <c r="U1010" i="2"/>
  <c r="Q1010" i="2" s="1"/>
  <c r="S1026" i="2"/>
  <c r="U1026" i="2"/>
  <c r="Q1026" i="2" s="1"/>
  <c r="S1042" i="2"/>
  <c r="U1042" i="2"/>
  <c r="Q1042" i="2" s="1"/>
  <c r="S1058" i="2"/>
  <c r="U1058" i="2"/>
  <c r="Q1058" i="2" s="1"/>
  <c r="S1074" i="2"/>
  <c r="U1074" i="2"/>
  <c r="Q1074" i="2" s="1"/>
  <c r="S1090" i="2"/>
  <c r="U1090" i="2"/>
  <c r="Q1090" i="2" s="1"/>
  <c r="U1106" i="2"/>
  <c r="Q1106" i="2" s="1"/>
  <c r="S1106" i="2"/>
  <c r="S1122" i="2"/>
  <c r="U1122" i="2"/>
  <c r="Q1122" i="2" s="1"/>
  <c r="S1138" i="2"/>
  <c r="U1138" i="2"/>
  <c r="Q1138" i="2" s="1"/>
  <c r="U1154" i="2"/>
  <c r="Q1154" i="2" s="1"/>
  <c r="S1154" i="2"/>
  <c r="S1170" i="2"/>
  <c r="U1170" i="2"/>
  <c r="Q1170" i="2" s="1"/>
  <c r="S1186" i="2"/>
  <c r="U1186" i="2"/>
  <c r="Q1186" i="2" s="1"/>
  <c r="S1202" i="2"/>
  <c r="U1202" i="2"/>
  <c r="Q1202" i="2" s="1"/>
  <c r="S1218" i="2"/>
  <c r="U1218" i="2"/>
  <c r="Q1218" i="2" s="1"/>
  <c r="S1234" i="2"/>
  <c r="U1234" i="2"/>
  <c r="Q1234" i="2" s="1"/>
  <c r="S114" i="2"/>
  <c r="U114" i="2"/>
  <c r="Q114" i="2" s="1"/>
  <c r="S306" i="2"/>
  <c r="U306" i="2"/>
  <c r="Q306" i="2" s="1"/>
  <c r="S530" i="2"/>
  <c r="U530" i="2"/>
  <c r="Q530" i="2" s="1"/>
  <c r="S35" i="2"/>
  <c r="U35" i="2"/>
  <c r="Q35" i="2" s="1"/>
  <c r="S179" i="2"/>
  <c r="U179" i="2"/>
  <c r="Q179" i="2" s="1"/>
  <c r="U323" i="2"/>
  <c r="Q323" i="2" s="1"/>
  <c r="S323" i="2"/>
  <c r="U435" i="2"/>
  <c r="Q435" i="2" s="1"/>
  <c r="S435" i="2"/>
  <c r="S531" i="2"/>
  <c r="U531" i="2"/>
  <c r="Q531" i="2" s="1"/>
  <c r="S595" i="2"/>
  <c r="U595" i="2"/>
  <c r="Q595" i="2" s="1"/>
  <c r="S627" i="2"/>
  <c r="U627" i="2"/>
  <c r="Q627" i="2" s="1"/>
  <c r="S643" i="2"/>
  <c r="U643" i="2"/>
  <c r="Q643" i="2" s="1"/>
  <c r="S675" i="2"/>
  <c r="U675" i="2"/>
  <c r="Q675" i="2" s="1"/>
  <c r="U707" i="2"/>
  <c r="Q707" i="2" s="1"/>
  <c r="S707" i="2"/>
  <c r="U723" i="2"/>
  <c r="Q723" i="2" s="1"/>
  <c r="S723" i="2"/>
  <c r="S755" i="2"/>
  <c r="U755" i="2"/>
  <c r="Q755" i="2" s="1"/>
  <c r="M12" i="11"/>
  <c r="U12" i="11" s="1"/>
  <c r="S787" i="2"/>
  <c r="U787" i="2"/>
  <c r="Q787" i="2" s="1"/>
  <c r="S803" i="2"/>
  <c r="U803" i="2"/>
  <c r="Q803" i="2" s="1"/>
  <c r="S819" i="2"/>
  <c r="U819" i="2"/>
  <c r="Q819" i="2" s="1"/>
  <c r="S851" i="2"/>
  <c r="U851" i="2"/>
  <c r="Q851" i="2" s="1"/>
  <c r="S867" i="2"/>
  <c r="U867" i="2"/>
  <c r="Q867" i="2" s="1"/>
  <c r="S883" i="2"/>
  <c r="U883" i="2"/>
  <c r="Q883" i="2" s="1"/>
  <c r="S899" i="2"/>
  <c r="U899" i="2"/>
  <c r="Q899" i="2" s="1"/>
  <c r="S915" i="2"/>
  <c r="U915" i="2"/>
  <c r="Q915" i="2" s="1"/>
  <c r="S931" i="2"/>
  <c r="U931" i="2"/>
  <c r="Q931" i="2" s="1"/>
  <c r="S963" i="2"/>
  <c r="U963" i="2"/>
  <c r="Q963" i="2" s="1"/>
  <c r="S979" i="2"/>
  <c r="U979" i="2"/>
  <c r="Q979" i="2" s="1"/>
  <c r="S995" i="2"/>
  <c r="U995" i="2"/>
  <c r="S1011" i="2"/>
  <c r="U1011" i="2"/>
  <c r="Q1011" i="2" s="1"/>
  <c r="S1027" i="2"/>
  <c r="U1027" i="2"/>
  <c r="Q1027" i="2" s="1"/>
  <c r="S1043" i="2"/>
  <c r="U1043" i="2"/>
  <c r="Q1043" i="2" s="1"/>
  <c r="U1059" i="2"/>
  <c r="Q1059" i="2" s="1"/>
  <c r="S1059" i="2"/>
  <c r="S1075" i="2"/>
  <c r="U1075" i="2"/>
  <c r="Q1075" i="2" s="1"/>
  <c r="S1091" i="2"/>
  <c r="U1091" i="2"/>
  <c r="Q1091" i="2" s="1"/>
  <c r="U1107" i="2"/>
  <c r="Q1107" i="2" s="1"/>
  <c r="S1107" i="2"/>
  <c r="S1123" i="2"/>
  <c r="U1123" i="2"/>
  <c r="Q1123" i="2" s="1"/>
  <c r="S1139" i="2"/>
  <c r="U1139" i="2"/>
  <c r="Q1139" i="2" s="1"/>
  <c r="S1155" i="2"/>
  <c r="U1155" i="2"/>
  <c r="Q1155" i="2" s="1"/>
  <c r="S1171" i="2"/>
  <c r="U1171" i="2"/>
  <c r="Q1171" i="2" s="1"/>
  <c r="S1187" i="2"/>
  <c r="U1187" i="2"/>
  <c r="Q1187" i="2" s="1"/>
  <c r="M6" i="3"/>
  <c r="M5" i="11"/>
  <c r="U5" i="11" s="1"/>
  <c r="U1203" i="2"/>
  <c r="Q1203" i="2" s="1"/>
  <c r="M25" i="11"/>
  <c r="U25" i="11" s="1"/>
  <c r="M8" i="3"/>
  <c r="S1219" i="2"/>
  <c r="S1235" i="2"/>
  <c r="U1235" i="2"/>
  <c r="Q1235" i="2" s="1"/>
  <c r="S1203" i="2"/>
  <c r="S146" i="2"/>
  <c r="U146" i="2"/>
  <c r="Q146" i="2" s="1"/>
  <c r="U290" i="2"/>
  <c r="Q290" i="2" s="1"/>
  <c r="S290" i="2"/>
  <c r="U402" i="2"/>
  <c r="Q402" i="2" s="1"/>
  <c r="S402" i="2"/>
  <c r="S546" i="2"/>
  <c r="U546" i="2"/>
  <c r="Q546" i="2" s="1"/>
  <c r="S131" i="2"/>
  <c r="U131" i="2"/>
  <c r="Q131" i="2" s="1"/>
  <c r="S339" i="2"/>
  <c r="U339" i="2"/>
  <c r="Q339" i="2" s="1"/>
  <c r="U451" i="2"/>
  <c r="Q451" i="2" s="1"/>
  <c r="S451" i="2"/>
  <c r="U579" i="2"/>
  <c r="Q579" i="2" s="1"/>
  <c r="S579" i="2"/>
  <c r="S611" i="2"/>
  <c r="U611" i="2"/>
  <c r="Q611" i="2" s="1"/>
  <c r="S659" i="2"/>
  <c r="U659" i="2"/>
  <c r="Q659" i="2" s="1"/>
  <c r="S691" i="2"/>
  <c r="U691" i="2"/>
  <c r="Q691" i="2" s="1"/>
  <c r="S739" i="2"/>
  <c r="U739" i="2"/>
  <c r="Q739" i="2" s="1"/>
  <c r="U771" i="2"/>
  <c r="Q771" i="2" s="1"/>
  <c r="S771" i="2"/>
  <c r="L835" i="8"/>
  <c r="S835" i="2"/>
  <c r="U835" i="2"/>
  <c r="Q835" i="2" s="1"/>
  <c r="S947" i="2"/>
  <c r="U947" i="2"/>
  <c r="Q947" i="2" s="1"/>
  <c r="M20" i="11"/>
  <c r="S20" i="11" s="1"/>
  <c r="M11" i="3"/>
  <c r="S82" i="2"/>
  <c r="U82" i="2"/>
  <c r="Q82" i="2" s="1"/>
  <c r="U242" i="2"/>
  <c r="Q242" i="2" s="1"/>
  <c r="S242" i="2"/>
  <c r="U434" i="2"/>
  <c r="Q434" i="2" s="1"/>
  <c r="S434" i="2"/>
  <c r="S594" i="2"/>
  <c r="U594" i="2"/>
  <c r="Q594" i="2" s="1"/>
  <c r="S115" i="2"/>
  <c r="U115" i="2"/>
  <c r="Q115" i="2" s="1"/>
  <c r="U291" i="2"/>
  <c r="Q291" i="2" s="1"/>
  <c r="S291" i="2"/>
  <c r="S499" i="2"/>
  <c r="U499" i="2"/>
  <c r="Q499" i="2" s="1"/>
  <c r="S69" i="2"/>
  <c r="U69" i="2"/>
  <c r="Q69" i="2" s="1"/>
  <c r="S181" i="2"/>
  <c r="U181" i="2"/>
  <c r="Q181" i="2" s="1"/>
  <c r="S293" i="2"/>
  <c r="U293" i="2"/>
  <c r="Q293" i="2" s="1"/>
  <c r="S373" i="2"/>
  <c r="U373" i="2"/>
  <c r="Q373" i="2" s="1"/>
  <c r="S485" i="2"/>
  <c r="U485" i="2"/>
  <c r="Q485" i="2" s="1"/>
  <c r="S581" i="2"/>
  <c r="U581" i="2"/>
  <c r="Q581" i="2" s="1"/>
  <c r="S629" i="2"/>
  <c r="U629" i="2"/>
  <c r="Q629" i="2" s="1"/>
  <c r="S677" i="2"/>
  <c r="U677" i="2"/>
  <c r="Q677" i="2" s="1"/>
  <c r="U725" i="2"/>
  <c r="Q725" i="2" s="1"/>
  <c r="S725" i="2"/>
  <c r="S757" i="2"/>
  <c r="U757" i="2"/>
  <c r="Q757" i="2" s="1"/>
  <c r="S773" i="2"/>
  <c r="U773" i="2"/>
  <c r="Q773" i="2" s="1"/>
  <c r="S821" i="2"/>
  <c r="U821" i="2"/>
  <c r="Q821" i="2" s="1"/>
  <c r="S162" i="2"/>
  <c r="U162" i="2"/>
  <c r="Q162" i="2" s="1"/>
  <c r="S338" i="2"/>
  <c r="U338" i="2"/>
  <c r="Q338" i="2" s="1"/>
  <c r="S514" i="2"/>
  <c r="U514" i="2"/>
  <c r="Q514" i="2" s="1"/>
  <c r="S19" i="2"/>
  <c r="U19" i="2"/>
  <c r="Q19" i="2" s="1"/>
  <c r="S195" i="2"/>
  <c r="U195" i="2"/>
  <c r="Q195" i="2" s="1"/>
  <c r="S419" i="2"/>
  <c r="U419" i="2"/>
  <c r="Q419" i="2" s="1"/>
  <c r="U37" i="2"/>
  <c r="Q37" i="2" s="1"/>
  <c r="S37" i="2"/>
  <c r="S213" i="2"/>
  <c r="U213" i="2"/>
  <c r="Q213" i="2" s="1"/>
  <c r="S389" i="2"/>
  <c r="U389" i="2"/>
  <c r="Q389" i="2" s="1"/>
  <c r="S549" i="2"/>
  <c r="U549" i="2"/>
  <c r="Q549" i="2" s="1"/>
  <c r="S741" i="2"/>
  <c r="U741" i="2"/>
  <c r="Q741" i="2" s="1"/>
  <c r="U66" i="2"/>
  <c r="Q66" i="2" s="1"/>
  <c r="S66" i="2"/>
  <c r="S258" i="2"/>
  <c r="U258" i="2"/>
  <c r="Q258" i="2" s="1"/>
  <c r="U466" i="2"/>
  <c r="Q466" i="2" s="1"/>
  <c r="S466" i="2"/>
  <c r="S610" i="2"/>
  <c r="U610" i="2"/>
  <c r="Q610" i="2" s="1"/>
  <c r="S147" i="2"/>
  <c r="U147" i="2"/>
  <c r="Q147" i="2" s="1"/>
  <c r="S307" i="2"/>
  <c r="U307" i="2"/>
  <c r="Q307" i="2" s="1"/>
  <c r="U467" i="2"/>
  <c r="Q467" i="2" s="1"/>
  <c r="S467" i="2"/>
  <c r="S21" i="2"/>
  <c r="U21" i="2"/>
  <c r="Q21" i="2" s="1"/>
  <c r="S165" i="2"/>
  <c r="U165" i="2"/>
  <c r="Q165" i="2" s="1"/>
  <c r="S277" i="2"/>
  <c r="U277" i="2"/>
  <c r="Q277" i="2" s="1"/>
  <c r="S357" i="2"/>
  <c r="U357" i="2"/>
  <c r="Q357" i="2" s="1"/>
  <c r="S517" i="2"/>
  <c r="U517" i="2"/>
  <c r="Q517" i="2" s="1"/>
  <c r="U661" i="2"/>
  <c r="Q661" i="2" s="1"/>
  <c r="S661" i="2"/>
  <c r="S130" i="2"/>
  <c r="U130" i="2"/>
  <c r="Q130" i="2" s="1"/>
  <c r="S370" i="2"/>
  <c r="U370" i="2"/>
  <c r="Q370" i="2" s="1"/>
  <c r="U658" i="2"/>
  <c r="Q658" i="2" s="1"/>
  <c r="S658" i="2"/>
  <c r="S99" i="2"/>
  <c r="U99" i="2"/>
  <c r="Q99" i="2" s="1"/>
  <c r="S275" i="2"/>
  <c r="U275" i="2"/>
  <c r="Q275" i="2" s="1"/>
  <c r="U483" i="2"/>
  <c r="Q483" i="2" s="1"/>
  <c r="S483" i="2"/>
  <c r="S53" i="2"/>
  <c r="U53" i="2"/>
  <c r="Q53" i="2" s="1"/>
  <c r="S197" i="2"/>
  <c r="U197" i="2"/>
  <c r="Q197" i="2" s="1"/>
  <c r="S309" i="2"/>
  <c r="U309" i="2"/>
  <c r="Q309" i="2" s="1"/>
  <c r="S405" i="2"/>
  <c r="U405" i="2"/>
  <c r="Q405" i="2" s="1"/>
  <c r="S469" i="2"/>
  <c r="U469" i="2"/>
  <c r="Q469" i="2" s="1"/>
  <c r="S533" i="2"/>
  <c r="U533" i="2"/>
  <c r="Q533" i="2" s="1"/>
  <c r="S613" i="2"/>
  <c r="U613" i="2"/>
  <c r="Q613" i="2" s="1"/>
  <c r="S693" i="2"/>
  <c r="U693" i="2"/>
  <c r="Q693" i="2" s="1"/>
  <c r="S789" i="2"/>
  <c r="U789" i="2"/>
  <c r="Q789" i="2" s="1"/>
  <c r="S98" i="2"/>
  <c r="U98" i="2"/>
  <c r="Q98" i="2" s="1"/>
  <c r="S274" i="2"/>
  <c r="U274" i="2"/>
  <c r="Q274" i="2" s="1"/>
  <c r="S418" i="2"/>
  <c r="U418" i="2"/>
  <c r="Q418" i="2" s="1"/>
  <c r="S674" i="2"/>
  <c r="U674" i="2"/>
  <c r="Q674" i="2" s="1"/>
  <c r="S51" i="2"/>
  <c r="U51" i="2"/>
  <c r="Q51" i="2" s="1"/>
  <c r="S163" i="2"/>
  <c r="U163" i="2"/>
  <c r="Q163" i="2" s="1"/>
  <c r="S259" i="2"/>
  <c r="U259" i="2"/>
  <c r="Q259" i="2" s="1"/>
  <c r="S371" i="2"/>
  <c r="U371" i="2"/>
  <c r="Q371" i="2" s="1"/>
  <c r="S563" i="2"/>
  <c r="U563" i="2"/>
  <c r="Q563" i="2" s="1"/>
  <c r="S85" i="2"/>
  <c r="U85" i="2"/>
  <c r="Q85" i="2" s="1"/>
  <c r="S149" i="2"/>
  <c r="U149" i="2"/>
  <c r="Q149" i="2" s="1"/>
  <c r="S245" i="2"/>
  <c r="U245" i="2"/>
  <c r="Q245" i="2" s="1"/>
  <c r="S341" i="2"/>
  <c r="U341" i="2"/>
  <c r="Q341" i="2" s="1"/>
  <c r="S453" i="2"/>
  <c r="U453" i="2"/>
  <c r="Q453" i="2" s="1"/>
  <c r="S501" i="2"/>
  <c r="U501" i="2"/>
  <c r="Q501" i="2" s="1"/>
  <c r="S565" i="2"/>
  <c r="U565" i="2"/>
  <c r="Q565" i="2" s="1"/>
  <c r="S597" i="2"/>
  <c r="U597" i="2"/>
  <c r="Q597" i="2" s="1"/>
  <c r="S645" i="2"/>
  <c r="U645" i="2"/>
  <c r="Q645" i="2" s="1"/>
  <c r="S709" i="2"/>
  <c r="U709" i="2"/>
  <c r="Q709" i="2" s="1"/>
  <c r="S805" i="2"/>
  <c r="U805" i="2"/>
  <c r="Q805" i="2" s="1"/>
  <c r="S18" i="2"/>
  <c r="U18" i="2"/>
  <c r="Q18" i="2" s="1"/>
  <c r="S178" i="2"/>
  <c r="U178" i="2"/>
  <c r="Q178" i="2" s="1"/>
  <c r="S322" i="2"/>
  <c r="U322" i="2"/>
  <c r="Q322" i="2" s="1"/>
  <c r="S498" i="2"/>
  <c r="U498" i="2"/>
  <c r="Q498" i="2" s="1"/>
  <c r="L900" i="8"/>
  <c r="S3" i="2"/>
  <c r="U3" i="2"/>
  <c r="Q3" i="2" s="1"/>
  <c r="S211" i="2"/>
  <c r="U211" i="2"/>
  <c r="Q211" i="2" s="1"/>
  <c r="U403" i="2"/>
  <c r="Q403" i="2" s="1"/>
  <c r="S403" i="2"/>
  <c r="S5" i="2"/>
  <c r="U5" i="2"/>
  <c r="Q5" i="2" s="1"/>
  <c r="S133" i="2"/>
  <c r="U133" i="2"/>
  <c r="Q133" i="2" s="1"/>
  <c r="U325" i="2"/>
  <c r="Q325" i="2" s="1"/>
  <c r="S325" i="2"/>
  <c r="Q1166" i="2"/>
  <c r="S50" i="2"/>
  <c r="U50" i="2"/>
  <c r="Q50" i="2" s="1"/>
  <c r="S226" i="2"/>
  <c r="U226" i="2"/>
  <c r="Q226" i="2" s="1"/>
  <c r="S450" i="2"/>
  <c r="U450" i="2"/>
  <c r="Q450" i="2" s="1"/>
  <c r="S626" i="2"/>
  <c r="U626" i="2"/>
  <c r="Q626" i="2" s="1"/>
  <c r="S83" i="2"/>
  <c r="U83" i="2"/>
  <c r="Q83" i="2" s="1"/>
  <c r="S243" i="2"/>
  <c r="U243" i="2"/>
  <c r="Q243" i="2" s="1"/>
  <c r="S355" i="2"/>
  <c r="U355" i="2"/>
  <c r="Q355" i="2" s="1"/>
  <c r="S515" i="2"/>
  <c r="U515" i="2"/>
  <c r="Q515" i="2" s="1"/>
  <c r="U117" i="2"/>
  <c r="Q117" i="2" s="1"/>
  <c r="S117" i="2"/>
  <c r="S261" i="2"/>
  <c r="U261" i="2"/>
  <c r="Q261" i="2" s="1"/>
  <c r="S437" i="2"/>
  <c r="U437" i="2"/>
  <c r="Q437" i="2" s="1"/>
  <c r="S34" i="2"/>
  <c r="U34" i="2"/>
  <c r="Q34" i="2" s="1"/>
  <c r="S210" i="2"/>
  <c r="U210" i="2"/>
  <c r="Q210" i="2" s="1"/>
  <c r="S386" i="2"/>
  <c r="U386" i="2"/>
  <c r="Q386" i="2" s="1"/>
  <c r="S578" i="2"/>
  <c r="U578" i="2"/>
  <c r="Q578" i="2" s="1"/>
  <c r="S67" i="2"/>
  <c r="U67" i="2"/>
  <c r="Q67" i="2" s="1"/>
  <c r="S227" i="2"/>
  <c r="U227" i="2"/>
  <c r="Q227" i="2" s="1"/>
  <c r="U387" i="2"/>
  <c r="Q387" i="2" s="1"/>
  <c r="S387" i="2"/>
  <c r="S547" i="2"/>
  <c r="U547" i="2"/>
  <c r="Q547" i="2" s="1"/>
  <c r="S101" i="2"/>
  <c r="U101" i="2"/>
  <c r="Q101" i="2" s="1"/>
  <c r="S229" i="2"/>
  <c r="U229" i="2"/>
  <c r="Q229" i="2" s="1"/>
  <c r="S421" i="2"/>
  <c r="U421" i="2"/>
  <c r="Q421" i="2" s="1"/>
  <c r="Q705" i="2"/>
  <c r="S4" i="2"/>
  <c r="U4" i="2"/>
  <c r="Q4" i="2" s="1"/>
  <c r="S20" i="2"/>
  <c r="U20" i="2"/>
  <c r="Q20" i="2" s="1"/>
  <c r="S36" i="2"/>
  <c r="U36" i="2"/>
  <c r="Q36" i="2" s="1"/>
  <c r="S52" i="2"/>
  <c r="U52" i="2"/>
  <c r="Q52" i="2" s="1"/>
  <c r="U68" i="2"/>
  <c r="Q68" i="2" s="1"/>
  <c r="S68" i="2"/>
  <c r="S84" i="2"/>
  <c r="U84" i="2"/>
  <c r="Q84" i="2" s="1"/>
  <c r="S100" i="2"/>
  <c r="U100" i="2"/>
  <c r="Q100" i="2" s="1"/>
  <c r="L116" i="8"/>
  <c r="S116" i="2"/>
  <c r="U116" i="2"/>
  <c r="Q116" i="2" s="1"/>
  <c r="U132" i="2"/>
  <c r="Q132" i="2" s="1"/>
  <c r="S132" i="2"/>
  <c r="S148" i="2"/>
  <c r="U148" i="2"/>
  <c r="Q148" i="2" s="1"/>
  <c r="S164" i="2"/>
  <c r="U164" i="2"/>
  <c r="Q164" i="2" s="1"/>
  <c r="S180" i="2"/>
  <c r="U180" i="2"/>
  <c r="Q180" i="2" s="1"/>
  <c r="U196" i="2"/>
  <c r="Q196" i="2" s="1"/>
  <c r="S196" i="2"/>
  <c r="S212" i="2"/>
  <c r="U212" i="2"/>
  <c r="Q212" i="2" s="1"/>
  <c r="S228" i="2"/>
  <c r="U228" i="2"/>
  <c r="Q228" i="2" s="1"/>
  <c r="S244" i="2"/>
  <c r="U244" i="2"/>
  <c r="Q244" i="2" s="1"/>
  <c r="S260" i="2"/>
  <c r="U260" i="2"/>
  <c r="Q260" i="2" s="1"/>
  <c r="S276" i="2"/>
  <c r="U276" i="2"/>
  <c r="Q276" i="2" s="1"/>
  <c r="U292" i="2"/>
  <c r="Q292" i="2" s="1"/>
  <c r="S292" i="2"/>
  <c r="S308" i="2"/>
  <c r="U308" i="2"/>
  <c r="Q308" i="2" s="1"/>
  <c r="S324" i="2"/>
  <c r="U324" i="2"/>
  <c r="Q324" i="2" s="1"/>
  <c r="S340" i="2"/>
  <c r="U340" i="2"/>
  <c r="Q340" i="2" s="1"/>
  <c r="S356" i="2"/>
  <c r="L372" i="8"/>
  <c r="U372" i="2"/>
  <c r="Q372" i="2" s="1"/>
  <c r="S372" i="2"/>
  <c r="S388" i="2"/>
  <c r="S404" i="2"/>
  <c r="U404" i="2"/>
  <c r="Q404" i="2" s="1"/>
  <c r="S420" i="2"/>
  <c r="U420" i="2"/>
  <c r="Q420" i="2" s="1"/>
  <c r="S436" i="2"/>
  <c r="U436" i="2"/>
  <c r="Q436" i="2" s="1"/>
  <c r="S452" i="2"/>
  <c r="U452" i="2"/>
  <c r="Q452" i="2" s="1"/>
  <c r="S468" i="2"/>
  <c r="U468" i="2"/>
  <c r="Q468" i="2" s="1"/>
  <c r="S484" i="2"/>
  <c r="U484" i="2"/>
  <c r="Q484" i="2" s="1"/>
  <c r="S500" i="2"/>
  <c r="U500" i="2"/>
  <c r="Q500" i="2" s="1"/>
  <c r="S516" i="2"/>
  <c r="U516" i="2"/>
  <c r="Q516" i="2" s="1"/>
  <c r="S532" i="2"/>
  <c r="U532" i="2"/>
  <c r="Q532" i="2" s="1"/>
  <c r="M12" i="3"/>
  <c r="M17" i="11"/>
  <c r="S17" i="11" s="1"/>
  <c r="S548" i="2"/>
  <c r="S564" i="2"/>
  <c r="U564" i="2"/>
  <c r="S580" i="2"/>
  <c r="U580" i="2"/>
  <c r="Q580" i="2" s="1"/>
  <c r="S596" i="2"/>
  <c r="U596" i="2"/>
  <c r="Q596" i="2" s="1"/>
  <c r="S612" i="2"/>
  <c r="U612" i="2"/>
  <c r="Q612" i="2" s="1"/>
  <c r="S628" i="2"/>
  <c r="U628" i="2"/>
  <c r="Q628" i="2" s="1"/>
  <c r="S644" i="2"/>
  <c r="U644" i="2"/>
  <c r="Q644" i="2" s="1"/>
  <c r="L660" i="8"/>
  <c r="S660" i="2"/>
  <c r="U660" i="2"/>
  <c r="Q660" i="2" s="1"/>
  <c r="S676" i="2"/>
  <c r="U676" i="2"/>
  <c r="Q676" i="2" s="1"/>
  <c r="S692" i="2"/>
  <c r="U692" i="2"/>
  <c r="Q692" i="2" s="1"/>
  <c r="L708" i="8"/>
  <c r="S708" i="2"/>
  <c r="U708" i="2"/>
  <c r="Q708" i="2" s="1"/>
  <c r="U724" i="2"/>
  <c r="Q724" i="2" s="1"/>
  <c r="S740" i="2"/>
  <c r="L756" i="8"/>
  <c r="S756" i="2"/>
  <c r="U756" i="2"/>
  <c r="Q756" i="2" s="1"/>
  <c r="S772" i="2"/>
  <c r="U772" i="2"/>
  <c r="Q772" i="2" s="1"/>
  <c r="S788" i="2"/>
  <c r="U788" i="2"/>
  <c r="Q788" i="2" s="1"/>
  <c r="L804" i="8"/>
  <c r="T804" i="8" s="1"/>
  <c r="S804" i="2"/>
  <c r="U804" i="2"/>
  <c r="Q804" i="2" s="1"/>
  <c r="S820" i="2"/>
  <c r="U836" i="2"/>
  <c r="Q836" i="2" s="1"/>
  <c r="S836" i="2"/>
  <c r="U852" i="2"/>
  <c r="Q852" i="2" s="1"/>
  <c r="S868" i="2"/>
  <c r="U868" i="2"/>
  <c r="Q868" i="2" s="1"/>
  <c r="S900" i="2"/>
  <c r="S916" i="2"/>
  <c r="U916" i="2"/>
  <c r="Q916" i="2" s="1"/>
  <c r="L932" i="8"/>
  <c r="L932" i="16" s="1"/>
  <c r="U932" i="16" s="1"/>
  <c r="S932" i="2"/>
  <c r="U932" i="2"/>
  <c r="Q932" i="2" s="1"/>
  <c r="S948" i="2"/>
  <c r="U948" i="2"/>
  <c r="Q948" i="2" s="1"/>
  <c r="S964" i="2"/>
  <c r="S980" i="2"/>
  <c r="L1028" i="8"/>
  <c r="L1028" i="16" s="1"/>
  <c r="J60" i="19" s="1"/>
  <c r="U1028" i="2"/>
  <c r="Q1028" i="2" s="1"/>
  <c r="L1044" i="8"/>
  <c r="S1044" i="2"/>
  <c r="U1044" i="2"/>
  <c r="Q1044" i="2" s="1"/>
  <c r="U1060" i="2"/>
  <c r="Q1060" i="2" s="1"/>
  <c r="S1076" i="2"/>
  <c r="U1076" i="2"/>
  <c r="Q1076" i="2" s="1"/>
  <c r="S1092" i="2"/>
  <c r="S1108" i="2"/>
  <c r="L1124" i="8"/>
  <c r="Q1232" i="2"/>
  <c r="Q1214" i="2"/>
  <c r="Q1047" i="2"/>
  <c r="Q1030" i="2"/>
  <c r="Q1014" i="2"/>
  <c r="Q1006" i="2"/>
  <c r="U884" i="2"/>
  <c r="Q884" i="2" s="1"/>
  <c r="Q827" i="2"/>
  <c r="S6" i="2"/>
  <c r="U6" i="2"/>
  <c r="Q6" i="2" s="1"/>
  <c r="S198" i="2"/>
  <c r="U198" i="2"/>
  <c r="Q198" i="2" s="1"/>
  <c r="S374" i="2"/>
  <c r="U374" i="2"/>
  <c r="Q374" i="2" s="1"/>
  <c r="L566" i="8"/>
  <c r="L566" i="16" s="1"/>
  <c r="U566" i="16" s="1"/>
  <c r="S566" i="2"/>
  <c r="S998" i="2"/>
  <c r="L1158" i="8"/>
  <c r="S182" i="2"/>
  <c r="U182" i="2"/>
  <c r="Q182" i="2" s="1"/>
  <c r="S342" i="2"/>
  <c r="U342" i="2"/>
  <c r="Q342" i="2" s="1"/>
  <c r="S518" i="2"/>
  <c r="U726" i="2"/>
  <c r="Q726" i="2" s="1"/>
  <c r="S726" i="2"/>
  <c r="L950" i="8"/>
  <c r="T950" i="8" s="1"/>
  <c r="U950" i="2"/>
  <c r="Q950" i="2" s="1"/>
  <c r="S1062" i="2"/>
  <c r="U1062" i="2"/>
  <c r="Q1062" i="2" s="1"/>
  <c r="U1222" i="2"/>
  <c r="Q1222" i="2" s="1"/>
  <c r="U1110" i="2"/>
  <c r="Q1110" i="2" s="1"/>
  <c r="S167" i="2"/>
  <c r="U167" i="2"/>
  <c r="Q167" i="2" s="1"/>
  <c r="S215" i="2"/>
  <c r="U215" i="2"/>
  <c r="Q215" i="2" s="1"/>
  <c r="U231" i="2"/>
  <c r="Q231" i="2" s="1"/>
  <c r="S231" i="2"/>
  <c r="S247" i="2"/>
  <c r="U247" i="2"/>
  <c r="Q247" i="2" s="1"/>
  <c r="S263" i="2"/>
  <c r="U263" i="2"/>
  <c r="Q263" i="2" s="1"/>
  <c r="U279" i="2"/>
  <c r="Q279" i="2" s="1"/>
  <c r="S279" i="2"/>
  <c r="U295" i="2"/>
  <c r="Q295" i="2" s="1"/>
  <c r="S295" i="2"/>
  <c r="S311" i="2"/>
  <c r="U311" i="2"/>
  <c r="Q311" i="2" s="1"/>
  <c r="L327" i="8"/>
  <c r="S327" i="2"/>
  <c r="U327" i="2"/>
  <c r="Q327" i="2" s="1"/>
  <c r="U343" i="2"/>
  <c r="Q343" i="2" s="1"/>
  <c r="S343" i="2"/>
  <c r="S359" i="2"/>
  <c r="U359" i="2"/>
  <c r="Q359" i="2" s="1"/>
  <c r="M26" i="11"/>
  <c r="S26" i="11" s="1"/>
  <c r="M3" i="3"/>
  <c r="S375" i="2"/>
  <c r="U375" i="2"/>
  <c r="Q375" i="2" s="1"/>
  <c r="U391" i="2"/>
  <c r="Q391" i="2" s="1"/>
  <c r="S391" i="2"/>
  <c r="S407" i="2"/>
  <c r="U407" i="2"/>
  <c r="Q407" i="2" s="1"/>
  <c r="L423" i="8"/>
  <c r="U423" i="2"/>
  <c r="Q423" i="2" s="1"/>
  <c r="U439" i="2"/>
  <c r="Q439" i="2" s="1"/>
  <c r="M27" i="11"/>
  <c r="S27" i="11" s="1"/>
  <c r="M4" i="3"/>
  <c r="S455" i="2"/>
  <c r="U455" i="2"/>
  <c r="Q455" i="2" s="1"/>
  <c r="L471" i="8"/>
  <c r="T471" i="8" s="1"/>
  <c r="S471" i="2"/>
  <c r="U471" i="2"/>
  <c r="Q471" i="2" s="1"/>
  <c r="L487" i="8"/>
  <c r="T487" i="8" s="1"/>
  <c r="U487" i="2"/>
  <c r="Q487" i="2" s="1"/>
  <c r="S487" i="2"/>
  <c r="S503" i="2"/>
  <c r="L519" i="8"/>
  <c r="U519" i="2"/>
  <c r="Q519" i="2" s="1"/>
  <c r="S519" i="2"/>
  <c r="S535" i="2"/>
  <c r="U535" i="2"/>
  <c r="Q535" i="2" s="1"/>
  <c r="S551" i="2"/>
  <c r="S567" i="2"/>
  <c r="U583" i="2"/>
  <c r="Q583" i="2" s="1"/>
  <c r="L599" i="8"/>
  <c r="T599" i="8" s="1"/>
  <c r="U599" i="2"/>
  <c r="Q599" i="2" s="1"/>
  <c r="S615" i="2"/>
  <c r="U615" i="2"/>
  <c r="Q615" i="2" s="1"/>
  <c r="S631" i="2"/>
  <c r="U647" i="2"/>
  <c r="Q647" i="2" s="1"/>
  <c r="L663" i="8"/>
  <c r="L663" i="16" s="1"/>
  <c r="U663" i="16" s="1"/>
  <c r="U663" i="2"/>
  <c r="Q663" i="2" s="1"/>
  <c r="S663" i="2"/>
  <c r="S679" i="2"/>
  <c r="S695" i="2"/>
  <c r="U695" i="2"/>
  <c r="Q695" i="2" s="1"/>
  <c r="U711" i="2"/>
  <c r="Q711" i="2" s="1"/>
  <c r="S711" i="2"/>
  <c r="U727" i="2"/>
  <c r="Q727" i="2" s="1"/>
  <c r="S727" i="2"/>
  <c r="S743" i="2"/>
  <c r="U743" i="2"/>
  <c r="Q743" i="2" s="1"/>
  <c r="S759" i="2"/>
  <c r="U775" i="2"/>
  <c r="Q775" i="2" s="1"/>
  <c r="L791" i="8"/>
  <c r="S791" i="2"/>
  <c r="U791" i="2"/>
  <c r="Q791" i="2" s="1"/>
  <c r="L807" i="8"/>
  <c r="T807" i="8" s="1"/>
  <c r="S807" i="2"/>
  <c r="L823" i="8"/>
  <c r="L823" i="16" s="1"/>
  <c r="U823" i="16" s="1"/>
  <c r="S823" i="2"/>
  <c r="U823" i="2"/>
  <c r="Q823" i="2" s="1"/>
  <c r="L855" i="8"/>
  <c r="L855" i="16" s="1"/>
  <c r="U855" i="16" s="1"/>
  <c r="S855" i="2"/>
  <c r="U855" i="2"/>
  <c r="Q855" i="2" s="1"/>
  <c r="U871" i="2"/>
  <c r="Q871" i="2" s="1"/>
  <c r="S887" i="2"/>
  <c r="U887" i="2"/>
  <c r="Q887" i="2" s="1"/>
  <c r="S903" i="2"/>
  <c r="U903" i="2"/>
  <c r="Q903" i="2" s="1"/>
  <c r="L935" i="8"/>
  <c r="L935" i="16" s="1"/>
  <c r="U935" i="16" s="1"/>
  <c r="U935" i="2"/>
  <c r="Q935" i="2" s="1"/>
  <c r="U951" i="2"/>
  <c r="Q951" i="2" s="1"/>
  <c r="S967" i="2"/>
  <c r="U967" i="2"/>
  <c r="Q967" i="2" s="1"/>
  <c r="S983" i="2"/>
  <c r="L999" i="8"/>
  <c r="L999" i="16" s="1"/>
  <c r="U999" i="2"/>
  <c r="Q999" i="2" s="1"/>
  <c r="S1015" i="2"/>
  <c r="U1015" i="2"/>
  <c r="Q1015" i="2" s="1"/>
  <c r="L1031" i="8"/>
  <c r="S1031" i="2"/>
  <c r="U1031" i="2"/>
  <c r="Q1031" i="2" s="1"/>
  <c r="S1047" i="2"/>
  <c r="L1063" i="8"/>
  <c r="T1063" i="8" s="1"/>
  <c r="S1063" i="2"/>
  <c r="L1079" i="8"/>
  <c r="U1111" i="2"/>
  <c r="Q1111" i="2" s="1"/>
  <c r="U1127" i="2"/>
  <c r="Q1127" i="2" s="1"/>
  <c r="S1143" i="2"/>
  <c r="U1143" i="2"/>
  <c r="Q1143" i="2" s="1"/>
  <c r="S1159" i="2"/>
  <c r="U1159" i="2"/>
  <c r="Q1159" i="2" s="1"/>
  <c r="L1175" i="8"/>
  <c r="T1175" i="8" s="1"/>
  <c r="U1175" i="2"/>
  <c r="Q1175" i="2" s="1"/>
  <c r="U1191" i="2"/>
  <c r="Q1191" i="2" s="1"/>
  <c r="L1207" i="8"/>
  <c r="T1207" i="8" s="1"/>
  <c r="S1207" i="2"/>
  <c r="L1223" i="8"/>
  <c r="S1223" i="2"/>
  <c r="Q1189" i="2"/>
  <c r="U1158" i="2"/>
  <c r="Q1158" i="2" s="1"/>
  <c r="Q1146" i="2"/>
  <c r="U1012" i="2"/>
  <c r="Q1012" i="2" s="1"/>
  <c r="U939" i="2"/>
  <c r="Q939" i="2" s="1"/>
  <c r="U929" i="2"/>
  <c r="Q929" i="2" s="1"/>
  <c r="S775" i="2"/>
  <c r="Q345" i="2"/>
  <c r="U246" i="2"/>
  <c r="Q246" i="2" s="1"/>
  <c r="S246" i="2"/>
  <c r="L534" i="8"/>
  <c r="L534" i="16" s="1"/>
  <c r="U534" i="16" s="1"/>
  <c r="U534" i="2"/>
  <c r="Q534" i="2" s="1"/>
  <c r="S838" i="2"/>
  <c r="S7" i="2"/>
  <c r="U7" i="2"/>
  <c r="Q7" i="2" s="1"/>
  <c r="S8" i="2"/>
  <c r="L8" i="8"/>
  <c r="L8" i="16" s="1"/>
  <c r="U8" i="16" s="1"/>
  <c r="U8" i="2"/>
  <c r="Q8" i="2" s="1"/>
  <c r="L136" i="8"/>
  <c r="S136" i="2"/>
  <c r="U136" i="2"/>
  <c r="Q136" i="2" s="1"/>
  <c r="S152" i="2"/>
  <c r="U152" i="2"/>
  <c r="Q152" i="2" s="1"/>
  <c r="S168" i="2"/>
  <c r="U168" i="2"/>
  <c r="Q168" i="2" s="1"/>
  <c r="U184" i="2"/>
  <c r="Q184" i="2" s="1"/>
  <c r="S184" i="2"/>
  <c r="U200" i="2"/>
  <c r="Q200" i="2" s="1"/>
  <c r="S200" i="2"/>
  <c r="S216" i="2"/>
  <c r="U216" i="2"/>
  <c r="Q216" i="2" s="1"/>
  <c r="S232" i="2"/>
  <c r="U232" i="2"/>
  <c r="Q232" i="2" s="1"/>
  <c r="L248" i="8"/>
  <c r="L248" i="16" s="1"/>
  <c r="S248" i="2"/>
  <c r="U248" i="2"/>
  <c r="Q248" i="2" s="1"/>
  <c r="S264" i="2"/>
  <c r="U264" i="2"/>
  <c r="Q264" i="2" s="1"/>
  <c r="S280" i="2"/>
  <c r="U280" i="2"/>
  <c r="Q280" i="2" s="1"/>
  <c r="L296" i="8"/>
  <c r="L296" i="16" s="1"/>
  <c r="M14" i="3"/>
  <c r="S296" i="2"/>
  <c r="U296" i="2"/>
  <c r="Q296" i="2" s="1"/>
  <c r="U312" i="2"/>
  <c r="Q312" i="2" s="1"/>
  <c r="S312" i="2"/>
  <c r="U328" i="2"/>
  <c r="Q328" i="2" s="1"/>
  <c r="S328" i="2"/>
  <c r="M11" i="11"/>
  <c r="U11" i="11" s="1"/>
  <c r="S344" i="2"/>
  <c r="U344" i="2"/>
  <c r="Q344" i="2" s="1"/>
  <c r="S360" i="2"/>
  <c r="U360" i="2"/>
  <c r="Q360" i="2" s="1"/>
  <c r="L376" i="8"/>
  <c r="U376" i="2"/>
  <c r="Q376" i="2" s="1"/>
  <c r="S376" i="2"/>
  <c r="L392" i="8"/>
  <c r="S392" i="2"/>
  <c r="U392" i="2"/>
  <c r="Q392" i="2" s="1"/>
  <c r="U408" i="2"/>
  <c r="Q408" i="2" s="1"/>
  <c r="S408" i="2"/>
  <c r="U424" i="2"/>
  <c r="Q424" i="2" s="1"/>
  <c r="U440" i="2"/>
  <c r="Q440" i="2" s="1"/>
  <c r="S440" i="2"/>
  <c r="S456" i="2"/>
  <c r="S472" i="2"/>
  <c r="U472" i="2"/>
  <c r="Q472" i="2" s="1"/>
  <c r="U488" i="2"/>
  <c r="Q488" i="2" s="1"/>
  <c r="S488" i="2"/>
  <c r="S504" i="2"/>
  <c r="U504" i="2"/>
  <c r="Q504" i="2" s="1"/>
  <c r="S520" i="2"/>
  <c r="U520" i="2"/>
  <c r="Q520" i="2" s="1"/>
  <c r="S536" i="2"/>
  <c r="L552" i="8"/>
  <c r="S552" i="2"/>
  <c r="U552" i="2"/>
  <c r="Q552" i="2" s="1"/>
  <c r="S568" i="2"/>
  <c r="U568" i="2"/>
  <c r="Q568" i="2" s="1"/>
  <c r="U584" i="2"/>
  <c r="Q584" i="2" s="1"/>
  <c r="S600" i="2"/>
  <c r="U600" i="2"/>
  <c r="Q600" i="2" s="1"/>
  <c r="L616" i="8"/>
  <c r="T616" i="8" s="1"/>
  <c r="S616" i="2"/>
  <c r="M16" i="11"/>
  <c r="U16" i="11" s="1"/>
  <c r="U648" i="2"/>
  <c r="Q648" i="2" s="1"/>
  <c r="S648" i="2"/>
  <c r="M9" i="11"/>
  <c r="S664" i="2"/>
  <c r="U664" i="2"/>
  <c r="Q664" i="2" s="1"/>
  <c r="S680" i="2"/>
  <c r="U680" i="2"/>
  <c r="Q680" i="2" s="1"/>
  <c r="L696" i="8"/>
  <c r="S696" i="2"/>
  <c r="U712" i="2"/>
  <c r="Q712" i="2" s="1"/>
  <c r="S712" i="2"/>
  <c r="L728" i="8"/>
  <c r="S728" i="2"/>
  <c r="U728" i="2"/>
  <c r="Q728" i="2" s="1"/>
  <c r="S744" i="2"/>
  <c r="U744" i="2"/>
  <c r="Q744" i="2" s="1"/>
  <c r="S760" i="2"/>
  <c r="U776" i="2"/>
  <c r="Q776" i="2" s="1"/>
  <c r="S776" i="2"/>
  <c r="L792" i="8"/>
  <c r="L792" i="16" s="1"/>
  <c r="U792" i="16" s="1"/>
  <c r="S792" i="2"/>
  <c r="U792" i="2"/>
  <c r="Q792" i="2" s="1"/>
  <c r="S824" i="2"/>
  <c r="U824" i="2"/>
  <c r="Q824" i="2" s="1"/>
  <c r="U840" i="2"/>
  <c r="Q840" i="2" s="1"/>
  <c r="S840" i="2"/>
  <c r="L856" i="8"/>
  <c r="T856" i="8" s="1"/>
  <c r="U856" i="2"/>
  <c r="Q856" i="2" s="1"/>
  <c r="S856" i="2"/>
  <c r="U872" i="2"/>
  <c r="Q872" i="2" s="1"/>
  <c r="S888" i="2"/>
  <c r="U888" i="2"/>
  <c r="Q888" i="2" s="1"/>
  <c r="L904" i="8"/>
  <c r="S904" i="2"/>
  <c r="U904" i="2"/>
  <c r="Q904" i="2" s="1"/>
  <c r="S920" i="2"/>
  <c r="U920" i="2"/>
  <c r="Q920" i="2" s="1"/>
  <c r="L936" i="8"/>
  <c r="T936" i="8" s="1"/>
  <c r="S936" i="2"/>
  <c r="U936" i="2"/>
  <c r="Q936" i="2" s="1"/>
  <c r="S952" i="2"/>
  <c r="U952" i="2"/>
  <c r="Q952" i="2" s="1"/>
  <c r="L968" i="8"/>
  <c r="U968" i="2"/>
  <c r="Q968" i="2" s="1"/>
  <c r="U984" i="2"/>
  <c r="Q984" i="2" s="1"/>
  <c r="S1000" i="2"/>
  <c r="S1016" i="2"/>
  <c r="S1032" i="2"/>
  <c r="L1064" i="8"/>
  <c r="L1112" i="8"/>
  <c r="T1112" i="8" s="1"/>
  <c r="U1112" i="2"/>
  <c r="Q1112" i="2" s="1"/>
  <c r="U1131" i="2"/>
  <c r="Q1131" i="2" s="1"/>
  <c r="U1096" i="2"/>
  <c r="Q1096" i="2" s="1"/>
  <c r="S1028" i="2"/>
  <c r="U996" i="2"/>
  <c r="Q996" i="2" s="1"/>
  <c r="S872" i="2"/>
  <c r="U833" i="2"/>
  <c r="Q833" i="2" s="1"/>
  <c r="S724" i="2"/>
  <c r="U679" i="2"/>
  <c r="Q679" i="2" s="1"/>
  <c r="S599" i="2"/>
  <c r="S423" i="2"/>
  <c r="S166" i="2"/>
  <c r="U166" i="2"/>
  <c r="Q166" i="2" s="1"/>
  <c r="S390" i="2"/>
  <c r="U390" i="2"/>
  <c r="Q390" i="2" s="1"/>
  <c r="S630" i="2"/>
  <c r="U630" i="2"/>
  <c r="Q630" i="2" s="1"/>
  <c r="U934" i="2"/>
  <c r="Q934" i="2" s="1"/>
  <c r="U55" i="2"/>
  <c r="Q55" i="2" s="1"/>
  <c r="S55" i="2"/>
  <c r="S104" i="2"/>
  <c r="U104" i="2"/>
  <c r="Q104" i="2" s="1"/>
  <c r="U137" i="2"/>
  <c r="Q137" i="2" s="1"/>
  <c r="S137" i="2"/>
  <c r="U233" i="2"/>
  <c r="Q233" i="2" s="1"/>
  <c r="L233" i="8"/>
  <c r="S233" i="2"/>
  <c r="L249" i="8"/>
  <c r="S249" i="2"/>
  <c r="U249" i="2"/>
  <c r="Q249" i="2" s="1"/>
  <c r="S265" i="2"/>
  <c r="U265" i="2"/>
  <c r="Q265" i="2" s="1"/>
  <c r="L281" i="8"/>
  <c r="L281" i="16" s="1"/>
  <c r="S281" i="2"/>
  <c r="U281" i="2"/>
  <c r="Q281" i="2" s="1"/>
  <c r="S297" i="2"/>
  <c r="U297" i="2"/>
  <c r="Q297" i="2" s="1"/>
  <c r="S313" i="2"/>
  <c r="U313" i="2"/>
  <c r="Q313" i="2" s="1"/>
  <c r="L329" i="8"/>
  <c r="S329" i="2"/>
  <c r="U329" i="2"/>
  <c r="Q329" i="2" s="1"/>
  <c r="S345" i="2"/>
  <c r="S361" i="2"/>
  <c r="U361" i="2"/>
  <c r="Q361" i="2" s="1"/>
  <c r="L377" i="8"/>
  <c r="U377" i="2"/>
  <c r="Q377" i="2" s="1"/>
  <c r="U393" i="2"/>
  <c r="Q393" i="2" s="1"/>
  <c r="S393" i="2"/>
  <c r="S409" i="2"/>
  <c r="U409" i="2"/>
  <c r="Q409" i="2" s="1"/>
  <c r="S425" i="2"/>
  <c r="U425" i="2"/>
  <c r="Q425" i="2" s="1"/>
  <c r="S441" i="2"/>
  <c r="U441" i="2"/>
  <c r="Q441" i="2" s="1"/>
  <c r="L457" i="8"/>
  <c r="S457" i="2"/>
  <c r="U457" i="2"/>
  <c r="Q457" i="2" s="1"/>
  <c r="U473" i="2"/>
  <c r="Q473" i="2" s="1"/>
  <c r="S473" i="2"/>
  <c r="S489" i="2"/>
  <c r="U489" i="2"/>
  <c r="Q489" i="2" s="1"/>
  <c r="S505" i="2"/>
  <c r="U505" i="2"/>
  <c r="Q505" i="2" s="1"/>
  <c r="S521" i="2"/>
  <c r="U521" i="2"/>
  <c r="Q521" i="2" s="1"/>
  <c r="S537" i="2"/>
  <c r="U537" i="2"/>
  <c r="Q537" i="2" s="1"/>
  <c r="L553" i="8"/>
  <c r="T553" i="8" s="1"/>
  <c r="S553" i="2"/>
  <c r="U553" i="2"/>
  <c r="Q553" i="2" s="1"/>
  <c r="U569" i="2"/>
  <c r="Q569" i="2" s="1"/>
  <c r="S569" i="2"/>
  <c r="S585" i="2"/>
  <c r="U585" i="2"/>
  <c r="Q585" i="2" s="1"/>
  <c r="S601" i="2"/>
  <c r="U601" i="2"/>
  <c r="Q601" i="2" s="1"/>
  <c r="S633" i="2"/>
  <c r="U633" i="2"/>
  <c r="Q633" i="2" s="1"/>
  <c r="L649" i="8"/>
  <c r="S649" i="2"/>
  <c r="U649" i="2"/>
  <c r="Q649" i="2" s="1"/>
  <c r="L665" i="8"/>
  <c r="S665" i="2"/>
  <c r="U665" i="2"/>
  <c r="Q665" i="2" s="1"/>
  <c r="S681" i="2"/>
  <c r="U681" i="2"/>
  <c r="Q681" i="2" s="1"/>
  <c r="L697" i="8"/>
  <c r="L697" i="16" s="1"/>
  <c r="U697" i="16" s="1"/>
  <c r="S697" i="2"/>
  <c r="S713" i="2"/>
  <c r="U713" i="2"/>
  <c r="Q713" i="2" s="1"/>
  <c r="U729" i="2"/>
  <c r="Q729" i="2" s="1"/>
  <c r="S729" i="2"/>
  <c r="S745" i="2"/>
  <c r="U745" i="2"/>
  <c r="Q745" i="2" s="1"/>
  <c r="S761" i="2"/>
  <c r="S777" i="2"/>
  <c r="U777" i="2"/>
  <c r="Q777" i="2" s="1"/>
  <c r="S793" i="2"/>
  <c r="U793" i="2"/>
  <c r="Q793" i="2" s="1"/>
  <c r="L809" i="8"/>
  <c r="T809" i="8" s="1"/>
  <c r="S809" i="2"/>
  <c r="U809" i="2"/>
  <c r="Q809" i="2" s="1"/>
  <c r="S825" i="2"/>
  <c r="U825" i="2"/>
  <c r="Q825" i="2" s="1"/>
  <c r="U841" i="2"/>
  <c r="Q841" i="2" s="1"/>
  <c r="S841" i="2"/>
  <c r="L857" i="8"/>
  <c r="T857" i="8" s="1"/>
  <c r="S857" i="2"/>
  <c r="S873" i="2"/>
  <c r="U873" i="2"/>
  <c r="Q873" i="2" s="1"/>
  <c r="S905" i="2"/>
  <c r="U905" i="2"/>
  <c r="Q905" i="2" s="1"/>
  <c r="L921" i="8"/>
  <c r="L921" i="16" s="1"/>
  <c r="U921" i="16" s="1"/>
  <c r="S921" i="2"/>
  <c r="U921" i="2"/>
  <c r="Q921" i="2" s="1"/>
  <c r="S937" i="2"/>
  <c r="U937" i="2"/>
  <c r="Q937" i="2" s="1"/>
  <c r="S953" i="2"/>
  <c r="U953" i="2"/>
  <c r="Q953" i="2" s="1"/>
  <c r="L969" i="8"/>
  <c r="L969" i="16" s="1"/>
  <c r="U969" i="16" s="1"/>
  <c r="S969" i="2"/>
  <c r="U969" i="2"/>
  <c r="Q969" i="2" s="1"/>
  <c r="L985" i="8"/>
  <c r="S985" i="2"/>
  <c r="U1033" i="2"/>
  <c r="Q1033" i="2" s="1"/>
  <c r="L1049" i="8"/>
  <c r="L1049" i="16" s="1"/>
  <c r="U1049" i="16" s="1"/>
  <c r="S1049" i="2"/>
  <c r="U1049" i="2"/>
  <c r="Q1049" i="2" s="1"/>
  <c r="S1065" i="2"/>
  <c r="U1065" i="2"/>
  <c r="Q1065" i="2" s="1"/>
  <c r="S1081" i="2"/>
  <c r="U1081" i="2"/>
  <c r="Q1081" i="2" s="1"/>
  <c r="L1097" i="8"/>
  <c r="S1097" i="2"/>
  <c r="U1097" i="2"/>
  <c r="Q1097" i="2" s="1"/>
  <c r="L1113" i="8"/>
  <c r="T1113" i="8" s="1"/>
  <c r="S1113" i="2"/>
  <c r="S1129" i="2"/>
  <c r="L1145" i="8"/>
  <c r="L1161" i="8"/>
  <c r="L1161" i="16" s="1"/>
  <c r="L1193" i="8"/>
  <c r="L1225" i="8"/>
  <c r="U1241" i="2"/>
  <c r="Q1241" i="2" s="1"/>
  <c r="Q1230" i="2"/>
  <c r="Q1194" i="2"/>
  <c r="S1158" i="2"/>
  <c r="S1060" i="2"/>
  <c r="S1012" i="2"/>
  <c r="Q753" i="2"/>
  <c r="Q395" i="2"/>
  <c r="U356" i="2"/>
  <c r="Q356" i="2" s="1"/>
  <c r="U38" i="2"/>
  <c r="Q38" i="2" s="1"/>
  <c r="S38" i="2"/>
  <c r="L230" i="8"/>
  <c r="L230" i="16" s="1"/>
  <c r="S230" i="2"/>
  <c r="U230" i="2"/>
  <c r="Q230" i="2" s="1"/>
  <c r="U422" i="2"/>
  <c r="Q422" i="2" s="1"/>
  <c r="S422" i="2"/>
  <c r="S550" i="2"/>
  <c r="U550" i="2"/>
  <c r="Q550" i="2" s="1"/>
  <c r="L694" i="8"/>
  <c r="L694" i="16" s="1"/>
  <c r="U694" i="16" s="1"/>
  <c r="S694" i="2"/>
  <c r="U694" i="2"/>
  <c r="Q694" i="2" s="1"/>
  <c r="S822" i="2"/>
  <c r="U822" i="2"/>
  <c r="Q822" i="2" s="1"/>
  <c r="S902" i="2"/>
  <c r="L1030" i="8"/>
  <c r="S1030" i="2"/>
  <c r="S135" i="2"/>
  <c r="U135" i="2"/>
  <c r="Q135" i="2" s="1"/>
  <c r="M7" i="11"/>
  <c r="S7" i="11" s="1"/>
  <c r="S24" i="2"/>
  <c r="U24" i="2"/>
  <c r="Q24" i="2" s="1"/>
  <c r="U25" i="2"/>
  <c r="Q25" i="2" s="1"/>
  <c r="S25" i="2"/>
  <c r="S10" i="2"/>
  <c r="U10" i="2"/>
  <c r="Q10" i="2" s="1"/>
  <c r="S154" i="2"/>
  <c r="U154" i="2"/>
  <c r="Q154" i="2" s="1"/>
  <c r="S298" i="2"/>
  <c r="U298" i="2"/>
  <c r="Q298" i="2" s="1"/>
  <c r="L410" i="8"/>
  <c r="S410" i="2"/>
  <c r="U410" i="2"/>
  <c r="Q410" i="2" s="1"/>
  <c r="S458" i="2"/>
  <c r="U458" i="2"/>
  <c r="Q458" i="2" s="1"/>
  <c r="U522" i="2"/>
  <c r="Q522" i="2" s="1"/>
  <c r="L538" i="8"/>
  <c r="S538" i="2"/>
  <c r="U538" i="2"/>
  <c r="Q538" i="2" s="1"/>
  <c r="U554" i="2"/>
  <c r="Q554" i="2" s="1"/>
  <c r="S554" i="2"/>
  <c r="S570" i="2"/>
  <c r="U570" i="2"/>
  <c r="Q570" i="2" s="1"/>
  <c r="L586" i="8"/>
  <c r="S586" i="2"/>
  <c r="U586" i="2"/>
  <c r="Q586" i="2" s="1"/>
  <c r="U602" i="2"/>
  <c r="Q602" i="2" s="1"/>
  <c r="S602" i="2"/>
  <c r="S618" i="2"/>
  <c r="U618" i="2"/>
  <c r="Q618" i="2" s="1"/>
  <c r="U634" i="2"/>
  <c r="Q634" i="2" s="1"/>
  <c r="S634" i="2"/>
  <c r="S650" i="2"/>
  <c r="U650" i="2"/>
  <c r="Q650" i="2" s="1"/>
  <c r="U666" i="2"/>
  <c r="Q666" i="2" s="1"/>
  <c r="S682" i="2"/>
  <c r="U682" i="2"/>
  <c r="Q682" i="2" s="1"/>
  <c r="L698" i="8"/>
  <c r="L698" i="16" s="1"/>
  <c r="U698" i="16" s="1"/>
  <c r="S698" i="2"/>
  <c r="S714" i="2"/>
  <c r="U730" i="2"/>
  <c r="Q730" i="2" s="1"/>
  <c r="S746" i="2"/>
  <c r="S762" i="2"/>
  <c r="U762" i="2"/>
  <c r="Q762" i="2" s="1"/>
  <c r="S778" i="2"/>
  <c r="S794" i="2"/>
  <c r="U794" i="2"/>
  <c r="Q794" i="2" s="1"/>
  <c r="S810" i="2"/>
  <c r="U810" i="2"/>
  <c r="Q810" i="2" s="1"/>
  <c r="L826" i="8"/>
  <c r="T826" i="8" s="1"/>
  <c r="S826" i="2"/>
  <c r="S842" i="2"/>
  <c r="U842" i="2"/>
  <c r="Q842" i="2" s="1"/>
  <c r="S858" i="2"/>
  <c r="U858" i="2"/>
  <c r="Q858" i="2" s="1"/>
  <c r="L874" i="8"/>
  <c r="L874" i="16" s="1"/>
  <c r="U874" i="16" s="1"/>
  <c r="S874" i="2"/>
  <c r="U874" i="2"/>
  <c r="Q874" i="2" s="1"/>
  <c r="L890" i="8"/>
  <c r="L890" i="16" s="1"/>
  <c r="U890" i="16" s="1"/>
  <c r="L922" i="8"/>
  <c r="S922" i="2"/>
  <c r="U922" i="2"/>
  <c r="Q922" i="2" s="1"/>
  <c r="L938" i="8"/>
  <c r="U938" i="2"/>
  <c r="Q938" i="2" s="1"/>
  <c r="S938" i="2"/>
  <c r="S954" i="2"/>
  <c r="L1002" i="8"/>
  <c r="S1018" i="2"/>
  <c r="U1018" i="2"/>
  <c r="Q1018" i="2" s="1"/>
  <c r="L1034" i="8"/>
  <c r="R1034" i="8" s="1"/>
  <c r="U1034" i="2"/>
  <c r="Q1034" i="2" s="1"/>
  <c r="S1050" i="2"/>
  <c r="L1066" i="8"/>
  <c r="T1066" i="8" s="1"/>
  <c r="S1066" i="2"/>
  <c r="U1082" i="2"/>
  <c r="Q1082" i="2" s="1"/>
  <c r="U1098" i="2"/>
  <c r="Q1098" i="2" s="1"/>
  <c r="S1114" i="2"/>
  <c r="U1114" i="2"/>
  <c r="Q1114" i="2" s="1"/>
  <c r="S1130" i="2"/>
  <c r="U1130" i="2"/>
  <c r="Q1130" i="2" s="1"/>
  <c r="S1146" i="2"/>
  <c r="L1162" i="8"/>
  <c r="L1162" i="16" s="1"/>
  <c r="U1162" i="16" s="1"/>
  <c r="L1194" i="8"/>
  <c r="T1194" i="8" s="1"/>
  <c r="L1226" i="8"/>
  <c r="L1242" i="8"/>
  <c r="S1194" i="2"/>
  <c r="S1145" i="2"/>
  <c r="S1096" i="2"/>
  <c r="S1082" i="2"/>
  <c r="Q1035" i="2"/>
  <c r="U1002" i="2"/>
  <c r="Q1002" i="2" s="1"/>
  <c r="S996" i="2"/>
  <c r="U928" i="2"/>
  <c r="Q928" i="2" s="1"/>
  <c r="U919" i="2"/>
  <c r="Q919" i="2" s="1"/>
  <c r="U890" i="2"/>
  <c r="Q890" i="2" s="1"/>
  <c r="S871" i="2"/>
  <c r="U761" i="2"/>
  <c r="Q761" i="2" s="1"/>
  <c r="U632" i="2"/>
  <c r="Q632" i="2" s="1"/>
  <c r="U548" i="2"/>
  <c r="Q548" i="2" s="1"/>
  <c r="U536" i="2"/>
  <c r="Q536" i="2" s="1"/>
  <c r="Q288" i="2"/>
  <c r="S134" i="2"/>
  <c r="U134" i="2"/>
  <c r="Q134" i="2" s="1"/>
  <c r="L358" i="8"/>
  <c r="U358" i="2"/>
  <c r="Q358" i="2" s="1"/>
  <c r="U742" i="2"/>
  <c r="Q742" i="2" s="1"/>
  <c r="M23" i="11"/>
  <c r="U23" i="11" s="1"/>
  <c r="M9" i="3"/>
  <c r="S886" i="2"/>
  <c r="U886" i="2"/>
  <c r="Q886" i="2" s="1"/>
  <c r="L1046" i="8"/>
  <c r="S1046" i="2"/>
  <c r="U1046" i="2"/>
  <c r="Q1046" i="2" s="1"/>
  <c r="U1206" i="2"/>
  <c r="Q1206" i="2" s="1"/>
  <c r="S71" i="2"/>
  <c r="U71" i="2"/>
  <c r="Q71" i="2" s="1"/>
  <c r="U120" i="2"/>
  <c r="Q120" i="2" s="1"/>
  <c r="S120" i="2"/>
  <c r="U153" i="2"/>
  <c r="Q153" i="2" s="1"/>
  <c r="L153" i="8"/>
  <c r="L153" i="16" s="1"/>
  <c r="S153" i="2"/>
  <c r="L170" i="8"/>
  <c r="L170" i="16" s="1"/>
  <c r="S170" i="2"/>
  <c r="U170" i="2"/>
  <c r="Q170" i="2" s="1"/>
  <c r="S330" i="2"/>
  <c r="U330" i="2"/>
  <c r="Q330" i="2" s="1"/>
  <c r="S187" i="2"/>
  <c r="U187" i="2"/>
  <c r="Q187" i="2" s="1"/>
  <c r="S347" i="2"/>
  <c r="U347" i="2"/>
  <c r="Q347" i="2" s="1"/>
  <c r="L491" i="8"/>
  <c r="S491" i="2"/>
  <c r="U491" i="2"/>
  <c r="Q491" i="2" s="1"/>
  <c r="L635" i="8"/>
  <c r="L635" i="16" s="1"/>
  <c r="U635" i="16" s="1"/>
  <c r="S635" i="2"/>
  <c r="U635" i="2"/>
  <c r="Q635" i="2" s="1"/>
  <c r="L795" i="8"/>
  <c r="S795" i="2"/>
  <c r="S827" i="2"/>
  <c r="L859" i="8"/>
  <c r="U859" i="2"/>
  <c r="Q859" i="2" s="1"/>
  <c r="S875" i="2"/>
  <c r="U875" i="2"/>
  <c r="Q875" i="2" s="1"/>
  <c r="L891" i="8"/>
  <c r="S891" i="2"/>
  <c r="U891" i="2"/>
  <c r="Q891" i="2" s="1"/>
  <c r="S907" i="2"/>
  <c r="L955" i="8"/>
  <c r="U971" i="2"/>
  <c r="Q971" i="2" s="1"/>
  <c r="S987" i="2"/>
  <c r="U987" i="2"/>
  <c r="Q987" i="2" s="1"/>
  <c r="L1003" i="8"/>
  <c r="S1003" i="2"/>
  <c r="U1003" i="2"/>
  <c r="Q1003" i="2" s="1"/>
  <c r="L1019" i="8"/>
  <c r="S1019" i="2"/>
  <c r="S1035" i="2"/>
  <c r="L1051" i="8"/>
  <c r="L1051" i="16" s="1"/>
  <c r="U1051" i="2"/>
  <c r="Q1051" i="2" s="1"/>
  <c r="L1067" i="8"/>
  <c r="U1067" i="2"/>
  <c r="Q1067" i="2" s="1"/>
  <c r="L1099" i="8"/>
  <c r="T1099" i="8" s="1"/>
  <c r="L1131" i="8"/>
  <c r="T1131" i="8" s="1"/>
  <c r="L1163" i="8"/>
  <c r="L1179" i="8"/>
  <c r="U1179" i="2"/>
  <c r="Q1179" i="2" s="1"/>
  <c r="L1195" i="8"/>
  <c r="U1195" i="2"/>
  <c r="Q1195" i="2" s="1"/>
  <c r="L1211" i="8"/>
  <c r="S1211" i="2"/>
  <c r="S1227" i="2"/>
  <c r="U1243" i="2"/>
  <c r="Q1243" i="2" s="1"/>
  <c r="L1243" i="8"/>
  <c r="U1211" i="2"/>
  <c r="Q1211" i="2" s="1"/>
  <c r="U1163" i="2"/>
  <c r="Q1163" i="2" s="1"/>
  <c r="U1095" i="2"/>
  <c r="Q1095" i="2" s="1"/>
  <c r="U980" i="2"/>
  <c r="Q980" i="2" s="1"/>
  <c r="U964" i="2"/>
  <c r="Q964" i="2" s="1"/>
  <c r="Q955" i="2"/>
  <c r="U900" i="2"/>
  <c r="Q900" i="2" s="1"/>
  <c r="U870" i="2"/>
  <c r="Q870" i="2" s="1"/>
  <c r="S852" i="2"/>
  <c r="U790" i="2"/>
  <c r="Q790" i="2" s="1"/>
  <c r="S742" i="2"/>
  <c r="U698" i="2"/>
  <c r="Q698" i="2" s="1"/>
  <c r="S598" i="2"/>
  <c r="M13" i="11"/>
  <c r="S86" i="2"/>
  <c r="U86" i="2"/>
  <c r="Q86" i="2" s="1"/>
  <c r="L278" i="8"/>
  <c r="S278" i="2"/>
  <c r="U278" i="2"/>
  <c r="Q278" i="2" s="1"/>
  <c r="L438" i="8"/>
  <c r="U438" i="2"/>
  <c r="Q438" i="2" s="1"/>
  <c r="S438" i="2"/>
  <c r="S614" i="2"/>
  <c r="U614" i="2"/>
  <c r="Q614" i="2" s="1"/>
  <c r="L758" i="8"/>
  <c r="S758" i="2"/>
  <c r="U758" i="2"/>
  <c r="Q758" i="2" s="1"/>
  <c r="L982" i="8"/>
  <c r="S982" i="2"/>
  <c r="U982" i="2"/>
  <c r="Q982" i="2" s="1"/>
  <c r="S1078" i="2"/>
  <c r="L1238" i="8"/>
  <c r="T1238" i="8" s="1"/>
  <c r="U1238" i="2"/>
  <c r="Q1238" i="2" s="1"/>
  <c r="S39" i="2"/>
  <c r="U39" i="2"/>
  <c r="Q39" i="2" s="1"/>
  <c r="S199" i="2"/>
  <c r="U199" i="2"/>
  <c r="Q199" i="2" s="1"/>
  <c r="U41" i="2"/>
  <c r="Q41" i="2" s="1"/>
  <c r="L41" i="8"/>
  <c r="S41" i="2"/>
  <c r="U185" i="2"/>
  <c r="Q185" i="2" s="1"/>
  <c r="L185" i="8"/>
  <c r="S185" i="2"/>
  <c r="S122" i="2"/>
  <c r="U122" i="2"/>
  <c r="Q122" i="2" s="1"/>
  <c r="L266" i="8"/>
  <c r="L266" i="16" s="1"/>
  <c r="U266" i="16" s="1"/>
  <c r="U266" i="2"/>
  <c r="Q266" i="2" s="1"/>
  <c r="L394" i="8"/>
  <c r="S394" i="2"/>
  <c r="U394" i="2"/>
  <c r="Q394" i="2" s="1"/>
  <c r="L474" i="8"/>
  <c r="L474" i="16" s="1"/>
  <c r="U474" i="16" s="1"/>
  <c r="S474" i="2"/>
  <c r="U474" i="2"/>
  <c r="Q474" i="2" s="1"/>
  <c r="L43" i="8"/>
  <c r="S43" i="2"/>
  <c r="U43" i="2"/>
  <c r="Q43" i="2" s="1"/>
  <c r="L155" i="8"/>
  <c r="U155" i="2"/>
  <c r="Q155" i="2" s="1"/>
  <c r="S155" i="2"/>
  <c r="S251" i="2"/>
  <c r="U251" i="2"/>
  <c r="Q251" i="2" s="1"/>
  <c r="S315" i="2"/>
  <c r="U315" i="2"/>
  <c r="Q315" i="2" s="1"/>
  <c r="L411" i="8"/>
  <c r="S411" i="2"/>
  <c r="U411" i="2"/>
  <c r="Q411" i="2" s="1"/>
  <c r="L507" i="8"/>
  <c r="L507" i="16" s="1"/>
  <c r="U507" i="16" s="1"/>
  <c r="S507" i="2"/>
  <c r="U507" i="2"/>
  <c r="Q507" i="2" s="1"/>
  <c r="U603" i="2"/>
  <c r="Q603" i="2" s="1"/>
  <c r="S603" i="2"/>
  <c r="L699" i="8"/>
  <c r="L699" i="16" s="1"/>
  <c r="S699" i="2"/>
  <c r="S28" i="2"/>
  <c r="U28" i="2"/>
  <c r="Q28" i="2" s="1"/>
  <c r="L60" i="8"/>
  <c r="L60" i="16" s="1"/>
  <c r="U60" i="16" s="1"/>
  <c r="S60" i="2"/>
  <c r="U60" i="2"/>
  <c r="Q60" i="2" s="1"/>
  <c r="U108" i="2"/>
  <c r="Q108" i="2" s="1"/>
  <c r="S108" i="2"/>
  <c r="S140" i="2"/>
  <c r="U140" i="2"/>
  <c r="Q140" i="2" s="1"/>
  <c r="L188" i="8"/>
  <c r="S188" i="2"/>
  <c r="U188" i="2"/>
  <c r="Q188" i="2" s="1"/>
  <c r="L220" i="8"/>
  <c r="S220" i="2"/>
  <c r="U220" i="2"/>
  <c r="Q220" i="2" s="1"/>
  <c r="S252" i="2"/>
  <c r="U252" i="2"/>
  <c r="Q252" i="2" s="1"/>
  <c r="L300" i="8"/>
  <c r="L300" i="16" s="1"/>
  <c r="U300" i="2"/>
  <c r="Q300" i="2" s="1"/>
  <c r="S300" i="2"/>
  <c r="S316" i="2"/>
  <c r="U316" i="2"/>
  <c r="Q316" i="2" s="1"/>
  <c r="S348" i="2"/>
  <c r="U348" i="2"/>
  <c r="Q348" i="2" s="1"/>
  <c r="L364" i="8"/>
  <c r="S364" i="2"/>
  <c r="S380" i="2"/>
  <c r="U380" i="2"/>
  <c r="Q380" i="2" s="1"/>
  <c r="L396" i="8"/>
  <c r="L396" i="16" s="1"/>
  <c r="U396" i="16" s="1"/>
  <c r="U396" i="2"/>
  <c r="Q396" i="2" s="1"/>
  <c r="S396" i="2"/>
  <c r="U412" i="2"/>
  <c r="Q412" i="2" s="1"/>
  <c r="L428" i="8"/>
  <c r="L428" i="16" s="1"/>
  <c r="S428" i="2"/>
  <c r="U428" i="2"/>
  <c r="Q428" i="2" s="1"/>
  <c r="U444" i="2"/>
  <c r="Q444" i="2" s="1"/>
  <c r="S444" i="2"/>
  <c r="L460" i="8"/>
  <c r="S460" i="2"/>
  <c r="U460" i="2"/>
  <c r="Q460" i="2" s="1"/>
  <c r="M22" i="11"/>
  <c r="S22" i="11" s="1"/>
  <c r="L492" i="8"/>
  <c r="U492" i="2"/>
  <c r="Q492" i="2" s="1"/>
  <c r="L508" i="8"/>
  <c r="S508" i="2"/>
  <c r="U508" i="2"/>
  <c r="Q508" i="2" s="1"/>
  <c r="U524" i="2"/>
  <c r="Q524" i="2" s="1"/>
  <c r="S524" i="2"/>
  <c r="S540" i="2"/>
  <c r="U540" i="2"/>
  <c r="Q540" i="2" s="1"/>
  <c r="L556" i="8"/>
  <c r="L556" i="16" s="1"/>
  <c r="S556" i="2"/>
  <c r="U556" i="2"/>
  <c r="Q556" i="2" s="1"/>
  <c r="L572" i="8"/>
  <c r="L572" i="16" s="1"/>
  <c r="U572" i="16" s="1"/>
  <c r="U572" i="2"/>
  <c r="Q572" i="2" s="1"/>
  <c r="S572" i="2"/>
  <c r="L588" i="8"/>
  <c r="L588" i="16" s="1"/>
  <c r="U588" i="16" s="1"/>
  <c r="S588" i="2"/>
  <c r="U588" i="2"/>
  <c r="Q588" i="2" s="1"/>
  <c r="L604" i="8"/>
  <c r="L604" i="16" s="1"/>
  <c r="U604" i="16" s="1"/>
  <c r="U604" i="2"/>
  <c r="Q604" i="2" s="1"/>
  <c r="S604" i="2"/>
  <c r="L620" i="8"/>
  <c r="L620" i="16" s="1"/>
  <c r="U620" i="16" s="1"/>
  <c r="S620" i="2"/>
  <c r="U620" i="2"/>
  <c r="Q620" i="2" s="1"/>
  <c r="S636" i="2"/>
  <c r="U636" i="2"/>
  <c r="Q636" i="2" s="1"/>
  <c r="U652" i="2"/>
  <c r="Q652" i="2" s="1"/>
  <c r="S652" i="2"/>
  <c r="L668" i="8"/>
  <c r="U668" i="2"/>
  <c r="Q668" i="2" s="1"/>
  <c r="S668" i="2"/>
  <c r="L684" i="8"/>
  <c r="S684" i="2"/>
  <c r="L700" i="8"/>
  <c r="S700" i="2"/>
  <c r="U700" i="2"/>
  <c r="Q700" i="2" s="1"/>
  <c r="U716" i="2"/>
  <c r="Q716" i="2" s="1"/>
  <c r="L732" i="8"/>
  <c r="U732" i="2"/>
  <c r="Q732" i="2" s="1"/>
  <c r="S732" i="2"/>
  <c r="S748" i="2"/>
  <c r="S764" i="2"/>
  <c r="U764" i="2"/>
  <c r="Q764" i="2" s="1"/>
  <c r="L780" i="8"/>
  <c r="S780" i="2"/>
  <c r="U780" i="2"/>
  <c r="Q780" i="2" s="1"/>
  <c r="L796" i="8"/>
  <c r="L796" i="16" s="1"/>
  <c r="U796" i="16" s="1"/>
  <c r="S796" i="2"/>
  <c r="S812" i="2"/>
  <c r="U812" i="2"/>
  <c r="Q812" i="2" s="1"/>
  <c r="U828" i="2"/>
  <c r="Q828" i="2" s="1"/>
  <c r="L844" i="8"/>
  <c r="T844" i="8" s="1"/>
  <c r="S844" i="2"/>
  <c r="U844" i="2"/>
  <c r="Q844" i="2" s="1"/>
  <c r="U860" i="2"/>
  <c r="Q860" i="2" s="1"/>
  <c r="L876" i="8"/>
  <c r="L892" i="8"/>
  <c r="L892" i="16" s="1"/>
  <c r="S892" i="2"/>
  <c r="U892" i="2"/>
  <c r="Q892" i="2" s="1"/>
  <c r="L908" i="8"/>
  <c r="S908" i="2"/>
  <c r="U908" i="2"/>
  <c r="Q908" i="2" s="1"/>
  <c r="U924" i="2"/>
  <c r="Q924" i="2" s="1"/>
  <c r="L940" i="8"/>
  <c r="T940" i="8" s="1"/>
  <c r="L956" i="8"/>
  <c r="T956" i="8" s="1"/>
  <c r="S956" i="2"/>
  <c r="U956" i="2"/>
  <c r="Q956" i="2" s="1"/>
  <c r="L972" i="8"/>
  <c r="L972" i="16" s="1"/>
  <c r="U972" i="16" s="1"/>
  <c r="U972" i="2"/>
  <c r="Q972" i="2" s="1"/>
  <c r="S988" i="2"/>
  <c r="L1004" i="8"/>
  <c r="T1004" i="8" s="1"/>
  <c r="U1004" i="2"/>
  <c r="Q1004" i="2" s="1"/>
  <c r="L1020" i="8"/>
  <c r="L1020" i="16" s="1"/>
  <c r="U1020" i="16" s="1"/>
  <c r="U1020" i="2"/>
  <c r="Q1020" i="2" s="1"/>
  <c r="S1036" i="2"/>
  <c r="U1036" i="2"/>
  <c r="Q1036" i="2" s="1"/>
  <c r="L1052" i="8"/>
  <c r="S1052" i="2"/>
  <c r="S1068" i="2"/>
  <c r="L1100" i="8"/>
  <c r="U1132" i="2"/>
  <c r="Q1132" i="2" s="1"/>
  <c r="L1148" i="8"/>
  <c r="T1148" i="8" s="1"/>
  <c r="S1164" i="2"/>
  <c r="U1164" i="2"/>
  <c r="Q1164" i="2" s="1"/>
  <c r="U1180" i="2"/>
  <c r="Q1180" i="2" s="1"/>
  <c r="U1196" i="2"/>
  <c r="Q1196" i="2" s="1"/>
  <c r="L1212" i="8"/>
  <c r="S1212" i="2"/>
  <c r="L1228" i="8"/>
  <c r="T1228" i="8" s="1"/>
  <c r="S1228" i="2"/>
  <c r="L1244" i="8"/>
  <c r="T1244" i="8" s="1"/>
  <c r="Q1229" i="2"/>
  <c r="Q1193" i="2"/>
  <c r="S1175" i="2"/>
  <c r="U1129" i="2"/>
  <c r="Q1129" i="2" s="1"/>
  <c r="U1115" i="2"/>
  <c r="Q1115" i="2" s="1"/>
  <c r="U1108" i="2"/>
  <c r="Q1108" i="2" s="1"/>
  <c r="U1080" i="2"/>
  <c r="Q1080" i="2" s="1"/>
  <c r="S1067" i="2"/>
  <c r="S1051" i="2"/>
  <c r="S1034" i="2"/>
  <c r="S1002" i="2"/>
  <c r="S955" i="2"/>
  <c r="S919" i="2"/>
  <c r="S890" i="2"/>
  <c r="U760" i="2"/>
  <c r="Q760" i="2" s="1"/>
  <c r="U731" i="2"/>
  <c r="Q731" i="2" s="1"/>
  <c r="S632" i="2"/>
  <c r="U456" i="2"/>
  <c r="Q456" i="2" s="1"/>
  <c r="L54" i="8"/>
  <c r="L54" i="16" s="1"/>
  <c r="M10" i="11"/>
  <c r="S10" i="11" s="1"/>
  <c r="S54" i="2"/>
  <c r="U54" i="2"/>
  <c r="Q54" i="2" s="1"/>
  <c r="L214" i="8"/>
  <c r="L214" i="16" s="1"/>
  <c r="S214" i="2"/>
  <c r="U214" i="2"/>
  <c r="Q214" i="2" s="1"/>
  <c r="L406" i="8"/>
  <c r="S406" i="2"/>
  <c r="U406" i="2"/>
  <c r="Q406" i="2" s="1"/>
  <c r="L582" i="8"/>
  <c r="L582" i="16" s="1"/>
  <c r="U582" i="16" s="1"/>
  <c r="U582" i="2"/>
  <c r="Q582" i="2" s="1"/>
  <c r="L774" i="8"/>
  <c r="T774" i="8" s="1"/>
  <c r="U774" i="2"/>
  <c r="Q774" i="2" s="1"/>
  <c r="S918" i="2"/>
  <c r="U918" i="2"/>
  <c r="Q918" i="2" s="1"/>
  <c r="S1094" i="2"/>
  <c r="S87" i="2"/>
  <c r="U87" i="2"/>
  <c r="Q87" i="2" s="1"/>
  <c r="L88" i="8"/>
  <c r="S88" i="2"/>
  <c r="U88" i="2"/>
  <c r="Q88" i="2" s="1"/>
  <c r="U73" i="2"/>
  <c r="Q73" i="2" s="1"/>
  <c r="L73" i="8"/>
  <c r="S73" i="2"/>
  <c r="L169" i="8"/>
  <c r="U169" i="2"/>
  <c r="Q169" i="2" s="1"/>
  <c r="S169" i="2"/>
  <c r="S74" i="2"/>
  <c r="U74" i="2"/>
  <c r="Q74" i="2" s="1"/>
  <c r="S202" i="2"/>
  <c r="U202" i="2"/>
  <c r="Q202" i="2" s="1"/>
  <c r="L314" i="8"/>
  <c r="L314" i="16" s="1"/>
  <c r="U314" i="16" s="1"/>
  <c r="S314" i="2"/>
  <c r="U314" i="2"/>
  <c r="Q314" i="2" s="1"/>
  <c r="L442" i="8"/>
  <c r="L442" i="16" s="1"/>
  <c r="S442" i="2"/>
  <c r="U442" i="2"/>
  <c r="Q442" i="2" s="1"/>
  <c r="S27" i="2"/>
  <c r="U27" i="2"/>
  <c r="Q27" i="2" s="1"/>
  <c r="L107" i="8"/>
  <c r="S107" i="2"/>
  <c r="U107" i="2"/>
  <c r="Q107" i="2" s="1"/>
  <c r="L203" i="8"/>
  <c r="S203" i="2"/>
  <c r="U203" i="2"/>
  <c r="Q203" i="2" s="1"/>
  <c r="S299" i="2"/>
  <c r="U299" i="2"/>
  <c r="Q299" i="2" s="1"/>
  <c r="L395" i="8"/>
  <c r="S395" i="2"/>
  <c r="S475" i="2"/>
  <c r="U475" i="2"/>
  <c r="Q475" i="2" s="1"/>
  <c r="L571" i="8"/>
  <c r="S571" i="2"/>
  <c r="U571" i="2"/>
  <c r="Q571" i="2" s="1"/>
  <c r="L651" i="8"/>
  <c r="U651" i="2"/>
  <c r="Q651" i="2" s="1"/>
  <c r="S651" i="2"/>
  <c r="S683" i="2"/>
  <c r="L763" i="8"/>
  <c r="L763" i="16" s="1"/>
  <c r="U763" i="16" s="1"/>
  <c r="S763" i="2"/>
  <c r="U763" i="2"/>
  <c r="Q763" i="2" s="1"/>
  <c r="L811" i="8"/>
  <c r="S811" i="2"/>
  <c r="U811" i="2"/>
  <c r="Q811" i="2" s="1"/>
  <c r="L923" i="8"/>
  <c r="L923" i="16" s="1"/>
  <c r="U923" i="16" s="1"/>
  <c r="S12" i="2"/>
  <c r="U12" i="2"/>
  <c r="Q12" i="2" s="1"/>
  <c r="L44" i="8"/>
  <c r="U44" i="2"/>
  <c r="Q44" i="2" s="1"/>
  <c r="S44" i="2"/>
  <c r="L76" i="8"/>
  <c r="L76" i="16" s="1"/>
  <c r="U76" i="16" s="1"/>
  <c r="S76" i="2"/>
  <c r="U76" i="2"/>
  <c r="Q76" i="2" s="1"/>
  <c r="L92" i="8"/>
  <c r="S92" i="2"/>
  <c r="U92" i="2"/>
  <c r="Q92" i="2" s="1"/>
  <c r="U124" i="2"/>
  <c r="Q124" i="2" s="1"/>
  <c r="S124" i="2"/>
  <c r="L156" i="8"/>
  <c r="L156" i="16" s="1"/>
  <c r="U156" i="16" s="1"/>
  <c r="S156" i="2"/>
  <c r="U156" i="2"/>
  <c r="Q156" i="2" s="1"/>
  <c r="L172" i="8"/>
  <c r="U172" i="2"/>
  <c r="Q172" i="2" s="1"/>
  <c r="S172" i="2"/>
  <c r="L204" i="8"/>
  <c r="S204" i="2"/>
  <c r="U204" i="2"/>
  <c r="Q204" i="2" s="1"/>
  <c r="S236" i="2"/>
  <c r="U236" i="2"/>
  <c r="Q236" i="2" s="1"/>
  <c r="S268" i="2"/>
  <c r="U268" i="2"/>
  <c r="Q268" i="2" s="1"/>
  <c r="U284" i="2"/>
  <c r="Q284" i="2" s="1"/>
  <c r="S284" i="2"/>
  <c r="L332" i="8"/>
  <c r="S332" i="2"/>
  <c r="U332" i="2"/>
  <c r="Q332" i="2" s="1"/>
  <c r="L13" i="8"/>
  <c r="U13" i="2"/>
  <c r="Q13" i="2" s="1"/>
  <c r="S13" i="2"/>
  <c r="U29" i="2"/>
  <c r="Q29" i="2" s="1"/>
  <c r="L29" i="8"/>
  <c r="T29" i="8" s="1"/>
  <c r="S29" i="2"/>
  <c r="U45" i="2"/>
  <c r="Q45" i="2" s="1"/>
  <c r="L45" i="8"/>
  <c r="S45" i="2"/>
  <c r="U61" i="2"/>
  <c r="Q61" i="2" s="1"/>
  <c r="S61" i="2"/>
  <c r="U77" i="2"/>
  <c r="Q77" i="2" s="1"/>
  <c r="L77" i="8"/>
  <c r="S77" i="2"/>
  <c r="L93" i="8"/>
  <c r="U93" i="2"/>
  <c r="Q93" i="2" s="1"/>
  <c r="S93" i="2"/>
  <c r="U109" i="2"/>
  <c r="Q109" i="2" s="1"/>
  <c r="L109" i="8"/>
  <c r="S109" i="2"/>
  <c r="L125" i="8"/>
  <c r="L125" i="16" s="1"/>
  <c r="U125" i="16" s="1"/>
  <c r="U125" i="2"/>
  <c r="Q125" i="2" s="1"/>
  <c r="S125" i="2"/>
  <c r="U141" i="2"/>
  <c r="Q141" i="2" s="1"/>
  <c r="S141" i="2"/>
  <c r="U157" i="2"/>
  <c r="Q157" i="2" s="1"/>
  <c r="S157" i="2"/>
  <c r="U173" i="2"/>
  <c r="Q173" i="2" s="1"/>
  <c r="S173" i="2"/>
  <c r="L173" i="8"/>
  <c r="U189" i="2"/>
  <c r="Q189" i="2" s="1"/>
  <c r="L189" i="8"/>
  <c r="S189" i="2"/>
  <c r="U205" i="2"/>
  <c r="Q205" i="2" s="1"/>
  <c r="L205" i="8"/>
  <c r="S205" i="2"/>
  <c r="L221" i="8"/>
  <c r="U221" i="2"/>
  <c r="Q221" i="2" s="1"/>
  <c r="S221" i="2"/>
  <c r="U237" i="2"/>
  <c r="Q237" i="2" s="1"/>
  <c r="L237" i="8"/>
  <c r="S237" i="2"/>
  <c r="U253" i="2"/>
  <c r="Q253" i="2" s="1"/>
  <c r="S253" i="2"/>
  <c r="L269" i="8"/>
  <c r="U269" i="2"/>
  <c r="Q269" i="2" s="1"/>
  <c r="S269" i="2"/>
  <c r="L285" i="8"/>
  <c r="L285" i="16" s="1"/>
  <c r="U285" i="16" s="1"/>
  <c r="S285" i="2"/>
  <c r="U285" i="2"/>
  <c r="Q285" i="2" s="1"/>
  <c r="L301" i="8"/>
  <c r="S301" i="2"/>
  <c r="U301" i="2"/>
  <c r="Q301" i="2" s="1"/>
  <c r="S317" i="2"/>
  <c r="U317" i="2"/>
  <c r="Q317" i="2" s="1"/>
  <c r="S333" i="2"/>
  <c r="S349" i="2"/>
  <c r="U349" i="2"/>
  <c r="Q349" i="2" s="1"/>
  <c r="L365" i="8"/>
  <c r="L381" i="8"/>
  <c r="S381" i="2"/>
  <c r="U381" i="2"/>
  <c r="Q381" i="2" s="1"/>
  <c r="L397" i="8"/>
  <c r="T397" i="8" s="1"/>
  <c r="S397" i="2"/>
  <c r="U397" i="2"/>
  <c r="Q397" i="2" s="1"/>
  <c r="L413" i="8"/>
  <c r="L413" i="16" s="1"/>
  <c r="U413" i="16" s="1"/>
  <c r="U413" i="2"/>
  <c r="Q413" i="2" s="1"/>
  <c r="S413" i="2"/>
  <c r="U429" i="2"/>
  <c r="Q429" i="2" s="1"/>
  <c r="S429" i="2"/>
  <c r="S445" i="2"/>
  <c r="U445" i="2"/>
  <c r="Q445" i="2" s="1"/>
  <c r="L461" i="8"/>
  <c r="L461" i="16" s="1"/>
  <c r="U461" i="16" s="1"/>
  <c r="S461" i="2"/>
  <c r="U461" i="2"/>
  <c r="Q461" i="2" s="1"/>
  <c r="L477" i="8"/>
  <c r="T477" i="8" s="1"/>
  <c r="S477" i="2"/>
  <c r="U477" i="2"/>
  <c r="Q477" i="2" s="1"/>
  <c r="L493" i="8"/>
  <c r="L493" i="16" s="1"/>
  <c r="U493" i="16" s="1"/>
  <c r="U493" i="2"/>
  <c r="Q493" i="2" s="1"/>
  <c r="S493" i="2"/>
  <c r="S509" i="2"/>
  <c r="U509" i="2"/>
  <c r="Q509" i="2" s="1"/>
  <c r="L525" i="8"/>
  <c r="S525" i="2"/>
  <c r="U525" i="2"/>
  <c r="Q525" i="2" s="1"/>
  <c r="S541" i="2"/>
  <c r="U541" i="2"/>
  <c r="Q541" i="2" s="1"/>
  <c r="L557" i="8"/>
  <c r="L557" i="16" s="1"/>
  <c r="U557" i="16" s="1"/>
  <c r="U557" i="2"/>
  <c r="Q557" i="2" s="1"/>
  <c r="L573" i="8"/>
  <c r="L573" i="16" s="1"/>
  <c r="U573" i="16" s="1"/>
  <c r="U573" i="2"/>
  <c r="Q573" i="2" s="1"/>
  <c r="S573" i="2"/>
  <c r="L589" i="8"/>
  <c r="U589" i="2"/>
  <c r="Q589" i="2" s="1"/>
  <c r="S605" i="2"/>
  <c r="U605" i="2"/>
  <c r="Q605" i="2" s="1"/>
  <c r="S621" i="2"/>
  <c r="U621" i="2"/>
  <c r="Q621" i="2" s="1"/>
  <c r="L637" i="8"/>
  <c r="S637" i="2"/>
  <c r="U653" i="2"/>
  <c r="Q653" i="2" s="1"/>
  <c r="S653" i="2"/>
  <c r="L669" i="8"/>
  <c r="T669" i="8" s="1"/>
  <c r="S669" i="2"/>
  <c r="U669" i="2"/>
  <c r="Q669" i="2" s="1"/>
  <c r="L685" i="8"/>
  <c r="L685" i="16" s="1"/>
  <c r="U685" i="16" s="1"/>
  <c r="U685" i="2"/>
  <c r="Q685" i="2" s="1"/>
  <c r="S701" i="2"/>
  <c r="U701" i="2"/>
  <c r="Q701" i="2" s="1"/>
  <c r="L717" i="8"/>
  <c r="L717" i="16" s="1"/>
  <c r="U717" i="16" s="1"/>
  <c r="U717" i="2"/>
  <c r="Q717" i="2" s="1"/>
  <c r="S733" i="2"/>
  <c r="U733" i="2"/>
  <c r="Q733" i="2" s="1"/>
  <c r="S749" i="2"/>
  <c r="U749" i="2"/>
  <c r="Q749" i="2" s="1"/>
  <c r="L765" i="8"/>
  <c r="T765" i="8" s="1"/>
  <c r="S765" i="2"/>
  <c r="U765" i="2"/>
  <c r="Q765" i="2" s="1"/>
  <c r="L781" i="8"/>
  <c r="U781" i="2"/>
  <c r="Q781" i="2" s="1"/>
  <c r="S781" i="2"/>
  <c r="L797" i="8"/>
  <c r="L797" i="16" s="1"/>
  <c r="U797" i="16" s="1"/>
  <c r="S797" i="2"/>
  <c r="L813" i="8"/>
  <c r="L813" i="16" s="1"/>
  <c r="U813" i="16" s="1"/>
  <c r="S813" i="2"/>
  <c r="U829" i="2"/>
  <c r="Q829" i="2" s="1"/>
  <c r="L845" i="8"/>
  <c r="S861" i="2"/>
  <c r="U861" i="2"/>
  <c r="Q861" i="2" s="1"/>
  <c r="L877" i="8"/>
  <c r="S877" i="2"/>
  <c r="L893" i="8"/>
  <c r="T893" i="8" s="1"/>
  <c r="S893" i="2"/>
  <c r="U893" i="2"/>
  <c r="Q893" i="2" s="1"/>
  <c r="S909" i="2"/>
  <c r="U909" i="2"/>
  <c r="Q909" i="2" s="1"/>
  <c r="L925" i="8"/>
  <c r="T925" i="8" s="1"/>
  <c r="U925" i="2"/>
  <c r="Q925" i="2" s="1"/>
  <c r="S941" i="2"/>
  <c r="U941" i="2"/>
  <c r="Q941" i="2" s="1"/>
  <c r="L957" i="8"/>
  <c r="S957" i="2"/>
  <c r="U957" i="2"/>
  <c r="Q957" i="2" s="1"/>
  <c r="U973" i="2"/>
  <c r="Q973" i="2" s="1"/>
  <c r="L989" i="8"/>
  <c r="U989" i="2"/>
  <c r="Q989" i="2" s="1"/>
  <c r="L1005" i="8"/>
  <c r="T1005" i="8" s="1"/>
  <c r="S1005" i="2"/>
  <c r="U1005" i="2"/>
  <c r="Q1005" i="2" s="1"/>
  <c r="L1021" i="8"/>
  <c r="L1021" i="16" s="1"/>
  <c r="U1021" i="16" s="1"/>
  <c r="S1021" i="2"/>
  <c r="L1037" i="8"/>
  <c r="L1069" i="8"/>
  <c r="L1085" i="8"/>
  <c r="L1085" i="16" s="1"/>
  <c r="U1085" i="16" s="1"/>
  <c r="U1085" i="2"/>
  <c r="Q1085" i="2" s="1"/>
  <c r="L1101" i="8"/>
  <c r="L1117" i="8"/>
  <c r="L1117" i="16" s="1"/>
  <c r="S1117" i="2"/>
  <c r="U1117" i="2"/>
  <c r="Q1117" i="2" s="1"/>
  <c r="L1133" i="8"/>
  <c r="U1133" i="2"/>
  <c r="Q1133" i="2" s="1"/>
  <c r="L1149" i="8"/>
  <c r="S1149" i="2"/>
  <c r="U1149" i="2"/>
  <c r="Q1149" i="2" s="1"/>
  <c r="L1165" i="8"/>
  <c r="T1165" i="8" s="1"/>
  <c r="S1165" i="2"/>
  <c r="L1181" i="8"/>
  <c r="S1181" i="2"/>
  <c r="L1197" i="8"/>
  <c r="M6" i="11"/>
  <c r="M7" i="3"/>
  <c r="L1213" i="8"/>
  <c r="L1213" i="16" s="1"/>
  <c r="L1229" i="8"/>
  <c r="T1229" i="8" s="1"/>
  <c r="S1229" i="2"/>
  <c r="U1216" i="2"/>
  <c r="Q1216" i="2" s="1"/>
  <c r="U1210" i="2"/>
  <c r="Q1210" i="2" s="1"/>
  <c r="S1193" i="2"/>
  <c r="Q1181" i="2"/>
  <c r="U1174" i="2"/>
  <c r="Q1174" i="2" s="1"/>
  <c r="S1163" i="2"/>
  <c r="Q1150" i="2"/>
  <c r="U1136" i="2"/>
  <c r="Q1136" i="2" s="1"/>
  <c r="S1101" i="2"/>
  <c r="S1095" i="2"/>
  <c r="U1066" i="2"/>
  <c r="Q1066" i="2" s="1"/>
  <c r="U1050" i="2"/>
  <c r="Q1050" i="2" s="1"/>
  <c r="U1017" i="2"/>
  <c r="Q1017" i="2" s="1"/>
  <c r="U1001" i="2"/>
  <c r="Q1001" i="2" s="1"/>
  <c r="S971" i="2"/>
  <c r="U954" i="2"/>
  <c r="Q954" i="2" s="1"/>
  <c r="U889" i="2"/>
  <c r="Q889" i="2" s="1"/>
  <c r="U839" i="2"/>
  <c r="Q839" i="2" s="1"/>
  <c r="S790" i="2"/>
  <c r="U697" i="2"/>
  <c r="Q697" i="2" s="1"/>
  <c r="U631" i="2"/>
  <c r="Q631" i="2" s="1"/>
  <c r="S584" i="2"/>
  <c r="S522" i="2"/>
  <c r="S266" i="2"/>
  <c r="L22" i="8"/>
  <c r="S22" i="2"/>
  <c r="U22" i="2"/>
  <c r="Q22" i="2" s="1"/>
  <c r="L150" i="8"/>
  <c r="S150" i="2"/>
  <c r="U150" i="2"/>
  <c r="Q150" i="2" s="1"/>
  <c r="U326" i="2"/>
  <c r="Q326" i="2" s="1"/>
  <c r="S326" i="2"/>
  <c r="L486" i="8"/>
  <c r="L486" i="16" s="1"/>
  <c r="U486" i="16" s="1"/>
  <c r="U486" i="2"/>
  <c r="Q486" i="2" s="1"/>
  <c r="S486" i="2"/>
  <c r="L678" i="8"/>
  <c r="U678" i="2"/>
  <c r="Q678" i="2" s="1"/>
  <c r="L854" i="8"/>
  <c r="L854" i="16" s="1"/>
  <c r="U854" i="16" s="1"/>
  <c r="S854" i="2"/>
  <c r="U854" i="2"/>
  <c r="Q854" i="2" s="1"/>
  <c r="L1126" i="8"/>
  <c r="L151" i="8"/>
  <c r="S151" i="2"/>
  <c r="U151" i="2"/>
  <c r="Q151" i="2" s="1"/>
  <c r="L40" i="8"/>
  <c r="L40" i="16" s="1"/>
  <c r="S40" i="2"/>
  <c r="U40" i="2"/>
  <c r="Q40" i="2" s="1"/>
  <c r="U57" i="2"/>
  <c r="Q57" i="2" s="1"/>
  <c r="L57" i="8"/>
  <c r="S57" i="2"/>
  <c r="U217" i="2"/>
  <c r="Q217" i="2" s="1"/>
  <c r="L217" i="8"/>
  <c r="S217" i="2"/>
  <c r="L58" i="8"/>
  <c r="U58" i="2"/>
  <c r="Q58" i="2" s="1"/>
  <c r="S58" i="2"/>
  <c r="L186" i="8"/>
  <c r="L186" i="16" s="1"/>
  <c r="U186" i="16" s="1"/>
  <c r="U186" i="2"/>
  <c r="Q186" i="2" s="1"/>
  <c r="S186" i="2"/>
  <c r="L282" i="8"/>
  <c r="L282" i="16" s="1"/>
  <c r="S282" i="2"/>
  <c r="U282" i="2"/>
  <c r="Q282" i="2" s="1"/>
  <c r="U362" i="2"/>
  <c r="Q362" i="2" s="1"/>
  <c r="S362" i="2"/>
  <c r="L426" i="8"/>
  <c r="L426" i="16" s="1"/>
  <c r="U426" i="16" s="1"/>
  <c r="S426" i="2"/>
  <c r="U426" i="2"/>
  <c r="Q426" i="2" s="1"/>
  <c r="L11" i="8"/>
  <c r="L11" i="16" s="1"/>
  <c r="S11" i="2"/>
  <c r="U11" i="2"/>
  <c r="Q11" i="2" s="1"/>
  <c r="U91" i="2"/>
  <c r="Q91" i="2" s="1"/>
  <c r="L91" i="8"/>
  <c r="L91" i="16" s="1"/>
  <c r="S91" i="2"/>
  <c r="S123" i="2"/>
  <c r="L123" i="8"/>
  <c r="L123" i="16" s="1"/>
  <c r="U123" i="2"/>
  <c r="Q123" i="2" s="1"/>
  <c r="U219" i="2"/>
  <c r="Q219" i="2" s="1"/>
  <c r="S219" i="2"/>
  <c r="S283" i="2"/>
  <c r="U283" i="2"/>
  <c r="Q283" i="2" s="1"/>
  <c r="L363" i="8"/>
  <c r="S363" i="2"/>
  <c r="U363" i="2"/>
  <c r="Q363" i="2" s="1"/>
  <c r="L443" i="8"/>
  <c r="L443" i="16" s="1"/>
  <c r="U443" i="16" s="1"/>
  <c r="S443" i="2"/>
  <c r="U443" i="2"/>
  <c r="Q443" i="2" s="1"/>
  <c r="L539" i="8"/>
  <c r="U539" i="2"/>
  <c r="Q539" i="2" s="1"/>
  <c r="S539" i="2"/>
  <c r="L587" i="8"/>
  <c r="L587" i="16" s="1"/>
  <c r="U587" i="16" s="1"/>
  <c r="U587" i="2"/>
  <c r="Q587" i="2" s="1"/>
  <c r="S587" i="2"/>
  <c r="U667" i="2"/>
  <c r="Q667" i="2" s="1"/>
  <c r="L843" i="8"/>
  <c r="S843" i="2"/>
  <c r="U843" i="2"/>
  <c r="Q843" i="2" s="1"/>
  <c r="S14" i="2"/>
  <c r="U14" i="2"/>
  <c r="Q14" i="2" s="1"/>
  <c r="S30" i="2"/>
  <c r="U30" i="2"/>
  <c r="Q30" i="2" s="1"/>
  <c r="S46" i="2"/>
  <c r="U46" i="2"/>
  <c r="Q46" i="2" s="1"/>
  <c r="L62" i="8"/>
  <c r="L62" i="16" s="1"/>
  <c r="U62" i="2"/>
  <c r="Q62" i="2" s="1"/>
  <c r="S62" i="2"/>
  <c r="L78" i="8"/>
  <c r="S78" i="2"/>
  <c r="U78" i="2"/>
  <c r="Q78" i="2" s="1"/>
  <c r="S94" i="2"/>
  <c r="U94" i="2"/>
  <c r="Q94" i="2" s="1"/>
  <c r="S110" i="2"/>
  <c r="L110" i="8"/>
  <c r="U110" i="2"/>
  <c r="Q110" i="2" s="1"/>
  <c r="L126" i="8"/>
  <c r="L126" i="16" s="1"/>
  <c r="U126" i="2"/>
  <c r="Q126" i="2" s="1"/>
  <c r="S126" i="2"/>
  <c r="L142" i="8"/>
  <c r="S142" i="2"/>
  <c r="U142" i="2"/>
  <c r="Q142" i="2" s="1"/>
  <c r="L158" i="8"/>
  <c r="S158" i="2"/>
  <c r="U158" i="2"/>
  <c r="Q158" i="2" s="1"/>
  <c r="S174" i="2"/>
  <c r="U174" i="2"/>
  <c r="Q174" i="2" s="1"/>
  <c r="L190" i="8"/>
  <c r="L190" i="16" s="1"/>
  <c r="U190" i="16" s="1"/>
  <c r="U190" i="2"/>
  <c r="Q190" i="2" s="1"/>
  <c r="S190" i="2"/>
  <c r="L206" i="8"/>
  <c r="L206" i="16" s="1"/>
  <c r="U206" i="16" s="1"/>
  <c r="U206" i="2"/>
  <c r="Q206" i="2" s="1"/>
  <c r="S206" i="2"/>
  <c r="S222" i="2"/>
  <c r="U222" i="2"/>
  <c r="Q222" i="2" s="1"/>
  <c r="L238" i="8"/>
  <c r="S238" i="2"/>
  <c r="U238" i="2"/>
  <c r="Q238" i="2" s="1"/>
  <c r="S254" i="2"/>
  <c r="U254" i="2"/>
  <c r="Q254" i="2" s="1"/>
  <c r="S270" i="2"/>
  <c r="U270" i="2"/>
  <c r="Q270" i="2" s="1"/>
  <c r="L286" i="8"/>
  <c r="S286" i="2"/>
  <c r="U286" i="2"/>
  <c r="Q286" i="2" s="1"/>
  <c r="L302" i="8"/>
  <c r="S302" i="2"/>
  <c r="U302" i="2"/>
  <c r="Q302" i="2" s="1"/>
  <c r="L318" i="8"/>
  <c r="L318" i="16" s="1"/>
  <c r="U318" i="16" s="1"/>
  <c r="S318" i="2"/>
  <c r="U318" i="2"/>
  <c r="Q318" i="2" s="1"/>
  <c r="L334" i="8"/>
  <c r="L334" i="16" s="1"/>
  <c r="S334" i="2"/>
  <c r="U334" i="2"/>
  <c r="Q334" i="2" s="1"/>
  <c r="L350" i="8"/>
  <c r="S350" i="2"/>
  <c r="U350" i="2"/>
  <c r="Q350" i="2" s="1"/>
  <c r="L366" i="8"/>
  <c r="U366" i="2"/>
  <c r="Q366" i="2" s="1"/>
  <c r="L382" i="8"/>
  <c r="T382" i="8" s="1"/>
  <c r="U382" i="2"/>
  <c r="Q382" i="2" s="1"/>
  <c r="S382" i="2"/>
  <c r="L398" i="8"/>
  <c r="U398" i="2"/>
  <c r="Q398" i="2" s="1"/>
  <c r="S398" i="2"/>
  <c r="L414" i="8"/>
  <c r="L414" i="16" s="1"/>
  <c r="U414" i="16" s="1"/>
  <c r="S414" i="2"/>
  <c r="U414" i="2"/>
  <c r="Q414" i="2" s="1"/>
  <c r="U430" i="2"/>
  <c r="Q430" i="2" s="1"/>
  <c r="L446" i="8"/>
  <c r="U446" i="2"/>
  <c r="Q446" i="2" s="1"/>
  <c r="S446" i="2"/>
  <c r="U462" i="2"/>
  <c r="Q462" i="2" s="1"/>
  <c r="S462" i="2"/>
  <c r="L478" i="8"/>
  <c r="U478" i="2"/>
  <c r="Q478" i="2" s="1"/>
  <c r="S478" i="2"/>
  <c r="L494" i="8"/>
  <c r="L494" i="16" s="1"/>
  <c r="S494" i="2"/>
  <c r="U494" i="2"/>
  <c r="Q494" i="2" s="1"/>
  <c r="L510" i="8"/>
  <c r="S510" i="2"/>
  <c r="U510" i="2"/>
  <c r="Q510" i="2" s="1"/>
  <c r="L526" i="8"/>
  <c r="L526" i="16" s="1"/>
  <c r="S526" i="2"/>
  <c r="U526" i="2"/>
  <c r="Q526" i="2" s="1"/>
  <c r="U542" i="2"/>
  <c r="Q542" i="2" s="1"/>
  <c r="L558" i="8"/>
  <c r="L558" i="16" s="1"/>
  <c r="S558" i="2"/>
  <c r="U558" i="2"/>
  <c r="Q558" i="2" s="1"/>
  <c r="L574" i="8"/>
  <c r="L574" i="16" s="1"/>
  <c r="U574" i="2"/>
  <c r="Q574" i="2" s="1"/>
  <c r="L590" i="8"/>
  <c r="S590" i="2"/>
  <c r="U590" i="2"/>
  <c r="Q590" i="2" s="1"/>
  <c r="L606" i="8"/>
  <c r="L606" i="16" s="1"/>
  <c r="U606" i="16" s="1"/>
  <c r="S606" i="2"/>
  <c r="U606" i="2"/>
  <c r="Q606" i="2" s="1"/>
  <c r="L622" i="8"/>
  <c r="L622" i="16" s="1"/>
  <c r="U622" i="16" s="1"/>
  <c r="S622" i="2"/>
  <c r="L638" i="8"/>
  <c r="S638" i="2"/>
  <c r="S654" i="2"/>
  <c r="U654" i="2"/>
  <c r="Q654" i="2" s="1"/>
  <c r="L670" i="8"/>
  <c r="L670" i="16" s="1"/>
  <c r="U670" i="16" s="1"/>
  <c r="S670" i="2"/>
  <c r="U670" i="2"/>
  <c r="Q670" i="2" s="1"/>
  <c r="L686" i="8"/>
  <c r="U686" i="2"/>
  <c r="Q686" i="2" s="1"/>
  <c r="L702" i="8"/>
  <c r="S702" i="2"/>
  <c r="U702" i="2"/>
  <c r="Q702" i="2" s="1"/>
  <c r="L718" i="8"/>
  <c r="S718" i="2"/>
  <c r="U718" i="2"/>
  <c r="Q718" i="2" s="1"/>
  <c r="L734" i="8"/>
  <c r="U734" i="2"/>
  <c r="Q734" i="2" s="1"/>
  <c r="S734" i="2"/>
  <c r="L750" i="8"/>
  <c r="T750" i="8" s="1"/>
  <c r="S750" i="2"/>
  <c r="U750" i="2"/>
  <c r="Q750" i="2" s="1"/>
  <c r="L766" i="8"/>
  <c r="L766" i="16" s="1"/>
  <c r="U766" i="16" s="1"/>
  <c r="S766" i="2"/>
  <c r="L782" i="8"/>
  <c r="S782" i="2"/>
  <c r="U782" i="2"/>
  <c r="Q782" i="2" s="1"/>
  <c r="L798" i="8"/>
  <c r="S798" i="2"/>
  <c r="U798" i="2"/>
  <c r="Q798" i="2" s="1"/>
  <c r="L814" i="8"/>
  <c r="L830" i="8"/>
  <c r="S830" i="2"/>
  <c r="U830" i="2"/>
  <c r="Q830" i="2" s="1"/>
  <c r="S846" i="2"/>
  <c r="L862" i="8"/>
  <c r="T862" i="8" s="1"/>
  <c r="S862" i="2"/>
  <c r="U862" i="2"/>
  <c r="Q862" i="2" s="1"/>
  <c r="L878" i="8"/>
  <c r="S878" i="2"/>
  <c r="U878" i="2"/>
  <c r="Q878" i="2" s="1"/>
  <c r="L894" i="8"/>
  <c r="L894" i="16" s="1"/>
  <c r="S894" i="2"/>
  <c r="M24" i="11"/>
  <c r="S24" i="11" s="1"/>
  <c r="L910" i="8"/>
  <c r="L910" i="16" s="1"/>
  <c r="S910" i="2"/>
  <c r="U910" i="2"/>
  <c r="Q910" i="2" s="1"/>
  <c r="L926" i="8"/>
  <c r="L926" i="16" s="1"/>
  <c r="S926" i="2"/>
  <c r="U926" i="2"/>
  <c r="Q926" i="2" s="1"/>
  <c r="L942" i="8"/>
  <c r="L942" i="16" s="1"/>
  <c r="U942" i="16" s="1"/>
  <c r="S942" i="2"/>
  <c r="U942" i="2"/>
  <c r="Q942" i="2" s="1"/>
  <c r="L958" i="8"/>
  <c r="S958" i="2"/>
  <c r="U958" i="2"/>
  <c r="Q958" i="2" s="1"/>
  <c r="S974" i="2"/>
  <c r="U974" i="2"/>
  <c r="Q974" i="2" s="1"/>
  <c r="L990" i="8"/>
  <c r="L990" i="16" s="1"/>
  <c r="U990" i="16" s="1"/>
  <c r="S990" i="2"/>
  <c r="L1006" i="8"/>
  <c r="L1006" i="16" s="1"/>
  <c r="U1006" i="16" s="1"/>
  <c r="L1022" i="8"/>
  <c r="L1038" i="8"/>
  <c r="L1038" i="16" s="1"/>
  <c r="U1038" i="16" s="1"/>
  <c r="U1038" i="2"/>
  <c r="Q1038" i="2" s="1"/>
  <c r="S1070" i="2"/>
  <c r="U1070" i="2"/>
  <c r="Q1070" i="2" s="1"/>
  <c r="L1070" i="8"/>
  <c r="L1086" i="8"/>
  <c r="U1086" i="2"/>
  <c r="Q1086" i="2" s="1"/>
  <c r="S1102" i="2"/>
  <c r="U1102" i="2"/>
  <c r="Q1102" i="2" s="1"/>
  <c r="L1102" i="8"/>
  <c r="L1102" i="16" s="1"/>
  <c r="U1102" i="16" s="1"/>
  <c r="L1118" i="8"/>
  <c r="R1118" i="8" s="1"/>
  <c r="S1118" i="2"/>
  <c r="L1134" i="8"/>
  <c r="T1134" i="8" s="1"/>
  <c r="S1134" i="2"/>
  <c r="L1150" i="8"/>
  <c r="R1150" i="8" s="1"/>
  <c r="L1166" i="8"/>
  <c r="L1182" i="8"/>
  <c r="L1230" i="8"/>
  <c r="T1230" i="8" s="1"/>
  <c r="U1228" i="2"/>
  <c r="Q1228" i="2" s="1"/>
  <c r="S1222" i="2"/>
  <c r="Q1198" i="2"/>
  <c r="U1162" i="2"/>
  <c r="Q1162" i="2" s="1"/>
  <c r="S1150" i="2"/>
  <c r="U1121" i="2"/>
  <c r="Q1121" i="2" s="1"/>
  <c r="S1115" i="2"/>
  <c r="U1100" i="2"/>
  <c r="Q1100" i="2" s="1"/>
  <c r="U1094" i="2"/>
  <c r="Q1094" i="2" s="1"/>
  <c r="S1080" i="2"/>
  <c r="S1033" i="2"/>
  <c r="U986" i="2"/>
  <c r="Q986" i="2" s="1"/>
  <c r="U970" i="2"/>
  <c r="Q970" i="2" s="1"/>
  <c r="S935" i="2"/>
  <c r="U907" i="2"/>
  <c r="Q907" i="2" s="1"/>
  <c r="S860" i="2"/>
  <c r="U820" i="2"/>
  <c r="Q820" i="2" s="1"/>
  <c r="U779" i="2"/>
  <c r="Q779" i="2" s="1"/>
  <c r="U759" i="2"/>
  <c r="Q759" i="2" s="1"/>
  <c r="S731" i="2"/>
  <c r="S686" i="2"/>
  <c r="S666" i="2"/>
  <c r="S534" i="2"/>
  <c r="S365" i="2"/>
  <c r="L118" i="8"/>
  <c r="L118" i="16" s="1"/>
  <c r="S118" i="2"/>
  <c r="U118" i="2"/>
  <c r="Q118" i="2" s="1"/>
  <c r="L310" i="8"/>
  <c r="U310" i="2"/>
  <c r="Q310" i="2" s="1"/>
  <c r="S310" i="2"/>
  <c r="S470" i="2"/>
  <c r="U470" i="2"/>
  <c r="Q470" i="2" s="1"/>
  <c r="L646" i="8"/>
  <c r="L646" i="16" s="1"/>
  <c r="U646" i="2"/>
  <c r="Q646" i="2" s="1"/>
  <c r="L806" i="8"/>
  <c r="S806" i="2"/>
  <c r="U806" i="2"/>
  <c r="Q806" i="2" s="1"/>
  <c r="L1014" i="8"/>
  <c r="L1014" i="16" s="1"/>
  <c r="U1014" i="16" s="1"/>
  <c r="S1014" i="2"/>
  <c r="L1142" i="8"/>
  <c r="L119" i="8"/>
  <c r="L119" i="16" s="1"/>
  <c r="U119" i="16" s="1"/>
  <c r="S119" i="2"/>
  <c r="U119" i="2"/>
  <c r="Q119" i="2" s="1"/>
  <c r="U56" i="2"/>
  <c r="Q56" i="2" s="1"/>
  <c r="S56" i="2"/>
  <c r="U121" i="2"/>
  <c r="Q121" i="2" s="1"/>
  <c r="L121" i="8"/>
  <c r="S121" i="2"/>
  <c r="L42" i="8"/>
  <c r="S42" i="2"/>
  <c r="U42" i="2"/>
  <c r="Q42" i="2" s="1"/>
  <c r="S106" i="2"/>
  <c r="U106" i="2"/>
  <c r="Q106" i="2" s="1"/>
  <c r="L234" i="8"/>
  <c r="S234" i="2"/>
  <c r="U234" i="2"/>
  <c r="Q234" i="2" s="1"/>
  <c r="S159" i="2"/>
  <c r="L159" i="8"/>
  <c r="U159" i="2"/>
  <c r="Q159" i="2" s="1"/>
  <c r="S175" i="2"/>
  <c r="U175" i="2"/>
  <c r="Q175" i="2" s="1"/>
  <c r="S191" i="2"/>
  <c r="L191" i="8"/>
  <c r="U191" i="2"/>
  <c r="Q191" i="2" s="1"/>
  <c r="M10" i="3"/>
  <c r="S207" i="2"/>
  <c r="M21" i="11"/>
  <c r="U21" i="11" s="1"/>
  <c r="L207" i="8"/>
  <c r="L207" i="16" s="1"/>
  <c r="U207" i="2"/>
  <c r="Q207" i="2" s="1"/>
  <c r="S223" i="2"/>
  <c r="L223" i="8"/>
  <c r="U223" i="2"/>
  <c r="Q223" i="2" s="1"/>
  <c r="L239" i="8"/>
  <c r="L239" i="16" s="1"/>
  <c r="U239" i="16" s="1"/>
  <c r="S239" i="2"/>
  <c r="U239" i="2"/>
  <c r="Q239" i="2" s="1"/>
  <c r="S255" i="2"/>
  <c r="U255" i="2"/>
  <c r="Q255" i="2" s="1"/>
  <c r="L271" i="8"/>
  <c r="S271" i="2"/>
  <c r="U271" i="2"/>
  <c r="Q271" i="2" s="1"/>
  <c r="S287" i="2"/>
  <c r="U287" i="2"/>
  <c r="Q287" i="2" s="1"/>
  <c r="L303" i="8"/>
  <c r="L303" i="16" s="1"/>
  <c r="U303" i="16" s="1"/>
  <c r="U303" i="2"/>
  <c r="Q303" i="2" s="1"/>
  <c r="S303" i="2"/>
  <c r="L319" i="8"/>
  <c r="L319" i="16" s="1"/>
  <c r="U319" i="16" s="1"/>
  <c r="S319" i="2"/>
  <c r="U319" i="2"/>
  <c r="Q319" i="2" s="1"/>
  <c r="L335" i="8"/>
  <c r="L335" i="16" s="1"/>
  <c r="S335" i="2"/>
  <c r="U335" i="2"/>
  <c r="Q335" i="2" s="1"/>
  <c r="S351" i="2"/>
  <c r="U351" i="2"/>
  <c r="Q351" i="2" s="1"/>
  <c r="L367" i="8"/>
  <c r="U367" i="2"/>
  <c r="Q367" i="2" s="1"/>
  <c r="S367" i="2"/>
  <c r="L383" i="8"/>
  <c r="L383" i="16" s="1"/>
  <c r="S383" i="2"/>
  <c r="U383" i="2"/>
  <c r="Q383" i="2" s="1"/>
  <c r="L399" i="8"/>
  <c r="S399" i="2"/>
  <c r="U399" i="2"/>
  <c r="Q399" i="2" s="1"/>
  <c r="L415" i="8"/>
  <c r="L415" i="16" s="1"/>
  <c r="U415" i="16" s="1"/>
  <c r="S415" i="2"/>
  <c r="U415" i="2"/>
  <c r="Q415" i="2" s="1"/>
  <c r="S431" i="2"/>
  <c r="U431" i="2"/>
  <c r="Q431" i="2" s="1"/>
  <c r="L447" i="8"/>
  <c r="S447" i="2"/>
  <c r="U447" i="2"/>
  <c r="Q447" i="2" s="1"/>
  <c r="L463" i="8"/>
  <c r="S463" i="2"/>
  <c r="U463" i="2"/>
  <c r="Q463" i="2" s="1"/>
  <c r="L479" i="8"/>
  <c r="T479" i="8" s="1"/>
  <c r="S479" i="2"/>
  <c r="U479" i="2"/>
  <c r="Q479" i="2" s="1"/>
  <c r="L495" i="8"/>
  <c r="L495" i="16" s="1"/>
  <c r="U495" i="16" s="1"/>
  <c r="S495" i="2"/>
  <c r="U495" i="2"/>
  <c r="Q495" i="2" s="1"/>
  <c r="L511" i="8"/>
  <c r="S511" i="2"/>
  <c r="U511" i="2"/>
  <c r="Q511" i="2" s="1"/>
  <c r="L527" i="8"/>
  <c r="T527" i="8" s="1"/>
  <c r="U527" i="2"/>
  <c r="Q527" i="2" s="1"/>
  <c r="L543" i="8"/>
  <c r="U543" i="2"/>
  <c r="Q543" i="2" s="1"/>
  <c r="L559" i="8"/>
  <c r="S559" i="2"/>
  <c r="U559" i="2"/>
  <c r="Q559" i="2" s="1"/>
  <c r="L575" i="8"/>
  <c r="L575" i="16" s="1"/>
  <c r="S575" i="2"/>
  <c r="U575" i="2"/>
  <c r="Q575" i="2" s="1"/>
  <c r="L591" i="8"/>
  <c r="S591" i="2"/>
  <c r="L607" i="8"/>
  <c r="U607" i="2"/>
  <c r="Q607" i="2" s="1"/>
  <c r="S623" i="2"/>
  <c r="L639" i="8"/>
  <c r="L639" i="16" s="1"/>
  <c r="U639" i="16" s="1"/>
  <c r="S639" i="2"/>
  <c r="U639" i="2"/>
  <c r="Q639" i="2" s="1"/>
  <c r="S655" i="2"/>
  <c r="U655" i="2"/>
  <c r="Q655" i="2" s="1"/>
  <c r="L671" i="8"/>
  <c r="S671" i="2"/>
  <c r="L687" i="8"/>
  <c r="T687" i="8" s="1"/>
  <c r="S687" i="2"/>
  <c r="U687" i="2"/>
  <c r="Q687" i="2" s="1"/>
  <c r="L703" i="8"/>
  <c r="T703" i="8" s="1"/>
  <c r="S703" i="2"/>
  <c r="U703" i="2"/>
  <c r="Q703" i="2" s="1"/>
  <c r="L719" i="8"/>
  <c r="U719" i="2"/>
  <c r="Q719" i="2" s="1"/>
  <c r="S719" i="2"/>
  <c r="L735" i="8"/>
  <c r="S735" i="2"/>
  <c r="S751" i="2"/>
  <c r="U751" i="2"/>
  <c r="Q751" i="2" s="1"/>
  <c r="L767" i="8"/>
  <c r="T767" i="8" s="1"/>
  <c r="S767" i="2"/>
  <c r="U767" i="2"/>
  <c r="Q767" i="2" s="1"/>
  <c r="L783" i="8"/>
  <c r="L783" i="16" s="1"/>
  <c r="U783" i="16" s="1"/>
  <c r="S783" i="2"/>
  <c r="L799" i="8"/>
  <c r="T799" i="8" s="1"/>
  <c r="S799" i="2"/>
  <c r="U799" i="2"/>
  <c r="Q799" i="2" s="1"/>
  <c r="L815" i="8"/>
  <c r="T815" i="8" s="1"/>
  <c r="U815" i="2"/>
  <c r="Q815" i="2" s="1"/>
  <c r="S831" i="2"/>
  <c r="U831" i="2"/>
  <c r="Q831" i="2" s="1"/>
  <c r="S847" i="2"/>
  <c r="L863" i="8"/>
  <c r="T863" i="8" s="1"/>
  <c r="S863" i="2"/>
  <c r="U863" i="2"/>
  <c r="Q863" i="2" s="1"/>
  <c r="L879" i="8"/>
  <c r="T879" i="8" s="1"/>
  <c r="S879" i="2"/>
  <c r="U879" i="2"/>
  <c r="Q879" i="2" s="1"/>
  <c r="L895" i="8"/>
  <c r="U895" i="2"/>
  <c r="Q895" i="2" s="1"/>
  <c r="L911" i="8"/>
  <c r="L911" i="16" s="1"/>
  <c r="U911" i="16" s="1"/>
  <c r="U911" i="2"/>
  <c r="Q911" i="2" s="1"/>
  <c r="S911" i="2"/>
  <c r="L927" i="8"/>
  <c r="L927" i="16" s="1"/>
  <c r="U927" i="16" s="1"/>
  <c r="S927" i="2"/>
  <c r="U927" i="2"/>
  <c r="Q927" i="2" s="1"/>
  <c r="S943" i="2"/>
  <c r="U943" i="2"/>
  <c r="Q943" i="2" s="1"/>
  <c r="L959" i="8"/>
  <c r="T959" i="8" s="1"/>
  <c r="S959" i="2"/>
  <c r="L975" i="8"/>
  <c r="L991" i="8"/>
  <c r="L1007" i="8"/>
  <c r="L1007" i="16" s="1"/>
  <c r="U1007" i="2"/>
  <c r="Q1007" i="2" s="1"/>
  <c r="L1023" i="8"/>
  <c r="T1023" i="8" s="1"/>
  <c r="L1039" i="8"/>
  <c r="U1039" i="2"/>
  <c r="Q1039" i="2" s="1"/>
  <c r="L1055" i="8"/>
  <c r="T1055" i="8" s="1"/>
  <c r="S1055" i="2"/>
  <c r="U1055" i="2"/>
  <c r="Q1055" i="2" s="1"/>
  <c r="S1071" i="2"/>
  <c r="L1087" i="8"/>
  <c r="S1087" i="2"/>
  <c r="L1103" i="8"/>
  <c r="U1103" i="2"/>
  <c r="Q1103" i="2" s="1"/>
  <c r="L1119" i="8"/>
  <c r="L1135" i="8"/>
  <c r="S1135" i="2"/>
  <c r="U1135" i="2"/>
  <c r="Q1135" i="2" s="1"/>
  <c r="L1151" i="8"/>
  <c r="T1151" i="8" s="1"/>
  <c r="L1167" i="8"/>
  <c r="T1167" i="8" s="1"/>
  <c r="L1183" i="8"/>
  <c r="L1199" i="8"/>
  <c r="T1199" i="8" s="1"/>
  <c r="L1215" i="8"/>
  <c r="L1231" i="8"/>
  <c r="S1210" i="2"/>
  <c r="S1198" i="2"/>
  <c r="S1180" i="2"/>
  <c r="Q1142" i="2"/>
  <c r="U1079" i="2"/>
  <c r="Q1079" i="2" s="1"/>
  <c r="S1017" i="2"/>
  <c r="S1001" i="2"/>
  <c r="Q944" i="2"/>
  <c r="Q917" i="2"/>
  <c r="S889" i="2"/>
  <c r="U877" i="2"/>
  <c r="Q877" i="2" s="1"/>
  <c r="S839" i="2"/>
  <c r="U808" i="2"/>
  <c r="Q808" i="2" s="1"/>
  <c r="U748" i="2"/>
  <c r="Q748" i="2" s="1"/>
  <c r="U740" i="2"/>
  <c r="Q740" i="2" s="1"/>
  <c r="U696" i="2"/>
  <c r="Q696" i="2" s="1"/>
  <c r="U617" i="2"/>
  <c r="Q617" i="2" s="1"/>
  <c r="S607" i="2"/>
  <c r="S583" i="2"/>
  <c r="S430" i="2"/>
  <c r="S377" i="2"/>
  <c r="U364" i="2"/>
  <c r="Q364" i="2" s="1"/>
  <c r="L102" i="8"/>
  <c r="L102" i="16" s="1"/>
  <c r="M8" i="11"/>
  <c r="U8" i="11" s="1"/>
  <c r="S102" i="2"/>
  <c r="L262" i="8"/>
  <c r="U262" i="2"/>
  <c r="Q262" i="2" s="1"/>
  <c r="S262" i="2"/>
  <c r="L454" i="8"/>
  <c r="U454" i="2"/>
  <c r="Q454" i="2" s="1"/>
  <c r="S454" i="2"/>
  <c r="L662" i="8"/>
  <c r="L662" i="16" s="1"/>
  <c r="U662" i="16" s="1"/>
  <c r="U662" i="2"/>
  <c r="Q662" i="2" s="1"/>
  <c r="S662" i="2"/>
  <c r="L870" i="8"/>
  <c r="L1110" i="8"/>
  <c r="T1110" i="8" s="1"/>
  <c r="L23" i="8"/>
  <c r="S23" i="2"/>
  <c r="U23" i="2"/>
  <c r="Q23" i="2" s="1"/>
  <c r="L183" i="8"/>
  <c r="L183" i="16" s="1"/>
  <c r="U183" i="16" s="1"/>
  <c r="S183" i="2"/>
  <c r="U183" i="2"/>
  <c r="Q183" i="2" s="1"/>
  <c r="U9" i="2"/>
  <c r="Q9" i="2" s="1"/>
  <c r="S9" i="2"/>
  <c r="U105" i="2"/>
  <c r="Q105" i="2" s="1"/>
  <c r="L105" i="8"/>
  <c r="S105" i="2"/>
  <c r="U26" i="2"/>
  <c r="Q26" i="2" s="1"/>
  <c r="S26" i="2"/>
  <c r="L26" i="8"/>
  <c r="L26" i="16" s="1"/>
  <c r="U138" i="2"/>
  <c r="Q138" i="2" s="1"/>
  <c r="L138" i="8"/>
  <c r="L138" i="16" s="1"/>
  <c r="S138" i="2"/>
  <c r="L250" i="8"/>
  <c r="U250" i="2"/>
  <c r="Q250" i="2" s="1"/>
  <c r="S250" i="2"/>
  <c r="L378" i="8"/>
  <c r="S378" i="2"/>
  <c r="U378" i="2"/>
  <c r="Q378" i="2" s="1"/>
  <c r="S490" i="2"/>
  <c r="U490" i="2"/>
  <c r="Q490" i="2" s="1"/>
  <c r="L59" i="8"/>
  <c r="S59" i="2"/>
  <c r="U59" i="2"/>
  <c r="Q59" i="2" s="1"/>
  <c r="L139" i="8"/>
  <c r="S139" i="2"/>
  <c r="U139" i="2"/>
  <c r="Q139" i="2" s="1"/>
  <c r="L235" i="8"/>
  <c r="T235" i="8" s="1"/>
  <c r="S235" i="2"/>
  <c r="U235" i="2"/>
  <c r="Q235" i="2" s="1"/>
  <c r="L331" i="8"/>
  <c r="U331" i="2"/>
  <c r="Q331" i="2" s="1"/>
  <c r="S331" i="2"/>
  <c r="S427" i="2"/>
  <c r="U427" i="2"/>
  <c r="Q427" i="2" s="1"/>
  <c r="L523" i="8"/>
  <c r="L523" i="16" s="1"/>
  <c r="U523" i="16" s="1"/>
  <c r="U523" i="2"/>
  <c r="Q523" i="2" s="1"/>
  <c r="S523" i="2"/>
  <c r="L619" i="8"/>
  <c r="U619" i="2"/>
  <c r="Q619" i="2" s="1"/>
  <c r="S619" i="2"/>
  <c r="L747" i="8"/>
  <c r="L747" i="16" s="1"/>
  <c r="U747" i="16" s="1"/>
  <c r="S747" i="2"/>
  <c r="S47" i="2"/>
  <c r="L47" i="8"/>
  <c r="U47" i="2"/>
  <c r="Q47" i="2" s="1"/>
  <c r="S79" i="2"/>
  <c r="L79" i="8"/>
  <c r="L79" i="16" s="1"/>
  <c r="U79" i="16" s="1"/>
  <c r="U79" i="2"/>
  <c r="Q79" i="2" s="1"/>
  <c r="S111" i="2"/>
  <c r="U111" i="2"/>
  <c r="Q111" i="2" s="1"/>
  <c r="S127" i="2"/>
  <c r="L127" i="8"/>
  <c r="L127" i="16" s="1"/>
  <c r="U127" i="2"/>
  <c r="Q127" i="2" s="1"/>
  <c r="L112" i="8"/>
  <c r="L112" i="16" s="1"/>
  <c r="S112" i="2"/>
  <c r="U112" i="2"/>
  <c r="Q112" i="2" s="1"/>
  <c r="L144" i="8"/>
  <c r="L144" i="16" s="1"/>
  <c r="S144" i="2"/>
  <c r="U144" i="2"/>
  <c r="Q144" i="2" s="1"/>
  <c r="L176" i="8"/>
  <c r="L176" i="16" s="1"/>
  <c r="U176" i="16" s="1"/>
  <c r="S176" i="2"/>
  <c r="U176" i="2"/>
  <c r="Q176" i="2" s="1"/>
  <c r="S192" i="2"/>
  <c r="U192" i="2"/>
  <c r="Q192" i="2" s="1"/>
  <c r="L224" i="8"/>
  <c r="S224" i="2"/>
  <c r="U224" i="2"/>
  <c r="Q224" i="2" s="1"/>
  <c r="L240" i="8"/>
  <c r="S240" i="2"/>
  <c r="U240" i="2"/>
  <c r="Q240" i="2" s="1"/>
  <c r="L256" i="8"/>
  <c r="L256" i="16" s="1"/>
  <c r="U256" i="2"/>
  <c r="Q256" i="2" s="1"/>
  <c r="L272" i="8"/>
  <c r="L272" i="16" s="1"/>
  <c r="S272" i="2"/>
  <c r="U272" i="2"/>
  <c r="Q272" i="2" s="1"/>
  <c r="L288" i="8"/>
  <c r="S288" i="2"/>
  <c r="U304" i="2"/>
  <c r="Q304" i="2" s="1"/>
  <c r="S304" i="2"/>
  <c r="S320" i="2"/>
  <c r="L336" i="8"/>
  <c r="U336" i="2"/>
  <c r="Q336" i="2" s="1"/>
  <c r="S336" i="2"/>
  <c r="L352" i="8"/>
  <c r="S352" i="2"/>
  <c r="U352" i="2"/>
  <c r="Q352" i="2" s="1"/>
  <c r="L368" i="8"/>
  <c r="S368" i="2"/>
  <c r="U368" i="2"/>
  <c r="Q368" i="2" s="1"/>
  <c r="L384" i="8"/>
  <c r="S384" i="2"/>
  <c r="S400" i="2"/>
  <c r="U400" i="2"/>
  <c r="Q400" i="2" s="1"/>
  <c r="S416" i="2"/>
  <c r="U416" i="2"/>
  <c r="Q416" i="2" s="1"/>
  <c r="L432" i="8"/>
  <c r="L432" i="16" s="1"/>
  <c r="U432" i="16" s="1"/>
  <c r="S432" i="2"/>
  <c r="L448" i="8"/>
  <c r="L448" i="16" s="1"/>
  <c r="U448" i="16" s="1"/>
  <c r="S448" i="2"/>
  <c r="L464" i="8"/>
  <c r="U464" i="2"/>
  <c r="Q464" i="2" s="1"/>
  <c r="S464" i="2"/>
  <c r="L480" i="8"/>
  <c r="S480" i="2"/>
  <c r="U480" i="2"/>
  <c r="Q480" i="2" s="1"/>
  <c r="S496" i="2"/>
  <c r="U496" i="2"/>
  <c r="Q496" i="2" s="1"/>
  <c r="L512" i="8"/>
  <c r="L512" i="16" s="1"/>
  <c r="S512" i="2"/>
  <c r="U512" i="2"/>
  <c r="Q512" i="2" s="1"/>
  <c r="M13" i="3"/>
  <c r="L528" i="8"/>
  <c r="L528" i="16" s="1"/>
  <c r="S528" i="2"/>
  <c r="U528" i="2"/>
  <c r="Q528" i="2" s="1"/>
  <c r="L544" i="8"/>
  <c r="U544" i="2"/>
  <c r="Q544" i="2" s="1"/>
  <c r="L560" i="8"/>
  <c r="S560" i="2"/>
  <c r="U560" i="2"/>
  <c r="Q560" i="2" s="1"/>
  <c r="L576" i="8"/>
  <c r="S576" i="2"/>
  <c r="U576" i="2"/>
  <c r="Q576" i="2" s="1"/>
  <c r="L592" i="8"/>
  <c r="L592" i="16" s="1"/>
  <c r="U592" i="16" s="1"/>
  <c r="S592" i="2"/>
  <c r="U592" i="2"/>
  <c r="Q592" i="2" s="1"/>
  <c r="U608" i="2"/>
  <c r="Q608" i="2" s="1"/>
  <c r="M5" i="3"/>
  <c r="M4" i="11"/>
  <c r="S4" i="11" s="1"/>
  <c r="L624" i="8"/>
  <c r="L624" i="16" s="1"/>
  <c r="S624" i="2"/>
  <c r="U624" i="2"/>
  <c r="Q624" i="2" s="1"/>
  <c r="L640" i="8"/>
  <c r="L640" i="16" s="1"/>
  <c r="U640" i="16" s="1"/>
  <c r="S640" i="2"/>
  <c r="U640" i="2"/>
  <c r="Q640" i="2" s="1"/>
  <c r="L656" i="8"/>
  <c r="U656" i="2"/>
  <c r="Q656" i="2" s="1"/>
  <c r="L672" i="8"/>
  <c r="L672" i="16" s="1"/>
  <c r="U672" i="16" s="1"/>
  <c r="L688" i="8"/>
  <c r="L688" i="16" s="1"/>
  <c r="U688" i="16" s="1"/>
  <c r="S688" i="2"/>
  <c r="U688" i="2"/>
  <c r="Q688" i="2" s="1"/>
  <c r="S704" i="2"/>
  <c r="U704" i="2"/>
  <c r="Q704" i="2" s="1"/>
  <c r="L720" i="8"/>
  <c r="U720" i="2"/>
  <c r="Q720" i="2" s="1"/>
  <c r="S720" i="2"/>
  <c r="L736" i="8"/>
  <c r="L752" i="8"/>
  <c r="S752" i="2"/>
  <c r="L768" i="8"/>
  <c r="L768" i="16" s="1"/>
  <c r="U768" i="16" s="1"/>
  <c r="U768" i="2"/>
  <c r="Q768" i="2" s="1"/>
  <c r="L800" i="8"/>
  <c r="S800" i="2"/>
  <c r="U800" i="2"/>
  <c r="Q800" i="2" s="1"/>
  <c r="L816" i="8"/>
  <c r="T816" i="8" s="1"/>
  <c r="S816" i="2"/>
  <c r="U816" i="2"/>
  <c r="Q816" i="2" s="1"/>
  <c r="L832" i="8"/>
  <c r="S832" i="2"/>
  <c r="L848" i="8"/>
  <c r="S848" i="2"/>
  <c r="U848" i="2"/>
  <c r="Q848" i="2" s="1"/>
  <c r="L864" i="8"/>
  <c r="T864" i="8" s="1"/>
  <c r="L880" i="8"/>
  <c r="L880" i="16" s="1"/>
  <c r="S880" i="2"/>
  <c r="U880" i="2"/>
  <c r="Q880" i="2" s="1"/>
  <c r="U896" i="2"/>
  <c r="Q896" i="2" s="1"/>
  <c r="L912" i="8"/>
  <c r="U912" i="2"/>
  <c r="Q912" i="2" s="1"/>
  <c r="L928" i="8"/>
  <c r="L944" i="8"/>
  <c r="U976" i="2"/>
  <c r="Q976" i="2" s="1"/>
  <c r="L992" i="8"/>
  <c r="T992" i="8" s="1"/>
  <c r="L1008" i="8"/>
  <c r="L1008" i="16" s="1"/>
  <c r="S1008" i="16" s="1"/>
  <c r="U1008" i="2"/>
  <c r="Q1008" i="2" s="1"/>
  <c r="L1024" i="8"/>
  <c r="S1024" i="2"/>
  <c r="U1024" i="2"/>
  <c r="Q1024" i="2" s="1"/>
  <c r="L1040" i="8"/>
  <c r="L1040" i="16" s="1"/>
  <c r="U1040" i="16" s="1"/>
  <c r="S1040" i="2"/>
  <c r="L1056" i="8"/>
  <c r="U1056" i="2"/>
  <c r="Q1056" i="2" s="1"/>
  <c r="L1072" i="8"/>
  <c r="L1072" i="16" s="1"/>
  <c r="U1072" i="16" s="1"/>
  <c r="U1072" i="2"/>
  <c r="Q1072" i="2" s="1"/>
  <c r="L1088" i="8"/>
  <c r="L1088" i="16" s="1"/>
  <c r="U1088" i="16" s="1"/>
  <c r="S1088" i="2"/>
  <c r="U1088" i="2"/>
  <c r="Q1088" i="2" s="1"/>
  <c r="L1104" i="8"/>
  <c r="L1104" i="16" s="1"/>
  <c r="U1104" i="16" s="1"/>
  <c r="L1120" i="8"/>
  <c r="S1120" i="2"/>
  <c r="L1136" i="8"/>
  <c r="L1152" i="8"/>
  <c r="L1168" i="8"/>
  <c r="L1184" i="8"/>
  <c r="L1200" i="8"/>
  <c r="U1200" i="2"/>
  <c r="Q1200" i="2" s="1"/>
  <c r="L1216" i="8"/>
  <c r="T1216" i="8" s="1"/>
  <c r="L1232" i="8"/>
  <c r="T1232" i="8" s="1"/>
  <c r="S1232" i="2"/>
  <c r="U1227" i="2"/>
  <c r="Q1227" i="2" s="1"/>
  <c r="U1215" i="2"/>
  <c r="Q1215" i="2" s="1"/>
  <c r="U1209" i="2"/>
  <c r="Q1209" i="2" s="1"/>
  <c r="S1168" i="2"/>
  <c r="S1162" i="2"/>
  <c r="U1148" i="2"/>
  <c r="Q1148" i="2" s="1"/>
  <c r="S1142" i="2"/>
  <c r="U1113" i="2"/>
  <c r="Q1113" i="2" s="1"/>
  <c r="S1100" i="2"/>
  <c r="S1086" i="2"/>
  <c r="U1064" i="2"/>
  <c r="Q1064" i="2" s="1"/>
  <c r="U1048" i="2"/>
  <c r="Q1048" i="2" s="1"/>
  <c r="U1032" i="2"/>
  <c r="Q1032" i="2" s="1"/>
  <c r="U1023" i="2"/>
  <c r="Q1023" i="2" s="1"/>
  <c r="U1016" i="2"/>
  <c r="Q1016" i="2" s="1"/>
  <c r="S1008" i="2"/>
  <c r="U1000" i="2"/>
  <c r="Q1000" i="2" s="1"/>
  <c r="S986" i="2"/>
  <c r="S970" i="2"/>
  <c r="S944" i="2"/>
  <c r="S934" i="2"/>
  <c r="U906" i="2"/>
  <c r="Q906" i="2" s="1"/>
  <c r="S859" i="2"/>
  <c r="U838" i="2"/>
  <c r="Q838" i="2" s="1"/>
  <c r="S829" i="2"/>
  <c r="U797" i="2"/>
  <c r="Q797" i="2" s="1"/>
  <c r="S779" i="2"/>
  <c r="S685" i="2"/>
  <c r="S557" i="2"/>
  <c r="S544" i="2"/>
  <c r="S492" i="2"/>
  <c r="U388" i="2"/>
  <c r="Q388" i="2" s="1"/>
  <c r="Q923" i="2"/>
  <c r="S70" i="2"/>
  <c r="U70" i="2"/>
  <c r="Q70" i="2" s="1"/>
  <c r="L70" i="8"/>
  <c r="L70" i="16" s="1"/>
  <c r="L294" i="8"/>
  <c r="L294" i="16" s="1"/>
  <c r="U294" i="16" s="1"/>
  <c r="S294" i="2"/>
  <c r="U294" i="2"/>
  <c r="Q294" i="2" s="1"/>
  <c r="L502" i="8"/>
  <c r="L502" i="16" s="1"/>
  <c r="U502" i="16" s="1"/>
  <c r="S502" i="2"/>
  <c r="S710" i="2"/>
  <c r="U710" i="2"/>
  <c r="Q710" i="2" s="1"/>
  <c r="L966" i="8"/>
  <c r="L1174" i="8"/>
  <c r="T1174" i="8" s="1"/>
  <c r="L103" i="8"/>
  <c r="L103" i="16" s="1"/>
  <c r="U103" i="16" s="1"/>
  <c r="S103" i="2"/>
  <c r="U103" i="2"/>
  <c r="Q103" i="2" s="1"/>
  <c r="S72" i="2"/>
  <c r="U72" i="2"/>
  <c r="Q72" i="2" s="1"/>
  <c r="U89" i="2"/>
  <c r="Q89" i="2" s="1"/>
  <c r="L89" i="8"/>
  <c r="S89" i="2"/>
  <c r="U201" i="2"/>
  <c r="Q201" i="2" s="1"/>
  <c r="L201" i="8"/>
  <c r="S201" i="2"/>
  <c r="L90" i="8"/>
  <c r="S90" i="2"/>
  <c r="U90" i="2"/>
  <c r="Q90" i="2" s="1"/>
  <c r="L218" i="8"/>
  <c r="U218" i="2"/>
  <c r="Q218" i="2" s="1"/>
  <c r="S218" i="2"/>
  <c r="S346" i="2"/>
  <c r="L506" i="8"/>
  <c r="S506" i="2"/>
  <c r="U506" i="2"/>
  <c r="Q506" i="2" s="1"/>
  <c r="L75" i="8"/>
  <c r="S75" i="2"/>
  <c r="U75" i="2"/>
  <c r="Q75" i="2" s="1"/>
  <c r="L171" i="8"/>
  <c r="U171" i="2"/>
  <c r="Q171" i="2" s="1"/>
  <c r="L267" i="8"/>
  <c r="L267" i="16" s="1"/>
  <c r="U267" i="16" s="1"/>
  <c r="U267" i="2"/>
  <c r="Q267" i="2" s="1"/>
  <c r="L379" i="8"/>
  <c r="S379" i="2"/>
  <c r="U379" i="2"/>
  <c r="Q379" i="2" s="1"/>
  <c r="L459" i="8"/>
  <c r="S459" i="2"/>
  <c r="S555" i="2"/>
  <c r="U555" i="2"/>
  <c r="Q555" i="2" s="1"/>
  <c r="L715" i="8"/>
  <c r="T715" i="8" s="1"/>
  <c r="U715" i="2"/>
  <c r="Q715" i="2" s="1"/>
  <c r="S15" i="2"/>
  <c r="L15" i="8"/>
  <c r="U15" i="2"/>
  <c r="Q15" i="2" s="1"/>
  <c r="S31" i="2"/>
  <c r="U31" i="2"/>
  <c r="Q31" i="2" s="1"/>
  <c r="L31" i="8"/>
  <c r="L63" i="8"/>
  <c r="S63" i="2"/>
  <c r="U63" i="2"/>
  <c r="Q63" i="2" s="1"/>
  <c r="S95" i="2"/>
  <c r="U95" i="2"/>
  <c r="Q95" i="2" s="1"/>
  <c r="S143" i="2"/>
  <c r="L143" i="8"/>
  <c r="U143" i="2"/>
  <c r="Q143" i="2" s="1"/>
  <c r="L16" i="8"/>
  <c r="L16" i="16" s="1"/>
  <c r="S16" i="2"/>
  <c r="L32" i="8"/>
  <c r="L32" i="16" s="1"/>
  <c r="S32" i="2"/>
  <c r="U32" i="2"/>
  <c r="Q32" i="2" s="1"/>
  <c r="L48" i="8"/>
  <c r="L48" i="16" s="1"/>
  <c r="S48" i="2"/>
  <c r="U48" i="2"/>
  <c r="Q48" i="2" s="1"/>
  <c r="L64" i="8"/>
  <c r="L64" i="16" s="1"/>
  <c r="U64" i="16" s="1"/>
  <c r="S64" i="2"/>
  <c r="U64" i="2"/>
  <c r="Q64" i="2" s="1"/>
  <c r="S80" i="2"/>
  <c r="U80" i="2"/>
  <c r="Q80" i="2" s="1"/>
  <c r="L96" i="8"/>
  <c r="U96" i="2"/>
  <c r="Q96" i="2" s="1"/>
  <c r="S96" i="2"/>
  <c r="L128" i="8"/>
  <c r="S128" i="2"/>
  <c r="U128" i="2"/>
  <c r="Q128" i="2" s="1"/>
  <c r="S160" i="2"/>
  <c r="U160" i="2"/>
  <c r="Q160" i="2" s="1"/>
  <c r="L208" i="8"/>
  <c r="S208" i="2"/>
  <c r="U208" i="2"/>
  <c r="Q208" i="2" s="1"/>
  <c r="S17" i="2"/>
  <c r="U17" i="2"/>
  <c r="Q17" i="2" s="1"/>
  <c r="S33" i="2"/>
  <c r="U33" i="2"/>
  <c r="Q33" i="2" s="1"/>
  <c r="S49" i="2"/>
  <c r="L49" i="8"/>
  <c r="U49" i="2"/>
  <c r="Q49" i="2" s="1"/>
  <c r="L65" i="8"/>
  <c r="L65" i="16" s="1"/>
  <c r="S65" i="2"/>
  <c r="U65" i="2"/>
  <c r="Q65" i="2" s="1"/>
  <c r="S81" i="2"/>
  <c r="U81" i="2"/>
  <c r="Q81" i="2" s="1"/>
  <c r="L97" i="8"/>
  <c r="U97" i="2"/>
  <c r="Q97" i="2" s="1"/>
  <c r="S97" i="2"/>
  <c r="L113" i="8"/>
  <c r="L113" i="16" s="1"/>
  <c r="S113" i="2"/>
  <c r="U113" i="2"/>
  <c r="Q113" i="2" s="1"/>
  <c r="S129" i="2"/>
  <c r="U129" i="2"/>
  <c r="Q129" i="2" s="1"/>
  <c r="L145" i="8"/>
  <c r="L145" i="16" s="1"/>
  <c r="U145" i="16" s="1"/>
  <c r="S145" i="2"/>
  <c r="U145" i="2"/>
  <c r="Q145" i="2" s="1"/>
  <c r="L161" i="8"/>
  <c r="L161" i="16" s="1"/>
  <c r="U161" i="16" s="1"/>
  <c r="U161" i="2"/>
  <c r="Q161" i="2" s="1"/>
  <c r="S161" i="2"/>
  <c r="L177" i="8"/>
  <c r="L177" i="16" s="1"/>
  <c r="S177" i="2"/>
  <c r="U177" i="2"/>
  <c r="Q177" i="2" s="1"/>
  <c r="L193" i="8"/>
  <c r="S193" i="2"/>
  <c r="U193" i="2"/>
  <c r="Q193" i="2" s="1"/>
  <c r="L209" i="8"/>
  <c r="S209" i="2"/>
  <c r="U209" i="2"/>
  <c r="Q209" i="2" s="1"/>
  <c r="L225" i="8"/>
  <c r="U225" i="2"/>
  <c r="Q225" i="2" s="1"/>
  <c r="S225" i="2"/>
  <c r="L241" i="8"/>
  <c r="S241" i="2"/>
  <c r="U241" i="2"/>
  <c r="Q241" i="2" s="1"/>
  <c r="L257" i="8"/>
  <c r="S257" i="2"/>
  <c r="U257" i="2"/>
  <c r="Q257" i="2" s="1"/>
  <c r="L273" i="8"/>
  <c r="L273" i="16" s="1"/>
  <c r="U273" i="2"/>
  <c r="Q273" i="2" s="1"/>
  <c r="S273" i="2"/>
  <c r="L289" i="8"/>
  <c r="L289" i="16" s="1"/>
  <c r="U289" i="2"/>
  <c r="Q289" i="2" s="1"/>
  <c r="S289" i="2"/>
  <c r="U305" i="2"/>
  <c r="Q305" i="2" s="1"/>
  <c r="S305" i="2"/>
  <c r="L321" i="8"/>
  <c r="L321" i="16" s="1"/>
  <c r="U321" i="16" s="1"/>
  <c r="S321" i="2"/>
  <c r="U321" i="2"/>
  <c r="Q321" i="2" s="1"/>
  <c r="S337" i="2"/>
  <c r="U337" i="2"/>
  <c r="Q337" i="2" s="1"/>
  <c r="S353" i="2"/>
  <c r="L353" i="8"/>
  <c r="U353" i="2"/>
  <c r="Q353" i="2" s="1"/>
  <c r="L369" i="8"/>
  <c r="S369" i="2"/>
  <c r="U369" i="2"/>
  <c r="Q369" i="2" s="1"/>
  <c r="L385" i="8"/>
  <c r="U385" i="2"/>
  <c r="Q385" i="2" s="1"/>
  <c r="S401" i="2"/>
  <c r="L417" i="8"/>
  <c r="S417" i="2"/>
  <c r="U417" i="2"/>
  <c r="Q417" i="2" s="1"/>
  <c r="S433" i="2"/>
  <c r="U433" i="2"/>
  <c r="Q433" i="2" s="1"/>
  <c r="L449" i="8"/>
  <c r="L465" i="8"/>
  <c r="U465" i="2"/>
  <c r="Q465" i="2" s="1"/>
  <c r="S465" i="2"/>
  <c r="L481" i="8"/>
  <c r="S481" i="2"/>
  <c r="L497" i="8"/>
  <c r="S497" i="2"/>
  <c r="U497" i="2"/>
  <c r="Q497" i="2" s="1"/>
  <c r="S513" i="2"/>
  <c r="U513" i="2"/>
  <c r="Q513" i="2" s="1"/>
  <c r="L529" i="8"/>
  <c r="T529" i="8" s="1"/>
  <c r="S529" i="2"/>
  <c r="U529" i="2"/>
  <c r="Q529" i="2" s="1"/>
  <c r="L545" i="8"/>
  <c r="T545" i="8" s="1"/>
  <c r="S545" i="2"/>
  <c r="U545" i="2"/>
  <c r="Q545" i="2" s="1"/>
  <c r="L561" i="8"/>
  <c r="S561" i="2"/>
  <c r="U561" i="2"/>
  <c r="Q561" i="2" s="1"/>
  <c r="L577" i="8"/>
  <c r="U577" i="2"/>
  <c r="Q577" i="2" s="1"/>
  <c r="S577" i="2"/>
  <c r="S593" i="2"/>
  <c r="U593" i="2"/>
  <c r="Q593" i="2" s="1"/>
  <c r="L609" i="8"/>
  <c r="U609" i="2"/>
  <c r="Q609" i="2" s="1"/>
  <c r="S625" i="2"/>
  <c r="L641" i="8"/>
  <c r="L641" i="16" s="1"/>
  <c r="U641" i="16" s="1"/>
  <c r="U641" i="2"/>
  <c r="Q641" i="2" s="1"/>
  <c r="L657" i="8"/>
  <c r="U657" i="2"/>
  <c r="Q657" i="2" s="1"/>
  <c r="L673" i="8"/>
  <c r="L673" i="16" s="1"/>
  <c r="U673" i="16" s="1"/>
  <c r="U673" i="2"/>
  <c r="Q673" i="2" s="1"/>
  <c r="L689" i="8"/>
  <c r="S689" i="2"/>
  <c r="U689" i="2"/>
  <c r="Q689" i="2" s="1"/>
  <c r="L705" i="8"/>
  <c r="S705" i="2"/>
  <c r="U721" i="2"/>
  <c r="Q721" i="2" s="1"/>
  <c r="S721" i="2"/>
  <c r="U737" i="2"/>
  <c r="Q737" i="2" s="1"/>
  <c r="S737" i="2"/>
  <c r="L753" i="8"/>
  <c r="T753" i="8" s="1"/>
  <c r="S753" i="2"/>
  <c r="L769" i="8"/>
  <c r="S769" i="2"/>
  <c r="U769" i="2"/>
  <c r="Q769" i="2" s="1"/>
  <c r="L785" i="8"/>
  <c r="T785" i="8" s="1"/>
  <c r="L801" i="8"/>
  <c r="T801" i="8" s="1"/>
  <c r="S801" i="2"/>
  <c r="L817" i="8"/>
  <c r="S817" i="2"/>
  <c r="U817" i="2"/>
  <c r="Q817" i="2" s="1"/>
  <c r="L849" i="8"/>
  <c r="L849" i="16" s="1"/>
  <c r="U849" i="16" s="1"/>
  <c r="S849" i="2"/>
  <c r="U849" i="2"/>
  <c r="Q849" i="2" s="1"/>
  <c r="L865" i="8"/>
  <c r="L881" i="8"/>
  <c r="L881" i="16" s="1"/>
  <c r="U881" i="16" s="1"/>
  <c r="U881" i="2"/>
  <c r="Q881" i="2" s="1"/>
  <c r="S881" i="2"/>
  <c r="L897" i="8"/>
  <c r="L897" i="16" s="1"/>
  <c r="U897" i="16" s="1"/>
  <c r="S897" i="2"/>
  <c r="U897" i="2"/>
  <c r="Q897" i="2" s="1"/>
  <c r="L913" i="8"/>
  <c r="L929" i="8"/>
  <c r="T929" i="8" s="1"/>
  <c r="L945" i="8"/>
  <c r="U945" i="2"/>
  <c r="Q945" i="2" s="1"/>
  <c r="S961" i="2"/>
  <c r="U961" i="2"/>
  <c r="Q961" i="2" s="1"/>
  <c r="U977" i="2"/>
  <c r="Q977" i="2" s="1"/>
  <c r="L993" i="8"/>
  <c r="T993" i="8" s="1"/>
  <c r="S993" i="2"/>
  <c r="L1009" i="8"/>
  <c r="S1009" i="2"/>
  <c r="L1025" i="8"/>
  <c r="U1025" i="2"/>
  <c r="Q1025" i="2" s="1"/>
  <c r="L1041" i="8"/>
  <c r="T1041" i="8" s="1"/>
  <c r="S1041" i="2"/>
  <c r="U1041" i="2"/>
  <c r="Q1041" i="2" s="1"/>
  <c r="L1057" i="8"/>
  <c r="L1057" i="16" s="1"/>
  <c r="U1057" i="16" s="1"/>
  <c r="S1057" i="2"/>
  <c r="U1057" i="2"/>
  <c r="Q1057" i="2" s="1"/>
  <c r="S1073" i="2"/>
  <c r="L1105" i="8"/>
  <c r="L1105" i="16" s="1"/>
  <c r="U1105" i="16" s="1"/>
  <c r="L1121" i="8"/>
  <c r="L1137" i="8"/>
  <c r="T1137" i="8" s="1"/>
  <c r="L1153" i="8"/>
  <c r="T1153" i="8" s="1"/>
  <c r="U1153" i="2"/>
  <c r="Q1153" i="2" s="1"/>
  <c r="L1169" i="8"/>
  <c r="L1185" i="8"/>
  <c r="S1185" i="2"/>
  <c r="L1201" i="8"/>
  <c r="U1201" i="2"/>
  <c r="Q1201" i="2" s="1"/>
  <c r="L1217" i="8"/>
  <c r="U1217" i="2"/>
  <c r="Q1217" i="2" s="1"/>
  <c r="L1233" i="8"/>
  <c r="S1233" i="2"/>
  <c r="U1244" i="2"/>
  <c r="Q1244" i="2" s="1"/>
  <c r="Q1239" i="2"/>
  <c r="U1233" i="2"/>
  <c r="Q1233" i="2" s="1"/>
  <c r="U1185" i="2"/>
  <c r="Q1185" i="2" s="1"/>
  <c r="S1179" i="2"/>
  <c r="U1167" i="2"/>
  <c r="Q1167" i="2" s="1"/>
  <c r="U1161" i="2"/>
  <c r="Q1161" i="2" s="1"/>
  <c r="U1134" i="2"/>
  <c r="Q1134" i="2" s="1"/>
  <c r="S1127" i="2"/>
  <c r="U1120" i="2"/>
  <c r="Q1120" i="2" s="1"/>
  <c r="S1079" i="2"/>
  <c r="S1056" i="2"/>
  <c r="U992" i="2"/>
  <c r="Q992" i="2" s="1"/>
  <c r="U985" i="2"/>
  <c r="Q985" i="2" s="1"/>
  <c r="S977" i="2"/>
  <c r="S925" i="2"/>
  <c r="S896" i="2"/>
  <c r="U876" i="2"/>
  <c r="Q876" i="2" s="1"/>
  <c r="U847" i="2"/>
  <c r="Q847" i="2" s="1"/>
  <c r="S808" i="2"/>
  <c r="U747" i="2"/>
  <c r="Q747" i="2" s="1"/>
  <c r="S730" i="2"/>
  <c r="S717" i="2"/>
  <c r="U684" i="2"/>
  <c r="Q684" i="2" s="1"/>
  <c r="U638" i="2"/>
  <c r="Q638" i="2" s="1"/>
  <c r="S617" i="2"/>
  <c r="S582" i="2"/>
  <c r="U518" i="2"/>
  <c r="Q518" i="2" s="1"/>
  <c r="U401" i="2"/>
  <c r="Q401" i="2" s="1"/>
  <c r="Q102" i="2"/>
  <c r="Q1078" i="2"/>
  <c r="Q995" i="2"/>
  <c r="Q990" i="2"/>
  <c r="Q959" i="2"/>
  <c r="U869" i="2"/>
  <c r="Q869" i="2" s="1"/>
  <c r="Q813" i="2"/>
  <c r="Q778" i="2"/>
  <c r="U837" i="2"/>
  <c r="Q837" i="2" s="1"/>
  <c r="U1124" i="2"/>
  <c r="Q1124" i="2" s="1"/>
  <c r="S837" i="2"/>
  <c r="L1140" i="8"/>
  <c r="L1156" i="8"/>
  <c r="L1172" i="8"/>
  <c r="L1204" i="8"/>
  <c r="T1204" i="8" s="1"/>
  <c r="Q1212" i="2"/>
  <c r="Q1165" i="2"/>
  <c r="Q1118" i="2"/>
  <c r="Q1092" i="2"/>
  <c r="Q1019" i="2"/>
  <c r="Q998" i="2"/>
  <c r="Q988" i="2"/>
  <c r="Q983" i="2"/>
  <c r="L853" i="8"/>
  <c r="L901" i="8"/>
  <c r="T901" i="8" s="1"/>
  <c r="L917" i="8"/>
  <c r="L933" i="8"/>
  <c r="U933" i="2"/>
  <c r="Q933" i="2" s="1"/>
  <c r="L949" i="8"/>
  <c r="T949" i="8" s="1"/>
  <c r="L965" i="8"/>
  <c r="L981" i="8"/>
  <c r="T981" i="8" s="1"/>
  <c r="L997" i="8"/>
  <c r="L997" i="16" s="1"/>
  <c r="U997" i="16" s="1"/>
  <c r="L1013" i="8"/>
  <c r="L1013" i="16" s="1"/>
  <c r="U1013" i="16" s="1"/>
  <c r="L1029" i="8"/>
  <c r="L1029" i="16" s="1"/>
  <c r="U1029" i="16" s="1"/>
  <c r="L1045" i="8"/>
  <c r="L1045" i="16" s="1"/>
  <c r="U1045" i="16" s="1"/>
  <c r="L1077" i="8"/>
  <c r="L1077" i="16" s="1"/>
  <c r="U1077" i="16" s="1"/>
  <c r="L1093" i="8"/>
  <c r="L1109" i="8"/>
  <c r="L1157" i="8"/>
  <c r="T1157" i="8" s="1"/>
  <c r="L1173" i="8"/>
  <c r="L1189" i="8"/>
  <c r="L1205" i="8"/>
  <c r="T1205" i="8" s="1"/>
  <c r="L1221" i="8"/>
  <c r="L1237" i="8"/>
  <c r="U1128" i="2"/>
  <c r="Q1128" i="2" s="1"/>
  <c r="U1029" i="2"/>
  <c r="Q1029" i="2" s="1"/>
  <c r="U1013" i="2"/>
  <c r="Q1013" i="2" s="1"/>
  <c r="Q885" i="2"/>
  <c r="U997" i="2"/>
  <c r="Q997" i="2" s="1"/>
  <c r="S885" i="2"/>
  <c r="L1144" i="8"/>
  <c r="L1192" i="8"/>
  <c r="L1208" i="8"/>
  <c r="L1208" i="16" s="1"/>
  <c r="U1208" i="16" s="1"/>
  <c r="L1224" i="8"/>
  <c r="L1240" i="8"/>
  <c r="Q1237" i="2"/>
  <c r="S997" i="2"/>
  <c r="Q902" i="2"/>
  <c r="Q503" i="2"/>
  <c r="Q346" i="2"/>
  <c r="Q567" i="2"/>
  <c r="Q616" i="2"/>
  <c r="Q566" i="2"/>
  <c r="Q551" i="2"/>
  <c r="Q853" i="2"/>
  <c r="Q826" i="2"/>
  <c r="Q801" i="2"/>
  <c r="Q796" i="2"/>
  <c r="Q752" i="2"/>
  <c r="Q564" i="2"/>
  <c r="Q746" i="2"/>
  <c r="Q736" i="2"/>
  <c r="Q598" i="2"/>
  <c r="Q365" i="2"/>
  <c r="Q320" i="2"/>
  <c r="Q16" i="2"/>
  <c r="T5" i="11"/>
  <c r="T20" i="11"/>
  <c r="T6" i="11"/>
  <c r="T17" i="11"/>
  <c r="T22" i="11"/>
  <c r="T16" i="11"/>
  <c r="T21" i="11"/>
  <c r="T23" i="11"/>
  <c r="T4" i="11"/>
  <c r="T24" i="11"/>
  <c r="T25" i="11"/>
  <c r="T26" i="11"/>
  <c r="T7" i="11"/>
  <c r="T27" i="11"/>
  <c r="T8" i="11"/>
  <c r="S1130" i="8"/>
  <c r="S1186" i="8"/>
  <c r="S1146" i="8"/>
  <c r="S1114" i="8"/>
  <c r="S1070" i="8"/>
  <c r="S1062" i="8"/>
  <c r="S691" i="8"/>
  <c r="S1228" i="8"/>
  <c r="S1034" i="8"/>
  <c r="S998" i="8"/>
  <c r="S994" i="8"/>
  <c r="S870" i="8"/>
  <c r="S1171" i="8"/>
  <c r="S1155" i="8"/>
  <c r="S1143" i="8"/>
  <c r="S1119" i="8"/>
  <c r="S1115" i="8"/>
  <c r="S1015" i="8"/>
  <c r="S959" i="8"/>
  <c r="S891" i="8"/>
  <c r="S1112" i="8"/>
  <c r="S1044" i="8"/>
  <c r="S1016" i="8"/>
  <c r="S988" i="8"/>
  <c r="S972" i="8"/>
  <c r="S916" i="8"/>
  <c r="S169" i="8"/>
  <c r="S884" i="8"/>
  <c r="G48" i="8"/>
  <c r="G48" i="16" s="1"/>
  <c r="P40" i="8"/>
  <c r="P40" i="16" s="1"/>
  <c r="K39" i="8"/>
  <c r="K39" i="16" s="1"/>
  <c r="I24" i="19" s="1"/>
  <c r="F38" i="8"/>
  <c r="L36" i="8"/>
  <c r="G35" i="8"/>
  <c r="G35" i="16" s="1"/>
  <c r="E14" i="19" s="1"/>
  <c r="M33" i="8"/>
  <c r="H32" i="8"/>
  <c r="H32" i="16" s="1"/>
  <c r="F22" i="19" s="1"/>
  <c r="N30" i="8"/>
  <c r="I29" i="8"/>
  <c r="O27" i="8"/>
  <c r="O27" i="16" s="1"/>
  <c r="M79" i="19" s="1"/>
  <c r="J26" i="8"/>
  <c r="J26" i="16" s="1"/>
  <c r="P24" i="8"/>
  <c r="P24" i="16" s="1"/>
  <c r="K23" i="8"/>
  <c r="F22" i="8"/>
  <c r="L20" i="8"/>
  <c r="G19" i="8"/>
  <c r="M17" i="8"/>
  <c r="H16" i="8"/>
  <c r="H16" i="16" s="1"/>
  <c r="N14" i="8"/>
  <c r="I13" i="8"/>
  <c r="O11" i="8"/>
  <c r="O11" i="16" s="1"/>
  <c r="M12" i="19" s="1"/>
  <c r="J10" i="8"/>
  <c r="P8" i="8"/>
  <c r="P8" i="16" s="1"/>
  <c r="K7" i="8"/>
  <c r="K7" i="16" s="1"/>
  <c r="I83" i="19" s="1"/>
  <c r="F6" i="8"/>
  <c r="G65" i="8"/>
  <c r="G65" i="16" s="1"/>
  <c r="F58" i="8"/>
  <c r="L56" i="8"/>
  <c r="H55" i="8"/>
  <c r="N53" i="8"/>
  <c r="I52" i="8"/>
  <c r="P50" i="8"/>
  <c r="K49" i="8"/>
  <c r="F48" i="8"/>
  <c r="F48" i="16" s="1"/>
  <c r="D87" i="19" s="1"/>
  <c r="M46" i="8"/>
  <c r="H45" i="8"/>
  <c r="N43" i="8"/>
  <c r="I42" i="8"/>
  <c r="O40" i="8"/>
  <c r="O40" i="16" s="1"/>
  <c r="M86" i="19" s="1"/>
  <c r="J39" i="8"/>
  <c r="J39" i="16" s="1"/>
  <c r="H24" i="19" s="1"/>
  <c r="P37" i="8"/>
  <c r="P37" i="16" s="1"/>
  <c r="N80" i="19" s="1"/>
  <c r="K36" i="8"/>
  <c r="F35" i="8"/>
  <c r="F35" i="16" s="1"/>
  <c r="D14" i="19" s="1"/>
  <c r="L33" i="8"/>
  <c r="G32" i="8"/>
  <c r="G32" i="16" s="1"/>
  <c r="E22" i="19" s="1"/>
  <c r="M30" i="8"/>
  <c r="H29" i="8"/>
  <c r="N27" i="8"/>
  <c r="N27" i="16" s="1"/>
  <c r="L79" i="19" s="1"/>
  <c r="I26" i="8"/>
  <c r="I26" i="16" s="1"/>
  <c r="O24" i="8"/>
  <c r="J23" i="8"/>
  <c r="P21" i="8"/>
  <c r="K20" i="8"/>
  <c r="F19" i="8"/>
  <c r="L17" i="8"/>
  <c r="G16" i="8"/>
  <c r="G16" i="16" s="1"/>
  <c r="M14" i="8"/>
  <c r="H13" i="8"/>
  <c r="N11" i="8"/>
  <c r="N11" i="16" s="1"/>
  <c r="L12" i="19" s="1"/>
  <c r="I10" i="8"/>
  <c r="O8" i="8"/>
  <c r="O8" i="16" s="1"/>
  <c r="J7" i="8"/>
  <c r="J7" i="16" s="1"/>
  <c r="H83" i="19" s="1"/>
  <c r="P5" i="8"/>
  <c r="P5" i="16" s="1"/>
  <c r="N10" i="19" s="1"/>
  <c r="K4" i="8"/>
  <c r="K4" i="16" s="1"/>
  <c r="P57" i="8"/>
  <c r="K56" i="8"/>
  <c r="G55" i="8"/>
  <c r="M53" i="8"/>
  <c r="H52" i="8"/>
  <c r="O50" i="8"/>
  <c r="J49" i="8"/>
  <c r="L46" i="8"/>
  <c r="G45" i="8"/>
  <c r="M43" i="8"/>
  <c r="H42" i="8"/>
  <c r="N40" i="8"/>
  <c r="N40" i="16" s="1"/>
  <c r="I39" i="8"/>
  <c r="I39" i="16" s="1"/>
  <c r="G24" i="19" s="1"/>
  <c r="O37" i="8"/>
  <c r="O37" i="16" s="1"/>
  <c r="M80" i="19" s="1"/>
  <c r="J36" i="8"/>
  <c r="P34" i="8"/>
  <c r="P34" i="16" s="1"/>
  <c r="N88" i="19" s="1"/>
  <c r="K33" i="8"/>
  <c r="F32" i="8"/>
  <c r="F32" i="16" s="1"/>
  <c r="D22" i="19" s="1"/>
  <c r="L30" i="8"/>
  <c r="G29" i="8"/>
  <c r="M27" i="8"/>
  <c r="M27" i="16" s="1"/>
  <c r="K79" i="19" s="1"/>
  <c r="H26" i="8"/>
  <c r="H26" i="16" s="1"/>
  <c r="N24" i="8"/>
  <c r="N24" i="16" s="1"/>
  <c r="I23" i="8"/>
  <c r="O21" i="8"/>
  <c r="J20" i="8"/>
  <c r="G13" i="8"/>
  <c r="G10" i="8"/>
  <c r="G7" i="8"/>
  <c r="G7" i="16" s="1"/>
  <c r="E83" i="19" s="1"/>
  <c r="G4" i="8"/>
  <c r="G4" i="16" s="1"/>
  <c r="G8" i="8"/>
  <c r="G8" i="16" s="1"/>
  <c r="S1232" i="8"/>
  <c r="S1028" i="8"/>
  <c r="E44" i="8"/>
  <c r="E40" i="8"/>
  <c r="E40" i="16" s="1"/>
  <c r="E36" i="8"/>
  <c r="E32" i="8"/>
  <c r="E32" i="16" s="1"/>
  <c r="E28" i="8"/>
  <c r="E24" i="8"/>
  <c r="E24" i="16" s="1"/>
  <c r="E20" i="8"/>
  <c r="E16" i="8"/>
  <c r="E16" i="16" s="1"/>
  <c r="E12" i="8"/>
  <c r="E12" i="16" s="1"/>
  <c r="E8" i="8"/>
  <c r="E8" i="16" s="1"/>
  <c r="E4" i="8"/>
  <c r="E4" i="16" s="1"/>
  <c r="S1086" i="8"/>
  <c r="E69" i="8"/>
  <c r="E65" i="8"/>
  <c r="E65" i="16" s="1"/>
  <c r="E61" i="8"/>
  <c r="E61" i="16" s="1"/>
  <c r="E57" i="8"/>
  <c r="E53" i="8"/>
  <c r="E49" i="8"/>
  <c r="E45" i="8"/>
  <c r="E41" i="8"/>
  <c r="E37" i="8"/>
  <c r="E37" i="16" s="1"/>
  <c r="E33" i="8"/>
  <c r="E29" i="8"/>
  <c r="E25" i="8"/>
  <c r="E21" i="8"/>
  <c r="E17" i="8"/>
  <c r="E13" i="8"/>
  <c r="E9" i="8"/>
  <c r="E9" i="16" s="1"/>
  <c r="E5" i="8"/>
  <c r="E5" i="16" s="1"/>
  <c r="E142" i="8"/>
  <c r="E138" i="8"/>
  <c r="E138" i="16" s="1"/>
  <c r="T138" i="16" s="1"/>
  <c r="E134" i="8"/>
  <c r="E130" i="8"/>
  <c r="E130" i="16" s="1"/>
  <c r="E126" i="8"/>
  <c r="E126" i="16" s="1"/>
  <c r="E122" i="8"/>
  <c r="E118" i="8"/>
  <c r="E118" i="16" s="1"/>
  <c r="E114" i="8"/>
  <c r="E110" i="8"/>
  <c r="E106" i="8"/>
  <c r="E102" i="8"/>
  <c r="E102" i="16" s="1"/>
  <c r="E98" i="8"/>
  <c r="E98" i="16" s="1"/>
  <c r="E94" i="8"/>
  <c r="E90" i="8"/>
  <c r="E86" i="8"/>
  <c r="E86" i="16" s="1"/>
  <c r="E82" i="8"/>
  <c r="E82" i="16" s="1"/>
  <c r="E78" i="8"/>
  <c r="E74" i="8"/>
  <c r="E70" i="8"/>
  <c r="E70" i="16" s="1"/>
  <c r="E66" i="8"/>
  <c r="E66" i="16" s="1"/>
  <c r="E62" i="8"/>
  <c r="E62" i="16" s="1"/>
  <c r="E58" i="8"/>
  <c r="E54" i="8"/>
  <c r="E54" i="16" s="1"/>
  <c r="E50" i="8"/>
  <c r="E46" i="8"/>
  <c r="E42" i="8"/>
  <c r="E38" i="8"/>
  <c r="E34" i="8"/>
  <c r="E34" i="16" s="1"/>
  <c r="E30" i="8"/>
  <c r="E26" i="8"/>
  <c r="E26" i="16" s="1"/>
  <c r="E22" i="8"/>
  <c r="E18" i="8"/>
  <c r="E18" i="16" s="1"/>
  <c r="E14" i="8"/>
  <c r="E10" i="8"/>
  <c r="E6" i="8"/>
  <c r="E179" i="8"/>
  <c r="E175" i="8"/>
  <c r="E171" i="8"/>
  <c r="E167" i="8"/>
  <c r="E163" i="8"/>
  <c r="E159" i="8"/>
  <c r="E155" i="8"/>
  <c r="E151" i="8"/>
  <c r="E147" i="8"/>
  <c r="E147" i="16" s="1"/>
  <c r="E143" i="8"/>
  <c r="E139" i="8"/>
  <c r="E135" i="8"/>
  <c r="E131" i="8"/>
  <c r="E127" i="8"/>
  <c r="E127" i="16" s="1"/>
  <c r="E123" i="8"/>
  <c r="E123" i="16" s="1"/>
  <c r="E119" i="8"/>
  <c r="E119" i="16" s="1"/>
  <c r="E115" i="8"/>
  <c r="E115" i="16" s="1"/>
  <c r="E111" i="8"/>
  <c r="E111" i="16" s="1"/>
  <c r="E107" i="8"/>
  <c r="E103" i="8"/>
  <c r="E103" i="16" s="1"/>
  <c r="E99" i="8"/>
  <c r="E99" i="16" s="1"/>
  <c r="E95" i="8"/>
  <c r="E95" i="16" s="1"/>
  <c r="E91" i="8"/>
  <c r="E91" i="16" s="1"/>
  <c r="E87" i="8"/>
  <c r="E83" i="8"/>
  <c r="E79" i="8"/>
  <c r="E79" i="16" s="1"/>
  <c r="E75" i="8"/>
  <c r="E71" i="8"/>
  <c r="E71" i="16" s="1"/>
  <c r="E67" i="8"/>
  <c r="E63" i="8"/>
  <c r="E59" i="8"/>
  <c r="E55" i="8"/>
  <c r="E51" i="8"/>
  <c r="E47" i="8"/>
  <c r="E43" i="8"/>
  <c r="E39" i="8"/>
  <c r="E39" i="16" s="1"/>
  <c r="E35" i="8"/>
  <c r="E35" i="16" s="1"/>
  <c r="E31" i="8"/>
  <c r="E27" i="8"/>
  <c r="E27" i="16" s="1"/>
  <c r="E23" i="8"/>
  <c r="E19" i="8"/>
  <c r="E15" i="8"/>
  <c r="E11" i="8"/>
  <c r="E11" i="16" s="1"/>
  <c r="S933" i="8"/>
  <c r="S1045" i="8"/>
  <c r="S1005" i="8"/>
  <c r="S989" i="8"/>
  <c r="S1089" i="8"/>
  <c r="Q1223" i="2"/>
  <c r="Q1063" i="2"/>
  <c r="Q1071" i="2"/>
  <c r="Q991" i="2"/>
  <c r="Q1207" i="2"/>
  <c r="Q975" i="2"/>
  <c r="Q1147" i="2"/>
  <c r="Q940" i="2"/>
  <c r="Q1087" i="2"/>
  <c r="Q1219" i="2"/>
  <c r="Q832" i="2"/>
  <c r="Q637" i="2"/>
  <c r="Q913" i="2"/>
  <c r="Q714" i="2"/>
  <c r="Q857" i="2"/>
  <c r="Q865" i="2"/>
  <c r="Q623" i="2"/>
  <c r="Q591" i="2"/>
  <c r="Q459" i="2"/>
  <c r="Q502" i="2"/>
  <c r="Q481" i="2"/>
  <c r="Q625" i="2"/>
  <c r="T865" i="8" l="1"/>
  <c r="L865" i="16"/>
  <c r="U865" i="16" s="1"/>
  <c r="S113" i="16"/>
  <c r="U113" i="16"/>
  <c r="Q113" i="16" s="1"/>
  <c r="T798" i="8"/>
  <c r="L798" i="16"/>
  <c r="U512" i="16"/>
  <c r="T1097" i="8"/>
  <c r="L1097" i="16"/>
  <c r="U1097" i="16" s="1"/>
  <c r="T16" i="16"/>
  <c r="K13" i="10"/>
  <c r="J86" i="16"/>
  <c r="K13" i="18" s="1"/>
  <c r="N14" i="17"/>
  <c r="N8" i="18"/>
  <c r="K32" i="19"/>
  <c r="O8" i="18"/>
  <c r="L32" i="19"/>
  <c r="L76" i="19"/>
  <c r="T686" i="16"/>
  <c r="T695" i="16"/>
  <c r="T486" i="16"/>
  <c r="Q486" i="16" s="1"/>
  <c r="S486" i="16"/>
  <c r="T337" i="16"/>
  <c r="T323" i="16"/>
  <c r="T390" i="16"/>
  <c r="T1013" i="16"/>
  <c r="Q1013" i="16" s="1"/>
  <c r="S1013" i="16"/>
  <c r="T927" i="16"/>
  <c r="Q927" i="16" s="1"/>
  <c r="S927" i="16"/>
  <c r="T671" i="16"/>
  <c r="C41" i="19"/>
  <c r="T499" i="16"/>
  <c r="T157" i="16"/>
  <c r="C43" i="19"/>
  <c r="T442" i="16"/>
  <c r="C11" i="19"/>
  <c r="S442" i="16"/>
  <c r="T340" i="16"/>
  <c r="T266" i="16"/>
  <c r="Q266" i="16" s="1"/>
  <c r="S266" i="16"/>
  <c r="T581" i="16"/>
  <c r="C44" i="19"/>
  <c r="S76" i="16"/>
  <c r="T76" i="16"/>
  <c r="Q76" i="16" s="1"/>
  <c r="G20" i="18"/>
  <c r="G11" i="17"/>
  <c r="D27" i="19"/>
  <c r="S248" i="16"/>
  <c r="G86" i="19"/>
  <c r="N82" i="19"/>
  <c r="N24" i="18"/>
  <c r="K56" i="19"/>
  <c r="K12" i="17"/>
  <c r="K17" i="18"/>
  <c r="H28" i="19"/>
  <c r="H14" i="19"/>
  <c r="U894" i="16"/>
  <c r="N12" i="17"/>
  <c r="N17" i="18"/>
  <c r="K28" i="19"/>
  <c r="T681" i="16"/>
  <c r="T1035" i="16"/>
  <c r="T912" i="16"/>
  <c r="T1076" i="16"/>
  <c r="T685" i="16"/>
  <c r="Q685" i="16" s="1"/>
  <c r="S685" i="16"/>
  <c r="T1022" i="16"/>
  <c r="T797" i="16"/>
  <c r="Q797" i="16" s="1"/>
  <c r="S797" i="16"/>
  <c r="T1096" i="16"/>
  <c r="T802" i="16"/>
  <c r="F6" i="9"/>
  <c r="E1203" i="16"/>
  <c r="T886" i="16"/>
  <c r="F23" i="18"/>
  <c r="F9" i="17"/>
  <c r="T866" i="16"/>
  <c r="S1104" i="16"/>
  <c r="T1104" i="16"/>
  <c r="Q1104" i="16" s="1"/>
  <c r="T1012" i="16"/>
  <c r="H26" i="10"/>
  <c r="G375" i="16"/>
  <c r="E86" i="19"/>
  <c r="I12" i="10"/>
  <c r="H787" i="16"/>
  <c r="I12" i="18" s="1"/>
  <c r="G41" i="19"/>
  <c r="Q14" i="17"/>
  <c r="G6" i="19"/>
  <c r="H23" i="18"/>
  <c r="S768" i="16"/>
  <c r="T835" i="8"/>
  <c r="L835" i="16"/>
  <c r="T70" i="16"/>
  <c r="S70" i="16"/>
  <c r="J56" i="19"/>
  <c r="U910" i="16"/>
  <c r="U289" i="16"/>
  <c r="T480" i="8"/>
  <c r="L480" i="16"/>
  <c r="U480" i="16" s="1"/>
  <c r="J49" i="19"/>
  <c r="R49" i="19" s="1"/>
  <c r="U558" i="16"/>
  <c r="C38" i="19"/>
  <c r="T95" i="16"/>
  <c r="F7" i="18"/>
  <c r="C68" i="19"/>
  <c r="T24" i="16"/>
  <c r="O7" i="18"/>
  <c r="L68" i="19"/>
  <c r="T1002" i="8"/>
  <c r="L1002" i="16"/>
  <c r="U1002" i="16" s="1"/>
  <c r="T657" i="8"/>
  <c r="L657" i="16"/>
  <c r="U657" i="16" s="1"/>
  <c r="T125" i="16"/>
  <c r="Q125" i="16" s="1"/>
  <c r="S125" i="16"/>
  <c r="T534" i="16"/>
  <c r="Q534" i="16" s="1"/>
  <c r="S534" i="16"/>
  <c r="C17" i="19"/>
  <c r="T245" i="16"/>
  <c r="T605" i="16"/>
  <c r="Q11" i="9"/>
  <c r="P169" i="16"/>
  <c r="T699" i="16"/>
  <c r="S1105" i="8"/>
  <c r="E1105" i="16"/>
  <c r="T1017" i="16"/>
  <c r="T1085" i="16"/>
  <c r="Q1085" i="16" s="1"/>
  <c r="S1085" i="16"/>
  <c r="T1026" i="16"/>
  <c r="T747" i="16"/>
  <c r="Q747" i="16" s="1"/>
  <c r="S747" i="16"/>
  <c r="T890" i="16"/>
  <c r="Q890" i="16" s="1"/>
  <c r="S890" i="16"/>
  <c r="Q768" i="16"/>
  <c r="H11" i="10"/>
  <c r="G344" i="16"/>
  <c r="H11" i="18" s="1"/>
  <c r="I41" i="19"/>
  <c r="L12" i="10"/>
  <c r="K787" i="16"/>
  <c r="L12" i="18" s="1"/>
  <c r="C3" i="19"/>
  <c r="T66" i="16"/>
  <c r="M10" i="18"/>
  <c r="T1052" i="8"/>
  <c r="L1052" i="16"/>
  <c r="U1052" i="16" s="1"/>
  <c r="T65" i="16"/>
  <c r="S65" i="16"/>
  <c r="J62" i="19"/>
  <c r="R62" i="19" s="1"/>
  <c r="U494" i="16"/>
  <c r="E81" i="19"/>
  <c r="T843" i="8"/>
  <c r="L843" i="16"/>
  <c r="U843" i="16" s="1"/>
  <c r="U62" i="16"/>
  <c r="C14" i="19"/>
  <c r="T35" i="16"/>
  <c r="T37" i="16"/>
  <c r="C80" i="19"/>
  <c r="U127" i="16"/>
  <c r="U575" i="16"/>
  <c r="I64" i="19"/>
  <c r="O10" i="17"/>
  <c r="O21" i="18"/>
  <c r="L25" i="19"/>
  <c r="T689" i="16"/>
  <c r="T717" i="16"/>
  <c r="Q717" i="16" s="1"/>
  <c r="S717" i="16"/>
  <c r="T588" i="16"/>
  <c r="Q588" i="16" s="1"/>
  <c r="S997" i="8"/>
  <c r="E997" i="16"/>
  <c r="F4" i="18"/>
  <c r="F5" i="17"/>
  <c r="S624" i="16"/>
  <c r="T911" i="16"/>
  <c r="Q911" i="16" s="1"/>
  <c r="S911" i="16"/>
  <c r="T649" i="16"/>
  <c r="T480" i="16"/>
  <c r="Q480" i="16" s="1"/>
  <c r="S480" i="16"/>
  <c r="T357" i="16"/>
  <c r="T251" i="16"/>
  <c r="T565" i="16"/>
  <c r="T230" i="16"/>
  <c r="S230" i="16"/>
  <c r="T313" i="16"/>
  <c r="T48" i="16"/>
  <c r="S48" i="16"/>
  <c r="N5" i="10"/>
  <c r="M1203" i="16"/>
  <c r="T790" i="16"/>
  <c r="T946" i="16"/>
  <c r="T673" i="16"/>
  <c r="Q673" i="16" s="1"/>
  <c r="S673" i="16"/>
  <c r="T672" i="16"/>
  <c r="Q672" i="16" s="1"/>
  <c r="S672" i="16"/>
  <c r="T1083" i="16"/>
  <c r="F12" i="10"/>
  <c r="E787" i="16"/>
  <c r="S935" i="16"/>
  <c r="T935" i="16"/>
  <c r="Q935" i="16" s="1"/>
  <c r="C24" i="19"/>
  <c r="T39" i="16"/>
  <c r="T103" i="16"/>
  <c r="Q103" i="16" s="1"/>
  <c r="S103" i="16"/>
  <c r="F10" i="18"/>
  <c r="C66" i="19"/>
  <c r="T118" i="16"/>
  <c r="C33" i="19"/>
  <c r="S118" i="16"/>
  <c r="C22" i="19"/>
  <c r="T32" i="16"/>
  <c r="S32" i="16"/>
  <c r="T895" i="8"/>
  <c r="U383" i="16"/>
  <c r="U646" i="16"/>
  <c r="U526" i="16"/>
  <c r="U334" i="16"/>
  <c r="T525" i="8"/>
  <c r="U214" i="16"/>
  <c r="U1161" i="16"/>
  <c r="F10" i="19"/>
  <c r="G80" i="19"/>
  <c r="H22" i="19"/>
  <c r="N84" i="19"/>
  <c r="K67" i="19"/>
  <c r="L67" i="19"/>
  <c r="L26" i="18"/>
  <c r="L3" i="17"/>
  <c r="I50" i="19"/>
  <c r="L20" i="18"/>
  <c r="L11" i="17"/>
  <c r="I27" i="19"/>
  <c r="N5" i="17"/>
  <c r="N4" i="18"/>
  <c r="K54" i="19"/>
  <c r="K75" i="19"/>
  <c r="L14" i="19"/>
  <c r="L77" i="19"/>
  <c r="L88" i="19"/>
  <c r="T720" i="16"/>
  <c r="T595" i="16"/>
  <c r="C69" i="19"/>
  <c r="S335" i="16"/>
  <c r="T335" i="16"/>
  <c r="T569" i="16"/>
  <c r="T725" i="16"/>
  <c r="T646" i="16"/>
  <c r="Q646" i="16" s="1"/>
  <c r="S646" i="16"/>
  <c r="T458" i="16"/>
  <c r="C23" i="19"/>
  <c r="T264" i="16"/>
  <c r="T261" i="16"/>
  <c r="T222" i="16"/>
  <c r="T275" i="16"/>
  <c r="C20" i="19"/>
  <c r="T60" i="16"/>
  <c r="Q60" i="16" s="1"/>
  <c r="S60" i="16"/>
  <c r="S64" i="16"/>
  <c r="T64" i="16"/>
  <c r="Q64" i="16" s="1"/>
  <c r="C83" i="19"/>
  <c r="T7" i="16"/>
  <c r="D77" i="19"/>
  <c r="H71" i="19"/>
  <c r="K8" i="18"/>
  <c r="H32" i="19"/>
  <c r="H93" i="19"/>
  <c r="H7" i="19"/>
  <c r="K88" i="19"/>
  <c r="T918" i="16"/>
  <c r="C57" i="19"/>
  <c r="F24" i="18"/>
  <c r="C56" i="19"/>
  <c r="T881" i="16"/>
  <c r="Q881" i="16" s="1"/>
  <c r="S881" i="16"/>
  <c r="T1040" i="16"/>
  <c r="Q1040" i="16" s="1"/>
  <c r="T972" i="16"/>
  <c r="Q972" i="16" s="1"/>
  <c r="S972" i="16"/>
  <c r="T590" i="16"/>
  <c r="T698" i="16"/>
  <c r="Q698" i="16" s="1"/>
  <c r="T1011" i="16"/>
  <c r="T733" i="16"/>
  <c r="E11" i="19"/>
  <c r="E73" i="19"/>
  <c r="L12" i="17"/>
  <c r="L17" i="18"/>
  <c r="I28" i="19"/>
  <c r="F71" i="19"/>
  <c r="F69" i="19"/>
  <c r="F63" i="19"/>
  <c r="E80" i="19"/>
  <c r="E69" i="19"/>
  <c r="F11" i="19"/>
  <c r="I8" i="18"/>
  <c r="F32" i="19"/>
  <c r="N37" i="19"/>
  <c r="N18" i="19"/>
  <c r="G9" i="18"/>
  <c r="D65" i="19"/>
  <c r="J9" i="18"/>
  <c r="G65" i="19"/>
  <c r="P9" i="18"/>
  <c r="M65" i="19"/>
  <c r="G28" i="19"/>
  <c r="S588" i="16"/>
  <c r="T119" i="16"/>
  <c r="Q119" i="16" s="1"/>
  <c r="S119" i="16"/>
  <c r="U102" i="16"/>
  <c r="F20" i="18"/>
  <c r="F11" i="17"/>
  <c r="T82" i="16"/>
  <c r="C27" i="19"/>
  <c r="T912" i="8"/>
  <c r="L912" i="16"/>
  <c r="U912" i="16" s="1"/>
  <c r="N14" i="19"/>
  <c r="I17" i="19"/>
  <c r="T966" i="8"/>
  <c r="L966" i="16"/>
  <c r="U966" i="16" s="1"/>
  <c r="J58" i="19"/>
  <c r="U926" i="16"/>
  <c r="T830" i="8"/>
  <c r="L830" i="16"/>
  <c r="U830" i="16" s="1"/>
  <c r="H8" i="18"/>
  <c r="E32" i="19"/>
  <c r="F86" i="19"/>
  <c r="J21" i="10"/>
  <c r="I289" i="16"/>
  <c r="S289" i="16" s="1"/>
  <c r="H76" i="19"/>
  <c r="L21" i="18"/>
  <c r="L10" i="17"/>
  <c r="I25" i="19"/>
  <c r="I38" i="19"/>
  <c r="I91" i="19"/>
  <c r="I87" i="19"/>
  <c r="K82" i="19"/>
  <c r="K23" i="19"/>
  <c r="N11" i="10"/>
  <c r="M344" i="16"/>
  <c r="N11" i="18" s="1"/>
  <c r="K36" i="19"/>
  <c r="K64" i="19"/>
  <c r="K83" i="19"/>
  <c r="N6" i="9"/>
  <c r="Q16" i="10"/>
  <c r="T608" i="16"/>
  <c r="T210" i="16"/>
  <c r="T617" i="16"/>
  <c r="S443" i="16"/>
  <c r="T443" i="16"/>
  <c r="Q443" i="16" s="1"/>
  <c r="T965" i="16"/>
  <c r="S709" i="8"/>
  <c r="S583" i="8"/>
  <c r="E583" i="16"/>
  <c r="S561" i="8"/>
  <c r="T469" i="16"/>
  <c r="T112" i="16"/>
  <c r="S112" i="16"/>
  <c r="C47" i="19"/>
  <c r="T631" i="16"/>
  <c r="T307" i="16"/>
  <c r="T367" i="16"/>
  <c r="C21" i="19"/>
  <c r="T72" i="16"/>
  <c r="T435" i="16"/>
  <c r="F14" i="17"/>
  <c r="S296" i="16"/>
  <c r="P16" i="9"/>
  <c r="O177" i="16"/>
  <c r="P16" i="17" s="1"/>
  <c r="G7" i="10"/>
  <c r="F129" i="16"/>
  <c r="D76" i="19"/>
  <c r="I18" i="19"/>
  <c r="Q10" i="17"/>
  <c r="Q21" i="18"/>
  <c r="N25" i="19"/>
  <c r="Q11" i="10"/>
  <c r="P344" i="16"/>
  <c r="Q11" i="18" s="1"/>
  <c r="H88" i="19"/>
  <c r="H13" i="19"/>
  <c r="H21" i="19"/>
  <c r="H84" i="19"/>
  <c r="Q84" i="19" s="1"/>
  <c r="H39" i="19"/>
  <c r="K13" i="9"/>
  <c r="J528" i="16"/>
  <c r="K13" i="17" s="1"/>
  <c r="H36" i="19"/>
  <c r="H73" i="19"/>
  <c r="S800" i="8"/>
  <c r="T922" i="16"/>
  <c r="S922" i="16"/>
  <c r="T1117" i="16"/>
  <c r="S1117" i="16"/>
  <c r="T742" i="16"/>
  <c r="T710" i="16"/>
  <c r="T662" i="16"/>
  <c r="Q662" i="16" s="1"/>
  <c r="S662" i="16"/>
  <c r="T1008" i="16"/>
  <c r="T572" i="16"/>
  <c r="Q572" i="16" s="1"/>
  <c r="T998" i="16"/>
  <c r="T713" i="16"/>
  <c r="T1068" i="16"/>
  <c r="T772" i="16"/>
  <c r="S936" i="8"/>
  <c r="S1097" i="8"/>
  <c r="E1097" i="16"/>
  <c r="H24" i="10"/>
  <c r="G910" i="16"/>
  <c r="H6" i="10"/>
  <c r="G1213" i="16"/>
  <c r="G20" i="19"/>
  <c r="G11" i="19"/>
  <c r="I5" i="18"/>
  <c r="I6" i="17"/>
  <c r="F52" i="19"/>
  <c r="F23" i="19"/>
  <c r="I16" i="18"/>
  <c r="F6" i="19"/>
  <c r="Q17" i="10"/>
  <c r="P699" i="16"/>
  <c r="Q25" i="10"/>
  <c r="P1234" i="16"/>
  <c r="J17" i="18"/>
  <c r="R806" i="8"/>
  <c r="L806" i="16"/>
  <c r="C93" i="19"/>
  <c r="T99" i="16"/>
  <c r="O16" i="9"/>
  <c r="N177" i="16"/>
  <c r="O16" i="17" s="1"/>
  <c r="T639" i="16"/>
  <c r="Q639" i="16" s="1"/>
  <c r="S639" i="16"/>
  <c r="T741" i="16"/>
  <c r="T965" i="8"/>
  <c r="L965" i="16"/>
  <c r="U965" i="16" s="1"/>
  <c r="U11" i="16"/>
  <c r="Q11" i="16" s="1"/>
  <c r="U442" i="16"/>
  <c r="C9" i="19"/>
  <c r="T111" i="16"/>
  <c r="S62" i="16"/>
  <c r="C76" i="19"/>
  <c r="T62" i="16"/>
  <c r="C84" i="19"/>
  <c r="T126" i="16"/>
  <c r="S126" i="16"/>
  <c r="T40" i="16"/>
  <c r="S40" i="16"/>
  <c r="U624" i="16"/>
  <c r="M5" i="17"/>
  <c r="M4" i="18"/>
  <c r="U1007" i="16"/>
  <c r="S1007" i="16"/>
  <c r="T671" i="8"/>
  <c r="L671" i="16"/>
  <c r="U671" i="16" s="1"/>
  <c r="T989" i="8"/>
  <c r="L989" i="16"/>
  <c r="U989" i="16" s="1"/>
  <c r="T1100" i="8"/>
  <c r="L1100" i="16"/>
  <c r="U1100" i="16" s="1"/>
  <c r="Q1100" i="16" s="1"/>
  <c r="T684" i="8"/>
  <c r="L684" i="16"/>
  <c r="U684" i="16" s="1"/>
  <c r="T938" i="8"/>
  <c r="L938" i="16"/>
  <c r="U938" i="16" s="1"/>
  <c r="U230" i="16"/>
  <c r="U248" i="16"/>
  <c r="S138" i="16"/>
  <c r="F83" i="19"/>
  <c r="I22" i="19"/>
  <c r="S62" i="19"/>
  <c r="I9" i="19"/>
  <c r="I21" i="19"/>
  <c r="L73" i="19"/>
  <c r="O20" i="18"/>
  <c r="O11" i="17"/>
  <c r="L27" i="19"/>
  <c r="L80" i="19"/>
  <c r="S582" i="16"/>
  <c r="T582" i="16"/>
  <c r="Q582" i="16" s="1"/>
  <c r="T770" i="16"/>
  <c r="F16" i="18"/>
  <c r="C6" i="19"/>
  <c r="T648" i="16"/>
  <c r="T614" i="16"/>
  <c r="T575" i="16"/>
  <c r="Q575" i="16" s="1"/>
  <c r="C63" i="19"/>
  <c r="S575" i="16"/>
  <c r="T448" i="16"/>
  <c r="Q448" i="16" s="1"/>
  <c r="S448" i="16"/>
  <c r="T426" i="16"/>
  <c r="Q426" i="16" s="1"/>
  <c r="S426" i="16"/>
  <c r="T321" i="16"/>
  <c r="Q321" i="16" s="1"/>
  <c r="S321" i="16"/>
  <c r="T432" i="16"/>
  <c r="Q432" i="16" s="1"/>
  <c r="S432" i="16"/>
  <c r="T493" i="16"/>
  <c r="Q493" i="16" s="1"/>
  <c r="S493" i="16"/>
  <c r="T246" i="16"/>
  <c r="C67" i="19"/>
  <c r="T186" i="16"/>
  <c r="Q186" i="16" s="1"/>
  <c r="E79" i="19"/>
  <c r="M92" i="19"/>
  <c r="D12" i="19"/>
  <c r="I22" i="18"/>
  <c r="F30" i="19"/>
  <c r="F17" i="19"/>
  <c r="K22" i="18"/>
  <c r="H30" i="19"/>
  <c r="K14" i="17"/>
  <c r="H29" i="19"/>
  <c r="T585" i="16"/>
  <c r="T944" i="16"/>
  <c r="Q944" i="16" s="1"/>
  <c r="T778" i="16"/>
  <c r="T1122" i="16"/>
  <c r="T989" i="16"/>
  <c r="T938" i="16"/>
  <c r="Q938" i="16" s="1"/>
  <c r="T684" i="16"/>
  <c r="T691" i="16"/>
  <c r="T988" i="16"/>
  <c r="T696" i="16"/>
  <c r="S696" i="16"/>
  <c r="T1114" i="16"/>
  <c r="T659" i="16"/>
  <c r="H21" i="18"/>
  <c r="H10" i="17"/>
  <c r="E25" i="19"/>
  <c r="I13" i="19"/>
  <c r="I47" i="19"/>
  <c r="F9" i="19"/>
  <c r="I3" i="17"/>
  <c r="I26" i="18"/>
  <c r="F50" i="19"/>
  <c r="F34" i="19"/>
  <c r="F44" i="19"/>
  <c r="I14" i="17"/>
  <c r="E37" i="19"/>
  <c r="F41" i="19"/>
  <c r="F84" i="19"/>
  <c r="N29" i="19"/>
  <c r="J24" i="18"/>
  <c r="O22" i="10"/>
  <c r="N574" i="16"/>
  <c r="T620" i="16"/>
  <c r="Q620" i="16" s="1"/>
  <c r="T557" i="16"/>
  <c r="Q557" i="16" s="1"/>
  <c r="S557" i="16"/>
  <c r="C62" i="19"/>
  <c r="T494" i="16"/>
  <c r="S494" i="16"/>
  <c r="T677" i="16"/>
  <c r="C7" i="19"/>
  <c r="T550" i="16"/>
  <c r="T419" i="16"/>
  <c r="F13" i="17"/>
  <c r="S169" i="16"/>
  <c r="T169" i="16"/>
  <c r="C85" i="19"/>
  <c r="T242" i="16"/>
  <c r="T183" i="16"/>
  <c r="Q183" i="16" s="1"/>
  <c r="S183" i="16"/>
  <c r="G8" i="18"/>
  <c r="D32" i="19"/>
  <c r="F36" i="19"/>
  <c r="F75" i="19"/>
  <c r="H91" i="19"/>
  <c r="H33" i="19"/>
  <c r="N9" i="17"/>
  <c r="N23" i="18"/>
  <c r="T626" i="16"/>
  <c r="T951" i="16"/>
  <c r="T823" i="16"/>
  <c r="Q823" i="16" s="1"/>
  <c r="S823" i="16"/>
  <c r="S977" i="8"/>
  <c r="E977" i="16"/>
  <c r="T679" i="16"/>
  <c r="F25" i="10"/>
  <c r="E1234" i="16"/>
  <c r="T763" i="16"/>
  <c r="Q763" i="16" s="1"/>
  <c r="S763" i="16"/>
  <c r="T650" i="16"/>
  <c r="L22" i="18"/>
  <c r="I30" i="19"/>
  <c r="F91" i="19"/>
  <c r="Q12" i="10"/>
  <c r="P787" i="16"/>
  <c r="Q12" i="18" s="1"/>
  <c r="Q8" i="18"/>
  <c r="I8" i="17"/>
  <c r="M72" i="19"/>
  <c r="T130" i="16"/>
  <c r="P7" i="10"/>
  <c r="O24" i="16"/>
  <c r="M13" i="17"/>
  <c r="T1022" i="8"/>
  <c r="L1022" i="16"/>
  <c r="U1022" i="16" s="1"/>
  <c r="Q1022" i="16" s="1"/>
  <c r="L14" i="17"/>
  <c r="I76" i="19"/>
  <c r="I79" i="19"/>
  <c r="I77" i="19"/>
  <c r="N16" i="9"/>
  <c r="M177" i="16"/>
  <c r="N16" i="17" s="1"/>
  <c r="U169" i="16"/>
  <c r="O26" i="18"/>
  <c r="O3" i="17"/>
  <c r="L50" i="19"/>
  <c r="L86" i="19"/>
  <c r="L64" i="19"/>
  <c r="T654" i="16"/>
  <c r="T640" i="16"/>
  <c r="Q640" i="16" s="1"/>
  <c r="S640" i="16"/>
  <c r="S603" i="8"/>
  <c r="E603" i="16"/>
  <c r="T606" i="16"/>
  <c r="Q606" i="16" s="1"/>
  <c r="S606" i="16"/>
  <c r="S525" i="8"/>
  <c r="T483" i="16"/>
  <c r="F22" i="18"/>
  <c r="C30" i="19"/>
  <c r="S206" i="16"/>
  <c r="T206" i="16"/>
  <c r="Q206" i="16" s="1"/>
  <c r="T356" i="16"/>
  <c r="T161" i="16"/>
  <c r="Q161" i="16" s="1"/>
  <c r="S161" i="16"/>
  <c r="T213" i="16"/>
  <c r="S190" i="16"/>
  <c r="T190" i="16"/>
  <c r="Q190" i="16" s="1"/>
  <c r="N9" i="19"/>
  <c r="H37" i="19"/>
  <c r="H23" i="19"/>
  <c r="N25" i="18"/>
  <c r="N8" i="17"/>
  <c r="K55" i="19"/>
  <c r="K42" i="19"/>
  <c r="K7" i="19"/>
  <c r="T1084" i="16"/>
  <c r="T961" i="16"/>
  <c r="T849" i="16"/>
  <c r="Q849" i="16" s="1"/>
  <c r="S849" i="16"/>
  <c r="T567" i="16"/>
  <c r="T920" i="16"/>
  <c r="F6" i="10"/>
  <c r="E1213" i="16"/>
  <c r="T937" i="16"/>
  <c r="T1116" i="16"/>
  <c r="T653" i="16"/>
  <c r="T796" i="16"/>
  <c r="Q796" i="16" s="1"/>
  <c r="S796" i="16"/>
  <c r="E90" i="19"/>
  <c r="F3" i="19"/>
  <c r="E9" i="19"/>
  <c r="I16" i="9"/>
  <c r="H177" i="16"/>
  <c r="I16" i="17" s="1"/>
  <c r="F7" i="19"/>
  <c r="F5" i="19"/>
  <c r="F80" i="19"/>
  <c r="N93" i="19"/>
  <c r="U1117" i="16"/>
  <c r="T922" i="8"/>
  <c r="L922" i="16"/>
  <c r="U922" i="16" s="1"/>
  <c r="J10" i="10"/>
  <c r="I54" i="16"/>
  <c r="Q17" i="19"/>
  <c r="M90" i="19"/>
  <c r="M81" i="19"/>
  <c r="I39" i="19"/>
  <c r="L16" i="9"/>
  <c r="K177" i="16"/>
  <c r="L16" i="17" s="1"/>
  <c r="I92" i="19"/>
  <c r="K72" i="19"/>
  <c r="K90" i="19"/>
  <c r="N10" i="10"/>
  <c r="M54" i="16"/>
  <c r="K84" i="19"/>
  <c r="K33" i="19"/>
  <c r="T657" i="16"/>
  <c r="Q657" i="16" s="1"/>
  <c r="S657" i="16"/>
  <c r="T592" i="16"/>
  <c r="Q592" i="16" s="1"/>
  <c r="S592" i="16"/>
  <c r="T600" i="16"/>
  <c r="T635" i="16"/>
  <c r="Q635" i="16" s="1"/>
  <c r="S635" i="16"/>
  <c r="T314" i="16"/>
  <c r="Q314" i="16" s="1"/>
  <c r="S314" i="16"/>
  <c r="T374" i="16"/>
  <c r="T519" i="16"/>
  <c r="T470" i="16"/>
  <c r="T347" i="16"/>
  <c r="F11" i="18"/>
  <c r="N38" i="19"/>
  <c r="N86" i="19"/>
  <c r="H67" i="19"/>
  <c r="N6" i="10"/>
  <c r="M1213" i="16"/>
  <c r="T966" i="16"/>
  <c r="Q966" i="16" s="1"/>
  <c r="S966" i="16"/>
  <c r="T663" i="16"/>
  <c r="Q663" i="16" s="1"/>
  <c r="S663" i="16"/>
  <c r="T697" i="16"/>
  <c r="Q697" i="16" s="1"/>
  <c r="S697" i="16"/>
  <c r="T1038" i="16"/>
  <c r="Q1038" i="16" s="1"/>
  <c r="S1038" i="16"/>
  <c r="T690" i="16"/>
  <c r="T1161" i="16"/>
  <c r="Q1161" i="16" s="1"/>
  <c r="S1161" i="16"/>
  <c r="T942" i="16"/>
  <c r="Q942" i="16" s="1"/>
  <c r="S942" i="16"/>
  <c r="T1075" i="16"/>
  <c r="C61" i="19"/>
  <c r="T932" i="16"/>
  <c r="Q932" i="16" s="1"/>
  <c r="T694" i="16"/>
  <c r="Q694" i="16" s="1"/>
  <c r="T808" i="16"/>
  <c r="T1219" i="16"/>
  <c r="F25" i="18"/>
  <c r="F8" i="17"/>
  <c r="C55" i="19"/>
  <c r="T921" i="16"/>
  <c r="Q921" i="16" s="1"/>
  <c r="S921" i="16"/>
  <c r="I4" i="17"/>
  <c r="I27" i="18"/>
  <c r="F51" i="19"/>
  <c r="I34" i="19"/>
  <c r="N34" i="19"/>
  <c r="T62" i="19"/>
  <c r="J23" i="18"/>
  <c r="N54" i="19"/>
  <c r="P13" i="10"/>
  <c r="O86" i="16"/>
  <c r="P13" i="18" s="1"/>
  <c r="I20" i="19"/>
  <c r="I84" i="19"/>
  <c r="I93" i="19"/>
  <c r="L10" i="10"/>
  <c r="K54" i="16"/>
  <c r="I14" i="19"/>
  <c r="N20" i="18"/>
  <c r="N11" i="17"/>
  <c r="K27" i="19"/>
  <c r="N21" i="18"/>
  <c r="N10" i="17"/>
  <c r="K25" i="19"/>
  <c r="O10" i="10"/>
  <c r="N54" i="16"/>
  <c r="T406" i="16"/>
  <c r="Q406" i="16" s="1"/>
  <c r="T351" i="16"/>
  <c r="T308" i="16"/>
  <c r="T495" i="16"/>
  <c r="Q495" i="16" s="1"/>
  <c r="S495" i="16"/>
  <c r="T579" i="16"/>
  <c r="T587" i="16"/>
  <c r="Q587" i="16" s="1"/>
  <c r="S587" i="16"/>
  <c r="T319" i="16"/>
  <c r="Q319" i="16" s="1"/>
  <c r="S319" i="16"/>
  <c r="T452" i="16"/>
  <c r="T885" i="16"/>
  <c r="T304" i="16"/>
  <c r="T467" i="16"/>
  <c r="T274" i="16"/>
  <c r="C91" i="19"/>
  <c r="T328" i="16"/>
  <c r="C39" i="19"/>
  <c r="T200" i="16"/>
  <c r="T160" i="16"/>
  <c r="F16" i="9"/>
  <c r="E177" i="16"/>
  <c r="G17" i="19"/>
  <c r="J20" i="10"/>
  <c r="I130" i="16"/>
  <c r="I5" i="19"/>
  <c r="T474" i="16"/>
  <c r="Q474" i="16" s="1"/>
  <c r="S474" i="16"/>
  <c r="K4" i="10"/>
  <c r="J624" i="16"/>
  <c r="H11" i="19"/>
  <c r="K71" i="19"/>
  <c r="K13" i="19"/>
  <c r="T1043" i="16"/>
  <c r="T953" i="16"/>
  <c r="C45" i="19"/>
  <c r="C58" i="19"/>
  <c r="T926" i="16"/>
  <c r="Q926" i="16" s="1"/>
  <c r="S926" i="16"/>
  <c r="T899" i="16"/>
  <c r="T1057" i="16"/>
  <c r="Q1057" i="16" s="1"/>
  <c r="S1057" i="16"/>
  <c r="T919" i="16"/>
  <c r="T1208" i="16"/>
  <c r="Q1208" i="16" s="1"/>
  <c r="S1208" i="16"/>
  <c r="T1037" i="16"/>
  <c r="T670" i="16"/>
  <c r="Q670" i="16" s="1"/>
  <c r="S670" i="16"/>
  <c r="T813" i="16"/>
  <c r="Q813" i="16" s="1"/>
  <c r="S813" i="16"/>
  <c r="T786" i="16"/>
  <c r="S698" i="16"/>
  <c r="L25" i="18"/>
  <c r="L8" i="17"/>
  <c r="I55" i="19"/>
  <c r="L9" i="17"/>
  <c r="L23" i="18"/>
  <c r="S792" i="16"/>
  <c r="F73" i="19"/>
  <c r="I4" i="18"/>
  <c r="I5" i="17"/>
  <c r="F54" i="19"/>
  <c r="J12" i="10"/>
  <c r="I787" i="16"/>
  <c r="J12" i="18" s="1"/>
  <c r="J9" i="17"/>
  <c r="P10" i="18"/>
  <c r="M66" i="19"/>
  <c r="S694" i="16"/>
  <c r="U1008" i="16"/>
  <c r="Q4" i="18"/>
  <c r="L13" i="9"/>
  <c r="K528" i="16"/>
  <c r="L13" i="17" s="1"/>
  <c r="K87" i="19"/>
  <c r="K20" i="19"/>
  <c r="L21" i="19"/>
  <c r="F27" i="18"/>
  <c r="F4" i="17"/>
  <c r="C51" i="19"/>
  <c r="T318" i="16"/>
  <c r="Q318" i="16" s="1"/>
  <c r="S318" i="16"/>
  <c r="T541" i="16"/>
  <c r="T475" i="16"/>
  <c r="T869" i="16"/>
  <c r="C49" i="19"/>
  <c r="T558" i="16"/>
  <c r="Q558" i="16" s="1"/>
  <c r="S558" i="16"/>
  <c r="T461" i="16"/>
  <c r="Q461" i="16" s="1"/>
  <c r="S461" i="16"/>
  <c r="T783" i="16"/>
  <c r="Q783" i="16" s="1"/>
  <c r="S783" i="16"/>
  <c r="C26" i="19"/>
  <c r="T289" i="16"/>
  <c r="Q289" i="16" s="1"/>
  <c r="T507" i="16"/>
  <c r="Q507" i="16" s="1"/>
  <c r="S507" i="16"/>
  <c r="S285" i="16"/>
  <c r="T285" i="16"/>
  <c r="Q285" i="16" s="1"/>
  <c r="T359" i="16"/>
  <c r="Q359" i="16" s="1"/>
  <c r="T211" i="16"/>
  <c r="T312" i="16"/>
  <c r="T145" i="16"/>
  <c r="Q145" i="16" s="1"/>
  <c r="S145" i="16"/>
  <c r="T441" i="16"/>
  <c r="C16" i="19"/>
  <c r="T154" i="16"/>
  <c r="T174" i="16"/>
  <c r="G68" i="19"/>
  <c r="N76" i="19"/>
  <c r="N24" i="19"/>
  <c r="K9" i="10"/>
  <c r="J664" i="16"/>
  <c r="H90" i="19"/>
  <c r="H16" i="19"/>
  <c r="K3" i="17"/>
  <c r="K26" i="18"/>
  <c r="H50" i="19"/>
  <c r="K11" i="17"/>
  <c r="K20" i="18"/>
  <c r="H27" i="19"/>
  <c r="N4" i="17"/>
  <c r="N27" i="18"/>
  <c r="K51" i="19"/>
  <c r="T958" i="16"/>
  <c r="Q958" i="16" s="1"/>
  <c r="S958" i="16"/>
  <c r="T1021" i="16"/>
  <c r="Q1021" i="16" s="1"/>
  <c r="S1021" i="16"/>
  <c r="T906" i="16"/>
  <c r="T682" i="16"/>
  <c r="T1006" i="16"/>
  <c r="Q1006" i="16" s="1"/>
  <c r="S1006" i="16"/>
  <c r="T665" i="16"/>
  <c r="T1102" i="16"/>
  <c r="Q1102" i="16" s="1"/>
  <c r="S1102" i="16"/>
  <c r="T834" i="16"/>
  <c r="T894" i="16"/>
  <c r="Q894" i="16" s="1"/>
  <c r="S894" i="16"/>
  <c r="E76" i="19"/>
  <c r="E88" i="19"/>
  <c r="E13" i="19"/>
  <c r="L24" i="18"/>
  <c r="I56" i="19"/>
  <c r="L6" i="9"/>
  <c r="V6" i="9" s="1"/>
  <c r="K1203" i="16"/>
  <c r="F42" i="19"/>
  <c r="E17" i="19"/>
  <c r="S186" i="16"/>
  <c r="F20" i="19"/>
  <c r="F16" i="19"/>
  <c r="U1028" i="16"/>
  <c r="O23" i="18"/>
  <c r="T123" i="16"/>
  <c r="S123" i="16"/>
  <c r="U273" i="16"/>
  <c r="U138" i="16"/>
  <c r="Q138" i="16" s="1"/>
  <c r="U556" i="16"/>
  <c r="J71" i="19"/>
  <c r="T982" i="8"/>
  <c r="L982" i="16"/>
  <c r="U982" i="16" s="1"/>
  <c r="T795" i="8"/>
  <c r="L795" i="16"/>
  <c r="U795" i="16" s="1"/>
  <c r="I88" i="19"/>
  <c r="L13" i="10"/>
  <c r="K86" i="16"/>
  <c r="L13" i="18" s="1"/>
  <c r="L8" i="18"/>
  <c r="I32" i="19"/>
  <c r="I12" i="19"/>
  <c r="K80" i="19"/>
  <c r="N13" i="10"/>
  <c r="M86" i="16"/>
  <c r="N13" i="18" s="1"/>
  <c r="L20" i="19"/>
  <c r="T517" i="16"/>
  <c r="T349" i="16"/>
  <c r="T415" i="16"/>
  <c r="Q415" i="16" s="1"/>
  <c r="S415" i="16"/>
  <c r="T522" i="16"/>
  <c r="T433" i="16"/>
  <c r="C36" i="19"/>
  <c r="T268" i="16"/>
  <c r="T280" i="16"/>
  <c r="C72" i="19"/>
  <c r="C78" i="19"/>
  <c r="T258" i="16"/>
  <c r="S303" i="16"/>
  <c r="T303" i="16"/>
  <c r="Q303" i="16" s="1"/>
  <c r="T298" i="16"/>
  <c r="T182" i="16"/>
  <c r="T425" i="16"/>
  <c r="C92" i="19"/>
  <c r="T144" i="16"/>
  <c r="Q144" i="16" s="1"/>
  <c r="S144" i="16"/>
  <c r="C64" i="19"/>
  <c r="T129" i="16"/>
  <c r="K27" i="10"/>
  <c r="J455" i="16"/>
  <c r="K11" i="10"/>
  <c r="J344" i="16"/>
  <c r="K11" i="18" s="1"/>
  <c r="H82" i="19"/>
  <c r="K63" i="19"/>
  <c r="K34" i="19"/>
  <c r="T634" i="16"/>
  <c r="T776" i="16"/>
  <c r="T982" i="16"/>
  <c r="Q982" i="16" s="1"/>
  <c r="S982" i="16"/>
  <c r="T861" i="16"/>
  <c r="T872" i="16"/>
  <c r="T870" i="16"/>
  <c r="T957" i="16"/>
  <c r="S957" i="16"/>
  <c r="T996" i="16"/>
  <c r="T253" i="16"/>
  <c r="T839" i="16"/>
  <c r="T916" i="16"/>
  <c r="T846" i="16"/>
  <c r="C13" i="19"/>
  <c r="T798" i="16"/>
  <c r="S798" i="16"/>
  <c r="H4" i="9"/>
  <c r="G455" i="16"/>
  <c r="T455" i="16" s="1"/>
  <c r="E5" i="19"/>
  <c r="I12" i="17"/>
  <c r="I17" i="18"/>
  <c r="F28" i="19"/>
  <c r="I13" i="9"/>
  <c r="H528" i="16"/>
  <c r="I13" i="17" s="1"/>
  <c r="F15" i="19"/>
  <c r="H9" i="10"/>
  <c r="G664" i="16"/>
  <c r="S41" i="19"/>
  <c r="E91" i="19"/>
  <c r="G15" i="19"/>
  <c r="Q24" i="18"/>
  <c r="N56" i="19"/>
  <c r="U880" i="16"/>
  <c r="U126" i="16"/>
  <c r="R60" i="19"/>
  <c r="T60" i="19"/>
  <c r="T61" i="16"/>
  <c r="T127" i="16"/>
  <c r="Q127" i="16" s="1"/>
  <c r="S127" i="16"/>
  <c r="T18" i="16"/>
  <c r="T11" i="16"/>
  <c r="C12" i="19"/>
  <c r="S11" i="16"/>
  <c r="T26" i="16"/>
  <c r="Q26" i="16" s="1"/>
  <c r="S26" i="16"/>
  <c r="C81" i="19"/>
  <c r="T4" i="16"/>
  <c r="Q7" i="18"/>
  <c r="N68" i="19"/>
  <c r="U70" i="16"/>
  <c r="T944" i="8"/>
  <c r="L944" i="16"/>
  <c r="U944" i="16" s="1"/>
  <c r="T870" i="8"/>
  <c r="L870" i="16"/>
  <c r="U870" i="16" s="1"/>
  <c r="U574" i="16"/>
  <c r="U282" i="16"/>
  <c r="U892" i="16"/>
  <c r="U300" i="16"/>
  <c r="S300" i="16"/>
  <c r="U153" i="16"/>
  <c r="Q855" i="16"/>
  <c r="M77" i="19"/>
  <c r="F81" i="19"/>
  <c r="I82" i="19"/>
  <c r="K86" i="19"/>
  <c r="K78" i="19"/>
  <c r="L38" i="19"/>
  <c r="L93" i="19"/>
  <c r="L36" i="19"/>
  <c r="T291" i="16"/>
  <c r="C70" i="19"/>
  <c r="T573" i="16"/>
  <c r="Q573" i="16" s="1"/>
  <c r="S573" i="16"/>
  <c r="T503" i="16"/>
  <c r="T370" i="16"/>
  <c r="T515" i="16"/>
  <c r="S562" i="8"/>
  <c r="T153" i="16"/>
  <c r="Q153" i="16" s="1"/>
  <c r="S153" i="16"/>
  <c r="T1093" i="16"/>
  <c r="Q1093" i="16" s="1"/>
  <c r="S1093" i="16"/>
  <c r="S526" i="16"/>
  <c r="T526" i="16"/>
  <c r="Q526" i="16" s="1"/>
  <c r="T386" i="16"/>
  <c r="S1007" i="8"/>
  <c r="E1007" i="16"/>
  <c r="T1007" i="16" s="1"/>
  <c r="T751" i="16"/>
  <c r="T282" i="16"/>
  <c r="Q282" i="16" s="1"/>
  <c r="S282" i="16"/>
  <c r="T407" i="16"/>
  <c r="T281" i="16"/>
  <c r="C31" i="19"/>
  <c r="S281" i="16"/>
  <c r="T273" i="16"/>
  <c r="C35" i="19"/>
  <c r="S273" i="16"/>
  <c r="T272" i="16"/>
  <c r="Q272" i="16" s="1"/>
  <c r="S272" i="16"/>
  <c r="E12" i="19"/>
  <c r="Q22" i="10"/>
  <c r="P476" i="16"/>
  <c r="G13" i="10"/>
  <c r="F86" i="16"/>
  <c r="I20" i="18"/>
  <c r="I11" i="17"/>
  <c r="F27" i="19"/>
  <c r="Q13" i="10"/>
  <c r="P86" i="16"/>
  <c r="Q13" i="18" s="1"/>
  <c r="H18" i="19"/>
  <c r="H64" i="19"/>
  <c r="K44" i="19"/>
  <c r="N12" i="10"/>
  <c r="M787" i="16"/>
  <c r="N12" i="18" s="1"/>
  <c r="N9" i="10"/>
  <c r="M664" i="16"/>
  <c r="K19" i="19"/>
  <c r="T1014" i="16"/>
  <c r="Q1014" i="16" s="1"/>
  <c r="S1014" i="16"/>
  <c r="T843" i="16"/>
  <c r="Q843" i="16" s="1"/>
  <c r="S843" i="16"/>
  <c r="T795" i="16"/>
  <c r="S1196" i="8"/>
  <c r="T859" i="16"/>
  <c r="S1158" i="8"/>
  <c r="T1081" i="16"/>
  <c r="T833" i="16"/>
  <c r="T898" i="16"/>
  <c r="S875" i="8"/>
  <c r="T887" i="16"/>
  <c r="T836" i="16"/>
  <c r="H20" i="18"/>
  <c r="H11" i="17"/>
  <c r="E27" i="19"/>
  <c r="G89" i="19"/>
  <c r="F78" i="19"/>
  <c r="I8" i="9"/>
  <c r="H1235" i="16"/>
  <c r="T1235" i="16" s="1"/>
  <c r="Q1235" i="16" s="1"/>
  <c r="H13" i="9"/>
  <c r="G528" i="16"/>
  <c r="H13" i="17" s="1"/>
  <c r="H14" i="17"/>
  <c r="I9" i="10"/>
  <c r="H664" i="16"/>
  <c r="J27" i="10"/>
  <c r="I455" i="16"/>
  <c r="S572" i="16"/>
  <c r="O9" i="18"/>
  <c r="L65" i="19"/>
  <c r="K23" i="18"/>
  <c r="S932" i="16"/>
  <c r="T394" i="8"/>
  <c r="L394" i="16"/>
  <c r="U394" i="16" s="1"/>
  <c r="T859" i="8"/>
  <c r="L859" i="16"/>
  <c r="U859" i="16" s="1"/>
  <c r="T811" i="8"/>
  <c r="L811" i="16"/>
  <c r="U811" i="16" s="1"/>
  <c r="T780" i="8"/>
  <c r="L780" i="16"/>
  <c r="S780" i="16" s="1"/>
  <c r="T696" i="8"/>
  <c r="L696" i="16"/>
  <c r="U696" i="16" s="1"/>
  <c r="F13" i="18"/>
  <c r="T9" i="16"/>
  <c r="C90" i="19"/>
  <c r="U335" i="16"/>
  <c r="T686" i="8"/>
  <c r="L686" i="16"/>
  <c r="U686" i="16" s="1"/>
  <c r="U40" i="16"/>
  <c r="T900" i="8"/>
  <c r="L900" i="16"/>
  <c r="U900" i="16" s="1"/>
  <c r="Q900" i="16" s="1"/>
  <c r="G14" i="19"/>
  <c r="S79" i="16"/>
  <c r="T79" i="16"/>
  <c r="Q79" i="16" s="1"/>
  <c r="T8" i="16"/>
  <c r="Q8" i="16" s="1"/>
  <c r="S8" i="16"/>
  <c r="T1093" i="8"/>
  <c r="L1093" i="16"/>
  <c r="U1093" i="16" s="1"/>
  <c r="M16" i="17"/>
  <c r="U177" i="16"/>
  <c r="U32" i="16"/>
  <c r="U272" i="16"/>
  <c r="U144" i="16"/>
  <c r="U26" i="16"/>
  <c r="U123" i="16"/>
  <c r="T876" i="8"/>
  <c r="L876" i="16"/>
  <c r="U876" i="16" s="1"/>
  <c r="U428" i="16"/>
  <c r="Q428" i="16" s="1"/>
  <c r="S428" i="16"/>
  <c r="T665" i="8"/>
  <c r="L665" i="16"/>
  <c r="U665" i="16" s="1"/>
  <c r="T660" i="8"/>
  <c r="H79" i="19"/>
  <c r="H7" i="18"/>
  <c r="H81" i="19"/>
  <c r="K40" i="19"/>
  <c r="L84" i="19"/>
  <c r="L9" i="19"/>
  <c r="L83" i="19"/>
  <c r="T602" i="16"/>
  <c r="T326" i="16"/>
  <c r="T604" i="16"/>
  <c r="Q604" i="16" s="1"/>
  <c r="S604" i="16"/>
  <c r="T523" i="16"/>
  <c r="Q523" i="16" s="1"/>
  <c r="S523" i="16"/>
  <c r="T593" i="16"/>
  <c r="T300" i="16"/>
  <c r="Q300" i="16" s="1"/>
  <c r="T537" i="16"/>
  <c r="T207" i="16"/>
  <c r="F10" i="17"/>
  <c r="F21" i="18"/>
  <c r="C25" i="19"/>
  <c r="S207" i="16"/>
  <c r="T1077" i="16"/>
  <c r="Q1077" i="16" s="1"/>
  <c r="S1077" i="16"/>
  <c r="C8" i="19"/>
  <c r="T197" i="16"/>
  <c r="T613" i="16"/>
  <c r="T259" i="16"/>
  <c r="T422" i="16"/>
  <c r="C37" i="19"/>
  <c r="S176" i="16"/>
  <c r="T176" i="16"/>
  <c r="Q176" i="16" s="1"/>
  <c r="T256" i="16"/>
  <c r="C46" i="19"/>
  <c r="S256" i="16"/>
  <c r="T343" i="16"/>
  <c r="T267" i="16"/>
  <c r="Q267" i="16" s="1"/>
  <c r="S267" i="16"/>
  <c r="G4" i="17"/>
  <c r="G27" i="18"/>
  <c r="D51" i="19"/>
  <c r="N19" i="19"/>
  <c r="I10" i="10"/>
  <c r="H54" i="16"/>
  <c r="G77" i="19"/>
  <c r="G21" i="19"/>
  <c r="L39" i="19"/>
  <c r="H92" i="19"/>
  <c r="K18" i="19"/>
  <c r="T828" i="16"/>
  <c r="T759" i="16"/>
  <c r="T1080" i="16"/>
  <c r="T855" i="16"/>
  <c r="S855" i="16"/>
  <c r="T973" i="16"/>
  <c r="T766" i="16"/>
  <c r="Q766" i="16" s="1"/>
  <c r="S766" i="16"/>
  <c r="T892" i="16"/>
  <c r="Q892" i="16" s="1"/>
  <c r="T923" i="16"/>
  <c r="Q923" i="16" s="1"/>
  <c r="S923" i="16"/>
  <c r="T841" i="16"/>
  <c r="C15" i="19"/>
  <c r="H10" i="10"/>
  <c r="G54" i="16"/>
  <c r="E7" i="19"/>
  <c r="F33" i="19"/>
  <c r="E31" i="19"/>
  <c r="E35" i="19"/>
  <c r="F38" i="19"/>
  <c r="F35" i="19"/>
  <c r="Q9" i="17"/>
  <c r="Q23" i="18"/>
  <c r="K9" i="17"/>
  <c r="N6" i="19"/>
  <c r="S620" i="16"/>
  <c r="D72" i="19"/>
  <c r="U48" i="16"/>
  <c r="U170" i="16"/>
  <c r="J14" i="9"/>
  <c r="I296" i="16"/>
  <c r="J7" i="18" s="1"/>
  <c r="T71" i="16"/>
  <c r="U118" i="16"/>
  <c r="T147" i="16"/>
  <c r="C88" i="19"/>
  <c r="T34" i="16"/>
  <c r="C89" i="19"/>
  <c r="T98" i="16"/>
  <c r="C86" i="19"/>
  <c r="T12" i="16"/>
  <c r="T689" i="8"/>
  <c r="L689" i="16"/>
  <c r="U689" i="16" s="1"/>
  <c r="Q689" i="16" s="1"/>
  <c r="T958" i="8"/>
  <c r="L958" i="16"/>
  <c r="U958" i="16" s="1"/>
  <c r="T1037" i="8"/>
  <c r="L1037" i="16"/>
  <c r="U1037" i="16" s="1"/>
  <c r="U296" i="16"/>
  <c r="U999" i="16"/>
  <c r="Q999" i="16" s="1"/>
  <c r="S999" i="16"/>
  <c r="L4" i="17"/>
  <c r="L27" i="18"/>
  <c r="I51" i="19"/>
  <c r="K38" i="19"/>
  <c r="K81" i="19"/>
  <c r="K16" i="19"/>
  <c r="L33" i="19"/>
  <c r="L23" i="19"/>
  <c r="T502" i="16"/>
  <c r="Q502" i="16" s="1"/>
  <c r="S502" i="16"/>
  <c r="T512" i="16"/>
  <c r="Q512" i="16" s="1"/>
  <c r="C18" i="19"/>
  <c r="S512" i="16"/>
  <c r="F17" i="18"/>
  <c r="F12" i="17"/>
  <c r="C28" i="19"/>
  <c r="T548" i="16"/>
  <c r="S622" i="16"/>
  <c r="T622" i="16"/>
  <c r="Q622" i="16" s="1"/>
  <c r="T462" i="16"/>
  <c r="T532" i="16"/>
  <c r="T396" i="16"/>
  <c r="Q396" i="16" s="1"/>
  <c r="S396" i="16"/>
  <c r="T1061" i="16"/>
  <c r="T414" i="16"/>
  <c r="Q414" i="16" s="1"/>
  <c r="S414" i="16"/>
  <c r="F3" i="17"/>
  <c r="F26" i="18"/>
  <c r="C50" i="19"/>
  <c r="T375" i="16"/>
  <c r="T248" i="16"/>
  <c r="Q248" i="16" s="1"/>
  <c r="T170" i="16"/>
  <c r="Q170" i="16" s="1"/>
  <c r="S170" i="16"/>
  <c r="C82" i="19"/>
  <c r="T254" i="16"/>
  <c r="T247" i="16"/>
  <c r="Q3" i="19"/>
  <c r="G10" i="10"/>
  <c r="F54" i="16"/>
  <c r="F1246" i="16" s="1"/>
  <c r="F76" i="19"/>
  <c r="J13" i="10"/>
  <c r="I86" i="16"/>
  <c r="J13" i="18" s="1"/>
  <c r="N23" i="19"/>
  <c r="H80" i="19"/>
  <c r="H5" i="19"/>
  <c r="K21" i="18"/>
  <c r="K10" i="17"/>
  <c r="H25" i="19"/>
  <c r="N3" i="9"/>
  <c r="M375" i="16"/>
  <c r="K15" i="19"/>
  <c r="S1113" i="8"/>
  <c r="S990" i="16"/>
  <c r="T990" i="16"/>
  <c r="Q990" i="16" s="1"/>
  <c r="S862" i="8"/>
  <c r="T1020" i="16"/>
  <c r="Q1020" i="16" s="1"/>
  <c r="T1001" i="16"/>
  <c r="T830" i="16"/>
  <c r="Q830" i="16" s="1"/>
  <c r="S830" i="16"/>
  <c r="S897" i="8"/>
  <c r="E897" i="16"/>
  <c r="C48" i="19"/>
  <c r="T780" i="16"/>
  <c r="T1053" i="16"/>
  <c r="T865" i="16"/>
  <c r="Q865" i="16" s="1"/>
  <c r="S865" i="16"/>
  <c r="T1065" i="16"/>
  <c r="Q1065" i="16" s="1"/>
  <c r="T792" i="16"/>
  <c r="Q792" i="16" s="1"/>
  <c r="T903" i="16"/>
  <c r="T835" i="16"/>
  <c r="S835" i="16"/>
  <c r="C59" i="19"/>
  <c r="T806" i="16"/>
  <c r="S978" i="8"/>
  <c r="S1049" i="8"/>
  <c r="E1049" i="16"/>
  <c r="T1036" i="16"/>
  <c r="H22" i="10"/>
  <c r="G476" i="16"/>
  <c r="T476" i="16" s="1"/>
  <c r="H16" i="9"/>
  <c r="T16" i="9" s="1"/>
  <c r="G177" i="16"/>
  <c r="H16" i="17" s="1"/>
  <c r="I71" i="19"/>
  <c r="L6" i="10"/>
  <c r="K1213" i="16"/>
  <c r="L16" i="18"/>
  <c r="I6" i="19"/>
  <c r="I9" i="17"/>
  <c r="I23" i="18"/>
  <c r="S1040" i="16"/>
  <c r="F19" i="19"/>
  <c r="J8" i="18"/>
  <c r="G32" i="19"/>
  <c r="Q20" i="18"/>
  <c r="Q11" i="17"/>
  <c r="N27" i="19"/>
  <c r="S1084" i="16"/>
  <c r="F77" i="19"/>
  <c r="U1051" i="16"/>
  <c r="Q1051" i="16" s="1"/>
  <c r="S1051" i="16"/>
  <c r="T720" i="8"/>
  <c r="L720" i="16"/>
  <c r="U720" i="16" s="1"/>
  <c r="U16" i="16"/>
  <c r="S16" i="16"/>
  <c r="K5" i="19"/>
  <c r="N13" i="9"/>
  <c r="M528" i="16"/>
  <c r="N13" i="17" s="1"/>
  <c r="L87" i="19"/>
  <c r="C71" i="19"/>
  <c r="T556" i="16"/>
  <c r="Q556" i="16" s="1"/>
  <c r="S556" i="16"/>
  <c r="T574" i="16"/>
  <c r="Q574" i="16" s="1"/>
  <c r="S574" i="16"/>
  <c r="T641" i="16"/>
  <c r="Q641" i="16" s="1"/>
  <c r="S641" i="16"/>
  <c r="T667" i="16"/>
  <c r="C34" i="19"/>
  <c r="T413" i="16"/>
  <c r="Q413" i="16" s="1"/>
  <c r="S413" i="16"/>
  <c r="T1045" i="16"/>
  <c r="Q1045" i="16" s="1"/>
  <c r="S1045" i="16"/>
  <c r="T789" i="16"/>
  <c r="T405" i="16"/>
  <c r="C29" i="19"/>
  <c r="T214" i="16"/>
  <c r="Q214" i="16" s="1"/>
  <c r="C75" i="19"/>
  <c r="S214" i="16"/>
  <c r="T434" i="16"/>
  <c r="Q434" i="16" s="1"/>
  <c r="T227" i="16"/>
  <c r="S227" i="16"/>
  <c r="T146" i="16"/>
  <c r="T120" i="16"/>
  <c r="T239" i="16"/>
  <c r="Q239" i="16" s="1"/>
  <c r="S239" i="16"/>
  <c r="T361" i="16"/>
  <c r="T306" i="16"/>
  <c r="P20" i="18"/>
  <c r="P11" i="17"/>
  <c r="M27" i="19"/>
  <c r="I7" i="18"/>
  <c r="F68" i="19"/>
  <c r="N91" i="19"/>
  <c r="K16" i="9"/>
  <c r="J177" i="16"/>
  <c r="K16" i="17" s="1"/>
  <c r="K16" i="18"/>
  <c r="H6" i="19"/>
  <c r="K74" i="19"/>
  <c r="C60" i="19"/>
  <c r="T1028" i="16"/>
  <c r="Q1028" i="16" s="1"/>
  <c r="S1028" i="16"/>
  <c r="T688" i="16"/>
  <c r="Q688" i="16" s="1"/>
  <c r="S688" i="16"/>
  <c r="S775" i="8"/>
  <c r="E775" i="16"/>
  <c r="S1052" i="16"/>
  <c r="T1052" i="16"/>
  <c r="Q1052" i="16" s="1"/>
  <c r="T880" i="16"/>
  <c r="Q880" i="16" s="1"/>
  <c r="S880" i="16"/>
  <c r="T630" i="16"/>
  <c r="S811" i="8"/>
  <c r="E811" i="16"/>
  <c r="S969" i="8"/>
  <c r="E969" i="16"/>
  <c r="C40" i="19" s="1"/>
  <c r="E36" i="19"/>
  <c r="H12" i="10"/>
  <c r="V12" i="10" s="1"/>
  <c r="G787" i="16"/>
  <c r="H12" i="18" s="1"/>
  <c r="E93" i="19"/>
  <c r="G82" i="19"/>
  <c r="H4" i="18"/>
  <c r="H5" i="17"/>
  <c r="E54" i="19"/>
  <c r="I11" i="10"/>
  <c r="H344" i="16"/>
  <c r="I11" i="18" s="1"/>
  <c r="F67" i="19"/>
  <c r="N3" i="19"/>
  <c r="Q9" i="18"/>
  <c r="N65" i="19"/>
  <c r="S996" i="16"/>
  <c r="T115" i="16"/>
  <c r="T367" i="8"/>
  <c r="L367" i="16"/>
  <c r="U367" i="16" s="1"/>
  <c r="E87" i="19"/>
  <c r="T957" i="8"/>
  <c r="L957" i="16"/>
  <c r="U957" i="16" s="1"/>
  <c r="T5" i="16"/>
  <c r="C10" i="19"/>
  <c r="T590" i="8"/>
  <c r="L590" i="16"/>
  <c r="U590" i="16" s="1"/>
  <c r="M6" i="18"/>
  <c r="M7" i="17"/>
  <c r="J53" i="19"/>
  <c r="S102" i="16"/>
  <c r="T102" i="16"/>
  <c r="Q102" i="16" s="1"/>
  <c r="U256" i="16"/>
  <c r="J46" i="19"/>
  <c r="U281" i="16"/>
  <c r="K10" i="10"/>
  <c r="J54" i="16"/>
  <c r="J1246" i="16" s="1"/>
  <c r="Q10" i="10"/>
  <c r="P54" i="16"/>
  <c r="N87" i="19"/>
  <c r="I16" i="19"/>
  <c r="T27" i="16"/>
  <c r="C79" i="19"/>
  <c r="T91" i="16"/>
  <c r="Q91" i="16" s="1"/>
  <c r="S91" i="16"/>
  <c r="E77" i="19"/>
  <c r="U65" i="16"/>
  <c r="U112" i="16"/>
  <c r="U207" i="16"/>
  <c r="M21" i="18"/>
  <c r="U91" i="16"/>
  <c r="T406" i="8"/>
  <c r="L406" i="16"/>
  <c r="U406" i="16" s="1"/>
  <c r="T649" i="8"/>
  <c r="L649" i="16"/>
  <c r="U649" i="16" s="1"/>
  <c r="T519" i="8"/>
  <c r="L519" i="16"/>
  <c r="U519" i="16" s="1"/>
  <c r="N79" i="19"/>
  <c r="M87" i="19"/>
  <c r="N90" i="19"/>
  <c r="I46" i="19"/>
  <c r="I67" i="19"/>
  <c r="T49" i="19"/>
  <c r="K39" i="19"/>
  <c r="N22" i="18"/>
  <c r="K30" i="19"/>
  <c r="K9" i="19"/>
  <c r="O13" i="10"/>
  <c r="N86" i="16"/>
  <c r="O13" i="18" s="1"/>
  <c r="L91" i="19"/>
  <c r="L22" i="19"/>
  <c r="N8" i="9"/>
  <c r="T566" i="16"/>
  <c r="Q566" i="16" s="1"/>
  <c r="S566" i="16"/>
  <c r="F9" i="18"/>
  <c r="C65" i="19"/>
  <c r="S601" i="8"/>
  <c r="E601" i="16"/>
  <c r="E1246" i="16" s="1"/>
  <c r="T168" i="16"/>
  <c r="C74" i="19"/>
  <c r="T1029" i="16"/>
  <c r="Q1029" i="16" s="1"/>
  <c r="S1029" i="16"/>
  <c r="T334" i="16"/>
  <c r="Q334" i="16" s="1"/>
  <c r="S334" i="16"/>
  <c r="S1199" i="8"/>
  <c r="T383" i="16"/>
  <c r="Q383" i="16" s="1"/>
  <c r="S383" i="16"/>
  <c r="C42" i="19"/>
  <c r="T184" i="16"/>
  <c r="S394" i="16"/>
  <c r="T394" i="16"/>
  <c r="Q394" i="16" s="1"/>
  <c r="T355" i="16"/>
  <c r="T453" i="16"/>
  <c r="T156" i="16"/>
  <c r="Q156" i="16" s="1"/>
  <c r="S156" i="16"/>
  <c r="T297" i="16"/>
  <c r="Q297" i="16" s="1"/>
  <c r="S297" i="16"/>
  <c r="T192" i="16"/>
  <c r="T229" i="16"/>
  <c r="C19" i="19"/>
  <c r="T294" i="16"/>
  <c r="Q294" i="16" s="1"/>
  <c r="S294" i="16"/>
  <c r="I13" i="10"/>
  <c r="H86" i="16"/>
  <c r="I13" i="18" s="1"/>
  <c r="F87" i="19"/>
  <c r="F88" i="19"/>
  <c r="Q16" i="9"/>
  <c r="P177" i="16"/>
  <c r="Q16" i="17" s="1"/>
  <c r="H42" i="19"/>
  <c r="K7" i="18"/>
  <c r="H68" i="19"/>
  <c r="H87" i="19"/>
  <c r="K73" i="19"/>
  <c r="N16" i="18"/>
  <c r="K6" i="19"/>
  <c r="S874" i="8"/>
  <c r="E874" i="16"/>
  <c r="T746" i="16"/>
  <c r="S746" i="16"/>
  <c r="T1072" i="16"/>
  <c r="Q1072" i="16" s="1"/>
  <c r="T876" i="16"/>
  <c r="Q876" i="16" s="1"/>
  <c r="S876" i="16"/>
  <c r="T727" i="16"/>
  <c r="T902" i="16"/>
  <c r="S902" i="16"/>
  <c r="S1069" i="8"/>
  <c r="T854" i="16"/>
  <c r="Q854" i="16" s="1"/>
  <c r="S854" i="16"/>
  <c r="S1032" i="8"/>
  <c r="E1032" i="16"/>
  <c r="T1032" i="16" s="1"/>
  <c r="T721" i="16"/>
  <c r="S794" i="8"/>
  <c r="E794" i="16"/>
  <c r="S1088" i="8"/>
  <c r="E1088" i="16"/>
  <c r="T822" i="16"/>
  <c r="S1092" i="8"/>
  <c r="E1092" i="16"/>
  <c r="T1002" i="16"/>
  <c r="Q1002" i="16" s="1"/>
  <c r="S1002" i="16"/>
  <c r="J4" i="10"/>
  <c r="I1162" i="16"/>
  <c r="L9" i="10"/>
  <c r="K664" i="16"/>
  <c r="T664" i="16" s="1"/>
  <c r="L5" i="17"/>
  <c r="L4" i="18"/>
  <c r="I54" i="19"/>
  <c r="S381" i="8"/>
  <c r="Q381" i="8" s="1"/>
  <c r="I21" i="18"/>
  <c r="I10" i="17"/>
  <c r="F25" i="19"/>
  <c r="E72" i="19"/>
  <c r="H12" i="9"/>
  <c r="G819" i="16"/>
  <c r="S993" i="8"/>
  <c r="Q993" i="8" s="1"/>
  <c r="F39" i="19"/>
  <c r="I24" i="10"/>
  <c r="H910" i="16"/>
  <c r="N7" i="19"/>
  <c r="S940" i="8"/>
  <c r="S1205" i="8"/>
  <c r="S738" i="8"/>
  <c r="S803" i="8"/>
  <c r="S1192" i="8"/>
  <c r="T413" i="8"/>
  <c r="L22" i="10"/>
  <c r="T190" i="8"/>
  <c r="T878" i="8"/>
  <c r="S1178" i="8"/>
  <c r="G20" i="10"/>
  <c r="S733" i="8"/>
  <c r="S1012" i="8"/>
  <c r="S1122" i="8"/>
  <c r="S957" i="8"/>
  <c r="Q957" i="8" s="1"/>
  <c r="S1037" i="8"/>
  <c r="S1010" i="8"/>
  <c r="S956" i="8"/>
  <c r="Q956" i="8" s="1"/>
  <c r="S974" i="8"/>
  <c r="S917" i="8"/>
  <c r="T73" i="8"/>
  <c r="T143" i="8"/>
  <c r="T145" i="8"/>
  <c r="T142" i="8"/>
  <c r="S789" i="8"/>
  <c r="S863" i="8"/>
  <c r="Q863" i="8" s="1"/>
  <c r="T474" i="8"/>
  <c r="S416" i="8"/>
  <c r="T577" i="8"/>
  <c r="T153" i="8"/>
  <c r="T552" i="8"/>
  <c r="T557" i="8"/>
  <c r="S1066" i="8"/>
  <c r="S855" i="8"/>
  <c r="S766" i="8"/>
  <c r="S841" i="8"/>
  <c r="T410" i="8"/>
  <c r="S405" i="8"/>
  <c r="R1028" i="8"/>
  <c r="Q10" i="9"/>
  <c r="Q14" i="9"/>
  <c r="S747" i="8"/>
  <c r="S1211" i="8"/>
  <c r="S1118" i="8"/>
  <c r="S981" i="8"/>
  <c r="S420" i="8"/>
  <c r="S834" i="8"/>
  <c r="S1142" i="8"/>
  <c r="K20" i="10"/>
  <c r="S1046" i="8"/>
  <c r="S980" i="8"/>
  <c r="S1180" i="8"/>
  <c r="S1084" i="8"/>
  <c r="S1116" i="8"/>
  <c r="S1229" i="8"/>
  <c r="S1110" i="8"/>
  <c r="Q1110" i="8" s="1"/>
  <c r="S932" i="8"/>
  <c r="S1219" i="8"/>
  <c r="S701" i="8"/>
  <c r="S1090" i="8"/>
  <c r="S813" i="8"/>
  <c r="S877" i="8"/>
  <c r="S1224" i="8"/>
  <c r="S791" i="8"/>
  <c r="S249" i="8"/>
  <c r="S428" i="8"/>
  <c r="S1081" i="8"/>
  <c r="S983" i="8"/>
  <c r="T15" i="8"/>
  <c r="S991" i="8"/>
  <c r="S828" i="8"/>
  <c r="S888" i="8"/>
  <c r="I14" i="9"/>
  <c r="I16" i="10"/>
  <c r="S9" i="8"/>
  <c r="S708" i="8"/>
  <c r="S806" i="8"/>
  <c r="S804" i="8"/>
  <c r="S1082" i="8"/>
  <c r="S1244" i="8"/>
  <c r="S812" i="8"/>
  <c r="S668" i="8"/>
  <c r="Q12" i="9"/>
  <c r="Q8" i="9"/>
  <c r="T207" i="8"/>
  <c r="R1086" i="8"/>
  <c r="T1144" i="8"/>
  <c r="T1067" i="8"/>
  <c r="T1051" i="8"/>
  <c r="R708" i="8"/>
  <c r="T969" i="8"/>
  <c r="Q969" i="8" s="1"/>
  <c r="Q20" i="10"/>
  <c r="T105" i="8"/>
  <c r="T897" i="8"/>
  <c r="Q8" i="10"/>
  <c r="T1028" i="8"/>
  <c r="T975" i="8"/>
  <c r="S575" i="8"/>
  <c r="S660" i="8"/>
  <c r="Q660" i="8" s="1"/>
  <c r="S1091" i="8"/>
  <c r="S1208" i="8"/>
  <c r="R1211" i="8"/>
  <c r="R1192" i="8"/>
  <c r="S1206" i="8"/>
  <c r="S489" i="8"/>
  <c r="S1188" i="8"/>
  <c r="S1064" i="8"/>
  <c r="S1175" i="8"/>
  <c r="Q1175" i="8" s="1"/>
  <c r="S1080" i="8"/>
  <c r="S580" i="8"/>
  <c r="L17" i="10"/>
  <c r="S780" i="8"/>
  <c r="S1053" i="8"/>
  <c r="S697" i="8"/>
  <c r="S1181" i="8"/>
  <c r="S1094" i="8"/>
  <c r="S1103" i="8"/>
  <c r="S574" i="8"/>
  <c r="S646" i="8"/>
  <c r="S777" i="8"/>
  <c r="S1148" i="8"/>
  <c r="S693" i="8"/>
  <c r="S999" i="8"/>
  <c r="S871" i="8"/>
  <c r="S851" i="8"/>
  <c r="S706" i="8"/>
  <c r="S702" i="8"/>
  <c r="S463" i="8"/>
  <c r="S792" i="8"/>
  <c r="S730" i="8"/>
  <c r="S667" i="8"/>
  <c r="S584" i="8"/>
  <c r="S854" i="8"/>
  <c r="S373" i="8"/>
  <c r="T103" i="8"/>
  <c r="O7" i="10"/>
  <c r="T239" i="8"/>
  <c r="T448" i="8"/>
  <c r="T63" i="8"/>
  <c r="T238" i="8"/>
  <c r="T459" i="8"/>
  <c r="T139" i="8"/>
  <c r="S889" i="8"/>
  <c r="S949" i="8"/>
  <c r="Q949" i="8" s="1"/>
  <c r="S767" i="8"/>
  <c r="Q767" i="8" s="1"/>
  <c r="S833" i="8"/>
  <c r="S1126" i="8"/>
  <c r="S578" i="8"/>
  <c r="S1052" i="8"/>
  <c r="Q1052" i="8" s="1"/>
  <c r="S1056" i="8"/>
  <c r="S912" i="8"/>
  <c r="S511" i="8"/>
  <c r="S1200" i="8"/>
  <c r="S966" i="8"/>
  <c r="Q966" i="8" s="1"/>
  <c r="S506" i="8"/>
  <c r="S965" i="8"/>
  <c r="S930" i="8"/>
  <c r="S1067" i="8"/>
  <c r="S1242" i="8"/>
  <c r="S1019" i="8"/>
  <c r="S656" i="8"/>
  <c r="S1210" i="8"/>
  <c r="S566" i="8"/>
  <c r="R1103" i="8"/>
  <c r="S1065" i="8"/>
  <c r="H23" i="10"/>
  <c r="S1117" i="8"/>
  <c r="H27" i="10"/>
  <c r="S799" i="8"/>
  <c r="S571" i="8"/>
  <c r="S604" i="8"/>
  <c r="H16" i="10"/>
  <c r="S686" i="8"/>
  <c r="Q686" i="8" s="1"/>
  <c r="S1013" i="8"/>
  <c r="S1183" i="8"/>
  <c r="S1100" i="8"/>
  <c r="Q1100" i="8" s="1"/>
  <c r="H17" i="10"/>
  <c r="S1238" i="8"/>
  <c r="Q1238" i="8" s="1"/>
  <c r="S1027" i="8"/>
  <c r="S1226" i="8"/>
  <c r="S763" i="8"/>
  <c r="S1147" i="8"/>
  <c r="S1061" i="8"/>
  <c r="S790" i="8"/>
  <c r="S1243" i="8"/>
  <c r="S1050" i="8"/>
  <c r="T511" i="8"/>
  <c r="S783" i="8"/>
  <c r="S1057" i="8"/>
  <c r="T335" i="8"/>
  <c r="T358" i="8"/>
  <c r="S872" i="8"/>
  <c r="S878" i="8"/>
  <c r="T223" i="8"/>
  <c r="T366" i="8"/>
  <c r="S75" i="8"/>
  <c r="S25" i="11"/>
  <c r="T234" i="8"/>
  <c r="T151" i="8"/>
  <c r="S805" i="8"/>
  <c r="S1163" i="8"/>
  <c r="R350" i="8"/>
  <c r="G8" i="10"/>
  <c r="T848" i="8"/>
  <c r="T329" i="8"/>
  <c r="T572" i="8"/>
  <c r="T1120" i="8"/>
  <c r="T1208" i="8"/>
  <c r="T592" i="8"/>
  <c r="T766" i="8"/>
  <c r="T792" i="8"/>
  <c r="T415" i="8"/>
  <c r="T45" i="8"/>
  <c r="T1021" i="8"/>
  <c r="T1070" i="8"/>
  <c r="Q1070" i="8" s="1"/>
  <c r="T638" i="8"/>
  <c r="T663" i="8"/>
  <c r="T1156" i="8"/>
  <c r="T641" i="8"/>
  <c r="T881" i="8"/>
  <c r="N24" i="10"/>
  <c r="T894" i="8"/>
  <c r="T89" i="8"/>
  <c r="T582" i="8"/>
  <c r="T353" i="8"/>
  <c r="T913" i="8"/>
  <c r="T1183" i="8"/>
  <c r="T624" i="8"/>
  <c r="T457" i="8"/>
  <c r="T47" i="8"/>
  <c r="T1003" i="8"/>
  <c r="T698" i="8"/>
  <c r="T91" i="8"/>
  <c r="T1163" i="8"/>
  <c r="T446" i="8"/>
  <c r="T454" i="8"/>
  <c r="T854" i="8"/>
  <c r="T377" i="8"/>
  <c r="G11" i="9"/>
  <c r="S237" i="8"/>
  <c r="R874" i="8"/>
  <c r="Q21" i="10"/>
  <c r="Q1028" i="8"/>
  <c r="N7" i="9"/>
  <c r="R877" i="8"/>
  <c r="R1217" i="8"/>
  <c r="S521" i="8"/>
  <c r="R1119" i="8"/>
  <c r="F8" i="9"/>
  <c r="V8" i="9" s="1"/>
  <c r="R1226" i="8"/>
  <c r="R539" i="8"/>
  <c r="R823" i="8"/>
  <c r="S996" i="8"/>
  <c r="S361" i="8"/>
  <c r="S690" i="8"/>
  <c r="S921" i="8"/>
  <c r="S241" i="8"/>
  <c r="S674" i="8"/>
  <c r="S1168" i="8"/>
  <c r="S961" i="8"/>
  <c r="S1153" i="8"/>
  <c r="Q1153" i="8" s="1"/>
  <c r="S842" i="8"/>
  <c r="S1078" i="8"/>
  <c r="S899" i="8"/>
  <c r="S1177" i="8"/>
  <c r="S1002" i="8"/>
  <c r="Q1002" i="8" s="1"/>
  <c r="S599" i="8"/>
  <c r="Q599" i="8" s="1"/>
  <c r="S808" i="8"/>
  <c r="S1047" i="8"/>
  <c r="S731" i="8"/>
  <c r="S831" i="8"/>
  <c r="S1127" i="8"/>
  <c r="S727" i="8"/>
  <c r="S756" i="8"/>
  <c r="S950" i="8"/>
  <c r="Q950" i="8" s="1"/>
  <c r="S939" i="8"/>
  <c r="S1009" i="8"/>
  <c r="S1198" i="8"/>
  <c r="S1054" i="8"/>
  <c r="S858" i="8"/>
  <c r="S924" i="8"/>
  <c r="S962" i="8"/>
  <c r="S585" i="8"/>
  <c r="S850" i="8"/>
  <c r="S1059" i="8"/>
  <c r="S926" i="8"/>
  <c r="S982" i="8"/>
  <c r="Q982" i="8" s="1"/>
  <c r="S1156" i="8"/>
  <c r="S1043" i="8"/>
  <c r="S846" i="8"/>
  <c r="S782" i="8"/>
  <c r="S958" i="8"/>
  <c r="Q958" i="8" s="1"/>
  <c r="S995" i="8"/>
  <c r="F7" i="9"/>
  <c r="S161" i="8"/>
  <c r="S707" i="8"/>
  <c r="S633" i="8"/>
  <c r="S552" i="8"/>
  <c r="S602" i="8"/>
  <c r="S213" i="8"/>
  <c r="T20" i="8"/>
  <c r="N22" i="10"/>
  <c r="S1237" i="8"/>
  <c r="S895" i="8"/>
  <c r="Q895" i="8" s="1"/>
  <c r="S659" i="8"/>
  <c r="S634" i="8"/>
  <c r="S979" i="8"/>
  <c r="R599" i="8"/>
  <c r="T23" i="8"/>
  <c r="R1019" i="8"/>
  <c r="S62" i="8"/>
  <c r="S493" i="8"/>
  <c r="S1075" i="8"/>
  <c r="T381" i="8"/>
  <c r="S860" i="8"/>
  <c r="S868" i="8"/>
  <c r="S836" i="8"/>
  <c r="S823" i="8"/>
  <c r="J9" i="9"/>
  <c r="S1182" i="8"/>
  <c r="S945" i="8"/>
  <c r="S1087" i="8"/>
  <c r="S675" i="8"/>
  <c r="S1131" i="8"/>
  <c r="Q1131" i="8" s="1"/>
  <c r="R663" i="8"/>
  <c r="S618" i="8"/>
  <c r="S885" i="8"/>
  <c r="S970" i="8"/>
  <c r="S893" i="8"/>
  <c r="Q893" i="8" s="1"/>
  <c r="S253" i="8"/>
  <c r="S705" i="8"/>
  <c r="S1139" i="8"/>
  <c r="S549" i="8"/>
  <c r="S698" i="8"/>
  <c r="S1106" i="8"/>
  <c r="S1003" i="8"/>
  <c r="S545" i="8"/>
  <c r="Q545" i="8" s="1"/>
  <c r="S953" i="8"/>
  <c r="S849" i="8"/>
  <c r="S177" i="8"/>
  <c r="T1142" i="8"/>
  <c r="Q1142" i="8" s="1"/>
  <c r="T1102" i="8"/>
  <c r="T574" i="8"/>
  <c r="T797" i="8"/>
  <c r="R763" i="8"/>
  <c r="S113" i="8"/>
  <c r="I22" i="10"/>
  <c r="S1033" i="8"/>
  <c r="S832" i="8"/>
  <c r="S838" i="8"/>
  <c r="S925" i="8"/>
  <c r="Q925" i="8" s="1"/>
  <c r="S1190" i="8"/>
  <c r="S677" i="8"/>
  <c r="S1189" i="8"/>
  <c r="S1135" i="8"/>
  <c r="S1218" i="8"/>
  <c r="S1038" i="8"/>
  <c r="S1202" i="8"/>
  <c r="S721" i="8"/>
  <c r="S1108" i="8"/>
  <c r="S1216" i="8"/>
  <c r="Q1216" i="8" s="1"/>
  <c r="S1128" i="8"/>
  <c r="S1001" i="8"/>
  <c r="S830" i="8"/>
  <c r="Q830" i="8" s="1"/>
  <c r="S785" i="8"/>
  <c r="Q785" i="8" s="1"/>
  <c r="J23" i="10"/>
  <c r="L16" i="10"/>
  <c r="S944" i="8"/>
  <c r="Q944" i="8" s="1"/>
  <c r="I21" i="10"/>
  <c r="S729" i="8"/>
  <c r="S512" i="8"/>
  <c r="K5" i="9"/>
  <c r="S587" i="8"/>
  <c r="S1141" i="8"/>
  <c r="S429" i="8"/>
  <c r="S920" i="8"/>
  <c r="S688" i="8"/>
  <c r="S1048" i="8"/>
  <c r="S955" i="8"/>
  <c r="T17" i="8"/>
  <c r="T506" i="8"/>
  <c r="S101" i="8"/>
  <c r="S378" i="8"/>
  <c r="S776" i="8"/>
  <c r="K11" i="9"/>
  <c r="K14" i="9"/>
  <c r="S1030" i="8"/>
  <c r="S822" i="8"/>
  <c r="S415" i="8"/>
  <c r="S397" i="8"/>
  <c r="Q397" i="8" s="1"/>
  <c r="S1096" i="8"/>
  <c r="S802" i="8"/>
  <c r="S866" i="8"/>
  <c r="T62" i="8"/>
  <c r="S1185" i="8"/>
  <c r="S1187" i="8"/>
  <c r="T41" i="8"/>
  <c r="S143" i="8"/>
  <c r="Q143" i="8" s="1"/>
  <c r="R575" i="8"/>
  <c r="T58" i="8"/>
  <c r="R1049" i="8"/>
  <c r="S821" i="8"/>
  <c r="S501" i="8"/>
  <c r="S539" i="8"/>
  <c r="S393" i="8"/>
  <c r="S1159" i="8"/>
  <c r="S1233" i="8"/>
  <c r="S971" i="8"/>
  <c r="S469" i="8"/>
  <c r="S778" i="8"/>
  <c r="S15" i="8"/>
  <c r="Q15" i="8" s="1"/>
  <c r="S649" i="8"/>
  <c r="Q649" i="8" s="1"/>
  <c r="S638" i="8"/>
  <c r="S1161" i="8"/>
  <c r="S1095" i="8"/>
  <c r="I9" i="9"/>
  <c r="R239" i="8"/>
  <c r="S666" i="8"/>
  <c r="S389" i="8"/>
  <c r="S531" i="8"/>
  <c r="S992" i="8"/>
  <c r="Q992" i="8" s="1"/>
  <c r="S873" i="8"/>
  <c r="S1134" i="8"/>
  <c r="Q1134" i="8" s="1"/>
  <c r="S923" i="8"/>
  <c r="S1230" i="8"/>
  <c r="Q1230" i="8" s="1"/>
  <c r="S725" i="8"/>
  <c r="S907" i="8"/>
  <c r="R781" i="8"/>
  <c r="S743" i="8"/>
  <c r="I8" i="10"/>
  <c r="S449" i="8"/>
  <c r="S700" i="8"/>
  <c r="S887" i="8"/>
  <c r="S985" i="8"/>
  <c r="S1036" i="8"/>
  <c r="S852" i="8"/>
  <c r="S819" i="8"/>
  <c r="S1021" i="8"/>
  <c r="S1020" i="8"/>
  <c r="S1201" i="8"/>
  <c r="S865" i="8"/>
  <c r="Q865" i="8" s="1"/>
  <c r="S1145" i="8"/>
  <c r="S835" i="8"/>
  <c r="Q835" i="8" s="1"/>
  <c r="S968" i="8"/>
  <c r="S647" i="8"/>
  <c r="S569" i="8"/>
  <c r="S557" i="8"/>
  <c r="Q557" i="8" s="1"/>
  <c r="S715" i="8"/>
  <c r="Q715" i="8" s="1"/>
  <c r="S801" i="8"/>
  <c r="Q801" i="8" s="1"/>
  <c r="S661" i="8"/>
  <c r="S1063" i="8"/>
  <c r="Q1063" i="8" s="1"/>
  <c r="S1150" i="8"/>
  <c r="I23" i="10"/>
  <c r="S1176" i="8"/>
  <c r="S1149" i="8"/>
  <c r="S1014" i="8"/>
  <c r="S931" i="8"/>
  <c r="S1101" i="8"/>
  <c r="S840" i="8"/>
  <c r="S761" i="8"/>
  <c r="O8" i="10"/>
  <c r="S1235" i="8"/>
  <c r="T926" i="8"/>
  <c r="T205" i="8"/>
  <c r="T109" i="8"/>
  <c r="T891" i="8"/>
  <c r="Q891" i="8" s="1"/>
  <c r="S530" i="8"/>
  <c r="S306" i="8"/>
  <c r="S1123" i="8"/>
  <c r="R876" i="8"/>
  <c r="S658" i="8"/>
  <c r="S922" i="8"/>
  <c r="Q922" i="8" s="1"/>
  <c r="S559" i="8"/>
  <c r="S1029" i="8"/>
  <c r="S773" i="8"/>
  <c r="S943" i="8"/>
  <c r="S394" i="8"/>
  <c r="Q394" i="8" s="1"/>
  <c r="S755" i="8"/>
  <c r="S900" i="8"/>
  <c r="Q900" i="8" s="1"/>
  <c r="S681" i="8"/>
  <c r="S1031" i="8"/>
  <c r="R753" i="8"/>
  <c r="S1000" i="8"/>
  <c r="S695" i="8"/>
  <c r="S906" i="8"/>
  <c r="R544" i="8"/>
  <c r="S1217" i="8"/>
  <c r="S655" i="8"/>
  <c r="S1073" i="8"/>
  <c r="S1191" i="8"/>
  <c r="S1239" i="8"/>
  <c r="S110" i="8"/>
  <c r="R1009" i="8"/>
  <c r="T209" i="8"/>
  <c r="T90" i="8"/>
  <c r="R1166" i="8"/>
  <c r="T318" i="8"/>
  <c r="T1133" i="8"/>
  <c r="T248" i="8"/>
  <c r="S517" i="8"/>
  <c r="S486" i="8"/>
  <c r="S598" i="8"/>
  <c r="S927" i="8"/>
  <c r="S671" i="8"/>
  <c r="Q671" i="8" s="1"/>
  <c r="S581" i="8"/>
  <c r="S329" i="8"/>
  <c r="Q329" i="8" s="1"/>
  <c r="S1154" i="8"/>
  <c r="S699" i="8"/>
  <c r="S948" i="8"/>
  <c r="S1017" i="8"/>
  <c r="S1026" i="8"/>
  <c r="S672" i="8"/>
  <c r="S1083" i="8"/>
  <c r="S820" i="8"/>
  <c r="S890" i="8"/>
  <c r="S1172" i="8"/>
  <c r="S817" i="8"/>
  <c r="S795" i="8"/>
  <c r="Q795" i="8" s="1"/>
  <c r="S155" i="8"/>
  <c r="T1185" i="8"/>
  <c r="T432" i="8"/>
  <c r="R1182" i="8"/>
  <c r="T414" i="8"/>
  <c r="T935" i="8"/>
  <c r="T1169" i="8"/>
  <c r="T64" i="8"/>
  <c r="R1152" i="8"/>
  <c r="S163" i="8"/>
  <c r="S50" i="8"/>
  <c r="T36" i="8"/>
  <c r="T385" i="8"/>
  <c r="T113" i="8"/>
  <c r="T31" i="8"/>
  <c r="T502" i="8"/>
  <c r="T331" i="8"/>
  <c r="T543" i="8"/>
  <c r="R606" i="8"/>
  <c r="T486" i="8"/>
  <c r="T285" i="8"/>
  <c r="T189" i="8"/>
  <c r="T395" i="8"/>
  <c r="T411" i="8"/>
  <c r="R1243" i="8"/>
  <c r="T233" i="8"/>
  <c r="S1120" i="8"/>
  <c r="S446" i="8"/>
  <c r="S1144" i="8"/>
  <c r="Q1144" i="8" s="1"/>
  <c r="S714" i="8"/>
  <c r="H10" i="9"/>
  <c r="S1240" i="8"/>
  <c r="K8" i="10"/>
  <c r="R921" i="8"/>
  <c r="R950" i="8"/>
  <c r="S43" i="8"/>
  <c r="S171" i="8"/>
  <c r="S58" i="8"/>
  <c r="R849" i="8"/>
  <c r="T494" i="8"/>
  <c r="T302" i="8"/>
  <c r="T589" i="8"/>
  <c r="P11" i="9"/>
  <c r="S225" i="8"/>
  <c r="S408" i="8"/>
  <c r="S365" i="8"/>
  <c r="S826" i="8"/>
  <c r="Q826" i="8" s="1"/>
  <c r="H14" i="9"/>
  <c r="S1160" i="8"/>
  <c r="S1236" i="8"/>
  <c r="T571" i="8"/>
  <c r="T138" i="8"/>
  <c r="R735" i="8"/>
  <c r="T170" i="8"/>
  <c r="J4" i="9"/>
  <c r="N16" i="10"/>
  <c r="T1056" i="8"/>
  <c r="Q1056" i="8" s="1"/>
  <c r="T544" i="8"/>
  <c r="T1162" i="8"/>
  <c r="R756" i="8"/>
  <c r="T60" i="8"/>
  <c r="K7" i="10"/>
  <c r="N26" i="10"/>
  <c r="S796" i="8"/>
  <c r="S121" i="8"/>
  <c r="T688" i="8"/>
  <c r="T118" i="8"/>
  <c r="S70" i="8"/>
  <c r="S57" i="8"/>
  <c r="T32" i="8"/>
  <c r="T75" i="8"/>
  <c r="T672" i="8"/>
  <c r="T26" i="8"/>
  <c r="T478" i="8"/>
  <c r="T286" i="8"/>
  <c r="T282" i="8"/>
  <c r="T1085" i="8"/>
  <c r="T573" i="8"/>
  <c r="T1158" i="8"/>
  <c r="Q1158" i="8" s="1"/>
  <c r="J11" i="9"/>
  <c r="K4" i="9"/>
  <c r="S505" i="8"/>
  <c r="S606" i="8"/>
  <c r="S527" i="8"/>
  <c r="Q527" i="8" s="1"/>
  <c r="S764" i="8"/>
  <c r="T447" i="8"/>
  <c r="T110" i="8"/>
  <c r="T1088" i="8"/>
  <c r="Q1088" i="8" s="1"/>
  <c r="S586" i="8"/>
  <c r="S573" i="8"/>
  <c r="S513" i="8"/>
  <c r="R1069" i="8"/>
  <c r="T1224" i="8"/>
  <c r="R917" i="8"/>
  <c r="T561" i="8"/>
  <c r="Q561" i="8" s="1"/>
  <c r="T927" i="8"/>
  <c r="T1124" i="8"/>
  <c r="O23" i="10"/>
  <c r="S502" i="8"/>
  <c r="K22" i="10"/>
  <c r="S883" i="8"/>
  <c r="S1184" i="8"/>
  <c r="S665" i="8"/>
  <c r="R669" i="8"/>
  <c r="S909" i="8"/>
  <c r="S369" i="8"/>
  <c r="S1077" i="8"/>
  <c r="T218" i="8"/>
  <c r="S67" i="8"/>
  <c r="S131" i="8"/>
  <c r="S18" i="8"/>
  <c r="T46" i="8"/>
  <c r="T1189" i="8"/>
  <c r="T1057" i="8"/>
  <c r="T449" i="8"/>
  <c r="T619" i="8"/>
  <c r="T1231" i="8"/>
  <c r="R558" i="8"/>
  <c r="T186" i="8"/>
  <c r="T22" i="8"/>
  <c r="T1181" i="8"/>
  <c r="T781" i="8"/>
  <c r="T107" i="8"/>
  <c r="T921" i="8"/>
  <c r="T392" i="8"/>
  <c r="T999" i="8"/>
  <c r="S421" i="8"/>
  <c r="S558" i="8"/>
  <c r="S628" i="8"/>
  <c r="S490" i="8"/>
  <c r="S737" i="8"/>
  <c r="S663" i="8"/>
  <c r="R1014" i="8"/>
  <c r="S157" i="8"/>
  <c r="L24" i="10"/>
  <c r="S657" i="8"/>
  <c r="Q657" i="8" s="1"/>
  <c r="S882" i="8"/>
  <c r="S1041" i="8"/>
  <c r="Q1041" i="8" s="1"/>
  <c r="S741" i="8"/>
  <c r="S466" i="8"/>
  <c r="S444" i="8"/>
  <c r="S816" i="8"/>
  <c r="Q816" i="8" s="1"/>
  <c r="S1121" i="8"/>
  <c r="S774" i="8"/>
  <c r="Q774" i="8" s="1"/>
  <c r="S880" i="8"/>
  <c r="S337" i="8"/>
  <c r="S450" i="8"/>
  <c r="S139" i="8"/>
  <c r="Q139" i="8" s="1"/>
  <c r="R538" i="8"/>
  <c r="R1193" i="8"/>
  <c r="S544" i="8"/>
  <c r="S673" i="8"/>
  <c r="S768" i="8"/>
  <c r="S151" i="8"/>
  <c r="S639" i="8"/>
  <c r="S1214" i="8"/>
  <c r="S625" i="8"/>
  <c r="S635" i="8"/>
  <c r="R750" i="8"/>
  <c r="S963" i="8"/>
  <c r="S510" i="8"/>
  <c r="S1125" i="8"/>
  <c r="S869" i="8"/>
  <c r="S1209" i="8"/>
  <c r="R782" i="8"/>
  <c r="S351" i="8"/>
  <c r="R203" i="8"/>
  <c r="S553" i="8"/>
  <c r="Q553" i="8" s="1"/>
  <c r="S401" i="8"/>
  <c r="S837" i="8"/>
  <c r="S596" i="8"/>
  <c r="S106" i="8"/>
  <c r="L12" i="9"/>
  <c r="S781" i="8"/>
  <c r="S622" i="8"/>
  <c r="S1167" i="8"/>
  <c r="Q1167" i="8" s="1"/>
  <c r="S357" i="8"/>
  <c r="S810" i="8"/>
  <c r="S825" i="8"/>
  <c r="S541" i="8"/>
  <c r="S458" i="8"/>
  <c r="S859" i="8"/>
  <c r="Q859" i="8" s="1"/>
  <c r="S947" i="8"/>
  <c r="S543" i="8"/>
  <c r="S426" i="8"/>
  <c r="S1220" i="8"/>
  <c r="S903" i="8"/>
  <c r="S952" i="8"/>
  <c r="R529" i="8"/>
  <c r="S477" i="8"/>
  <c r="Q477" i="8" s="1"/>
  <c r="S1068" i="8"/>
  <c r="S445" i="8"/>
  <c r="S349" i="8"/>
  <c r="S620" i="8"/>
  <c r="S864" i="8"/>
  <c r="Q864" i="8" s="1"/>
  <c r="S1225" i="8"/>
  <c r="S824" i="8"/>
  <c r="S1132" i="8"/>
  <c r="S712" i="8"/>
  <c r="S1152" i="8"/>
  <c r="S765" i="8"/>
  <c r="Q765" i="8" s="1"/>
  <c r="S726" i="8"/>
  <c r="S960" i="8"/>
  <c r="S1222" i="8"/>
  <c r="S934" i="8"/>
  <c r="S1234" i="8"/>
  <c r="S623" i="8"/>
  <c r="S1074" i="8"/>
  <c r="S734" i="8"/>
  <c r="S728" i="8"/>
  <c r="S653" i="8"/>
  <c r="S616" i="8"/>
  <c r="Q616" i="8" s="1"/>
  <c r="L5" i="9"/>
  <c r="S551" i="8"/>
  <c r="S1072" i="8"/>
  <c r="S81" i="8"/>
  <c r="L4" i="10"/>
  <c r="S509" i="8"/>
  <c r="S908" i="8"/>
  <c r="S1079" i="8"/>
  <c r="S1022" i="8"/>
  <c r="Q1022" i="8" s="1"/>
  <c r="S704" i="8"/>
  <c r="S769" i="8"/>
  <c r="S797" i="8"/>
  <c r="S1104" i="8"/>
  <c r="S1138" i="8"/>
  <c r="R1024" i="8"/>
  <c r="L5" i="10"/>
  <c r="S609" i="8"/>
  <c r="S1055" i="8"/>
  <c r="Q1055" i="8" s="1"/>
  <c r="S457" i="8"/>
  <c r="S788" i="8"/>
  <c r="S1042" i="8"/>
  <c r="S1136" i="8"/>
  <c r="S650" i="8"/>
  <c r="S74" i="8"/>
  <c r="R426" i="8"/>
  <c r="S641" i="8"/>
  <c r="S305" i="8"/>
  <c r="S461" i="8"/>
  <c r="S353" i="8"/>
  <c r="S285" i="8"/>
  <c r="S669" i="8"/>
  <c r="Q669" i="8" s="1"/>
  <c r="S771" i="8"/>
  <c r="S770" i="8"/>
  <c r="R310" i="8"/>
  <c r="S508" i="8"/>
  <c r="S1109" i="8"/>
  <c r="S129" i="8"/>
  <c r="S1170" i="8"/>
  <c r="S1193" i="8"/>
  <c r="S984" i="8"/>
  <c r="S713" i="8"/>
  <c r="S1140" i="8"/>
  <c r="S951" i="8"/>
  <c r="S613" i="8"/>
  <c r="S986" i="8"/>
  <c r="S524" i="8"/>
  <c r="S1102" i="8"/>
  <c r="S1221" i="8"/>
  <c r="S987" i="8"/>
  <c r="S142" i="8"/>
  <c r="Q142" i="8" s="1"/>
  <c r="R702" i="8"/>
  <c r="S288" i="8"/>
  <c r="S760" i="8"/>
  <c r="S1223" i="8"/>
  <c r="S617" i="8"/>
  <c r="S652" i="8"/>
  <c r="S556" i="8"/>
  <c r="S396" i="8"/>
  <c r="S193" i="8"/>
  <c r="S414" i="8"/>
  <c r="S719" i="8"/>
  <c r="S597" i="8"/>
  <c r="S377" i="8"/>
  <c r="Q377" i="8" s="1"/>
  <c r="S670" i="8"/>
  <c r="S621" i="8"/>
  <c r="S1058" i="8"/>
  <c r="S847" i="8"/>
  <c r="S1006" i="8"/>
  <c r="S762" i="8"/>
  <c r="S1215" i="8"/>
  <c r="S533" i="8"/>
  <c r="S844" i="8"/>
  <c r="Q844" i="8" s="1"/>
  <c r="S518" i="8"/>
  <c r="S687" i="8"/>
  <c r="Q687" i="8" s="1"/>
  <c r="S453" i="8"/>
  <c r="S345" i="8"/>
  <c r="S572" i="8"/>
  <c r="Q572" i="8" s="1"/>
  <c r="S786" i="8"/>
  <c r="S684" i="8"/>
  <c r="Q684" i="8" s="1"/>
  <c r="S754" i="8"/>
  <c r="S475" i="8"/>
  <c r="S645" i="8"/>
  <c r="S185" i="8"/>
  <c r="S1162" i="8"/>
  <c r="S34" i="8"/>
  <c r="S465" i="8"/>
  <c r="S46" i="8"/>
  <c r="S632" i="8"/>
  <c r="S499" i="8"/>
  <c r="S257" i="8"/>
  <c r="S181" i="8"/>
  <c r="S751" i="8"/>
  <c r="S629" i="8"/>
  <c r="S856" i="8"/>
  <c r="Q856" i="8" s="1"/>
  <c r="S582" i="8"/>
  <c r="Q582" i="8" s="1"/>
  <c r="S692" i="8"/>
  <c r="S1085" i="8"/>
  <c r="S915" i="8"/>
  <c r="S1151" i="8"/>
  <c r="Q1151" i="8" s="1"/>
  <c r="S904" i="8"/>
  <c r="S676" i="8"/>
  <c r="S117" i="8"/>
  <c r="S516" i="8"/>
  <c r="S265" i="8"/>
  <c r="S942" i="8"/>
  <c r="S103" i="8"/>
  <c r="Q103" i="8" s="1"/>
  <c r="S167" i="8"/>
  <c r="S269" i="8"/>
  <c r="S277" i="8"/>
  <c r="S93" i="8"/>
  <c r="S567" i="8"/>
  <c r="S1197" i="8"/>
  <c r="J7" i="10"/>
  <c r="S636" i="8"/>
  <c r="J5" i="9"/>
  <c r="S59" i="8"/>
  <c r="S839" i="8"/>
  <c r="S133" i="8"/>
  <c r="S861" i="8"/>
  <c r="S1011" i="8"/>
  <c r="S485" i="8"/>
  <c r="S990" i="8"/>
  <c r="S757" i="8"/>
  <c r="S736" i="8"/>
  <c r="S630" i="8"/>
  <c r="R186" i="8"/>
  <c r="S341" i="8"/>
  <c r="S245" i="8"/>
  <c r="S911" i="8"/>
  <c r="I17" i="10"/>
  <c r="I25" i="10"/>
  <c r="V25" i="10" s="1"/>
  <c r="I10" i="9"/>
  <c r="I12" i="9"/>
  <c r="S619" i="8"/>
  <c r="S437" i="8"/>
  <c r="S367" i="8"/>
  <c r="Q367" i="8" s="1"/>
  <c r="S498" i="8"/>
  <c r="S1035" i="8"/>
  <c r="S1076" i="8"/>
  <c r="S779" i="8"/>
  <c r="S886" i="8"/>
  <c r="S680" i="8"/>
  <c r="S614" i="8"/>
  <c r="S1174" i="8"/>
  <c r="Q1174" i="8" s="1"/>
  <c r="S946" i="8"/>
  <c r="S752" i="8"/>
  <c r="S1227" i="8"/>
  <c r="S1051" i="8"/>
  <c r="Q1051" i="8" s="1"/>
  <c r="S935" i="8"/>
  <c r="S1169" i="8"/>
  <c r="S954" i="8"/>
  <c r="I20" i="10"/>
  <c r="S696" i="8"/>
  <c r="Q696" i="8" s="1"/>
  <c r="S918" i="8"/>
  <c r="S529" i="8"/>
  <c r="Q529" i="8" s="1"/>
  <c r="S1173" i="8"/>
  <c r="S484" i="8"/>
  <c r="S710" i="8"/>
  <c r="S662" i="8"/>
  <c r="S1008" i="8"/>
  <c r="S772" i="8"/>
  <c r="S1212" i="8"/>
  <c r="R1207" i="8"/>
  <c r="S1165" i="8"/>
  <c r="Q1165" i="8" s="1"/>
  <c r="S732" i="8"/>
  <c r="S914" i="8"/>
  <c r="R607" i="8"/>
  <c r="R758" i="8"/>
  <c r="S901" i="8"/>
  <c r="Q901" i="8" s="1"/>
  <c r="S205" i="8"/>
  <c r="S473" i="8"/>
  <c r="S85" i="8"/>
  <c r="S694" i="8"/>
  <c r="S1241" i="8"/>
  <c r="S937" i="8"/>
  <c r="R938" i="8"/>
  <c r="S683" i="8"/>
  <c r="S744" i="8"/>
  <c r="S642" i="8"/>
  <c r="S495" i="8"/>
  <c r="S564" i="8"/>
  <c r="S3" i="8"/>
  <c r="S964" i="8"/>
  <c r="S723" i="8"/>
  <c r="I7" i="10"/>
  <c r="S1039" i="8"/>
  <c r="S38" i="8"/>
  <c r="S576" i="8"/>
  <c r="S853" i="8"/>
  <c r="S798" i="8"/>
  <c r="Q798" i="8" s="1"/>
  <c r="S507" i="8"/>
  <c r="S91" i="8"/>
  <c r="S717" i="8"/>
  <c r="S273" i="8"/>
  <c r="S149" i="8"/>
  <c r="S605" i="8"/>
  <c r="S724" i="8"/>
  <c r="S720" i="8"/>
  <c r="S593" i="8"/>
  <c r="S560" i="8"/>
  <c r="S896" i="8"/>
  <c r="S1004" i="8"/>
  <c r="Q1004" i="8" s="1"/>
  <c r="S711" i="8"/>
  <c r="S134" i="8"/>
  <c r="R1149" i="8"/>
  <c r="S745" i="8"/>
  <c r="S1231" i="8"/>
  <c r="S233" i="8"/>
  <c r="Q233" i="8" s="1"/>
  <c r="S1195" i="8"/>
  <c r="S165" i="8"/>
  <c r="R1216" i="8"/>
  <c r="S99" i="8"/>
  <c r="S114" i="8"/>
  <c r="S118" i="8"/>
  <c r="R1038" i="8"/>
  <c r="R985" i="8"/>
  <c r="S478" i="8"/>
  <c r="S607" i="8"/>
  <c r="S399" i="8"/>
  <c r="S703" i="8"/>
  <c r="Q703" i="8" s="1"/>
  <c r="S352" i="8"/>
  <c r="S857" i="8"/>
  <c r="Q857" i="8" s="1"/>
  <c r="S898" i="8"/>
  <c r="S1137" i="8"/>
  <c r="Q1137" i="8" s="1"/>
  <c r="H21" i="10"/>
  <c r="S1207" i="8"/>
  <c r="Q1207" i="8" s="1"/>
  <c r="S577" i="8"/>
  <c r="Q577" i="8" s="1"/>
  <c r="S679" i="8"/>
  <c r="S758" i="8"/>
  <c r="S627" i="8"/>
  <c r="S301" i="8"/>
  <c r="S975" i="8"/>
  <c r="Q975" i="8" s="1"/>
  <c r="S536" i="8"/>
  <c r="S247" i="8"/>
  <c r="S89" i="8"/>
  <c r="S362" i="8"/>
  <c r="S894" i="8"/>
  <c r="Q894" i="8" s="1"/>
  <c r="S107" i="8"/>
  <c r="S919" i="8"/>
  <c r="R670" i="8"/>
  <c r="S563" i="8"/>
  <c r="S31" i="8"/>
  <c r="S111" i="8"/>
  <c r="S179" i="8"/>
  <c r="S845" i="8"/>
  <c r="H7" i="10"/>
  <c r="S1018" i="8"/>
  <c r="S827" i="8"/>
  <c r="S138" i="8"/>
  <c r="S61" i="8"/>
  <c r="R904" i="8"/>
  <c r="S689" i="8"/>
  <c r="Q689" i="8" s="1"/>
  <c r="S651" i="8"/>
  <c r="S432" i="8"/>
  <c r="S492" i="8"/>
  <c r="S402" i="8"/>
  <c r="S119" i="8"/>
  <c r="H9" i="9"/>
  <c r="S600" i="8"/>
  <c r="S221" i="8"/>
  <c r="S1040" i="8"/>
  <c r="S938" i="8"/>
  <c r="Q938" i="8" s="1"/>
  <c r="S417" i="8"/>
  <c r="S1133" i="8"/>
  <c r="S1213" i="8"/>
  <c r="S654" i="8"/>
  <c r="S385" i="8"/>
  <c r="S355" i="8"/>
  <c r="S750" i="8"/>
  <c r="Q750" i="8" s="1"/>
  <c r="S25" i="8"/>
  <c r="H7" i="9"/>
  <c r="S323" i="8"/>
  <c r="R379" i="8"/>
  <c r="S610" i="8"/>
  <c r="S293" i="8"/>
  <c r="S141" i="8"/>
  <c r="S313" i="8"/>
  <c r="S608" i="8"/>
  <c r="S631" i="8"/>
  <c r="S615" i="8"/>
  <c r="S379" i="8"/>
  <c r="S843" i="8"/>
  <c r="Q843" i="8" s="1"/>
  <c r="S1129" i="8"/>
  <c r="S1179" i="8"/>
  <c r="S637" i="8"/>
  <c r="S928" i="8"/>
  <c r="H20" i="10"/>
  <c r="R1223" i="8"/>
  <c r="R1213" i="8"/>
  <c r="S814" i="8"/>
  <c r="S759" i="8"/>
  <c r="S818" i="8"/>
  <c r="S929" i="8"/>
  <c r="Q929" i="8" s="1"/>
  <c r="S1124" i="8"/>
  <c r="S973" i="8"/>
  <c r="S967" i="8"/>
  <c r="S454" i="8"/>
  <c r="R238" i="8"/>
  <c r="S829" i="8"/>
  <c r="S644" i="8"/>
  <c r="S554" i="8"/>
  <c r="S289" i="8"/>
  <c r="S325" i="8"/>
  <c r="S217" i="8"/>
  <c r="S746" i="8"/>
  <c r="S902" i="8"/>
  <c r="S123" i="8"/>
  <c r="S78" i="8"/>
  <c r="S65" i="8"/>
  <c r="S522" i="8"/>
  <c r="S1023" i="8"/>
  <c r="Q1023" i="8" s="1"/>
  <c r="S913" i="8"/>
  <c r="Q913" i="8" s="1"/>
  <c r="S739" i="8"/>
  <c r="S941" i="8"/>
  <c r="S685" i="8"/>
  <c r="S1098" i="8"/>
  <c r="S718" i="8"/>
  <c r="R1242" i="8"/>
  <c r="S153" i="8"/>
  <c r="Q153" i="8" s="1"/>
  <c r="S1093" i="8"/>
  <c r="Q1093" i="8" s="1"/>
  <c r="S413" i="8"/>
  <c r="Q413" i="8" s="1"/>
  <c r="S460" i="8"/>
  <c r="S735" i="8"/>
  <c r="S468" i="8"/>
  <c r="S793" i="8"/>
  <c r="S1204" i="8"/>
  <c r="Q1204" i="8" s="1"/>
  <c r="S881" i="8"/>
  <c r="Q881" i="8" s="1"/>
  <c r="S722" i="8"/>
  <c r="S590" i="8"/>
  <c r="Q590" i="8" s="1"/>
  <c r="U20" i="11"/>
  <c r="R616" i="8"/>
  <c r="R170" i="8"/>
  <c r="R233" i="8"/>
  <c r="R719" i="8"/>
  <c r="R1140" i="8"/>
  <c r="R853" i="8"/>
  <c r="S472" i="8"/>
  <c r="R415" i="8"/>
  <c r="R303" i="8"/>
  <c r="S77" i="8"/>
  <c r="S73" i="8"/>
  <c r="Q73" i="8" s="1"/>
  <c r="R1097" i="8"/>
  <c r="R734" i="8"/>
  <c r="R1079" i="8"/>
  <c r="Q809" i="8"/>
  <c r="H11" i="9"/>
  <c r="T758" i="8"/>
  <c r="T42" i="8"/>
  <c r="R1066" i="8"/>
  <c r="S976" i="8"/>
  <c r="R609" i="8"/>
  <c r="Q879" i="8"/>
  <c r="R230" i="8"/>
  <c r="S535" i="8"/>
  <c r="R969" i="8"/>
  <c r="R1121" i="8"/>
  <c r="R1101" i="8"/>
  <c r="R855" i="8"/>
  <c r="S321" i="8"/>
  <c r="S748" i="8"/>
  <c r="S876" i="8"/>
  <c r="Q876" i="8" s="1"/>
  <c r="R1124" i="8"/>
  <c r="R911" i="8"/>
  <c r="F24" i="10"/>
  <c r="S742" i="8"/>
  <c r="R177" i="8"/>
  <c r="S333" i="8"/>
  <c r="R205" i="8"/>
  <c r="R768" i="8"/>
  <c r="S787" i="8"/>
  <c r="R491" i="8"/>
  <c r="S570" i="8"/>
  <c r="S209" i="8"/>
  <c r="S910" i="8"/>
  <c r="R910" i="8"/>
  <c r="R363" i="8"/>
  <c r="R718" i="8"/>
  <c r="R672" i="8"/>
  <c r="Q1113" i="8"/>
  <c r="S753" i="8"/>
  <c r="Q753" i="8" s="1"/>
  <c r="S1203" i="8"/>
  <c r="R1104" i="8"/>
  <c r="R639" i="8"/>
  <c r="R890" i="8"/>
  <c r="R881" i="8"/>
  <c r="R747" i="8"/>
  <c r="R685" i="8"/>
  <c r="Q1097" i="8"/>
  <c r="F5" i="10"/>
  <c r="R329" i="8"/>
  <c r="S784" i="8"/>
  <c r="S589" i="8"/>
  <c r="R752" i="8"/>
  <c r="R1013" i="8"/>
  <c r="R560" i="8"/>
  <c r="S1024" i="8"/>
  <c r="R1039" i="8"/>
  <c r="R783" i="8"/>
  <c r="R383" i="8"/>
  <c r="S125" i="8"/>
  <c r="S565" i="8"/>
  <c r="S678" i="8"/>
  <c r="S317" i="8"/>
  <c r="Q897" i="8"/>
  <c r="R507" i="8"/>
  <c r="R1007" i="8"/>
  <c r="Q799" i="8"/>
  <c r="R780" i="8"/>
  <c r="R991" i="8"/>
  <c r="R1145" i="8"/>
  <c r="R857" i="8"/>
  <c r="Q981" i="8"/>
  <c r="S197" i="8"/>
  <c r="R57" i="8"/>
  <c r="R859" i="8"/>
  <c r="R395" i="8"/>
  <c r="S229" i="8"/>
  <c r="S892" i="8"/>
  <c r="R908" i="8"/>
  <c r="R1030" i="8"/>
  <c r="S474" i="8"/>
  <c r="S848" i="8"/>
  <c r="S281" i="8"/>
  <c r="S297" i="8"/>
  <c r="S309" i="8"/>
  <c r="R119" i="8"/>
  <c r="R62" i="8"/>
  <c r="Q1066" i="8"/>
  <c r="S626" i="8"/>
  <c r="F7" i="10"/>
  <c r="Q804" i="8"/>
  <c r="S97" i="8"/>
  <c r="S740" i="8"/>
  <c r="Q936" i="8"/>
  <c r="S409" i="8"/>
  <c r="S13" i="11"/>
  <c r="U13" i="11"/>
  <c r="R40" i="8"/>
  <c r="R487" i="8"/>
  <c r="S10" i="8"/>
  <c r="T800" i="8"/>
  <c r="Q800" i="8" s="1"/>
  <c r="R800" i="8"/>
  <c r="S519" i="8"/>
  <c r="Q519" i="8" s="1"/>
  <c r="S173" i="8"/>
  <c r="N17" i="10"/>
  <c r="N12" i="9"/>
  <c r="T1179" i="8"/>
  <c r="R1179" i="8"/>
  <c r="R235" i="8"/>
  <c r="T942" i="8"/>
  <c r="R942" i="8"/>
  <c r="R29" i="8"/>
  <c r="R190" i="8"/>
  <c r="T1225" i="8"/>
  <c r="R1225" i="8"/>
  <c r="T376" i="8"/>
  <c r="R376" i="8"/>
  <c r="K23" i="10"/>
  <c r="K9" i="9"/>
  <c r="K12" i="9"/>
  <c r="K17" i="10"/>
  <c r="T1119" i="8"/>
  <c r="Q1119" i="8" s="1"/>
  <c r="S640" i="8"/>
  <c r="S35" i="8"/>
  <c r="S37" i="8"/>
  <c r="R845" i="8"/>
  <c r="T845" i="8"/>
  <c r="T791" i="8"/>
  <c r="Q791" i="8" s="1"/>
  <c r="R791" i="8"/>
  <c r="S496" i="8"/>
  <c r="S339" i="8"/>
  <c r="T56" i="8"/>
  <c r="R997" i="8"/>
  <c r="R267" i="8"/>
  <c r="T1193" i="8"/>
  <c r="T201" i="8"/>
  <c r="R125" i="8"/>
  <c r="R604" i="8"/>
  <c r="S487" i="8"/>
  <c r="Q487" i="8" s="1"/>
  <c r="S5" i="8"/>
  <c r="T678" i="8"/>
  <c r="Q525" i="8"/>
  <c r="T44" i="8"/>
  <c r="T214" i="8"/>
  <c r="T700" i="8"/>
  <c r="S481" i="8"/>
  <c r="S291" i="8"/>
  <c r="S568" i="8"/>
  <c r="S504" i="8"/>
  <c r="S612" i="8"/>
  <c r="S63" i="8"/>
  <c r="T646" i="8"/>
  <c r="Q646" i="8" s="1"/>
  <c r="R1055" i="8"/>
  <c r="R479" i="8"/>
  <c r="S71" i="8"/>
  <c r="S135" i="8"/>
  <c r="S12" i="11"/>
  <c r="T497" i="8"/>
  <c r="T48" i="8"/>
  <c r="T171" i="8"/>
  <c r="T79" i="8"/>
  <c r="T183" i="8"/>
  <c r="T443" i="8"/>
  <c r="T217" i="8"/>
  <c r="Q1099" i="8"/>
  <c r="R296" i="8"/>
  <c r="R959" i="8"/>
  <c r="R807" i="8"/>
  <c r="T823" i="8"/>
  <c r="T369" i="8"/>
  <c r="T273" i="8"/>
  <c r="T97" i="8"/>
  <c r="R109" i="8"/>
  <c r="T438" i="8"/>
  <c r="T281" i="8"/>
  <c r="R423" i="8"/>
  <c r="R566" i="8"/>
  <c r="S326" i="8"/>
  <c r="S386" i="8"/>
  <c r="S371" i="8"/>
  <c r="S14" i="8"/>
  <c r="T33" i="8"/>
  <c r="S69" i="8"/>
  <c r="S79" i="8"/>
  <c r="R126" i="8"/>
  <c r="Q940" i="8"/>
  <c r="Q1194" i="8"/>
  <c r="P20" i="10"/>
  <c r="S462" i="8"/>
  <c r="S136" i="8"/>
  <c r="S236" i="8"/>
  <c r="S459" i="8"/>
  <c r="Q459" i="8" s="1"/>
  <c r="S327" i="8"/>
  <c r="R314" i="8"/>
  <c r="S214" i="8"/>
  <c r="S456" i="8"/>
  <c r="S311" i="8"/>
  <c r="S146" i="8"/>
  <c r="S80" i="8"/>
  <c r="Q807" i="8"/>
  <c r="R638" i="8"/>
  <c r="R982" i="8"/>
  <c r="S29" i="8"/>
  <c r="Q29" i="8" s="1"/>
  <c r="T465" i="8"/>
  <c r="T16" i="8"/>
  <c r="S105" i="8"/>
  <c r="Q105" i="8" s="1"/>
  <c r="O9" i="9"/>
  <c r="S364" i="8"/>
  <c r="S168" i="8"/>
  <c r="S95" i="8"/>
  <c r="S159" i="8"/>
  <c r="S33" i="8"/>
  <c r="T159" i="8"/>
  <c r="Q811" i="8"/>
  <c r="T249" i="8"/>
  <c r="Q249" i="8" s="1"/>
  <c r="S208" i="8"/>
  <c r="I11" i="9"/>
  <c r="S594" i="8"/>
  <c r="S643" i="8"/>
  <c r="S447" i="8"/>
  <c r="N14" i="9"/>
  <c r="S210" i="8"/>
  <c r="T15" i="9"/>
  <c r="V15" i="9"/>
  <c r="S411" i="8"/>
  <c r="S244" i="8"/>
  <c r="T892" i="8"/>
  <c r="S261" i="8"/>
  <c r="S175" i="8"/>
  <c r="S126" i="8"/>
  <c r="T1069" i="8"/>
  <c r="Q1069" i="8" s="1"/>
  <c r="T697" i="8"/>
  <c r="S547" i="8"/>
  <c r="S66" i="8"/>
  <c r="S130" i="8"/>
  <c r="S53" i="8"/>
  <c r="S28" i="8"/>
  <c r="T708" i="8"/>
  <c r="Q708" i="8" s="1"/>
  <c r="T127" i="8"/>
  <c r="R454" i="8"/>
  <c r="T237" i="8"/>
  <c r="T169" i="8"/>
  <c r="Q169" i="8" s="1"/>
  <c r="S550" i="8"/>
  <c r="S419" i="8"/>
  <c r="T756" i="8"/>
  <c r="T59" i="8"/>
  <c r="Q815" i="8"/>
  <c r="T1030" i="8"/>
  <c r="S6" i="8"/>
  <c r="S7" i="8"/>
  <c r="T1029" i="8"/>
  <c r="T523" i="8"/>
  <c r="R1215" i="8"/>
  <c r="R399" i="8"/>
  <c r="R635" i="8"/>
  <c r="S145" i="8"/>
  <c r="Q145" i="8" s="1"/>
  <c r="S201" i="8"/>
  <c r="S400" i="8"/>
  <c r="R657" i="8"/>
  <c r="R957" i="8"/>
  <c r="R843" i="8"/>
  <c r="R1100" i="8"/>
  <c r="R571" i="8"/>
  <c r="R975" i="8"/>
  <c r="R1067" i="8"/>
  <c r="T1118" i="8"/>
  <c r="Q1118" i="8" s="1"/>
  <c r="R891" i="8"/>
  <c r="U27" i="11"/>
  <c r="R217" i="8"/>
  <c r="R999" i="8"/>
  <c r="T1145" i="8"/>
  <c r="T685" i="8"/>
  <c r="R214" i="8"/>
  <c r="R799" i="8"/>
  <c r="R1088" i="8"/>
  <c r="R1022" i="8"/>
  <c r="T606" i="8"/>
  <c r="R201" i="8"/>
  <c r="L260" i="8"/>
  <c r="T260" i="8" s="1"/>
  <c r="R474" i="8"/>
  <c r="R944" i="8"/>
  <c r="R935" i="8"/>
  <c r="R449" i="8"/>
  <c r="R895" i="8"/>
  <c r="R767" i="8"/>
  <c r="T538" i="8"/>
  <c r="R392" i="8"/>
  <c r="L6" i="8"/>
  <c r="T6" i="8" s="1"/>
  <c r="T719" i="8"/>
  <c r="R432" i="8"/>
  <c r="R901" i="8"/>
  <c r="T507" i="8"/>
  <c r="R281" i="8"/>
  <c r="R486" i="8"/>
  <c r="R792" i="8"/>
  <c r="T855" i="8"/>
  <c r="R1238" i="8"/>
  <c r="T1079" i="8"/>
  <c r="R397" i="8"/>
  <c r="R1051" i="8"/>
  <c r="T849" i="8"/>
  <c r="R1148" i="8"/>
  <c r="R506" i="8"/>
  <c r="R811" i="8"/>
  <c r="R189" i="8"/>
  <c r="Q959" i="8"/>
  <c r="Q23" i="10"/>
  <c r="Q9" i="9"/>
  <c r="S395" i="8"/>
  <c r="Q7" i="10"/>
  <c r="R457" i="8"/>
  <c r="R266" i="8"/>
  <c r="R922" i="8"/>
  <c r="R592" i="8"/>
  <c r="T1243" i="8"/>
  <c r="Q1243" i="8" s="1"/>
  <c r="R795" i="8"/>
  <c r="S47" i="8"/>
  <c r="S122" i="8"/>
  <c r="S45" i="8"/>
  <c r="R30" i="8"/>
  <c r="S5" i="11"/>
  <c r="T853" i="8"/>
  <c r="S497" i="8"/>
  <c r="S39" i="8"/>
  <c r="M1246" i="8"/>
  <c r="R956" i="8"/>
  <c r="T1034" i="8"/>
  <c r="Q1034" i="8" s="1"/>
  <c r="T491" i="8"/>
  <c r="T125" i="8"/>
  <c r="R1158" i="8"/>
  <c r="Q989" i="8"/>
  <c r="T747" i="8"/>
  <c r="R835" i="8"/>
  <c r="T1211" i="8"/>
  <c r="Q1211" i="8" s="1"/>
  <c r="R107" i="8"/>
  <c r="R686" i="8"/>
  <c r="T1150" i="8"/>
  <c r="S51" i="8"/>
  <c r="G1246" i="8"/>
  <c r="T230" i="8"/>
  <c r="L4" i="8"/>
  <c r="R660" i="8"/>
  <c r="T1149" i="8"/>
  <c r="L1176" i="8"/>
  <c r="T1176" i="8" s="1"/>
  <c r="L1141" i="8"/>
  <c r="T1141" i="8" s="1"/>
  <c r="L885" i="8"/>
  <c r="L1236" i="8"/>
  <c r="L833" i="8"/>
  <c r="L721" i="8"/>
  <c r="L513" i="8"/>
  <c r="T513" i="8" s="1"/>
  <c r="L401" i="8"/>
  <c r="T401" i="8" s="1"/>
  <c r="L305" i="8"/>
  <c r="T305" i="8" s="1"/>
  <c r="L555" i="8"/>
  <c r="T555" i="8" s="1"/>
  <c r="L72" i="8"/>
  <c r="L976" i="8"/>
  <c r="T976" i="8" s="1"/>
  <c r="L704" i="8"/>
  <c r="L608" i="8"/>
  <c r="L608" i="16" s="1"/>
  <c r="U608" i="16" s="1"/>
  <c r="L320" i="8"/>
  <c r="T320" i="8" s="1"/>
  <c r="L111" i="8"/>
  <c r="L111" i="16" s="1"/>
  <c r="L490" i="8"/>
  <c r="T490" i="8" s="1"/>
  <c r="L351" i="8"/>
  <c r="L470" i="8"/>
  <c r="L1214" i="8"/>
  <c r="L846" i="8"/>
  <c r="L654" i="8"/>
  <c r="L654" i="16" s="1"/>
  <c r="U654" i="16" s="1"/>
  <c r="L462" i="8"/>
  <c r="L462" i="16" s="1"/>
  <c r="U462" i="16" s="1"/>
  <c r="L94" i="8"/>
  <c r="T94" i="8" s="1"/>
  <c r="L283" i="8"/>
  <c r="T283" i="8" s="1"/>
  <c r="L973" i="8"/>
  <c r="L973" i="16" s="1"/>
  <c r="U973" i="16" s="1"/>
  <c r="L653" i="8"/>
  <c r="L541" i="8"/>
  <c r="L349" i="8"/>
  <c r="L349" i="16" s="1"/>
  <c r="L253" i="8"/>
  <c r="L124" i="8"/>
  <c r="L524" i="8"/>
  <c r="T524" i="8" s="1"/>
  <c r="L412" i="8"/>
  <c r="T412" i="8" s="1"/>
  <c r="L939" i="8"/>
  <c r="T939" i="8" s="1"/>
  <c r="L251" i="8"/>
  <c r="L1035" i="8"/>
  <c r="L71" i="8"/>
  <c r="L1082" i="8"/>
  <c r="T1082" i="8" s="1"/>
  <c r="L810" i="8"/>
  <c r="R810" i="8" s="1"/>
  <c r="L570" i="8"/>
  <c r="T570" i="8" s="1"/>
  <c r="L902" i="8"/>
  <c r="L902" i="16" s="1"/>
  <c r="U902" i="16" s="1"/>
  <c r="L38" i="8"/>
  <c r="T38" i="8" s="1"/>
  <c r="L1033" i="8"/>
  <c r="T1033" i="8" s="1"/>
  <c r="L569" i="8"/>
  <c r="L569" i="16" s="1"/>
  <c r="U569" i="16" s="1"/>
  <c r="L473" i="8"/>
  <c r="T473" i="8" s="1"/>
  <c r="L265" i="8"/>
  <c r="T265" i="8" s="1"/>
  <c r="L840" i="8"/>
  <c r="L488" i="8"/>
  <c r="L168" i="8"/>
  <c r="L168" i="16" s="1"/>
  <c r="S168" i="16" s="1"/>
  <c r="L1047" i="8"/>
  <c r="L998" i="8"/>
  <c r="L820" i="8"/>
  <c r="T820" i="8" s="1"/>
  <c r="S109" i="8"/>
  <c r="S532" i="8"/>
  <c r="S224" i="8"/>
  <c r="F26" i="10"/>
  <c r="F3" i="9"/>
  <c r="S375" i="8"/>
  <c r="S248" i="8"/>
  <c r="S342" i="8"/>
  <c r="S170" i="8"/>
  <c r="Q170" i="8" s="1"/>
  <c r="S254" i="8"/>
  <c r="S124" i="8"/>
  <c r="S88" i="8"/>
  <c r="T566" i="8"/>
  <c r="H1246" i="8"/>
  <c r="R966" i="8"/>
  <c r="S54" i="8"/>
  <c r="F10" i="10"/>
  <c r="R1004" i="8"/>
  <c r="R687" i="8"/>
  <c r="R1085" i="8"/>
  <c r="R1093" i="8"/>
  <c r="S4" i="8"/>
  <c r="Q1148" i="8"/>
  <c r="R1183" i="8"/>
  <c r="R1063" i="8"/>
  <c r="T1242" i="8"/>
  <c r="T890" i="8"/>
  <c r="R804" i="8"/>
  <c r="R465" i="8"/>
  <c r="T1019" i="8"/>
  <c r="R1005" i="8"/>
  <c r="R949" i="8"/>
  <c r="S55" i="8"/>
  <c r="T57" i="8"/>
  <c r="F1246" i="8"/>
  <c r="R519" i="8"/>
  <c r="T1013" i="8"/>
  <c r="L1160" i="8"/>
  <c r="L1125" i="8"/>
  <c r="T1125" i="8" s="1"/>
  <c r="L869" i="8"/>
  <c r="L1220" i="8"/>
  <c r="T1220" i="8" s="1"/>
  <c r="L1073" i="8"/>
  <c r="T1073" i="8" s="1"/>
  <c r="L961" i="8"/>
  <c r="L593" i="8"/>
  <c r="L129" i="8"/>
  <c r="L80" i="8"/>
  <c r="T80" i="8" s="1"/>
  <c r="L95" i="8"/>
  <c r="L346" i="8"/>
  <c r="T346" i="8" s="1"/>
  <c r="L960" i="8"/>
  <c r="R960" i="8" s="1"/>
  <c r="L416" i="8"/>
  <c r="L192" i="8"/>
  <c r="L1071" i="8"/>
  <c r="T1071" i="8" s="1"/>
  <c r="Q1071" i="8" s="1"/>
  <c r="L831" i="8"/>
  <c r="T831" i="8" s="1"/>
  <c r="L623" i="8"/>
  <c r="L431" i="8"/>
  <c r="L255" i="8"/>
  <c r="R255" i="8" s="1"/>
  <c r="L175" i="8"/>
  <c r="T175" i="8" s="1"/>
  <c r="L1198" i="8"/>
  <c r="L1054" i="8"/>
  <c r="L542" i="8"/>
  <c r="R542" i="8" s="1"/>
  <c r="L270" i="8"/>
  <c r="T270" i="8" s="1"/>
  <c r="L174" i="8"/>
  <c r="L667" i="8"/>
  <c r="L326" i="8"/>
  <c r="L861" i="8"/>
  <c r="L861" i="16" s="1"/>
  <c r="U861" i="16" s="1"/>
  <c r="L749" i="8"/>
  <c r="L445" i="8"/>
  <c r="T445" i="8" s="1"/>
  <c r="L202" i="8"/>
  <c r="T202" i="8" s="1"/>
  <c r="L1094" i="8"/>
  <c r="T1094" i="8" s="1"/>
  <c r="Q1094" i="8" s="1"/>
  <c r="L1132" i="8"/>
  <c r="T1132" i="8" s="1"/>
  <c r="L828" i="8"/>
  <c r="L779" i="8"/>
  <c r="L122" i="8"/>
  <c r="T122" i="8" s="1"/>
  <c r="L1227" i="8"/>
  <c r="L187" i="8"/>
  <c r="R187" i="8" s="1"/>
  <c r="L666" i="8"/>
  <c r="T666" i="8" s="1"/>
  <c r="L154" i="8"/>
  <c r="L154" i="16" s="1"/>
  <c r="S154" i="16" s="1"/>
  <c r="L1129" i="8"/>
  <c r="L1001" i="8"/>
  <c r="L889" i="8"/>
  <c r="L889" i="16" s="1"/>
  <c r="U889" i="16" s="1"/>
  <c r="Q889" i="16" s="1"/>
  <c r="L793" i="8"/>
  <c r="L630" i="8"/>
  <c r="L630" i="16" s="1"/>
  <c r="U630" i="16" s="1"/>
  <c r="L1128" i="8"/>
  <c r="T1128" i="8" s="1"/>
  <c r="L712" i="8"/>
  <c r="L1191" i="8"/>
  <c r="L790" i="8"/>
  <c r="L790" i="16" s="1"/>
  <c r="U790" i="16" s="1"/>
  <c r="S299" i="8"/>
  <c r="S434" i="8"/>
  <c r="F9" i="9"/>
  <c r="S227" i="8"/>
  <c r="S320" i="8"/>
  <c r="S120" i="8"/>
  <c r="S239" i="8"/>
  <c r="Q239" i="8" s="1"/>
  <c r="S68" i="8"/>
  <c r="R553" i="8"/>
  <c r="R815" i="8"/>
  <c r="R697" i="8"/>
  <c r="L3" i="9"/>
  <c r="L26" i="10"/>
  <c r="L20" i="10"/>
  <c r="L11" i="9"/>
  <c r="L21" i="10"/>
  <c r="L10" i="9"/>
  <c r="S611" i="8"/>
  <c r="S48" i="8"/>
  <c r="S16" i="11"/>
  <c r="Q1199" i="8"/>
  <c r="L829" i="8"/>
  <c r="L733" i="8"/>
  <c r="L317" i="8"/>
  <c r="T317" i="8" s="1"/>
  <c r="L236" i="8"/>
  <c r="R236" i="8" s="1"/>
  <c r="L683" i="8"/>
  <c r="T683" i="8" s="1"/>
  <c r="L74" i="8"/>
  <c r="T74" i="8" s="1"/>
  <c r="L918" i="8"/>
  <c r="L918" i="16" s="1"/>
  <c r="M24" i="18" s="1"/>
  <c r="L1068" i="8"/>
  <c r="L812" i="8"/>
  <c r="L827" i="8"/>
  <c r="R827" i="8" s="1"/>
  <c r="L330" i="8"/>
  <c r="T330" i="8" s="1"/>
  <c r="L1210" i="8"/>
  <c r="L1050" i="8"/>
  <c r="L778" i="8"/>
  <c r="L10" i="8"/>
  <c r="T10" i="8" s="1"/>
  <c r="L873" i="8"/>
  <c r="T873" i="8" s="1"/>
  <c r="L390" i="8"/>
  <c r="L390" i="16" s="1"/>
  <c r="U390" i="16" s="1"/>
  <c r="L1080" i="8"/>
  <c r="L456" i="8"/>
  <c r="L871" i="8"/>
  <c r="L1062" i="8"/>
  <c r="L9" i="9"/>
  <c r="L23" i="10"/>
  <c r="R471" i="8"/>
  <c r="T423" i="8"/>
  <c r="S11" i="8"/>
  <c r="J10" i="9"/>
  <c r="S202" i="8"/>
  <c r="S308" i="8"/>
  <c r="R1144" i="8"/>
  <c r="R696" i="8"/>
  <c r="R358" i="8"/>
  <c r="R1003" i="8"/>
  <c r="R151" i="8"/>
  <c r="S22" i="8"/>
  <c r="S86" i="8"/>
  <c r="F13" i="10"/>
  <c r="K1246" i="8"/>
  <c r="R700" i="8"/>
  <c r="T1101" i="8"/>
  <c r="L1146" i="8"/>
  <c r="L618" i="8"/>
  <c r="L550" i="8"/>
  <c r="L550" i="16" s="1"/>
  <c r="L617" i="8"/>
  <c r="L521" i="8"/>
  <c r="L425" i="8"/>
  <c r="L425" i="16" s="1"/>
  <c r="U425" i="16" s="1"/>
  <c r="L313" i="8"/>
  <c r="L313" i="16" s="1"/>
  <c r="L664" i="8"/>
  <c r="L536" i="8"/>
  <c r="L216" i="8"/>
  <c r="L711" i="8"/>
  <c r="L359" i="8"/>
  <c r="L359" i="16" s="1"/>
  <c r="U359" i="16" s="1"/>
  <c r="L247" i="8"/>
  <c r="L247" i="16" s="1"/>
  <c r="U247" i="16" s="1"/>
  <c r="L450" i="8"/>
  <c r="N23" i="10"/>
  <c r="N9" i="9"/>
  <c r="O21" i="10"/>
  <c r="O10" i="9"/>
  <c r="S189" i="8"/>
  <c r="Q189" i="8" s="1"/>
  <c r="R1205" i="8"/>
  <c r="R446" i="8"/>
  <c r="R248" i="8"/>
  <c r="T379" i="8"/>
  <c r="S90" i="8"/>
  <c r="R1056" i="8"/>
  <c r="U26" i="11"/>
  <c r="T1223" i="8"/>
  <c r="R1194" i="8"/>
  <c r="R879" i="8"/>
  <c r="R830" i="8"/>
  <c r="R249" i="8"/>
  <c r="R893" i="8"/>
  <c r="R619" i="8"/>
  <c r="S83" i="8"/>
  <c r="S147" i="8"/>
  <c r="S30" i="8"/>
  <c r="S94" i="8"/>
  <c r="S17" i="8"/>
  <c r="Q17" i="8" s="1"/>
  <c r="S40" i="8"/>
  <c r="J1246" i="8"/>
  <c r="R912" i="8"/>
  <c r="R798" i="8"/>
  <c r="T985" i="8"/>
  <c r="Q1228" i="8"/>
  <c r="R1137" i="8"/>
  <c r="R318" i="8"/>
  <c r="R414" i="8"/>
  <c r="S98" i="8"/>
  <c r="S21" i="8"/>
  <c r="Q912" i="8"/>
  <c r="T8" i="8"/>
  <c r="Q870" i="8"/>
  <c r="L1018" i="8"/>
  <c r="R1018" i="8" s="1"/>
  <c r="L730" i="8"/>
  <c r="T730" i="8" s="1"/>
  <c r="Q730" i="8" s="1"/>
  <c r="L458" i="8"/>
  <c r="L24" i="8"/>
  <c r="L729" i="8"/>
  <c r="R729" i="8" s="1"/>
  <c r="L1000" i="8"/>
  <c r="L1127" i="8"/>
  <c r="L983" i="8"/>
  <c r="L551" i="8"/>
  <c r="L455" i="8"/>
  <c r="L1060" i="8"/>
  <c r="R1060" i="8" s="1"/>
  <c r="L14" i="8"/>
  <c r="R14" i="8" s="1"/>
  <c r="L117" i="8"/>
  <c r="L244" i="8"/>
  <c r="T244" i="8" s="1"/>
  <c r="L612" i="8"/>
  <c r="L612" i="16" s="1"/>
  <c r="U612" i="16" s="1"/>
  <c r="Q612" i="16" s="1"/>
  <c r="L836" i="8"/>
  <c r="L836" i="16" s="1"/>
  <c r="U836" i="16" s="1"/>
  <c r="L407" i="8"/>
  <c r="L407" i="16" s="1"/>
  <c r="S407" i="16" s="1"/>
  <c r="L647" i="8"/>
  <c r="R647" i="8" s="1"/>
  <c r="L759" i="8"/>
  <c r="L759" i="16" s="1"/>
  <c r="U759" i="16" s="1"/>
  <c r="L472" i="8"/>
  <c r="L568" i="8"/>
  <c r="T568" i="8" s="1"/>
  <c r="L920" i="8"/>
  <c r="L1048" i="8"/>
  <c r="L745" i="8"/>
  <c r="R745" i="8" s="1"/>
  <c r="L886" i="8"/>
  <c r="L1147" i="8"/>
  <c r="L199" i="8"/>
  <c r="R199" i="8" s="1"/>
  <c r="L108" i="8"/>
  <c r="L316" i="8"/>
  <c r="R316" i="8" s="1"/>
  <c r="L636" i="8"/>
  <c r="L988" i="8"/>
  <c r="L1164" i="8"/>
  <c r="T1164" i="8" s="1"/>
  <c r="Q1164" i="8" s="1"/>
  <c r="L87" i="8"/>
  <c r="T87" i="8" s="1"/>
  <c r="L299" i="8"/>
  <c r="L268" i="8"/>
  <c r="L141" i="8"/>
  <c r="L429" i="8"/>
  <c r="L621" i="8"/>
  <c r="L621" i="16" s="1"/>
  <c r="U621" i="16" s="1"/>
  <c r="Q621" i="16" s="1"/>
  <c r="L941" i="8"/>
  <c r="T941" i="8" s="1"/>
  <c r="L1053" i="8"/>
  <c r="L1053" i="16" s="1"/>
  <c r="U1053" i="16" s="1"/>
  <c r="L1239" i="8"/>
  <c r="R1239" i="8" s="1"/>
  <c r="L222" i="8"/>
  <c r="L974" i="8"/>
  <c r="L106" i="8"/>
  <c r="T106" i="8" s="1"/>
  <c r="L287" i="8"/>
  <c r="R287" i="8" s="1"/>
  <c r="L655" i="8"/>
  <c r="T655" i="8" s="1"/>
  <c r="L751" i="8"/>
  <c r="L847" i="8"/>
  <c r="L943" i="8"/>
  <c r="T943" i="8" s="1"/>
  <c r="L9" i="8"/>
  <c r="L427" i="8"/>
  <c r="R427" i="8" s="1"/>
  <c r="L304" i="8"/>
  <c r="L400" i="8"/>
  <c r="T400" i="8" s="1"/>
  <c r="L496" i="8"/>
  <c r="T496" i="8" s="1"/>
  <c r="L784" i="8"/>
  <c r="T784" i="8" s="1"/>
  <c r="L896" i="8"/>
  <c r="T896" i="8" s="1"/>
  <c r="L710" i="8"/>
  <c r="L710" i="16" s="1"/>
  <c r="U710" i="16" s="1"/>
  <c r="L160" i="8"/>
  <c r="L81" i="8"/>
  <c r="L337" i="8"/>
  <c r="L433" i="8"/>
  <c r="L625" i="8"/>
  <c r="L737" i="8"/>
  <c r="T737" i="8" s="1"/>
  <c r="L977" i="8"/>
  <c r="L1089" i="8"/>
  <c r="R1089" i="8" s="1"/>
  <c r="L1188" i="8"/>
  <c r="R1188" i="8" s="1"/>
  <c r="L1061" i="8"/>
  <c r="L8" i="10"/>
  <c r="S82" i="8"/>
  <c r="F11" i="9"/>
  <c r="F20" i="10"/>
  <c r="S27" i="8"/>
  <c r="S102" i="8"/>
  <c r="F8" i="10"/>
  <c r="I1246" i="8"/>
  <c r="R826" i="8"/>
  <c r="R649" i="8"/>
  <c r="S13" i="8"/>
  <c r="T310" i="8"/>
  <c r="L907" i="8"/>
  <c r="T907" i="8" s="1"/>
  <c r="L120" i="8"/>
  <c r="L742" i="8"/>
  <c r="L742" i="16" s="1"/>
  <c r="U742" i="16" s="1"/>
  <c r="L1130" i="8"/>
  <c r="L986" i="8"/>
  <c r="L842" i="8"/>
  <c r="L714" i="8"/>
  <c r="L1065" i="8"/>
  <c r="L1065" i="16" s="1"/>
  <c r="U1065" i="16" s="1"/>
  <c r="L937" i="8"/>
  <c r="L825" i="8"/>
  <c r="L601" i="8"/>
  <c r="L505" i="8"/>
  <c r="L409" i="8"/>
  <c r="T409" i="8" s="1"/>
  <c r="L104" i="8"/>
  <c r="T104" i="8" s="1"/>
  <c r="L984" i="8"/>
  <c r="T984" i="8" s="1"/>
  <c r="L744" i="8"/>
  <c r="L520" i="8"/>
  <c r="L200" i="8"/>
  <c r="L1111" i="8"/>
  <c r="L695" i="8"/>
  <c r="L695" i="16" s="1"/>
  <c r="U695" i="16" s="1"/>
  <c r="L231" i="8"/>
  <c r="T231" i="8" s="1"/>
  <c r="L628" i="8"/>
  <c r="L132" i="8"/>
  <c r="R132" i="8" s="1"/>
  <c r="T1213" i="8"/>
  <c r="N4" i="10"/>
  <c r="N5" i="9"/>
  <c r="N7" i="10"/>
  <c r="S534" i="8"/>
  <c r="S503" i="8"/>
  <c r="S300" i="8"/>
  <c r="S500" i="8"/>
  <c r="S537" i="8"/>
  <c r="F21" i="10"/>
  <c r="F10" i="9"/>
  <c r="S207" i="8"/>
  <c r="Q207" i="8" s="1"/>
  <c r="S338" i="8"/>
  <c r="S262" i="8"/>
  <c r="S259" i="8"/>
  <c r="S422" i="8"/>
  <c r="S384" i="8"/>
  <c r="S176" i="8"/>
  <c r="S256" i="8"/>
  <c r="S271" i="8"/>
  <c r="S343" i="8"/>
  <c r="S172" i="8"/>
  <c r="S267" i="8"/>
  <c r="S128" i="8"/>
  <c r="S158" i="8"/>
  <c r="S100" i="8"/>
  <c r="S555" i="8"/>
  <c r="S595" i="8"/>
  <c r="S398" i="8"/>
  <c r="S334" i="8"/>
  <c r="S514" i="8"/>
  <c r="S383" i="8"/>
  <c r="S184" i="8"/>
  <c r="S332" i="8"/>
  <c r="S156" i="8"/>
  <c r="S140" i="8"/>
  <c r="S192" i="8"/>
  <c r="S116" i="8"/>
  <c r="S294" i="8"/>
  <c r="S108" i="8"/>
  <c r="S404" i="8"/>
  <c r="S523" i="8"/>
  <c r="S366" i="8"/>
  <c r="S390" i="8"/>
  <c r="S488" i="8"/>
  <c r="S363" i="8"/>
  <c r="S387" i="8"/>
  <c r="S442" i="8"/>
  <c r="S340" i="8"/>
  <c r="S266" i="8"/>
  <c r="S152" i="8"/>
  <c r="S243" i="8"/>
  <c r="S96" i="8"/>
  <c r="S187" i="8"/>
  <c r="S104" i="8"/>
  <c r="S292" i="8"/>
  <c r="S76" i="8"/>
  <c r="H8" i="10"/>
  <c r="L27" i="10"/>
  <c r="L4" i="9"/>
  <c r="S406" i="8"/>
  <c r="Q406" i="8" s="1"/>
  <c r="F17" i="10"/>
  <c r="F12" i="9"/>
  <c r="S548" i="8"/>
  <c r="T6" i="10"/>
  <c r="V6" i="10"/>
  <c r="S436" i="8"/>
  <c r="S191" i="8"/>
  <c r="S588" i="8"/>
  <c r="S346" i="8"/>
  <c r="F5" i="9"/>
  <c r="F4" i="10"/>
  <c r="S624" i="8"/>
  <c r="Q624" i="8" s="1"/>
  <c r="S480" i="8"/>
  <c r="Q480" i="8" s="1"/>
  <c r="S336" i="8"/>
  <c r="S382" i="8"/>
  <c r="Q382" i="8" s="1"/>
  <c r="S302" i="8"/>
  <c r="S251" i="8"/>
  <c r="S263" i="8"/>
  <c r="S230" i="8"/>
  <c r="S276" i="8"/>
  <c r="N11" i="9"/>
  <c r="N20" i="10"/>
  <c r="N21" i="10"/>
  <c r="N10" i="9"/>
  <c r="O11" i="9"/>
  <c r="O20" i="10"/>
  <c r="F27" i="10"/>
  <c r="F4" i="9"/>
  <c r="S455" i="8"/>
  <c r="S255" i="8"/>
  <c r="S335" i="8"/>
  <c r="Q335" i="8" s="1"/>
  <c r="S591" i="8"/>
  <c r="S264" i="8"/>
  <c r="S330" i="8"/>
  <c r="S372" i="8"/>
  <c r="S166" i="8"/>
  <c r="S438" i="8"/>
  <c r="S222" i="8"/>
  <c r="S424" i="8"/>
  <c r="S275" i="8"/>
  <c r="S60" i="8"/>
  <c r="S64" i="8"/>
  <c r="S310" i="8"/>
  <c r="S260" i="8"/>
  <c r="S318" i="8"/>
  <c r="S443" i="8"/>
  <c r="S112" i="8"/>
  <c r="S307" i="8"/>
  <c r="S72" i="8"/>
  <c r="S435" i="8"/>
  <c r="S250" i="8"/>
  <c r="S204" i="8"/>
  <c r="S231" i="8"/>
  <c r="S283" i="8"/>
  <c r="F14" i="9"/>
  <c r="S296" i="8"/>
  <c r="S220" i="8"/>
  <c r="O3" i="9"/>
  <c r="O26" i="10"/>
  <c r="F23" i="10"/>
  <c r="S148" i="8"/>
  <c r="S418" i="8"/>
  <c r="S427" i="8"/>
  <c r="S448" i="8"/>
  <c r="S286" i="8"/>
  <c r="S316" i="8"/>
  <c r="S388" i="8"/>
  <c r="S246" i="8"/>
  <c r="S186" i="8"/>
  <c r="S392" i="8"/>
  <c r="S226" i="8"/>
  <c r="S270" i="8"/>
  <c r="S278" i="8"/>
  <c r="S203" i="8"/>
  <c r="S228" i="8"/>
  <c r="S322" i="8"/>
  <c r="F9" i="10"/>
  <c r="S664" i="8"/>
  <c r="S494" i="8"/>
  <c r="S440" i="8"/>
  <c r="S284" i="8"/>
  <c r="F13" i="9"/>
  <c r="S528" i="8"/>
  <c r="S287" i="8"/>
  <c r="S423" i="8"/>
  <c r="S376" i="8"/>
  <c r="S218" i="8"/>
  <c r="S252" i="8"/>
  <c r="S242" i="8"/>
  <c r="S183" i="8"/>
  <c r="S212" i="8"/>
  <c r="S354" i="8"/>
  <c r="S483" i="8"/>
  <c r="S350" i="8"/>
  <c r="S430" i="8"/>
  <c r="S240" i="8"/>
  <c r="S542" i="8"/>
  <c r="F22" i="10"/>
  <c r="S476" i="8"/>
  <c r="S206" i="8"/>
  <c r="S356" i="8"/>
  <c r="S360" i="8"/>
  <c r="S190" i="8"/>
  <c r="Q190" i="8" s="1"/>
  <c r="S234" i="8"/>
  <c r="S162" i="8"/>
  <c r="S196" i="8"/>
  <c r="S546" i="8"/>
  <c r="S592" i="8"/>
  <c r="Q592" i="8" s="1"/>
  <c r="S520" i="8"/>
  <c r="S348" i="8"/>
  <c r="S412" i="8"/>
  <c r="S314" i="8"/>
  <c r="S380" i="8"/>
  <c r="S374" i="8"/>
  <c r="S238" i="8"/>
  <c r="S470" i="8"/>
  <c r="S150" i="8"/>
  <c r="S347" i="8"/>
  <c r="S391" i="8"/>
  <c r="S223" i="8"/>
  <c r="S279" i="8"/>
  <c r="F11" i="10"/>
  <c r="S344" i="8"/>
  <c r="S180" i="8"/>
  <c r="O14" i="9"/>
  <c r="S579" i="8"/>
  <c r="S491" i="8"/>
  <c r="S319" i="8"/>
  <c r="S452" i="8"/>
  <c r="S410" i="8"/>
  <c r="Q410" i="8" s="1"/>
  <c r="S290" i="8"/>
  <c r="S358" i="8"/>
  <c r="S304" i="8"/>
  <c r="S467" i="8"/>
  <c r="S137" i="8"/>
  <c r="S368" i="8"/>
  <c r="S215" i="8"/>
  <c r="S274" i="8"/>
  <c r="S328" i="8"/>
  <c r="S200" i="8"/>
  <c r="S160" i="8"/>
  <c r="S216" i="8"/>
  <c r="S164" i="8"/>
  <c r="L7" i="10"/>
  <c r="F16" i="10"/>
  <c r="S648" i="8"/>
  <c r="S451" i="8"/>
  <c r="S439" i="8"/>
  <c r="S188" i="8"/>
  <c r="S295" i="8"/>
  <c r="S464" i="8"/>
  <c r="S359" i="8"/>
  <c r="S403" i="8"/>
  <c r="S211" i="8"/>
  <c r="S312" i="8"/>
  <c r="S195" i="8"/>
  <c r="S441" i="8"/>
  <c r="S198" i="8"/>
  <c r="S154" i="8"/>
  <c r="S174" i="8"/>
  <c r="L14" i="9"/>
  <c r="N8" i="10"/>
  <c r="S315" i="8"/>
  <c r="S538" i="8"/>
  <c r="S433" i="8"/>
  <c r="S268" i="8"/>
  <c r="S331" i="8"/>
  <c r="S280" i="8"/>
  <c r="S482" i="8"/>
  <c r="S258" i="8"/>
  <c r="S303" i="8"/>
  <c r="S298" i="8"/>
  <c r="S199" i="8"/>
  <c r="S182" i="8"/>
  <c r="S84" i="8"/>
  <c r="S425" i="8"/>
  <c r="S144" i="8"/>
  <c r="S540" i="8"/>
  <c r="T8" i="9"/>
  <c r="S431" i="8"/>
  <c r="S370" i="8"/>
  <c r="S515" i="8"/>
  <c r="S219" i="8"/>
  <c r="S526" i="8"/>
  <c r="S232" i="8"/>
  <c r="S324" i="8"/>
  <c r="S282" i="8"/>
  <c r="S479" i="8"/>
  <c r="Q479" i="8" s="1"/>
  <c r="S471" i="8"/>
  <c r="Q471" i="8" s="1"/>
  <c r="S407" i="8"/>
  <c r="S235" i="8"/>
  <c r="Q235" i="8" s="1"/>
  <c r="S92" i="8"/>
  <c r="S194" i="8"/>
  <c r="S272" i="8"/>
  <c r="S178" i="8"/>
  <c r="S132" i="8"/>
  <c r="R45" i="8"/>
  <c r="T639" i="8"/>
  <c r="T1215" i="8"/>
  <c r="R927" i="8"/>
  <c r="R494" i="8"/>
  <c r="R1224" i="8"/>
  <c r="R671" i="8"/>
  <c r="R15" i="8"/>
  <c r="R97" i="8"/>
  <c r="R582" i="8"/>
  <c r="R1208" i="8"/>
  <c r="R527" i="8"/>
  <c r="R159" i="8"/>
  <c r="R590" i="8"/>
  <c r="R234" i="8"/>
  <c r="L578" i="8"/>
  <c r="L371" i="8"/>
  <c r="L373" i="8"/>
  <c r="T373" i="8" s="1"/>
  <c r="Q373" i="8" s="1"/>
  <c r="T782" i="8"/>
  <c r="R678" i="8"/>
  <c r="R438" i="8"/>
  <c r="R765" i="8"/>
  <c r="R646" i="8"/>
  <c r="R958" i="8"/>
  <c r="T350" i="8"/>
  <c r="R1232" i="8"/>
  <c r="R572" i="8"/>
  <c r="U10" i="11"/>
  <c r="T1007" i="8"/>
  <c r="Q1007" i="8" s="1"/>
  <c r="L726" i="8"/>
  <c r="L916" i="8"/>
  <c r="L916" i="16" s="1"/>
  <c r="U916" i="16" s="1"/>
  <c r="L421" i="8"/>
  <c r="L501" i="8"/>
  <c r="L37" i="8"/>
  <c r="L180" i="8"/>
  <c r="R180" i="8" s="1"/>
  <c r="R42" i="8"/>
  <c r="R878" i="8"/>
  <c r="R1181" i="8"/>
  <c r="T1103" i="8"/>
  <c r="R570" i="8"/>
  <c r="R557" i="8"/>
  <c r="R1142" i="8"/>
  <c r="R574" i="8"/>
  <c r="T102" i="8"/>
  <c r="T266" i="8"/>
  <c r="T877" i="8"/>
  <c r="Q877" i="8" s="1"/>
  <c r="R854" i="8"/>
  <c r="R766" i="8"/>
  <c r="T734" i="8"/>
  <c r="T1038" i="8"/>
  <c r="R1002" i="8"/>
  <c r="T303" i="8"/>
  <c r="L424" i="8"/>
  <c r="L328" i="8"/>
  <c r="L328" i="16" s="1"/>
  <c r="L1159" i="8"/>
  <c r="L743" i="8"/>
  <c r="R743" i="8" s="1"/>
  <c r="L631" i="8"/>
  <c r="L631" i="16" s="1"/>
  <c r="L724" i="8"/>
  <c r="T724" i="8" s="1"/>
  <c r="R940" i="8"/>
  <c r="R589" i="8"/>
  <c r="R286" i="8"/>
  <c r="R1099" i="8"/>
  <c r="R153" i="8"/>
  <c r="T1104" i="8"/>
  <c r="R1230" i="8"/>
  <c r="R1175" i="8"/>
  <c r="R573" i="8"/>
  <c r="R381" i="8"/>
  <c r="R394" i="8"/>
  <c r="R48" i="8"/>
  <c r="R33" i="8"/>
  <c r="R870" i="8"/>
  <c r="R477" i="8"/>
  <c r="R1167" i="8"/>
  <c r="R459" i="8"/>
  <c r="T670" i="8"/>
  <c r="R448" i="8"/>
  <c r="R1151" i="8"/>
  <c r="R641" i="8"/>
  <c r="R285" i="8"/>
  <c r="R511" i="8"/>
  <c r="R223" i="8"/>
  <c r="T635" i="8"/>
  <c r="T783" i="8"/>
  <c r="R926" i="8"/>
  <c r="R545" i="8"/>
  <c r="R237" i="8"/>
  <c r="R406" i="8"/>
  <c r="R525" i="8"/>
  <c r="T203" i="8"/>
  <c r="T575" i="8"/>
  <c r="Q575" i="8" s="1"/>
  <c r="L293" i="8"/>
  <c r="T293" i="8" s="1"/>
  <c r="R369" i="8"/>
  <c r="T991" i="8"/>
  <c r="Q991" i="8" s="1"/>
  <c r="R720" i="8"/>
  <c r="R139" i="8"/>
  <c r="R60" i="8"/>
  <c r="R1021" i="8"/>
  <c r="T604" i="8"/>
  <c r="T1009" i="8"/>
  <c r="L533" i="8"/>
  <c r="L195" i="8"/>
  <c r="L740" i="8"/>
  <c r="L229" i="8"/>
  <c r="L229" i="16" s="1"/>
  <c r="S229" i="16" s="1"/>
  <c r="L645" i="8"/>
  <c r="R17" i="8"/>
  <c r="T363" i="8"/>
  <c r="R1244" i="8"/>
  <c r="R1023" i="8"/>
  <c r="R703" i="8"/>
  <c r="R797" i="8"/>
  <c r="R989" i="8"/>
  <c r="T1182" i="8"/>
  <c r="Q1182" i="8" s="1"/>
  <c r="R273" i="8"/>
  <c r="T1039" i="8"/>
  <c r="L52" i="8"/>
  <c r="T52" i="8" s="1"/>
  <c r="L243" i="8"/>
  <c r="L498" i="8"/>
  <c r="T498" i="8" s="1"/>
  <c r="R413" i="8"/>
  <c r="T1121" i="8"/>
  <c r="R1165" i="8"/>
  <c r="R1110" i="8"/>
  <c r="T997" i="8"/>
  <c r="Q997" i="8" s="1"/>
  <c r="L34" i="8"/>
  <c r="L34" i="16" s="1"/>
  <c r="L563" i="8"/>
  <c r="L274" i="8"/>
  <c r="L274" i="16" s="1"/>
  <c r="S274" i="16" s="1"/>
  <c r="R688" i="8"/>
  <c r="R1070" i="8"/>
  <c r="T426" i="8"/>
  <c r="R733" i="8"/>
  <c r="R497" i="8"/>
  <c r="R366" i="8"/>
  <c r="R1133" i="8"/>
  <c r="R90" i="8"/>
  <c r="T1166" i="8"/>
  <c r="Q1166" i="8" s="1"/>
  <c r="R59" i="8"/>
  <c r="R774" i="8"/>
  <c r="R844" i="8"/>
  <c r="S11" i="11"/>
  <c r="R993" i="8"/>
  <c r="T911" i="8"/>
  <c r="R865" i="8"/>
  <c r="R326" i="8"/>
  <c r="R169" i="8"/>
  <c r="R335" i="8"/>
  <c r="T558" i="8"/>
  <c r="T119" i="8"/>
  <c r="R684" i="8"/>
  <c r="R1052" i="8"/>
  <c r="R478" i="8"/>
  <c r="R73" i="8"/>
  <c r="R31" i="8"/>
  <c r="R1204" i="8"/>
  <c r="L484" i="8"/>
  <c r="L5" i="8"/>
  <c r="L178" i="8"/>
  <c r="L307" i="8"/>
  <c r="L307" i="16" s="1"/>
  <c r="U307" i="16" s="1"/>
  <c r="L439" i="8"/>
  <c r="L1076" i="8"/>
  <c r="L1076" i="16" s="1"/>
  <c r="U1076" i="16" s="1"/>
  <c r="L261" i="8"/>
  <c r="L261" i="16" s="1"/>
  <c r="U261" i="16" s="1"/>
  <c r="L403" i="8"/>
  <c r="T403" i="8" s="1"/>
  <c r="L18" i="8"/>
  <c r="L18" i="16" s="1"/>
  <c r="U18" i="16" s="1"/>
  <c r="L115" i="8"/>
  <c r="R897" i="8"/>
  <c r="R142" i="8"/>
  <c r="R103" i="8"/>
  <c r="T640" i="8"/>
  <c r="R640" i="8"/>
  <c r="R785" i="8"/>
  <c r="R22" i="8"/>
  <c r="T383" i="8"/>
  <c r="T717" i="8"/>
  <c r="R717" i="8"/>
  <c r="T534" i="8"/>
  <c r="R534" i="8"/>
  <c r="T241" i="8"/>
  <c r="R241" i="8"/>
  <c r="R689" i="8"/>
  <c r="R863" i="8"/>
  <c r="R1195" i="8"/>
  <c r="T1195" i="8"/>
  <c r="R470" i="8"/>
  <c r="T221" i="8"/>
  <c r="R221" i="8"/>
  <c r="M10" i="10"/>
  <c r="T54" i="8"/>
  <c r="T972" i="8"/>
  <c r="Q972" i="8" s="1"/>
  <c r="R972" i="8"/>
  <c r="T732" i="8"/>
  <c r="R732" i="8"/>
  <c r="T493" i="8"/>
  <c r="R493" i="8"/>
  <c r="T301" i="8"/>
  <c r="R301" i="8"/>
  <c r="T314" i="8"/>
  <c r="T1014" i="8"/>
  <c r="T539" i="8"/>
  <c r="R113" i="8"/>
  <c r="R1134" i="8"/>
  <c r="S21" i="11"/>
  <c r="R1153" i="8"/>
  <c r="T1226" i="8"/>
  <c r="R577" i="8"/>
  <c r="Q1037" i="8"/>
  <c r="R1029" i="8"/>
  <c r="R443" i="8"/>
  <c r="R965" i="8"/>
  <c r="R665" i="8"/>
  <c r="R1112" i="8"/>
  <c r="T607" i="8"/>
  <c r="T126" i="8"/>
  <c r="T908" i="8"/>
  <c r="R561" i="8"/>
  <c r="R91" i="8"/>
  <c r="R1102" i="8"/>
  <c r="T1086" i="8"/>
  <c r="Q1086" i="8" s="1"/>
  <c r="T763" i="8"/>
  <c r="T609" i="8"/>
  <c r="T1025" i="8"/>
  <c r="Q1025" i="8" s="1"/>
  <c r="R1025" i="8"/>
  <c r="R894" i="8"/>
  <c r="R502" i="8"/>
  <c r="R1162" i="8"/>
  <c r="R183" i="8"/>
  <c r="R1189" i="8"/>
  <c r="R1037" i="8"/>
  <c r="R892" i="8"/>
  <c r="R624" i="8"/>
  <c r="R302" i="8"/>
  <c r="R64" i="8"/>
  <c r="R1163" i="8"/>
  <c r="R20" i="8"/>
  <c r="T1024" i="8"/>
  <c r="R925" i="8"/>
  <c r="R1174" i="8"/>
  <c r="T267" i="8"/>
  <c r="T806" i="8"/>
  <c r="Q806" i="8" s="1"/>
  <c r="R377" i="8"/>
  <c r="R936" i="8"/>
  <c r="T1192" i="8"/>
  <c r="Q1192" i="8" s="1"/>
  <c r="T702" i="8"/>
  <c r="R832" i="8"/>
  <c r="T832" i="8"/>
  <c r="R1169" i="8"/>
  <c r="R1041" i="8"/>
  <c r="T93" i="8"/>
  <c r="R93" i="8"/>
  <c r="L1186" i="8"/>
  <c r="R900" i="8"/>
  <c r="Q1208" i="8"/>
  <c r="T177" i="8"/>
  <c r="M16" i="9"/>
  <c r="L738" i="8"/>
  <c r="R26" i="8"/>
  <c r="R1199" i="8"/>
  <c r="R698" i="8"/>
  <c r="L1171" i="8"/>
  <c r="R1171" i="8" s="1"/>
  <c r="L53" i="8"/>
  <c r="T53" i="8" s="1"/>
  <c r="L611" i="8"/>
  <c r="L517" i="8"/>
  <c r="L517" i="16" s="1"/>
  <c r="U517" i="16" s="1"/>
  <c r="L147" i="8"/>
  <c r="L147" i="16" s="1"/>
  <c r="U147" i="16" s="1"/>
  <c r="L291" i="8"/>
  <c r="L291" i="16" s="1"/>
  <c r="L146" i="8"/>
  <c r="L146" i="16" s="1"/>
  <c r="U146" i="16" s="1"/>
  <c r="Q965" i="8"/>
  <c r="L51" i="8"/>
  <c r="L613" i="8"/>
  <c r="L613" i="16" s="1"/>
  <c r="U613" i="16" s="1"/>
  <c r="L837" i="8"/>
  <c r="L947" i="8"/>
  <c r="L1155" i="8"/>
  <c r="T155" i="8"/>
  <c r="R155" i="8"/>
  <c r="R622" i="8"/>
  <c r="T622" i="8"/>
  <c r="T365" i="8"/>
  <c r="R365" i="8"/>
  <c r="T588" i="8"/>
  <c r="R588" i="8"/>
  <c r="T185" i="8"/>
  <c r="R185" i="8"/>
  <c r="U9" i="11"/>
  <c r="S9" i="11"/>
  <c r="T1031" i="8"/>
  <c r="R1031" i="8"/>
  <c r="R327" i="8"/>
  <c r="T327" i="8"/>
  <c r="R1087" i="8"/>
  <c r="T1087" i="8"/>
  <c r="R559" i="8"/>
  <c r="T559" i="8"/>
  <c r="T463" i="8"/>
  <c r="R463" i="8"/>
  <c r="T334" i="8"/>
  <c r="R334" i="8"/>
  <c r="R158" i="8"/>
  <c r="T158" i="8"/>
  <c r="R587" i="8"/>
  <c r="T587" i="8"/>
  <c r="T123" i="8"/>
  <c r="R123" i="8"/>
  <c r="T150" i="8"/>
  <c r="R150" i="8"/>
  <c r="R1117" i="8"/>
  <c r="T1117" i="8"/>
  <c r="Q1117" i="8" s="1"/>
  <c r="T923" i="8"/>
  <c r="Q923" i="8" s="1"/>
  <c r="R923" i="8"/>
  <c r="T442" i="8"/>
  <c r="R442" i="8"/>
  <c r="T461" i="8"/>
  <c r="R461" i="8"/>
  <c r="T417" i="8"/>
  <c r="R417" i="8"/>
  <c r="T65" i="8"/>
  <c r="R65" i="8"/>
  <c r="T384" i="8"/>
  <c r="R384" i="8"/>
  <c r="R378" i="8"/>
  <c r="T378" i="8"/>
  <c r="R262" i="8"/>
  <c r="T262" i="8"/>
  <c r="R282" i="8"/>
  <c r="T1006" i="8"/>
  <c r="R1006" i="8"/>
  <c r="T1173" i="8"/>
  <c r="R1173" i="8"/>
  <c r="T933" i="8"/>
  <c r="Q933" i="8" s="1"/>
  <c r="R933" i="8"/>
  <c r="R78" i="8"/>
  <c r="T78" i="8"/>
  <c r="T814" i="8"/>
  <c r="R814" i="8"/>
  <c r="T768" i="8"/>
  <c r="T526" i="8"/>
  <c r="R526" i="8"/>
  <c r="T1233" i="8"/>
  <c r="R1233" i="8"/>
  <c r="T321" i="8"/>
  <c r="R321" i="8"/>
  <c r="T1184" i="8"/>
  <c r="R1184" i="8"/>
  <c r="R1228" i="8"/>
  <c r="R1229" i="8"/>
  <c r="R1237" i="8"/>
  <c r="T1237" i="8"/>
  <c r="R1057" i="8"/>
  <c r="R480" i="8"/>
  <c r="T752" i="8"/>
  <c r="S8" i="11"/>
  <c r="T77" i="8"/>
  <c r="R77" i="8"/>
  <c r="T1212" i="8"/>
  <c r="R1212" i="8"/>
  <c r="T510" i="8"/>
  <c r="R510" i="8"/>
  <c r="R1126" i="8"/>
  <c r="T1126" i="8"/>
  <c r="T968" i="8"/>
  <c r="Q968" i="8" s="1"/>
  <c r="R968" i="8"/>
  <c r="R1044" i="8"/>
  <c r="T1044" i="8"/>
  <c r="Q1044" i="8" s="1"/>
  <c r="R271" i="8"/>
  <c r="T271" i="8"/>
  <c r="R191" i="8"/>
  <c r="T191" i="8"/>
  <c r="Q1229" i="8"/>
  <c r="T70" i="8"/>
  <c r="R70" i="8"/>
  <c r="T1201" i="8"/>
  <c r="R1201" i="8"/>
  <c r="R1156" i="8"/>
  <c r="R1109" i="8"/>
  <c r="T1109" i="8"/>
  <c r="T1008" i="8"/>
  <c r="R1008" i="8"/>
  <c r="T464" i="8"/>
  <c r="R464" i="8"/>
  <c r="R543" i="8"/>
  <c r="R929" i="8"/>
  <c r="R385" i="8"/>
  <c r="T560" i="8"/>
  <c r="T399" i="8"/>
  <c r="R981" i="8"/>
  <c r="T904" i="8"/>
  <c r="T1077" i="8"/>
  <c r="R1077" i="8"/>
  <c r="T673" i="8"/>
  <c r="R673" i="8"/>
  <c r="Q1205" i="8"/>
  <c r="R913" i="8"/>
  <c r="R552" i="8"/>
  <c r="R801" i="8"/>
  <c r="T769" i="8"/>
  <c r="R769" i="8"/>
  <c r="T193" i="8"/>
  <c r="R193" i="8"/>
  <c r="R206" i="8"/>
  <c r="T206" i="8"/>
  <c r="T880" i="8"/>
  <c r="R880" i="8"/>
  <c r="R864" i="8"/>
  <c r="R715" i="8"/>
  <c r="T1152" i="8"/>
  <c r="T1049" i="8"/>
  <c r="Q1049" i="8" s="1"/>
  <c r="R367" i="8"/>
  <c r="T1135" i="8"/>
  <c r="R1135" i="8"/>
  <c r="T319" i="8"/>
  <c r="R319" i="8"/>
  <c r="R331" i="8"/>
  <c r="S23" i="11"/>
  <c r="T1172" i="8"/>
  <c r="R1172" i="8"/>
  <c r="R1105" i="8"/>
  <c r="T1105" i="8"/>
  <c r="Q1105" i="8" s="1"/>
  <c r="T556" i="8"/>
  <c r="R556" i="8"/>
  <c r="R411" i="8"/>
  <c r="R353" i="8"/>
  <c r="R218" i="8"/>
  <c r="L1196" i="8"/>
  <c r="T1196" i="8" s="1"/>
  <c r="Q1196" i="8" s="1"/>
  <c r="L924" i="8"/>
  <c r="L716" i="8"/>
  <c r="L540" i="8"/>
  <c r="T540" i="8" s="1"/>
  <c r="L444" i="8"/>
  <c r="R444" i="8" s="1"/>
  <c r="L348" i="8"/>
  <c r="R348" i="8" s="1"/>
  <c r="L1078" i="8"/>
  <c r="T1078" i="8" s="1"/>
  <c r="L1115" i="8"/>
  <c r="L1115" i="16" s="1"/>
  <c r="L987" i="8"/>
  <c r="L1206" i="8"/>
  <c r="L134" i="8"/>
  <c r="L1114" i="8"/>
  <c r="L1114" i="16" s="1"/>
  <c r="U1114" i="16" s="1"/>
  <c r="L970" i="8"/>
  <c r="L858" i="8"/>
  <c r="L762" i="8"/>
  <c r="L650" i="8"/>
  <c r="L650" i="16" s="1"/>
  <c r="U650" i="16" s="1"/>
  <c r="L298" i="8"/>
  <c r="L298" i="16" s="1"/>
  <c r="U298" i="16" s="1"/>
  <c r="L135" i="8"/>
  <c r="T135" i="8" s="1"/>
  <c r="L1017" i="8"/>
  <c r="L1017" i="16" s="1"/>
  <c r="U1017" i="16" s="1"/>
  <c r="L633" i="8"/>
  <c r="L537" i="8"/>
  <c r="L537" i="16" s="1"/>
  <c r="U537" i="16" s="1"/>
  <c r="L361" i="8"/>
  <c r="L361" i="16" s="1"/>
  <c r="U361" i="16" s="1"/>
  <c r="L55" i="8"/>
  <c r="L1032" i="8"/>
  <c r="L1032" i="16" s="1"/>
  <c r="U1032" i="16" s="1"/>
  <c r="L648" i="8"/>
  <c r="L648" i="16" s="1"/>
  <c r="S648" i="16" s="1"/>
  <c r="L360" i="8"/>
  <c r="L280" i="8"/>
  <c r="L280" i="16" s="1"/>
  <c r="L7" i="8"/>
  <c r="L7" i="16" s="1"/>
  <c r="S7" i="16" s="1"/>
  <c r="L903" i="8"/>
  <c r="L903" i="16" s="1"/>
  <c r="U903" i="16" s="1"/>
  <c r="L583" i="8"/>
  <c r="L583" i="16" s="1"/>
  <c r="U583" i="16" s="1"/>
  <c r="L391" i="8"/>
  <c r="L311" i="8"/>
  <c r="L532" i="8"/>
  <c r="L532" i="16" s="1"/>
  <c r="U532" i="16" s="1"/>
  <c r="L324" i="8"/>
  <c r="R324" i="8" s="1"/>
  <c r="L515" i="8"/>
  <c r="L515" i="16" s="1"/>
  <c r="U515" i="16" s="1"/>
  <c r="L757" i="8"/>
  <c r="L594" i="8"/>
  <c r="L915" i="8"/>
  <c r="T915" i="8" s="1"/>
  <c r="L306" i="8"/>
  <c r="L1170" i="8"/>
  <c r="L930" i="8"/>
  <c r="L1180" i="8"/>
  <c r="L1036" i="8"/>
  <c r="L1036" i="16" s="1"/>
  <c r="U1036" i="16" s="1"/>
  <c r="L140" i="8"/>
  <c r="R140" i="8" s="1"/>
  <c r="L603" i="8"/>
  <c r="L603" i="16" s="1"/>
  <c r="U603" i="16" s="1"/>
  <c r="L86" i="8"/>
  <c r="L1083" i="8"/>
  <c r="L1083" i="16" s="1"/>
  <c r="U1083" i="16" s="1"/>
  <c r="L971" i="8"/>
  <c r="L731" i="8"/>
  <c r="L1098" i="8"/>
  <c r="L954" i="8"/>
  <c r="L954" i="16" s="1"/>
  <c r="U954" i="16" s="1"/>
  <c r="Q954" i="16" s="1"/>
  <c r="L746" i="8"/>
  <c r="L746" i="16" s="1"/>
  <c r="U746" i="16" s="1"/>
  <c r="L634" i="8"/>
  <c r="L634" i="16" s="1"/>
  <c r="U634" i="16" s="1"/>
  <c r="L554" i="8"/>
  <c r="L1190" i="8"/>
  <c r="L422" i="8"/>
  <c r="L422" i="16" s="1"/>
  <c r="L905" i="8"/>
  <c r="L713" i="8"/>
  <c r="L713" i="16" s="1"/>
  <c r="U713" i="16" s="1"/>
  <c r="L441" i="8"/>
  <c r="L441" i="16" s="1"/>
  <c r="U441" i="16" s="1"/>
  <c r="L345" i="8"/>
  <c r="L934" i="8"/>
  <c r="L1016" i="8"/>
  <c r="L824" i="8"/>
  <c r="L632" i="8"/>
  <c r="L440" i="8"/>
  <c r="L838" i="8"/>
  <c r="L1143" i="8"/>
  <c r="L1015" i="8"/>
  <c r="L679" i="8"/>
  <c r="L679" i="16" s="1"/>
  <c r="U679" i="16" s="1"/>
  <c r="L567" i="8"/>
  <c r="L567" i="16" s="1"/>
  <c r="U567" i="16" s="1"/>
  <c r="L215" i="8"/>
  <c r="L374" i="8"/>
  <c r="L374" i="16" s="1"/>
  <c r="U374" i="16" s="1"/>
  <c r="L1012" i="8"/>
  <c r="L1012" i="16" s="1"/>
  <c r="U1012" i="16" s="1"/>
  <c r="L884" i="8"/>
  <c r="L788" i="8"/>
  <c r="L692" i="8"/>
  <c r="L420" i="8"/>
  <c r="L228" i="8"/>
  <c r="R228" i="8" s="1"/>
  <c r="L547" i="8"/>
  <c r="L453" i="8"/>
  <c r="L453" i="16" s="1"/>
  <c r="U453" i="16" s="1"/>
  <c r="L469" i="8"/>
  <c r="L469" i="16" s="1"/>
  <c r="U469" i="16" s="1"/>
  <c r="L99" i="8"/>
  <c r="L357" i="8"/>
  <c r="L357" i="16" s="1"/>
  <c r="U357" i="16" s="1"/>
  <c r="L434" i="8"/>
  <c r="L434" i="16" s="1"/>
  <c r="U434" i="16" s="1"/>
  <c r="L808" i="8"/>
  <c r="L808" i="16" s="1"/>
  <c r="U808" i="16" s="1"/>
  <c r="L264" i="8"/>
  <c r="L264" i="16" s="1"/>
  <c r="S264" i="16" s="1"/>
  <c r="L887" i="8"/>
  <c r="L887" i="16" s="1"/>
  <c r="U887" i="16" s="1"/>
  <c r="L775" i="8"/>
  <c r="L775" i="16" s="1"/>
  <c r="U775" i="16" s="1"/>
  <c r="L375" i="8"/>
  <c r="L295" i="8"/>
  <c r="L518" i="8"/>
  <c r="L996" i="8"/>
  <c r="L996" i="16" s="1"/>
  <c r="U996" i="16" s="1"/>
  <c r="Q996" i="16" s="1"/>
  <c r="L308" i="8"/>
  <c r="L355" i="8"/>
  <c r="L355" i="16" s="1"/>
  <c r="U355" i="16" s="1"/>
  <c r="L514" i="8"/>
  <c r="L339" i="8"/>
  <c r="L899" i="8"/>
  <c r="L899" i="16" s="1"/>
  <c r="U899" i="16" s="1"/>
  <c r="L114" i="8"/>
  <c r="L259" i="8"/>
  <c r="L259" i="16" s="1"/>
  <c r="U259" i="16" s="1"/>
  <c r="L610" i="8"/>
  <c r="L1011" i="8"/>
  <c r="L1011" i="16" s="1"/>
  <c r="U1011" i="16" s="1"/>
  <c r="L883" i="8"/>
  <c r="L435" i="8"/>
  <c r="L435" i="16" s="1"/>
  <c r="U435" i="16" s="1"/>
  <c r="L914" i="8"/>
  <c r="L167" i="8"/>
  <c r="L198" i="8"/>
  <c r="L868" i="8"/>
  <c r="L772" i="8"/>
  <c r="L772" i="16" s="1"/>
  <c r="U772" i="16" s="1"/>
  <c r="L676" i="8"/>
  <c r="L500" i="8"/>
  <c r="L404" i="8"/>
  <c r="L212" i="8"/>
  <c r="T212" i="8" s="1"/>
  <c r="L3" i="8"/>
  <c r="L405" i="8"/>
  <c r="L405" i="16" s="1"/>
  <c r="L213" i="8"/>
  <c r="L213" i="16" s="1"/>
  <c r="U213" i="16" s="1"/>
  <c r="L131" i="8"/>
  <c r="T131" i="8" s="1"/>
  <c r="L1010" i="8"/>
  <c r="L642" i="8"/>
  <c r="L279" i="8"/>
  <c r="L279" i="16" s="1"/>
  <c r="L342" i="8"/>
  <c r="L964" i="8"/>
  <c r="L580" i="8"/>
  <c r="R580" i="8" s="1"/>
  <c r="L292" i="8"/>
  <c r="T292" i="8" s="1"/>
  <c r="L227" i="8"/>
  <c r="L227" i="16" s="1"/>
  <c r="U227" i="16" s="1"/>
  <c r="L325" i="8"/>
  <c r="L325" i="16" s="1"/>
  <c r="L789" i="8"/>
  <c r="L789" i="16" s="1"/>
  <c r="U789" i="16" s="1"/>
  <c r="L658" i="8"/>
  <c r="L1178" i="8"/>
  <c r="L522" i="8"/>
  <c r="L522" i="16" s="1"/>
  <c r="U522" i="16" s="1"/>
  <c r="L1241" i="8"/>
  <c r="L1081" i="8"/>
  <c r="L1081" i="16" s="1"/>
  <c r="U1081" i="16" s="1"/>
  <c r="L777" i="8"/>
  <c r="L681" i="8"/>
  <c r="L681" i="16" s="1"/>
  <c r="U681" i="16" s="1"/>
  <c r="L585" i="8"/>
  <c r="L585" i="16" s="1"/>
  <c r="U585" i="16" s="1"/>
  <c r="L888" i="8"/>
  <c r="L600" i="8"/>
  <c r="L600" i="16" s="1"/>
  <c r="U600" i="16" s="1"/>
  <c r="L504" i="8"/>
  <c r="L408" i="8"/>
  <c r="L152" i="8"/>
  <c r="L246" i="8"/>
  <c r="L246" i="16" s="1"/>
  <c r="L1095" i="8"/>
  <c r="L535" i="8"/>
  <c r="L1092" i="8"/>
  <c r="L1092" i="16" s="1"/>
  <c r="U1092" i="16" s="1"/>
  <c r="L852" i="8"/>
  <c r="L388" i="8"/>
  <c r="R388" i="8" s="1"/>
  <c r="L437" i="8"/>
  <c r="L163" i="8"/>
  <c r="T163" i="8" s="1"/>
  <c r="L629" i="8"/>
  <c r="L995" i="8"/>
  <c r="L323" i="8"/>
  <c r="L323" i="16" s="1"/>
  <c r="U323" i="16" s="1"/>
  <c r="L994" i="8"/>
  <c r="L562" i="8"/>
  <c r="L333" i="8"/>
  <c r="L157" i="8"/>
  <c r="L157" i="16" s="1"/>
  <c r="S157" i="16" s="1"/>
  <c r="L12" i="8"/>
  <c r="L27" i="8"/>
  <c r="L1116" i="8"/>
  <c r="L1116" i="16" s="1"/>
  <c r="U1116" i="16" s="1"/>
  <c r="L860" i="8"/>
  <c r="L764" i="8"/>
  <c r="L764" i="16" s="1"/>
  <c r="U764" i="16" s="1"/>
  <c r="Q764" i="16" s="1"/>
  <c r="L476" i="8"/>
  <c r="L252" i="8"/>
  <c r="R252" i="8" s="1"/>
  <c r="L614" i="8"/>
  <c r="L614" i="16" s="1"/>
  <c r="U614" i="16" s="1"/>
  <c r="L906" i="8"/>
  <c r="L906" i="16" s="1"/>
  <c r="U906" i="16" s="1"/>
  <c r="L602" i="8"/>
  <c r="L602" i="16" s="1"/>
  <c r="U602" i="16" s="1"/>
  <c r="L25" i="8"/>
  <c r="L822" i="8"/>
  <c r="L822" i="16" s="1"/>
  <c r="U822" i="16" s="1"/>
  <c r="L1209" i="8"/>
  <c r="L953" i="8"/>
  <c r="L953" i="16" s="1"/>
  <c r="L761" i="8"/>
  <c r="L489" i="8"/>
  <c r="L137" i="8"/>
  <c r="L872" i="8"/>
  <c r="L872" i="16" s="1"/>
  <c r="U872" i="16" s="1"/>
  <c r="L776" i="8"/>
  <c r="L776" i="16" s="1"/>
  <c r="U776" i="16" s="1"/>
  <c r="L680" i="8"/>
  <c r="L584" i="8"/>
  <c r="L312" i="8"/>
  <c r="L312" i="16" s="1"/>
  <c r="U312" i="16" s="1"/>
  <c r="L232" i="8"/>
  <c r="L967" i="8"/>
  <c r="L839" i="8"/>
  <c r="L839" i="16" s="1"/>
  <c r="U839" i="16" s="1"/>
  <c r="L263" i="8"/>
  <c r="L1222" i="8"/>
  <c r="L182" i="8"/>
  <c r="L182" i="16" s="1"/>
  <c r="U182" i="16" s="1"/>
  <c r="L948" i="8"/>
  <c r="R948" i="8" s="1"/>
  <c r="L564" i="8"/>
  <c r="T564" i="8" s="1"/>
  <c r="L276" i="8"/>
  <c r="T276" i="8" s="1"/>
  <c r="L67" i="8"/>
  <c r="L83" i="8"/>
  <c r="L133" i="8"/>
  <c r="L693" i="8"/>
  <c r="L258" i="8"/>
  <c r="L258" i="16" s="1"/>
  <c r="L82" i="8"/>
  <c r="L82" i="16" s="1"/>
  <c r="L754" i="8"/>
  <c r="L430" i="8"/>
  <c r="L254" i="8"/>
  <c r="L254" i="16" s="1"/>
  <c r="U254" i="16" s="1"/>
  <c r="L219" i="8"/>
  <c r="L219" i="16" s="1"/>
  <c r="L362" i="8"/>
  <c r="L909" i="8"/>
  <c r="L701" i="8"/>
  <c r="L605" i="8"/>
  <c r="L605" i="16" s="1"/>
  <c r="U605" i="16" s="1"/>
  <c r="Q605" i="16" s="1"/>
  <c r="L509" i="8"/>
  <c r="L61" i="8"/>
  <c r="L61" i="16" s="1"/>
  <c r="U61" i="16" s="1"/>
  <c r="L284" i="8"/>
  <c r="T284" i="8" s="1"/>
  <c r="L475" i="8"/>
  <c r="L475" i="16" s="1"/>
  <c r="U475" i="16" s="1"/>
  <c r="L1084" i="8"/>
  <c r="L1084" i="16" s="1"/>
  <c r="U1084" i="16" s="1"/>
  <c r="L748" i="8"/>
  <c r="L652" i="8"/>
  <c r="L380" i="8"/>
  <c r="R380" i="8" s="1"/>
  <c r="L28" i="8"/>
  <c r="L315" i="8"/>
  <c r="L39" i="8"/>
  <c r="L875" i="8"/>
  <c r="L347" i="8"/>
  <c r="L347" i="16" s="1"/>
  <c r="L598" i="8"/>
  <c r="L794" i="8"/>
  <c r="L794" i="16" s="1"/>
  <c r="U794" i="16" s="1"/>
  <c r="L682" i="8"/>
  <c r="L682" i="16" s="1"/>
  <c r="U682" i="16" s="1"/>
  <c r="L1177" i="8"/>
  <c r="L841" i="8"/>
  <c r="L841" i="16" s="1"/>
  <c r="S841" i="16" s="1"/>
  <c r="L393" i="8"/>
  <c r="L297" i="8"/>
  <c r="L297" i="16" s="1"/>
  <c r="U297" i="16" s="1"/>
  <c r="L166" i="8"/>
  <c r="L1096" i="8"/>
  <c r="L1096" i="16" s="1"/>
  <c r="U1096" i="16" s="1"/>
  <c r="L952" i="8"/>
  <c r="R952" i="8" s="1"/>
  <c r="L760" i="8"/>
  <c r="L951" i="8"/>
  <c r="L951" i="16" s="1"/>
  <c r="U951" i="16" s="1"/>
  <c r="L727" i="8"/>
  <c r="L727" i="16" s="1"/>
  <c r="U727" i="16" s="1"/>
  <c r="L644" i="8"/>
  <c r="L548" i="8"/>
  <c r="L548" i="16" s="1"/>
  <c r="S548" i="16" s="1"/>
  <c r="L468" i="8"/>
  <c r="R468" i="8" s="1"/>
  <c r="L68" i="8"/>
  <c r="T68" i="8" s="1"/>
  <c r="L322" i="8"/>
  <c r="L85" i="8"/>
  <c r="L467" i="8"/>
  <c r="L467" i="16" s="1"/>
  <c r="U467" i="16" s="1"/>
  <c r="L419" i="8"/>
  <c r="L419" i="16" s="1"/>
  <c r="S419" i="16" s="1"/>
  <c r="L821" i="8"/>
  <c r="L1187" i="8"/>
  <c r="R447" i="8"/>
  <c r="R102" i="8"/>
  <c r="T928" i="8"/>
  <c r="R928" i="8"/>
  <c r="T662" i="8"/>
  <c r="R662" i="8"/>
  <c r="R591" i="8"/>
  <c r="T591" i="8"/>
  <c r="T495" i="8"/>
  <c r="R495" i="8"/>
  <c r="R955" i="8"/>
  <c r="T955" i="8"/>
  <c r="T1046" i="8"/>
  <c r="Q1046" i="8" s="1"/>
  <c r="R1046" i="8"/>
  <c r="R1072" i="8"/>
  <c r="T1072" i="8"/>
  <c r="T1020" i="8"/>
  <c r="R1020" i="8"/>
  <c r="T990" i="8"/>
  <c r="R990" i="8"/>
  <c r="T735" i="8"/>
  <c r="T161" i="8"/>
  <c r="R161" i="8"/>
  <c r="R1197" i="8"/>
  <c r="T1197" i="8"/>
  <c r="Q1197" i="8" s="1"/>
  <c r="R637" i="8"/>
  <c r="T637" i="8"/>
  <c r="T269" i="8"/>
  <c r="R269" i="8"/>
  <c r="T173" i="8"/>
  <c r="R173" i="8"/>
  <c r="T13" i="8"/>
  <c r="R13" i="8"/>
  <c r="T651" i="8"/>
  <c r="R651" i="8"/>
  <c r="T728" i="8"/>
  <c r="R728" i="8"/>
  <c r="U24" i="11"/>
  <c r="T272" i="8"/>
  <c r="R272" i="8"/>
  <c r="R1113" i="8"/>
  <c r="R1231" i="8"/>
  <c r="R816" i="8"/>
  <c r="R346" i="8"/>
  <c r="R1200" i="8"/>
  <c r="T1200" i="8"/>
  <c r="Q1200" i="8" s="1"/>
  <c r="T1040" i="8"/>
  <c r="R1040" i="8"/>
  <c r="T656" i="8"/>
  <c r="R656" i="8"/>
  <c r="T576" i="8"/>
  <c r="R576" i="8"/>
  <c r="T668" i="8"/>
  <c r="Q668" i="8" s="1"/>
  <c r="R668" i="8"/>
  <c r="R492" i="8"/>
  <c r="T492" i="8"/>
  <c r="T396" i="8"/>
  <c r="R396" i="8"/>
  <c r="R809" i="8"/>
  <c r="R1157" i="8"/>
  <c r="R1045" i="8"/>
  <c r="T1045" i="8"/>
  <c r="Q1045" i="8" s="1"/>
  <c r="T945" i="8"/>
  <c r="R945" i="8"/>
  <c r="R817" i="8"/>
  <c r="T817" i="8"/>
  <c r="R705" i="8"/>
  <c r="T705" i="8"/>
  <c r="T225" i="8"/>
  <c r="R225" i="8"/>
  <c r="T49" i="8"/>
  <c r="R49" i="8"/>
  <c r="R294" i="8"/>
  <c r="T294" i="8"/>
  <c r="R1185" i="8"/>
  <c r="R368" i="8"/>
  <c r="T368" i="8"/>
  <c r="R998" i="8"/>
  <c r="T932" i="8"/>
  <c r="Q932" i="8" s="1"/>
  <c r="R932" i="8"/>
  <c r="T1240" i="8"/>
  <c r="R1240" i="8"/>
  <c r="T1221" i="8"/>
  <c r="R1221" i="8"/>
  <c r="T736" i="8"/>
  <c r="R736" i="8"/>
  <c r="T289" i="8"/>
  <c r="R289" i="8"/>
  <c r="T586" i="8"/>
  <c r="R586" i="8"/>
  <c r="R856" i="8"/>
  <c r="T1217" i="8"/>
  <c r="T188" i="8"/>
  <c r="R188" i="8"/>
  <c r="R699" i="8"/>
  <c r="T699" i="8"/>
  <c r="T278" i="8"/>
  <c r="R278" i="8"/>
  <c r="T1136" i="8"/>
  <c r="R1136" i="8"/>
  <c r="T250" i="8"/>
  <c r="R250" i="8"/>
  <c r="T481" i="8"/>
  <c r="R481" i="8"/>
  <c r="R694" i="8"/>
  <c r="T694" i="8"/>
  <c r="R1161" i="8"/>
  <c r="T1161" i="8"/>
  <c r="T745" i="8"/>
  <c r="T917" i="8"/>
  <c r="Q917" i="8" s="1"/>
  <c r="R410" i="8"/>
  <c r="Q1005" i="8"/>
  <c r="T874" i="8"/>
  <c r="Q874" i="8" s="1"/>
  <c r="R1131" i="8"/>
  <c r="Q1244" i="8"/>
  <c r="R848" i="8"/>
  <c r="T1140" i="8"/>
  <c r="T43" i="8"/>
  <c r="T1168" i="8"/>
  <c r="R1168" i="8"/>
  <c r="R176" i="8"/>
  <c r="T176" i="8"/>
  <c r="R105" i="8"/>
  <c r="U7" i="11"/>
  <c r="T910" i="8"/>
  <c r="M24" i="10"/>
  <c r="T813" i="8"/>
  <c r="Q813" i="8" s="1"/>
  <c r="R813" i="8"/>
  <c r="R332" i="8"/>
  <c r="T332" i="8"/>
  <c r="T116" i="8"/>
  <c r="R116" i="8"/>
  <c r="R58" i="8"/>
  <c r="R992" i="8"/>
  <c r="R144" i="8"/>
  <c r="T144" i="8"/>
  <c r="T156" i="8"/>
  <c r="R156" i="8"/>
  <c r="M4" i="10"/>
  <c r="M5" i="9"/>
  <c r="R256" i="8"/>
  <c r="T256" i="8"/>
  <c r="Q1157" i="8"/>
  <c r="R862" i="8"/>
  <c r="U22" i="11"/>
  <c r="R352" i="8"/>
  <c r="T352" i="8"/>
  <c r="R43" i="8"/>
  <c r="R382" i="8"/>
  <c r="T208" i="8"/>
  <c r="R208" i="8"/>
  <c r="T960" i="8"/>
  <c r="R240" i="8"/>
  <c r="T240" i="8"/>
  <c r="T398" i="8"/>
  <c r="R398" i="8"/>
  <c r="T88" i="8"/>
  <c r="R88" i="8"/>
  <c r="R136" i="8"/>
  <c r="T136" i="8"/>
  <c r="R209" i="8"/>
  <c r="R41" i="8"/>
  <c r="R1120" i="8"/>
  <c r="U4" i="11"/>
  <c r="R257" i="8"/>
  <c r="T257" i="8"/>
  <c r="T336" i="8"/>
  <c r="R336" i="8"/>
  <c r="T1064" i="8"/>
  <c r="Q1064" i="8" s="1"/>
  <c r="R1064" i="8"/>
  <c r="R89" i="8"/>
  <c r="R145" i="8"/>
  <c r="T718" i="8"/>
  <c r="U17" i="11"/>
  <c r="T620" i="8"/>
  <c r="Q620" i="8" s="1"/>
  <c r="R620" i="8"/>
  <c r="T512" i="8"/>
  <c r="R512" i="8"/>
  <c r="R416" i="8"/>
  <c r="T416" i="8"/>
  <c r="Q416" i="8" s="1"/>
  <c r="R224" i="8"/>
  <c r="T224" i="8"/>
  <c r="R523" i="8"/>
  <c r="T128" i="8"/>
  <c r="R128" i="8"/>
  <c r="S6" i="11"/>
  <c r="U6" i="11"/>
  <c r="T204" i="8"/>
  <c r="R204" i="8"/>
  <c r="T796" i="8"/>
  <c r="R796" i="8"/>
  <c r="R428" i="8"/>
  <c r="T428" i="8"/>
  <c r="M13" i="9"/>
  <c r="R528" i="8"/>
  <c r="T528" i="8"/>
  <c r="R112" i="8"/>
  <c r="T112" i="8"/>
  <c r="T121" i="8"/>
  <c r="R121" i="8"/>
  <c r="T172" i="8"/>
  <c r="R172" i="8"/>
  <c r="L805" i="8"/>
  <c r="L674" i="8"/>
  <c r="L309" i="8"/>
  <c r="L66" i="8"/>
  <c r="L338" i="8"/>
  <c r="L725" i="8"/>
  <c r="L725" i="16" s="1"/>
  <c r="U725" i="16" s="1"/>
  <c r="L691" i="8"/>
  <c r="L691" i="16" s="1"/>
  <c r="U691" i="16" s="1"/>
  <c r="L1091" i="8"/>
  <c r="L803" i="8"/>
  <c r="L675" i="8"/>
  <c r="L1090" i="8"/>
  <c r="L834" i="8"/>
  <c r="L834" i="16" s="1"/>
  <c r="U834" i="16" s="1"/>
  <c r="T372" i="8"/>
  <c r="R372" i="8"/>
  <c r="L196" i="8"/>
  <c r="L101" i="8"/>
  <c r="L626" i="8"/>
  <c r="L626" i="16" s="1"/>
  <c r="U626" i="16" s="1"/>
  <c r="L709" i="8"/>
  <c r="L418" i="8"/>
  <c r="L197" i="8"/>
  <c r="L197" i="16" s="1"/>
  <c r="S197" i="16" s="1"/>
  <c r="L162" i="8"/>
  <c r="L677" i="8"/>
  <c r="L677" i="16" s="1"/>
  <c r="U677" i="16" s="1"/>
  <c r="L659" i="8"/>
  <c r="L659" i="16" s="1"/>
  <c r="U659" i="16" s="1"/>
  <c r="L1235" i="8"/>
  <c r="L1235" i="16" s="1"/>
  <c r="U1235" i="16" s="1"/>
  <c r="L1075" i="8"/>
  <c r="L1075" i="16" s="1"/>
  <c r="S1075" i="16" s="1"/>
  <c r="L787" i="8"/>
  <c r="L787" i="16" s="1"/>
  <c r="L643" i="8"/>
  <c r="L1074" i="8"/>
  <c r="L818" i="8"/>
  <c r="T508" i="8"/>
  <c r="R508" i="8"/>
  <c r="T300" i="8"/>
  <c r="R300" i="8"/>
  <c r="T296" i="8"/>
  <c r="L179" i="8"/>
  <c r="L1154" i="8"/>
  <c r="L898" i="8"/>
  <c r="L898" i="16" s="1"/>
  <c r="U898" i="16" s="1"/>
  <c r="L482" i="8"/>
  <c r="L452" i="8"/>
  <c r="L452" i="16" s="1"/>
  <c r="U452" i="16" s="1"/>
  <c r="L356" i="8"/>
  <c r="L356" i="16" s="1"/>
  <c r="U356" i="16" s="1"/>
  <c r="L100" i="8"/>
  <c r="L386" i="8"/>
  <c r="L386" i="16" s="1"/>
  <c r="U386" i="16" s="1"/>
  <c r="L341" i="8"/>
  <c r="L370" i="8"/>
  <c r="L370" i="16" s="1"/>
  <c r="U370" i="16" s="1"/>
  <c r="L277" i="8"/>
  <c r="L741" i="8"/>
  <c r="L741" i="16" s="1"/>
  <c r="U741" i="16" s="1"/>
  <c r="L181" i="8"/>
  <c r="L546" i="8"/>
  <c r="L1219" i="8"/>
  <c r="L1219" i="16" s="1"/>
  <c r="L979" i="8"/>
  <c r="L1234" i="8"/>
  <c r="L1234" i="16" s="1"/>
  <c r="U1234" i="16" s="1"/>
  <c r="L1138" i="8"/>
  <c r="L978" i="8"/>
  <c r="L722" i="8"/>
  <c r="L1059" i="8"/>
  <c r="L627" i="8"/>
  <c r="L1058" i="8"/>
  <c r="L802" i="8"/>
  <c r="L802" i="16" s="1"/>
  <c r="U802" i="16" s="1"/>
  <c r="L1139" i="8"/>
  <c r="L867" i="8"/>
  <c r="L755" i="8"/>
  <c r="L35" i="8"/>
  <c r="L882" i="8"/>
  <c r="L354" i="8"/>
  <c r="L436" i="8"/>
  <c r="L340" i="8"/>
  <c r="L340" i="16" s="1"/>
  <c r="U340" i="16" s="1"/>
  <c r="L84" i="8"/>
  <c r="L210" i="8"/>
  <c r="L210" i="16" s="1"/>
  <c r="U210" i="16" s="1"/>
  <c r="L245" i="8"/>
  <c r="L245" i="16" s="1"/>
  <c r="S245" i="16" s="1"/>
  <c r="L130" i="8"/>
  <c r="L130" i="16" s="1"/>
  <c r="U130" i="16" s="1"/>
  <c r="L165" i="8"/>
  <c r="L549" i="8"/>
  <c r="L69" i="8"/>
  <c r="L402" i="8"/>
  <c r="L963" i="8"/>
  <c r="L1218" i="8"/>
  <c r="L962" i="8"/>
  <c r="L706" i="8"/>
  <c r="T96" i="8"/>
  <c r="R96" i="8"/>
  <c r="R288" i="8"/>
  <c r="T288" i="8"/>
  <c r="R207" i="8"/>
  <c r="T92" i="8"/>
  <c r="R92" i="8"/>
  <c r="L344" i="8"/>
  <c r="L344" i="16" s="1"/>
  <c r="L184" i="8"/>
  <c r="L184" i="16" s="1"/>
  <c r="L919" i="8"/>
  <c r="L919" i="16" s="1"/>
  <c r="U919" i="16" s="1"/>
  <c r="L615" i="8"/>
  <c r="L503" i="8"/>
  <c r="L503" i="16" s="1"/>
  <c r="U503" i="16" s="1"/>
  <c r="L343" i="8"/>
  <c r="L343" i="16" s="1"/>
  <c r="U343" i="16" s="1"/>
  <c r="L1108" i="8"/>
  <c r="L980" i="8"/>
  <c r="L980" i="16" s="1"/>
  <c r="U980" i="16" s="1"/>
  <c r="Q980" i="16" s="1"/>
  <c r="L596" i="8"/>
  <c r="L516" i="8"/>
  <c r="L164" i="8"/>
  <c r="L387" i="8"/>
  <c r="L226" i="8"/>
  <c r="L597" i="8"/>
  <c r="L98" i="8"/>
  <c r="L98" i="16" s="1"/>
  <c r="S98" i="16" s="1"/>
  <c r="L483" i="8"/>
  <c r="L483" i="16" s="1"/>
  <c r="U483" i="16" s="1"/>
  <c r="L19" i="8"/>
  <c r="L581" i="8"/>
  <c r="L581" i="16" s="1"/>
  <c r="S581" i="16" s="1"/>
  <c r="L579" i="8"/>
  <c r="L579" i="16" s="1"/>
  <c r="U579" i="16" s="1"/>
  <c r="L1203" i="8"/>
  <c r="L1203" i="16" s="1"/>
  <c r="L1043" i="8"/>
  <c r="L1043" i="16" s="1"/>
  <c r="U1043" i="16" s="1"/>
  <c r="L595" i="8"/>
  <c r="L595" i="16" s="1"/>
  <c r="U595" i="16" s="1"/>
  <c r="L1042" i="8"/>
  <c r="L786" i="8"/>
  <c r="L786" i="16" s="1"/>
  <c r="U786" i="16" s="1"/>
  <c r="T220" i="8"/>
  <c r="R220" i="8"/>
  <c r="L466" i="8"/>
  <c r="L773" i="8"/>
  <c r="L242" i="8"/>
  <c r="L242" i="16" s="1"/>
  <c r="L771" i="8"/>
  <c r="L1123" i="8"/>
  <c r="L851" i="8"/>
  <c r="L723" i="8"/>
  <c r="L1122" i="8"/>
  <c r="L1122" i="16" s="1"/>
  <c r="U1122" i="16" s="1"/>
  <c r="L866" i="8"/>
  <c r="L866" i="16" s="1"/>
  <c r="U866" i="16" s="1"/>
  <c r="L194" i="8"/>
  <c r="M7" i="9"/>
  <c r="M6" i="10"/>
  <c r="T460" i="8"/>
  <c r="R460" i="8"/>
  <c r="T364" i="8"/>
  <c r="R364" i="8"/>
  <c r="L149" i="8"/>
  <c r="L21" i="8"/>
  <c r="T21" i="8" s="1"/>
  <c r="L389" i="8"/>
  <c r="L499" i="8"/>
  <c r="L499" i="16" s="1"/>
  <c r="S499" i="16" s="1"/>
  <c r="L290" i="8"/>
  <c r="L931" i="8"/>
  <c r="L530" i="8"/>
  <c r="L1202" i="8"/>
  <c r="L946" i="8"/>
  <c r="L946" i="16" s="1"/>
  <c r="U946" i="16" s="1"/>
  <c r="L690" i="8"/>
  <c r="L690" i="16" s="1"/>
  <c r="U690" i="16" s="1"/>
  <c r="R76" i="8"/>
  <c r="T76" i="8"/>
  <c r="L148" i="8"/>
  <c r="L50" i="8"/>
  <c r="R50" i="8" s="1"/>
  <c r="L211" i="8"/>
  <c r="L211" i="16" s="1"/>
  <c r="U211" i="16" s="1"/>
  <c r="L565" i="8"/>
  <c r="L565" i="16" s="1"/>
  <c r="U565" i="16" s="1"/>
  <c r="L275" i="8"/>
  <c r="L275" i="16" s="1"/>
  <c r="L661" i="8"/>
  <c r="L485" i="8"/>
  <c r="L451" i="8"/>
  <c r="L1027" i="8"/>
  <c r="L531" i="8"/>
  <c r="L1106" i="8"/>
  <c r="L1026" i="8"/>
  <c r="L1026" i="16" s="1"/>
  <c r="U1026" i="16" s="1"/>
  <c r="L770" i="8"/>
  <c r="L770" i="16" s="1"/>
  <c r="U770" i="16" s="1"/>
  <c r="L739" i="8"/>
  <c r="L1107" i="8"/>
  <c r="L819" i="8"/>
  <c r="L819" i="16" s="1"/>
  <c r="U819" i="16" s="1"/>
  <c r="L707" i="8"/>
  <c r="L850" i="8"/>
  <c r="Q855" i="8"/>
  <c r="T30" i="8"/>
  <c r="S56" i="8"/>
  <c r="R56" i="8"/>
  <c r="S49" i="8"/>
  <c r="S52" i="8"/>
  <c r="S26" i="8"/>
  <c r="S20" i="8"/>
  <c r="Q862" i="8"/>
  <c r="S19" i="8"/>
  <c r="Q1232" i="8"/>
  <c r="T40" i="8"/>
  <c r="S23" i="8"/>
  <c r="T11" i="8"/>
  <c r="O1246" i="8"/>
  <c r="S42" i="8"/>
  <c r="N1246" i="8"/>
  <c r="P1246" i="8"/>
  <c r="Q1112" i="8"/>
  <c r="S115" i="8"/>
  <c r="R171" i="8"/>
  <c r="R63" i="8"/>
  <c r="R11" i="8"/>
  <c r="S41" i="8"/>
  <c r="R110" i="8"/>
  <c r="S127" i="8"/>
  <c r="R127" i="8"/>
  <c r="R118" i="8"/>
  <c r="S8" i="8"/>
  <c r="R8" i="8"/>
  <c r="S12" i="8"/>
  <c r="S16" i="8"/>
  <c r="R16" i="8"/>
  <c r="R46" i="8"/>
  <c r="S44" i="8"/>
  <c r="Q44" i="8" s="1"/>
  <c r="R44" i="8"/>
  <c r="S24" i="8"/>
  <c r="R75" i="8"/>
  <c r="R138" i="8"/>
  <c r="S87" i="8"/>
  <c r="R23" i="8"/>
  <c r="R79" i="8"/>
  <c r="R32" i="8"/>
  <c r="S32" i="8"/>
  <c r="R47" i="8"/>
  <c r="S36" i="8"/>
  <c r="R36" i="8"/>
  <c r="R54" i="8"/>
  <c r="R143" i="8"/>
  <c r="E1246" i="8"/>
  <c r="Q40" i="19" l="1"/>
  <c r="S40" i="19"/>
  <c r="W24" i="18"/>
  <c r="U24" i="18"/>
  <c r="U953" i="16"/>
  <c r="J45" i="19"/>
  <c r="U34" i="16"/>
  <c r="J88" i="19"/>
  <c r="S34" i="16"/>
  <c r="Q766" i="8"/>
  <c r="Q746" i="16"/>
  <c r="I1246" i="16"/>
  <c r="S86" i="19"/>
  <c r="Q86" i="19"/>
  <c r="J87" i="19"/>
  <c r="W16" i="17"/>
  <c r="U16" i="17"/>
  <c r="S90" i="19"/>
  <c r="Q90" i="19"/>
  <c r="S31" i="19"/>
  <c r="Q31" i="19"/>
  <c r="S18" i="16"/>
  <c r="Q682" i="16"/>
  <c r="S441" i="16"/>
  <c r="Q58" i="19"/>
  <c r="S58" i="19"/>
  <c r="P58" i="19"/>
  <c r="S452" i="16"/>
  <c r="O10" i="18"/>
  <c r="L66" i="19"/>
  <c r="J10" i="18"/>
  <c r="G66" i="19"/>
  <c r="S356" i="16"/>
  <c r="S654" i="16"/>
  <c r="W13" i="17"/>
  <c r="U13" i="17"/>
  <c r="S650" i="16"/>
  <c r="Q626" i="16"/>
  <c r="S528" i="16"/>
  <c r="Q696" i="16"/>
  <c r="S585" i="16"/>
  <c r="H24" i="18"/>
  <c r="E56" i="19"/>
  <c r="S56" i="19" s="1"/>
  <c r="Q469" i="16"/>
  <c r="S980" i="16"/>
  <c r="S720" i="16"/>
  <c r="Q24" i="19"/>
  <c r="S24" i="19"/>
  <c r="N5" i="18"/>
  <c r="N6" i="17"/>
  <c r="K52" i="19"/>
  <c r="S689" i="16"/>
  <c r="S3" i="19"/>
  <c r="S1017" i="16"/>
  <c r="V23" i="18"/>
  <c r="T23" i="18"/>
  <c r="Q912" i="16"/>
  <c r="S11" i="19"/>
  <c r="Q11" i="19"/>
  <c r="S323" i="16"/>
  <c r="U422" i="16"/>
  <c r="J37" i="19"/>
  <c r="S1115" i="16"/>
  <c r="U1115" i="16"/>
  <c r="Q1115" i="16" s="1"/>
  <c r="R304" i="8"/>
  <c r="L304" i="16"/>
  <c r="T24" i="8"/>
  <c r="L24" i="16"/>
  <c r="T664" i="8"/>
  <c r="L664" i="16"/>
  <c r="R961" i="8"/>
  <c r="L961" i="16"/>
  <c r="T124" i="8"/>
  <c r="L124" i="16"/>
  <c r="U279" i="16"/>
  <c r="Q279" i="16" s="1"/>
  <c r="S279" i="16"/>
  <c r="T306" i="8"/>
  <c r="L306" i="16"/>
  <c r="R5" i="8"/>
  <c r="L5" i="16"/>
  <c r="Q448" i="8"/>
  <c r="T1061" i="8"/>
  <c r="Q1061" i="8" s="1"/>
  <c r="L1061" i="16"/>
  <c r="R268" i="8"/>
  <c r="L268" i="16"/>
  <c r="T458" i="8"/>
  <c r="L458" i="16"/>
  <c r="U313" i="16"/>
  <c r="T253" i="8"/>
  <c r="L253" i="16"/>
  <c r="T4" i="8"/>
  <c r="L4" i="16"/>
  <c r="Q1193" i="8"/>
  <c r="T12" i="10"/>
  <c r="Q720" i="8"/>
  <c r="Q878" i="8"/>
  <c r="S874" i="16"/>
  <c r="T874" i="16"/>
  <c r="Q874" i="16" s="1"/>
  <c r="P1246" i="16"/>
  <c r="J31" i="19"/>
  <c r="G81" i="19"/>
  <c r="Q227" i="16"/>
  <c r="S34" i="19"/>
  <c r="Q34" i="19"/>
  <c r="S59" i="19"/>
  <c r="Q59" i="19"/>
  <c r="H10" i="18"/>
  <c r="E66" i="19"/>
  <c r="Q759" i="16"/>
  <c r="Q343" i="16"/>
  <c r="Q8" i="19"/>
  <c r="S8" i="19"/>
  <c r="S795" i="16"/>
  <c r="Q281" i="16"/>
  <c r="Q18" i="16"/>
  <c r="S776" i="16"/>
  <c r="S92" i="19"/>
  <c r="Q92" i="19"/>
  <c r="S906" i="16"/>
  <c r="Q441" i="16"/>
  <c r="S953" i="16"/>
  <c r="F16" i="17"/>
  <c r="T177" i="16"/>
  <c r="Q177" i="16" s="1"/>
  <c r="S177" i="16"/>
  <c r="Q452" i="16"/>
  <c r="Q1084" i="16"/>
  <c r="Q356" i="16"/>
  <c r="Q654" i="16"/>
  <c r="U528" i="16"/>
  <c r="Q650" i="16"/>
  <c r="T528" i="16"/>
  <c r="Q528" i="16" s="1"/>
  <c r="Q585" i="16"/>
  <c r="J54" i="19"/>
  <c r="S710" i="16"/>
  <c r="Q435" i="16"/>
  <c r="Q264" i="16"/>
  <c r="Q720" i="16"/>
  <c r="Q1017" i="16"/>
  <c r="Q442" i="16"/>
  <c r="Q323" i="16"/>
  <c r="S684" i="16"/>
  <c r="S794" i="16"/>
  <c r="T794" i="16"/>
  <c r="Q794" i="16" s="1"/>
  <c r="U242" i="16"/>
  <c r="J85" i="19"/>
  <c r="U275" i="16"/>
  <c r="U1219" i="16"/>
  <c r="Q1219" i="16" s="1"/>
  <c r="M25" i="18"/>
  <c r="M8" i="17"/>
  <c r="J55" i="19"/>
  <c r="U264" i="16"/>
  <c r="J23" i="19"/>
  <c r="T9" i="8"/>
  <c r="Q9" i="8" s="1"/>
  <c r="L9" i="16"/>
  <c r="T778" i="8"/>
  <c r="L778" i="16"/>
  <c r="S349" i="16"/>
  <c r="U349" i="16"/>
  <c r="Q349" i="16" s="1"/>
  <c r="T6" i="9"/>
  <c r="Q780" i="8"/>
  <c r="S612" i="16"/>
  <c r="Q42" i="19"/>
  <c r="S42" i="19"/>
  <c r="N81" i="19"/>
  <c r="S434" i="16"/>
  <c r="S343" i="16"/>
  <c r="Q836" i="16"/>
  <c r="Q795" i="16"/>
  <c r="H9" i="18"/>
  <c r="V9" i="18" s="1"/>
  <c r="E65" i="19"/>
  <c r="Q916" i="16"/>
  <c r="Q776" i="16"/>
  <c r="S425" i="16"/>
  <c r="Q123" i="16"/>
  <c r="Q906" i="16"/>
  <c r="S45" i="19"/>
  <c r="Q45" i="19"/>
  <c r="S621" i="16"/>
  <c r="S808" i="16"/>
  <c r="P7" i="18"/>
  <c r="M68" i="19"/>
  <c r="T13" i="17"/>
  <c r="V13" i="17"/>
  <c r="S13" i="17"/>
  <c r="O22" i="18"/>
  <c r="L30" i="19"/>
  <c r="S6" i="19"/>
  <c r="Q6" i="19"/>
  <c r="W4" i="18"/>
  <c r="U4" i="18"/>
  <c r="Q25" i="18"/>
  <c r="Q8" i="17"/>
  <c r="T1097" i="16"/>
  <c r="Q1097" i="16" s="1"/>
  <c r="S1097" i="16"/>
  <c r="Q710" i="16"/>
  <c r="S435" i="16"/>
  <c r="S583" i="16"/>
  <c r="T583" i="16"/>
  <c r="Q583" i="16" s="1"/>
  <c r="Q23" i="19"/>
  <c r="S23" i="19"/>
  <c r="S649" i="16"/>
  <c r="T1203" i="16"/>
  <c r="F6" i="17"/>
  <c r="F5" i="18"/>
  <c r="C52" i="19"/>
  <c r="S1203" i="16"/>
  <c r="T120" i="8"/>
  <c r="L120" i="16"/>
  <c r="S89" i="19"/>
  <c r="Q89" i="19"/>
  <c r="S954" i="16"/>
  <c r="S836" i="16"/>
  <c r="S839" i="16"/>
  <c r="S634" i="16"/>
  <c r="Q425" i="16"/>
  <c r="S36" i="19"/>
  <c r="Q953" i="16"/>
  <c r="Q808" i="16"/>
  <c r="Q1116" i="16"/>
  <c r="S691" i="16"/>
  <c r="T16" i="18"/>
  <c r="V16" i="18"/>
  <c r="U5" i="17"/>
  <c r="W5" i="17"/>
  <c r="Q742" i="16"/>
  <c r="Q32" i="16"/>
  <c r="Q48" i="16"/>
  <c r="Q649" i="16"/>
  <c r="T1105" i="16"/>
  <c r="Q1105" i="16" s="1"/>
  <c r="S1105" i="16"/>
  <c r="S681" i="16"/>
  <c r="S43" i="19"/>
  <c r="Q43" i="19"/>
  <c r="Q16" i="16"/>
  <c r="R828" i="8"/>
  <c r="L828" i="16"/>
  <c r="T653" i="8"/>
  <c r="L653" i="16"/>
  <c r="R72" i="8"/>
  <c r="L72" i="16"/>
  <c r="I24" i="18"/>
  <c r="F56" i="19"/>
  <c r="P56" i="19" s="1"/>
  <c r="L6" i="18"/>
  <c r="L7" i="17"/>
  <c r="I53" i="19"/>
  <c r="Q903" i="16"/>
  <c r="Q34" i="16"/>
  <c r="P15" i="19"/>
  <c r="Q15" i="19"/>
  <c r="S15" i="19"/>
  <c r="S46" i="19"/>
  <c r="Q46" i="19"/>
  <c r="P46" i="19"/>
  <c r="Q602" i="16"/>
  <c r="T86" i="16"/>
  <c r="J4" i="17"/>
  <c r="J27" i="18"/>
  <c r="G51" i="19"/>
  <c r="S887" i="16"/>
  <c r="C73" i="19"/>
  <c r="S515" i="16"/>
  <c r="Q839" i="16"/>
  <c r="Q634" i="16"/>
  <c r="Q182" i="16"/>
  <c r="Q312" i="16"/>
  <c r="S1037" i="16"/>
  <c r="S1043" i="16"/>
  <c r="Q519" i="16"/>
  <c r="N10" i="18"/>
  <c r="K66" i="19"/>
  <c r="S764" i="16"/>
  <c r="S130" i="16"/>
  <c r="Q691" i="16"/>
  <c r="S770" i="16"/>
  <c r="Q17" i="18"/>
  <c r="Q12" i="17"/>
  <c r="N28" i="19"/>
  <c r="S742" i="16"/>
  <c r="S910" i="16"/>
  <c r="Q83" i="19"/>
  <c r="S83" i="19"/>
  <c r="S22" i="19"/>
  <c r="Q22" i="19"/>
  <c r="T787" i="16"/>
  <c r="F12" i="18"/>
  <c r="S787" i="16"/>
  <c r="C87" i="19"/>
  <c r="G1246" i="16"/>
  <c r="J26" i="19"/>
  <c r="S802" i="16"/>
  <c r="Q681" i="16"/>
  <c r="C77" i="19"/>
  <c r="I25" i="18"/>
  <c r="T25" i="18" s="1"/>
  <c r="T751" i="8"/>
  <c r="L751" i="16"/>
  <c r="R988" i="8"/>
  <c r="L988" i="16"/>
  <c r="J32" i="19" s="1"/>
  <c r="U550" i="16"/>
  <c r="J7" i="19"/>
  <c r="V16" i="9"/>
  <c r="Q665" i="8"/>
  <c r="J4" i="18"/>
  <c r="J5" i="17"/>
  <c r="V5" i="17" s="1"/>
  <c r="G54" i="19"/>
  <c r="Q75" i="19"/>
  <c r="S75" i="19"/>
  <c r="S903" i="16"/>
  <c r="P88" i="19"/>
  <c r="S88" i="19"/>
  <c r="Q88" i="19"/>
  <c r="Q256" i="16"/>
  <c r="S25" i="19"/>
  <c r="Q25" i="19"/>
  <c r="S602" i="16"/>
  <c r="Q887" i="16"/>
  <c r="G13" i="18"/>
  <c r="V13" i="18" s="1"/>
  <c r="D81" i="19"/>
  <c r="Q515" i="16"/>
  <c r="H1246" i="16"/>
  <c r="S61" i="16"/>
  <c r="S182" i="16"/>
  <c r="S889" i="16"/>
  <c r="K9" i="18"/>
  <c r="H65" i="19"/>
  <c r="S211" i="16"/>
  <c r="Q1037" i="16"/>
  <c r="Q1043" i="16"/>
  <c r="Q39" i="19"/>
  <c r="S39" i="19"/>
  <c r="S519" i="16"/>
  <c r="Q130" i="16"/>
  <c r="S1234" i="16"/>
  <c r="T1234" i="16"/>
  <c r="Q1234" i="16" s="1"/>
  <c r="Q419" i="16"/>
  <c r="I68" i="19"/>
  <c r="Q684" i="16"/>
  <c r="Q770" i="16"/>
  <c r="Q772" i="16"/>
  <c r="S21" i="19"/>
  <c r="Q21" i="19"/>
  <c r="S965" i="16"/>
  <c r="T910" i="16"/>
  <c r="Q910" i="16" s="1"/>
  <c r="K77" i="19"/>
  <c r="C5" i="19"/>
  <c r="Q494" i="16"/>
  <c r="S699" i="16"/>
  <c r="Q802" i="16"/>
  <c r="Q499" i="16"/>
  <c r="S1036" i="16"/>
  <c r="R46" i="19"/>
  <c r="T46" i="19"/>
  <c r="T775" i="16"/>
  <c r="Q775" i="16" s="1"/>
  <c r="S775" i="16"/>
  <c r="Q1168" i="8"/>
  <c r="T39" i="8"/>
  <c r="Q39" i="8" s="1"/>
  <c r="L39" i="16"/>
  <c r="U405" i="16"/>
  <c r="Q405" i="16" s="1"/>
  <c r="J29" i="19"/>
  <c r="T99" i="8"/>
  <c r="L99" i="16"/>
  <c r="U291" i="16"/>
  <c r="J70" i="19"/>
  <c r="U328" i="16"/>
  <c r="J39" i="19"/>
  <c r="R625" i="8"/>
  <c r="L625" i="16"/>
  <c r="G10" i="18"/>
  <c r="D66" i="19"/>
  <c r="S18" i="19"/>
  <c r="P18" i="19"/>
  <c r="Q18" i="19"/>
  <c r="S147" i="16"/>
  <c r="N1246" i="16"/>
  <c r="I9" i="18"/>
  <c r="F65" i="19"/>
  <c r="S370" i="16"/>
  <c r="Q61" i="16"/>
  <c r="S298" i="16"/>
  <c r="Q211" i="16"/>
  <c r="Q328" i="16"/>
  <c r="S579" i="16"/>
  <c r="S374" i="16"/>
  <c r="F7" i="17"/>
  <c r="F6" i="18"/>
  <c r="C53" i="19"/>
  <c r="S1213" i="16"/>
  <c r="T1213" i="16"/>
  <c r="L7" i="18"/>
  <c r="S938" i="16"/>
  <c r="Q40" i="16"/>
  <c r="S741" i="16"/>
  <c r="S772" i="16"/>
  <c r="Q1117" i="16"/>
  <c r="S367" i="16"/>
  <c r="Q965" i="16"/>
  <c r="Q56" i="19"/>
  <c r="O56" i="19" s="1"/>
  <c r="K68" i="19"/>
  <c r="Q33" i="19"/>
  <c r="S33" i="19"/>
  <c r="S1083" i="16"/>
  <c r="S313" i="16"/>
  <c r="C54" i="19"/>
  <c r="J63" i="19"/>
  <c r="H3" i="17"/>
  <c r="H26" i="18"/>
  <c r="V26" i="18" s="1"/>
  <c r="E50" i="19"/>
  <c r="S50" i="19" s="1"/>
  <c r="S1096" i="16"/>
  <c r="S695" i="16"/>
  <c r="U499" i="16"/>
  <c r="J41" i="19"/>
  <c r="U197" i="16"/>
  <c r="J8" i="19"/>
  <c r="T66" i="8"/>
  <c r="Q66" i="8" s="1"/>
  <c r="L66" i="16"/>
  <c r="U419" i="16"/>
  <c r="J40" i="19"/>
  <c r="P40" i="19" s="1"/>
  <c r="U841" i="16"/>
  <c r="Q841" i="16" s="1"/>
  <c r="J15" i="19"/>
  <c r="M3" i="9"/>
  <c r="L375" i="16"/>
  <c r="M12" i="17"/>
  <c r="M17" i="18"/>
  <c r="U548" i="16"/>
  <c r="Q548" i="16" s="1"/>
  <c r="J28" i="19"/>
  <c r="T440" i="8"/>
  <c r="L440" i="16"/>
  <c r="S328" i="16"/>
  <c r="S79" i="19"/>
  <c r="Q79" i="19"/>
  <c r="C32" i="19"/>
  <c r="S405" i="16"/>
  <c r="S1065" i="16"/>
  <c r="Q147" i="16"/>
  <c r="L81" i="19"/>
  <c r="U780" i="16"/>
  <c r="J48" i="19"/>
  <c r="S898" i="16"/>
  <c r="Q22" i="18"/>
  <c r="N30" i="19"/>
  <c r="Q370" i="16"/>
  <c r="Q298" i="16"/>
  <c r="S522" i="16"/>
  <c r="S834" i="16"/>
  <c r="S359" i="16"/>
  <c r="S49" i="19"/>
  <c r="P49" i="19"/>
  <c r="Q49" i="19"/>
  <c r="O49" i="19" s="1"/>
  <c r="Q579" i="16"/>
  <c r="P61" i="19"/>
  <c r="Q61" i="19"/>
  <c r="S61" i="19"/>
  <c r="N6" i="18"/>
  <c r="N7" i="17"/>
  <c r="K53" i="19"/>
  <c r="R53" i="19" s="1"/>
  <c r="Q374" i="16"/>
  <c r="S483" i="16"/>
  <c r="S679" i="16"/>
  <c r="Q550" i="16"/>
  <c r="Q741" i="16"/>
  <c r="Q367" i="16"/>
  <c r="R58" i="19"/>
  <c r="T58" i="19"/>
  <c r="K1246" i="16"/>
  <c r="V24" i="18"/>
  <c r="T24" i="18"/>
  <c r="S24" i="18"/>
  <c r="S725" i="16"/>
  <c r="N7" i="18"/>
  <c r="Q118" i="16"/>
  <c r="Q1083" i="16"/>
  <c r="Q313" i="16"/>
  <c r="R56" i="19"/>
  <c r="Q1096" i="16"/>
  <c r="Q41" i="19"/>
  <c r="P41" i="19"/>
  <c r="Q695" i="16"/>
  <c r="J18" i="19"/>
  <c r="J47" i="19"/>
  <c r="U631" i="16"/>
  <c r="Q631" i="16" s="1"/>
  <c r="U407" i="16"/>
  <c r="Q407" i="16" s="1"/>
  <c r="R541" i="8"/>
  <c r="L541" i="16"/>
  <c r="L9" i="18"/>
  <c r="I65" i="19"/>
  <c r="Q1032" i="16"/>
  <c r="U219" i="16"/>
  <c r="Q219" i="16" s="1"/>
  <c r="S219" i="16"/>
  <c r="T433" i="8"/>
  <c r="L433" i="16"/>
  <c r="J20" i="19" s="1"/>
  <c r="Q1135" i="8"/>
  <c r="S422" i="16"/>
  <c r="Q207" i="16"/>
  <c r="Q898" i="16"/>
  <c r="N9" i="18"/>
  <c r="K65" i="19"/>
  <c r="S503" i="16"/>
  <c r="Q522" i="16"/>
  <c r="Q834" i="16"/>
  <c r="S819" i="16"/>
  <c r="Q919" i="16"/>
  <c r="Q91" i="19"/>
  <c r="S91" i="19"/>
  <c r="Q483" i="16"/>
  <c r="Q679" i="16"/>
  <c r="P7" i="19"/>
  <c r="Q7" i="19"/>
  <c r="S7" i="19"/>
  <c r="S989" i="16"/>
  <c r="Q126" i="16"/>
  <c r="Q922" i="16"/>
  <c r="S307" i="16"/>
  <c r="I81" i="19"/>
  <c r="Q81" i="19" s="1"/>
  <c r="S1011" i="16"/>
  <c r="S918" i="16"/>
  <c r="Q725" i="16"/>
  <c r="S54" i="16"/>
  <c r="Q65" i="16"/>
  <c r="S1012" i="16"/>
  <c r="S671" i="16"/>
  <c r="S686" i="16"/>
  <c r="S532" i="16"/>
  <c r="T35" i="8"/>
  <c r="L35" i="16"/>
  <c r="P29" i="19"/>
  <c r="Q29" i="19"/>
  <c r="S29" i="19"/>
  <c r="U918" i="16"/>
  <c r="J57" i="19"/>
  <c r="Q1082" i="8"/>
  <c r="R721" i="8"/>
  <c r="L721" i="16"/>
  <c r="Q571" i="8"/>
  <c r="H12" i="17"/>
  <c r="V12" i="17" s="1"/>
  <c r="H17" i="18"/>
  <c r="S17" i="18" s="1"/>
  <c r="E28" i="19"/>
  <c r="P28" i="19" s="1"/>
  <c r="T1092" i="16"/>
  <c r="Q1092" i="16" s="1"/>
  <c r="S1092" i="16"/>
  <c r="Q902" i="16"/>
  <c r="T53" i="19"/>
  <c r="S900" i="16"/>
  <c r="T969" i="16"/>
  <c r="Q969" i="16" s="1"/>
  <c r="S969" i="16"/>
  <c r="S60" i="19"/>
  <c r="P60" i="19"/>
  <c r="Q60" i="19"/>
  <c r="O60" i="19" s="1"/>
  <c r="S361" i="16"/>
  <c r="Q71" i="19"/>
  <c r="S71" i="19"/>
  <c r="P71" i="19"/>
  <c r="H22" i="18"/>
  <c r="V22" i="18" s="1"/>
  <c r="E30" i="19"/>
  <c r="S247" i="16"/>
  <c r="I10" i="18"/>
  <c r="V10" i="18" s="1"/>
  <c r="F66" i="19"/>
  <c r="Q66" i="19" s="1"/>
  <c r="Q37" i="19"/>
  <c r="S37" i="19"/>
  <c r="P37" i="19"/>
  <c r="S537" i="16"/>
  <c r="Q1007" i="16"/>
  <c r="Q503" i="16"/>
  <c r="Q957" i="16"/>
  <c r="T819" i="16"/>
  <c r="Q819" i="16" s="1"/>
  <c r="S919" i="16"/>
  <c r="K5" i="17"/>
  <c r="K4" i="18"/>
  <c r="H54" i="19"/>
  <c r="L10" i="18"/>
  <c r="I66" i="19"/>
  <c r="S1076" i="16"/>
  <c r="T977" i="16"/>
  <c r="S550" i="16"/>
  <c r="T1162" i="16"/>
  <c r="Q1162" i="16" s="1"/>
  <c r="Q989" i="16"/>
  <c r="S84" i="19"/>
  <c r="S713" i="16"/>
  <c r="Q307" i="16"/>
  <c r="S872" i="16"/>
  <c r="Q1011" i="16"/>
  <c r="Q57" i="19"/>
  <c r="S57" i="19"/>
  <c r="P57" i="19"/>
  <c r="S275" i="16"/>
  <c r="S569" i="16"/>
  <c r="J75" i="19"/>
  <c r="P75" i="19" s="1"/>
  <c r="T54" i="16"/>
  <c r="Q230" i="16"/>
  <c r="V4" i="18"/>
  <c r="S4" i="18"/>
  <c r="T4" i="18"/>
  <c r="S605" i="16"/>
  <c r="Q1012" i="16"/>
  <c r="Q671" i="16"/>
  <c r="Q686" i="16"/>
  <c r="U798" i="16"/>
  <c r="U1213" i="16"/>
  <c r="Q1181" i="8"/>
  <c r="Q19" i="19"/>
  <c r="S19" i="19"/>
  <c r="T476" i="8"/>
  <c r="L476" i="16"/>
  <c r="R86" i="8"/>
  <c r="L86" i="16"/>
  <c r="R37" i="8"/>
  <c r="L37" i="16"/>
  <c r="T71" i="8"/>
  <c r="L71" i="16"/>
  <c r="S727" i="16"/>
  <c r="S74" i="19"/>
  <c r="Q74" i="19"/>
  <c r="U7" i="17"/>
  <c r="W7" i="17"/>
  <c r="Q361" i="16"/>
  <c r="S789" i="16"/>
  <c r="Q247" i="16"/>
  <c r="Q422" i="16"/>
  <c r="Q537" i="16"/>
  <c r="J84" i="19"/>
  <c r="Q870" i="16"/>
  <c r="K4" i="17"/>
  <c r="K27" i="18"/>
  <c r="H51" i="19"/>
  <c r="S475" i="16"/>
  <c r="S467" i="16"/>
  <c r="S312" i="16"/>
  <c r="S567" i="16"/>
  <c r="S677" i="16"/>
  <c r="S1162" i="16"/>
  <c r="Q1122" i="16"/>
  <c r="N72" i="19"/>
  <c r="Q62" i="16"/>
  <c r="Q713" i="16"/>
  <c r="D64" i="19"/>
  <c r="G7" i="18"/>
  <c r="V7" i="18" s="1"/>
  <c r="S631" i="16"/>
  <c r="Q918" i="16"/>
  <c r="Q20" i="19"/>
  <c r="Q569" i="16"/>
  <c r="S565" i="16"/>
  <c r="T624" i="16"/>
  <c r="Q624" i="16" s="1"/>
  <c r="S80" i="19"/>
  <c r="Q80" i="19"/>
  <c r="Q68" i="19"/>
  <c r="Q70" i="16"/>
  <c r="S1022" i="16"/>
  <c r="S44" i="19"/>
  <c r="Q44" i="19"/>
  <c r="S916" i="16"/>
  <c r="S347" i="16"/>
  <c r="U347" i="16"/>
  <c r="Q347" i="16" s="1"/>
  <c r="U229" i="16"/>
  <c r="Q229" i="16" s="1"/>
  <c r="F8" i="18"/>
  <c r="T115" i="8"/>
  <c r="L115" i="16"/>
  <c r="Q604" i="8"/>
  <c r="U258" i="16"/>
  <c r="Q258" i="16" s="1"/>
  <c r="J78" i="19"/>
  <c r="T601" i="8"/>
  <c r="Q601" i="8" s="1"/>
  <c r="L601" i="16"/>
  <c r="U601" i="16" s="1"/>
  <c r="R886" i="8"/>
  <c r="L886" i="16"/>
  <c r="T326" i="8"/>
  <c r="L326" i="16"/>
  <c r="J67" i="19" s="1"/>
  <c r="R1035" i="8"/>
  <c r="L1035" i="16"/>
  <c r="Q474" i="8"/>
  <c r="S822" i="16"/>
  <c r="Q727" i="16"/>
  <c r="S453" i="16"/>
  <c r="W6" i="18"/>
  <c r="U6" i="18"/>
  <c r="T811" i="16"/>
  <c r="Q811" i="16" s="1"/>
  <c r="S811" i="16"/>
  <c r="Q789" i="16"/>
  <c r="Q32" i="19"/>
  <c r="S759" i="16"/>
  <c r="S1053" i="16"/>
  <c r="N26" i="18"/>
  <c r="N3" i="17"/>
  <c r="K50" i="19"/>
  <c r="S254" i="16"/>
  <c r="Q532" i="16"/>
  <c r="S973" i="16"/>
  <c r="S259" i="16"/>
  <c r="Q859" i="16"/>
  <c r="S1081" i="16"/>
  <c r="S386" i="16"/>
  <c r="S340" i="16"/>
  <c r="H4" i="17"/>
  <c r="V4" i="17" s="1"/>
  <c r="H27" i="18"/>
  <c r="V27" i="18" s="1"/>
  <c r="E51" i="19"/>
  <c r="S51" i="19" s="1"/>
  <c r="S870" i="16"/>
  <c r="Q78" i="19"/>
  <c r="S78" i="19"/>
  <c r="S665" i="16"/>
  <c r="Q475" i="16"/>
  <c r="Q467" i="16"/>
  <c r="Q567" i="16"/>
  <c r="Q242" i="16"/>
  <c r="Q677" i="16"/>
  <c r="S659" i="16"/>
  <c r="S1122" i="16"/>
  <c r="S76" i="19"/>
  <c r="Q76" i="19"/>
  <c r="S210" i="16"/>
  <c r="S590" i="16"/>
  <c r="Q275" i="16"/>
  <c r="Q335" i="16"/>
  <c r="Q565" i="16"/>
  <c r="T997" i="16"/>
  <c r="Q997" i="16" s="1"/>
  <c r="S997" i="16"/>
  <c r="J66" i="19"/>
  <c r="N77" i="19"/>
  <c r="H72" i="19"/>
  <c r="Q581" i="16"/>
  <c r="U111" i="16"/>
  <c r="J9" i="19"/>
  <c r="T869" i="8"/>
  <c r="Q869" i="8" s="1"/>
  <c r="L869" i="16"/>
  <c r="R977" i="8"/>
  <c r="L977" i="16"/>
  <c r="U977" i="16" s="1"/>
  <c r="R617" i="8"/>
  <c r="L617" i="16"/>
  <c r="R160" i="8"/>
  <c r="L160" i="16"/>
  <c r="R222" i="8"/>
  <c r="L222" i="16"/>
  <c r="M27" i="10"/>
  <c r="U27" i="10" s="1"/>
  <c r="L455" i="16"/>
  <c r="T10" i="10"/>
  <c r="T846" i="8"/>
  <c r="L846" i="16"/>
  <c r="T833" i="8"/>
  <c r="L833" i="16"/>
  <c r="Q747" i="8"/>
  <c r="U581" i="16"/>
  <c r="J44" i="19"/>
  <c r="U184" i="16"/>
  <c r="Q184" i="16" s="1"/>
  <c r="U325" i="16"/>
  <c r="Q325" i="16" s="1"/>
  <c r="S325" i="16"/>
  <c r="T308" i="8"/>
  <c r="Q308" i="8" s="1"/>
  <c r="L308" i="16"/>
  <c r="U344" i="16"/>
  <c r="M11" i="18"/>
  <c r="Q428" i="8"/>
  <c r="Q512" i="8"/>
  <c r="R27" i="8"/>
  <c r="L27" i="16"/>
  <c r="U246" i="16"/>
  <c r="Q246" i="16" s="1"/>
  <c r="J83" i="19"/>
  <c r="P83" i="19" s="1"/>
  <c r="U7" i="16"/>
  <c r="Q7" i="16" s="1"/>
  <c r="T937" i="8"/>
  <c r="L937" i="16"/>
  <c r="T1001" i="8"/>
  <c r="L1001" i="16"/>
  <c r="T667" i="8"/>
  <c r="Q667" i="8" s="1"/>
  <c r="L667" i="16"/>
  <c r="T95" i="8"/>
  <c r="L95" i="16"/>
  <c r="T998" i="8"/>
  <c r="Q998" i="8" s="1"/>
  <c r="L998" i="16"/>
  <c r="R251" i="8"/>
  <c r="L251" i="16"/>
  <c r="T470" i="8"/>
  <c r="L470" i="16"/>
  <c r="R885" i="8"/>
  <c r="L885" i="16"/>
  <c r="J13" i="19" s="1"/>
  <c r="Q822" i="16"/>
  <c r="Q453" i="16"/>
  <c r="Q10" i="18"/>
  <c r="W10" i="18" s="1"/>
  <c r="N66" i="19"/>
  <c r="Q1036" i="16"/>
  <c r="Q1053" i="16"/>
  <c r="Q254" i="16"/>
  <c r="S462" i="16"/>
  <c r="J14" i="17"/>
  <c r="V14" i="17" s="1"/>
  <c r="G64" i="19"/>
  <c r="Q973" i="16"/>
  <c r="Q259" i="16"/>
  <c r="Q1081" i="16"/>
  <c r="Q386" i="16"/>
  <c r="S70" i="19"/>
  <c r="P70" i="19"/>
  <c r="Q70" i="19"/>
  <c r="Q872" i="16"/>
  <c r="S258" i="16"/>
  <c r="S517" i="16"/>
  <c r="T71" i="19"/>
  <c r="R71" i="19"/>
  <c r="O71" i="19" s="1"/>
  <c r="S184" i="16"/>
  <c r="Q665" i="16"/>
  <c r="S899" i="16"/>
  <c r="S600" i="16"/>
  <c r="O1246" i="16"/>
  <c r="S213" i="16"/>
  <c r="T603" i="16"/>
  <c r="Q603" i="16" s="1"/>
  <c r="S603" i="16"/>
  <c r="S242" i="16"/>
  <c r="Q659" i="16"/>
  <c r="Q63" i="19"/>
  <c r="S63" i="19"/>
  <c r="P63" i="19"/>
  <c r="S47" i="19"/>
  <c r="P47" i="19"/>
  <c r="Q47" i="19"/>
  <c r="Q210" i="16"/>
  <c r="U699" i="16"/>
  <c r="Q699" i="16" s="1"/>
  <c r="S1100" i="16"/>
  <c r="Q590" i="16"/>
  <c r="S946" i="16"/>
  <c r="Q1026" i="16"/>
  <c r="U835" i="16"/>
  <c r="Q835" i="16" s="1"/>
  <c r="J59" i="19"/>
  <c r="P59" i="19" s="1"/>
  <c r="S866" i="16"/>
  <c r="U648" i="16"/>
  <c r="Q648" i="16" s="1"/>
  <c r="M16" i="18"/>
  <c r="S16" i="18" s="1"/>
  <c r="J6" i="19"/>
  <c r="R593" i="8"/>
  <c r="L593" i="16"/>
  <c r="T200" i="8"/>
  <c r="L200" i="16"/>
  <c r="T337" i="8"/>
  <c r="L337" i="16"/>
  <c r="R1068" i="8"/>
  <c r="L1068" i="16"/>
  <c r="T192" i="8"/>
  <c r="L192" i="16"/>
  <c r="J33" i="19"/>
  <c r="P33" i="19" s="1"/>
  <c r="U1203" i="16"/>
  <c r="M5" i="18"/>
  <c r="M6" i="17"/>
  <c r="J52" i="19"/>
  <c r="R1128" i="8"/>
  <c r="Q782" i="8"/>
  <c r="U1075" i="16"/>
  <c r="Q1075" i="16" s="1"/>
  <c r="J61" i="19"/>
  <c r="T12" i="8"/>
  <c r="L12" i="16"/>
  <c r="U280" i="16"/>
  <c r="Q280" i="16" s="1"/>
  <c r="J72" i="19"/>
  <c r="Q1087" i="8"/>
  <c r="R351" i="8"/>
  <c r="L351" i="16"/>
  <c r="T1088" i="16"/>
  <c r="Q1088" i="16" s="1"/>
  <c r="S1088" i="16"/>
  <c r="S355" i="16"/>
  <c r="T601" i="16"/>
  <c r="Q601" i="16" s="1"/>
  <c r="S601" i="16"/>
  <c r="J25" i="19"/>
  <c r="S630" i="16"/>
  <c r="T1049" i="16"/>
  <c r="Q1049" i="16" s="1"/>
  <c r="S1049" i="16"/>
  <c r="Q780" i="16"/>
  <c r="Q82" i="19"/>
  <c r="S82" i="19"/>
  <c r="Q462" i="16"/>
  <c r="S613" i="16"/>
  <c r="J22" i="19"/>
  <c r="J69" i="19"/>
  <c r="P69" i="19" s="1"/>
  <c r="H77" i="19"/>
  <c r="S35" i="19"/>
  <c r="Q35" i="19"/>
  <c r="S291" i="16"/>
  <c r="Q12" i="19"/>
  <c r="S12" i="19"/>
  <c r="S861" i="16"/>
  <c r="Q517" i="16"/>
  <c r="Q899" i="16"/>
  <c r="S1219" i="16"/>
  <c r="Q690" i="16"/>
  <c r="S344" i="16"/>
  <c r="Q600" i="16"/>
  <c r="Q213" i="16"/>
  <c r="S951" i="16"/>
  <c r="S85" i="19"/>
  <c r="Q85" i="19"/>
  <c r="P85" i="19"/>
  <c r="Q1114" i="16"/>
  <c r="S111" i="16"/>
  <c r="Q93" i="19"/>
  <c r="S93" i="19"/>
  <c r="S20" i="19"/>
  <c r="Q608" i="16"/>
  <c r="S1235" i="16"/>
  <c r="S69" i="19"/>
  <c r="Q69" i="19"/>
  <c r="Q946" i="16"/>
  <c r="U54" i="16"/>
  <c r="S1026" i="16"/>
  <c r="S17" i="19"/>
  <c r="Q866" i="16"/>
  <c r="Q36" i="19"/>
  <c r="U787" i="16"/>
  <c r="M12" i="18"/>
  <c r="U82" i="16"/>
  <c r="Q82" i="16" s="1"/>
  <c r="M11" i="17"/>
  <c r="U11" i="17" s="1"/>
  <c r="M20" i="18"/>
  <c r="J27" i="19"/>
  <c r="Q1126" i="8"/>
  <c r="T174" i="8"/>
  <c r="L174" i="16"/>
  <c r="U98" i="16"/>
  <c r="Q98" i="16" s="1"/>
  <c r="J89" i="19"/>
  <c r="P89" i="19" s="1"/>
  <c r="U245" i="16"/>
  <c r="Q245" i="16" s="1"/>
  <c r="J17" i="19"/>
  <c r="J43" i="19"/>
  <c r="P43" i="19" s="1"/>
  <c r="U157" i="16"/>
  <c r="Q157" i="16" s="1"/>
  <c r="U274" i="16"/>
  <c r="Q274" i="16" s="1"/>
  <c r="J91" i="19"/>
  <c r="T920" i="8"/>
  <c r="Q920" i="8" s="1"/>
  <c r="L920" i="16"/>
  <c r="T1080" i="8"/>
  <c r="Q1080" i="8" s="1"/>
  <c r="L1080" i="16"/>
  <c r="T733" i="8"/>
  <c r="Q733" i="8" s="1"/>
  <c r="L733" i="16"/>
  <c r="J16" i="19"/>
  <c r="U154" i="16"/>
  <c r="Q154" i="16" s="1"/>
  <c r="T129" i="8"/>
  <c r="Q129" i="8" s="1"/>
  <c r="L129" i="16"/>
  <c r="Q566" i="8"/>
  <c r="U168" i="16"/>
  <c r="Q168" i="16" s="1"/>
  <c r="J74" i="19"/>
  <c r="P74" i="19" s="1"/>
  <c r="Q697" i="8"/>
  <c r="Q999" i="8"/>
  <c r="Q355" i="16"/>
  <c r="M10" i="17"/>
  <c r="Q630" i="16"/>
  <c r="S146" i="16"/>
  <c r="P48" i="19"/>
  <c r="S48" i="19"/>
  <c r="Q48" i="19"/>
  <c r="M1246" i="16"/>
  <c r="Q613" i="16"/>
  <c r="E68" i="19"/>
  <c r="S68" i="19" s="1"/>
  <c r="S859" i="16"/>
  <c r="Q273" i="16"/>
  <c r="Q291" i="16"/>
  <c r="Q798" i="16"/>
  <c r="Q861" i="16"/>
  <c r="S64" i="19"/>
  <c r="Q64" i="19"/>
  <c r="S280" i="16"/>
  <c r="L5" i="18"/>
  <c r="L6" i="17"/>
  <c r="I52" i="19"/>
  <c r="Q786" i="16"/>
  <c r="J20" i="18"/>
  <c r="S20" i="18" s="1"/>
  <c r="J11" i="17"/>
  <c r="S11" i="17" s="1"/>
  <c r="G27" i="19"/>
  <c r="P27" i="19" s="1"/>
  <c r="S406" i="16"/>
  <c r="Q55" i="19"/>
  <c r="S55" i="19"/>
  <c r="P55" i="19"/>
  <c r="S690" i="16"/>
  <c r="T344" i="16"/>
  <c r="Q344" i="16" s="1"/>
  <c r="Q951" i="16"/>
  <c r="Q169" i="16"/>
  <c r="Q62" i="19"/>
  <c r="O62" i="19" s="1"/>
  <c r="P62" i="19"/>
  <c r="F72" i="19"/>
  <c r="S1114" i="16"/>
  <c r="S944" i="16"/>
  <c r="S246" i="16"/>
  <c r="S614" i="16"/>
  <c r="Q111" i="16"/>
  <c r="H7" i="17"/>
  <c r="H6" i="18"/>
  <c r="V6" i="18" s="1"/>
  <c r="E53" i="19"/>
  <c r="Q1008" i="16"/>
  <c r="T296" i="16"/>
  <c r="Q296" i="16" s="1"/>
  <c r="Q112" i="16"/>
  <c r="S608" i="16"/>
  <c r="S261" i="16"/>
  <c r="S595" i="16"/>
  <c r="S790" i="16"/>
  <c r="S357" i="16"/>
  <c r="S14" i="19"/>
  <c r="Q14" i="19"/>
  <c r="S38" i="19"/>
  <c r="Q38" i="19"/>
  <c r="Q1076" i="16"/>
  <c r="Q340" i="16"/>
  <c r="S390" i="16"/>
  <c r="W21" i="18"/>
  <c r="U21" i="18"/>
  <c r="K10" i="18"/>
  <c r="T10" i="18" s="1"/>
  <c r="H66" i="19"/>
  <c r="S10" i="19"/>
  <c r="Q10" i="19"/>
  <c r="Q146" i="16"/>
  <c r="S897" i="16"/>
  <c r="T897" i="16"/>
  <c r="Q897" i="16" s="1"/>
  <c r="Q197" i="16"/>
  <c r="Q13" i="19"/>
  <c r="S13" i="19"/>
  <c r="P72" i="19"/>
  <c r="S72" i="19"/>
  <c r="S682" i="16"/>
  <c r="Q16" i="19"/>
  <c r="P16" i="19"/>
  <c r="S16" i="19"/>
  <c r="S786" i="16"/>
  <c r="T8" i="17"/>
  <c r="S8" i="17"/>
  <c r="V8" i="17"/>
  <c r="T11" i="18"/>
  <c r="S11" i="18"/>
  <c r="V11" i="18"/>
  <c r="S626" i="16"/>
  <c r="S67" i="19"/>
  <c r="Q67" i="19"/>
  <c r="Q614" i="16"/>
  <c r="Q9" i="19"/>
  <c r="P9" i="19"/>
  <c r="S9" i="19"/>
  <c r="U806" i="16"/>
  <c r="Q806" i="16" s="1"/>
  <c r="S806" i="16"/>
  <c r="S469" i="16"/>
  <c r="G26" i="19"/>
  <c r="Q26" i="19" s="1"/>
  <c r="J21" i="18"/>
  <c r="T21" i="18" s="1"/>
  <c r="J10" i="17"/>
  <c r="V10" i="17" s="1"/>
  <c r="S82" i="16"/>
  <c r="S1032" i="16"/>
  <c r="Q261" i="16"/>
  <c r="Q595" i="16"/>
  <c r="Q790" i="16"/>
  <c r="Q357" i="16"/>
  <c r="V9" i="17"/>
  <c r="T9" i="17"/>
  <c r="S912" i="16"/>
  <c r="T56" i="19"/>
  <c r="Q390" i="16"/>
  <c r="G87" i="19"/>
  <c r="S1116" i="16"/>
  <c r="Q552" i="8"/>
  <c r="Q702" i="8"/>
  <c r="Q1224" i="8"/>
  <c r="R1033" i="8"/>
  <c r="R38" i="8"/>
  <c r="R655" i="8"/>
  <c r="R1141" i="8"/>
  <c r="Q506" i="8"/>
  <c r="R1125" i="8"/>
  <c r="T617" i="8"/>
  <c r="Q617" i="8" s="1"/>
  <c r="R555" i="8"/>
  <c r="R122" i="8"/>
  <c r="R601" i="8"/>
  <c r="R943" i="8"/>
  <c r="R869" i="8"/>
  <c r="R244" i="8"/>
  <c r="R473" i="8"/>
  <c r="Q1067" i="8"/>
  <c r="R976" i="8"/>
  <c r="Q511" i="8"/>
  <c r="R1164" i="8"/>
  <c r="Q1163" i="8"/>
  <c r="R778" i="8"/>
  <c r="R10" i="8"/>
  <c r="Q32" i="8"/>
  <c r="Q447" i="8"/>
  <c r="Q366" i="8"/>
  <c r="Q223" i="8"/>
  <c r="Q848" i="8"/>
  <c r="Q238" i="8"/>
  <c r="Q353" i="8"/>
  <c r="Q415" i="8"/>
  <c r="Q454" i="8"/>
  <c r="Q358" i="8"/>
  <c r="Q89" i="8"/>
  <c r="Q63" i="8"/>
  <c r="Q138" i="8"/>
  <c r="Q1120" i="8"/>
  <c r="Q792" i="8"/>
  <c r="Q1019" i="8"/>
  <c r="Q945" i="8"/>
  <c r="Q463" i="8"/>
  <c r="Q656" i="8"/>
  <c r="Q1103" i="8"/>
  <c r="Q1189" i="8"/>
  <c r="Q574" i="8"/>
  <c r="Q833" i="8"/>
  <c r="Q756" i="8"/>
  <c r="Q74" i="8"/>
  <c r="Q225" i="8"/>
  <c r="Q576" i="8"/>
  <c r="Q854" i="8"/>
  <c r="Q763" i="8"/>
  <c r="Q1079" i="8"/>
  <c r="Q1173" i="8"/>
  <c r="Q666" i="8"/>
  <c r="Q45" i="8"/>
  <c r="Q31" i="8"/>
  <c r="Q457" i="8"/>
  <c r="Q23" i="8"/>
  <c r="Q62" i="8"/>
  <c r="Q234" i="8"/>
  <c r="Q1021" i="8"/>
  <c r="Q47" i="8"/>
  <c r="Q151" i="8"/>
  <c r="Q502" i="8"/>
  <c r="Q927" i="8"/>
  <c r="Q1183" i="8"/>
  <c r="Q543" i="8"/>
  <c r="Q58" i="8"/>
  <c r="Q57" i="8"/>
  <c r="Q663" i="8"/>
  <c r="Q832" i="8"/>
  <c r="Q1057" i="8"/>
  <c r="Q1242" i="8"/>
  <c r="Q1013" i="8"/>
  <c r="T25" i="10"/>
  <c r="Q904" i="8"/>
  <c r="Q1077" i="8"/>
  <c r="Q1009" i="8"/>
  <c r="Q1226" i="8"/>
  <c r="Q1141" i="8"/>
  <c r="Q75" i="8"/>
  <c r="Q193" i="8"/>
  <c r="Q796" i="8"/>
  <c r="Q558" i="8"/>
  <c r="Q1240" i="8"/>
  <c r="Q783" i="8"/>
  <c r="Q1038" i="8"/>
  <c r="Q873" i="8"/>
  <c r="Q1176" i="8"/>
  <c r="Q1132" i="8"/>
  <c r="Q1033" i="8"/>
  <c r="Q699" i="8"/>
  <c r="Q1184" i="8"/>
  <c r="Q461" i="8"/>
  <c r="Q943" i="8"/>
  <c r="Q241" i="8"/>
  <c r="Q110" i="8"/>
  <c r="Q846" i="8"/>
  <c r="T287" i="8"/>
  <c r="Q287" i="8" s="1"/>
  <c r="T255" i="8"/>
  <c r="Q255" i="8" s="1"/>
  <c r="T14" i="8"/>
  <c r="Q14" i="8" s="1"/>
  <c r="T988" i="8"/>
  <c r="Q988" i="8" s="1"/>
  <c r="T1018" i="8"/>
  <c r="Q1018" i="8" s="1"/>
  <c r="Q589" i="8"/>
  <c r="Q1231" i="8"/>
  <c r="Q113" i="8"/>
  <c r="T1089" i="8"/>
  <c r="Q1089" i="8" s="1"/>
  <c r="T541" i="8"/>
  <c r="Q541" i="8" s="1"/>
  <c r="Q285" i="8"/>
  <c r="Q1078" i="8"/>
  <c r="Q161" i="8"/>
  <c r="Q1233" i="8"/>
  <c r="Q70" i="8"/>
  <c r="Q607" i="8"/>
  <c r="Q155" i="8"/>
  <c r="Q1149" i="8"/>
  <c r="Q1020" i="8"/>
  <c r="Q1217" i="8"/>
  <c r="Q1221" i="8"/>
  <c r="Q662" i="8"/>
  <c r="Q171" i="8"/>
  <c r="Q907" i="8"/>
  <c r="Q705" i="8"/>
  <c r="Q778" i="8"/>
  <c r="Q253" i="8"/>
  <c r="Q43" i="8"/>
  <c r="Q955" i="8"/>
  <c r="Q937" i="8"/>
  <c r="Q1128" i="8"/>
  <c r="Q41" i="8"/>
  <c r="Q20" i="8"/>
  <c r="Q331" i="8"/>
  <c r="Q641" i="8"/>
  <c r="Q446" i="8"/>
  <c r="Q1156" i="8"/>
  <c r="Q638" i="8"/>
  <c r="Q1124" i="8"/>
  <c r="Q797" i="8"/>
  <c r="Q1003" i="8"/>
  <c r="Q698" i="8"/>
  <c r="Q91" i="8"/>
  <c r="Q1102" i="8"/>
  <c r="Q926" i="8"/>
  <c r="Q26" i="8"/>
  <c r="Q411" i="8"/>
  <c r="Q935" i="8"/>
  <c r="Q1161" i="8"/>
  <c r="Q911" i="8"/>
  <c r="Q1237" i="8"/>
  <c r="Q823" i="8"/>
  <c r="Q831" i="8"/>
  <c r="Q237" i="8"/>
  <c r="Q586" i="8"/>
  <c r="Q185" i="8"/>
  <c r="Q921" i="8"/>
  <c r="Q318" i="8"/>
  <c r="Q109" i="8"/>
  <c r="Q619" i="8"/>
  <c r="Q1162" i="8"/>
  <c r="Q286" i="8"/>
  <c r="Q395" i="8"/>
  <c r="Q186" i="8"/>
  <c r="Q8" i="8"/>
  <c r="Q523" i="8"/>
  <c r="Q64" i="8"/>
  <c r="Q414" i="8"/>
  <c r="Q573" i="8"/>
  <c r="Q1085" i="8"/>
  <c r="Q60" i="8"/>
  <c r="Q544" i="8"/>
  <c r="T251" i="8"/>
  <c r="Q251" i="8" s="1"/>
  <c r="Q248" i="8"/>
  <c r="Q385" i="8"/>
  <c r="Q1185" i="8"/>
  <c r="Q376" i="8"/>
  <c r="Q392" i="8"/>
  <c r="Q688" i="8"/>
  <c r="Q1125" i="8"/>
  <c r="Q478" i="8"/>
  <c r="Q486" i="8"/>
  <c r="Q1072" i="8"/>
  <c r="Q465" i="8"/>
  <c r="Q417" i="8"/>
  <c r="Q734" i="8"/>
  <c r="Q1104" i="8"/>
  <c r="Q106" i="8"/>
  <c r="Q510" i="8"/>
  <c r="Q426" i="8"/>
  <c r="Q1006" i="8"/>
  <c r="Q401" i="8"/>
  <c r="Q449" i="8"/>
  <c r="Q768" i="8"/>
  <c r="Q378" i="8"/>
  <c r="Q1136" i="8"/>
  <c r="Q513" i="8"/>
  <c r="Q1031" i="8"/>
  <c r="Q1001" i="8"/>
  <c r="Q673" i="8"/>
  <c r="Q458" i="8"/>
  <c r="Q131" i="8"/>
  <c r="Q177" i="8"/>
  <c r="Q365" i="8"/>
  <c r="Q539" i="8"/>
  <c r="Q1150" i="8"/>
  <c r="T7" i="9"/>
  <c r="Q849" i="8"/>
  <c r="Q306" i="8"/>
  <c r="Q939" i="8"/>
  <c r="Q635" i="8"/>
  <c r="Q1172" i="8"/>
  <c r="Q890" i="8"/>
  <c r="Q1030" i="8"/>
  <c r="Q769" i="8"/>
  <c r="Q587" i="8"/>
  <c r="Q399" i="8"/>
  <c r="Q1014" i="8"/>
  <c r="Q493" i="8"/>
  <c r="Q490" i="8"/>
  <c r="Q655" i="8"/>
  <c r="Q1201" i="8"/>
  <c r="Q1073" i="8"/>
  <c r="Q205" i="8"/>
  <c r="R24" i="8"/>
  <c r="Q508" i="8"/>
  <c r="R1080" i="8"/>
  <c r="R433" i="8"/>
  <c r="R513" i="8"/>
  <c r="R737" i="8"/>
  <c r="Q302" i="8"/>
  <c r="Q118" i="8"/>
  <c r="Q781" i="8"/>
  <c r="Q121" i="8"/>
  <c r="R192" i="8"/>
  <c r="R1220" i="8"/>
  <c r="R751" i="8"/>
  <c r="Q559" i="8"/>
  <c r="R1073" i="8"/>
  <c r="Q1039" i="8"/>
  <c r="Q494" i="8"/>
  <c r="Q46" i="8"/>
  <c r="Q22" i="8"/>
  <c r="Q59" i="8"/>
  <c r="R320" i="8"/>
  <c r="R4" i="8"/>
  <c r="T1060" i="8"/>
  <c r="Q1060" i="8" s="1"/>
  <c r="Q90" i="8"/>
  <c r="Q217" i="8"/>
  <c r="Q672" i="8"/>
  <c r="R115" i="8"/>
  <c r="Q443" i="8"/>
  <c r="R175" i="8"/>
  <c r="Q432" i="8"/>
  <c r="Q736" i="8"/>
  <c r="R445" i="8"/>
  <c r="T828" i="8"/>
  <c r="Q828" i="8" s="1"/>
  <c r="Q737" i="8"/>
  <c r="Q107" i="8"/>
  <c r="Q48" i="8"/>
  <c r="V24" i="10"/>
  <c r="Q1029" i="8"/>
  <c r="Q1145" i="8"/>
  <c r="Q1225" i="8"/>
  <c r="Q1121" i="8"/>
  <c r="Q1040" i="8"/>
  <c r="Q1101" i="8"/>
  <c r="Q606" i="8"/>
  <c r="Q396" i="8"/>
  <c r="Q1152" i="8"/>
  <c r="Q622" i="8"/>
  <c r="Q305" i="8"/>
  <c r="Q1195" i="8"/>
  <c r="Q700" i="8"/>
  <c r="Q817" i="8"/>
  <c r="Q163" i="8"/>
  <c r="Q126" i="8"/>
  <c r="Q369" i="8"/>
  <c r="Q481" i="8"/>
  <c r="Q896" i="8"/>
  <c r="Q1220" i="8"/>
  <c r="Q1133" i="8"/>
  <c r="Q209" i="8"/>
  <c r="Q1179" i="8"/>
  <c r="Q497" i="8"/>
  <c r="R412" i="8"/>
  <c r="Q960" i="8"/>
  <c r="R124" i="8"/>
  <c r="Q908" i="8"/>
  <c r="Q282" i="8"/>
  <c r="R131" i="8"/>
  <c r="R496" i="8"/>
  <c r="T132" i="8"/>
  <c r="Q132" i="8" s="1"/>
  <c r="T72" i="8"/>
  <c r="Q72" i="8" s="1"/>
  <c r="Q208" i="8"/>
  <c r="Q985" i="8"/>
  <c r="Q1223" i="8"/>
  <c r="R653" i="8"/>
  <c r="Q183" i="8"/>
  <c r="R490" i="8"/>
  <c r="R683" i="8"/>
  <c r="R260" i="8"/>
  <c r="R106" i="8"/>
  <c r="Q639" i="8"/>
  <c r="R920" i="8"/>
  <c r="Q36" i="8"/>
  <c r="R937" i="8"/>
  <c r="Q56" i="8"/>
  <c r="R330" i="8"/>
  <c r="R524" i="8"/>
  <c r="Q218" i="8"/>
  <c r="M4" i="9"/>
  <c r="S4" i="9" s="1"/>
  <c r="Q556" i="8"/>
  <c r="R873" i="8"/>
  <c r="R1132" i="8"/>
  <c r="R939" i="8"/>
  <c r="Q820" i="8"/>
  <c r="Q1169" i="8"/>
  <c r="R68" i="8"/>
  <c r="R1176" i="8"/>
  <c r="M8" i="10"/>
  <c r="U8" i="10" s="1"/>
  <c r="Q273" i="8"/>
  <c r="Q653" i="8"/>
  <c r="Q719" i="8"/>
  <c r="Q670" i="8"/>
  <c r="Q93" i="8"/>
  <c r="Q814" i="8"/>
  <c r="Q609" i="8"/>
  <c r="Q337" i="8"/>
  <c r="Q694" i="8"/>
  <c r="Q728" i="8"/>
  <c r="Q78" i="8"/>
  <c r="Q880" i="8"/>
  <c r="Q301" i="8"/>
  <c r="Q99" i="8"/>
  <c r="Q445" i="8"/>
  <c r="Q1140" i="8"/>
  <c r="Q524" i="8"/>
  <c r="Q984" i="8"/>
  <c r="Q683" i="8"/>
  <c r="Q1215" i="8"/>
  <c r="Q288" i="8"/>
  <c r="Q915" i="8"/>
  <c r="V5" i="10"/>
  <c r="Q1109" i="8"/>
  <c r="Q784" i="8"/>
  <c r="Q221" i="8"/>
  <c r="Q269" i="8"/>
  <c r="Q314" i="8"/>
  <c r="Q265" i="8"/>
  <c r="Q473" i="8"/>
  <c r="Q853" i="8"/>
  <c r="Q1008" i="8"/>
  <c r="Q244" i="8"/>
  <c r="Q119" i="8"/>
  <c r="Q751" i="8"/>
  <c r="Q724" i="8"/>
  <c r="Q257" i="8"/>
  <c r="Q990" i="8"/>
  <c r="Q135" i="8"/>
  <c r="Q1213" i="8"/>
  <c r="Q758" i="8"/>
  <c r="Q498" i="8"/>
  <c r="Q112" i="8"/>
  <c r="Q928" i="8"/>
  <c r="Q942" i="8"/>
  <c r="Q11" i="8"/>
  <c r="Q941" i="8"/>
  <c r="Q492" i="8"/>
  <c r="Q88" i="8"/>
  <c r="Q1212" i="8"/>
  <c r="Q289" i="8"/>
  <c r="Q745" i="8"/>
  <c r="Q21" i="8"/>
  <c r="Q352" i="8"/>
  <c r="Q495" i="8"/>
  <c r="Q507" i="8"/>
  <c r="Q564" i="8"/>
  <c r="Q752" i="8"/>
  <c r="Q732" i="8"/>
  <c r="Q717" i="8"/>
  <c r="Q379" i="8"/>
  <c r="Q38" i="8"/>
  <c r="Q560" i="8"/>
  <c r="Q65" i="8"/>
  <c r="Q845" i="8"/>
  <c r="Q637" i="8"/>
  <c r="Q685" i="8"/>
  <c r="Q30" i="8"/>
  <c r="Q718" i="8"/>
  <c r="Q136" i="8"/>
  <c r="T21" i="10"/>
  <c r="Q735" i="8"/>
  <c r="Q68" i="8"/>
  <c r="Q651" i="8"/>
  <c r="Q1024" i="8"/>
  <c r="Q293" i="8"/>
  <c r="Q910" i="8"/>
  <c r="V7" i="9"/>
  <c r="Q123" i="8"/>
  <c r="Q128" i="8"/>
  <c r="Q460" i="8"/>
  <c r="T885" i="8"/>
  <c r="Q885" i="8" s="1"/>
  <c r="M14" i="9"/>
  <c r="U14" i="9" s="1"/>
  <c r="Q33" i="8"/>
  <c r="T180" i="8"/>
  <c r="Q180" i="8" s="1"/>
  <c r="Q538" i="8"/>
  <c r="Q16" i="8"/>
  <c r="T37" i="8"/>
  <c r="Q37" i="8" s="1"/>
  <c r="Q42" i="8"/>
  <c r="Q77" i="8"/>
  <c r="Q327" i="8"/>
  <c r="Q440" i="8"/>
  <c r="T5" i="10"/>
  <c r="Q176" i="8"/>
  <c r="Q294" i="8"/>
  <c r="Q400" i="8"/>
  <c r="Q976" i="8"/>
  <c r="Q204" i="8"/>
  <c r="Q172" i="8"/>
  <c r="Q116" i="8"/>
  <c r="Q303" i="8"/>
  <c r="Q220" i="8"/>
  <c r="V14" i="9"/>
  <c r="Q403" i="8"/>
  <c r="Q206" i="8"/>
  <c r="Q201" i="8"/>
  <c r="Q175" i="8"/>
  <c r="Q320" i="8"/>
  <c r="Q640" i="8"/>
  <c r="Q124" i="8"/>
  <c r="Q40" i="8"/>
  <c r="Q570" i="8"/>
  <c r="Q534" i="8"/>
  <c r="Q53" i="8"/>
  <c r="Q159" i="8"/>
  <c r="Q97" i="8"/>
  <c r="Q281" i="8"/>
  <c r="T827" i="8"/>
  <c r="Q827" i="8" s="1"/>
  <c r="M26" i="10"/>
  <c r="W26" i="10" s="1"/>
  <c r="Q127" i="8"/>
  <c r="T351" i="8"/>
  <c r="Q351" i="8" s="1"/>
  <c r="Q892" i="8"/>
  <c r="Q321" i="8"/>
  <c r="Q464" i="8"/>
  <c r="Q10" i="8"/>
  <c r="Q120" i="8"/>
  <c r="Q212" i="8"/>
  <c r="Q568" i="8"/>
  <c r="Q80" i="8"/>
  <c r="Q364" i="8"/>
  <c r="Q266" i="8"/>
  <c r="Q102" i="8"/>
  <c r="Q332" i="8"/>
  <c r="Q276" i="8"/>
  <c r="T24" i="10"/>
  <c r="Q317" i="8"/>
  <c r="Q678" i="8"/>
  <c r="Q122" i="8"/>
  <c r="Q173" i="8"/>
  <c r="Q334" i="8"/>
  <c r="Q224" i="8"/>
  <c r="Q202" i="8"/>
  <c r="Q476" i="8"/>
  <c r="Q284" i="8"/>
  <c r="Q54" i="8"/>
  <c r="Q383" i="8"/>
  <c r="Q409" i="8"/>
  <c r="Q319" i="8"/>
  <c r="Q326" i="8"/>
  <c r="Q6" i="8"/>
  <c r="Q250" i="8"/>
  <c r="Q240" i="8"/>
  <c r="Q412" i="8"/>
  <c r="Q35" i="8"/>
  <c r="Q95" i="8"/>
  <c r="Q591" i="8"/>
  <c r="V10" i="10"/>
  <c r="Q125" i="8"/>
  <c r="V7" i="10"/>
  <c r="Q398" i="8"/>
  <c r="Q4" i="8"/>
  <c r="Q71" i="8"/>
  <c r="Q79" i="8"/>
  <c r="U16" i="9"/>
  <c r="W16" i="9"/>
  <c r="Q664" i="8"/>
  <c r="R253" i="8"/>
  <c r="R730" i="8"/>
  <c r="R87" i="8"/>
  <c r="T316" i="8"/>
  <c r="Q316" i="8" s="1"/>
  <c r="Q272" i="8"/>
  <c r="M9" i="10"/>
  <c r="W9" i="10" s="1"/>
  <c r="Q442" i="8"/>
  <c r="T625" i="8"/>
  <c r="Q625" i="8" s="1"/>
  <c r="Q104" i="8"/>
  <c r="M10" i="9"/>
  <c r="U10" i="9" s="1"/>
  <c r="Q336" i="8"/>
  <c r="R664" i="8"/>
  <c r="Q87" i="8"/>
  <c r="R129" i="8"/>
  <c r="Q214" i="8"/>
  <c r="S16" i="9"/>
  <c r="Q350" i="8"/>
  <c r="Q438" i="8"/>
  <c r="M21" i="10"/>
  <c r="W21" i="10" s="1"/>
  <c r="T388" i="8"/>
  <c r="Q388" i="8" s="1"/>
  <c r="Q256" i="8"/>
  <c r="Q13" i="8"/>
  <c r="Q191" i="8"/>
  <c r="Q115" i="8"/>
  <c r="Q372" i="8"/>
  <c r="R400" i="8"/>
  <c r="R265" i="8"/>
  <c r="R337" i="8"/>
  <c r="M12" i="9"/>
  <c r="S12" i="9" s="1"/>
  <c r="T199" i="8"/>
  <c r="Q199" i="8" s="1"/>
  <c r="Q231" i="8"/>
  <c r="R270" i="8"/>
  <c r="R373" i="8"/>
  <c r="R440" i="8"/>
  <c r="Q528" i="8"/>
  <c r="T468" i="8"/>
  <c r="Q468" i="8" s="1"/>
  <c r="Q144" i="8"/>
  <c r="R568" i="8"/>
  <c r="Q203" i="8"/>
  <c r="Q496" i="8"/>
  <c r="M7" i="10"/>
  <c r="U7" i="10" s="1"/>
  <c r="T268" i="8"/>
  <c r="Q268" i="8" s="1"/>
  <c r="T647" i="8"/>
  <c r="Q647" i="8" s="1"/>
  <c r="R846" i="8"/>
  <c r="R724" i="8"/>
  <c r="R820" i="8"/>
  <c r="T542" i="8"/>
  <c r="Q542" i="8" s="1"/>
  <c r="T236" i="8"/>
  <c r="Q236" i="8" s="1"/>
  <c r="R833" i="8"/>
  <c r="T304" i="8"/>
  <c r="Q304" i="8" s="1"/>
  <c r="T348" i="8"/>
  <c r="Q348" i="8" s="1"/>
  <c r="T948" i="8"/>
  <c r="Q948" i="8" s="1"/>
  <c r="T593" i="8"/>
  <c r="Q593" i="8" s="1"/>
  <c r="R666" i="8"/>
  <c r="T187" i="8"/>
  <c r="Q187" i="8" s="1"/>
  <c r="R984" i="8"/>
  <c r="Q200" i="8"/>
  <c r="T743" i="8"/>
  <c r="Q743" i="8" s="1"/>
  <c r="R9" i="8"/>
  <c r="R667" i="8"/>
  <c r="R317" i="8"/>
  <c r="R95" i="8"/>
  <c r="T1188" i="8"/>
  <c r="Q1188" i="8" s="1"/>
  <c r="R80" i="8"/>
  <c r="R74" i="8"/>
  <c r="R104" i="8"/>
  <c r="R907" i="8"/>
  <c r="R71" i="8"/>
  <c r="R212" i="8"/>
  <c r="T961" i="8"/>
  <c r="Q961" i="8" s="1"/>
  <c r="R283" i="8"/>
  <c r="R6" i="8"/>
  <c r="R548" i="8"/>
  <c r="R409" i="8"/>
  <c r="R784" i="8"/>
  <c r="R94" i="8"/>
  <c r="R1001" i="8"/>
  <c r="T427" i="8"/>
  <c r="Q427" i="8" s="1"/>
  <c r="T548" i="8"/>
  <c r="Q548" i="8" s="1"/>
  <c r="Q49" i="8"/>
  <c r="R476" i="8"/>
  <c r="R401" i="8"/>
  <c r="R305" i="8"/>
  <c r="T729" i="8"/>
  <c r="Q729" i="8" s="1"/>
  <c r="M22" i="10"/>
  <c r="W22" i="10" s="1"/>
  <c r="R174" i="8"/>
  <c r="R458" i="8"/>
  <c r="T10" i="9"/>
  <c r="V10" i="9"/>
  <c r="T986" i="8"/>
  <c r="Q986" i="8" s="1"/>
  <c r="R986" i="8"/>
  <c r="T1147" i="8"/>
  <c r="Q1147" i="8" s="1"/>
  <c r="R1147" i="8"/>
  <c r="R425" i="8"/>
  <c r="T425" i="8"/>
  <c r="Q425" i="8" s="1"/>
  <c r="T1191" i="8"/>
  <c r="Q1191" i="8" s="1"/>
  <c r="R1191" i="8"/>
  <c r="T160" i="8"/>
  <c r="Q160" i="8" s="1"/>
  <c r="T22" i="10"/>
  <c r="V22" i="10"/>
  <c r="Q296" i="8"/>
  <c r="R120" i="8"/>
  <c r="T8" i="10"/>
  <c r="V8" i="10"/>
  <c r="T117" i="8"/>
  <c r="Q117" i="8" s="1"/>
  <c r="R117" i="8"/>
  <c r="T536" i="8"/>
  <c r="Q536" i="8" s="1"/>
  <c r="R536" i="8"/>
  <c r="T444" i="8"/>
  <c r="Q444" i="8" s="1"/>
  <c r="T952" i="8"/>
  <c r="Q952" i="8" s="1"/>
  <c r="R564" i="8"/>
  <c r="Q470" i="8"/>
  <c r="T714" i="8"/>
  <c r="Q714" i="8" s="1"/>
  <c r="R714" i="8"/>
  <c r="T108" i="8"/>
  <c r="Q108" i="8" s="1"/>
  <c r="R108" i="8"/>
  <c r="Q96" i="8"/>
  <c r="Q300" i="8"/>
  <c r="Q278" i="8"/>
  <c r="R231" i="8"/>
  <c r="Q384" i="8"/>
  <c r="Q150" i="8"/>
  <c r="Q588" i="8"/>
  <c r="Q267" i="8"/>
  <c r="Q363" i="8"/>
  <c r="R200" i="8"/>
  <c r="T628" i="8"/>
  <c r="Q628" i="8" s="1"/>
  <c r="R628" i="8"/>
  <c r="T842" i="8"/>
  <c r="Q842" i="8" s="1"/>
  <c r="R842" i="8"/>
  <c r="T81" i="8"/>
  <c r="Q81" i="8" s="1"/>
  <c r="R81" i="8"/>
  <c r="T974" i="8"/>
  <c r="Q974" i="8" s="1"/>
  <c r="R974" i="8"/>
  <c r="T313" i="8"/>
  <c r="Q313" i="8" s="1"/>
  <c r="R313" i="8"/>
  <c r="T812" i="8"/>
  <c r="Q812" i="8" s="1"/>
  <c r="R812" i="8"/>
  <c r="T790" i="8"/>
  <c r="Q790" i="8" s="1"/>
  <c r="R790" i="8"/>
  <c r="T623" i="8"/>
  <c r="Q623" i="8" s="1"/>
  <c r="R623" i="8"/>
  <c r="T1160" i="8"/>
  <c r="Q1160" i="8" s="1"/>
  <c r="R1160" i="8"/>
  <c r="T26" i="10"/>
  <c r="V26" i="10"/>
  <c r="Q94" i="8"/>
  <c r="T23" i="10"/>
  <c r="V23" i="10"/>
  <c r="T4" i="9"/>
  <c r="V4" i="9"/>
  <c r="T1111" i="8"/>
  <c r="Q1111" i="8" s="1"/>
  <c r="R1111" i="8"/>
  <c r="R742" i="8"/>
  <c r="T742" i="8"/>
  <c r="Q742" i="8" s="1"/>
  <c r="T20" i="10"/>
  <c r="V20" i="10"/>
  <c r="R1053" i="8"/>
  <c r="T1053" i="8"/>
  <c r="Q1053" i="8" s="1"/>
  <c r="T7" i="10"/>
  <c r="T710" i="8"/>
  <c r="Q710" i="8" s="1"/>
  <c r="R710" i="8"/>
  <c r="T550" i="8"/>
  <c r="Q550" i="8" s="1"/>
  <c r="R550" i="8"/>
  <c r="T1062" i="8"/>
  <c r="Q1062" i="8" s="1"/>
  <c r="R1062" i="8"/>
  <c r="T630" i="8"/>
  <c r="Q630" i="8" s="1"/>
  <c r="R630" i="8"/>
  <c r="R749" i="8"/>
  <c r="T749" i="8"/>
  <c r="Q749" i="8" s="1"/>
  <c r="T1214" i="8"/>
  <c r="Q1214" i="8" s="1"/>
  <c r="R1214" i="8"/>
  <c r="R1236" i="8"/>
  <c r="T1236" i="8"/>
  <c r="Q1236" i="8" s="1"/>
  <c r="R1130" i="8"/>
  <c r="T1130" i="8"/>
  <c r="Q1130" i="8" s="1"/>
  <c r="R654" i="8"/>
  <c r="T654" i="8"/>
  <c r="Q654" i="8" s="1"/>
  <c r="M13" i="10"/>
  <c r="S13" i="10" s="1"/>
  <c r="Q192" i="8"/>
  <c r="Q368" i="8"/>
  <c r="R1082" i="8"/>
  <c r="Q526" i="8"/>
  <c r="V4" i="10"/>
  <c r="T4" i="10"/>
  <c r="T11" i="9"/>
  <c r="V11" i="9"/>
  <c r="T1048" i="8"/>
  <c r="Q1048" i="8" s="1"/>
  <c r="R1048" i="8"/>
  <c r="Q292" i="8"/>
  <c r="R1071" i="8"/>
  <c r="T721" i="8"/>
  <c r="Q721" i="8" s="1"/>
  <c r="Q158" i="8"/>
  <c r="V11" i="10"/>
  <c r="T11" i="10"/>
  <c r="T5" i="9"/>
  <c r="V5" i="9"/>
  <c r="R520" i="8"/>
  <c r="T520" i="8"/>
  <c r="Q520" i="8" s="1"/>
  <c r="T621" i="8"/>
  <c r="Q621" i="8" s="1"/>
  <c r="R621" i="8"/>
  <c r="R455" i="8"/>
  <c r="T455" i="8"/>
  <c r="Q455" i="8" s="1"/>
  <c r="T618" i="8"/>
  <c r="Q618" i="8" s="1"/>
  <c r="R618" i="8"/>
  <c r="T871" i="8"/>
  <c r="Q871" i="8" s="1"/>
  <c r="R871" i="8"/>
  <c r="T793" i="8"/>
  <c r="Q793" i="8" s="1"/>
  <c r="R793" i="8"/>
  <c r="T861" i="8"/>
  <c r="Q861" i="8" s="1"/>
  <c r="R861" i="8"/>
  <c r="T9" i="10"/>
  <c r="V9" i="10"/>
  <c r="R695" i="8"/>
  <c r="T695" i="8"/>
  <c r="Q695" i="8" s="1"/>
  <c r="R521" i="8"/>
  <c r="T521" i="8"/>
  <c r="Q521" i="8" s="1"/>
  <c r="R918" i="8"/>
  <c r="T918" i="8"/>
  <c r="Q918" i="8" s="1"/>
  <c r="T712" i="8"/>
  <c r="Q712" i="8" s="1"/>
  <c r="R712" i="8"/>
  <c r="T27" i="10"/>
  <c r="V27" i="10"/>
  <c r="R308" i="8"/>
  <c r="Q188" i="8"/>
  <c r="T1068" i="8"/>
  <c r="Q1068" i="8" s="1"/>
  <c r="R744" i="8"/>
  <c r="T744" i="8"/>
  <c r="Q744" i="8" s="1"/>
  <c r="T429" i="8"/>
  <c r="Q429" i="8" s="1"/>
  <c r="R429" i="8"/>
  <c r="R551" i="8"/>
  <c r="T551" i="8"/>
  <c r="Q551" i="8" s="1"/>
  <c r="T1146" i="8"/>
  <c r="Q1146" i="8" s="1"/>
  <c r="R1146" i="8"/>
  <c r="T456" i="8"/>
  <c r="Q456" i="8" s="1"/>
  <c r="R456" i="8"/>
  <c r="T889" i="8"/>
  <c r="Q889" i="8" s="1"/>
  <c r="R889" i="8"/>
  <c r="Q346" i="8"/>
  <c r="T1047" i="8"/>
  <c r="Q1047" i="8" s="1"/>
  <c r="R1047" i="8"/>
  <c r="T141" i="8"/>
  <c r="Q141" i="8" s="1"/>
  <c r="R141" i="8"/>
  <c r="T472" i="8"/>
  <c r="Q472" i="8" s="1"/>
  <c r="R472" i="8"/>
  <c r="R983" i="8"/>
  <c r="T983" i="8"/>
  <c r="Q983" i="8" s="1"/>
  <c r="T168" i="8"/>
  <c r="Q168" i="8" s="1"/>
  <c r="R168" i="8"/>
  <c r="T390" i="8"/>
  <c r="Q390" i="8" s="1"/>
  <c r="R390" i="8"/>
  <c r="T829" i="8"/>
  <c r="Q829" i="8" s="1"/>
  <c r="R829" i="8"/>
  <c r="R1129" i="8"/>
  <c r="T1129" i="8"/>
  <c r="Q1129" i="8" s="1"/>
  <c r="Q174" i="8"/>
  <c r="T488" i="8"/>
  <c r="Q488" i="8" s="1"/>
  <c r="R488" i="8"/>
  <c r="R111" i="8"/>
  <c r="T111" i="8"/>
  <c r="Q111" i="8" s="1"/>
  <c r="Q491" i="8"/>
  <c r="Q310" i="8"/>
  <c r="R759" i="8"/>
  <c r="T759" i="8"/>
  <c r="Q759" i="8" s="1"/>
  <c r="T1127" i="8"/>
  <c r="Q1127" i="8" s="1"/>
  <c r="R1127" i="8"/>
  <c r="Q92" i="8"/>
  <c r="T886" i="8"/>
  <c r="Q886" i="8" s="1"/>
  <c r="Q271" i="8"/>
  <c r="R299" i="8"/>
  <c r="T299" i="8"/>
  <c r="Q299" i="8" s="1"/>
  <c r="T1000" i="8"/>
  <c r="Q1000" i="8" s="1"/>
  <c r="R1000" i="8"/>
  <c r="R450" i="8"/>
  <c r="T450" i="8"/>
  <c r="Q450" i="8" s="1"/>
  <c r="R154" i="8"/>
  <c r="T154" i="8"/>
  <c r="Q154" i="8" s="1"/>
  <c r="Q270" i="8"/>
  <c r="T840" i="8"/>
  <c r="Q840" i="8" s="1"/>
  <c r="R840" i="8"/>
  <c r="T222" i="8"/>
  <c r="Q222" i="8" s="1"/>
  <c r="R1094" i="8"/>
  <c r="T505" i="8"/>
  <c r="Q505" i="8" s="1"/>
  <c r="R505" i="8"/>
  <c r="R407" i="8"/>
  <c r="T407" i="8"/>
  <c r="Q407" i="8" s="1"/>
  <c r="R247" i="8"/>
  <c r="T247" i="8"/>
  <c r="Q247" i="8" s="1"/>
  <c r="R608" i="8"/>
  <c r="T608" i="8"/>
  <c r="Q608" i="8" s="1"/>
  <c r="M9" i="9"/>
  <c r="U9" i="9" s="1"/>
  <c r="T1239" i="8"/>
  <c r="Q1239" i="8" s="1"/>
  <c r="R52" i="8"/>
  <c r="M23" i="10"/>
  <c r="W23" i="10" s="1"/>
  <c r="Q433" i="8"/>
  <c r="R1061" i="8"/>
  <c r="Q555" i="8"/>
  <c r="Q262" i="8"/>
  <c r="T1035" i="8"/>
  <c r="Q1035" i="8" s="1"/>
  <c r="R896" i="8"/>
  <c r="T847" i="8"/>
  <c r="Q847" i="8" s="1"/>
  <c r="R847" i="8"/>
  <c r="T836" i="8"/>
  <c r="Q836" i="8" s="1"/>
  <c r="R836" i="8"/>
  <c r="T359" i="8"/>
  <c r="Q359" i="8" s="1"/>
  <c r="R359" i="8"/>
  <c r="T1054" i="8"/>
  <c r="Q1054" i="8" s="1"/>
  <c r="R1054" i="8"/>
  <c r="T349" i="8"/>
  <c r="Q349" i="8" s="1"/>
  <c r="R349" i="8"/>
  <c r="T704" i="8"/>
  <c r="Q704" i="8" s="1"/>
  <c r="R704" i="8"/>
  <c r="Q230" i="8"/>
  <c r="M17" i="10"/>
  <c r="U17" i="10" s="1"/>
  <c r="R163" i="8"/>
  <c r="Q52" i="8"/>
  <c r="Q76" i="8"/>
  <c r="Q260" i="8"/>
  <c r="R498" i="8"/>
  <c r="R915" i="8"/>
  <c r="Q156" i="8"/>
  <c r="T977" i="8"/>
  <c r="Q977" i="8" s="1"/>
  <c r="Q540" i="8"/>
  <c r="R941" i="8"/>
  <c r="T16" i="10"/>
  <c r="V16" i="10"/>
  <c r="T14" i="9"/>
  <c r="T825" i="8"/>
  <c r="Q825" i="8" s="1"/>
  <c r="R825" i="8"/>
  <c r="T612" i="8"/>
  <c r="Q612" i="8" s="1"/>
  <c r="R612" i="8"/>
  <c r="T711" i="8"/>
  <c r="Q711" i="8" s="1"/>
  <c r="R711" i="8"/>
  <c r="Q423" i="8"/>
  <c r="T1050" i="8"/>
  <c r="Q1050" i="8" s="1"/>
  <c r="R1050" i="8"/>
  <c r="R1227" i="8"/>
  <c r="T1227" i="8"/>
  <c r="Q1227" i="8" s="1"/>
  <c r="T1198" i="8"/>
  <c r="Q1198" i="8" s="1"/>
  <c r="R1198" i="8"/>
  <c r="R569" i="8"/>
  <c r="T569" i="8"/>
  <c r="Q569" i="8" s="1"/>
  <c r="V21" i="10"/>
  <c r="R202" i="8"/>
  <c r="T228" i="8"/>
  <c r="Q228" i="8" s="1"/>
  <c r="V12" i="9"/>
  <c r="T12" i="9"/>
  <c r="T636" i="8"/>
  <c r="Q636" i="8" s="1"/>
  <c r="R636" i="8"/>
  <c r="T216" i="8"/>
  <c r="Q216" i="8" s="1"/>
  <c r="R216" i="8"/>
  <c r="T13" i="10"/>
  <c r="V13" i="10"/>
  <c r="R1210" i="8"/>
  <c r="T1210" i="8"/>
  <c r="Q1210" i="8" s="1"/>
  <c r="V9" i="9"/>
  <c r="T9" i="9"/>
  <c r="T462" i="8"/>
  <c r="Q462" i="8" s="1"/>
  <c r="R462" i="8"/>
  <c r="T810" i="8"/>
  <c r="Q810" i="8" s="1"/>
  <c r="R831" i="8"/>
  <c r="T13" i="9"/>
  <c r="V13" i="9"/>
  <c r="R53" i="8"/>
  <c r="T17" i="10"/>
  <c r="V17" i="10"/>
  <c r="R1065" i="8"/>
  <c r="T1065" i="8"/>
  <c r="Q1065" i="8" s="1"/>
  <c r="Q330" i="8"/>
  <c r="R779" i="8"/>
  <c r="T779" i="8"/>
  <c r="Q779" i="8" s="1"/>
  <c r="T973" i="8"/>
  <c r="Q973" i="8" s="1"/>
  <c r="R973" i="8"/>
  <c r="T431" i="8"/>
  <c r="Q431" i="8" s="1"/>
  <c r="R431" i="8"/>
  <c r="T3" i="9"/>
  <c r="V3" i="9"/>
  <c r="T902" i="8"/>
  <c r="Q902" i="8" s="1"/>
  <c r="R902" i="8"/>
  <c r="Q283" i="8"/>
  <c r="T501" i="8"/>
  <c r="Q501" i="8" s="1"/>
  <c r="R501" i="8"/>
  <c r="T421" i="8"/>
  <c r="Q421" i="8" s="1"/>
  <c r="R421" i="8"/>
  <c r="T916" i="8"/>
  <c r="Q916" i="8" s="1"/>
  <c r="R916" i="8"/>
  <c r="R540" i="8"/>
  <c r="T726" i="8"/>
  <c r="Q726" i="8" s="1"/>
  <c r="R726" i="8"/>
  <c r="R631" i="8"/>
  <c r="T631" i="8"/>
  <c r="Q631" i="8" s="1"/>
  <c r="R403" i="8"/>
  <c r="T1159" i="8"/>
  <c r="Q1159" i="8" s="1"/>
  <c r="R1159" i="8"/>
  <c r="T328" i="8"/>
  <c r="Q328" i="8" s="1"/>
  <c r="R328" i="8"/>
  <c r="T371" i="8"/>
  <c r="Q371" i="8" s="1"/>
  <c r="R371" i="8"/>
  <c r="T424" i="8"/>
  <c r="Q424" i="8" s="1"/>
  <c r="R424" i="8"/>
  <c r="T578" i="8"/>
  <c r="Q578" i="8" s="1"/>
  <c r="R578" i="8"/>
  <c r="R66" i="8"/>
  <c r="T1171" i="8"/>
  <c r="Q1171" i="8" s="1"/>
  <c r="T484" i="8"/>
  <c r="Q484" i="8" s="1"/>
  <c r="R484" i="8"/>
  <c r="T5" i="8"/>
  <c r="Q5" i="8" s="1"/>
  <c r="T243" i="8"/>
  <c r="Q243" i="8" s="1"/>
  <c r="R243" i="8"/>
  <c r="R645" i="8"/>
  <c r="T645" i="8"/>
  <c r="Q645" i="8" s="1"/>
  <c r="R276" i="8"/>
  <c r="T229" i="8"/>
  <c r="Q229" i="8" s="1"/>
  <c r="R229" i="8"/>
  <c r="R740" i="8"/>
  <c r="T740" i="8"/>
  <c r="Q740" i="8" s="1"/>
  <c r="T195" i="8"/>
  <c r="Q195" i="8" s="1"/>
  <c r="R195" i="8"/>
  <c r="T18" i="8"/>
  <c r="Q18" i="8" s="1"/>
  <c r="R18" i="8"/>
  <c r="T533" i="8"/>
  <c r="Q533" i="8" s="1"/>
  <c r="R533" i="8"/>
  <c r="T580" i="8"/>
  <c r="Q580" i="8" s="1"/>
  <c r="T274" i="8"/>
  <c r="Q274" i="8" s="1"/>
  <c r="R274" i="8"/>
  <c r="T261" i="8"/>
  <c r="Q261" i="8" s="1"/>
  <c r="R261" i="8"/>
  <c r="M15" i="9"/>
  <c r="T563" i="8"/>
  <c r="Q563" i="8" s="1"/>
  <c r="R563" i="8"/>
  <c r="T1076" i="8"/>
  <c r="Q1076" i="8" s="1"/>
  <c r="R1076" i="8"/>
  <c r="R34" i="8"/>
  <c r="T34" i="8"/>
  <c r="Q34" i="8" s="1"/>
  <c r="R306" i="8"/>
  <c r="T439" i="8"/>
  <c r="Q439" i="8" s="1"/>
  <c r="R439" i="8"/>
  <c r="R1078" i="8"/>
  <c r="R293" i="8"/>
  <c r="T307" i="8"/>
  <c r="Q307" i="8" s="1"/>
  <c r="R307" i="8"/>
  <c r="R284" i="8"/>
  <c r="R178" i="8"/>
  <c r="T178" i="8"/>
  <c r="Q178" i="8" s="1"/>
  <c r="T51" i="8"/>
  <c r="Q51" i="8" s="1"/>
  <c r="R51" i="8"/>
  <c r="R613" i="8"/>
  <c r="T613" i="8"/>
  <c r="Q613" i="8" s="1"/>
  <c r="S10" i="10"/>
  <c r="W10" i="10"/>
  <c r="U10" i="10"/>
  <c r="T1186" i="8"/>
  <c r="Q1186" i="8" s="1"/>
  <c r="R1186" i="8"/>
  <c r="R146" i="8"/>
  <c r="T146" i="8"/>
  <c r="Q146" i="8" s="1"/>
  <c r="T738" i="8"/>
  <c r="Q738" i="8" s="1"/>
  <c r="R738" i="8"/>
  <c r="R12" i="8"/>
  <c r="R291" i="8"/>
  <c r="T291" i="8"/>
  <c r="Q291" i="8" s="1"/>
  <c r="R147" i="8"/>
  <c r="T147" i="8"/>
  <c r="Q147" i="8" s="1"/>
  <c r="R517" i="8"/>
  <c r="T517" i="8"/>
  <c r="Q517" i="8" s="1"/>
  <c r="R611" i="8"/>
  <c r="T611" i="8"/>
  <c r="Q611" i="8" s="1"/>
  <c r="T837" i="8"/>
  <c r="Q837" i="8" s="1"/>
  <c r="R837" i="8"/>
  <c r="Q12" i="8"/>
  <c r="T140" i="8"/>
  <c r="Q140" i="8" s="1"/>
  <c r="R292" i="8"/>
  <c r="T1155" i="8"/>
  <c r="Q1155" i="8" s="1"/>
  <c r="R1155" i="8"/>
  <c r="R947" i="8"/>
  <c r="T947" i="8"/>
  <c r="Q947" i="8" s="1"/>
  <c r="T727" i="8"/>
  <c r="Q727" i="8" s="1"/>
  <c r="R727" i="8"/>
  <c r="R315" i="8"/>
  <c r="T315" i="8"/>
  <c r="Q315" i="8" s="1"/>
  <c r="R430" i="8"/>
  <c r="T430" i="8"/>
  <c r="Q430" i="8" s="1"/>
  <c r="T232" i="8"/>
  <c r="Q232" i="8" s="1"/>
  <c r="R232" i="8"/>
  <c r="T522" i="8"/>
  <c r="Q522" i="8" s="1"/>
  <c r="R522" i="8"/>
  <c r="R3" i="8"/>
  <c r="T3" i="8"/>
  <c r="Q3" i="8" s="1"/>
  <c r="R899" i="8"/>
  <c r="T899" i="8"/>
  <c r="Q899" i="8" s="1"/>
  <c r="T469" i="8"/>
  <c r="Q469" i="8" s="1"/>
  <c r="R469" i="8"/>
  <c r="T731" i="8"/>
  <c r="Q731" i="8" s="1"/>
  <c r="R731" i="8"/>
  <c r="T532" i="8"/>
  <c r="Q532" i="8" s="1"/>
  <c r="R532" i="8"/>
  <c r="T298" i="8"/>
  <c r="Q298" i="8" s="1"/>
  <c r="R298" i="8"/>
  <c r="R951" i="8"/>
  <c r="T951" i="8"/>
  <c r="Q951" i="8" s="1"/>
  <c r="T28" i="8"/>
  <c r="Q28" i="8" s="1"/>
  <c r="R28" i="8"/>
  <c r="T754" i="8"/>
  <c r="Q754" i="8" s="1"/>
  <c r="R754" i="8"/>
  <c r="T312" i="8"/>
  <c r="Q312" i="8" s="1"/>
  <c r="R312" i="8"/>
  <c r="T852" i="8"/>
  <c r="Q852" i="8" s="1"/>
  <c r="R852" i="8"/>
  <c r="T1178" i="8"/>
  <c r="Q1178" i="8" s="1"/>
  <c r="R1178" i="8"/>
  <c r="R339" i="8"/>
  <c r="T339" i="8"/>
  <c r="Q339" i="8" s="1"/>
  <c r="T453" i="8"/>
  <c r="Q453" i="8" s="1"/>
  <c r="R453" i="8"/>
  <c r="T632" i="8"/>
  <c r="Q632" i="8" s="1"/>
  <c r="R632" i="8"/>
  <c r="R971" i="8"/>
  <c r="T971" i="8"/>
  <c r="Q971" i="8" s="1"/>
  <c r="T311" i="8"/>
  <c r="Q311" i="8" s="1"/>
  <c r="R311" i="8"/>
  <c r="T650" i="8"/>
  <c r="Q650" i="8" s="1"/>
  <c r="R650" i="8"/>
  <c r="T82" i="8"/>
  <c r="Q82" i="8" s="1"/>
  <c r="R82" i="8"/>
  <c r="R1092" i="8"/>
  <c r="T1092" i="8"/>
  <c r="Q1092" i="8" s="1"/>
  <c r="R824" i="8"/>
  <c r="T824" i="8"/>
  <c r="Q824" i="8" s="1"/>
  <c r="T652" i="8"/>
  <c r="Q652" i="8" s="1"/>
  <c r="R652" i="8"/>
  <c r="T258" i="8"/>
  <c r="Q258" i="8" s="1"/>
  <c r="R258" i="8"/>
  <c r="R680" i="8"/>
  <c r="T680" i="8"/>
  <c r="Q680" i="8" s="1"/>
  <c r="T860" i="8"/>
  <c r="Q860" i="8" s="1"/>
  <c r="R860" i="8"/>
  <c r="T535" i="8"/>
  <c r="Q535" i="8" s="1"/>
  <c r="R535" i="8"/>
  <c r="R789" i="8"/>
  <c r="T789" i="8"/>
  <c r="Q789" i="8" s="1"/>
  <c r="T500" i="8"/>
  <c r="Q500" i="8" s="1"/>
  <c r="R500" i="8"/>
  <c r="T355" i="8"/>
  <c r="Q355" i="8" s="1"/>
  <c r="R355" i="8"/>
  <c r="T1016" i="8"/>
  <c r="Q1016" i="8" s="1"/>
  <c r="R1016" i="8"/>
  <c r="T583" i="8"/>
  <c r="Q583" i="8" s="1"/>
  <c r="R583" i="8"/>
  <c r="T858" i="8"/>
  <c r="Q858" i="8" s="1"/>
  <c r="R858" i="8"/>
  <c r="T50" i="8"/>
  <c r="Q50" i="8" s="1"/>
  <c r="T1096" i="8"/>
  <c r="Q1096" i="8" s="1"/>
  <c r="R1096" i="8"/>
  <c r="T748" i="8"/>
  <c r="Q748" i="8" s="1"/>
  <c r="R748" i="8"/>
  <c r="T693" i="8"/>
  <c r="Q693" i="8" s="1"/>
  <c r="R693" i="8"/>
  <c r="T776" i="8"/>
  <c r="Q776" i="8" s="1"/>
  <c r="R776" i="8"/>
  <c r="T1116" i="8"/>
  <c r="Q1116" i="8" s="1"/>
  <c r="R1116" i="8"/>
  <c r="T1095" i="8"/>
  <c r="Q1095" i="8" s="1"/>
  <c r="R1095" i="8"/>
  <c r="T325" i="8"/>
  <c r="Q325" i="8" s="1"/>
  <c r="R325" i="8"/>
  <c r="R676" i="8"/>
  <c r="T676" i="8"/>
  <c r="Q676" i="8" s="1"/>
  <c r="T420" i="8"/>
  <c r="Q420" i="8" s="1"/>
  <c r="R420" i="8"/>
  <c r="R934" i="8"/>
  <c r="T934" i="8"/>
  <c r="Q934" i="8" s="1"/>
  <c r="T603" i="8"/>
  <c r="Q603" i="8" s="1"/>
  <c r="R603" i="8"/>
  <c r="T903" i="8"/>
  <c r="Q903" i="8" s="1"/>
  <c r="R903" i="8"/>
  <c r="R970" i="8"/>
  <c r="T970" i="8"/>
  <c r="Q970" i="8" s="1"/>
  <c r="R614" i="8"/>
  <c r="T614" i="8"/>
  <c r="Q614" i="8" s="1"/>
  <c r="R1098" i="8"/>
  <c r="T1098" i="8"/>
  <c r="Q1098" i="8" s="1"/>
  <c r="T166" i="8"/>
  <c r="Q166" i="8" s="1"/>
  <c r="R166" i="8"/>
  <c r="T1084" i="8"/>
  <c r="Q1084" i="8" s="1"/>
  <c r="R1084" i="8"/>
  <c r="T133" i="8"/>
  <c r="Q133" i="8" s="1"/>
  <c r="R133" i="8"/>
  <c r="T872" i="8"/>
  <c r="Q872" i="8" s="1"/>
  <c r="R872" i="8"/>
  <c r="T246" i="8"/>
  <c r="Q246" i="8" s="1"/>
  <c r="R246" i="8"/>
  <c r="R227" i="8"/>
  <c r="T227" i="8"/>
  <c r="Q227" i="8" s="1"/>
  <c r="T772" i="8"/>
  <c r="Q772" i="8" s="1"/>
  <c r="R772" i="8"/>
  <c r="T996" i="8"/>
  <c r="Q996" i="8" s="1"/>
  <c r="R996" i="8"/>
  <c r="R692" i="8"/>
  <c r="T692" i="8"/>
  <c r="Q692" i="8" s="1"/>
  <c r="T345" i="8"/>
  <c r="Q345" i="8" s="1"/>
  <c r="R345" i="8"/>
  <c r="R7" i="8"/>
  <c r="T7" i="8"/>
  <c r="Q7" i="8" s="1"/>
  <c r="T1114" i="8"/>
  <c r="Q1114" i="8" s="1"/>
  <c r="R1114" i="8"/>
  <c r="T584" i="8"/>
  <c r="Q584" i="8" s="1"/>
  <c r="R584" i="8"/>
  <c r="T514" i="8"/>
  <c r="Q514" i="8" s="1"/>
  <c r="R514" i="8"/>
  <c r="R391" i="8"/>
  <c r="T391" i="8"/>
  <c r="Q391" i="8" s="1"/>
  <c r="T324" i="8"/>
  <c r="Q324" i="8" s="1"/>
  <c r="T380" i="8"/>
  <c r="Q380" i="8" s="1"/>
  <c r="R1187" i="8"/>
  <c r="T1187" i="8"/>
  <c r="Q1187" i="8" s="1"/>
  <c r="T297" i="8"/>
  <c r="Q297" i="8" s="1"/>
  <c r="R297" i="8"/>
  <c r="T475" i="8"/>
  <c r="Q475" i="8" s="1"/>
  <c r="R475" i="8"/>
  <c r="R83" i="8"/>
  <c r="T83" i="8"/>
  <c r="Q83" i="8" s="1"/>
  <c r="T137" i="8"/>
  <c r="Q137" i="8" s="1"/>
  <c r="R137" i="8"/>
  <c r="T152" i="8"/>
  <c r="Q152" i="8" s="1"/>
  <c r="R152" i="8"/>
  <c r="T868" i="8"/>
  <c r="Q868" i="8" s="1"/>
  <c r="R868" i="8"/>
  <c r="T518" i="8"/>
  <c r="Q518" i="8" s="1"/>
  <c r="R518" i="8"/>
  <c r="T788" i="8"/>
  <c r="Q788" i="8" s="1"/>
  <c r="R788" i="8"/>
  <c r="R441" i="8"/>
  <c r="T441" i="8"/>
  <c r="Q441" i="8" s="1"/>
  <c r="T1036" i="8"/>
  <c r="Q1036" i="8" s="1"/>
  <c r="R1036" i="8"/>
  <c r="T280" i="8"/>
  <c r="Q280" i="8" s="1"/>
  <c r="R280" i="8"/>
  <c r="T134" i="8"/>
  <c r="Q134" i="8" s="1"/>
  <c r="R134" i="8"/>
  <c r="R967" i="8"/>
  <c r="T967" i="8"/>
  <c r="Q967" i="8" s="1"/>
  <c r="T838" i="8"/>
  <c r="Q838" i="8" s="1"/>
  <c r="R838" i="8"/>
  <c r="T821" i="8"/>
  <c r="Q821" i="8" s="1"/>
  <c r="R821" i="8"/>
  <c r="T393" i="8"/>
  <c r="Q393" i="8" s="1"/>
  <c r="R393" i="8"/>
  <c r="R67" i="8"/>
  <c r="T67" i="8"/>
  <c r="Q67" i="8" s="1"/>
  <c r="T489" i="8"/>
  <c r="Q489" i="8" s="1"/>
  <c r="R489" i="8"/>
  <c r="T157" i="8"/>
  <c r="Q157" i="8" s="1"/>
  <c r="R157" i="8"/>
  <c r="T408" i="8"/>
  <c r="Q408" i="8" s="1"/>
  <c r="R408" i="8"/>
  <c r="T198" i="8"/>
  <c r="Q198" i="8" s="1"/>
  <c r="R198" i="8"/>
  <c r="T295" i="8"/>
  <c r="Q295" i="8" s="1"/>
  <c r="R295" i="8"/>
  <c r="R884" i="8"/>
  <c r="T884" i="8"/>
  <c r="Q884" i="8" s="1"/>
  <c r="R713" i="8"/>
  <c r="T713" i="8"/>
  <c r="Q713" i="8" s="1"/>
  <c r="T1180" i="8"/>
  <c r="Q1180" i="8" s="1"/>
  <c r="R1180" i="8"/>
  <c r="T360" i="8"/>
  <c r="Q360" i="8" s="1"/>
  <c r="R360" i="8"/>
  <c r="T1206" i="8"/>
  <c r="Q1206" i="8" s="1"/>
  <c r="R1206" i="8"/>
  <c r="T762" i="8"/>
  <c r="Q762" i="8" s="1"/>
  <c r="R762" i="8"/>
  <c r="T419" i="8"/>
  <c r="Q419" i="8" s="1"/>
  <c r="R419" i="8"/>
  <c r="R841" i="8"/>
  <c r="T841" i="8"/>
  <c r="Q841" i="8" s="1"/>
  <c r="T61" i="8"/>
  <c r="Q61" i="8" s="1"/>
  <c r="R61" i="8"/>
  <c r="R761" i="8"/>
  <c r="T761" i="8"/>
  <c r="Q761" i="8" s="1"/>
  <c r="T333" i="8"/>
  <c r="Q333" i="8" s="1"/>
  <c r="R333" i="8"/>
  <c r="T504" i="8"/>
  <c r="Q504" i="8" s="1"/>
  <c r="R504" i="8"/>
  <c r="R964" i="8"/>
  <c r="T964" i="8"/>
  <c r="Q964" i="8" s="1"/>
  <c r="R167" i="8"/>
  <c r="T167" i="8"/>
  <c r="Q167" i="8" s="1"/>
  <c r="R375" i="8"/>
  <c r="T375" i="8"/>
  <c r="Q375" i="8" s="1"/>
  <c r="T1012" i="8"/>
  <c r="Q1012" i="8" s="1"/>
  <c r="R1012" i="8"/>
  <c r="T905" i="8"/>
  <c r="Q905" i="8" s="1"/>
  <c r="R905" i="8"/>
  <c r="R930" i="8"/>
  <c r="T930" i="8"/>
  <c r="Q930" i="8" s="1"/>
  <c r="M16" i="10"/>
  <c r="T648" i="8"/>
  <c r="Q648" i="8" s="1"/>
  <c r="R648" i="8"/>
  <c r="R987" i="8"/>
  <c r="T987" i="8"/>
  <c r="Q987" i="8" s="1"/>
  <c r="T644" i="8"/>
  <c r="Q644" i="8" s="1"/>
  <c r="R644" i="8"/>
  <c r="T405" i="8"/>
  <c r="Q405" i="8" s="1"/>
  <c r="R405" i="8"/>
  <c r="Q24" i="8"/>
  <c r="T547" i="8"/>
  <c r="Q547" i="8" s="1"/>
  <c r="R547" i="8"/>
  <c r="R135" i="8"/>
  <c r="M11" i="9"/>
  <c r="W11" i="9" s="1"/>
  <c r="T467" i="8"/>
  <c r="Q467" i="8" s="1"/>
  <c r="R467" i="8"/>
  <c r="T1177" i="8"/>
  <c r="Q1177" i="8" s="1"/>
  <c r="R1177" i="8"/>
  <c r="T509" i="8"/>
  <c r="Q509" i="8" s="1"/>
  <c r="R509" i="8"/>
  <c r="T953" i="8"/>
  <c r="Q953" i="8" s="1"/>
  <c r="R953" i="8"/>
  <c r="T562" i="8"/>
  <c r="Q562" i="8" s="1"/>
  <c r="R562" i="8"/>
  <c r="T600" i="8"/>
  <c r="Q600" i="8" s="1"/>
  <c r="R600" i="8"/>
  <c r="R342" i="8"/>
  <c r="T342" i="8"/>
  <c r="Q342" i="8" s="1"/>
  <c r="R914" i="8"/>
  <c r="T914" i="8"/>
  <c r="Q914" i="8" s="1"/>
  <c r="T775" i="8"/>
  <c r="Q775" i="8" s="1"/>
  <c r="R775" i="8"/>
  <c r="R374" i="8"/>
  <c r="T374" i="8"/>
  <c r="Q374" i="8" s="1"/>
  <c r="T422" i="8"/>
  <c r="Q422" i="8" s="1"/>
  <c r="R422" i="8"/>
  <c r="R1170" i="8"/>
  <c r="T1170" i="8"/>
  <c r="Q1170" i="8" s="1"/>
  <c r="T1032" i="8"/>
  <c r="Q1032" i="8" s="1"/>
  <c r="R1032" i="8"/>
  <c r="T1115" i="8"/>
  <c r="Q1115" i="8" s="1"/>
  <c r="R1115" i="8"/>
  <c r="R1241" i="8"/>
  <c r="T1241" i="8"/>
  <c r="Q1241" i="8" s="1"/>
  <c r="T924" i="8"/>
  <c r="Q924" i="8" s="1"/>
  <c r="R924" i="8"/>
  <c r="T658" i="8"/>
  <c r="Q658" i="8" s="1"/>
  <c r="R658" i="8"/>
  <c r="R39" i="8"/>
  <c r="M20" i="10"/>
  <c r="U20" i="10" s="1"/>
  <c r="R1196" i="8"/>
  <c r="T85" i="8"/>
  <c r="Q85" i="8" s="1"/>
  <c r="R85" i="8"/>
  <c r="T682" i="8"/>
  <c r="Q682" i="8" s="1"/>
  <c r="R682" i="8"/>
  <c r="T605" i="8"/>
  <c r="Q605" i="8" s="1"/>
  <c r="R605" i="8"/>
  <c r="T1209" i="8"/>
  <c r="Q1209" i="8" s="1"/>
  <c r="R1209" i="8"/>
  <c r="T994" i="8"/>
  <c r="Q994" i="8" s="1"/>
  <c r="R994" i="8"/>
  <c r="R888" i="8"/>
  <c r="T888" i="8"/>
  <c r="Q888" i="8" s="1"/>
  <c r="T279" i="8"/>
  <c r="Q279" i="8" s="1"/>
  <c r="R279" i="8"/>
  <c r="T435" i="8"/>
  <c r="Q435" i="8" s="1"/>
  <c r="R435" i="8"/>
  <c r="T887" i="8"/>
  <c r="Q887" i="8" s="1"/>
  <c r="R887" i="8"/>
  <c r="R215" i="8"/>
  <c r="T215" i="8"/>
  <c r="Q215" i="8" s="1"/>
  <c r="T1190" i="8"/>
  <c r="Q1190" i="8" s="1"/>
  <c r="R1190" i="8"/>
  <c r="T55" i="8"/>
  <c r="Q55" i="8" s="1"/>
  <c r="R55" i="8"/>
  <c r="T86" i="8"/>
  <c r="Q86" i="8" s="1"/>
  <c r="T322" i="8"/>
  <c r="Q322" i="8" s="1"/>
  <c r="R322" i="8"/>
  <c r="T794" i="8"/>
  <c r="Q794" i="8" s="1"/>
  <c r="R794" i="8"/>
  <c r="T701" i="8"/>
  <c r="Q701" i="8" s="1"/>
  <c r="R701" i="8"/>
  <c r="R182" i="8"/>
  <c r="T182" i="8"/>
  <c r="Q182" i="8" s="1"/>
  <c r="R822" i="8"/>
  <c r="T822" i="8"/>
  <c r="Q822" i="8" s="1"/>
  <c r="T323" i="8"/>
  <c r="Q323" i="8" s="1"/>
  <c r="R323" i="8"/>
  <c r="T585" i="8"/>
  <c r="Q585" i="8" s="1"/>
  <c r="R585" i="8"/>
  <c r="T642" i="8"/>
  <c r="Q642" i="8" s="1"/>
  <c r="R642" i="8"/>
  <c r="R883" i="8"/>
  <c r="T883" i="8"/>
  <c r="Q883" i="8" s="1"/>
  <c r="T264" i="8"/>
  <c r="Q264" i="8" s="1"/>
  <c r="R264" i="8"/>
  <c r="T567" i="8"/>
  <c r="Q567" i="8" s="1"/>
  <c r="R567" i="8"/>
  <c r="R554" i="8"/>
  <c r="T554" i="8"/>
  <c r="Q554" i="8" s="1"/>
  <c r="T361" i="8"/>
  <c r="Q361" i="8" s="1"/>
  <c r="R361" i="8"/>
  <c r="R254" i="8"/>
  <c r="T254" i="8"/>
  <c r="Q254" i="8" s="1"/>
  <c r="T437" i="8"/>
  <c r="Q437" i="8" s="1"/>
  <c r="R437" i="8"/>
  <c r="T114" i="8"/>
  <c r="Q114" i="8" s="1"/>
  <c r="R114" i="8"/>
  <c r="T760" i="8"/>
  <c r="Q760" i="8" s="1"/>
  <c r="R760" i="8"/>
  <c r="T764" i="8"/>
  <c r="Q764" i="8" s="1"/>
  <c r="R764" i="8"/>
  <c r="T404" i="8"/>
  <c r="Q404" i="8" s="1"/>
  <c r="R404" i="8"/>
  <c r="R1083" i="8"/>
  <c r="T1083" i="8"/>
  <c r="Q1083" i="8" s="1"/>
  <c r="T598" i="8"/>
  <c r="Q598" i="8" s="1"/>
  <c r="R598" i="8"/>
  <c r="R909" i="8"/>
  <c r="T909" i="8"/>
  <c r="Q909" i="8" s="1"/>
  <c r="T1222" i="8"/>
  <c r="Q1222" i="8" s="1"/>
  <c r="R1222" i="8"/>
  <c r="T25" i="8"/>
  <c r="Q25" i="8" s="1"/>
  <c r="R25" i="8"/>
  <c r="T995" i="8"/>
  <c r="Q995" i="8" s="1"/>
  <c r="R995" i="8"/>
  <c r="T681" i="8"/>
  <c r="Q681" i="8" s="1"/>
  <c r="R681" i="8"/>
  <c r="R1010" i="8"/>
  <c r="T1010" i="8"/>
  <c r="Q1010" i="8" s="1"/>
  <c r="R1011" i="8"/>
  <c r="T1011" i="8"/>
  <c r="Q1011" i="8" s="1"/>
  <c r="R808" i="8"/>
  <c r="T808" i="8"/>
  <c r="Q808" i="8" s="1"/>
  <c r="R679" i="8"/>
  <c r="T679" i="8"/>
  <c r="Q679" i="8" s="1"/>
  <c r="T634" i="8"/>
  <c r="Q634" i="8" s="1"/>
  <c r="R634" i="8"/>
  <c r="T594" i="8"/>
  <c r="Q594" i="8" s="1"/>
  <c r="R594" i="8"/>
  <c r="R537" i="8"/>
  <c r="T537" i="8"/>
  <c r="Q537" i="8" s="1"/>
  <c r="T347" i="8"/>
  <c r="Q347" i="8" s="1"/>
  <c r="R347" i="8"/>
  <c r="R362" i="8"/>
  <c r="T362" i="8"/>
  <c r="Q362" i="8" s="1"/>
  <c r="R263" i="8"/>
  <c r="T263" i="8"/>
  <c r="Q263" i="8" s="1"/>
  <c r="T602" i="8"/>
  <c r="Q602" i="8" s="1"/>
  <c r="R602" i="8"/>
  <c r="T629" i="8"/>
  <c r="Q629" i="8" s="1"/>
  <c r="R629" i="8"/>
  <c r="T777" i="8"/>
  <c r="Q777" i="8" s="1"/>
  <c r="R777" i="8"/>
  <c r="T610" i="8"/>
  <c r="Q610" i="8" s="1"/>
  <c r="R610" i="8"/>
  <c r="R434" i="8"/>
  <c r="T434" i="8"/>
  <c r="Q434" i="8" s="1"/>
  <c r="R1015" i="8"/>
  <c r="T1015" i="8"/>
  <c r="Q1015" i="8" s="1"/>
  <c r="T746" i="8"/>
  <c r="Q746" i="8" s="1"/>
  <c r="R746" i="8"/>
  <c r="T757" i="8"/>
  <c r="Q757" i="8" s="1"/>
  <c r="R757" i="8"/>
  <c r="T633" i="8"/>
  <c r="Q633" i="8" s="1"/>
  <c r="R633" i="8"/>
  <c r="R21" i="8"/>
  <c r="R99" i="8"/>
  <c r="T252" i="8"/>
  <c r="Q252" i="8" s="1"/>
  <c r="L1246" i="8"/>
  <c r="T27" i="8"/>
  <c r="Q27" i="8" s="1"/>
  <c r="T875" i="8"/>
  <c r="Q875" i="8" s="1"/>
  <c r="R875" i="8"/>
  <c r="T219" i="8"/>
  <c r="Q219" i="8" s="1"/>
  <c r="R219" i="8"/>
  <c r="R839" i="8"/>
  <c r="T839" i="8"/>
  <c r="Q839" i="8" s="1"/>
  <c r="T906" i="8"/>
  <c r="Q906" i="8" s="1"/>
  <c r="R906" i="8"/>
  <c r="T1081" i="8"/>
  <c r="Q1081" i="8" s="1"/>
  <c r="R1081" i="8"/>
  <c r="T213" i="8"/>
  <c r="Q213" i="8" s="1"/>
  <c r="R213" i="8"/>
  <c r="R259" i="8"/>
  <c r="T259" i="8"/>
  <c r="Q259" i="8" s="1"/>
  <c r="T357" i="8"/>
  <c r="Q357" i="8" s="1"/>
  <c r="R357" i="8"/>
  <c r="T1143" i="8"/>
  <c r="Q1143" i="8" s="1"/>
  <c r="R1143" i="8"/>
  <c r="T954" i="8"/>
  <c r="Q954" i="8" s="1"/>
  <c r="R954" i="8"/>
  <c r="T515" i="8"/>
  <c r="Q515" i="8" s="1"/>
  <c r="R515" i="8"/>
  <c r="R1017" i="8"/>
  <c r="T1017" i="8"/>
  <c r="Q1017" i="8" s="1"/>
  <c r="T716" i="8"/>
  <c r="Q716" i="8" s="1"/>
  <c r="R716" i="8"/>
  <c r="T466" i="8"/>
  <c r="Q466" i="8" s="1"/>
  <c r="R466" i="8"/>
  <c r="W3" i="9"/>
  <c r="S3" i="9"/>
  <c r="U3" i="9"/>
  <c r="T963" i="8"/>
  <c r="Q963" i="8" s="1"/>
  <c r="R963" i="8"/>
  <c r="R755" i="8"/>
  <c r="T755" i="8"/>
  <c r="Q755" i="8" s="1"/>
  <c r="M25" i="10"/>
  <c r="M8" i="9"/>
  <c r="T1219" i="8"/>
  <c r="Q1219" i="8" s="1"/>
  <c r="R1219" i="8"/>
  <c r="T402" i="8"/>
  <c r="Q402" i="8" s="1"/>
  <c r="R402" i="8"/>
  <c r="T867" i="8"/>
  <c r="Q867" i="8" s="1"/>
  <c r="R867" i="8"/>
  <c r="T546" i="8"/>
  <c r="Q546" i="8" s="1"/>
  <c r="R546" i="8"/>
  <c r="R482" i="8"/>
  <c r="T482" i="8"/>
  <c r="Q482" i="8" s="1"/>
  <c r="R818" i="8"/>
  <c r="T818" i="8"/>
  <c r="Q818" i="8" s="1"/>
  <c r="T674" i="8"/>
  <c r="Q674" i="8" s="1"/>
  <c r="R674" i="8"/>
  <c r="T1138" i="8"/>
  <c r="Q1138" i="8" s="1"/>
  <c r="R1138" i="8"/>
  <c r="R805" i="8"/>
  <c r="T805" i="8"/>
  <c r="Q805" i="8" s="1"/>
  <c r="T962" i="8"/>
  <c r="Q962" i="8" s="1"/>
  <c r="R962" i="8"/>
  <c r="T690" i="8"/>
  <c r="Q690" i="8" s="1"/>
  <c r="R690" i="8"/>
  <c r="T946" i="8"/>
  <c r="Q946" i="8" s="1"/>
  <c r="R946" i="8"/>
  <c r="U5" i="9"/>
  <c r="W5" i="9"/>
  <c r="S5" i="9"/>
  <c r="W6" i="10"/>
  <c r="U6" i="10"/>
  <c r="S6" i="10"/>
  <c r="T516" i="8"/>
  <c r="Q516" i="8" s="1"/>
  <c r="R516" i="8"/>
  <c r="R35" i="8"/>
  <c r="T530" i="8"/>
  <c r="Q530" i="8" s="1"/>
  <c r="R530" i="8"/>
  <c r="T596" i="8"/>
  <c r="Q596" i="8" s="1"/>
  <c r="R596" i="8"/>
  <c r="R898" i="8"/>
  <c r="T898" i="8"/>
  <c r="Q898" i="8" s="1"/>
  <c r="W4" i="10"/>
  <c r="U4" i="10"/>
  <c r="S4" i="10"/>
  <c r="U24" i="10"/>
  <c r="W24" i="10"/>
  <c r="S24" i="10"/>
  <c r="U13" i="9"/>
  <c r="W13" i="9"/>
  <c r="S13" i="9"/>
  <c r="T1218" i="8"/>
  <c r="Q1218" i="8" s="1"/>
  <c r="R1218" i="8"/>
  <c r="T1106" i="8"/>
  <c r="Q1106" i="8" s="1"/>
  <c r="R1106" i="8"/>
  <c r="R1202" i="8"/>
  <c r="T1202" i="8"/>
  <c r="Q1202" i="8" s="1"/>
  <c r="R1027" i="8"/>
  <c r="T1027" i="8"/>
  <c r="Q1027" i="8" s="1"/>
  <c r="T1139" i="8"/>
  <c r="Q1139" i="8" s="1"/>
  <c r="R1139" i="8"/>
  <c r="T1074" i="8"/>
  <c r="Q1074" i="8" s="1"/>
  <c r="R1074" i="8"/>
  <c r="R931" i="8"/>
  <c r="T931" i="8"/>
  <c r="Q931" i="8" s="1"/>
  <c r="T786" i="8"/>
  <c r="Q786" i="8" s="1"/>
  <c r="R786" i="8"/>
  <c r="T980" i="8"/>
  <c r="Q980" i="8" s="1"/>
  <c r="R980" i="8"/>
  <c r="T1154" i="8"/>
  <c r="Q1154" i="8" s="1"/>
  <c r="R1154" i="8"/>
  <c r="T1090" i="8"/>
  <c r="Q1090" i="8" s="1"/>
  <c r="R1090" i="8"/>
  <c r="R978" i="8"/>
  <c r="T978" i="8"/>
  <c r="Q978" i="8" s="1"/>
  <c r="T354" i="8"/>
  <c r="Q354" i="8" s="1"/>
  <c r="R354" i="8"/>
  <c r="W7" i="9"/>
  <c r="S7" i="9"/>
  <c r="U7" i="9"/>
  <c r="T69" i="8"/>
  <c r="Q69" i="8" s="1"/>
  <c r="R69" i="8"/>
  <c r="T181" i="8"/>
  <c r="Q181" i="8" s="1"/>
  <c r="R181" i="8"/>
  <c r="T834" i="8"/>
  <c r="Q834" i="8" s="1"/>
  <c r="R834" i="8"/>
  <c r="R451" i="8"/>
  <c r="T451" i="8"/>
  <c r="Q451" i="8" s="1"/>
  <c r="R194" i="8"/>
  <c r="T194" i="8"/>
  <c r="Q194" i="8" s="1"/>
  <c r="R549" i="8"/>
  <c r="T549" i="8"/>
  <c r="Q549" i="8" s="1"/>
  <c r="T741" i="8"/>
  <c r="Q741" i="8" s="1"/>
  <c r="R741" i="8"/>
  <c r="R643" i="8"/>
  <c r="T643" i="8"/>
  <c r="Q643" i="8" s="1"/>
  <c r="T485" i="8"/>
  <c r="Q485" i="8" s="1"/>
  <c r="R485" i="8"/>
  <c r="T290" i="8"/>
  <c r="Q290" i="8" s="1"/>
  <c r="R290" i="8"/>
  <c r="T866" i="8"/>
  <c r="Q866" i="8" s="1"/>
  <c r="R866" i="8"/>
  <c r="T1042" i="8"/>
  <c r="Q1042" i="8" s="1"/>
  <c r="R1042" i="8"/>
  <c r="R1108" i="8"/>
  <c r="T1108" i="8"/>
  <c r="Q1108" i="8" s="1"/>
  <c r="T165" i="8"/>
  <c r="Q165" i="8" s="1"/>
  <c r="R165" i="8"/>
  <c r="T277" i="8"/>
  <c r="Q277" i="8" s="1"/>
  <c r="R277" i="8"/>
  <c r="T179" i="8"/>
  <c r="Q179" i="8" s="1"/>
  <c r="R179" i="8"/>
  <c r="M12" i="10"/>
  <c r="R787" i="8"/>
  <c r="T787" i="8"/>
  <c r="Q787" i="8" s="1"/>
  <c r="T675" i="8"/>
  <c r="Q675" i="8" s="1"/>
  <c r="R675" i="8"/>
  <c r="T661" i="8"/>
  <c r="Q661" i="8" s="1"/>
  <c r="R661" i="8"/>
  <c r="R499" i="8"/>
  <c r="T499" i="8"/>
  <c r="Q499" i="8" s="1"/>
  <c r="T595" i="8"/>
  <c r="Q595" i="8" s="1"/>
  <c r="R595" i="8"/>
  <c r="T343" i="8"/>
  <c r="Q343" i="8" s="1"/>
  <c r="R343" i="8"/>
  <c r="T130" i="8"/>
  <c r="Q130" i="8" s="1"/>
  <c r="R130" i="8"/>
  <c r="R802" i="8"/>
  <c r="T802" i="8"/>
  <c r="Q802" i="8" s="1"/>
  <c r="T370" i="8"/>
  <c r="Q370" i="8" s="1"/>
  <c r="R370" i="8"/>
  <c r="R1075" i="8"/>
  <c r="T1075" i="8"/>
  <c r="Q1075" i="8" s="1"/>
  <c r="T803" i="8"/>
  <c r="Q803" i="8" s="1"/>
  <c r="R803" i="8"/>
  <c r="T275" i="8"/>
  <c r="Q275" i="8" s="1"/>
  <c r="R275" i="8"/>
  <c r="T389" i="8"/>
  <c r="Q389" i="8" s="1"/>
  <c r="R389" i="8"/>
  <c r="R723" i="8"/>
  <c r="T723" i="8"/>
  <c r="Q723" i="8" s="1"/>
  <c r="T1043" i="8"/>
  <c r="Q1043" i="8" s="1"/>
  <c r="R1043" i="8"/>
  <c r="R503" i="8"/>
  <c r="T503" i="8"/>
  <c r="Q503" i="8" s="1"/>
  <c r="T245" i="8"/>
  <c r="Q245" i="8" s="1"/>
  <c r="R245" i="8"/>
  <c r="T1058" i="8"/>
  <c r="Q1058" i="8" s="1"/>
  <c r="R1058" i="8"/>
  <c r="T341" i="8"/>
  <c r="Q341" i="8" s="1"/>
  <c r="R341" i="8"/>
  <c r="T1235" i="8"/>
  <c r="Q1235" i="8" s="1"/>
  <c r="R1235" i="8"/>
  <c r="T1091" i="8"/>
  <c r="Q1091" i="8" s="1"/>
  <c r="R1091" i="8"/>
  <c r="T709" i="8"/>
  <c r="Q709" i="8" s="1"/>
  <c r="R709" i="8"/>
  <c r="R597" i="8"/>
  <c r="T597" i="8"/>
  <c r="Q597" i="8" s="1"/>
  <c r="T770" i="8"/>
  <c r="Q770" i="8" s="1"/>
  <c r="R770" i="8"/>
  <c r="R226" i="8"/>
  <c r="T226" i="8"/>
  <c r="Q226" i="8" s="1"/>
  <c r="T1122" i="8"/>
  <c r="Q1122" i="8" s="1"/>
  <c r="R1122" i="8"/>
  <c r="T850" i="8"/>
  <c r="Q850" i="8" s="1"/>
  <c r="R850" i="8"/>
  <c r="T565" i="8"/>
  <c r="Q565" i="8" s="1"/>
  <c r="R565" i="8"/>
  <c r="T851" i="8"/>
  <c r="Q851" i="8" s="1"/>
  <c r="R851" i="8"/>
  <c r="M6" i="9"/>
  <c r="M5" i="10"/>
  <c r="R1203" i="8"/>
  <c r="T1203" i="8"/>
  <c r="Q1203" i="8" s="1"/>
  <c r="T615" i="8"/>
  <c r="Q615" i="8" s="1"/>
  <c r="R615" i="8"/>
  <c r="T210" i="8"/>
  <c r="Q210" i="8" s="1"/>
  <c r="R210" i="8"/>
  <c r="R627" i="8"/>
  <c r="T627" i="8"/>
  <c r="Q627" i="8" s="1"/>
  <c r="T386" i="8"/>
  <c r="Q386" i="8" s="1"/>
  <c r="R386" i="8"/>
  <c r="T659" i="8"/>
  <c r="Q659" i="8" s="1"/>
  <c r="R659" i="8"/>
  <c r="R691" i="8"/>
  <c r="T691" i="8"/>
  <c r="Q691" i="8" s="1"/>
  <c r="T626" i="8"/>
  <c r="Q626" i="8" s="1"/>
  <c r="R626" i="8"/>
  <c r="R882" i="8"/>
  <c r="T882" i="8"/>
  <c r="Q882" i="8" s="1"/>
  <c r="R387" i="8"/>
  <c r="T387" i="8"/>
  <c r="Q387" i="8" s="1"/>
  <c r="R979" i="8"/>
  <c r="T979" i="8"/>
  <c r="Q979" i="8" s="1"/>
  <c r="R196" i="8"/>
  <c r="T196" i="8"/>
  <c r="Q196" i="8" s="1"/>
  <c r="T164" i="8"/>
  <c r="Q164" i="8" s="1"/>
  <c r="R164" i="8"/>
  <c r="T531" i="8"/>
  <c r="Q531" i="8" s="1"/>
  <c r="R531" i="8"/>
  <c r="R707" i="8"/>
  <c r="T707" i="8"/>
  <c r="Q707" i="8" s="1"/>
  <c r="T211" i="8"/>
  <c r="Q211" i="8" s="1"/>
  <c r="R211" i="8"/>
  <c r="R149" i="8"/>
  <c r="T149" i="8"/>
  <c r="Q149" i="8" s="1"/>
  <c r="R1123" i="8"/>
  <c r="T1123" i="8"/>
  <c r="Q1123" i="8" s="1"/>
  <c r="T579" i="8"/>
  <c r="Q579" i="8" s="1"/>
  <c r="R579" i="8"/>
  <c r="T919" i="8"/>
  <c r="Q919" i="8" s="1"/>
  <c r="R919" i="8"/>
  <c r="T84" i="8"/>
  <c r="Q84" i="8" s="1"/>
  <c r="R84" i="8"/>
  <c r="T1059" i="8"/>
  <c r="Q1059" i="8" s="1"/>
  <c r="R1059" i="8"/>
  <c r="R100" i="8"/>
  <c r="T100" i="8"/>
  <c r="Q100" i="8" s="1"/>
  <c r="R677" i="8"/>
  <c r="T677" i="8"/>
  <c r="Q677" i="8" s="1"/>
  <c r="T725" i="8"/>
  <c r="Q725" i="8" s="1"/>
  <c r="R725" i="8"/>
  <c r="R819" i="8"/>
  <c r="T819" i="8"/>
  <c r="Q819" i="8" s="1"/>
  <c r="T771" i="8"/>
  <c r="Q771" i="8" s="1"/>
  <c r="R771" i="8"/>
  <c r="T581" i="8"/>
  <c r="Q581" i="8" s="1"/>
  <c r="R581" i="8"/>
  <c r="T184" i="8"/>
  <c r="Q184" i="8" s="1"/>
  <c r="R184" i="8"/>
  <c r="R340" i="8"/>
  <c r="T340" i="8"/>
  <c r="Q340" i="8" s="1"/>
  <c r="T356" i="8"/>
  <c r="Q356" i="8" s="1"/>
  <c r="R356" i="8"/>
  <c r="T162" i="8"/>
  <c r="Q162" i="8" s="1"/>
  <c r="R162" i="8"/>
  <c r="T1107" i="8"/>
  <c r="Q1107" i="8" s="1"/>
  <c r="R1107" i="8"/>
  <c r="R148" i="8"/>
  <c r="T148" i="8"/>
  <c r="Q148" i="8" s="1"/>
  <c r="T19" i="8"/>
  <c r="Q19" i="8" s="1"/>
  <c r="R19" i="8"/>
  <c r="T197" i="8"/>
  <c r="Q197" i="8" s="1"/>
  <c r="R197" i="8"/>
  <c r="T98" i="8"/>
  <c r="Q98" i="8" s="1"/>
  <c r="R98" i="8"/>
  <c r="T706" i="8"/>
  <c r="Q706" i="8" s="1"/>
  <c r="R706" i="8"/>
  <c r="T1234" i="8"/>
  <c r="Q1234" i="8" s="1"/>
  <c r="R1234" i="8"/>
  <c r="T101" i="8"/>
  <c r="Q101" i="8" s="1"/>
  <c r="R101" i="8"/>
  <c r="R1026" i="8"/>
  <c r="T1026" i="8"/>
  <c r="Q1026" i="8" s="1"/>
  <c r="R338" i="8"/>
  <c r="T338" i="8"/>
  <c r="Q338" i="8" s="1"/>
  <c r="R242" i="8"/>
  <c r="T242" i="8"/>
  <c r="Q242" i="8" s="1"/>
  <c r="M11" i="10"/>
  <c r="T344" i="8"/>
  <c r="Q344" i="8" s="1"/>
  <c r="R344" i="8"/>
  <c r="T436" i="8"/>
  <c r="Q436" i="8" s="1"/>
  <c r="R436" i="8"/>
  <c r="T452" i="8"/>
  <c r="Q452" i="8" s="1"/>
  <c r="R452" i="8"/>
  <c r="T739" i="8"/>
  <c r="Q739" i="8" s="1"/>
  <c r="R739" i="8"/>
  <c r="R773" i="8"/>
  <c r="T773" i="8"/>
  <c r="Q773" i="8" s="1"/>
  <c r="T483" i="8"/>
  <c r="Q483" i="8" s="1"/>
  <c r="R483" i="8"/>
  <c r="T722" i="8"/>
  <c r="Q722" i="8" s="1"/>
  <c r="R722" i="8"/>
  <c r="R418" i="8"/>
  <c r="T418" i="8"/>
  <c r="Q418" i="8" s="1"/>
  <c r="T309" i="8"/>
  <c r="Q309" i="8" s="1"/>
  <c r="R309" i="8"/>
  <c r="U6" i="3"/>
  <c r="U12" i="3"/>
  <c r="U5" i="3"/>
  <c r="U8" i="3"/>
  <c r="U7" i="3"/>
  <c r="U10" i="3"/>
  <c r="U13" i="3"/>
  <c r="U9" i="3"/>
  <c r="U11" i="3"/>
  <c r="U14" i="3"/>
  <c r="U4" i="3"/>
  <c r="S4" i="3"/>
  <c r="T4" i="3"/>
  <c r="S13" i="3"/>
  <c r="T13" i="3"/>
  <c r="S10" i="3"/>
  <c r="T10" i="3"/>
  <c r="S6" i="3"/>
  <c r="T6" i="3"/>
  <c r="T9" i="3"/>
  <c r="S9" i="3"/>
  <c r="S7" i="3"/>
  <c r="T7" i="3"/>
  <c r="T12" i="3"/>
  <c r="S12" i="3"/>
  <c r="S5" i="3"/>
  <c r="T5" i="3"/>
  <c r="S8" i="3"/>
  <c r="T8" i="3"/>
  <c r="S11" i="3"/>
  <c r="T11" i="3"/>
  <c r="S14" i="3"/>
  <c r="T14" i="3"/>
  <c r="T3" i="3"/>
  <c r="S3" i="3"/>
  <c r="U3" i="3"/>
  <c r="R13" i="19" l="1"/>
  <c r="O13" i="19" s="1"/>
  <c r="T13" i="19"/>
  <c r="P13" i="19"/>
  <c r="T32" i="19"/>
  <c r="R32" i="19"/>
  <c r="O32" i="19" s="1"/>
  <c r="T20" i="19"/>
  <c r="R20" i="19"/>
  <c r="P20" i="19"/>
  <c r="R67" i="19"/>
  <c r="O67" i="19" s="1"/>
  <c r="T67" i="19"/>
  <c r="P67" i="19"/>
  <c r="U593" i="16"/>
  <c r="Q593" i="16" s="1"/>
  <c r="S593" i="16"/>
  <c r="U998" i="16"/>
  <c r="Q998" i="16" s="1"/>
  <c r="S998" i="16"/>
  <c r="U66" i="16"/>
  <c r="Q66" i="16" s="1"/>
  <c r="J3" i="19"/>
  <c r="S66" i="16"/>
  <c r="T39" i="19"/>
  <c r="R39" i="19"/>
  <c r="U751" i="16"/>
  <c r="Q751" i="16" s="1"/>
  <c r="S751" i="16"/>
  <c r="S10" i="18"/>
  <c r="V3" i="17"/>
  <c r="T13" i="18"/>
  <c r="T11" i="17"/>
  <c r="Q51" i="19"/>
  <c r="S28" i="19"/>
  <c r="S25" i="18"/>
  <c r="U920" i="16"/>
  <c r="Q920" i="16" s="1"/>
  <c r="S920" i="16"/>
  <c r="O91" i="19"/>
  <c r="V11" i="17"/>
  <c r="U5" i="16"/>
  <c r="Q5" i="16" s="1"/>
  <c r="J10" i="19"/>
  <c r="S5" i="16"/>
  <c r="V25" i="18"/>
  <c r="W10" i="17"/>
  <c r="U10" i="17"/>
  <c r="U12" i="18"/>
  <c r="W12" i="18"/>
  <c r="R25" i="19"/>
  <c r="T25" i="19"/>
  <c r="R6" i="19"/>
  <c r="O6" i="19" s="1"/>
  <c r="T6" i="19"/>
  <c r="U95" i="16"/>
  <c r="Q95" i="16" s="1"/>
  <c r="J38" i="19"/>
  <c r="S95" i="16"/>
  <c r="U11" i="18"/>
  <c r="W11" i="18"/>
  <c r="M4" i="17"/>
  <c r="M27" i="18"/>
  <c r="J51" i="19"/>
  <c r="U455" i="16"/>
  <c r="Q455" i="16" s="1"/>
  <c r="S455" i="16"/>
  <c r="R8" i="19"/>
  <c r="O8" i="19" s="1"/>
  <c r="T8" i="19"/>
  <c r="T70" i="19"/>
  <c r="R70" i="19"/>
  <c r="S13" i="18"/>
  <c r="U120" i="16"/>
  <c r="Q120" i="16" s="1"/>
  <c r="S120" i="16"/>
  <c r="Q50" i="19"/>
  <c r="U778" i="16"/>
  <c r="Q778" i="16" s="1"/>
  <c r="S778" i="16"/>
  <c r="R91" i="19"/>
  <c r="T91" i="19"/>
  <c r="R52" i="19"/>
  <c r="T52" i="19"/>
  <c r="W16" i="18"/>
  <c r="U16" i="18"/>
  <c r="T7" i="18"/>
  <c r="T78" i="19"/>
  <c r="R78" i="19"/>
  <c r="O78" i="19" s="1"/>
  <c r="T22" i="18"/>
  <c r="Q77" i="19"/>
  <c r="S77" i="19"/>
  <c r="U306" i="16"/>
  <c r="Q306" i="16" s="1"/>
  <c r="S306" i="16"/>
  <c r="T37" i="19"/>
  <c r="R37" i="19"/>
  <c r="O37" i="19" s="1"/>
  <c r="R88" i="19"/>
  <c r="O88" i="19" s="1"/>
  <c r="T88" i="19"/>
  <c r="W6" i="17"/>
  <c r="U6" i="17"/>
  <c r="J34" i="19"/>
  <c r="U667" i="16"/>
  <c r="Q667" i="16" s="1"/>
  <c r="S667" i="16"/>
  <c r="U308" i="16"/>
  <c r="Q308" i="16" s="1"/>
  <c r="S308" i="16"/>
  <c r="U222" i="16"/>
  <c r="Q222" i="16" s="1"/>
  <c r="J82" i="19"/>
  <c r="S222" i="16"/>
  <c r="U71" i="16"/>
  <c r="Q71" i="16" s="1"/>
  <c r="S71" i="16"/>
  <c r="Q65" i="19"/>
  <c r="U440" i="16"/>
  <c r="Q440" i="16" s="1"/>
  <c r="S440" i="16"/>
  <c r="R41" i="19"/>
  <c r="O41" i="19" s="1"/>
  <c r="T41" i="19"/>
  <c r="U99" i="16"/>
  <c r="Q99" i="16" s="1"/>
  <c r="J93" i="19"/>
  <c r="S99" i="16"/>
  <c r="Q5" i="19"/>
  <c r="S5" i="19"/>
  <c r="Q30" i="19"/>
  <c r="U9" i="16"/>
  <c r="Q9" i="16" s="1"/>
  <c r="J90" i="19"/>
  <c r="S9" i="16"/>
  <c r="J81" i="19"/>
  <c r="U4" i="16"/>
  <c r="Q4" i="16" s="1"/>
  <c r="L1246" i="16"/>
  <c r="S4" i="16"/>
  <c r="R69" i="19"/>
  <c r="O69" i="19" s="1"/>
  <c r="T69" i="19"/>
  <c r="R66" i="19"/>
  <c r="O66" i="19" s="1"/>
  <c r="T66" i="19"/>
  <c r="U35" i="16"/>
  <c r="Q35" i="16" s="1"/>
  <c r="J14" i="19"/>
  <c r="S35" i="16"/>
  <c r="T48" i="19"/>
  <c r="R48" i="19"/>
  <c r="Q1213" i="16"/>
  <c r="S30" i="19"/>
  <c r="T27" i="18"/>
  <c r="O46" i="19"/>
  <c r="T45" i="19"/>
  <c r="R45" i="19"/>
  <c r="O45" i="19" s="1"/>
  <c r="U5" i="18"/>
  <c r="W5" i="18"/>
  <c r="O55" i="19"/>
  <c r="T74" i="19"/>
  <c r="R74" i="19"/>
  <c r="O74" i="19" s="1"/>
  <c r="R43" i="19"/>
  <c r="O43" i="19" s="1"/>
  <c r="T43" i="19"/>
  <c r="T22" i="19"/>
  <c r="R22" i="19"/>
  <c r="O22" i="19" s="1"/>
  <c r="T59" i="19"/>
  <c r="R59" i="19"/>
  <c r="O59" i="19" s="1"/>
  <c r="U1001" i="16"/>
  <c r="Q1001" i="16" s="1"/>
  <c r="S1001" i="16"/>
  <c r="U160" i="16"/>
  <c r="Q160" i="16" s="1"/>
  <c r="S160" i="16"/>
  <c r="J92" i="19"/>
  <c r="U115" i="16"/>
  <c r="Q115" i="16" s="1"/>
  <c r="S115" i="16"/>
  <c r="U37" i="16"/>
  <c r="Q37" i="16" s="1"/>
  <c r="J80" i="19"/>
  <c r="S37" i="16"/>
  <c r="U541" i="16"/>
  <c r="Q541" i="16" s="1"/>
  <c r="S541" i="16"/>
  <c r="T28" i="19"/>
  <c r="R28" i="19"/>
  <c r="O28" i="19" s="1"/>
  <c r="S21" i="18"/>
  <c r="T29" i="19"/>
  <c r="R29" i="19"/>
  <c r="O29" i="19" s="1"/>
  <c r="S27" i="18"/>
  <c r="S52" i="19"/>
  <c r="Q52" i="19"/>
  <c r="P52" i="19"/>
  <c r="R23" i="19"/>
  <c r="T23" i="19"/>
  <c r="U253" i="16"/>
  <c r="Q253" i="16" s="1"/>
  <c r="S253" i="16"/>
  <c r="M8" i="18"/>
  <c r="S8" i="18" s="1"/>
  <c r="R26" i="19"/>
  <c r="O26" i="19" s="1"/>
  <c r="T26" i="19"/>
  <c r="V5" i="18"/>
  <c r="S5" i="18"/>
  <c r="T5" i="18"/>
  <c r="U124" i="16"/>
  <c r="Q124" i="16" s="1"/>
  <c r="S124" i="16"/>
  <c r="O58" i="19"/>
  <c r="T84" i="19"/>
  <c r="R84" i="19"/>
  <c r="O84" i="19" s="1"/>
  <c r="O61" i="19"/>
  <c r="U192" i="16"/>
  <c r="Q192" i="16" s="1"/>
  <c r="S192" i="16"/>
  <c r="U937" i="16"/>
  <c r="Q937" i="16" s="1"/>
  <c r="S937" i="16"/>
  <c r="J42" i="19"/>
  <c r="U617" i="16"/>
  <c r="Q617" i="16" s="1"/>
  <c r="S617" i="16"/>
  <c r="U86" i="16"/>
  <c r="Q86" i="16" s="1"/>
  <c r="M13" i="18"/>
  <c r="P84" i="19"/>
  <c r="J73" i="19"/>
  <c r="S10" i="17"/>
  <c r="W17" i="18"/>
  <c r="U17" i="18"/>
  <c r="T6" i="18"/>
  <c r="S6" i="18"/>
  <c r="J24" i="19"/>
  <c r="U39" i="16"/>
  <c r="Q39" i="16" s="1"/>
  <c r="S39" i="16"/>
  <c r="S6" i="17"/>
  <c r="V6" i="17"/>
  <c r="T6" i="17"/>
  <c r="T9" i="18"/>
  <c r="T55" i="19"/>
  <c r="R55" i="19"/>
  <c r="P8" i="19"/>
  <c r="J5" i="19"/>
  <c r="P26" i="19"/>
  <c r="T87" i="19"/>
  <c r="R87" i="19"/>
  <c r="S86" i="16"/>
  <c r="R17" i="19"/>
  <c r="O17" i="19" s="1"/>
  <c r="T17" i="19"/>
  <c r="V21" i="18"/>
  <c r="U351" i="16"/>
  <c r="Q351" i="16" s="1"/>
  <c r="S351" i="16"/>
  <c r="W12" i="17"/>
  <c r="U12" i="17"/>
  <c r="T7" i="17"/>
  <c r="V7" i="17"/>
  <c r="S7" i="17"/>
  <c r="P87" i="19"/>
  <c r="Q87" i="19"/>
  <c r="S87" i="19"/>
  <c r="U72" i="16"/>
  <c r="Q72" i="16" s="1"/>
  <c r="J21" i="19"/>
  <c r="S72" i="16"/>
  <c r="Q1203" i="16"/>
  <c r="W8" i="17"/>
  <c r="U8" i="17"/>
  <c r="T31" i="19"/>
  <c r="R31" i="19"/>
  <c r="O31" i="19" s="1"/>
  <c r="U961" i="16"/>
  <c r="Q961" i="16" s="1"/>
  <c r="S961" i="16"/>
  <c r="S26" i="19"/>
  <c r="Q53" i="19"/>
  <c r="O53" i="19" s="1"/>
  <c r="P53" i="19"/>
  <c r="S53" i="19"/>
  <c r="O7" i="19"/>
  <c r="M26" i="18"/>
  <c r="U26" i="18" s="1"/>
  <c r="M3" i="17"/>
  <c r="W3" i="17" s="1"/>
  <c r="J50" i="19"/>
  <c r="R50" i="19" s="1"/>
  <c r="U375" i="16"/>
  <c r="Q375" i="16" s="1"/>
  <c r="O39" i="19"/>
  <c r="O25" i="19"/>
  <c r="T4" i="17"/>
  <c r="T12" i="17"/>
  <c r="J12" i="19"/>
  <c r="W25" i="18"/>
  <c r="U25" i="18"/>
  <c r="U458" i="16"/>
  <c r="Q458" i="16" s="1"/>
  <c r="S458" i="16"/>
  <c r="Q27" i="19"/>
  <c r="T33" i="19"/>
  <c r="R33" i="19"/>
  <c r="O33" i="19" s="1"/>
  <c r="U885" i="16"/>
  <c r="Q885" i="16" s="1"/>
  <c r="S885" i="16"/>
  <c r="S4" i="17"/>
  <c r="U174" i="16"/>
  <c r="Q174" i="16" s="1"/>
  <c r="S174" i="16"/>
  <c r="R72" i="19"/>
  <c r="O72" i="19" s="1"/>
  <c r="T72" i="19"/>
  <c r="U10" i="18"/>
  <c r="T83" i="19"/>
  <c r="R83" i="19"/>
  <c r="O83" i="19" s="1"/>
  <c r="U1035" i="16"/>
  <c r="Q1035" i="16" s="1"/>
  <c r="S1035" i="16"/>
  <c r="S66" i="19"/>
  <c r="S81" i="19"/>
  <c r="T47" i="19"/>
  <c r="R47" i="19"/>
  <c r="O47" i="19" s="1"/>
  <c r="S375" i="16"/>
  <c r="W11" i="17"/>
  <c r="P39" i="19"/>
  <c r="P25" i="19"/>
  <c r="V12" i="18"/>
  <c r="T12" i="18"/>
  <c r="S12" i="18"/>
  <c r="V17" i="18"/>
  <c r="U653" i="16"/>
  <c r="Q653" i="16" s="1"/>
  <c r="S653" i="16"/>
  <c r="T20" i="18"/>
  <c r="S12" i="17"/>
  <c r="V16" i="17"/>
  <c r="S16" i="17"/>
  <c r="T16" i="17"/>
  <c r="S65" i="19"/>
  <c r="U664" i="16"/>
  <c r="Q664" i="16" s="1"/>
  <c r="M9" i="18"/>
  <c r="S9" i="18" s="1"/>
  <c r="J65" i="19"/>
  <c r="P65" i="19" s="1"/>
  <c r="S664" i="16"/>
  <c r="S27" i="19"/>
  <c r="V8" i="18"/>
  <c r="T8" i="18"/>
  <c r="U4" i="9"/>
  <c r="R89" i="19"/>
  <c r="O89" i="19" s="1"/>
  <c r="T89" i="19"/>
  <c r="O70" i="19"/>
  <c r="U1068" i="16"/>
  <c r="Q1068" i="16" s="1"/>
  <c r="S1068" i="16"/>
  <c r="S27" i="10"/>
  <c r="R16" i="19"/>
  <c r="O16" i="19" s="1"/>
  <c r="T16" i="19"/>
  <c r="U337" i="16"/>
  <c r="Q337" i="16" s="1"/>
  <c r="S337" i="16"/>
  <c r="U470" i="16"/>
  <c r="Q470" i="16" s="1"/>
  <c r="S470" i="16"/>
  <c r="U869" i="16"/>
  <c r="Q869" i="16" s="1"/>
  <c r="S869" i="16"/>
  <c r="P66" i="19"/>
  <c r="Q54" i="16"/>
  <c r="S977" i="16"/>
  <c r="U721" i="16"/>
  <c r="Q721" i="16" s="1"/>
  <c r="S721" i="16"/>
  <c r="T5" i="17"/>
  <c r="R18" i="19"/>
  <c r="O18" i="19" s="1"/>
  <c r="T18" i="19"/>
  <c r="T15" i="19"/>
  <c r="R15" i="19"/>
  <c r="O15" i="19" s="1"/>
  <c r="T7" i="19"/>
  <c r="R7" i="19"/>
  <c r="Q787" i="16"/>
  <c r="T17" i="18"/>
  <c r="V20" i="18"/>
  <c r="P23" i="19"/>
  <c r="P45" i="19"/>
  <c r="J11" i="19"/>
  <c r="U268" i="16"/>
  <c r="Q268" i="16" s="1"/>
  <c r="J36" i="19"/>
  <c r="S268" i="16"/>
  <c r="J64" i="19"/>
  <c r="U129" i="16"/>
  <c r="Q129" i="16" s="1"/>
  <c r="S129" i="16"/>
  <c r="J19" i="19"/>
  <c r="T10" i="17"/>
  <c r="W4" i="9"/>
  <c r="T44" i="19"/>
  <c r="R44" i="19"/>
  <c r="U476" i="16"/>
  <c r="Q476" i="16" s="1"/>
  <c r="M22" i="18"/>
  <c r="J30" i="19"/>
  <c r="S476" i="16"/>
  <c r="W27" i="10"/>
  <c r="U9" i="10"/>
  <c r="Q72" i="19"/>
  <c r="O48" i="19"/>
  <c r="U733" i="16"/>
  <c r="Q733" i="16" s="1"/>
  <c r="S733" i="16"/>
  <c r="U12" i="16"/>
  <c r="Q12" i="16" s="1"/>
  <c r="J86" i="19"/>
  <c r="S12" i="16"/>
  <c r="U833" i="16"/>
  <c r="Q833" i="16" s="1"/>
  <c r="S833" i="16"/>
  <c r="P78" i="19"/>
  <c r="U326" i="16"/>
  <c r="Q326" i="16" s="1"/>
  <c r="S326" i="16"/>
  <c r="R75" i="19"/>
  <c r="O75" i="19" s="1"/>
  <c r="T75" i="19"/>
  <c r="Q977" i="16"/>
  <c r="S5" i="17"/>
  <c r="Q73" i="19"/>
  <c r="P73" i="19"/>
  <c r="S73" i="19"/>
  <c r="U828" i="16"/>
  <c r="Q828" i="16" s="1"/>
  <c r="S828" i="16"/>
  <c r="T26" i="18"/>
  <c r="O23" i="19"/>
  <c r="P6" i="19"/>
  <c r="T54" i="19"/>
  <c r="R54" i="19"/>
  <c r="U24" i="16"/>
  <c r="Q24" i="16" s="1"/>
  <c r="M7" i="18"/>
  <c r="J68" i="19"/>
  <c r="S24" i="16"/>
  <c r="J77" i="19"/>
  <c r="P17" i="19"/>
  <c r="T27" i="19"/>
  <c r="R27" i="19"/>
  <c r="O85" i="19"/>
  <c r="U200" i="16"/>
  <c r="Q200" i="16" s="1"/>
  <c r="S200" i="16"/>
  <c r="U251" i="16"/>
  <c r="Q251" i="16" s="1"/>
  <c r="S251" i="16"/>
  <c r="J76" i="19"/>
  <c r="U27" i="16"/>
  <c r="Q27" i="16" s="1"/>
  <c r="J79" i="19"/>
  <c r="S27" i="16"/>
  <c r="T9" i="19"/>
  <c r="R9" i="19"/>
  <c r="O9" i="19" s="1"/>
  <c r="P44" i="19"/>
  <c r="T40" i="19"/>
  <c r="R40" i="19"/>
  <c r="O40" i="19" s="1"/>
  <c r="R63" i="19"/>
  <c r="O63" i="19" s="1"/>
  <c r="T63" i="19"/>
  <c r="S625" i="16"/>
  <c r="U625" i="16"/>
  <c r="Q625" i="16" s="1"/>
  <c r="U988" i="16"/>
  <c r="Q988" i="16" s="1"/>
  <c r="S988" i="16"/>
  <c r="T3" i="17"/>
  <c r="P51" i="19"/>
  <c r="Q28" i="19"/>
  <c r="T85" i="19"/>
  <c r="R85" i="19"/>
  <c r="U1061" i="16"/>
  <c r="Q1061" i="16" s="1"/>
  <c r="S1061" i="16"/>
  <c r="U1080" i="16"/>
  <c r="Q1080" i="16" s="1"/>
  <c r="S1080" i="16"/>
  <c r="W20" i="18"/>
  <c r="U20" i="18"/>
  <c r="T61" i="19"/>
  <c r="R61" i="19"/>
  <c r="U846" i="16"/>
  <c r="Q846" i="16" s="1"/>
  <c r="S846" i="16"/>
  <c r="U886" i="16"/>
  <c r="Q886" i="16" s="1"/>
  <c r="M9" i="17"/>
  <c r="M23" i="18"/>
  <c r="S886" i="16"/>
  <c r="J35" i="19"/>
  <c r="O44" i="19"/>
  <c r="O20" i="19"/>
  <c r="T57" i="19"/>
  <c r="R57" i="19"/>
  <c r="O57" i="19" s="1"/>
  <c r="P91" i="19"/>
  <c r="U433" i="16"/>
  <c r="Q433" i="16" s="1"/>
  <c r="S433" i="16"/>
  <c r="S32" i="19"/>
  <c r="P32" i="19"/>
  <c r="S54" i="19"/>
  <c r="P54" i="19"/>
  <c r="Q54" i="19"/>
  <c r="O54" i="19" s="1"/>
  <c r="P22" i="19"/>
  <c r="U304" i="16"/>
  <c r="Q304" i="16" s="1"/>
  <c r="S304" i="16"/>
  <c r="M14" i="17"/>
  <c r="T14" i="17"/>
  <c r="P31" i="19"/>
  <c r="S26" i="10"/>
  <c r="U26" i="10"/>
  <c r="S14" i="9"/>
  <c r="W14" i="9"/>
  <c r="W8" i="10"/>
  <c r="S8" i="10"/>
  <c r="S9" i="10"/>
  <c r="U12" i="9"/>
  <c r="S21" i="10"/>
  <c r="S10" i="9"/>
  <c r="U21" i="10"/>
  <c r="W10" i="9"/>
  <c r="W12" i="9"/>
  <c r="U15" i="9"/>
  <c r="W15" i="9"/>
  <c r="S15" i="9"/>
  <c r="U22" i="10"/>
  <c r="S7" i="10"/>
  <c r="W7" i="10"/>
  <c r="S22" i="10"/>
  <c r="S17" i="10"/>
  <c r="U13" i="10"/>
  <c r="W13" i="10"/>
  <c r="U23" i="10"/>
  <c r="S23" i="10"/>
  <c r="W17" i="10"/>
  <c r="S9" i="9"/>
  <c r="W9" i="9"/>
  <c r="S16" i="10"/>
  <c r="U16" i="10"/>
  <c r="W16" i="10"/>
  <c r="W20" i="10"/>
  <c r="S20" i="10"/>
  <c r="S11" i="9"/>
  <c r="U11" i="9"/>
  <c r="S6" i="9"/>
  <c r="W6" i="9"/>
  <c r="U6" i="9"/>
  <c r="S11" i="10"/>
  <c r="W11" i="10"/>
  <c r="U11" i="10"/>
  <c r="W12" i="10"/>
  <c r="U12" i="10"/>
  <c r="S12" i="10"/>
  <c r="W8" i="9"/>
  <c r="U8" i="9"/>
  <c r="S8" i="9"/>
  <c r="S25" i="10"/>
  <c r="U25" i="10"/>
  <c r="W25" i="10"/>
  <c r="S5" i="10"/>
  <c r="U5" i="10"/>
  <c r="W5" i="10"/>
  <c r="T38" i="19" l="1"/>
  <c r="R38" i="19"/>
  <c r="O38" i="19" s="1"/>
  <c r="P38" i="19"/>
  <c r="P50" i="19"/>
  <c r="W14" i="17"/>
  <c r="U14" i="17"/>
  <c r="T35" i="19"/>
  <c r="R35" i="19"/>
  <c r="O35" i="19" s="1"/>
  <c r="P35" i="19"/>
  <c r="R93" i="19"/>
  <c r="O93" i="19" s="1"/>
  <c r="T93" i="19"/>
  <c r="P93" i="19"/>
  <c r="R68" i="19"/>
  <c r="O68" i="19" s="1"/>
  <c r="T68" i="19"/>
  <c r="P68" i="19"/>
  <c r="T11" i="19"/>
  <c r="R11" i="19"/>
  <c r="O11" i="19" s="1"/>
  <c r="P11" i="19"/>
  <c r="O87" i="19"/>
  <c r="T34" i="19"/>
  <c r="R34" i="19"/>
  <c r="O34" i="19" s="1"/>
  <c r="P34" i="19"/>
  <c r="W7" i="18"/>
  <c r="U7" i="18"/>
  <c r="S7" i="18"/>
  <c r="O27" i="19"/>
  <c r="T5" i="19"/>
  <c r="R5" i="19"/>
  <c r="O5" i="19" s="1"/>
  <c r="T92" i="19"/>
  <c r="R92" i="19"/>
  <c r="O92" i="19" s="1"/>
  <c r="P92" i="19"/>
  <c r="T77" i="19"/>
  <c r="R77" i="19"/>
  <c r="T30" i="19"/>
  <c r="R30" i="19"/>
  <c r="O30" i="19" s="1"/>
  <c r="U3" i="17"/>
  <c r="R73" i="19"/>
  <c r="O73" i="19" s="1"/>
  <c r="T73" i="19"/>
  <c r="O52" i="19"/>
  <c r="P30" i="19"/>
  <c r="W22" i="18"/>
  <c r="U22" i="18"/>
  <c r="T50" i="19"/>
  <c r="S22" i="18"/>
  <c r="W9" i="17"/>
  <c r="U9" i="17"/>
  <c r="S9" i="17"/>
  <c r="U13" i="18"/>
  <c r="W13" i="18"/>
  <c r="T3" i="19"/>
  <c r="R3" i="19"/>
  <c r="O3" i="19" s="1"/>
  <c r="P3" i="19"/>
  <c r="T79" i="19"/>
  <c r="R79" i="19"/>
  <c r="O79" i="19" s="1"/>
  <c r="P79" i="19"/>
  <c r="W26" i="18"/>
  <c r="R36" i="19"/>
  <c r="O36" i="19" s="1"/>
  <c r="T36" i="19"/>
  <c r="P36" i="19"/>
  <c r="R76" i="19"/>
  <c r="O76" i="19" s="1"/>
  <c r="T76" i="19"/>
  <c r="P76" i="19"/>
  <c r="T81" i="19"/>
  <c r="R81" i="19"/>
  <c r="O81" i="19" s="1"/>
  <c r="W23" i="18"/>
  <c r="U23" i="18"/>
  <c r="S23" i="18"/>
  <c r="S26" i="18"/>
  <c r="T12" i="19"/>
  <c r="R12" i="19"/>
  <c r="O12" i="19" s="1"/>
  <c r="P12" i="19"/>
  <c r="T42" i="19"/>
  <c r="R42" i="19"/>
  <c r="O42" i="19" s="1"/>
  <c r="P42" i="19"/>
  <c r="R90" i="19"/>
  <c r="O90" i="19" s="1"/>
  <c r="T90" i="19"/>
  <c r="P90" i="19"/>
  <c r="T51" i="19"/>
  <c r="R51" i="19"/>
  <c r="O51" i="19" s="1"/>
  <c r="R86" i="19"/>
  <c r="O86" i="19" s="1"/>
  <c r="T86" i="19"/>
  <c r="P86" i="19"/>
  <c r="T19" i="19"/>
  <c r="R19" i="19"/>
  <c r="O19" i="19" s="1"/>
  <c r="P19" i="19"/>
  <c r="R65" i="19"/>
  <c r="O65" i="19" s="1"/>
  <c r="T65" i="19"/>
  <c r="W27" i="18"/>
  <c r="U27" i="18"/>
  <c r="W9" i="18"/>
  <c r="U9" i="18"/>
  <c r="T82" i="19"/>
  <c r="R82" i="19"/>
  <c r="O82" i="19" s="1"/>
  <c r="P82" i="19"/>
  <c r="U4" i="17"/>
  <c r="W4" i="17"/>
  <c r="P81" i="19"/>
  <c r="W8" i="18"/>
  <c r="U8" i="18"/>
  <c r="P77" i="19"/>
  <c r="O50" i="19"/>
  <c r="R10" i="19"/>
  <c r="O10" i="19" s="1"/>
  <c r="T10" i="19"/>
  <c r="P10" i="19"/>
  <c r="T64" i="19"/>
  <c r="R64" i="19"/>
  <c r="O64" i="19" s="1"/>
  <c r="P64" i="19"/>
  <c r="T24" i="19"/>
  <c r="R24" i="19"/>
  <c r="O24" i="19" s="1"/>
  <c r="P24" i="19"/>
  <c r="T14" i="19"/>
  <c r="R14" i="19"/>
  <c r="O14" i="19" s="1"/>
  <c r="P14" i="19"/>
  <c r="P5" i="19"/>
  <c r="O77" i="19"/>
  <c r="S14" i="17"/>
  <c r="R21" i="19"/>
  <c r="O21" i="19" s="1"/>
  <c r="T21" i="19"/>
  <c r="P21" i="19"/>
  <c r="R80" i="19"/>
  <c r="O80" i="19" s="1"/>
  <c r="T80" i="19"/>
  <c r="P80" i="19"/>
  <c r="S3" i="17"/>
</calcChain>
</file>

<file path=xl/sharedStrings.xml><?xml version="1.0" encoding="utf-8"?>
<sst xmlns="http://schemas.openxmlformats.org/spreadsheetml/2006/main" count="6833" uniqueCount="1498">
  <si>
    <t>id</t>
  </si>
  <si>
    <t>name</t>
  </si>
  <si>
    <t>structure_order</t>
  </si>
  <si>
    <t>parent_id</t>
  </si>
  <si>
    <t>background</t>
  </si>
  <si>
    <t>Tuberomammillary nucleus, ventral part</t>
  </si>
  <si>
    <t>Primary somatosensory area, mouth, layer 6b</t>
  </si>
  <si>
    <t>Inferior colliculus</t>
  </si>
  <si>
    <t>internal capsule</t>
  </si>
  <si>
    <t>Principal sensory nucleus of the trigeminal</t>
  </si>
  <si>
    <t>Primary somatosensory area, trunk, layer 6a</t>
  </si>
  <si>
    <t>Superior colliculus, motor related, intermediate gray layer</t>
  </si>
  <si>
    <t>Parataenial nucleus</t>
  </si>
  <si>
    <t>Superior colliculus, motor related, intermediate white layer</t>
  </si>
  <si>
    <t>Induseum griseum</t>
  </si>
  <si>
    <t>Anterior amygdalar area</t>
  </si>
  <si>
    <t>Superior colliculus, motor related, deep gray layer</t>
  </si>
  <si>
    <t>Intergeniculate leaflet of the lateral geniculate complex</t>
  </si>
  <si>
    <t>Anterior cingulate area</t>
  </si>
  <si>
    <t>Primary visual area, layer 6a</t>
  </si>
  <si>
    <t>Oculomotor nucleus</t>
  </si>
  <si>
    <t>Gustatory areas, layer 1</t>
  </si>
  <si>
    <t>Paraventricular hypothalamic nucleus</t>
  </si>
  <si>
    <t>posteromedial visual area, layer 2/3</t>
  </si>
  <si>
    <t>Superior colliculus, motor related, deep white layer</t>
  </si>
  <si>
    <t>Infralimbic area</t>
  </si>
  <si>
    <t>Precommissural nucleus</t>
  </si>
  <si>
    <t>Nucleus accumbens</t>
  </si>
  <si>
    <t>medial longitudinal fascicle</t>
  </si>
  <si>
    <t>Paraventricular hypothalamic nucleus, descending division</t>
  </si>
  <si>
    <t>Anterodorsal nucleus</t>
  </si>
  <si>
    <t>Lateral terminal nucleus of the accessory optic tract</t>
  </si>
  <si>
    <t>Interstitial nucleus of Cajal</t>
  </si>
  <si>
    <t>Frontal pole, layer 1</t>
  </si>
  <si>
    <t>Anterodorsal preoptic nucleus</t>
  </si>
  <si>
    <t>ventricular systems</t>
  </si>
  <si>
    <t>Lateral visual area, layer 6a</t>
  </si>
  <si>
    <t>middle cerebellar peduncle</t>
  </si>
  <si>
    <t>lateral ventricle</t>
  </si>
  <si>
    <t>Prelimbic area, layer 6a</t>
  </si>
  <si>
    <t>Anterior hypothalamic nucleus</t>
  </si>
  <si>
    <t>motor root of the trigeminal nerve</t>
  </si>
  <si>
    <t>Temporal association areas, layer 1</t>
  </si>
  <si>
    <t>Interpeduncular nucleus</t>
  </si>
  <si>
    <t>Ventral cochlear nucleus</t>
  </si>
  <si>
    <t>Agranular insular area, dorsal part</t>
  </si>
  <si>
    <t>Superior olivary complex, medial part</t>
  </si>
  <si>
    <t>Primary somatosensory area, lower limb, layer 2/3</t>
  </si>
  <si>
    <t>Superior olivary complex, lateral part</t>
  </si>
  <si>
    <t>optic chiasm</t>
  </si>
  <si>
    <t>Periventricular hypothalamic nucleus, intermediate part</t>
  </si>
  <si>
    <t>Agranular insular area, posterior part, layer 1</t>
  </si>
  <si>
    <t>Lateral visual area, layer 6b</t>
  </si>
  <si>
    <t>Superior olivary complex, periolivary region</t>
  </si>
  <si>
    <t>optic tract</t>
  </si>
  <si>
    <t>Periventricular hypothalamic nucleus, posterior part</t>
  </si>
  <si>
    <t>Anteromedial nucleus</t>
  </si>
  <si>
    <t>Midbrain reticular nucleus</t>
  </si>
  <si>
    <t>third ventricle</t>
  </si>
  <si>
    <t>Lateral amygdalar nucleus</t>
  </si>
  <si>
    <t>Prelimbic area, layer 6b</t>
  </si>
  <si>
    <t>Periventricular hypothalamic nucleus, preoptic part</t>
  </si>
  <si>
    <t>cerebral aqueduct</t>
  </si>
  <si>
    <t>Pontine reticular nucleus</t>
  </si>
  <si>
    <t>Gustatory areas, layer 4</t>
  </si>
  <si>
    <t>Lateral dorsal nucleus of thalamus</t>
  </si>
  <si>
    <t>Dorsal auditory area, layer 6a</t>
  </si>
  <si>
    <t>posterior commissure</t>
  </si>
  <si>
    <t>Anterior olfactory nucleus</t>
  </si>
  <si>
    <t>Laterodorsal tegmental nucleus</t>
  </si>
  <si>
    <t>Agranular insular area, posterior part, layer 2/3</t>
  </si>
  <si>
    <t>Dorsal part of the lateral geniculate complex</t>
  </si>
  <si>
    <t>Prelimbic area, layer 1</t>
  </si>
  <si>
    <t>Retrochiasmatic area</t>
  </si>
  <si>
    <t>Ventral part of the lateral geniculate complex</t>
  </si>
  <si>
    <t>Gustatory areas, layer 2/3</t>
  </si>
  <si>
    <t>Nucleus of reunions</t>
  </si>
  <si>
    <t>Lateral habenula</t>
  </si>
  <si>
    <t>Gustatory areas, layer 5</t>
  </si>
  <si>
    <t>Accessory olfactory bulb, glomerular layer</t>
  </si>
  <si>
    <t>Rhomboid nucleus</t>
  </si>
  <si>
    <t>pyramid</t>
  </si>
  <si>
    <t>Lateral hypothalamic area</t>
  </si>
  <si>
    <t>Accessory olfactory bulb, granular layer</t>
  </si>
  <si>
    <t>Primary somatosensory area, barrel field, layer 2/3</t>
  </si>
  <si>
    <t>Accessory olfactory bulb, mitral layer</t>
  </si>
  <si>
    <t>Lateral mammillary nucleus</t>
  </si>
  <si>
    <t>Anterior cingulate area, dorsal part, layer 2/3</t>
  </si>
  <si>
    <t>Red nucleus</t>
  </si>
  <si>
    <t>Anterior pretectal nucleus</t>
  </si>
  <si>
    <t>Lateral posterior nucleus of the thalamus</t>
  </si>
  <si>
    <t>Arcuate hypothalamic nucleus</t>
  </si>
  <si>
    <t>Lateral preoptic area</t>
  </si>
  <si>
    <t>Anterior tegmental nucleus</t>
  </si>
  <si>
    <t>Anterolateral visual area, layer 5</t>
  </si>
  <si>
    <t>Temporal association areas, layer 4</t>
  </si>
  <si>
    <t>Dorsal auditory area, layer 6b</t>
  </si>
  <si>
    <t>Midbrain reticular nucleus, retrorubral area</t>
  </si>
  <si>
    <t>Posterior auditory area, layer 6a</t>
  </si>
  <si>
    <t>Lateral septal nucleus, caudal (caudodorsal) part</t>
  </si>
  <si>
    <t>Primary auditory area, layer 2/3</t>
  </si>
  <si>
    <t>Dorsal auditory area, layer 5</t>
  </si>
  <si>
    <t>Retrosplenial area</t>
  </si>
  <si>
    <t>Anteroventral nucleus of thalamus</t>
  </si>
  <si>
    <t>posteromedial visual area, layer 6a</t>
  </si>
  <si>
    <t>Lateral septal nucleus, rostral (rostroventral) part</t>
  </si>
  <si>
    <t>Nucleus of the lateral olfactory tract, molecular layer</t>
  </si>
  <si>
    <t>Reticular nucleus of the thalamus</t>
  </si>
  <si>
    <t>Anteroventral preoptic nucleus</t>
  </si>
  <si>
    <t>Lateral septal nucleus, ventral part</t>
  </si>
  <si>
    <t>Posterolateral visual area, layer 2/3</t>
  </si>
  <si>
    <t>Nucleus sagulum</t>
  </si>
  <si>
    <t>Anteroventral periventricular nucleus</t>
  </si>
  <si>
    <t>Retrosplenial area, dorsal part, layer 6a</t>
  </si>
  <si>
    <t>Striatum-like amygdalar nuclei</t>
  </si>
  <si>
    <t>Retrosplenial area, lateral agranular part, layer 6b</t>
  </si>
  <si>
    <t>Anteromedial visual area, layer 1</t>
  </si>
  <si>
    <t>Bed nucleus of the anterior commissure</t>
  </si>
  <si>
    <t>Orbital area, ventrolateral part, layer 2/3</t>
  </si>
  <si>
    <t>Temporal association areas, layer 5</t>
  </si>
  <si>
    <t>Bed nucleus of the accessory olfactory tract</t>
  </si>
  <si>
    <t>Basolateral amygdalar nucleus</t>
  </si>
  <si>
    <t>Anterior cingulate area, ventral part, layer 2/3</t>
  </si>
  <si>
    <t>Magnocellular nucleus</t>
  </si>
  <si>
    <t>stria terminalis</t>
  </si>
  <si>
    <t>Basolateral amygdalar nucleus, anterior part</t>
  </si>
  <si>
    <t>Prelimbic area, layer 2/3</t>
  </si>
  <si>
    <t>Primary visual area, layer 6b</t>
  </si>
  <si>
    <t>Septofimbrial nucleus</t>
  </si>
  <si>
    <t>Basolateral amygdalar nucleus, posterior part</t>
  </si>
  <si>
    <t>Midbrain</t>
  </si>
  <si>
    <t>Agranular insular area, posterior part, layer 6a</t>
  </si>
  <si>
    <t>Basomedial amygdalar nucleus</t>
  </si>
  <si>
    <t>Primary motor area, Layer 1</t>
  </si>
  <si>
    <t>Subgeniculate nucleus</t>
  </si>
  <si>
    <t>Suprageniculate nucleus</t>
  </si>
  <si>
    <t>superior cerebelar peduncles</t>
  </si>
  <si>
    <t>Agranular insular area, dorsal part, layer 2/3</t>
  </si>
  <si>
    <t>Retrosplenial area, dorsal part, layer 6b</t>
  </si>
  <si>
    <t>Accessory supraoptic group</t>
  </si>
  <si>
    <t>Septohippocampal nucleus</t>
  </si>
  <si>
    <t>Perirhinal area, layer 6a</t>
  </si>
  <si>
    <t>supramammillary decussation</t>
  </si>
  <si>
    <t>Substantia innominata</t>
  </si>
  <si>
    <t>Agranular insular area, posterior part, layer 5</t>
  </si>
  <si>
    <t>Subparaventricular zone</t>
  </si>
  <si>
    <t>Subceruleus nucleus</t>
  </si>
  <si>
    <t>Bed nuclei of the stria terminalis</t>
  </si>
  <si>
    <t>Preparasubthalamic nucleus</t>
  </si>
  <si>
    <t>Sublaterodorsal nucleus</t>
  </si>
  <si>
    <t>Mediodorsal nucleus of thalamus</t>
  </si>
  <si>
    <t>Prelimbic area, layer 5</t>
  </si>
  <si>
    <t>Parasubthalamic nucleus</t>
  </si>
  <si>
    <t>Submedial nucleus of the thalamus</t>
  </si>
  <si>
    <t>Perirhinal area, layer 6b</t>
  </si>
  <si>
    <t>Substantia nigra, compact part</t>
  </si>
  <si>
    <t>Posterolateral visual area, layer 6a</t>
  </si>
  <si>
    <t>Substantia nigra, reticular part</t>
  </si>
  <si>
    <t>Field CA1</t>
  </si>
  <si>
    <t>Supraoptic nucleus</t>
  </si>
  <si>
    <t>Posterolateral visual area, layer 6b</t>
  </si>
  <si>
    <t>ventral tegmental decussation</t>
  </si>
  <si>
    <t>Anteromedial visual area, layer 4</t>
  </si>
  <si>
    <t>Medial amygdalar nucleus</t>
  </si>
  <si>
    <t>Orbital area, lateral part, layer 2/3</t>
  </si>
  <si>
    <t>vestibular nerve</t>
  </si>
  <si>
    <t>Subparafascicular nucleus, magnocellular part</t>
  </si>
  <si>
    <t>Lateral visual area, layer 1</t>
  </si>
  <si>
    <t>Subparafascicular nucleus, parvicellular part</t>
  </si>
  <si>
    <t>Field CA2</t>
  </si>
  <si>
    <t>Ectorhinal area/Layer 2/3</t>
  </si>
  <si>
    <t>Retrosplenial area, ventral part, layer 2/3</t>
  </si>
  <si>
    <t>Anteromedial visual area, layer 5</t>
  </si>
  <si>
    <t>Retrosplenial area, dorsal part, layer 2/3</t>
  </si>
  <si>
    <t>columns of the fornix</t>
  </si>
  <si>
    <t>Orbital area, lateral part, layer 6a</t>
  </si>
  <si>
    <t>Anteromedial visual area, layer 6b</t>
  </si>
  <si>
    <t>Retrosplenial area, dorsal part, layer 1</t>
  </si>
  <si>
    <t>dorsal hippocampal commissure</t>
  </si>
  <si>
    <t>Orbital area, lateral part, layer 1</t>
  </si>
  <si>
    <t>ventral hippocampal commissure</t>
  </si>
  <si>
    <t>Primary somatosensory area, upper limb, layer 1</t>
  </si>
  <si>
    <t>Basolateral amygdalar nucleus, ventral part</t>
  </si>
  <si>
    <t>Median preoptic nucleus</t>
  </si>
  <si>
    <t>Posterior auditory area, layer 6b</t>
  </si>
  <si>
    <t>Midbrain trigeminal nucleus</t>
  </si>
  <si>
    <t>Primary somatosensory area, trunk, layer 6b</t>
  </si>
  <si>
    <t>Field CA3</t>
  </si>
  <si>
    <t>alveus</t>
  </si>
  <si>
    <t>posteromedial visual area, layer 6b</t>
  </si>
  <si>
    <t>Subthalamic nucleus</t>
  </si>
  <si>
    <t>Medial geniculate complex</t>
  </si>
  <si>
    <t>Striatum</t>
  </si>
  <si>
    <t>Primary somatosensory area, lower limb, layer 6a</t>
  </si>
  <si>
    <t>brachium of the inferior colliculus</t>
  </si>
  <si>
    <t>Medial habenula</t>
  </si>
  <si>
    <t>Orbital area, medial part, layer 1</t>
  </si>
  <si>
    <t>Orbital area, lateral part, layer 6b</t>
  </si>
  <si>
    <t>Medial mammillary nucleus</t>
  </si>
  <si>
    <t>Superior colliculus, motor related, intermediate gray layer, sublayer a</t>
  </si>
  <si>
    <t>posteromedial visual area, layer 4</t>
  </si>
  <si>
    <t>Subiculum</t>
  </si>
  <si>
    <t>Superior colliculus, motor related, intermediate gray layer, sublayer b</t>
  </si>
  <si>
    <t>Main olfactory bulb</t>
  </si>
  <si>
    <t>Primary somatosensory area, lower limb, layer 6b</t>
  </si>
  <si>
    <t>Superior colliculus, motor related, intermediate gray layer, sublayer c</t>
  </si>
  <si>
    <t>Medial preoptic nucleus</t>
  </si>
  <si>
    <t>Ventral auditory area, layer 6a</t>
  </si>
  <si>
    <t>Medial preoptic area</t>
  </si>
  <si>
    <t>Supramammillary nucleus</t>
  </si>
  <si>
    <t>Dorsal auditory area, layer 1</t>
  </si>
  <si>
    <t>dorsal fornix</t>
  </si>
  <si>
    <t>Medial pretectal area</t>
  </si>
  <si>
    <t>Supratrigeminal nucleus</t>
  </si>
  <si>
    <t>Central amygdalar nucleus</t>
  </si>
  <si>
    <t>Perirhinal area, layer 1</t>
  </si>
  <si>
    <t>Retrosplenial area, ventral part, layer 1</t>
  </si>
  <si>
    <t>Retrosplenial area, dorsal part, layer 4</t>
  </si>
  <si>
    <t>Thalamus</t>
  </si>
  <si>
    <t>Infralimbic area, layer 2/3</t>
  </si>
  <si>
    <t>Primary somatosensory area, nose, layer 1</t>
  </si>
  <si>
    <t>Medial septal nucleus</t>
  </si>
  <si>
    <t>posteromedial visual area, layer 5</t>
  </si>
  <si>
    <t>Postpiriform transition area</t>
  </si>
  <si>
    <t>Lateral visual area, layer 4</t>
  </si>
  <si>
    <t>Tegmental reticular nucleus</t>
  </si>
  <si>
    <t>Central lateral nucleus of the thalamus</t>
  </si>
  <si>
    <t>Primary somatosensory area, upper limb, layer 4</t>
  </si>
  <si>
    <t>Nucleus of the brachium of the inferior colliculus</t>
  </si>
  <si>
    <t>Triangular nucleus of septum</t>
  </si>
  <si>
    <t>Orbital area, medial part, layer 2/3</t>
  </si>
  <si>
    <t>Claustrum</t>
  </si>
  <si>
    <t>Nucleus of Darkschewitsch</t>
  </si>
  <si>
    <t>Anterior cingulate area, ventral part, layer 1</t>
  </si>
  <si>
    <t>Taenia tecta</t>
  </si>
  <si>
    <t>Retrosplenial area, ventral part, layer 6a</t>
  </si>
  <si>
    <t>Primary visual area, layer 1</t>
  </si>
  <si>
    <t>fasciculus retroflexus</t>
  </si>
  <si>
    <t>Diagonal band nucleus</t>
  </si>
  <si>
    <t>Ventral auditory area, layer 6b</t>
  </si>
  <si>
    <t>Central medial nucleus of the thalamus</t>
  </si>
  <si>
    <t>Dorsal auditory area, layer 2/3</t>
  </si>
  <si>
    <t>Anterolateral visual area, layer 6a</t>
  </si>
  <si>
    <t>fimbria</t>
  </si>
  <si>
    <t>Nucleus incertus</t>
  </si>
  <si>
    <t>Orbital area, ventrolateral part, layer 6a</t>
  </si>
  <si>
    <t>Subparafascicular area</t>
  </si>
  <si>
    <t>Retrosplenial area, dorsal part, layer 5</t>
  </si>
  <si>
    <t>habenular commissure</t>
  </si>
  <si>
    <t>Nucleus of the lateral lemniscus</t>
  </si>
  <si>
    <t>Lateral visual area, layer 5</t>
  </si>
  <si>
    <t>Tuberal nucleus</t>
  </si>
  <si>
    <t>Cuneiform nucleus</t>
  </si>
  <si>
    <t>Orbital area, medial part, layer 5</t>
  </si>
  <si>
    <t>Motor nucleus of trigeminal</t>
  </si>
  <si>
    <t>Retrosplenial area, ventral part, layer 6b</t>
  </si>
  <si>
    <t>Primary somatosensory area, upper limb, layer 5</t>
  </si>
  <si>
    <t>Nucleus of the optic tract</t>
  </si>
  <si>
    <t>Ventral anterior-lateral complex of the thalamus</t>
  </si>
  <si>
    <t>Orbital area, lateral part, layer 5</t>
  </si>
  <si>
    <t>Dentate gyrus, granule cell layer</t>
  </si>
  <si>
    <t>inferior colliculus commissure</t>
  </si>
  <si>
    <t>Nucleus of the posterior commissure</t>
  </si>
  <si>
    <t>Gustatory areas, layer 6a</t>
  </si>
  <si>
    <t>Cortical amygdalar area, anterior part</t>
  </si>
  <si>
    <t>Nucleus of the trapezoid body</t>
  </si>
  <si>
    <t>Posterior auditory area, layer 2/3</t>
  </si>
  <si>
    <t>Cortical amygdalar area, posterior part</t>
  </si>
  <si>
    <t>Primary motor area, Layer 5</t>
  </si>
  <si>
    <t>Anterolateral visual area, layer 6b</t>
  </si>
  <si>
    <t>Primary somatosensory area, nose, layer 4</t>
  </si>
  <si>
    <t>Secondary motor area, layer 1</t>
  </si>
  <si>
    <t>Primary somatosensory area, mouth, layer 2/3</t>
  </si>
  <si>
    <t>lateral lemniscus</t>
  </si>
  <si>
    <t>Facial motor nucleus</t>
  </si>
  <si>
    <t>Gustatory areas, layer 6b</t>
  </si>
  <si>
    <t>lateral olfactory tract, body</t>
  </si>
  <si>
    <t>Frontal pole, layer 2/3</t>
  </si>
  <si>
    <t>Primary somatosensory area, trunk, layer 2/3</t>
  </si>
  <si>
    <t>Retrosplenial area, lateral agranular part, layer 1</t>
  </si>
  <si>
    <t>Caudoputamen</t>
  </si>
  <si>
    <t>mammillary peduncle</t>
  </si>
  <si>
    <t>Agranular insular area, ventral part, layer 6a</t>
  </si>
  <si>
    <t>Dorsal auditory area, layer 4</t>
  </si>
  <si>
    <t>Orbital area, ventrolateral part, layer 6b</t>
  </si>
  <si>
    <t>mammillotegmental tract</t>
  </si>
  <si>
    <t>Ventral medial nucleus of the thalamus</t>
  </si>
  <si>
    <t>Retrosplenial area, ventral part, layer 5</t>
  </si>
  <si>
    <t>Ventrolateral preoptic nucleus</t>
  </si>
  <si>
    <t>mammilothalmic tract</t>
  </si>
  <si>
    <t>Perirhinal area, layer 5</t>
  </si>
  <si>
    <t>Ventromedial hypothalamic nucleus</t>
  </si>
  <si>
    <t>Agranular insular area, ventral part, layer 2/3</t>
  </si>
  <si>
    <t>Posterior auditory area, layer 1</t>
  </si>
  <si>
    <t>medial lemniscus</t>
  </si>
  <si>
    <t>Olfactory areas</t>
  </si>
  <si>
    <t>Primary somatosensory area, nose, layer 5</t>
  </si>
  <si>
    <t>Cortical subplate</t>
  </si>
  <si>
    <t>Agranular insular area, ventral part, layer 1</t>
  </si>
  <si>
    <t>midbrain tract of the trigeminal nerve</t>
  </si>
  <si>
    <t>Olivary pretectal nucleus</t>
  </si>
  <si>
    <t>Infralimbic area, layer 1</t>
  </si>
  <si>
    <t>Ventral posterolateral nucleus of the thalamus</t>
  </si>
  <si>
    <t>Primary visual area, layer 4</t>
  </si>
  <si>
    <t>Ventral posterolateral nucleus of the thalamus, parvicellular part</t>
  </si>
  <si>
    <t>Dentate gyrus</t>
  </si>
  <si>
    <t>arbor vitae</t>
  </si>
  <si>
    <t>Temporal association areas, layer 6a</t>
  </si>
  <si>
    <t>Ventral posteromedial nucleus of the thalamus</t>
  </si>
  <si>
    <t>Primary auditory area, layer 1</t>
  </si>
  <si>
    <t>Ventral posteromedial nucleus of the thalamus, parvicellular part</t>
  </si>
  <si>
    <t>Ventral tegmental area</t>
  </si>
  <si>
    <t>Posterolateral visual area, layer 1</t>
  </si>
  <si>
    <t>Olfactory tubercle</t>
  </si>
  <si>
    <t>Ventral auditory area, layer 2/3</t>
  </si>
  <si>
    <t>Ventral tegmental nucleus</t>
  </si>
  <si>
    <t>Posterior auditory area, layer 4</t>
  </si>
  <si>
    <t>Secondary motor area, layer 5</t>
  </si>
  <si>
    <t>Pons</t>
  </si>
  <si>
    <t>Anterior cingulate area, ventral part, layer 5</t>
  </si>
  <si>
    <t>Retrosplenial area, lateral agranular part, layer 5</t>
  </si>
  <si>
    <t>corpus callosum</t>
  </si>
  <si>
    <t>Primary visual area, layer 5</t>
  </si>
  <si>
    <t>Posterior amygdalar nucleus</t>
  </si>
  <si>
    <t>Agranular insular area, dorsal part, layer 6a</t>
  </si>
  <si>
    <t>corticospinal tract</t>
  </si>
  <si>
    <t>Temporal association areas, layer 6b</t>
  </si>
  <si>
    <t>Piriform-amygdalar area</t>
  </si>
  <si>
    <t>Posterior auditory area, layer 5</t>
  </si>
  <si>
    <t>spinal tract of the trigeminal nerve</t>
  </si>
  <si>
    <t>Periaqueductal gray</t>
  </si>
  <si>
    <t>Zona incerta</t>
  </si>
  <si>
    <t>facial nerve</t>
  </si>
  <si>
    <t>Agranular insular area, ventral part, layer 5</t>
  </si>
  <si>
    <t>stria medullaris</t>
  </si>
  <si>
    <t>Pallidum</t>
  </si>
  <si>
    <t>Fields of Forel</t>
  </si>
  <si>
    <t>posteromedial visual area, layer 1</t>
  </si>
  <si>
    <t>Supplemental somatosensory area, layer 2/3</t>
  </si>
  <si>
    <t>Anterior cingulate area, ventral part, 6a</t>
  </si>
  <si>
    <t>Dorsal peduncular area</t>
  </si>
  <si>
    <t>Primary auditory area, layer 4</t>
  </si>
  <si>
    <t>Anterior cingulate area, ventral part, 6b</t>
  </si>
  <si>
    <t>Primary visual area, layer 2/3</t>
  </si>
  <si>
    <t>Infralimbic area, layer 5</t>
  </si>
  <si>
    <t>Dorsomedial nucleus of the hypothalamus</t>
  </si>
  <si>
    <t>Agranular insular area, dorsal part, layer 6b</t>
  </si>
  <si>
    <t>Ectorhinal area/Layer 1</t>
  </si>
  <si>
    <t>Primary somatosensory area, nose, layer 2/3</t>
  </si>
  <si>
    <t>trapezoid body</t>
  </si>
  <si>
    <t>Superior colliculus, superficial gray layer</t>
  </si>
  <si>
    <t>Parasubiculum</t>
  </si>
  <si>
    <t>Primary motor area, Layer 6a</t>
  </si>
  <si>
    <t>Primary auditory area, layer 5</t>
  </si>
  <si>
    <t>Visceral area, layer 6b</t>
  </si>
  <si>
    <t>Superior colliculus, optic layer</t>
  </si>
  <si>
    <t>Primary somatosensory area, upper limb, layer 2/3</t>
  </si>
  <si>
    <t>Visceral area, layer 6a</t>
  </si>
  <si>
    <t>Supplemental somatosensory area, layer 6a</t>
  </si>
  <si>
    <t>rubrospinal tract</t>
  </si>
  <si>
    <t>Parabrachial nucleus</t>
  </si>
  <si>
    <t>Posterolateral visual area, layer 4</t>
  </si>
  <si>
    <t>Supplemental somatosensory area, layer 1</t>
  </si>
  <si>
    <t>Parabigeminal nucleus</t>
  </si>
  <si>
    <t>tectospinal pathway</t>
  </si>
  <si>
    <t>Primary somatosensory area, mouth, layer 1</t>
  </si>
  <si>
    <t>Dorsal tegmental nucleus</t>
  </si>
  <si>
    <t>Primary motor area, Layer 6b</t>
  </si>
  <si>
    <t>amygdalar capsule</t>
  </si>
  <si>
    <t>Perirhinal area, layer 2/3</t>
  </si>
  <si>
    <t>Primary somatosensory area, nose, layer 6a</t>
  </si>
  <si>
    <t>Supplemental somatosensory area, layer 6b</t>
  </si>
  <si>
    <t>Retrosplenial area, lateral agranular part</t>
  </si>
  <si>
    <t>Ectorhinal area</t>
  </si>
  <si>
    <t>Visceral area, layer 1</t>
  </si>
  <si>
    <t>Pontine central gray</t>
  </si>
  <si>
    <t>anterior commissure, olfactory limb</t>
  </si>
  <si>
    <t>Posterolateral visual area, layer 5</t>
  </si>
  <si>
    <t>Anterolateral visual area, layer 2/3</t>
  </si>
  <si>
    <t>Retrosplenial area, lateral agranular part, layer 6a</t>
  </si>
  <si>
    <t>Paracentral nucleus</t>
  </si>
  <si>
    <t>anterior commissure, temporal limb</t>
  </si>
  <si>
    <t>Orbital area, medial part, layer 6a</t>
  </si>
  <si>
    <t>trochlear nerve</t>
  </si>
  <si>
    <t>Posterodorsal preoptic nucleus</t>
  </si>
  <si>
    <t>Entorhinal area, lateral part</t>
  </si>
  <si>
    <t>Anterior cingulate area, dorsal part, layer 6a</t>
  </si>
  <si>
    <t>Central lobule</t>
  </si>
  <si>
    <t>cerebal peduncle</t>
  </si>
  <si>
    <t>Entorhinal area, medial part, dorsal zone</t>
  </si>
  <si>
    <t>Anterior cingulate area, dorsal part, layer 6b</t>
  </si>
  <si>
    <t>Culmen</t>
  </si>
  <si>
    <t>Primary somatosensory area, nose, layer 6b</t>
  </si>
  <si>
    <t>Parafascicular nucleus</t>
  </si>
  <si>
    <t>Pontine gray</t>
  </si>
  <si>
    <t>Entorhinal area, medial part, ventral zone</t>
  </si>
  <si>
    <t>Anterior cingulate area, dorsal part, layer 1</t>
  </si>
  <si>
    <t>cingulum bundle</t>
  </si>
  <si>
    <t>Primary motor area, Layer 2/3</t>
  </si>
  <si>
    <t>Primary somatosensory area, upper limb, layer 6a</t>
  </si>
  <si>
    <t>Posterior hypothalamic nucleus</t>
  </si>
  <si>
    <t>vomeronasal nerve</t>
  </si>
  <si>
    <t>Primary somatosensory area, mouth, layer 4</t>
  </si>
  <si>
    <t>Endopiriform nucleus, dorsal part</t>
  </si>
  <si>
    <t>Primary auditory area, layer 6a</t>
  </si>
  <si>
    <t>Ventral auditory area, layer 1</t>
  </si>
  <si>
    <t>Piriform area</t>
  </si>
  <si>
    <t>Secondary motor area, layer 2/3</t>
  </si>
  <si>
    <t>Retrosplenial area, lateral agranular part, layer 2/3</t>
  </si>
  <si>
    <t>Endopiriform nucleus, ventral part</t>
  </si>
  <si>
    <t>Orbital area, ventrolateral part, layer 1</t>
  </si>
  <si>
    <t>Prelimbic area</t>
  </si>
  <si>
    <t>Lateral visual area, layer 2/3</t>
  </si>
  <si>
    <t>Primary somatosensory area, mouth, layer 5</t>
  </si>
  <si>
    <t>Ectorhinal area/Layer 6a</t>
  </si>
  <si>
    <t>Dorsal premammillary nucleus</t>
  </si>
  <si>
    <t>Primary somatosensory area, barrel field, layer 1</t>
  </si>
  <si>
    <t>Fasciola cinerea</t>
  </si>
  <si>
    <t>Primary motor area</t>
  </si>
  <si>
    <t>Ectorhinal area/Layer 5</t>
  </si>
  <si>
    <t>Ventral auditory area, layer 4</t>
  </si>
  <si>
    <t>Agranular insular area, dorsal part, layer 1</t>
  </si>
  <si>
    <t>root</t>
  </si>
  <si>
    <t>Fundus of striatum</t>
  </si>
  <si>
    <t>Ventral premammillary nucleus</t>
  </si>
  <si>
    <t>Primary auditory area, layer 6b</t>
  </si>
  <si>
    <t>Primary somatosensory area, trunk, layer 1</t>
  </si>
  <si>
    <t>Simple lobule</t>
  </si>
  <si>
    <t>fiber tracts</t>
  </si>
  <si>
    <t>Visceral area, layer 4</t>
  </si>
  <si>
    <t>Anterior cingulate area, dorsal part, layer 5</t>
  </si>
  <si>
    <t>olfactory nerve layer of main olfactory bulb</t>
  </si>
  <si>
    <t>Ansiform lobule</t>
  </si>
  <si>
    <t>Posterior complex of the thalamus</t>
  </si>
  <si>
    <t>Secondary motor area, layer 6a</t>
  </si>
  <si>
    <t>Globus pallidus, external segment</t>
  </si>
  <si>
    <t>Ventral auditory area, layer 5</t>
  </si>
  <si>
    <t>Primary somatosensory area, upper limb, layer 6b</t>
  </si>
  <si>
    <t>Posterior limiting nucleus of the thalamus</t>
  </si>
  <si>
    <t>Primary somatosensory area, lower limb, layer 1</t>
  </si>
  <si>
    <t>Globus pallidus, internal segment</t>
  </si>
  <si>
    <t>Supplemental somatosensory area, layer 4</t>
  </si>
  <si>
    <t>Postsubiculum</t>
  </si>
  <si>
    <t>Primary somatosensory area, barrel field, layer 6a</t>
  </si>
  <si>
    <t>Paraflocculus</t>
  </si>
  <si>
    <t>Peripeduncular nucleus</t>
  </si>
  <si>
    <t>Ectorhinal area/Layer 6b</t>
  </si>
  <si>
    <t>Anteromedial visual area, layer 6a</t>
  </si>
  <si>
    <t>Primary somatosensory area, barrel field, layer 4</t>
  </si>
  <si>
    <t>Flocculus</t>
  </si>
  <si>
    <t>Pedunculopontine nucleus</t>
  </si>
  <si>
    <t>Infralimbic area, layer 6a</t>
  </si>
  <si>
    <t>Visceral area, layer 5</t>
  </si>
  <si>
    <t>doral tegmental decussation</t>
  </si>
  <si>
    <t>Posterior pretectal nucleus</t>
  </si>
  <si>
    <t>Primary somatosensory area, barrel field, layer 6b</t>
  </si>
  <si>
    <t>Anteromedial visual area, layer 2/3</t>
  </si>
  <si>
    <t>Anterolateral visual area, layer 1</t>
  </si>
  <si>
    <t>Perireunensis nucleus</t>
  </si>
  <si>
    <t>Infralimbic area, layer 6b</t>
  </si>
  <si>
    <t>Presubiculum</t>
  </si>
  <si>
    <t>Secondary motor area, layer 6b</t>
  </si>
  <si>
    <t>Primary somatosensory area, trunk, layer 4</t>
  </si>
  <si>
    <t>Hippocampal formation</t>
  </si>
  <si>
    <t>Supplemental somatosensory area, layer 5</t>
  </si>
  <si>
    <t>external medullary lamina of the thalamus</t>
  </si>
  <si>
    <t>Pontine reticular nucleus, caudal part</t>
  </si>
  <si>
    <t>Primary somatosensory area, lower limb, layer 4</t>
  </si>
  <si>
    <t>Hypothalamus</t>
  </si>
  <si>
    <t>Agranular insular area, dorsal part, layer 5</t>
  </si>
  <si>
    <t>Primary somatosensory area, mouth, layer 6a</t>
  </si>
  <si>
    <t>Intercalated amygdalar nucleus</t>
  </si>
  <si>
    <t>Visceral area, layer 2/3</t>
  </si>
  <si>
    <t>Parastrial nucleus</t>
  </si>
  <si>
    <t>Primary somatosensory area, trunk, layer 5</t>
  </si>
  <si>
    <t>Interanterodorsal nucleus of the thalamus</t>
  </si>
  <si>
    <t>Anterolateral visual area, layer 4</t>
  </si>
  <si>
    <t>Interanteromedial nucleus of the thalamus</t>
  </si>
  <si>
    <t>Orbital area, ventrolateral part, layer 5</t>
  </si>
  <si>
    <t>Temporal association areas, layer 2/3</t>
  </si>
  <si>
    <t>Primary somatosensory area, lower limb, layer 5</t>
  </si>
  <si>
    <t>Nucleus of the lateral olfactory tract, layer 3</t>
  </si>
  <si>
    <t>Dentate gyrus, molecular layer</t>
  </si>
  <si>
    <t>Dentate gyrus, polymorph layer</t>
  </si>
  <si>
    <t>Unlabeled</t>
  </si>
  <si>
    <t>Field CA1 ventral</t>
  </si>
  <si>
    <t>Field CA2 ventral</t>
  </si>
  <si>
    <t>Field CA3 ventral</t>
  </si>
  <si>
    <t>Dentate gyrus, granule cell layer ventral</t>
  </si>
  <si>
    <t>Dentate gyrus ventral</t>
  </si>
  <si>
    <t>Dentate gyrus, subgranular zone ventral</t>
  </si>
  <si>
    <t>dCA1</t>
  </si>
  <si>
    <t>dCA3</t>
  </si>
  <si>
    <t>dDG</t>
  </si>
  <si>
    <t>vCA1</t>
  </si>
  <si>
    <t>vCA3</t>
  </si>
  <si>
    <t>vDG</t>
  </si>
  <si>
    <t>RSP</t>
  </si>
  <si>
    <t>ACC</t>
  </si>
  <si>
    <t>PL</t>
  </si>
  <si>
    <t>IL</t>
  </si>
  <si>
    <t>CeA</t>
  </si>
  <si>
    <t>BLA</t>
  </si>
  <si>
    <t>Group</t>
  </si>
  <si>
    <t>T-test</t>
  </si>
  <si>
    <t>Gem 0</t>
  </si>
  <si>
    <t>Gem 1</t>
  </si>
  <si>
    <t>secondary fissure</t>
  </si>
  <si>
    <t>Basic cell groups and regions</t>
  </si>
  <si>
    <t>posterolateral fissure</t>
  </si>
  <si>
    <t>Interfascicular nucleus raphÈ</t>
  </si>
  <si>
    <t>internal medullary lamina of the thalamus</t>
  </si>
  <si>
    <t>Layer 6b, isocortex</t>
  </si>
  <si>
    <t>nodular fissure</t>
  </si>
  <si>
    <t>Entorhinal area, lateral part, layer 2</t>
  </si>
  <si>
    <t>lateral olfactory tract, general</t>
  </si>
  <si>
    <t>Posterior parietal association areas</t>
  </si>
  <si>
    <t>simple fissure</t>
  </si>
  <si>
    <t>Entorhinal area, lateral part, layer 6a</t>
  </si>
  <si>
    <t>lateral spinothalamic tract</t>
  </si>
  <si>
    <t>Periventricular hypothalamic nucleus, anterior part</t>
  </si>
  <si>
    <t>intercrural fissure</t>
  </si>
  <si>
    <t>longitudinal association bundle</t>
  </si>
  <si>
    <t>Anterior cingulate area, dorsal part</t>
  </si>
  <si>
    <t>ansoparamedian fissure</t>
  </si>
  <si>
    <t>Spinal nucleus of the trigeminal, oral part, rostral dorsomedial part</t>
  </si>
  <si>
    <t>mammillary related</t>
  </si>
  <si>
    <t>Paraventricular hypothalamic nucleus, magnocellular division, anterior magnocellular part</t>
  </si>
  <si>
    <t>Anterior cingulate area, ventral part</t>
  </si>
  <si>
    <t>intraparafloccular fissure</t>
  </si>
  <si>
    <t>Intralaminar nuclei of the dorsal thalamus</t>
  </si>
  <si>
    <t>Entorhinal area, lateral part, layer 3</t>
  </si>
  <si>
    <t>Spinal nucleus of the trigeminal, oral part, middle dorsomedial part, dorsal zone</t>
  </si>
  <si>
    <t>medial forebrain bundle</t>
  </si>
  <si>
    <t>Paraventricular hypothalamic nucleus, parvicellular division, anterior parvicellular part</t>
  </si>
  <si>
    <t>paramedian sulcus</t>
  </si>
  <si>
    <t>Medial terminal nucleus of the accessory optic tract</t>
  </si>
  <si>
    <t>Intermediodorsal nucleus of the thalamus</t>
  </si>
  <si>
    <t>Entorhinal area, lateral part, layer 6b</t>
  </si>
  <si>
    <t>Spinal nucleus of the trigeminal, oral part, middle dorsomedial part, ventral zone</t>
  </si>
  <si>
    <t>parafloccular sulcus</t>
  </si>
  <si>
    <t>Spinal nucleus of the trigeminal, oral part, ventrolateral part</t>
  </si>
  <si>
    <t>midbrain related</t>
  </si>
  <si>
    <t>Paraventricular hypothalamic nucleus, magnocellular division</t>
  </si>
  <si>
    <t>Dorsal terminal nucleus of the accessory optic tract</t>
  </si>
  <si>
    <t>Interstitial nucleus of the vestibular nerve</t>
  </si>
  <si>
    <t>Spinal nucleus of the trigeminal, oral part, caudal dorsomedial part</t>
  </si>
  <si>
    <t>Paraventricular hypothalamic nucleus, magnocellular division, medial magnocellular part</t>
  </si>
  <si>
    <t>Anterior hypothalamic area</t>
  </si>
  <si>
    <t>Nucleus of the lateral lemniscus, dorsal part</t>
  </si>
  <si>
    <t>Inferior olivary complex</t>
  </si>
  <si>
    <t>spinocerebellar tract</t>
  </si>
  <si>
    <t>middle thalamic commissure</t>
  </si>
  <si>
    <t>Paraventricular hypothalamic nucleus, parvicellular division, medial parvicellular part, dorsal zone</t>
  </si>
  <si>
    <t>rhinocele</t>
  </si>
  <si>
    <t>Nucleus of the lateral lemniscus, horizontal part</t>
  </si>
  <si>
    <t>Interposed nucleus</t>
  </si>
  <si>
    <t>Entorhinal area, lateral part, layer 4</t>
  </si>
  <si>
    <t>Paraventricular hypothalamic nucleus, parvicellular division</t>
  </si>
  <si>
    <t>Agranular insular area</t>
  </si>
  <si>
    <t>Dorsal cochlear nucleus</t>
  </si>
  <si>
    <t>subependymal zone</t>
  </si>
  <si>
    <t>Nucleus of the lateral lemniscus, ventral part</t>
  </si>
  <si>
    <t>nigrostriatal tract</t>
  </si>
  <si>
    <t>Paraventricular hypothalamic nucleus, magnocellular division, posterior magnocellular part</t>
  </si>
  <si>
    <t>Inferior salivatory nucleus</t>
  </si>
  <si>
    <t>Somatomotor areas, Layer 1</t>
  </si>
  <si>
    <t>choroid plexus</t>
  </si>
  <si>
    <t>nigrothalamic fibers</t>
  </si>
  <si>
    <t>Paraventricular hypothalamic nucleus, parvicellular division, periventricular part</t>
  </si>
  <si>
    <t>Agranular insular area, posterior part</t>
  </si>
  <si>
    <t>Granular lamina of the cochlear nuclei</t>
  </si>
  <si>
    <t>Trochlear nucleus</t>
  </si>
  <si>
    <t>choroid fissure</t>
  </si>
  <si>
    <t>Agranular insular area, ventral part</t>
  </si>
  <si>
    <t>Kolliker-Fuse subnucleus</t>
  </si>
  <si>
    <t>interventricular foramen</t>
  </si>
  <si>
    <t>Superior central nucleus raphÈ, medial part</t>
  </si>
  <si>
    <t>pallidotegmental fascicle</t>
  </si>
  <si>
    <t>Nucleus ambiguus</t>
  </si>
  <si>
    <t>Intermediate reticular nucleus</t>
  </si>
  <si>
    <t>Superior central nucleus raphÈ, lateral part</t>
  </si>
  <si>
    <t>Lateral group of the dorsal thalamus</t>
  </si>
  <si>
    <t>Entorhinal area, lateral part, layer 5</t>
  </si>
  <si>
    <t>Periventricular region</t>
  </si>
  <si>
    <t>pallidothalmic pathway</t>
  </si>
  <si>
    <t>Nucleus ambiguus, ventral division</t>
  </si>
  <si>
    <t>Olfactory tubercle, layers 1-3</t>
  </si>
  <si>
    <t>fourth ventricle</t>
  </si>
  <si>
    <t>Locus ceruleus</t>
  </si>
  <si>
    <t>Paraventricular nucleus of the thalamus</t>
  </si>
  <si>
    <t>periventricular bundle of the hypothalamus</t>
  </si>
  <si>
    <t>Accessory olfactory bulb</t>
  </si>
  <si>
    <t>Piriform area, layers 1-3</t>
  </si>
  <si>
    <t>lateral recess</t>
  </si>
  <si>
    <t>Perihypoglossal nuclei</t>
  </si>
  <si>
    <t>Periventricular zone</t>
  </si>
  <si>
    <t>Anterior olfactory nucleus, layer 1</t>
  </si>
  <si>
    <t>Nucleus intercalatus</t>
  </si>
  <si>
    <t>central canal, spinal cord/medulla</t>
  </si>
  <si>
    <t>Midbrain raphÈ nuclei</t>
  </si>
  <si>
    <t>premammillary commissure</t>
  </si>
  <si>
    <t>Anterior olfactory nucleus, dorsal part</t>
  </si>
  <si>
    <t>Anterior olfactory nucleus, layer 2</t>
  </si>
  <si>
    <t>Nucleus prepositus</t>
  </si>
  <si>
    <t>preoptic commissure</t>
  </si>
  <si>
    <t>Anterior olfactory nucleus, external part</t>
  </si>
  <si>
    <t>Nucleus of Roller</t>
  </si>
  <si>
    <t>Anterior cingulate area, layer 6a</t>
  </si>
  <si>
    <t>propriohypothalamic pathways</t>
  </si>
  <si>
    <t>Anterior olfactory nucleus, lateral part</t>
  </si>
  <si>
    <t>Frontal pole, cerebral cortex</t>
  </si>
  <si>
    <t>Parapyramidal nucleus, deep part</t>
  </si>
  <si>
    <t>Anterior olfactory nucleus, medial part</t>
  </si>
  <si>
    <t>Cortical amygdalar area, anterior part, layer 1</t>
  </si>
  <si>
    <t>Parapyramidal nucleus, superficial part</t>
  </si>
  <si>
    <t>Prelimbic area, layer 2</t>
  </si>
  <si>
    <t>Rostral linear nucleus raphÈ</t>
  </si>
  <si>
    <t>pyramidal decussation</t>
  </si>
  <si>
    <t>Anterior olfactory nucleus, posteroventral part</t>
  </si>
  <si>
    <t>Cortical amygdalar area, anterior part, layer 2</t>
  </si>
  <si>
    <t>Medial vestibular nucleus</t>
  </si>
  <si>
    <t>Linear nucleus of the medulla</t>
  </si>
  <si>
    <t>retriculospinal tract, lateral part</t>
  </si>
  <si>
    <t>Nucleus raphÈ magnus</t>
  </si>
  <si>
    <t>Area postrema</t>
  </si>
  <si>
    <t>Cortical amygdalar area, anterior part, layer 3</t>
  </si>
  <si>
    <t>Lateral vestibular nucleus</t>
  </si>
  <si>
    <t>Main olfactory bulb, glomerular layer</t>
  </si>
  <si>
    <t>retriculospinal tract, medial part</t>
  </si>
  <si>
    <t>Cortical amygdalar area, posterior part, lateral zone, layer 1</t>
  </si>
  <si>
    <t>Superior vestibular nucleus</t>
  </si>
  <si>
    <t>Somatomotor areas, Layer 2/3</t>
  </si>
  <si>
    <t>Main olfactory bulb, granule layer</t>
  </si>
  <si>
    <t>rubroreticular tract</t>
  </si>
  <si>
    <t>Nucleus raphÈ obscurus</t>
  </si>
  <si>
    <t>Cortical amygdalar area, posterior part, lateral zone, layer 2</t>
  </si>
  <si>
    <t>Spinal vestibular nucleus</t>
  </si>
  <si>
    <t>Anterior cingulate area, layer 6b</t>
  </si>
  <si>
    <t>Main olfactory bulb, inner plexiform layer</t>
  </si>
  <si>
    <t>sensory root of the trigeminal nerve</t>
  </si>
  <si>
    <t>Nucleus raphÈ pallidus</t>
  </si>
  <si>
    <t>Cortical amygdalar area, posterior part, lateral zone, layer 3</t>
  </si>
  <si>
    <t>Lateral reticular nucleus</t>
  </si>
  <si>
    <t>Main olfactory bulb, mitral layer</t>
  </si>
  <si>
    <t>solitary tract</t>
  </si>
  <si>
    <t>Nucleus raphÈ pontis</t>
  </si>
  <si>
    <t>Anterior group of the dorsal thalamus</t>
  </si>
  <si>
    <t>Cortical amygdalar area, posterior part, medial zone, layer 1</t>
  </si>
  <si>
    <t>Posterior parietal association areas, layer 2/3</t>
  </si>
  <si>
    <t>Lateral septal nucleus</t>
  </si>
  <si>
    <t>Main olfactory bulb, outer plexiform layer</t>
  </si>
  <si>
    <t>spinocervical tract</t>
  </si>
  <si>
    <t>Auditory areas</t>
  </si>
  <si>
    <t>Cortical amygdalar area, posterior part, medial zone, layer 2</t>
  </si>
  <si>
    <t>spinohypothalamic pathway</t>
  </si>
  <si>
    <t>Cortical amygdalar area, posterior part, medial zone, layer 3</t>
  </si>
  <si>
    <t>Entorhinal area, medial part, ventral zone, layer 1</t>
  </si>
  <si>
    <t>spino-olivary pathway</t>
  </si>
  <si>
    <t>Orbital area, layer 1</t>
  </si>
  <si>
    <t>Dorsal peduncular area, layer 6a</t>
  </si>
  <si>
    <t>Nucleus of the lateral olfactory tract, pyramidal layer</t>
  </si>
  <si>
    <t>spinoreticular pathway</t>
  </si>
  <si>
    <t>Lateral septal complex</t>
  </si>
  <si>
    <t>Piriform area, molecular layer</t>
  </si>
  <si>
    <t>spinotectal pathway</t>
  </si>
  <si>
    <t>Barrington's nucleus</t>
  </si>
  <si>
    <t>Lateral tegmental nucleus</t>
  </si>
  <si>
    <t>Piriform area, pyramidal layer</t>
  </si>
  <si>
    <t>spinotelenchephalic pathway</t>
  </si>
  <si>
    <t>Suprachiasmatic nucleus</t>
  </si>
  <si>
    <t>Hypothalamic lateral zone</t>
  </si>
  <si>
    <t>Piriform area, polymorph layer</t>
  </si>
  <si>
    <t>spinovestibular pathway</t>
  </si>
  <si>
    <t>Superior colliculus, motor related</t>
  </si>
  <si>
    <t>Taenia tecta, dorsal part, layers 1-4</t>
  </si>
  <si>
    <t>Somatomotor areas, Layer 5</t>
  </si>
  <si>
    <t>Ventral part of the lateral geniculate complex, lateral zone</t>
  </si>
  <si>
    <t>Superior colliculus, sensory related</t>
  </si>
  <si>
    <t>Taenia tecta, ventral part, layers 1-3</t>
  </si>
  <si>
    <t>Magnocellular reticular nucleus</t>
  </si>
  <si>
    <t>Posterior parietal association areas, layer 6a</t>
  </si>
  <si>
    <t>striatonigral pathway</t>
  </si>
  <si>
    <t>Entorhinal area, lateral part, layer 4/5</t>
  </si>
  <si>
    <t>Isocortex</t>
  </si>
  <si>
    <t>Ventral part of the lateral geniculate complex, medial zone</t>
  </si>
  <si>
    <t>subthalamic fascicle</t>
  </si>
  <si>
    <t>Supragenual nucleus</t>
  </si>
  <si>
    <t>Primary somatosensory area</t>
  </si>
  <si>
    <t>Midbrain, motor related</t>
  </si>
  <si>
    <t>Entorhinal area, medial part, ventral zone, layer 2</t>
  </si>
  <si>
    <t>Basomedial amygdalar nucleus, anterior part</t>
  </si>
  <si>
    <t>Primary somatosensory area, barrel field</t>
  </si>
  <si>
    <t>Mammillary body</t>
  </si>
  <si>
    <t>Basomedial amygdalar nucleus, posterior part</t>
  </si>
  <si>
    <t>superior colliculus commissure</t>
  </si>
  <si>
    <t>Primary somatosensory area, lower limb</t>
  </si>
  <si>
    <t>Subfornical organ</t>
  </si>
  <si>
    <t>Midbrain, sensory related</t>
  </si>
  <si>
    <t>Posterior parietal association areas, layer 6b</t>
  </si>
  <si>
    <t>Brain stem</t>
  </si>
  <si>
    <t>Primary somatosensory area, mouth</t>
  </si>
  <si>
    <t>Primary somatosensory area, layer 2/3</t>
  </si>
  <si>
    <t>Midbrain, behavioral state related</t>
  </si>
  <si>
    <t>supraoptic commissures</t>
  </si>
  <si>
    <t>Orbital area, layer 5</t>
  </si>
  <si>
    <t>Primary somatosensory area, nose</t>
  </si>
  <si>
    <t>Medulla</t>
  </si>
  <si>
    <t>Agranular insular area, posterior part, layer 6b</t>
  </si>
  <si>
    <t>tectothalamic pathway</t>
  </si>
  <si>
    <t>Bed nuclei of the stria terminalis, anterior division</t>
  </si>
  <si>
    <t>Dorsal peduncular area, layer 2/3</t>
  </si>
  <si>
    <t>Primary somatosensory area, trunk</t>
  </si>
  <si>
    <t>thalamic peduncles</t>
  </si>
  <si>
    <t>Bed nuclei of the stria terminalis, posterior division</t>
  </si>
  <si>
    <t>Primary somatosensory area, upper limb</t>
  </si>
  <si>
    <t>Medulla, motor related</t>
  </si>
  <si>
    <t>Entorhinal area, medial part, ventral zone, layer 3</t>
  </si>
  <si>
    <t>Infracerebellar nucleus</t>
  </si>
  <si>
    <t>trigeminocerebellar tract</t>
  </si>
  <si>
    <t>Ammon's horn</t>
  </si>
  <si>
    <t>Cortical amygdalar area, posterior part, lateral zone, layers 1-3</t>
  </si>
  <si>
    <t>Supplemental somatosensory area</t>
  </si>
  <si>
    <t>Medulla, behavioral state related</t>
  </si>
  <si>
    <t>cuneate fascicle</t>
  </si>
  <si>
    <t>Cortical amygdalar area, posterior part, medial zone, layers 1-3</t>
  </si>
  <si>
    <t>trochlear nerve decussation</t>
  </si>
  <si>
    <t>Primary visual area</t>
  </si>
  <si>
    <t>Medulla, sensory related</t>
  </si>
  <si>
    <t>Entorhinal area, lateral part, layer 5/6</t>
  </si>
  <si>
    <t>gracile fascicle</t>
  </si>
  <si>
    <t>ventral spinothalamic tract</t>
  </si>
  <si>
    <t>Field CA1, stratum lacunosum-moleculare</t>
  </si>
  <si>
    <t>Nucleus of the lateral olfactory tract, layers 1-3</t>
  </si>
  <si>
    <t>Anteromedial visual area</t>
  </si>
  <si>
    <t>Medullary reticular nucleus</t>
  </si>
  <si>
    <t>internal arcuate fibers</t>
  </si>
  <si>
    <t>Superior olivary complex</t>
  </si>
  <si>
    <t>Field CA1, stratum oriens</t>
  </si>
  <si>
    <t>Piriform-amygdalar area, layers 1-3</t>
  </si>
  <si>
    <t>Anterolateral visual area</t>
  </si>
  <si>
    <t>olivocerebellar tract</t>
  </si>
  <si>
    <t>ventrolateral hypothalamic tract</t>
  </si>
  <si>
    <t>Subparafascicular nucleus</t>
  </si>
  <si>
    <t>Field CA1, pyramidal layer</t>
  </si>
  <si>
    <t>Piriform-amygdalar area, molecular layer</t>
  </si>
  <si>
    <t>Lateral visual area</t>
  </si>
  <si>
    <t>reticulocerebellar tract</t>
  </si>
  <si>
    <t>Medial amygdalar nucleus, anterodorsal part</t>
  </si>
  <si>
    <t>Field CA1, stratum radiatum</t>
  </si>
  <si>
    <t>Piriform-amygdalar area, pyramidal layer</t>
  </si>
  <si>
    <t>Medial amygdalar nucleus, anteroventral part</t>
  </si>
  <si>
    <t>Entorhinal area, medial part, ventral zone, layer 4</t>
  </si>
  <si>
    <t>precommissural fornix diagonal band</t>
  </si>
  <si>
    <t>Piriform-amygdalar area, polymorph layer</t>
  </si>
  <si>
    <t>Posterolateral visual area</t>
  </si>
  <si>
    <t>Medial amygdalar nucleus, posterodorsal part</t>
  </si>
  <si>
    <t>medial corticohypothalmic tract</t>
  </si>
  <si>
    <t>Spinal nucleus of the trigeminal, caudal part</t>
  </si>
  <si>
    <t>Field CA2, stratum lacunosum-moleculare</t>
  </si>
  <si>
    <t>Nucleus circularis</t>
  </si>
  <si>
    <t>Medial amygdalar nucleus, posteroventral part</t>
  </si>
  <si>
    <t>Spinal nucleus of the trigeminal, interpolar part</t>
  </si>
  <si>
    <t>Field CA2, stratum oriens</t>
  </si>
  <si>
    <t>Paraventricular hypothalamic nucleus, descending division, dorsal parvicellular part</t>
  </si>
  <si>
    <t>Medial group of the dorsal thalamus</t>
  </si>
  <si>
    <t>Spinal nucleus of the trigeminal, oral part</t>
  </si>
  <si>
    <t>Field CA2, pyramidal layer</t>
  </si>
  <si>
    <t>Paraventricular hypothalamic nucleus, descending division, forniceal part</t>
  </si>
  <si>
    <t>Somatosensory areas</t>
  </si>
  <si>
    <t>Field CA2, stratum radiatum</t>
  </si>
  <si>
    <t>Paraventricular hypothalamic nucleus, descending division, lateral parvicellular part</t>
  </si>
  <si>
    <t>Visual areas, layer 6a</t>
  </si>
  <si>
    <t>Olfactory tubercle, molecular layer</t>
  </si>
  <si>
    <t>accessory olfactory tract</t>
  </si>
  <si>
    <t>Superior salivatory nucleus</t>
  </si>
  <si>
    <t>Paraventricular hypothalamic nucleus, descending division, medial parvicellular part, ventral zone</t>
  </si>
  <si>
    <t>Olfactory tubercle, pyramidal layer</t>
  </si>
  <si>
    <t>Hypothalamic medial zone</t>
  </si>
  <si>
    <t>Entorhinal area, medial part, dorsal zone, layer 2a</t>
  </si>
  <si>
    <t>Field CA3, stratum lacunosum-moleculare</t>
  </si>
  <si>
    <t>Medial amygdalar nucleus, posterodorsal part, sublayer a</t>
  </si>
  <si>
    <t>Olfactory tubercle, polymorph layer</t>
  </si>
  <si>
    <t>angular path</t>
  </si>
  <si>
    <t>Orbital area, layer 6a</t>
  </si>
  <si>
    <t>Field CA3, stratum lucidum</t>
  </si>
  <si>
    <t>Medial amygdalar nucleus, posterodorsal part, sublayer b</t>
  </si>
  <si>
    <t>Islands of Calleja</t>
  </si>
  <si>
    <t>Striatum dorsal region</t>
  </si>
  <si>
    <t>Field CA3, stratum oriens</t>
  </si>
  <si>
    <t>Medial amygdalar nucleus, posterodorsal part, sublayer c</t>
  </si>
  <si>
    <t>Major island of Calleja</t>
  </si>
  <si>
    <t>bulbocerebellar tract</t>
  </si>
  <si>
    <t>Orbital area, layer 2/3</t>
  </si>
  <si>
    <t>Striatum ventral region</t>
  </si>
  <si>
    <t>Field CA3, pyramidal layer</t>
  </si>
  <si>
    <t>Dorsal peduncular area, layer 1</t>
  </si>
  <si>
    <t>Visual areas, layer 6b</t>
  </si>
  <si>
    <t>Bed nuclei of the stria terminalis, anterior division, anteromedial area</t>
  </si>
  <si>
    <t>cuneocerebellar tract</t>
  </si>
  <si>
    <t>Somatomotor areas</t>
  </si>
  <si>
    <t>Field CA3, stratum radiatum</t>
  </si>
  <si>
    <t>Bed nuclei of the stria terminalis, anterior division, dorsomedial nucleus</t>
  </si>
  <si>
    <t>dorsal acoustic stria</t>
  </si>
  <si>
    <t>Entorhinal area, medial part, dorsal zone, layer 2b</t>
  </si>
  <si>
    <t>Subiculum, dorsal part</t>
  </si>
  <si>
    <t>Cerebellum</t>
  </si>
  <si>
    <t>Bed nuclei of the stria terminalis, anterior division, fusiform nucleus</t>
  </si>
  <si>
    <t>dorsal column</t>
  </si>
  <si>
    <t>Orbital area, layer 6b</t>
  </si>
  <si>
    <t>Postpiriform transition area, layers 1-3</t>
  </si>
  <si>
    <t>Subiculum, ventral part</t>
  </si>
  <si>
    <t>Cerebellar nuclei</t>
  </si>
  <si>
    <t>Bed nuclei of the stria terminalis, anterior division, magnocellular nucleus</t>
  </si>
  <si>
    <t>dorsal commissure of the spinal cord</t>
  </si>
  <si>
    <t>Orbital area, medial part, layer 2</t>
  </si>
  <si>
    <t>Entorhinal area, medial part, dorsal zone, layer 1</t>
  </si>
  <si>
    <t>Cerebellar cortex</t>
  </si>
  <si>
    <t>Bed nuclei of the stria terminalis, anterior division, ventral nucleus</t>
  </si>
  <si>
    <t>Posterior parietal association areas, layer 1</t>
  </si>
  <si>
    <t>posteromedial visual area</t>
  </si>
  <si>
    <t>Dorsal peduncular area, layer 2</t>
  </si>
  <si>
    <t>Bed nuclei of the stria terminalis, anterior division, anterolateral area</t>
  </si>
  <si>
    <t>dorsal limb</t>
  </si>
  <si>
    <t>Midbrain reticular nucleus, magnocellular part</t>
  </si>
  <si>
    <t>Temporal association areas</t>
  </si>
  <si>
    <t>Entorhinal area, medial part, dorsal zone, layer 2</t>
  </si>
  <si>
    <t>Central amygdalar nucleus, capsular part</t>
  </si>
  <si>
    <t>Bed nuclei of the stria terminalis, anterior division, juxtacapsular nucleus</t>
  </si>
  <si>
    <t>dorsal longitudinal fascicle</t>
  </si>
  <si>
    <t>Midbrain reticular nucleus, magnocellular part, general</t>
  </si>
  <si>
    <t>Entorhinal area, medial part, dorsal zone, layer 5/6</t>
  </si>
  <si>
    <t>Central amygdalar nucleus, lateral part</t>
  </si>
  <si>
    <t>Pontine reticular nucleus, ventral part</t>
  </si>
  <si>
    <t>dorsal spinocerebellar tract</t>
  </si>
  <si>
    <t>Bed nuclei of the stria terminalis, anterior division, oval nucleus</t>
  </si>
  <si>
    <t>Midbrain reticular nucleus, parvicellular part</t>
  </si>
  <si>
    <t>Tuberomammillary nucleus</t>
  </si>
  <si>
    <t>Central amygdalar nucleus, medial part</t>
  </si>
  <si>
    <t>Cochlear nucleus, subpedunclular granular region</t>
  </si>
  <si>
    <t>Visual areas, layer 2/3</t>
  </si>
  <si>
    <t>Bed nuclei of the stria terminalis, anterior division, rhomboid nucleus</t>
  </si>
  <si>
    <t>dorsal tegmental tract</t>
  </si>
  <si>
    <t>Cerebrum</t>
  </si>
  <si>
    <t>Accessory abducens nucleus</t>
  </si>
  <si>
    <t>Bed nuclei of the stria terminalis, posterior division, dorsal nucleus</t>
  </si>
  <si>
    <t>dorsolateral fascicle</t>
  </si>
  <si>
    <t>Midline group of the dorsal thalamus</t>
  </si>
  <si>
    <t>Anterior cingulate area, layer 1</t>
  </si>
  <si>
    <t>Accessory facial motor nucleus</t>
  </si>
  <si>
    <t>Bed nuclei of the stria terminalis, posterior division, principal nucleus</t>
  </si>
  <si>
    <t>external capsule</t>
  </si>
  <si>
    <t>Cortical amygdalar area, posterior part, lateral zone, layers 1-2</t>
  </si>
  <si>
    <t>Bed nuclei of the stria terminalis, posterior division, interfascicular nucleus</t>
  </si>
  <si>
    <t>fasciculus proprius</t>
  </si>
  <si>
    <t>Central linear nucleus raphÈ</t>
  </si>
  <si>
    <t>Cortical amygdalar area, posterior part, medial zone, layers 1-2</t>
  </si>
  <si>
    <t>Bed nuclei of the stria terminalis, posterior division, transverse nucleus</t>
  </si>
  <si>
    <t>Taenia tecta, dorsal part</t>
  </si>
  <si>
    <t>Bed nuclei of the stria terminalis, posterior division, strial extension</t>
  </si>
  <si>
    <t>Taenia tecta, ventral part</t>
  </si>
  <si>
    <t>Retrosplenial area, ventral part, layer 2</t>
  </si>
  <si>
    <t>Cochlear nuclei</t>
  </si>
  <si>
    <t>Substantia nigra, lateral part</t>
  </si>
  <si>
    <t>Mediodorsal nucleus of the thalamus, central part</t>
  </si>
  <si>
    <t>hippocampal commissures</t>
  </si>
  <si>
    <t>Nucleus of the lateral olfactory tract</t>
  </si>
  <si>
    <t>Cerebral nuclei</t>
  </si>
  <si>
    <t>Interpeduncular fossa</t>
  </si>
  <si>
    <t>Mediodorsal nucleus of the thalamus, lateral part</t>
  </si>
  <si>
    <t>hypothalamohypophysial tract</t>
  </si>
  <si>
    <t>Cortical amygdalar area</t>
  </si>
  <si>
    <t>Posterior parietal association areas, layer 4</t>
  </si>
  <si>
    <t>Mediodorsal nucleus of the thalamus, medial part</t>
  </si>
  <si>
    <t>Ventral group of the dorsal thalamus</t>
  </si>
  <si>
    <t>Efferent vestibular nucleus</t>
  </si>
  <si>
    <t>intermediate acoustic stria</t>
  </si>
  <si>
    <t>Somatomotor areas, Layer 6a</t>
  </si>
  <si>
    <t>Vermal regions</t>
  </si>
  <si>
    <t>Dorsal peduncular area, layer 5</t>
  </si>
  <si>
    <t>juxtarestiform body</t>
  </si>
  <si>
    <t>Nucleus of the solitary tract</t>
  </si>
  <si>
    <t>Paraventricular hypothalamic nucleus, magnocellular division, posterior magnocellular part, lateral zone</t>
  </si>
  <si>
    <t>Abducens nucleus</t>
  </si>
  <si>
    <t>Cortical amygdalar area, posterior part, lateral zone</t>
  </si>
  <si>
    <t>Nucleus of the solitary tract, central part</t>
  </si>
  <si>
    <t>Paraventricular hypothalamic nucleus, magnocellular division, posterior magnocellular part, medial zone</t>
  </si>
  <si>
    <t>Cortical amygdalar area, posterior part, medial zone</t>
  </si>
  <si>
    <t>Entorhinal area, medial part, dorsal zone, layer 3</t>
  </si>
  <si>
    <t>Nucleus of the solitary tract, commissural part</t>
  </si>
  <si>
    <t>Dorsomedial nucleus of the hypothalamus, anterior part</t>
  </si>
  <si>
    <t>Visual areas</t>
  </si>
  <si>
    <t>Nucleus of the solitary tract, gelatinous part</t>
  </si>
  <si>
    <t>Dorsomedial nucleus of the hypothalamus, posterior part</t>
  </si>
  <si>
    <t>Visceral area</t>
  </si>
  <si>
    <t>Superior central nucleus raphÈ</t>
  </si>
  <si>
    <t>Nucleus of the solitary tract, lateral part</t>
  </si>
  <si>
    <t>Posterior parietal association areas, layer 5</t>
  </si>
  <si>
    <t>Dorsomedial nucleus of the hypothalamus, ventral part</t>
  </si>
  <si>
    <t>Primary somatosensory area, layer 6a</t>
  </si>
  <si>
    <t>Cerebral cortex</t>
  </si>
  <si>
    <t>Nucleus of the solitary tract, medial part</t>
  </si>
  <si>
    <t>Cortical plate</t>
  </si>
  <si>
    <t>Agranular insular area, ventral part, layer 6b</t>
  </si>
  <si>
    <t>Anterior hypothalamic nucleus, anterior part</t>
  </si>
  <si>
    <t>Vestibular nuclei</t>
  </si>
  <si>
    <t>Anterior hypothalamic nucleus, central part</t>
  </si>
  <si>
    <t>Ventral posterior complex of the thalamus</t>
  </si>
  <si>
    <t>abducens nerve</t>
  </si>
  <si>
    <t>Cuneate nucleus</t>
  </si>
  <si>
    <t>Entorhinal area, medial part, dorsal zone, layer 4</t>
  </si>
  <si>
    <t>perforant path</t>
  </si>
  <si>
    <t>Orbital area</t>
  </si>
  <si>
    <t>Entorhinal area, lateral part, layer 2a</t>
  </si>
  <si>
    <t>Anterior hypothalamic nucleus, dorsal part</t>
  </si>
  <si>
    <t>accessory spinal nerve</t>
  </si>
  <si>
    <t>Primary somatosensory area, layer 6b</t>
  </si>
  <si>
    <t>Dorsal column nuclei</t>
  </si>
  <si>
    <t>periventricular bundle of the thalamus</t>
  </si>
  <si>
    <t>Orbital area, lateral part</t>
  </si>
  <si>
    <t>Anterior hypothalamic nucleus, posterior part</t>
  </si>
  <si>
    <t>Entorhinal area, medial part, dorsal zone, layer 5</t>
  </si>
  <si>
    <t>pineal stalk</t>
  </si>
  <si>
    <t>Orbital area, medial part</t>
  </si>
  <si>
    <t>Medial mammillary nucleus, median part</t>
  </si>
  <si>
    <t>Dentate gyrus crest</t>
  </si>
  <si>
    <t>central tegmental bundle</t>
  </si>
  <si>
    <t>postcommissural fornix</t>
  </si>
  <si>
    <t>Orbital area, ventral part</t>
  </si>
  <si>
    <t>Anterior cingulate area, layer 5</t>
  </si>
  <si>
    <t>Medial preoptic nucleus, central part</t>
  </si>
  <si>
    <t>Dentate gyrus crest, molecular layer</t>
  </si>
  <si>
    <t>Entorhinal area, medial part, dorsal zone, layer 6</t>
  </si>
  <si>
    <t>cerebellar commissure</t>
  </si>
  <si>
    <t>precommissural fornix, general</t>
  </si>
  <si>
    <t>Orbital area, ventrolateral part</t>
  </si>
  <si>
    <t>Infralimbic area, layer 2</t>
  </si>
  <si>
    <t>Medial preoptic nucleus, lateral part</t>
  </si>
  <si>
    <t>Dentate gyrus crest, polymorph layer</t>
  </si>
  <si>
    <t>cerebellar peduncles</t>
  </si>
  <si>
    <t>principal mammillary tract</t>
  </si>
  <si>
    <t>Medial preoptic nucleus, medial part</t>
  </si>
  <si>
    <t>Dentate gyrus crest, granule cell layer</t>
  </si>
  <si>
    <t>cerebral nuclei related</t>
  </si>
  <si>
    <t>Ventromedial hypothalamic nucleus, anterior part</t>
  </si>
  <si>
    <t>propriohypothalamic pathways, dorsal</t>
  </si>
  <si>
    <t>Vascular organ of the lamina terminalis</t>
  </si>
  <si>
    <t>Entorhinal area, lateral part, layer 2b</t>
  </si>
  <si>
    <t>Nucleus x</t>
  </si>
  <si>
    <t>Dentate gyrus lateral blade</t>
  </si>
  <si>
    <t>cerebrum related</t>
  </si>
  <si>
    <t>Ventromedial hypothalamic nucleus, central part</t>
  </si>
  <si>
    <t>propriohypothalamic pathways, lateral</t>
  </si>
  <si>
    <t>Hypoglossal nucleus</t>
  </si>
  <si>
    <t>Dentate gyrus lateral blade, molecular layer</t>
  </si>
  <si>
    <t>Ventromedial hypothalamic nucleus, dorsomedial part</t>
  </si>
  <si>
    <t>propriohypothalamic pathways, medial</t>
  </si>
  <si>
    <t>Nucleus y</t>
  </si>
  <si>
    <t>Dentate gyrus lateral blade, polymorph layer</t>
  </si>
  <si>
    <t>Ventromedial hypothalamic nucleus, ventrolateral part</t>
  </si>
  <si>
    <t>propriohypothalamic pathways, ventral</t>
  </si>
  <si>
    <t>Nucleus z</t>
  </si>
  <si>
    <t>Dentate gyrus lateral blade, granule cell layer</t>
  </si>
  <si>
    <t>dorsal roots</t>
  </si>
  <si>
    <t>Primary somatosensory area, layer 1</t>
  </si>
  <si>
    <t>Dopaminergic A13 group</t>
  </si>
  <si>
    <t>Dentate gyrus medial blade</t>
  </si>
  <si>
    <t>Visual areas, layer 1</t>
  </si>
  <si>
    <t>Dentate gyrus medial blade, molecular layer</t>
  </si>
  <si>
    <t>glossopharyngeal nerve</t>
  </si>
  <si>
    <t>Pallidum, caudal region</t>
  </si>
  <si>
    <t>Inferior colliculus, central nucleus</t>
  </si>
  <si>
    <t>superior cerebellar peduncle decussation</t>
  </si>
  <si>
    <t>hypoglossal nerve</t>
  </si>
  <si>
    <t>Dentate gyrus medial blade, polymorph layer</t>
  </si>
  <si>
    <t>supraoptic commissures, anterior</t>
  </si>
  <si>
    <t>Pallidum, dorsal region</t>
  </si>
  <si>
    <t>Inferior colliculus, dorsal nucleus</t>
  </si>
  <si>
    <t>Retrohippocampal region</t>
  </si>
  <si>
    <t>Dentate gyrus medial blade, granule cell layer</t>
  </si>
  <si>
    <t>hypothalamus related</t>
  </si>
  <si>
    <t>supraoptic commissures, dorsal</t>
  </si>
  <si>
    <t>Pallidum, medial region</t>
  </si>
  <si>
    <t>Inferior colliculus, external nucleus</t>
  </si>
  <si>
    <t>Subiculum, dorsal part, molecular layer</t>
  </si>
  <si>
    <t>oculomotor nerve</t>
  </si>
  <si>
    <t>supraoptic commissures, ventral</t>
  </si>
  <si>
    <t>Superior colliculus, zonal layer</t>
  </si>
  <si>
    <t>Pallidum, ventral region</t>
  </si>
  <si>
    <t>Subiculum, dorsal part, stratum radiatum</t>
  </si>
  <si>
    <t>Dorsal motor nucleus of the vagus nerve</t>
  </si>
  <si>
    <t>olfactory nerve</t>
  </si>
  <si>
    <t>Subiculum, dorsal part, pyramidal layer</t>
  </si>
  <si>
    <t>Dentate nucleus</t>
  </si>
  <si>
    <t>optic nerve</t>
  </si>
  <si>
    <t>uncinate fascicle</t>
  </si>
  <si>
    <t>Parvicellular reticular nucleus</t>
  </si>
  <si>
    <t>Subiculum, ventral part, molecular layer</t>
  </si>
  <si>
    <t>retriculospinal tract</t>
  </si>
  <si>
    <t>Thalamus, polymodal association cortex related</t>
  </si>
  <si>
    <t>ventral commissure of the spinal cord</t>
  </si>
  <si>
    <t>Parasolitary nucleus</t>
  </si>
  <si>
    <t>Parabrachial nucleus, lateral division, central lateral part</t>
  </si>
  <si>
    <t>Subiculum, ventral part, stratum radiatum</t>
  </si>
  <si>
    <t>Thalamus, sensory-motor cortex related</t>
  </si>
  <si>
    <t>Primary somatosensory area, layer 4</t>
  </si>
  <si>
    <t>ventral spinocerebellar tract</t>
  </si>
  <si>
    <t>Parabrachial nucleus, lateral division, dorsal lateral part</t>
  </si>
  <si>
    <t>Subiculum, ventral part, pyramidal layer</t>
  </si>
  <si>
    <t>spinothalamic tract</t>
  </si>
  <si>
    <t>Dorsal nucleus raphÈ</t>
  </si>
  <si>
    <t>Parabrachial nucleus, lateral division, external lateral part</t>
  </si>
  <si>
    <t>accessory optic tract</t>
  </si>
  <si>
    <t>Retrosplenial area, dorsal part</t>
  </si>
  <si>
    <t>Parabrachial nucleus, lateral division</t>
  </si>
  <si>
    <t>Parabrachial nucleus, lateral division, superior lateral part</t>
  </si>
  <si>
    <t>terminal nerve</t>
  </si>
  <si>
    <t>Retrosplenial area, ventral part</t>
  </si>
  <si>
    <t>Efferent cochlear group</t>
  </si>
  <si>
    <t>Parabrachial nucleus, medial division</t>
  </si>
  <si>
    <t>Parabrachial nucleus, lateral division, ventral lateral part</t>
  </si>
  <si>
    <t>ansa peduncularis</t>
  </si>
  <si>
    <t>thalamus related</t>
  </si>
  <si>
    <t>Parabrachial nucleus, medial division, external medial part</t>
  </si>
  <si>
    <t>trigeminal nerve</t>
  </si>
  <si>
    <t>External cuneate nucleus</t>
  </si>
  <si>
    <t>Medial septal complex</t>
  </si>
  <si>
    <t>Entorhinal area</t>
  </si>
  <si>
    <t>Lingula (I)</t>
  </si>
  <si>
    <t>Visual areas, layer 4</t>
  </si>
  <si>
    <t>Parabrachial nucleus, medial division, medial medial part</t>
  </si>
  <si>
    <t>brachium of the superior colliculus</t>
  </si>
  <si>
    <t>vagus nerve</t>
  </si>
  <si>
    <t>Primary somatosensory area, layer 5</t>
  </si>
  <si>
    <t>Perirhinal area</t>
  </si>
  <si>
    <t>Parabrachial nucleus, medial division, ventral medial part</t>
  </si>
  <si>
    <t>ventral roots</t>
  </si>
  <si>
    <t>cervicothalamic tract</t>
  </si>
  <si>
    <t>vestibulocochlear nerve</t>
  </si>
  <si>
    <t>Declive (VI)</t>
  </si>
  <si>
    <t>Visual areas, layer 5</t>
  </si>
  <si>
    <t>Paragigantocellular reticular nucleus</t>
  </si>
  <si>
    <t>Nucleus ambiguus, dorsal division</t>
  </si>
  <si>
    <t>vestibulospinal pathway</t>
  </si>
  <si>
    <t>Endopiriform nucleus</t>
  </si>
  <si>
    <t>Folium-tuber vermis (VII)</t>
  </si>
  <si>
    <t>Somatomotor areas, Layer 6b</t>
  </si>
  <si>
    <t>cochlear nerve</t>
  </si>
  <si>
    <t>Pyramus (VIII)</t>
  </si>
  <si>
    <t>Pineal body</t>
  </si>
  <si>
    <t>Lateral reticular nucleus, magnocellular part</t>
  </si>
  <si>
    <t>corpus callosum, anterior forceps</t>
  </si>
  <si>
    <t>Uvula (IX)</t>
  </si>
  <si>
    <t>Epithalamus</t>
  </si>
  <si>
    <t>cerebellum related fiber tracts</t>
  </si>
  <si>
    <t>Lateral reticular nucleus, parvicellular part</t>
  </si>
  <si>
    <t>corpus callosum, extreme capsule</t>
  </si>
  <si>
    <t>cranial nerves</t>
  </si>
  <si>
    <t>Nodulus (X)</t>
  </si>
  <si>
    <t>Paragigantocellular reticular nucleus, dorsal part</t>
  </si>
  <si>
    <t>corpus callosum, posterior forceps</t>
  </si>
  <si>
    <t>Edinger-Westphal nucleus</t>
  </si>
  <si>
    <t>Lobule II</t>
  </si>
  <si>
    <t>Paragigantocellular reticular nucleus, lateral part</t>
  </si>
  <si>
    <t>corpus callosum, rostrum</t>
  </si>
  <si>
    <t>lateral forebrain bundle system</t>
  </si>
  <si>
    <t>Lobule III</t>
  </si>
  <si>
    <t>corpus callosum, splenium</t>
  </si>
  <si>
    <t>Pons, motor related</t>
  </si>
  <si>
    <t>Fastigial nucleus</t>
  </si>
  <si>
    <t>medial forebrain bundle system</t>
  </si>
  <si>
    <t>Lobule IV</t>
  </si>
  <si>
    <t>Secondary motor area</t>
  </si>
  <si>
    <t>corticobulbar tract</t>
  </si>
  <si>
    <t>Paramedian reticular nucleus</t>
  </si>
  <si>
    <t>Entorhinal area, lateral part, layer 2/3</t>
  </si>
  <si>
    <t>extrapyramidal fiber systems</t>
  </si>
  <si>
    <t>Lobule V</t>
  </si>
  <si>
    <t>Primary auditory area</t>
  </si>
  <si>
    <t>corticopontine tract</t>
  </si>
  <si>
    <t>Geniculate group, dorsal thalamus</t>
  </si>
  <si>
    <t>Dorsal auditory area</t>
  </si>
  <si>
    <t>corticorubral tract</t>
  </si>
  <si>
    <t>Geniculate group, ventral thalamus</t>
  </si>
  <si>
    <t>Ventral auditory area</t>
  </si>
  <si>
    <t>corticospinal tract, crossed</t>
  </si>
  <si>
    <t>grooves</t>
  </si>
  <si>
    <t>Paramedian lobule</t>
  </si>
  <si>
    <t>Posterior auditory area</t>
  </si>
  <si>
    <t>corticospinal tract, uncrossed</t>
  </si>
  <si>
    <t>grooves of the cerebral cortex</t>
  </si>
  <si>
    <t>Copula pyramidis</t>
  </si>
  <si>
    <t>Taenia tecta, dorsal part, layer 1</t>
  </si>
  <si>
    <t>corticotectal tract</t>
  </si>
  <si>
    <t>Gracile nucleus</t>
  </si>
  <si>
    <t>grooves of the cerebellar cortex</t>
  </si>
  <si>
    <t>Taenia tecta, dorsal part, layer 2</t>
  </si>
  <si>
    <t>crossed tectospinal pathway</t>
  </si>
  <si>
    <t>Gigantocellular reticular nucleus</t>
  </si>
  <si>
    <t>Taenia tecta, dorsal part, layer 3</t>
  </si>
  <si>
    <t>direct tectospinal pathway</t>
  </si>
  <si>
    <t>Anterior cingulate area, layer 2/3</t>
  </si>
  <si>
    <t>endorhinal groove</t>
  </si>
  <si>
    <t>Crus 1</t>
  </si>
  <si>
    <t>Gustatory areas</t>
  </si>
  <si>
    <t>Taenia tecta, dorsal part, layer 4</t>
  </si>
  <si>
    <t>hippocampal fissure</t>
  </si>
  <si>
    <t>Crus 2</t>
  </si>
  <si>
    <t>Hindbrain</t>
  </si>
  <si>
    <t>Taenia tecta, ventral part, layer 1</t>
  </si>
  <si>
    <t>dorsal thalamus related</t>
  </si>
  <si>
    <t>Parapyramidal nucleus</t>
  </si>
  <si>
    <t xml:space="preserve">Primary somatosensory area, barrel field, layer 5 </t>
  </si>
  <si>
    <t>rhinal fissure</t>
  </si>
  <si>
    <t>Medial geniculate complex, dorsal part</t>
  </si>
  <si>
    <t>Hemispheric regions</t>
  </si>
  <si>
    <t>Taenia tecta, ventral part, layer 2</t>
  </si>
  <si>
    <t>efferent cochleovestibular bundle</t>
  </si>
  <si>
    <t>rhinal incisure</t>
  </si>
  <si>
    <t>Medial geniculate complex, ventral part</t>
  </si>
  <si>
    <t>Hippocampal region</t>
  </si>
  <si>
    <t>Taenia tecta, ventral part, layer 3</t>
  </si>
  <si>
    <t>epithalamus related</t>
  </si>
  <si>
    <t>precentral fissure</t>
  </si>
  <si>
    <t>Medial geniculate complex, medial part</t>
  </si>
  <si>
    <t>Lobules IV-V</t>
  </si>
  <si>
    <t>preculminate fissure</t>
  </si>
  <si>
    <t>Anteromedial nucleus, dorsal part</t>
  </si>
  <si>
    <t>Medullary reticular nucleus, dorsal part</t>
  </si>
  <si>
    <t>fornix system</t>
  </si>
  <si>
    <t>Pretectal region</t>
  </si>
  <si>
    <t>primary fissure</t>
  </si>
  <si>
    <t>Anteromedial nucleus, ventral part</t>
  </si>
  <si>
    <t>Medullary reticular nucleus, ventral part</t>
  </si>
  <si>
    <t>genu of corpus callosum</t>
  </si>
  <si>
    <t>Supramammillary nucleus, lateral part</t>
  </si>
  <si>
    <t>posterior superior fissure</t>
  </si>
  <si>
    <t>genu of the facial nerve</t>
  </si>
  <si>
    <t>Pons, behavioral state related</t>
  </si>
  <si>
    <t>Supramammillary nucleus, medial part</t>
  </si>
  <si>
    <t>prepyramidal fissure</t>
  </si>
  <si>
    <t>Entorhinal area, lateral part, layer 1</t>
  </si>
  <si>
    <t>inferior cerebellar peduncle</t>
  </si>
  <si>
    <t>Suprachiasmatic preoptic nucleus</t>
  </si>
  <si>
    <t>Tuberomammillary nucleus, dorsal part</t>
  </si>
  <si>
    <t>Interbrain</t>
  </si>
  <si>
    <t>intermediate nerve</t>
  </si>
  <si>
    <t>Pons, sensory related</t>
  </si>
  <si>
    <t>Entorhinal area, medial part, ventral zone, layer 5/6</t>
  </si>
  <si>
    <t>Postpiriform transition area, layers 1</t>
  </si>
  <si>
    <t>Postpiriform transition area, layers 2</t>
  </si>
  <si>
    <t>Postpiriform transition area, layers 3</t>
  </si>
  <si>
    <t>Cerebellar cortex, granular layer</t>
  </si>
  <si>
    <t>Cerebellar cortex, molecular layer</t>
  </si>
  <si>
    <t>Cerebellar cortex, Purkinje layer</t>
  </si>
  <si>
    <t>Median eminence</t>
  </si>
  <si>
    <t>Simple lobule, granular layer</t>
  </si>
  <si>
    <t>Simple lobule, Purkinje layer</t>
  </si>
  <si>
    <t>Simple lobule, molecular layer</t>
  </si>
  <si>
    <t>Crus 1, granular layer</t>
  </si>
  <si>
    <t>Crus 1, Purkinje layer</t>
  </si>
  <si>
    <t>Crus 1, molecular layer</t>
  </si>
  <si>
    <t>Crus 2, granular layer</t>
  </si>
  <si>
    <t>Crus 2, Purkinje layer</t>
  </si>
  <si>
    <t>Crus 2, molecular layer</t>
  </si>
  <si>
    <t>Paramedian lobule, granular layer</t>
  </si>
  <si>
    <t>Paramedian lobule, Purkinje layer</t>
  </si>
  <si>
    <t>Paramedian lobule, molecular layer</t>
  </si>
  <si>
    <t>Copula pyramidis, granular layer</t>
  </si>
  <si>
    <t>Copula pyramidis, Purkinje layer</t>
  </si>
  <si>
    <t>Copula pyramidis, molecular layer</t>
  </si>
  <si>
    <t>Paraflocculus, granular layer</t>
  </si>
  <si>
    <t>Paraflocculus, Purkinje layer</t>
  </si>
  <si>
    <t>Paraflocculus, molecular layer</t>
  </si>
  <si>
    <t>Flocculus, granular layer</t>
  </si>
  <si>
    <t>Flocculus, Purkinje layer</t>
  </si>
  <si>
    <t>Flocculus, molecular layer</t>
  </si>
  <si>
    <t>Parasubiculum, layer 1</t>
  </si>
  <si>
    <t>Parasubiculum, layer 2</t>
  </si>
  <si>
    <t>Parasubiculum, layer 3</t>
  </si>
  <si>
    <t>Postsubiculum, layer 1</t>
  </si>
  <si>
    <t>Postsubiculum, layer 2</t>
  </si>
  <si>
    <t>Postsubiculum, layer 3</t>
  </si>
  <si>
    <t>Presubiculum, layer 1</t>
  </si>
  <si>
    <t>Presubiculum, layer 2</t>
  </si>
  <si>
    <t>Presubiculum, layer 3</t>
  </si>
  <si>
    <t>Dentate gyrus, subgranular zone</t>
  </si>
  <si>
    <t>Lingula (I), granular layer</t>
  </si>
  <si>
    <t>Lingula (I), Purkinje layer</t>
  </si>
  <si>
    <t>Lingula (I), molecular layer</t>
  </si>
  <si>
    <t>Lobule II, granular layer</t>
  </si>
  <si>
    <t>Lobule II, Purkinje layer</t>
  </si>
  <si>
    <t>Lobule II, molecular layer</t>
  </si>
  <si>
    <t>Lobule III, granular layer</t>
  </si>
  <si>
    <t>Lobule III, Purkinje layer</t>
  </si>
  <si>
    <t>Lobule III, molecular layer</t>
  </si>
  <si>
    <t>Lobule IV, granular layer</t>
  </si>
  <si>
    <t>Lobule IV, Purkinje layer</t>
  </si>
  <si>
    <t>Lobule IV, molecular layer</t>
  </si>
  <si>
    <t>Lobule V, granular layer</t>
  </si>
  <si>
    <t>Lobule V, Purkinje layer</t>
  </si>
  <si>
    <t>Lobule V, molecular layer</t>
  </si>
  <si>
    <t>Lobules IV-V, granular layer</t>
  </si>
  <si>
    <t>Lobules IV-V, Purkinje layer</t>
  </si>
  <si>
    <t>Lobules IV-V, molecular layer</t>
  </si>
  <si>
    <t>Declive (VI), granular layer</t>
  </si>
  <si>
    <t>Declive (VI), Purkinje layer</t>
  </si>
  <si>
    <t>Declive (VI), molecular layer</t>
  </si>
  <si>
    <t>Folium-tuber vermis (VII), granular layer</t>
  </si>
  <si>
    <t>Folium-tuber vermis (VII), Purkinje layer</t>
  </si>
  <si>
    <t>Folium-tuber vermis (VII), molecular layer</t>
  </si>
  <si>
    <t>Pyramus (VIII), granular layer</t>
  </si>
  <si>
    <t>Pyramus (VIII), Purkinje layer</t>
  </si>
  <si>
    <t>Pyramus (VIII), molecular layer</t>
  </si>
  <si>
    <t>Uvula (IX), granular layer</t>
  </si>
  <si>
    <t>Uvula (IX), Purkinje layer</t>
  </si>
  <si>
    <t>Uvula (IX), molecular layer</t>
  </si>
  <si>
    <t>Nodulus (X), granular layer</t>
  </si>
  <si>
    <t>Nodulus (X), Purkinje layer</t>
  </si>
  <si>
    <t>Nodulus (X), molecular layer</t>
  </si>
  <si>
    <t>Somatosensory areas, layer 1</t>
  </si>
  <si>
    <t>Somatosensory areas, layer 2/3</t>
  </si>
  <si>
    <t>Somatosensory areas, layer 4</t>
  </si>
  <si>
    <t>Somatosensory areas, layer 5</t>
  </si>
  <si>
    <t>Somatosensory areas, layer 6a</t>
  </si>
  <si>
    <t>Somatosensory areas, layer 6b</t>
  </si>
  <si>
    <t>Ammon's horn ventral</t>
  </si>
  <si>
    <t>Field CA1, stratum lacunosum-moleculare ventral</t>
  </si>
  <si>
    <t>Field CA1, stratum oriens ventral</t>
  </si>
  <si>
    <t>Field CA1, pyramidal layer ventral</t>
  </si>
  <si>
    <t>Field CA1, stratum radiatum ventral</t>
  </si>
  <si>
    <t>Field CA2, stratum lacunosum-moleculare ventral</t>
  </si>
  <si>
    <t>Field CA2, stratum oriens ventral</t>
  </si>
  <si>
    <t>Field CA2, pyramidal layer ventral</t>
  </si>
  <si>
    <t>Field CA2, stratum radiatum ventral</t>
  </si>
  <si>
    <t>Field CA3, stratum lacunosum-moleculare ventral</t>
  </si>
  <si>
    <t>Field CA3, stratum lucidum ventral</t>
  </si>
  <si>
    <t>Field CA3, stratum oriens ventral</t>
  </si>
  <si>
    <t>Field CA3, pyramidal layer ventral</t>
  </si>
  <si>
    <t>Field CA3, stratum radiatum ventral</t>
  </si>
  <si>
    <t>Dentate gyrus crest ventral</t>
  </si>
  <si>
    <t>Dentate gyrus crest, molecular layer ventral</t>
  </si>
  <si>
    <t>Dentate gyrus crest, polymorph layer  ventral</t>
  </si>
  <si>
    <t>Dentate gyrus crest, granule cell layer ventral</t>
  </si>
  <si>
    <t>Dentate gyrus lateral blade ventral</t>
  </si>
  <si>
    <t>Dentate gyrus lateral blade, molecular layer ventral</t>
  </si>
  <si>
    <t>Dentate gyrus lateral blade, polymorph layer ventral</t>
  </si>
  <si>
    <t>Dentate gyrus lateral blade, granule cell layer ventral</t>
  </si>
  <si>
    <t>Dentate gyrus medial blade ventral</t>
  </si>
  <si>
    <t>Dentate gyrus medial blade, molecular layer ventral</t>
  </si>
  <si>
    <t>Dentate gyrus medial blade, polymorph layer ventral ventral</t>
  </si>
  <si>
    <t>Dentate gyrus medial blade, granule cell layer ventral ventral</t>
  </si>
  <si>
    <t>Dentate gyrus, molecular layer ventral</t>
  </si>
  <si>
    <t>Dentate gyrus, polymorph layer ventral</t>
  </si>
  <si>
    <t>region</t>
  </si>
  <si>
    <t>Filter</t>
  </si>
  <si>
    <t>SEM 0</t>
  </si>
  <si>
    <t>SEM 1</t>
  </si>
  <si>
    <t>Salience network</t>
  </si>
  <si>
    <t>Amy</t>
  </si>
  <si>
    <t>Amygdala</t>
  </si>
  <si>
    <t>AI</t>
  </si>
  <si>
    <t>Anterior Insula</t>
  </si>
  <si>
    <t>CPu</t>
  </si>
  <si>
    <t>NAc</t>
  </si>
  <si>
    <t>BNST</t>
  </si>
  <si>
    <t>PAG</t>
  </si>
  <si>
    <t>aHyp</t>
  </si>
  <si>
    <t>Executive control network</t>
  </si>
  <si>
    <t>PtA / FEF / M2</t>
  </si>
  <si>
    <t>Secondary Motor Cortex</t>
  </si>
  <si>
    <t>Default mode network</t>
  </si>
  <si>
    <t>Cg</t>
  </si>
  <si>
    <t>Cingulate cortex</t>
  </si>
  <si>
    <t>mOFC / MO</t>
  </si>
  <si>
    <t>Medial orbital cortex</t>
  </si>
  <si>
    <t>Ent</t>
  </si>
  <si>
    <t>Entorhinal cortex</t>
  </si>
  <si>
    <t>Order</t>
  </si>
  <si>
    <t>ID</t>
  </si>
  <si>
    <t>Animal</t>
  </si>
  <si>
    <t>Difference</t>
  </si>
  <si>
    <t>Z score</t>
  </si>
  <si>
    <t>Area</t>
  </si>
  <si>
    <t>Region1</t>
  </si>
  <si>
    <t>Region2</t>
  </si>
  <si>
    <t>Region3</t>
  </si>
  <si>
    <t>Region4</t>
  </si>
  <si>
    <t>Region5</t>
  </si>
  <si>
    <t>Region6</t>
  </si>
  <si>
    <t>Region7</t>
  </si>
  <si>
    <t>Number</t>
  </si>
  <si>
    <t>Region</t>
  </si>
  <si>
    <t>Grey</t>
  </si>
  <si>
    <t>Frontal pole</t>
  </si>
  <si>
    <t xml:space="preserve">Somatomotor areas </t>
  </si>
  <si>
    <t>primary motor area</t>
  </si>
  <si>
    <t xml:space="preserve">secondary motor area </t>
  </si>
  <si>
    <t>primary somatosensory area</t>
  </si>
  <si>
    <t>Primary somatosensory area, barrel field, layer 5</t>
  </si>
  <si>
    <t>supplemental somatosensory area</t>
  </si>
  <si>
    <t>gustatory areas</t>
  </si>
  <si>
    <t>visceral area</t>
  </si>
  <si>
    <t>auditory areas</t>
  </si>
  <si>
    <t>dorsal auditory area</t>
  </si>
  <si>
    <t>primary auditory area</t>
  </si>
  <si>
    <t>posterior auditory area</t>
  </si>
  <si>
    <t>ventral auditory area</t>
  </si>
  <si>
    <t xml:space="preserve">visual areas </t>
  </si>
  <si>
    <t>anterolateral visual area</t>
  </si>
  <si>
    <t>anterior cingulate area</t>
  </si>
  <si>
    <t>prelimbic area</t>
  </si>
  <si>
    <t>infralimbic</t>
  </si>
  <si>
    <t>orbital area</t>
  </si>
  <si>
    <t>agranular insular area</t>
  </si>
  <si>
    <t>retrosplenial area</t>
  </si>
  <si>
    <t>temporal association areas</t>
  </si>
  <si>
    <t>perirhinal area</t>
  </si>
  <si>
    <t>ectorhinal area</t>
  </si>
  <si>
    <t>olfactory areas</t>
  </si>
  <si>
    <t>main olfactory bulb</t>
  </si>
  <si>
    <t>accessory olfactory bulb</t>
  </si>
  <si>
    <t>anterior olfactory nucleus</t>
  </si>
  <si>
    <t>taenia tecta</t>
  </si>
  <si>
    <t>dorsal peduncular area</t>
  </si>
  <si>
    <t>piriform area</t>
  </si>
  <si>
    <t>nucleus of the lateral olfactory tract</t>
  </si>
  <si>
    <t>cortical amygdalar area</t>
  </si>
  <si>
    <t>piriform-amygdalar area</t>
  </si>
  <si>
    <t>postpiriform transition area</t>
  </si>
  <si>
    <t>hippocampal formation</t>
  </si>
  <si>
    <t>hippocampal region</t>
  </si>
  <si>
    <t>CA</t>
  </si>
  <si>
    <t>DG</t>
  </si>
  <si>
    <t>retrohippocampal region</t>
  </si>
  <si>
    <t>entorhinal area</t>
  </si>
  <si>
    <t>parasubiculum</t>
  </si>
  <si>
    <t>postsubiculum</t>
  </si>
  <si>
    <t>presubiculum</t>
  </si>
  <si>
    <t>cortical subplate</t>
  </si>
  <si>
    <t>claustrum</t>
  </si>
  <si>
    <t>endopiriform nucleus</t>
  </si>
  <si>
    <t>lateral amygdalar nucleus</t>
  </si>
  <si>
    <t>basolateral amygdalar nucleus</t>
  </si>
  <si>
    <t>basomedial amygdalar nucleus</t>
  </si>
  <si>
    <t>cerebral nuclei</t>
  </si>
  <si>
    <t>striatum</t>
  </si>
  <si>
    <t>striatum dorsal region</t>
  </si>
  <si>
    <t>striatum ventral region</t>
  </si>
  <si>
    <t>lateral septal complex</t>
  </si>
  <si>
    <t>lateral septal nucleus</t>
  </si>
  <si>
    <t>septofimbrial nucleus</t>
  </si>
  <si>
    <t xml:space="preserve">septohippocampal nucleus </t>
  </si>
  <si>
    <t>striatum-like amygdalar nuclei</t>
  </si>
  <si>
    <t>anterior amygdalar area</t>
  </si>
  <si>
    <t>bed nucleus of the accessory olfactory tract</t>
  </si>
  <si>
    <t>central amygdalar nucleus</t>
  </si>
  <si>
    <t>intercalated amygdalar nucleus</t>
  </si>
  <si>
    <t>medial amygdalar nucleus</t>
  </si>
  <si>
    <t>pallidum</t>
  </si>
  <si>
    <t>pallidum dorsal region</t>
  </si>
  <si>
    <t>pallidum ventral region</t>
  </si>
  <si>
    <t>pallidum medial region</t>
  </si>
  <si>
    <t>medial septal complex</t>
  </si>
  <si>
    <t>triangular nucleus of septum</t>
  </si>
  <si>
    <t>interbrain</t>
  </si>
  <si>
    <t>thalamus</t>
  </si>
  <si>
    <t>thalamus, sensory-motor</t>
  </si>
  <si>
    <t>ventral group of dorsal thalamus</t>
  </si>
  <si>
    <t>thalamus, polymodal</t>
  </si>
  <si>
    <t>hypothalamus</t>
  </si>
  <si>
    <t>periventricular zone</t>
  </si>
  <si>
    <t>periventricular region</t>
  </si>
  <si>
    <t>hypothalamic medial zone</t>
  </si>
  <si>
    <t>hypothalamic lateral zone</t>
  </si>
  <si>
    <t>midbrain</t>
  </si>
  <si>
    <t>midbrain, sensory related</t>
  </si>
  <si>
    <t>midbrain, motor related</t>
  </si>
  <si>
    <t>periaqueductal grey</t>
  </si>
  <si>
    <t>midbrain, behavioral state related</t>
  </si>
  <si>
    <t>Interfascicular nucleus raphÃË</t>
  </si>
  <si>
    <t>Central linear nucleus raphÃË</t>
  </si>
  <si>
    <t>Dorsal nucleus raphÃË</t>
  </si>
  <si>
    <t>hindbrain</t>
  </si>
  <si>
    <t>pons</t>
  </si>
  <si>
    <t>pons, sensory related</t>
  </si>
  <si>
    <t>pons, motor related</t>
  </si>
  <si>
    <t>Superior central nucleus raphÃË</t>
  </si>
  <si>
    <t>pons, behavioral state related</t>
  </si>
  <si>
    <t>Nucleus raphÃË pontis</t>
  </si>
  <si>
    <t>medulla</t>
  </si>
  <si>
    <t>medulla, sensory related</t>
  </si>
  <si>
    <t>medulla, motor related</t>
  </si>
  <si>
    <t>medulla, behavioral state related</t>
  </si>
  <si>
    <t>Nucleus raphÃË magnus</t>
  </si>
  <si>
    <t>Nucleus raphÃË pallidus</t>
  </si>
  <si>
    <t>Nucleus raphÃË obscurus</t>
  </si>
  <si>
    <t>Fiber tracts</t>
  </si>
  <si>
    <t>Ventricular system</t>
  </si>
  <si>
    <t>PVT</t>
  </si>
  <si>
    <t>Paraventricular thalamic nucleus</t>
  </si>
  <si>
    <t>Nre</t>
  </si>
  <si>
    <t>Cluster</t>
  </si>
  <si>
    <t>Naam</t>
  </si>
  <si>
    <t>frontal pole</t>
  </si>
  <si>
    <t>somatomotor</t>
  </si>
  <si>
    <t>primary motor</t>
  </si>
  <si>
    <t>secondary motor</t>
  </si>
  <si>
    <t>primary somatosensory</t>
  </si>
  <si>
    <t>supplemental somatosensory</t>
  </si>
  <si>
    <t>gustatory</t>
  </si>
  <si>
    <t>visceral</t>
  </si>
  <si>
    <t>auditory</t>
  </si>
  <si>
    <t>ventral auditory</t>
  </si>
  <si>
    <t>anterolateral visual</t>
  </si>
  <si>
    <t>anteromedial visual</t>
  </si>
  <si>
    <t>lateral visual</t>
  </si>
  <si>
    <t>primary visual</t>
  </si>
  <si>
    <t>posterolateral visual</t>
  </si>
  <si>
    <t>posteromedial visual</t>
  </si>
  <si>
    <t>dACC</t>
  </si>
  <si>
    <t>vACC</t>
  </si>
  <si>
    <t>PrL</t>
  </si>
  <si>
    <t>lateral orbital</t>
  </si>
  <si>
    <t>medial orbital</t>
  </si>
  <si>
    <t>ventral orbital</t>
  </si>
  <si>
    <t>agranular insula, dorsal</t>
  </si>
  <si>
    <t>agranular insula posterior</t>
  </si>
  <si>
    <t>agranular insula, ventral</t>
  </si>
  <si>
    <t>RSP lateral agranular</t>
  </si>
  <si>
    <t>RS dorsal</t>
  </si>
  <si>
    <t>RSP ventral</t>
  </si>
  <si>
    <t>temporal association</t>
  </si>
  <si>
    <t>PRh</t>
  </si>
  <si>
    <t>Ectorhinal</t>
  </si>
  <si>
    <t>dCA2</t>
  </si>
  <si>
    <t>vCA2</t>
  </si>
  <si>
    <t>Entorhinal, lateral</t>
  </si>
  <si>
    <t>Entorhinal, medial</t>
  </si>
  <si>
    <t>Entorhinal, ventral</t>
  </si>
  <si>
    <t>posterior parietal association areas</t>
  </si>
  <si>
    <t>pallidum, caudal region</t>
  </si>
  <si>
    <t>lateral group</t>
  </si>
  <si>
    <t>anterior group</t>
  </si>
  <si>
    <t>medial group</t>
  </si>
  <si>
    <t>midline group</t>
  </si>
  <si>
    <t>intralaminar</t>
  </si>
  <si>
    <t>geniculate group</t>
  </si>
  <si>
    <t xml:space="preserve">superior colliculus, sensory </t>
  </si>
  <si>
    <t>inferior colliculus</t>
  </si>
  <si>
    <t>pretectal region</t>
  </si>
  <si>
    <t>midbrain raphe</t>
  </si>
  <si>
    <t>Midbrain raphÃˆ nuclei</t>
  </si>
  <si>
    <t>Superior central nucleus raphÃˆ, lateral part</t>
  </si>
  <si>
    <t>Superior central nucleus raphÃˆ, medial part</t>
  </si>
  <si>
    <t>dorsal column nuclei</t>
  </si>
  <si>
    <t>vestibular nuclei</t>
  </si>
  <si>
    <t>lingula</t>
  </si>
  <si>
    <t>central lobule</t>
  </si>
  <si>
    <t>Name</t>
  </si>
  <si>
    <t>RSP dorsal</t>
  </si>
  <si>
    <t>SS, nose</t>
  </si>
  <si>
    <t>SS, barrel</t>
  </si>
  <si>
    <t>SS, lower limb</t>
  </si>
  <si>
    <t>SS, mouth</t>
  </si>
  <si>
    <t>SS, upper limb</t>
  </si>
  <si>
    <t>SS, trunk</t>
  </si>
  <si>
    <t>primary-posterior auditory</t>
  </si>
  <si>
    <t>Taenia tecta - peduncular area</t>
  </si>
  <si>
    <t>subiculum</t>
  </si>
  <si>
    <t>BLA, BMA, LA</t>
  </si>
  <si>
    <t>dorsal striatum</t>
  </si>
  <si>
    <t xml:space="preserve">ventral striatum </t>
  </si>
  <si>
    <t>LS complex</t>
  </si>
  <si>
    <t>pallidum, dorsal</t>
  </si>
  <si>
    <t>pallidum, ventral</t>
  </si>
  <si>
    <t>pallidum, medial</t>
  </si>
  <si>
    <t>pallidum, caudal</t>
  </si>
  <si>
    <t>ventral group dorsal thalamus</t>
  </si>
  <si>
    <t>geniculate group, dorsal thalamus</t>
  </si>
  <si>
    <t>thalamus, lateral</t>
  </si>
  <si>
    <t>thalamus, anterior</t>
  </si>
  <si>
    <t>thalamus, medial-midline</t>
  </si>
  <si>
    <t>thalamus, interlaminar</t>
  </si>
  <si>
    <t>thalamus, geniculate</t>
  </si>
  <si>
    <t>hypothalamus, periventricular</t>
  </si>
  <si>
    <t xml:space="preserve">hypothalamus, medial </t>
  </si>
  <si>
    <t>hypothalamus, lateral</t>
  </si>
  <si>
    <t>midbrain, sensory</t>
  </si>
  <si>
    <t>midbrain, motor</t>
  </si>
  <si>
    <t>midbrain, reticular</t>
  </si>
  <si>
    <t>midbrain, superior colliculus</t>
  </si>
  <si>
    <t xml:space="preserve">pretectal </t>
  </si>
  <si>
    <t>midbrain, behavioral state</t>
  </si>
  <si>
    <t>pons, sensory</t>
  </si>
  <si>
    <t>pons, motor</t>
  </si>
  <si>
    <t>pons, behavioral state</t>
  </si>
  <si>
    <t xml:space="preserve">medulla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</si>
</sst>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top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ont="1"/>
    <xf numFmtId="0" fontId="4" fillId="0" borderId="2" xfId="0" applyFont="1" applyBorder="1" applyAlignment="1">
      <alignment horizontal="left"/>
    </xf>
    <xf numFmtId="0" fontId="3" fillId="0" borderId="3" xfId="0" applyFont="1" applyBorder="1"/>
    <xf numFmtId="0" fontId="4" fillId="0" borderId="3" xfId="0" applyFont="1" applyBorder="1"/>
    <xf numFmtId="0" fontId="5" fillId="0" borderId="3" xfId="0" applyFont="1" applyBorder="1" applyAlignment="1">
      <alignment horizontal="center" vertical="top"/>
    </xf>
    <xf numFmtId="0" fontId="6" fillId="0" borderId="3" xfId="0" applyFont="1" applyBorder="1"/>
    <xf numFmtId="0" fontId="6" fillId="0" borderId="4" xfId="0" applyFont="1" applyBorder="1"/>
    <xf numFmtId="0" fontId="4" fillId="0" borderId="5" xfId="0" applyFont="1" applyBorder="1" applyAlignment="1">
      <alignment horizontal="left"/>
    </xf>
    <xf numFmtId="0" fontId="6" fillId="0" borderId="6" xfId="0" applyFont="1" applyBorder="1"/>
    <xf numFmtId="0" fontId="4" fillId="0" borderId="7" xfId="0" applyFont="1" applyBorder="1" applyAlignment="1">
      <alignment horizontal="left"/>
    </xf>
    <xf numFmtId="0" fontId="3" fillId="0" borderId="8" xfId="0" applyFont="1" applyBorder="1"/>
    <xf numFmtId="0" fontId="4" fillId="0" borderId="8" xfId="0" applyFont="1" applyBorder="1"/>
    <xf numFmtId="0" fontId="5" fillId="0" borderId="8" xfId="0" applyFont="1" applyBorder="1" applyAlignment="1">
      <alignment horizontal="center" vertical="top"/>
    </xf>
    <xf numFmtId="0" fontId="6" fillId="0" borderId="8" xfId="0" applyFont="1" applyBorder="1"/>
    <xf numFmtId="0" fontId="6" fillId="0" borderId="9" xfId="0" applyFont="1" applyBorder="1"/>
    <xf numFmtId="0" fontId="9" fillId="0" borderId="0" xfId="0" applyFont="1"/>
    <xf numFmtId="0" fontId="7" fillId="0" borderId="6" xfId="0" applyFont="1" applyBorder="1"/>
    <xf numFmtId="0" fontId="8" fillId="0" borderId="8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4" fillId="0" borderId="8" xfId="0" applyFont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10" fillId="0" borderId="0" xfId="0" applyFont="1"/>
    <xf numFmtId="0" fontId="0" fillId="2" borderId="0" xfId="0" applyFill="1"/>
  </cellXfs>
  <cellStyles count="1">
    <cellStyle name="Standaard" xfId="0" builtinId="0"/>
  </cellStyles>
  <dxfs count="3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0" tint="-0.14999847407452621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Resilient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'Cluster counts corrected Z&lt;3'!$S$3:$S$93</c:f>
                <c:numCache>
                  <c:formatCode>General</c:formatCode>
                  <c:ptCount val="85"/>
                  <c:pt idx="0">
                    <c:v>4.8729462794540153</c:v>
                  </c:pt>
                  <c:pt idx="1">
                    <c:v>83.338524926098955</c:v>
                  </c:pt>
                  <c:pt idx="2">
                    <c:v>29.893752138115545</c:v>
                  </c:pt>
                  <c:pt idx="3">
                    <c:v>9.3735303221788016</c:v>
                  </c:pt>
                  <c:pt idx="4">
                    <c:v>14.487193894641944</c:v>
                  </c:pt>
                  <c:pt idx="5">
                    <c:v>3.7907368709888893</c:v>
                  </c:pt>
                  <c:pt idx="6">
                    <c:v>41.932004269395229</c:v>
                  </c:pt>
                  <c:pt idx="7">
                    <c:v>11.202166565808751</c:v>
                  </c:pt>
                  <c:pt idx="8">
                    <c:v>3.8900091675913369</c:v>
                  </c:pt>
                  <c:pt idx="9">
                    <c:v>27.052992489598417</c:v>
                  </c:pt>
                  <c:pt idx="10">
                    <c:v>20.922306362231122</c:v>
                  </c:pt>
                  <c:pt idx="11">
                    <c:v>15.29778194709985</c:v>
                  </c:pt>
                  <c:pt idx="12">
                    <c:v>8.9268822327392368</c:v>
                  </c:pt>
                  <c:pt idx="13">
                    <c:v>13.014278740628361</c:v>
                  </c:pt>
                  <c:pt idx="14">
                    <c:v>1.9237828243416562</c:v>
                  </c:pt>
                  <c:pt idx="15">
                    <c:v>3.5326471612531058</c:v>
                  </c:pt>
                  <c:pt idx="16">
                    <c:v>3.4944864031854759</c:v>
                  </c:pt>
                  <c:pt idx="17">
                    <c:v>2.1680817611660932</c:v>
                  </c:pt>
                  <c:pt idx="18">
                    <c:v>3.7075041794472354</c:v>
                  </c:pt>
                  <c:pt idx="19">
                    <c:v>4.5549690137163461</c:v>
                  </c:pt>
                  <c:pt idx="20">
                    <c:v>3.9096410887467745</c:v>
                  </c:pt>
                  <c:pt idx="21">
                    <c:v>4.3856433592686068</c:v>
                  </c:pt>
                  <c:pt idx="22">
                    <c:v>3.3074632659850933</c:v>
                  </c:pt>
                  <c:pt idx="23">
                    <c:v>0.87809349316491669</c:v>
                  </c:pt>
                  <c:pt idx="24">
                    <c:v>0.73117103824787222</c:v>
                  </c:pt>
                  <c:pt idx="25">
                    <c:v>8.7977141344792358</c:v>
                  </c:pt>
                  <c:pt idx="26">
                    <c:v>15.215078972846042</c:v>
                  </c:pt>
                  <c:pt idx="27">
                    <c:v>4.7925425267184227</c:v>
                  </c:pt>
                  <c:pt idx="28">
                    <c:v>4.5135159305102981</c:v>
                  </c:pt>
                  <c:pt idx="29">
                    <c:v>4.9548138950373088</c:v>
                  </c:pt>
                  <c:pt idx="30">
                    <c:v>14.261057878440717</c:v>
                  </c:pt>
                  <c:pt idx="31">
                    <c:v>10.409808856966542</c:v>
                  </c:pt>
                  <c:pt idx="32">
                    <c:v>9.8358007372039733</c:v>
                  </c:pt>
                  <c:pt idx="33">
                    <c:v>22.452540767279558</c:v>
                  </c:pt>
                  <c:pt idx="34">
                    <c:v>1.5891001379407514</c:v>
                  </c:pt>
                  <c:pt idx="35">
                    <c:v>6.8581471043631064</c:v>
                  </c:pt>
                  <c:pt idx="36">
                    <c:v>0.51473479507915654</c:v>
                  </c:pt>
                  <c:pt idx="37">
                    <c:v>69.734846173743975</c:v>
                  </c:pt>
                  <c:pt idx="38">
                    <c:v>0.23733424416515192</c:v>
                  </c:pt>
                  <c:pt idx="39">
                    <c:v>1.3819155841950324</c:v>
                  </c:pt>
                  <c:pt idx="40">
                    <c:v>0.82320134390230337</c:v>
                  </c:pt>
                  <c:pt idx="41">
                    <c:v>3.9677696301944776</c:v>
                  </c:pt>
                  <c:pt idx="42">
                    <c:v>2.4739137472881638</c:v>
                  </c:pt>
                  <c:pt idx="43">
                    <c:v>3.3067985697035422</c:v>
                  </c:pt>
                  <c:pt idx="44">
                    <c:v>9.5963210500488429</c:v>
                  </c:pt>
                  <c:pt idx="45">
                    <c:v>5.1172701221564889</c:v>
                  </c:pt>
                  <c:pt idx="46">
                    <c:v>9.2746778343418903</c:v>
                  </c:pt>
                  <c:pt idx="47">
                    <c:v>2.2054822785033275</c:v>
                  </c:pt>
                  <c:pt idx="48">
                    <c:v>46.669575700805531</c:v>
                  </c:pt>
                  <c:pt idx="49">
                    <c:v>3.177614145102809</c:v>
                  </c:pt>
                  <c:pt idx="50">
                    <c:v>0.52829868743699882</c:v>
                  </c:pt>
                  <c:pt idx="51">
                    <c:v>1.2959336577693663</c:v>
                  </c:pt>
                  <c:pt idx="52">
                    <c:v>4.5396517097383047</c:v>
                  </c:pt>
                  <c:pt idx="53">
                    <c:v>2.7556920821942366</c:v>
                  </c:pt>
                  <c:pt idx="54">
                    <c:v>4.9456772886063511</c:v>
                  </c:pt>
                  <c:pt idx="55">
                    <c:v>6.1175767911804284</c:v>
                  </c:pt>
                  <c:pt idx="56">
                    <c:v>6.2695470775525965</c:v>
                  </c:pt>
                  <c:pt idx="57">
                    <c:v>57.461122886691591</c:v>
                  </c:pt>
                  <c:pt idx="58">
                    <c:v>3.5896939781036576</c:v>
                  </c:pt>
                  <c:pt idx="59">
                    <c:v>4.4734200787893972</c:v>
                  </c:pt>
                  <c:pt idx="60">
                    <c:v>27.652149496754948</c:v>
                  </c:pt>
                  <c:pt idx="61">
                    <c:v>1.0380815616887318</c:v>
                  </c:pt>
                  <c:pt idx="62">
                    <c:v>0.68794225912298623</c:v>
                  </c:pt>
                  <c:pt idx="63">
                    <c:v>2.6047219236572836</c:v>
                  </c:pt>
                  <c:pt idx="64">
                    <c:v>36.126510859261444</c:v>
                  </c:pt>
                  <c:pt idx="65">
                    <c:v>12.321387744380349</c:v>
                  </c:pt>
                  <c:pt idx="66">
                    <c:v>25.344664248501068</c:v>
                  </c:pt>
                  <c:pt idx="67">
                    <c:v>14.99265211662324</c:v>
                  </c:pt>
                  <c:pt idx="68">
                    <c:v>4.0842850758155178</c:v>
                  </c:pt>
                  <c:pt idx="69">
                    <c:v>18.744049963573435</c:v>
                  </c:pt>
                  <c:pt idx="70">
                    <c:v>7.1549083469364909</c:v>
                  </c:pt>
                  <c:pt idx="71">
                    <c:v>0.34356550188606821</c:v>
                  </c:pt>
                  <c:pt idx="72">
                    <c:v>1.1621507737985084</c:v>
                  </c:pt>
                  <c:pt idx="73">
                    <c:v>35.929067063191674</c:v>
                  </c:pt>
                  <c:pt idx="74">
                    <c:v>20.00221467118082</c:v>
                  </c:pt>
                  <c:pt idx="75">
                    <c:v>64.598550736310642</c:v>
                  </c:pt>
                  <c:pt idx="76">
                    <c:v>2.2238951926939086</c:v>
                  </c:pt>
                  <c:pt idx="77">
                    <c:v>27.155581468840325</c:v>
                  </c:pt>
                  <c:pt idx="78">
                    <c:v>9.0933097387823949</c:v>
                  </c:pt>
                  <c:pt idx="79">
                    <c:v>30.454124333482643</c:v>
                  </c:pt>
                  <c:pt idx="80">
                    <c:v>3.3277789651673659</c:v>
                  </c:pt>
                  <c:pt idx="81">
                    <c:v>6.6820860669342954</c:v>
                  </c:pt>
                  <c:pt idx="82">
                    <c:v>3.0056373244821306</c:v>
                  </c:pt>
                  <c:pt idx="83">
                    <c:v>1.8046978994532332</c:v>
                  </c:pt>
                  <c:pt idx="84">
                    <c:v>1.1217092930552828</c:v>
                  </c:pt>
                </c:numCache>
              </c:numRef>
            </c:plus>
            <c:minus>
              <c:numRef>
                <c:f>'Cluster counts corrected Z&lt;3'!$S$3:$S$93</c:f>
                <c:numCache>
                  <c:formatCode>General</c:formatCode>
                  <c:ptCount val="85"/>
                  <c:pt idx="0">
                    <c:v>4.8729462794540153</c:v>
                  </c:pt>
                  <c:pt idx="1">
                    <c:v>83.338524926098955</c:v>
                  </c:pt>
                  <c:pt idx="2">
                    <c:v>29.893752138115545</c:v>
                  </c:pt>
                  <c:pt idx="3">
                    <c:v>9.3735303221788016</c:v>
                  </c:pt>
                  <c:pt idx="4">
                    <c:v>14.487193894641944</c:v>
                  </c:pt>
                  <c:pt idx="5">
                    <c:v>3.7907368709888893</c:v>
                  </c:pt>
                  <c:pt idx="6">
                    <c:v>41.932004269395229</c:v>
                  </c:pt>
                  <c:pt idx="7">
                    <c:v>11.202166565808751</c:v>
                  </c:pt>
                  <c:pt idx="8">
                    <c:v>3.8900091675913369</c:v>
                  </c:pt>
                  <c:pt idx="9">
                    <c:v>27.052992489598417</c:v>
                  </c:pt>
                  <c:pt idx="10">
                    <c:v>20.922306362231122</c:v>
                  </c:pt>
                  <c:pt idx="11">
                    <c:v>15.29778194709985</c:v>
                  </c:pt>
                  <c:pt idx="12">
                    <c:v>8.9268822327392368</c:v>
                  </c:pt>
                  <c:pt idx="13">
                    <c:v>13.014278740628361</c:v>
                  </c:pt>
                  <c:pt idx="14">
                    <c:v>1.9237828243416562</c:v>
                  </c:pt>
                  <c:pt idx="15">
                    <c:v>3.5326471612531058</c:v>
                  </c:pt>
                  <c:pt idx="16">
                    <c:v>3.4944864031854759</c:v>
                  </c:pt>
                  <c:pt idx="17">
                    <c:v>2.1680817611660932</c:v>
                  </c:pt>
                  <c:pt idx="18">
                    <c:v>3.7075041794472354</c:v>
                  </c:pt>
                  <c:pt idx="19">
                    <c:v>4.5549690137163461</c:v>
                  </c:pt>
                  <c:pt idx="20">
                    <c:v>3.9096410887467745</c:v>
                  </c:pt>
                  <c:pt idx="21">
                    <c:v>4.3856433592686068</c:v>
                  </c:pt>
                  <c:pt idx="22">
                    <c:v>3.3074632659850933</c:v>
                  </c:pt>
                  <c:pt idx="23">
                    <c:v>0.87809349316491669</c:v>
                  </c:pt>
                  <c:pt idx="24">
                    <c:v>0.73117103824787222</c:v>
                  </c:pt>
                  <c:pt idx="25">
                    <c:v>8.7977141344792358</c:v>
                  </c:pt>
                  <c:pt idx="26">
                    <c:v>15.215078972846042</c:v>
                  </c:pt>
                  <c:pt idx="27">
                    <c:v>4.7925425267184227</c:v>
                  </c:pt>
                  <c:pt idx="28">
                    <c:v>4.5135159305102981</c:v>
                  </c:pt>
                  <c:pt idx="29">
                    <c:v>4.9548138950373088</c:v>
                  </c:pt>
                  <c:pt idx="30">
                    <c:v>14.261057878440717</c:v>
                  </c:pt>
                  <c:pt idx="31">
                    <c:v>10.409808856966542</c:v>
                  </c:pt>
                  <c:pt idx="32">
                    <c:v>9.8358007372039733</c:v>
                  </c:pt>
                  <c:pt idx="33">
                    <c:v>22.452540767279558</c:v>
                  </c:pt>
                  <c:pt idx="34">
                    <c:v>1.5891001379407514</c:v>
                  </c:pt>
                  <c:pt idx="35">
                    <c:v>6.8581471043631064</c:v>
                  </c:pt>
                  <c:pt idx="36">
                    <c:v>0.51473479507915654</c:v>
                  </c:pt>
                  <c:pt idx="37">
                    <c:v>69.734846173743975</c:v>
                  </c:pt>
                  <c:pt idx="38">
                    <c:v>0.23733424416515192</c:v>
                  </c:pt>
                  <c:pt idx="39">
                    <c:v>1.3819155841950324</c:v>
                  </c:pt>
                  <c:pt idx="40">
                    <c:v>0.82320134390230337</c:v>
                  </c:pt>
                  <c:pt idx="41">
                    <c:v>3.9677696301944776</c:v>
                  </c:pt>
                  <c:pt idx="42">
                    <c:v>2.4739137472881638</c:v>
                  </c:pt>
                  <c:pt idx="43">
                    <c:v>3.3067985697035422</c:v>
                  </c:pt>
                  <c:pt idx="44">
                    <c:v>9.5963210500488429</c:v>
                  </c:pt>
                  <c:pt idx="45">
                    <c:v>5.1172701221564889</c:v>
                  </c:pt>
                  <c:pt idx="46">
                    <c:v>9.2746778343418903</c:v>
                  </c:pt>
                  <c:pt idx="47">
                    <c:v>2.2054822785033275</c:v>
                  </c:pt>
                  <c:pt idx="48">
                    <c:v>46.669575700805531</c:v>
                  </c:pt>
                  <c:pt idx="49">
                    <c:v>3.177614145102809</c:v>
                  </c:pt>
                  <c:pt idx="50">
                    <c:v>0.52829868743699882</c:v>
                  </c:pt>
                  <c:pt idx="51">
                    <c:v>1.2959336577693663</c:v>
                  </c:pt>
                  <c:pt idx="52">
                    <c:v>4.5396517097383047</c:v>
                  </c:pt>
                  <c:pt idx="53">
                    <c:v>2.7556920821942366</c:v>
                  </c:pt>
                  <c:pt idx="54">
                    <c:v>4.9456772886063511</c:v>
                  </c:pt>
                  <c:pt idx="55">
                    <c:v>6.1175767911804284</c:v>
                  </c:pt>
                  <c:pt idx="56">
                    <c:v>6.2695470775525965</c:v>
                  </c:pt>
                  <c:pt idx="57">
                    <c:v>57.461122886691591</c:v>
                  </c:pt>
                  <c:pt idx="58">
                    <c:v>3.5896939781036576</c:v>
                  </c:pt>
                  <c:pt idx="59">
                    <c:v>4.4734200787893972</c:v>
                  </c:pt>
                  <c:pt idx="60">
                    <c:v>27.652149496754948</c:v>
                  </c:pt>
                  <c:pt idx="61">
                    <c:v>1.0380815616887318</c:v>
                  </c:pt>
                  <c:pt idx="62">
                    <c:v>0.68794225912298623</c:v>
                  </c:pt>
                  <c:pt idx="63">
                    <c:v>2.6047219236572836</c:v>
                  </c:pt>
                  <c:pt idx="64">
                    <c:v>36.126510859261444</c:v>
                  </c:pt>
                  <c:pt idx="65">
                    <c:v>12.321387744380349</c:v>
                  </c:pt>
                  <c:pt idx="66">
                    <c:v>25.344664248501068</c:v>
                  </c:pt>
                  <c:pt idx="67">
                    <c:v>14.99265211662324</c:v>
                  </c:pt>
                  <c:pt idx="68">
                    <c:v>4.0842850758155178</c:v>
                  </c:pt>
                  <c:pt idx="69">
                    <c:v>18.744049963573435</c:v>
                  </c:pt>
                  <c:pt idx="70">
                    <c:v>7.1549083469364909</c:v>
                  </c:pt>
                  <c:pt idx="71">
                    <c:v>0.34356550188606821</c:v>
                  </c:pt>
                  <c:pt idx="72">
                    <c:v>1.1621507737985084</c:v>
                  </c:pt>
                  <c:pt idx="73">
                    <c:v>35.929067063191674</c:v>
                  </c:pt>
                  <c:pt idx="74">
                    <c:v>20.00221467118082</c:v>
                  </c:pt>
                  <c:pt idx="75">
                    <c:v>64.598550736310642</c:v>
                  </c:pt>
                  <c:pt idx="76">
                    <c:v>2.2238951926939086</c:v>
                  </c:pt>
                  <c:pt idx="77">
                    <c:v>27.155581468840325</c:v>
                  </c:pt>
                  <c:pt idx="78">
                    <c:v>9.0933097387823949</c:v>
                  </c:pt>
                  <c:pt idx="79">
                    <c:v>30.454124333482643</c:v>
                  </c:pt>
                  <c:pt idx="80">
                    <c:v>3.3277789651673659</c:v>
                  </c:pt>
                  <c:pt idx="81">
                    <c:v>6.6820860669342954</c:v>
                  </c:pt>
                  <c:pt idx="82">
                    <c:v>3.0056373244821306</c:v>
                  </c:pt>
                  <c:pt idx="83">
                    <c:v>1.8046978994532332</c:v>
                  </c:pt>
                  <c:pt idx="84">
                    <c:v>1.1217092930552828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'Cluster counts corrected Z&lt;3'!$A$3:$A$93</c:f>
              <c:numCache>
                <c:formatCode>General</c:formatCode>
                <c:ptCount val="8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36</c:v>
                </c:pt>
                <c:pt idx="31">
                  <c:v>37</c:v>
                </c:pt>
                <c:pt idx="32">
                  <c:v>38</c:v>
                </c:pt>
                <c:pt idx="33">
                  <c:v>39</c:v>
                </c:pt>
                <c:pt idx="34">
                  <c:v>40</c:v>
                </c:pt>
                <c:pt idx="35">
                  <c:v>41</c:v>
                </c:pt>
                <c:pt idx="36">
                  <c:v>42</c:v>
                </c:pt>
                <c:pt idx="37">
                  <c:v>43</c:v>
                </c:pt>
                <c:pt idx="38">
                  <c:v>44</c:v>
                </c:pt>
                <c:pt idx="39">
                  <c:v>45</c:v>
                </c:pt>
                <c:pt idx="40">
                  <c:v>46</c:v>
                </c:pt>
                <c:pt idx="41">
                  <c:v>47</c:v>
                </c:pt>
                <c:pt idx="42">
                  <c:v>48</c:v>
                </c:pt>
                <c:pt idx="43">
                  <c:v>49</c:v>
                </c:pt>
                <c:pt idx="44">
                  <c:v>50</c:v>
                </c:pt>
                <c:pt idx="45">
                  <c:v>51</c:v>
                </c:pt>
                <c:pt idx="46">
                  <c:v>52</c:v>
                </c:pt>
                <c:pt idx="47">
                  <c:v>53</c:v>
                </c:pt>
                <c:pt idx="48">
                  <c:v>54</c:v>
                </c:pt>
                <c:pt idx="49">
                  <c:v>55</c:v>
                </c:pt>
                <c:pt idx="50">
                  <c:v>56</c:v>
                </c:pt>
                <c:pt idx="51">
                  <c:v>57</c:v>
                </c:pt>
                <c:pt idx="52">
                  <c:v>58</c:v>
                </c:pt>
                <c:pt idx="53">
                  <c:v>59</c:v>
                </c:pt>
                <c:pt idx="54">
                  <c:v>60</c:v>
                </c:pt>
                <c:pt idx="55">
                  <c:v>61</c:v>
                </c:pt>
                <c:pt idx="56">
                  <c:v>62</c:v>
                </c:pt>
                <c:pt idx="57">
                  <c:v>63</c:v>
                </c:pt>
                <c:pt idx="58">
                  <c:v>65</c:v>
                </c:pt>
                <c:pt idx="59">
                  <c:v>66</c:v>
                </c:pt>
                <c:pt idx="60">
                  <c:v>72</c:v>
                </c:pt>
                <c:pt idx="61">
                  <c:v>73</c:v>
                </c:pt>
                <c:pt idx="62">
                  <c:v>74</c:v>
                </c:pt>
                <c:pt idx="63">
                  <c:v>75</c:v>
                </c:pt>
                <c:pt idx="64">
                  <c:v>76</c:v>
                </c:pt>
                <c:pt idx="65">
                  <c:v>77</c:v>
                </c:pt>
                <c:pt idx="66">
                  <c:v>78</c:v>
                </c:pt>
                <c:pt idx="67">
                  <c:v>79</c:v>
                </c:pt>
                <c:pt idx="68">
                  <c:v>80</c:v>
                </c:pt>
                <c:pt idx="69">
                  <c:v>81</c:v>
                </c:pt>
                <c:pt idx="70">
                  <c:v>82</c:v>
                </c:pt>
                <c:pt idx="71">
                  <c:v>83</c:v>
                </c:pt>
                <c:pt idx="72">
                  <c:v>84</c:v>
                </c:pt>
                <c:pt idx="73">
                  <c:v>85</c:v>
                </c:pt>
                <c:pt idx="74">
                  <c:v>86</c:v>
                </c:pt>
                <c:pt idx="75">
                  <c:v>87</c:v>
                </c:pt>
                <c:pt idx="76">
                  <c:v>88</c:v>
                </c:pt>
                <c:pt idx="77">
                  <c:v>89</c:v>
                </c:pt>
                <c:pt idx="78">
                  <c:v>90</c:v>
                </c:pt>
                <c:pt idx="79">
                  <c:v>91</c:v>
                </c:pt>
                <c:pt idx="80">
                  <c:v>92</c:v>
                </c:pt>
                <c:pt idx="81">
                  <c:v>93</c:v>
                </c:pt>
                <c:pt idx="82">
                  <c:v>94</c:v>
                </c:pt>
                <c:pt idx="83">
                  <c:v>95</c:v>
                </c:pt>
                <c:pt idx="84">
                  <c:v>96</c:v>
                </c:pt>
              </c:numCache>
            </c:numRef>
          </c:cat>
          <c:val>
            <c:numRef>
              <c:f>'Cluster counts corrected Z&lt;3'!$Q$3:$Q$93</c:f>
              <c:numCache>
                <c:formatCode>General</c:formatCode>
                <c:ptCount val="85"/>
                <c:pt idx="0">
                  <c:v>12.412877957300255</c:v>
                </c:pt>
                <c:pt idx="1">
                  <c:v>538.84634535917553</c:v>
                </c:pt>
                <c:pt idx="2">
                  <c:v>189.56711870345205</c:v>
                </c:pt>
                <c:pt idx="3">
                  <c:v>168.10361159118401</c:v>
                </c:pt>
                <c:pt idx="4">
                  <c:v>221.78874073160415</c:v>
                </c:pt>
                <c:pt idx="5">
                  <c:v>47.091687841652593</c:v>
                </c:pt>
                <c:pt idx="6">
                  <c:v>380.58380813622961</c:v>
                </c:pt>
                <c:pt idx="7">
                  <c:v>108.19276476511357</c:v>
                </c:pt>
                <c:pt idx="8">
                  <c:v>27.791712039915829</c:v>
                </c:pt>
                <c:pt idx="9">
                  <c:v>291.47196029415551</c:v>
                </c:pt>
                <c:pt idx="10">
                  <c:v>100.2658970158523</c:v>
                </c:pt>
                <c:pt idx="11">
                  <c:v>128.09513768131859</c:v>
                </c:pt>
                <c:pt idx="12">
                  <c:v>64.078342518996777</c:v>
                </c:pt>
                <c:pt idx="13">
                  <c:v>83.997943618662205</c:v>
                </c:pt>
                <c:pt idx="14">
                  <c:v>11.345215206636473</c:v>
                </c:pt>
                <c:pt idx="15">
                  <c:v>18.534541468282924</c:v>
                </c:pt>
                <c:pt idx="16">
                  <c:v>21.630569610719164</c:v>
                </c:pt>
                <c:pt idx="17">
                  <c:v>7.7041905681853056</c:v>
                </c:pt>
                <c:pt idx="18">
                  <c:v>20.728686306715236</c:v>
                </c:pt>
                <c:pt idx="19">
                  <c:v>27.924978477180552</c:v>
                </c:pt>
                <c:pt idx="20">
                  <c:v>20.828665697002229</c:v>
                </c:pt>
                <c:pt idx="21">
                  <c:v>15.788662171863397</c:v>
                </c:pt>
                <c:pt idx="22">
                  <c:v>25.947007211078734</c:v>
                </c:pt>
                <c:pt idx="23">
                  <c:v>4.766714205562157</c:v>
                </c:pt>
                <c:pt idx="24">
                  <c:v>13.956837412421953</c:v>
                </c:pt>
                <c:pt idx="25">
                  <c:v>51.040667161858188</c:v>
                </c:pt>
                <c:pt idx="26">
                  <c:v>46.520362695975123</c:v>
                </c:pt>
                <c:pt idx="27">
                  <c:v>26.921946290273571</c:v>
                </c:pt>
                <c:pt idx="28">
                  <c:v>22.252267741089216</c:v>
                </c:pt>
                <c:pt idx="29">
                  <c:v>40.728042983409523</c:v>
                </c:pt>
                <c:pt idx="30">
                  <c:v>76.904871387608409</c:v>
                </c:pt>
                <c:pt idx="31">
                  <c:v>57.560144450053201</c:v>
                </c:pt>
                <c:pt idx="32">
                  <c:v>53.52284109475108</c:v>
                </c:pt>
                <c:pt idx="33">
                  <c:v>72.407974323763625</c:v>
                </c:pt>
                <c:pt idx="34">
                  <c:v>5.0183990763989845</c:v>
                </c:pt>
                <c:pt idx="35">
                  <c:v>28.413339270731296</c:v>
                </c:pt>
                <c:pt idx="36">
                  <c:v>2.3488167945449492</c:v>
                </c:pt>
                <c:pt idx="37">
                  <c:v>269.69624244116977</c:v>
                </c:pt>
                <c:pt idx="38">
                  <c:v>0.95747841305907322</c:v>
                </c:pt>
                <c:pt idx="39">
                  <c:v>9.9002974705059028</c:v>
                </c:pt>
                <c:pt idx="40">
                  <c:v>4.5266537931931463</c:v>
                </c:pt>
                <c:pt idx="41">
                  <c:v>11.261741649450638</c:v>
                </c:pt>
                <c:pt idx="42">
                  <c:v>16.250563560415248</c:v>
                </c:pt>
                <c:pt idx="43">
                  <c:v>14.693628997887689</c:v>
                </c:pt>
                <c:pt idx="44">
                  <c:v>51.758056394596046</c:v>
                </c:pt>
                <c:pt idx="45">
                  <c:v>24.437932315061328</c:v>
                </c:pt>
                <c:pt idx="46">
                  <c:v>63.374871866524863</c:v>
                </c:pt>
                <c:pt idx="47">
                  <c:v>19.29272749843172</c:v>
                </c:pt>
                <c:pt idx="48">
                  <c:v>167.27460857341819</c:v>
                </c:pt>
                <c:pt idx="49">
                  <c:v>15.470232211395603</c:v>
                </c:pt>
                <c:pt idx="50">
                  <c:v>1.3267859723711624</c:v>
                </c:pt>
                <c:pt idx="51">
                  <c:v>6.5932641072921783</c:v>
                </c:pt>
                <c:pt idx="52">
                  <c:v>19.742027916902749</c:v>
                </c:pt>
                <c:pt idx="53">
                  <c:v>22.933040209743858</c:v>
                </c:pt>
                <c:pt idx="54">
                  <c:v>30.453265358664005</c:v>
                </c:pt>
                <c:pt idx="55">
                  <c:v>28.752748026456068</c:v>
                </c:pt>
                <c:pt idx="56">
                  <c:v>26.253788821433272</c:v>
                </c:pt>
                <c:pt idx="57">
                  <c:v>900.28790051801354</c:v>
                </c:pt>
                <c:pt idx="58">
                  <c:v>18.213911946610633</c:v>
                </c:pt>
                <c:pt idx="59">
                  <c:v>29.517856138204785</c:v>
                </c:pt>
                <c:pt idx="60">
                  <c:v>215.86575332946668</c:v>
                </c:pt>
                <c:pt idx="61">
                  <c:v>2.7042670593404359</c:v>
                </c:pt>
                <c:pt idx="62">
                  <c:v>2.2240880256134825</c:v>
                </c:pt>
                <c:pt idx="63">
                  <c:v>6.2197184366212026</c:v>
                </c:pt>
                <c:pt idx="64">
                  <c:v>214.52464897017447</c:v>
                </c:pt>
                <c:pt idx="65">
                  <c:v>74.061489105561606</c:v>
                </c:pt>
                <c:pt idx="66">
                  <c:v>103.00847811033681</c:v>
                </c:pt>
                <c:pt idx="67">
                  <c:v>70.863434563134618</c:v>
                </c:pt>
                <c:pt idx="68">
                  <c:v>11.30570927012876</c:v>
                </c:pt>
                <c:pt idx="69">
                  <c:v>94.748532030343469</c:v>
                </c:pt>
                <c:pt idx="70">
                  <c:v>29.987169604040851</c:v>
                </c:pt>
                <c:pt idx="71">
                  <c:v>1.4137821798847383</c:v>
                </c:pt>
                <c:pt idx="72">
                  <c:v>4.6056982728891729</c:v>
                </c:pt>
                <c:pt idx="73">
                  <c:v>143.97101760035932</c:v>
                </c:pt>
                <c:pt idx="74">
                  <c:v>80.766908737962083</c:v>
                </c:pt>
                <c:pt idx="75">
                  <c:v>183.01857665673469</c:v>
                </c:pt>
                <c:pt idx="76">
                  <c:v>3.1185871068089397</c:v>
                </c:pt>
                <c:pt idx="77">
                  <c:v>90.847849258429761</c:v>
                </c:pt>
                <c:pt idx="78">
                  <c:v>14.438213044520669</c:v>
                </c:pt>
                <c:pt idx="79">
                  <c:v>113.67900911900571</c:v>
                </c:pt>
                <c:pt idx="80">
                  <c:v>6.2831191959653614</c:v>
                </c:pt>
                <c:pt idx="81">
                  <c:v>15.138858046153278</c:v>
                </c:pt>
                <c:pt idx="82">
                  <c:v>4.6144454020857975</c:v>
                </c:pt>
                <c:pt idx="83">
                  <c:v>2.2570150602146102</c:v>
                </c:pt>
                <c:pt idx="84">
                  <c:v>3.0337391911744112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3-4C24-BBCE-46C41C4EB3D4}"/>
            </c:ext>
          </c:extLst>
        </c:ser>
        <c:ser>
          <c:idx val="1"/>
          <c:order val="1"/>
          <c:tx>
            <c:v>PTSD-like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'Cluster counts corrected Z&lt;3'!$T$3:$T$93</c:f>
                <c:numCache>
                  <c:formatCode>General</c:formatCode>
                  <c:ptCount val="85"/>
                  <c:pt idx="0">
                    <c:v>2.6114965965644497</c:v>
                  </c:pt>
                  <c:pt idx="1">
                    <c:v>129.00052014314505</c:v>
                  </c:pt>
                  <c:pt idx="2">
                    <c:v>31.274852505590253</c:v>
                  </c:pt>
                  <c:pt idx="3">
                    <c:v>24.579879212975783</c:v>
                  </c:pt>
                  <c:pt idx="4">
                    <c:v>11.427723570575447</c:v>
                  </c:pt>
                  <c:pt idx="5">
                    <c:v>8.1792618944979747</c:v>
                  </c:pt>
                  <c:pt idx="6">
                    <c:v>59.836719346631881</c:v>
                  </c:pt>
                  <c:pt idx="7">
                    <c:v>13.699219307369487</c:v>
                  </c:pt>
                  <c:pt idx="8">
                    <c:v>4.2246622534278346</c:v>
                  </c:pt>
                  <c:pt idx="9">
                    <c:v>24.683790651183603</c:v>
                  </c:pt>
                  <c:pt idx="10">
                    <c:v>23.259035915951973</c:v>
                  </c:pt>
                  <c:pt idx="11">
                    <c:v>32.820721744639329</c:v>
                  </c:pt>
                  <c:pt idx="12">
                    <c:v>18.946009921468178</c:v>
                  </c:pt>
                  <c:pt idx="13">
                    <c:v>10.577364565899364</c:v>
                  </c:pt>
                  <c:pt idx="14">
                    <c:v>8.7587754074472226</c:v>
                  </c:pt>
                  <c:pt idx="15">
                    <c:v>3.0892035452530093</c:v>
                  </c:pt>
                  <c:pt idx="16">
                    <c:v>11.503296949580433</c:v>
                  </c:pt>
                  <c:pt idx="17">
                    <c:v>2.8861573561180482</c:v>
                  </c:pt>
                  <c:pt idx="18">
                    <c:v>6.948564422730855</c:v>
                  </c:pt>
                  <c:pt idx="19">
                    <c:v>11.032470550210315</c:v>
                  </c:pt>
                  <c:pt idx="20">
                    <c:v>6.625729701670334</c:v>
                  </c:pt>
                  <c:pt idx="21">
                    <c:v>4.086008010921697</c:v>
                  </c:pt>
                  <c:pt idx="22">
                    <c:v>3.884691158099236</c:v>
                  </c:pt>
                  <c:pt idx="23">
                    <c:v>3.7051891679223212</c:v>
                  </c:pt>
                  <c:pt idx="24">
                    <c:v>3.4153391631284009</c:v>
                  </c:pt>
                  <c:pt idx="25">
                    <c:v>10.897562479315674</c:v>
                  </c:pt>
                  <c:pt idx="26">
                    <c:v>10.594804515626164</c:v>
                  </c:pt>
                  <c:pt idx="27">
                    <c:v>7.8503505031901586</c:v>
                  </c:pt>
                  <c:pt idx="28">
                    <c:v>5.042572557082881</c:v>
                  </c:pt>
                  <c:pt idx="29">
                    <c:v>10.558756158839474</c:v>
                  </c:pt>
                  <c:pt idx="30">
                    <c:v>8.9116968575133413</c:v>
                  </c:pt>
                  <c:pt idx="31">
                    <c:v>9.3459382017659625</c:v>
                  </c:pt>
                  <c:pt idx="32">
                    <c:v>8.4548751413831482</c:v>
                  </c:pt>
                  <c:pt idx="33">
                    <c:v>14.61162622311147</c:v>
                  </c:pt>
                  <c:pt idx="34">
                    <c:v>0.66191145277808894</c:v>
                  </c:pt>
                  <c:pt idx="35">
                    <c:v>9.4847547553589333</c:v>
                  </c:pt>
                  <c:pt idx="36">
                    <c:v>0.85513626776873219</c:v>
                  </c:pt>
                  <c:pt idx="37">
                    <c:v>55.445340434908502</c:v>
                  </c:pt>
                  <c:pt idx="38">
                    <c:v>0.1586699727492854</c:v>
                  </c:pt>
                  <c:pt idx="39">
                    <c:v>4.6643453636680245</c:v>
                  </c:pt>
                  <c:pt idx="40">
                    <c:v>3.0025840671663078</c:v>
                  </c:pt>
                  <c:pt idx="41">
                    <c:v>7.2425890296805537</c:v>
                  </c:pt>
                  <c:pt idx="42">
                    <c:v>9.2426321898307169</c:v>
                  </c:pt>
                  <c:pt idx="43">
                    <c:v>10.839305560657602</c:v>
                  </c:pt>
                  <c:pt idx="44">
                    <c:v>11.586030596225408</c:v>
                  </c:pt>
                  <c:pt idx="45">
                    <c:v>10.706851998037866</c:v>
                  </c:pt>
                  <c:pt idx="46">
                    <c:v>10.302553918826082</c:v>
                  </c:pt>
                  <c:pt idx="47">
                    <c:v>2.7895555119079849</c:v>
                  </c:pt>
                  <c:pt idx="48">
                    <c:v>39.483228746775431</c:v>
                  </c:pt>
                  <c:pt idx="49">
                    <c:v>2.4020573797001141</c:v>
                  </c:pt>
                  <c:pt idx="50">
                    <c:v>0.66660126996949687</c:v>
                  </c:pt>
                  <c:pt idx="51">
                    <c:v>4.041502633211385</c:v>
                  </c:pt>
                  <c:pt idx="52">
                    <c:v>2.4156144082344237</c:v>
                  </c:pt>
                  <c:pt idx="53">
                    <c:v>4.7470568466609109</c:v>
                  </c:pt>
                  <c:pt idx="54">
                    <c:v>5.5574860068273022</c:v>
                  </c:pt>
                  <c:pt idx="55">
                    <c:v>7.3931604373343687</c:v>
                  </c:pt>
                  <c:pt idx="56">
                    <c:v>5.3511966083588236</c:v>
                  </c:pt>
                  <c:pt idx="57">
                    <c:v>52.165680668928864</c:v>
                  </c:pt>
                  <c:pt idx="58">
                    <c:v>6.9876471123156092</c:v>
                  </c:pt>
                  <c:pt idx="59">
                    <c:v>14.652167110397276</c:v>
                  </c:pt>
                  <c:pt idx="60">
                    <c:v>30.923301347077235</c:v>
                  </c:pt>
                  <c:pt idx="61">
                    <c:v>2.6923883098373476</c:v>
                  </c:pt>
                  <c:pt idx="62">
                    <c:v>1.1653415808977741</c:v>
                  </c:pt>
                  <c:pt idx="63">
                    <c:v>0.74432310278705072</c:v>
                  </c:pt>
                  <c:pt idx="64">
                    <c:v>23.207606167709386</c:v>
                  </c:pt>
                  <c:pt idx="65">
                    <c:v>7.0419962040863702</c:v>
                  </c:pt>
                  <c:pt idx="66">
                    <c:v>33.843687384765829</c:v>
                  </c:pt>
                  <c:pt idx="67">
                    <c:v>14.201347871467947</c:v>
                  </c:pt>
                  <c:pt idx="68">
                    <c:v>3.2878078504771096</c:v>
                  </c:pt>
                  <c:pt idx="69">
                    <c:v>14.238416269613429</c:v>
                  </c:pt>
                  <c:pt idx="70">
                    <c:v>4.5685353078197961</c:v>
                  </c:pt>
                  <c:pt idx="71">
                    <c:v>0.57575575793000455</c:v>
                  </c:pt>
                  <c:pt idx="72">
                    <c:v>2.7296099818167576</c:v>
                  </c:pt>
                  <c:pt idx="73">
                    <c:v>33.275331707766227</c:v>
                  </c:pt>
                  <c:pt idx="74">
                    <c:v>26.382970820011042</c:v>
                  </c:pt>
                  <c:pt idx="75">
                    <c:v>74.961243050089436</c:v>
                  </c:pt>
                  <c:pt idx="76">
                    <c:v>4.2554049769623141</c:v>
                  </c:pt>
                  <c:pt idx="77">
                    <c:v>60.79533466329088</c:v>
                  </c:pt>
                  <c:pt idx="78">
                    <c:v>15.325690033140788</c:v>
                  </c:pt>
                  <c:pt idx="79">
                    <c:v>37.452249856849122</c:v>
                  </c:pt>
                  <c:pt idx="80">
                    <c:v>5.9023361902406997</c:v>
                  </c:pt>
                  <c:pt idx="81">
                    <c:v>10.774050384930941</c:v>
                  </c:pt>
                  <c:pt idx="82">
                    <c:v>3.6452991208958618</c:v>
                  </c:pt>
                  <c:pt idx="83">
                    <c:v>4.4904290217207441</c:v>
                  </c:pt>
                  <c:pt idx="84">
                    <c:v>1.4604376028317638</c:v>
                  </c:pt>
                </c:numCache>
              </c:numRef>
            </c:plus>
            <c:minus>
              <c:numRef>
                <c:f>'Cluster counts corrected Z&lt;3'!$T$3:$T$93</c:f>
                <c:numCache>
                  <c:formatCode>General</c:formatCode>
                  <c:ptCount val="85"/>
                  <c:pt idx="0">
                    <c:v>2.6114965965644497</c:v>
                  </c:pt>
                  <c:pt idx="1">
                    <c:v>129.00052014314505</c:v>
                  </c:pt>
                  <c:pt idx="2">
                    <c:v>31.274852505590253</c:v>
                  </c:pt>
                  <c:pt idx="3">
                    <c:v>24.579879212975783</c:v>
                  </c:pt>
                  <c:pt idx="4">
                    <c:v>11.427723570575447</c:v>
                  </c:pt>
                  <c:pt idx="5">
                    <c:v>8.1792618944979747</c:v>
                  </c:pt>
                  <c:pt idx="6">
                    <c:v>59.836719346631881</c:v>
                  </c:pt>
                  <c:pt idx="7">
                    <c:v>13.699219307369487</c:v>
                  </c:pt>
                  <c:pt idx="8">
                    <c:v>4.2246622534278346</c:v>
                  </c:pt>
                  <c:pt idx="9">
                    <c:v>24.683790651183603</c:v>
                  </c:pt>
                  <c:pt idx="10">
                    <c:v>23.259035915951973</c:v>
                  </c:pt>
                  <c:pt idx="11">
                    <c:v>32.820721744639329</c:v>
                  </c:pt>
                  <c:pt idx="12">
                    <c:v>18.946009921468178</c:v>
                  </c:pt>
                  <c:pt idx="13">
                    <c:v>10.577364565899364</c:v>
                  </c:pt>
                  <c:pt idx="14">
                    <c:v>8.7587754074472226</c:v>
                  </c:pt>
                  <c:pt idx="15">
                    <c:v>3.0892035452530093</c:v>
                  </c:pt>
                  <c:pt idx="16">
                    <c:v>11.503296949580433</c:v>
                  </c:pt>
                  <c:pt idx="17">
                    <c:v>2.8861573561180482</c:v>
                  </c:pt>
                  <c:pt idx="18">
                    <c:v>6.948564422730855</c:v>
                  </c:pt>
                  <c:pt idx="19">
                    <c:v>11.032470550210315</c:v>
                  </c:pt>
                  <c:pt idx="20">
                    <c:v>6.625729701670334</c:v>
                  </c:pt>
                  <c:pt idx="21">
                    <c:v>4.086008010921697</c:v>
                  </c:pt>
                  <c:pt idx="22">
                    <c:v>3.884691158099236</c:v>
                  </c:pt>
                  <c:pt idx="23">
                    <c:v>3.7051891679223212</c:v>
                  </c:pt>
                  <c:pt idx="24">
                    <c:v>3.4153391631284009</c:v>
                  </c:pt>
                  <c:pt idx="25">
                    <c:v>10.897562479315674</c:v>
                  </c:pt>
                  <c:pt idx="26">
                    <c:v>10.594804515626164</c:v>
                  </c:pt>
                  <c:pt idx="27">
                    <c:v>7.8503505031901586</c:v>
                  </c:pt>
                  <c:pt idx="28">
                    <c:v>5.042572557082881</c:v>
                  </c:pt>
                  <c:pt idx="29">
                    <c:v>10.558756158839474</c:v>
                  </c:pt>
                  <c:pt idx="30">
                    <c:v>8.9116968575133413</c:v>
                  </c:pt>
                  <c:pt idx="31">
                    <c:v>9.3459382017659625</c:v>
                  </c:pt>
                  <c:pt idx="32">
                    <c:v>8.4548751413831482</c:v>
                  </c:pt>
                  <c:pt idx="33">
                    <c:v>14.61162622311147</c:v>
                  </c:pt>
                  <c:pt idx="34">
                    <c:v>0.66191145277808894</c:v>
                  </c:pt>
                  <c:pt idx="35">
                    <c:v>9.4847547553589333</c:v>
                  </c:pt>
                  <c:pt idx="36">
                    <c:v>0.85513626776873219</c:v>
                  </c:pt>
                  <c:pt idx="37">
                    <c:v>55.445340434908502</c:v>
                  </c:pt>
                  <c:pt idx="38">
                    <c:v>0.1586699727492854</c:v>
                  </c:pt>
                  <c:pt idx="39">
                    <c:v>4.6643453636680245</c:v>
                  </c:pt>
                  <c:pt idx="40">
                    <c:v>3.0025840671663078</c:v>
                  </c:pt>
                  <c:pt idx="41">
                    <c:v>7.2425890296805537</c:v>
                  </c:pt>
                  <c:pt idx="42">
                    <c:v>9.2426321898307169</c:v>
                  </c:pt>
                  <c:pt idx="43">
                    <c:v>10.839305560657602</c:v>
                  </c:pt>
                  <c:pt idx="44">
                    <c:v>11.586030596225408</c:v>
                  </c:pt>
                  <c:pt idx="45">
                    <c:v>10.706851998037866</c:v>
                  </c:pt>
                  <c:pt idx="46">
                    <c:v>10.302553918826082</c:v>
                  </c:pt>
                  <c:pt idx="47">
                    <c:v>2.7895555119079849</c:v>
                  </c:pt>
                  <c:pt idx="48">
                    <c:v>39.483228746775431</c:v>
                  </c:pt>
                  <c:pt idx="49">
                    <c:v>2.4020573797001141</c:v>
                  </c:pt>
                  <c:pt idx="50">
                    <c:v>0.66660126996949687</c:v>
                  </c:pt>
                  <c:pt idx="51">
                    <c:v>4.041502633211385</c:v>
                  </c:pt>
                  <c:pt idx="52">
                    <c:v>2.4156144082344237</c:v>
                  </c:pt>
                  <c:pt idx="53">
                    <c:v>4.7470568466609109</c:v>
                  </c:pt>
                  <c:pt idx="54">
                    <c:v>5.5574860068273022</c:v>
                  </c:pt>
                  <c:pt idx="55">
                    <c:v>7.3931604373343687</c:v>
                  </c:pt>
                  <c:pt idx="56">
                    <c:v>5.3511966083588236</c:v>
                  </c:pt>
                  <c:pt idx="57">
                    <c:v>52.165680668928864</c:v>
                  </c:pt>
                  <c:pt idx="58">
                    <c:v>6.9876471123156092</c:v>
                  </c:pt>
                  <c:pt idx="59">
                    <c:v>14.652167110397276</c:v>
                  </c:pt>
                  <c:pt idx="60">
                    <c:v>30.923301347077235</c:v>
                  </c:pt>
                  <c:pt idx="61">
                    <c:v>2.6923883098373476</c:v>
                  </c:pt>
                  <c:pt idx="62">
                    <c:v>1.1653415808977741</c:v>
                  </c:pt>
                  <c:pt idx="63">
                    <c:v>0.74432310278705072</c:v>
                  </c:pt>
                  <c:pt idx="64">
                    <c:v>23.207606167709386</c:v>
                  </c:pt>
                  <c:pt idx="65">
                    <c:v>7.0419962040863702</c:v>
                  </c:pt>
                  <c:pt idx="66">
                    <c:v>33.843687384765829</c:v>
                  </c:pt>
                  <c:pt idx="67">
                    <c:v>14.201347871467947</c:v>
                  </c:pt>
                  <c:pt idx="68">
                    <c:v>3.2878078504771096</c:v>
                  </c:pt>
                  <c:pt idx="69">
                    <c:v>14.238416269613429</c:v>
                  </c:pt>
                  <c:pt idx="70">
                    <c:v>4.5685353078197961</c:v>
                  </c:pt>
                  <c:pt idx="71">
                    <c:v>0.57575575793000455</c:v>
                  </c:pt>
                  <c:pt idx="72">
                    <c:v>2.7296099818167576</c:v>
                  </c:pt>
                  <c:pt idx="73">
                    <c:v>33.275331707766227</c:v>
                  </c:pt>
                  <c:pt idx="74">
                    <c:v>26.382970820011042</c:v>
                  </c:pt>
                  <c:pt idx="75">
                    <c:v>74.961243050089436</c:v>
                  </c:pt>
                  <c:pt idx="76">
                    <c:v>4.2554049769623141</c:v>
                  </c:pt>
                  <c:pt idx="77">
                    <c:v>60.79533466329088</c:v>
                  </c:pt>
                  <c:pt idx="78">
                    <c:v>15.325690033140788</c:v>
                  </c:pt>
                  <c:pt idx="79">
                    <c:v>37.452249856849122</c:v>
                  </c:pt>
                  <c:pt idx="80">
                    <c:v>5.9023361902406997</c:v>
                  </c:pt>
                  <c:pt idx="81">
                    <c:v>10.774050384930941</c:v>
                  </c:pt>
                  <c:pt idx="82">
                    <c:v>3.6452991208958618</c:v>
                  </c:pt>
                  <c:pt idx="83">
                    <c:v>4.4904290217207441</c:v>
                  </c:pt>
                  <c:pt idx="84">
                    <c:v>1.4604376028317638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'Cluster counts corrected Z&lt;3'!$A$3:$A$93</c:f>
              <c:numCache>
                <c:formatCode>General</c:formatCode>
                <c:ptCount val="85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21</c:v>
                </c:pt>
                <c:pt idx="18">
                  <c:v>22</c:v>
                </c:pt>
                <c:pt idx="19">
                  <c:v>23</c:v>
                </c:pt>
                <c:pt idx="20">
                  <c:v>24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36</c:v>
                </c:pt>
                <c:pt idx="31">
                  <c:v>37</c:v>
                </c:pt>
                <c:pt idx="32">
                  <c:v>38</c:v>
                </c:pt>
                <c:pt idx="33">
                  <c:v>39</c:v>
                </c:pt>
                <c:pt idx="34">
                  <c:v>40</c:v>
                </c:pt>
                <c:pt idx="35">
                  <c:v>41</c:v>
                </c:pt>
                <c:pt idx="36">
                  <c:v>42</c:v>
                </c:pt>
                <c:pt idx="37">
                  <c:v>43</c:v>
                </c:pt>
                <c:pt idx="38">
                  <c:v>44</c:v>
                </c:pt>
                <c:pt idx="39">
                  <c:v>45</c:v>
                </c:pt>
                <c:pt idx="40">
                  <c:v>46</c:v>
                </c:pt>
                <c:pt idx="41">
                  <c:v>47</c:v>
                </c:pt>
                <c:pt idx="42">
                  <c:v>48</c:v>
                </c:pt>
                <c:pt idx="43">
                  <c:v>49</c:v>
                </c:pt>
                <c:pt idx="44">
                  <c:v>50</c:v>
                </c:pt>
                <c:pt idx="45">
                  <c:v>51</c:v>
                </c:pt>
                <c:pt idx="46">
                  <c:v>52</c:v>
                </c:pt>
                <c:pt idx="47">
                  <c:v>53</c:v>
                </c:pt>
                <c:pt idx="48">
                  <c:v>54</c:v>
                </c:pt>
                <c:pt idx="49">
                  <c:v>55</c:v>
                </c:pt>
                <c:pt idx="50">
                  <c:v>56</c:v>
                </c:pt>
                <c:pt idx="51">
                  <c:v>57</c:v>
                </c:pt>
                <c:pt idx="52">
                  <c:v>58</c:v>
                </c:pt>
                <c:pt idx="53">
                  <c:v>59</c:v>
                </c:pt>
                <c:pt idx="54">
                  <c:v>60</c:v>
                </c:pt>
                <c:pt idx="55">
                  <c:v>61</c:v>
                </c:pt>
                <c:pt idx="56">
                  <c:v>62</c:v>
                </c:pt>
                <c:pt idx="57">
                  <c:v>63</c:v>
                </c:pt>
                <c:pt idx="58">
                  <c:v>65</c:v>
                </c:pt>
                <c:pt idx="59">
                  <c:v>66</c:v>
                </c:pt>
                <c:pt idx="60">
                  <c:v>72</c:v>
                </c:pt>
                <c:pt idx="61">
                  <c:v>73</c:v>
                </c:pt>
                <c:pt idx="62">
                  <c:v>74</c:v>
                </c:pt>
                <c:pt idx="63">
                  <c:v>75</c:v>
                </c:pt>
                <c:pt idx="64">
                  <c:v>76</c:v>
                </c:pt>
                <c:pt idx="65">
                  <c:v>77</c:v>
                </c:pt>
                <c:pt idx="66">
                  <c:v>78</c:v>
                </c:pt>
                <c:pt idx="67">
                  <c:v>79</c:v>
                </c:pt>
                <c:pt idx="68">
                  <c:v>80</c:v>
                </c:pt>
                <c:pt idx="69">
                  <c:v>81</c:v>
                </c:pt>
                <c:pt idx="70">
                  <c:v>82</c:v>
                </c:pt>
                <c:pt idx="71">
                  <c:v>83</c:v>
                </c:pt>
                <c:pt idx="72">
                  <c:v>84</c:v>
                </c:pt>
                <c:pt idx="73">
                  <c:v>85</c:v>
                </c:pt>
                <c:pt idx="74">
                  <c:v>86</c:v>
                </c:pt>
                <c:pt idx="75">
                  <c:v>87</c:v>
                </c:pt>
                <c:pt idx="76">
                  <c:v>88</c:v>
                </c:pt>
                <c:pt idx="77">
                  <c:v>89</c:v>
                </c:pt>
                <c:pt idx="78">
                  <c:v>90</c:v>
                </c:pt>
                <c:pt idx="79">
                  <c:v>91</c:v>
                </c:pt>
                <c:pt idx="80">
                  <c:v>92</c:v>
                </c:pt>
                <c:pt idx="81">
                  <c:v>93</c:v>
                </c:pt>
                <c:pt idx="82">
                  <c:v>94</c:v>
                </c:pt>
                <c:pt idx="83">
                  <c:v>95</c:v>
                </c:pt>
                <c:pt idx="84">
                  <c:v>96</c:v>
                </c:pt>
              </c:numCache>
            </c:numRef>
          </c:cat>
          <c:val>
            <c:numRef>
              <c:f>'Cluster counts corrected Z&lt;3'!$R$3:$R$93</c:f>
              <c:numCache>
                <c:formatCode>General</c:formatCode>
                <c:ptCount val="85"/>
                <c:pt idx="0">
                  <c:v>12.222635489785224</c:v>
                </c:pt>
                <c:pt idx="1">
                  <c:v>718.79713767488124</c:v>
                </c:pt>
                <c:pt idx="2">
                  <c:v>259.37866495303223</c:v>
                </c:pt>
                <c:pt idx="3">
                  <c:v>192.60721760369819</c:v>
                </c:pt>
                <c:pt idx="4">
                  <c:v>229.94680780575408</c:v>
                </c:pt>
                <c:pt idx="5">
                  <c:v>49.201754813589105</c:v>
                </c:pt>
                <c:pt idx="6">
                  <c:v>502.56526356848843</c:v>
                </c:pt>
                <c:pt idx="7">
                  <c:v>123.49969556679403</c:v>
                </c:pt>
                <c:pt idx="8">
                  <c:v>27.196716241237887</c:v>
                </c:pt>
                <c:pt idx="9">
                  <c:v>303.45857507609372</c:v>
                </c:pt>
                <c:pt idx="10">
                  <c:v>125.39587297559342</c:v>
                </c:pt>
                <c:pt idx="11">
                  <c:v>155.45373019867571</c:v>
                </c:pt>
                <c:pt idx="12">
                  <c:v>77.53464578070701</c:v>
                </c:pt>
                <c:pt idx="13">
                  <c:v>68.289775785134196</c:v>
                </c:pt>
                <c:pt idx="14">
                  <c:v>22.09809173591437</c:v>
                </c:pt>
                <c:pt idx="15">
                  <c:v>23.370301551725671</c:v>
                </c:pt>
                <c:pt idx="16">
                  <c:v>31.040846787656175</c:v>
                </c:pt>
                <c:pt idx="17">
                  <c:v>8.3843428564279758</c:v>
                </c:pt>
                <c:pt idx="18">
                  <c:v>23.985296101227885</c:v>
                </c:pt>
                <c:pt idx="19">
                  <c:v>40.201310301664485</c:v>
                </c:pt>
                <c:pt idx="20">
                  <c:v>23.180359363565035</c:v>
                </c:pt>
                <c:pt idx="21">
                  <c:v>14.082039229367979</c:v>
                </c:pt>
                <c:pt idx="22">
                  <c:v>36.408425489978278</c:v>
                </c:pt>
                <c:pt idx="23">
                  <c:v>7.5846284066201806</c:v>
                </c:pt>
                <c:pt idx="24">
                  <c:v>20.32388861900132</c:v>
                </c:pt>
                <c:pt idx="25">
                  <c:v>64.8907220968281</c:v>
                </c:pt>
                <c:pt idx="26">
                  <c:v>44.445561713244146</c:v>
                </c:pt>
                <c:pt idx="27">
                  <c:v>37.937148031283222</c:v>
                </c:pt>
                <c:pt idx="28">
                  <c:v>26.790538736361704</c:v>
                </c:pt>
                <c:pt idx="29">
                  <c:v>66.238485181069692</c:v>
                </c:pt>
                <c:pt idx="30">
                  <c:v>59.39929161792206</c:v>
                </c:pt>
                <c:pt idx="31">
                  <c:v>35.74700970508384</c:v>
                </c:pt>
                <c:pt idx="32">
                  <c:v>39.151203916491724</c:v>
                </c:pt>
                <c:pt idx="33">
                  <c:v>64.504188101361109</c:v>
                </c:pt>
                <c:pt idx="34">
                  <c:v>3.3820528306312641</c:v>
                </c:pt>
                <c:pt idx="35">
                  <c:v>30.573828466354644</c:v>
                </c:pt>
                <c:pt idx="36">
                  <c:v>4.3531293125235475</c:v>
                </c:pt>
                <c:pt idx="37">
                  <c:v>268.66162196776497</c:v>
                </c:pt>
                <c:pt idx="38">
                  <c:v>0.91886814641577208</c:v>
                </c:pt>
                <c:pt idx="39">
                  <c:v>12.666609434658668</c:v>
                </c:pt>
                <c:pt idx="40">
                  <c:v>7.2950546846224231</c:v>
                </c:pt>
                <c:pt idx="41">
                  <c:v>14.56576166972043</c:v>
                </c:pt>
                <c:pt idx="42">
                  <c:v>20.917837999578541</c:v>
                </c:pt>
                <c:pt idx="43">
                  <c:v>21.46335249632201</c:v>
                </c:pt>
                <c:pt idx="44">
                  <c:v>42.51400828455796</c:v>
                </c:pt>
                <c:pt idx="45">
                  <c:v>29.416534546456898</c:v>
                </c:pt>
                <c:pt idx="46">
                  <c:v>71.678622290237826</c:v>
                </c:pt>
                <c:pt idx="47">
                  <c:v>18.969529325680035</c:v>
                </c:pt>
                <c:pt idx="48">
                  <c:v>116.15920490525237</c:v>
                </c:pt>
                <c:pt idx="49">
                  <c:v>16.821801964975307</c:v>
                </c:pt>
                <c:pt idx="50">
                  <c:v>1.4103226555265713</c:v>
                </c:pt>
                <c:pt idx="51">
                  <c:v>15.642944019161456</c:v>
                </c:pt>
                <c:pt idx="52">
                  <c:v>20.980276565898947</c:v>
                </c:pt>
                <c:pt idx="53">
                  <c:v>25.826399305157803</c:v>
                </c:pt>
                <c:pt idx="54">
                  <c:v>30.261796343572257</c:v>
                </c:pt>
                <c:pt idx="55">
                  <c:v>40.679540835230696</c:v>
                </c:pt>
                <c:pt idx="56">
                  <c:v>28.796989331382957</c:v>
                </c:pt>
                <c:pt idx="57">
                  <c:v>874.13077690164369</c:v>
                </c:pt>
                <c:pt idx="58">
                  <c:v>22.298095333204831</c:v>
                </c:pt>
                <c:pt idx="59">
                  <c:v>33.505237807472454</c:v>
                </c:pt>
                <c:pt idx="60">
                  <c:v>171.16269522982032</c:v>
                </c:pt>
                <c:pt idx="61">
                  <c:v>4.2033486725512965</c:v>
                </c:pt>
                <c:pt idx="62">
                  <c:v>3.8063174452642601</c:v>
                </c:pt>
                <c:pt idx="63">
                  <c:v>9.1543122881483736</c:v>
                </c:pt>
                <c:pt idx="64">
                  <c:v>151.69850916546324</c:v>
                </c:pt>
                <c:pt idx="65">
                  <c:v>64.023833176218361</c:v>
                </c:pt>
                <c:pt idx="66">
                  <c:v>84.96810010067216</c:v>
                </c:pt>
                <c:pt idx="67">
                  <c:v>50.977018855484076</c:v>
                </c:pt>
                <c:pt idx="68">
                  <c:v>7.6859782699156725</c:v>
                </c:pt>
                <c:pt idx="69">
                  <c:v>76.49292489441946</c:v>
                </c:pt>
                <c:pt idx="70">
                  <c:v>28.472984935084703</c:v>
                </c:pt>
                <c:pt idx="71">
                  <c:v>1.5532734011004792</c:v>
                </c:pt>
                <c:pt idx="72">
                  <c:v>4.6489592272143074</c:v>
                </c:pt>
                <c:pt idx="73">
                  <c:v>106.26764691671796</c:v>
                </c:pt>
                <c:pt idx="74">
                  <c:v>59.641695785732125</c:v>
                </c:pt>
                <c:pt idx="75">
                  <c:v>151.43038003167541</c:v>
                </c:pt>
                <c:pt idx="76">
                  <c:v>4.807340413332863</c:v>
                </c:pt>
                <c:pt idx="77">
                  <c:v>108.21616608974189</c:v>
                </c:pt>
                <c:pt idx="78">
                  <c:v>18.959953420372077</c:v>
                </c:pt>
                <c:pt idx="79">
                  <c:v>90.885068947922832</c:v>
                </c:pt>
                <c:pt idx="80">
                  <c:v>8.9017364818319926</c:v>
                </c:pt>
                <c:pt idx="81">
                  <c:v>26.898275727447633</c:v>
                </c:pt>
                <c:pt idx="82">
                  <c:v>8.0307243634689733</c:v>
                </c:pt>
                <c:pt idx="83">
                  <c:v>4.9248701024869881</c:v>
                </c:pt>
                <c:pt idx="84">
                  <c:v>3.1307601124229256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63-4C24-BBCE-46C41C4EB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295616"/>
        <c:axId val="741302176"/>
      </c:barChart>
      <c:catAx>
        <c:axId val="7412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302176"/>
        <c:crosses val="autoZero"/>
        <c:auto val="1"/>
        <c:lblAlgn val="ctr"/>
        <c:lblOffset val="100"/>
        <c:noMultiLvlLbl val="0"/>
      </c:catAx>
      <c:valAx>
        <c:axId val="7413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2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Resilient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'Activation map corrected'!$V$3:$V$16</c:f>
                <c:numCache>
                  <c:formatCode>General</c:formatCode>
                  <c:ptCount val="14"/>
                  <c:pt idx="0">
                    <c:v>2.4739137472881638</c:v>
                  </c:pt>
                  <c:pt idx="1">
                    <c:v>3.3067985697035422</c:v>
                  </c:pt>
                  <c:pt idx="2">
                    <c:v>4.8197394149323491</c:v>
                  </c:pt>
                  <c:pt idx="3">
                    <c:v>9.5963210500488429</c:v>
                  </c:pt>
                  <c:pt idx="4">
                    <c:v>5.1172701221564889</c:v>
                  </c:pt>
                  <c:pt idx="5">
                    <c:v>6.7220882856135322</c:v>
                  </c:pt>
                  <c:pt idx="6">
                    <c:v>14.688404351541413</c:v>
                  </c:pt>
                  <c:pt idx="7">
                    <c:v>7.9346493838115988</c:v>
                  </c:pt>
                  <c:pt idx="8">
                    <c:v>4.5391435829954263</c:v>
                  </c:pt>
                  <c:pt idx="9">
                    <c:v>4.3856433592686068</c:v>
                  </c:pt>
                  <c:pt idx="10">
                    <c:v>2.7908493282395783</c:v>
                  </c:pt>
                  <c:pt idx="11">
                    <c:v>3.6185344041739884</c:v>
                  </c:pt>
                  <c:pt idx="12">
                    <c:v>0</c:v>
                  </c:pt>
                  <c:pt idx="13">
                    <c:v>2.7442300177973802E-2</c:v>
                  </c:pt>
                </c:numCache>
              </c:numRef>
            </c:plus>
            <c:minus>
              <c:numRef>
                <c:f>'Activation map corrected'!$V$3:$V$16</c:f>
                <c:numCache>
                  <c:formatCode>General</c:formatCode>
                  <c:ptCount val="14"/>
                  <c:pt idx="0">
                    <c:v>2.4739137472881638</c:v>
                  </c:pt>
                  <c:pt idx="1">
                    <c:v>3.3067985697035422</c:v>
                  </c:pt>
                  <c:pt idx="2">
                    <c:v>4.8197394149323491</c:v>
                  </c:pt>
                  <c:pt idx="3">
                    <c:v>9.5963210500488429</c:v>
                  </c:pt>
                  <c:pt idx="4">
                    <c:v>5.1172701221564889</c:v>
                  </c:pt>
                  <c:pt idx="5">
                    <c:v>6.7220882856135322</c:v>
                  </c:pt>
                  <c:pt idx="6">
                    <c:v>14.688404351541413</c:v>
                  </c:pt>
                  <c:pt idx="7">
                    <c:v>7.9346493838115988</c:v>
                  </c:pt>
                  <c:pt idx="8">
                    <c:v>4.5391435829954263</c:v>
                  </c:pt>
                  <c:pt idx="9">
                    <c:v>4.3856433592686068</c:v>
                  </c:pt>
                  <c:pt idx="10">
                    <c:v>2.7908493282395783</c:v>
                  </c:pt>
                  <c:pt idx="11">
                    <c:v>3.6185344041739884</c:v>
                  </c:pt>
                  <c:pt idx="12">
                    <c:v>0</c:v>
                  </c:pt>
                  <c:pt idx="13">
                    <c:v>2.7442300177973802E-2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'Activation map corrected'!$A$3:$A$16</c:f>
              <c:strCache>
                <c:ptCount val="14"/>
                <c:pt idx="0">
                  <c:v>dCA1</c:v>
                </c:pt>
                <c:pt idx="1">
                  <c:v>dCA3</c:v>
                </c:pt>
                <c:pt idx="2">
                  <c:v>dDG</c:v>
                </c:pt>
                <c:pt idx="3">
                  <c:v>vCA1</c:v>
                </c:pt>
                <c:pt idx="4">
                  <c:v>vCA3</c:v>
                </c:pt>
                <c:pt idx="5">
                  <c:v>vDG</c:v>
                </c:pt>
                <c:pt idx="6">
                  <c:v>RSP</c:v>
                </c:pt>
                <c:pt idx="7">
                  <c:v>ACC</c:v>
                </c:pt>
                <c:pt idx="8">
                  <c:v>PL</c:v>
                </c:pt>
                <c:pt idx="9">
                  <c:v>IL</c:v>
                </c:pt>
                <c:pt idx="10">
                  <c:v>CeA</c:v>
                </c:pt>
                <c:pt idx="11">
                  <c:v>BLA</c:v>
                </c:pt>
                <c:pt idx="12">
                  <c:v>PVT</c:v>
                </c:pt>
                <c:pt idx="13">
                  <c:v>Nre</c:v>
                </c:pt>
              </c:strCache>
            </c:strRef>
          </c:cat>
          <c:val>
            <c:numRef>
              <c:f>'Activation map corrected'!$T$3:$T$16</c:f>
              <c:numCache>
                <c:formatCode>General</c:formatCode>
                <c:ptCount val="14"/>
                <c:pt idx="0">
                  <c:v>16.250563560415248</c:v>
                </c:pt>
                <c:pt idx="1">
                  <c:v>14.693628997887689</c:v>
                </c:pt>
                <c:pt idx="2">
                  <c:v>31.536394351384679</c:v>
                </c:pt>
                <c:pt idx="3">
                  <c:v>51.758056394596046</c:v>
                </c:pt>
                <c:pt idx="4">
                  <c:v>24.437932315061328</c:v>
                </c:pt>
                <c:pt idx="5">
                  <c:v>56.697784276666049</c:v>
                </c:pt>
                <c:pt idx="6">
                  <c:v>99.414746461011717</c:v>
                </c:pt>
                <c:pt idx="7">
                  <c:v>48.753644174182789</c:v>
                </c:pt>
                <c:pt idx="8">
                  <c:v>13.759858379835714</c:v>
                </c:pt>
                <c:pt idx="9">
                  <c:v>15.788662171863397</c:v>
                </c:pt>
                <c:pt idx="10">
                  <c:v>13.212856358991369</c:v>
                </c:pt>
                <c:pt idx="11">
                  <c:v>14.156165617022669</c:v>
                </c:pt>
                <c:pt idx="12">
                  <c:v>0</c:v>
                </c:pt>
                <c:pt idx="13">
                  <c:v>8.0213160873880793E-2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7-4E9A-86D3-1CF8485ADA62}"/>
            </c:ext>
          </c:extLst>
        </c:ser>
        <c:ser>
          <c:idx val="1"/>
          <c:order val="1"/>
          <c:tx>
            <c:v>PTSD-like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'Activation map corrected'!$W$3:$W$16</c:f>
                <c:numCache>
                  <c:formatCode>General</c:formatCode>
                  <c:ptCount val="14"/>
                  <c:pt idx="0">
                    <c:v>9.2426321898307169</c:v>
                  </c:pt>
                  <c:pt idx="1">
                    <c:v>10.839305560657602</c:v>
                  </c:pt>
                  <c:pt idx="2">
                    <c:v>8.702117825267365</c:v>
                  </c:pt>
                  <c:pt idx="3">
                    <c:v>11.586030596225408</c:v>
                  </c:pt>
                  <c:pt idx="4">
                    <c:v>10.706851998037866</c:v>
                  </c:pt>
                  <c:pt idx="5">
                    <c:v>6.0633881573468251</c:v>
                  </c:pt>
                  <c:pt idx="6">
                    <c:v>23.201971939486356</c:v>
                  </c:pt>
                  <c:pt idx="7">
                    <c:v>16.438671246906825</c:v>
                  </c:pt>
                  <c:pt idx="8">
                    <c:v>6.811761983750368</c:v>
                  </c:pt>
                  <c:pt idx="9">
                    <c:v>4.086008010921697</c:v>
                  </c:pt>
                  <c:pt idx="10">
                    <c:v>3.1278121060189865</c:v>
                  </c:pt>
                  <c:pt idx="11">
                    <c:v>3.4644187054447557</c:v>
                  </c:pt>
                  <c:pt idx="12">
                    <c:v>0</c:v>
                  </c:pt>
                  <c:pt idx="13">
                    <c:v>6.9034885146657898E-2</c:v>
                  </c:pt>
                </c:numCache>
              </c:numRef>
            </c:plus>
            <c:minus>
              <c:numRef>
                <c:f>'Activation map corrected'!$W$3:$W$16</c:f>
                <c:numCache>
                  <c:formatCode>General</c:formatCode>
                  <c:ptCount val="14"/>
                  <c:pt idx="0">
                    <c:v>9.2426321898307169</c:v>
                  </c:pt>
                  <c:pt idx="1">
                    <c:v>10.839305560657602</c:v>
                  </c:pt>
                  <c:pt idx="2">
                    <c:v>8.702117825267365</c:v>
                  </c:pt>
                  <c:pt idx="3">
                    <c:v>11.586030596225408</c:v>
                  </c:pt>
                  <c:pt idx="4">
                    <c:v>10.706851998037866</c:v>
                  </c:pt>
                  <c:pt idx="5">
                    <c:v>6.0633881573468251</c:v>
                  </c:pt>
                  <c:pt idx="6">
                    <c:v>23.201971939486356</c:v>
                  </c:pt>
                  <c:pt idx="7">
                    <c:v>16.438671246906825</c:v>
                  </c:pt>
                  <c:pt idx="8">
                    <c:v>6.811761983750368</c:v>
                  </c:pt>
                  <c:pt idx="9">
                    <c:v>4.086008010921697</c:v>
                  </c:pt>
                  <c:pt idx="10">
                    <c:v>3.1278121060189865</c:v>
                  </c:pt>
                  <c:pt idx="11">
                    <c:v>3.4644187054447557</c:v>
                  </c:pt>
                  <c:pt idx="12">
                    <c:v>0</c:v>
                  </c:pt>
                  <c:pt idx="13">
                    <c:v>6.9034885146657898E-2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'Activation map corrected'!$A$3:$A$16</c:f>
              <c:strCache>
                <c:ptCount val="14"/>
                <c:pt idx="0">
                  <c:v>dCA1</c:v>
                </c:pt>
                <c:pt idx="1">
                  <c:v>dCA3</c:v>
                </c:pt>
                <c:pt idx="2">
                  <c:v>dDG</c:v>
                </c:pt>
                <c:pt idx="3">
                  <c:v>vCA1</c:v>
                </c:pt>
                <c:pt idx="4">
                  <c:v>vCA3</c:v>
                </c:pt>
                <c:pt idx="5">
                  <c:v>vDG</c:v>
                </c:pt>
                <c:pt idx="6">
                  <c:v>RSP</c:v>
                </c:pt>
                <c:pt idx="7">
                  <c:v>ACC</c:v>
                </c:pt>
                <c:pt idx="8">
                  <c:v>PL</c:v>
                </c:pt>
                <c:pt idx="9">
                  <c:v>IL</c:v>
                </c:pt>
                <c:pt idx="10">
                  <c:v>CeA</c:v>
                </c:pt>
                <c:pt idx="11">
                  <c:v>BLA</c:v>
                </c:pt>
                <c:pt idx="12">
                  <c:v>PVT</c:v>
                </c:pt>
                <c:pt idx="13">
                  <c:v>Nre</c:v>
                </c:pt>
              </c:strCache>
            </c:strRef>
          </c:cat>
          <c:val>
            <c:numRef>
              <c:f>'Activation map corrected'!$U$3:$U$16</c:f>
              <c:numCache>
                <c:formatCode>General</c:formatCode>
                <c:ptCount val="14"/>
                <c:pt idx="0">
                  <c:v>20.917837999578541</c:v>
                </c:pt>
                <c:pt idx="1">
                  <c:v>21.46335249632201</c:v>
                </c:pt>
                <c:pt idx="2">
                  <c:v>41.404021127175824</c:v>
                </c:pt>
                <c:pt idx="3">
                  <c:v>42.51400828455796</c:v>
                </c:pt>
                <c:pt idx="4">
                  <c:v>29.416534546456898</c:v>
                </c:pt>
                <c:pt idx="5">
                  <c:v>53.896934269759036</c:v>
                </c:pt>
                <c:pt idx="6">
                  <c:v>155.18477061709126</c:v>
                </c:pt>
                <c:pt idx="7">
                  <c:v>63.381669665229516</c:v>
                </c:pt>
                <c:pt idx="8">
                  <c:v>14.790482104665909</c:v>
                </c:pt>
                <c:pt idx="9">
                  <c:v>14.082039229367979</c:v>
                </c:pt>
                <c:pt idx="10">
                  <c:v>13.957366176918985</c:v>
                </c:pt>
                <c:pt idx="11">
                  <c:v>15.639184525566193</c:v>
                </c:pt>
                <c:pt idx="12">
                  <c:v>0</c:v>
                </c:pt>
                <c:pt idx="13">
                  <c:v>8.7638126098491739E-2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F7-4E9A-86D3-1CF8485AD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295616"/>
        <c:axId val="741302176"/>
      </c:barChart>
      <c:catAx>
        <c:axId val="7412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302176"/>
        <c:crosses val="autoZero"/>
        <c:auto val="1"/>
        <c:lblAlgn val="ctr"/>
        <c:lblOffset val="100"/>
        <c:noMultiLvlLbl val="0"/>
      </c:catAx>
      <c:valAx>
        <c:axId val="7413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2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Resilient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'Activation map corrected Z&lt;3'!$V$3:$V$16</c:f>
                <c:numCache>
                  <c:formatCode>General</c:formatCode>
                  <c:ptCount val="14"/>
                  <c:pt idx="0">
                    <c:v>2.4739137472881638</c:v>
                  </c:pt>
                  <c:pt idx="1">
                    <c:v>3.3067985697035422</c:v>
                  </c:pt>
                  <c:pt idx="2">
                    <c:v>4.8197394149323491</c:v>
                  </c:pt>
                  <c:pt idx="3">
                    <c:v>9.5963210500488429</c:v>
                  </c:pt>
                  <c:pt idx="4">
                    <c:v>5.1172701221564889</c:v>
                  </c:pt>
                  <c:pt idx="5">
                    <c:v>6.7220882856135322</c:v>
                  </c:pt>
                  <c:pt idx="6">
                    <c:v>14.688404351541413</c:v>
                  </c:pt>
                  <c:pt idx="7">
                    <c:v>7.9346493838115988</c:v>
                  </c:pt>
                  <c:pt idx="8">
                    <c:v>4.5391435829954263</c:v>
                  </c:pt>
                  <c:pt idx="9">
                    <c:v>4.3856433592686068</c:v>
                  </c:pt>
                  <c:pt idx="10">
                    <c:v>2.7908493282395783</c:v>
                  </c:pt>
                  <c:pt idx="11">
                    <c:v>3.6185344041739884</c:v>
                  </c:pt>
                  <c:pt idx="12">
                    <c:v>0</c:v>
                  </c:pt>
                  <c:pt idx="13">
                    <c:v>2.7442300177973802E-2</c:v>
                  </c:pt>
                </c:numCache>
              </c:numRef>
            </c:plus>
            <c:minus>
              <c:numRef>
                <c:f>'Activation map corrected Z&lt;3'!$V$3:$V$16</c:f>
                <c:numCache>
                  <c:formatCode>General</c:formatCode>
                  <c:ptCount val="14"/>
                  <c:pt idx="0">
                    <c:v>2.4739137472881638</c:v>
                  </c:pt>
                  <c:pt idx="1">
                    <c:v>3.3067985697035422</c:v>
                  </c:pt>
                  <c:pt idx="2">
                    <c:v>4.8197394149323491</c:v>
                  </c:pt>
                  <c:pt idx="3">
                    <c:v>9.5963210500488429</c:v>
                  </c:pt>
                  <c:pt idx="4">
                    <c:v>5.1172701221564889</c:v>
                  </c:pt>
                  <c:pt idx="5">
                    <c:v>6.7220882856135322</c:v>
                  </c:pt>
                  <c:pt idx="6">
                    <c:v>14.688404351541413</c:v>
                  </c:pt>
                  <c:pt idx="7">
                    <c:v>7.9346493838115988</c:v>
                  </c:pt>
                  <c:pt idx="8">
                    <c:v>4.5391435829954263</c:v>
                  </c:pt>
                  <c:pt idx="9">
                    <c:v>4.3856433592686068</c:v>
                  </c:pt>
                  <c:pt idx="10">
                    <c:v>2.7908493282395783</c:v>
                  </c:pt>
                  <c:pt idx="11">
                    <c:v>3.6185344041739884</c:v>
                  </c:pt>
                  <c:pt idx="12">
                    <c:v>0</c:v>
                  </c:pt>
                  <c:pt idx="13">
                    <c:v>2.7442300177973802E-2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'Activation map corrected Z&lt;3'!$A$3:$A$16</c:f>
              <c:strCache>
                <c:ptCount val="14"/>
                <c:pt idx="0">
                  <c:v>dCA1</c:v>
                </c:pt>
                <c:pt idx="1">
                  <c:v>dCA3</c:v>
                </c:pt>
                <c:pt idx="2">
                  <c:v>dDG</c:v>
                </c:pt>
                <c:pt idx="3">
                  <c:v>vCA1</c:v>
                </c:pt>
                <c:pt idx="4">
                  <c:v>vCA3</c:v>
                </c:pt>
                <c:pt idx="5">
                  <c:v>vDG</c:v>
                </c:pt>
                <c:pt idx="6">
                  <c:v>RSP</c:v>
                </c:pt>
                <c:pt idx="7">
                  <c:v>ACC</c:v>
                </c:pt>
                <c:pt idx="8">
                  <c:v>PL</c:v>
                </c:pt>
                <c:pt idx="9">
                  <c:v>IL</c:v>
                </c:pt>
                <c:pt idx="10">
                  <c:v>CeA</c:v>
                </c:pt>
                <c:pt idx="11">
                  <c:v>BLA</c:v>
                </c:pt>
                <c:pt idx="12">
                  <c:v>PVT</c:v>
                </c:pt>
                <c:pt idx="13">
                  <c:v>Nre</c:v>
                </c:pt>
              </c:strCache>
            </c:strRef>
          </c:cat>
          <c:val>
            <c:numRef>
              <c:f>'Activation map corrected Z&lt;3'!$T$3:$T$16</c:f>
              <c:numCache>
                <c:formatCode>General</c:formatCode>
                <c:ptCount val="14"/>
                <c:pt idx="0">
                  <c:v>16.250563560415248</c:v>
                </c:pt>
                <c:pt idx="1">
                  <c:v>14.693628997887689</c:v>
                </c:pt>
                <c:pt idx="2">
                  <c:v>31.536394351384679</c:v>
                </c:pt>
                <c:pt idx="3">
                  <c:v>51.758056394596046</c:v>
                </c:pt>
                <c:pt idx="4">
                  <c:v>24.437932315061328</c:v>
                </c:pt>
                <c:pt idx="5">
                  <c:v>56.697784276666049</c:v>
                </c:pt>
                <c:pt idx="6">
                  <c:v>99.414746461011717</c:v>
                </c:pt>
                <c:pt idx="7">
                  <c:v>48.753644174182789</c:v>
                </c:pt>
                <c:pt idx="8">
                  <c:v>13.759858379835714</c:v>
                </c:pt>
                <c:pt idx="9">
                  <c:v>15.788662171863397</c:v>
                </c:pt>
                <c:pt idx="10">
                  <c:v>13.212856358991369</c:v>
                </c:pt>
                <c:pt idx="11">
                  <c:v>14.156165617022669</c:v>
                </c:pt>
                <c:pt idx="12">
                  <c:v>0</c:v>
                </c:pt>
                <c:pt idx="13">
                  <c:v>8.0213160873880793E-2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9-4CE6-86A3-E0C80137BCEB}"/>
            </c:ext>
          </c:extLst>
        </c:ser>
        <c:ser>
          <c:idx val="1"/>
          <c:order val="1"/>
          <c:tx>
            <c:v>PTSD-like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'Activation map corrected Z&lt;3'!$W$3:$W$16</c:f>
                <c:numCache>
                  <c:formatCode>General</c:formatCode>
                  <c:ptCount val="14"/>
                  <c:pt idx="0">
                    <c:v>9.2426321898307169</c:v>
                  </c:pt>
                  <c:pt idx="1">
                    <c:v>10.839305560657602</c:v>
                  </c:pt>
                  <c:pt idx="2">
                    <c:v>8.702117825267365</c:v>
                  </c:pt>
                  <c:pt idx="3">
                    <c:v>11.586030596225408</c:v>
                  </c:pt>
                  <c:pt idx="4">
                    <c:v>10.706851998037866</c:v>
                  </c:pt>
                  <c:pt idx="5">
                    <c:v>6.0633881573468251</c:v>
                  </c:pt>
                  <c:pt idx="6">
                    <c:v>23.203131014866216</c:v>
                  </c:pt>
                  <c:pt idx="7">
                    <c:v>16.438671246906825</c:v>
                  </c:pt>
                  <c:pt idx="8">
                    <c:v>6.8697037703157804</c:v>
                  </c:pt>
                  <c:pt idx="9">
                    <c:v>4.086008010921697</c:v>
                  </c:pt>
                  <c:pt idx="10">
                    <c:v>3.1278121060189865</c:v>
                  </c:pt>
                  <c:pt idx="11">
                    <c:v>3.4644187054447557</c:v>
                  </c:pt>
                  <c:pt idx="12">
                    <c:v>0</c:v>
                  </c:pt>
                  <c:pt idx="13">
                    <c:v>6.9034885146657898E-2</c:v>
                  </c:pt>
                </c:numCache>
              </c:numRef>
            </c:plus>
            <c:minus>
              <c:numRef>
                <c:f>'Activation map corrected Z&lt;3'!$W$3:$W$16</c:f>
                <c:numCache>
                  <c:formatCode>General</c:formatCode>
                  <c:ptCount val="14"/>
                  <c:pt idx="0">
                    <c:v>9.2426321898307169</c:v>
                  </c:pt>
                  <c:pt idx="1">
                    <c:v>10.839305560657602</c:v>
                  </c:pt>
                  <c:pt idx="2">
                    <c:v>8.702117825267365</c:v>
                  </c:pt>
                  <c:pt idx="3">
                    <c:v>11.586030596225408</c:v>
                  </c:pt>
                  <c:pt idx="4">
                    <c:v>10.706851998037866</c:v>
                  </c:pt>
                  <c:pt idx="5">
                    <c:v>6.0633881573468251</c:v>
                  </c:pt>
                  <c:pt idx="6">
                    <c:v>23.203131014866216</c:v>
                  </c:pt>
                  <c:pt idx="7">
                    <c:v>16.438671246906825</c:v>
                  </c:pt>
                  <c:pt idx="8">
                    <c:v>6.8697037703157804</c:v>
                  </c:pt>
                  <c:pt idx="9">
                    <c:v>4.086008010921697</c:v>
                  </c:pt>
                  <c:pt idx="10">
                    <c:v>3.1278121060189865</c:v>
                  </c:pt>
                  <c:pt idx="11">
                    <c:v>3.4644187054447557</c:v>
                  </c:pt>
                  <c:pt idx="12">
                    <c:v>0</c:v>
                  </c:pt>
                  <c:pt idx="13">
                    <c:v>6.9034885146657898E-2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'Activation map corrected Z&lt;3'!$A$3:$A$16</c:f>
              <c:strCache>
                <c:ptCount val="14"/>
                <c:pt idx="0">
                  <c:v>dCA1</c:v>
                </c:pt>
                <c:pt idx="1">
                  <c:v>dCA3</c:v>
                </c:pt>
                <c:pt idx="2">
                  <c:v>dDG</c:v>
                </c:pt>
                <c:pt idx="3">
                  <c:v>vCA1</c:v>
                </c:pt>
                <c:pt idx="4">
                  <c:v>vCA3</c:v>
                </c:pt>
                <c:pt idx="5">
                  <c:v>vDG</c:v>
                </c:pt>
                <c:pt idx="6">
                  <c:v>RSP</c:v>
                </c:pt>
                <c:pt idx="7">
                  <c:v>ACC</c:v>
                </c:pt>
                <c:pt idx="8">
                  <c:v>PL</c:v>
                </c:pt>
                <c:pt idx="9">
                  <c:v>IL</c:v>
                </c:pt>
                <c:pt idx="10">
                  <c:v>CeA</c:v>
                </c:pt>
                <c:pt idx="11">
                  <c:v>BLA</c:v>
                </c:pt>
                <c:pt idx="12">
                  <c:v>PVT</c:v>
                </c:pt>
                <c:pt idx="13">
                  <c:v>Nre</c:v>
                </c:pt>
              </c:strCache>
            </c:strRef>
          </c:cat>
          <c:val>
            <c:numRef>
              <c:f>'Activation map corrected Z&lt;3'!$U$3:$U$16</c:f>
              <c:numCache>
                <c:formatCode>General</c:formatCode>
                <c:ptCount val="14"/>
                <c:pt idx="0">
                  <c:v>20.917837999578541</c:v>
                </c:pt>
                <c:pt idx="1">
                  <c:v>21.46335249632201</c:v>
                </c:pt>
                <c:pt idx="2">
                  <c:v>41.404021127175824</c:v>
                </c:pt>
                <c:pt idx="3">
                  <c:v>42.51400828455796</c:v>
                </c:pt>
                <c:pt idx="4">
                  <c:v>29.416534546456898</c:v>
                </c:pt>
                <c:pt idx="5">
                  <c:v>53.896934269759036</c:v>
                </c:pt>
                <c:pt idx="6">
                  <c:v>154.98217723420385</c:v>
                </c:pt>
                <c:pt idx="7">
                  <c:v>63.381669665229516</c:v>
                </c:pt>
                <c:pt idx="8">
                  <c:v>14.322876868293481</c:v>
                </c:pt>
                <c:pt idx="9">
                  <c:v>14.082039229367979</c:v>
                </c:pt>
                <c:pt idx="10">
                  <c:v>13.957366176918985</c:v>
                </c:pt>
                <c:pt idx="11">
                  <c:v>15.639184525566193</c:v>
                </c:pt>
                <c:pt idx="12">
                  <c:v>0</c:v>
                </c:pt>
                <c:pt idx="13">
                  <c:v>8.7638126098491739E-2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9-4CE6-86A3-E0C80137B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295616"/>
        <c:axId val="741302176"/>
      </c:barChart>
      <c:catAx>
        <c:axId val="7412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302176"/>
        <c:crosses val="autoZero"/>
        <c:auto val="1"/>
        <c:lblAlgn val="ctr"/>
        <c:lblOffset val="100"/>
        <c:noMultiLvlLbl val="0"/>
      </c:catAx>
      <c:valAx>
        <c:axId val="7413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2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Resilient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('Brain networks corrected'!$V$4:$V$13,'Brain networks corrected'!$V$16:$V$17,'Brain networks corrected'!$V$20:$V$27)</c:f>
                <c:numCache>
                  <c:formatCode>General</c:formatCode>
                  <c:ptCount val="20"/>
                  <c:pt idx="0">
                    <c:v>4.8197394149323491</c:v>
                  </c:pt>
                  <c:pt idx="1">
                    <c:v>9.5963210500488429</c:v>
                  </c:pt>
                  <c:pt idx="2">
                    <c:v>5.1172701221564889</c:v>
                  </c:pt>
                  <c:pt idx="3">
                    <c:v>11.216272593206739</c:v>
                  </c:pt>
                  <c:pt idx="4">
                    <c:v>28.018544431302722</c:v>
                  </c:pt>
                  <c:pt idx="5">
                    <c:v>57.461122886691591</c:v>
                  </c:pt>
                  <c:pt idx="6">
                    <c:v>6.6826363776794286</c:v>
                  </c:pt>
                  <c:pt idx="7">
                    <c:v>2.5729954753695665</c:v>
                  </c:pt>
                  <c:pt idx="8">
                    <c:v>8.9264523292389715</c:v>
                  </c:pt>
                  <c:pt idx="9">
                    <c:v>0.77989096004773995</c:v>
                  </c:pt>
                  <c:pt idx="10">
                    <c:v>29.893752138115545</c:v>
                  </c:pt>
                  <c:pt idx="11">
                    <c:v>4.3856433592686068</c:v>
                  </c:pt>
                  <c:pt idx="12">
                    <c:v>4.5391435829954263</c:v>
                  </c:pt>
                  <c:pt idx="13">
                    <c:v>7.9346493838115935</c:v>
                  </c:pt>
                  <c:pt idx="14">
                    <c:v>0.88127072974902332</c:v>
                  </c:pt>
                  <c:pt idx="15">
                    <c:v>14.688404351541413</c:v>
                  </c:pt>
                  <c:pt idx="16">
                    <c:v>49.357776087448116</c:v>
                  </c:pt>
                  <c:pt idx="17">
                    <c:v>6.7220882856135322</c:v>
                  </c:pt>
                  <c:pt idx="18">
                    <c:v>2.4739137472881638</c:v>
                  </c:pt>
                  <c:pt idx="19">
                    <c:v>3.3067985697035422</c:v>
                  </c:pt>
                </c:numCache>
              </c:numRef>
            </c:plus>
            <c:minus>
              <c:numRef>
                <c:f>('Brain networks corrected'!$V$4:$V$13,'Brain networks corrected'!$V$16:$V$17,'Brain networks corrected'!$V$20:$V$27)</c:f>
                <c:numCache>
                  <c:formatCode>General</c:formatCode>
                  <c:ptCount val="20"/>
                  <c:pt idx="0">
                    <c:v>4.8197394149323491</c:v>
                  </c:pt>
                  <c:pt idx="1">
                    <c:v>9.5963210500488429</c:v>
                  </c:pt>
                  <c:pt idx="2">
                    <c:v>5.1172701221564889</c:v>
                  </c:pt>
                  <c:pt idx="3">
                    <c:v>11.216272593206739</c:v>
                  </c:pt>
                  <c:pt idx="4">
                    <c:v>28.018544431302722</c:v>
                  </c:pt>
                  <c:pt idx="5">
                    <c:v>57.461122886691591</c:v>
                  </c:pt>
                  <c:pt idx="6">
                    <c:v>6.6826363776794286</c:v>
                  </c:pt>
                  <c:pt idx="7">
                    <c:v>2.5729954753695665</c:v>
                  </c:pt>
                  <c:pt idx="8">
                    <c:v>8.9264523292389715</c:v>
                  </c:pt>
                  <c:pt idx="9">
                    <c:v>0.77989096004773995</c:v>
                  </c:pt>
                  <c:pt idx="10">
                    <c:v>29.893752138115545</c:v>
                  </c:pt>
                  <c:pt idx="11">
                    <c:v>4.3856433592686068</c:v>
                  </c:pt>
                  <c:pt idx="12">
                    <c:v>4.5391435829954263</c:v>
                  </c:pt>
                  <c:pt idx="13">
                    <c:v>7.9346493838115935</c:v>
                  </c:pt>
                  <c:pt idx="14">
                    <c:v>0.88127072974902332</c:v>
                  </c:pt>
                  <c:pt idx="15">
                    <c:v>14.688404351541413</c:v>
                  </c:pt>
                  <c:pt idx="16">
                    <c:v>49.357776087448116</c:v>
                  </c:pt>
                  <c:pt idx="17">
                    <c:v>6.7220882856135322</c:v>
                  </c:pt>
                  <c:pt idx="18">
                    <c:v>2.4739137472881638</c:v>
                  </c:pt>
                  <c:pt idx="19">
                    <c:v>3.3067985697035422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('Brain networks corrected'!$A$4:$A$13,'Brain networks corrected'!$A$16:$A$17,'Brain networks corrected'!$A$20:$A$27)</c:f>
              <c:strCache>
                <c:ptCount val="20"/>
                <c:pt idx="0">
                  <c:v>vDG</c:v>
                </c:pt>
                <c:pt idx="1">
                  <c:v>vCA1</c:v>
                </c:pt>
                <c:pt idx="2">
                  <c:v>vCA3</c:v>
                </c:pt>
                <c:pt idx="3">
                  <c:v>Amy</c:v>
                </c:pt>
                <c:pt idx="4">
                  <c:v>AI</c:v>
                </c:pt>
                <c:pt idx="5">
                  <c:v>CPu</c:v>
                </c:pt>
                <c:pt idx="6">
                  <c:v>NAc</c:v>
                </c:pt>
                <c:pt idx="7">
                  <c:v>BNST</c:v>
                </c:pt>
                <c:pt idx="8">
                  <c:v>PAG</c:v>
                </c:pt>
                <c:pt idx="9">
                  <c:v>aHyp</c:v>
                </c:pt>
                <c:pt idx="10">
                  <c:v>PtA / FEF / M2</c:v>
                </c:pt>
                <c:pt idx="11">
                  <c:v>IL</c:v>
                </c:pt>
                <c:pt idx="12">
                  <c:v>PL</c:v>
                </c:pt>
                <c:pt idx="13">
                  <c:v>Cg</c:v>
                </c:pt>
                <c:pt idx="14">
                  <c:v>mOFC / MO</c:v>
                </c:pt>
                <c:pt idx="15">
                  <c:v>RSP</c:v>
                </c:pt>
                <c:pt idx="16">
                  <c:v>Ent</c:v>
                </c:pt>
                <c:pt idx="17">
                  <c:v>dDG</c:v>
                </c:pt>
                <c:pt idx="18">
                  <c:v>dCA1</c:v>
                </c:pt>
                <c:pt idx="19">
                  <c:v>dCA3</c:v>
                </c:pt>
              </c:strCache>
            </c:strRef>
          </c:cat>
          <c:val>
            <c:numRef>
              <c:f>('Brain networks corrected'!$T$4:$T$13,'Brain networks corrected'!$T$16:$T$17,'Brain networks corrected'!$T$20:$T$27)</c:f>
              <c:numCache>
                <c:formatCode>General</c:formatCode>
                <c:ptCount val="20"/>
                <c:pt idx="0">
                  <c:v>31.536394351384679</c:v>
                </c:pt>
                <c:pt idx="1">
                  <c:v>51.758056394596046</c:v>
                </c:pt>
                <c:pt idx="2">
                  <c:v>24.437932315061328</c:v>
                </c:pt>
                <c:pt idx="3">
                  <c:v>70.623456328650278</c:v>
                </c:pt>
                <c:pt idx="4">
                  <c:v>124.48297614810687</c:v>
                </c:pt>
                <c:pt idx="5">
                  <c:v>900.28790051801354</c:v>
                </c:pt>
                <c:pt idx="6">
                  <c:v>30.934422427309947</c:v>
                </c:pt>
                <c:pt idx="7">
                  <c:v>6.1859289783000078</c:v>
                </c:pt>
                <c:pt idx="8">
                  <c:v>12.756313389786357</c:v>
                </c:pt>
                <c:pt idx="9">
                  <c:v>2.3038875767745672</c:v>
                </c:pt>
                <c:pt idx="10">
                  <c:v>189.56711870345205</c:v>
                </c:pt>
                <c:pt idx="11">
                  <c:v>15.788662171863397</c:v>
                </c:pt>
                <c:pt idx="12">
                  <c:v>13.759858379835714</c:v>
                </c:pt>
                <c:pt idx="13">
                  <c:v>48.753644174182789</c:v>
                </c:pt>
                <c:pt idx="14">
                  <c:v>4.8039563502627862</c:v>
                </c:pt>
                <c:pt idx="15">
                  <c:v>99.414746461011717</c:v>
                </c:pt>
                <c:pt idx="16">
                  <c:v>184.07162675718499</c:v>
                </c:pt>
                <c:pt idx="17">
                  <c:v>56.697784276666049</c:v>
                </c:pt>
                <c:pt idx="18">
                  <c:v>16.250563560415248</c:v>
                </c:pt>
                <c:pt idx="19">
                  <c:v>14.693628997887689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B-4524-BD7A-38B0F7D45EF6}"/>
            </c:ext>
          </c:extLst>
        </c:ser>
        <c:ser>
          <c:idx val="1"/>
          <c:order val="1"/>
          <c:tx>
            <c:v>PTSD-like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('Brain networks corrected'!$W$4:$W$13,'Brain networks corrected'!$W$16:$W$17,'Brain networks corrected'!$W$20:$W$27)</c:f>
                <c:numCache>
                  <c:formatCode>General</c:formatCode>
                  <c:ptCount val="20"/>
                  <c:pt idx="0">
                    <c:v>8.702117825267365</c:v>
                  </c:pt>
                  <c:pt idx="1">
                    <c:v>11.586030596225408</c:v>
                  </c:pt>
                  <c:pt idx="2">
                    <c:v>10.706851998037866</c:v>
                  </c:pt>
                  <c:pt idx="3">
                    <c:v>16.422993459951567</c:v>
                  </c:pt>
                  <c:pt idx="4">
                    <c:v>22.376275185417946</c:v>
                  </c:pt>
                  <c:pt idx="5">
                    <c:v>52.165680668928864</c:v>
                  </c:pt>
                  <c:pt idx="6">
                    <c:v>12.600093545988001</c:v>
                  </c:pt>
                  <c:pt idx="7">
                    <c:v>0.73021860917128389</c:v>
                  </c:pt>
                  <c:pt idx="8">
                    <c:v>14.815230077074665</c:v>
                  </c:pt>
                  <c:pt idx="9">
                    <c:v>2.4193053298767282</c:v>
                  </c:pt>
                  <c:pt idx="10">
                    <c:v>31.274852505590253</c:v>
                  </c:pt>
                  <c:pt idx="11">
                    <c:v>4.086008010921697</c:v>
                  </c:pt>
                  <c:pt idx="12">
                    <c:v>6.811761983750368</c:v>
                  </c:pt>
                  <c:pt idx="13">
                    <c:v>16.438671246906818</c:v>
                  </c:pt>
                  <c:pt idx="14">
                    <c:v>3.7051891679223212</c:v>
                  </c:pt>
                  <c:pt idx="15">
                    <c:v>23.201971939486356</c:v>
                  </c:pt>
                  <c:pt idx="16">
                    <c:v>42.504267096610967</c:v>
                  </c:pt>
                  <c:pt idx="17">
                    <c:v>6.0633881573468251</c:v>
                  </c:pt>
                  <c:pt idx="18">
                    <c:v>9.2426321898307169</c:v>
                  </c:pt>
                  <c:pt idx="19">
                    <c:v>10.839305560657602</c:v>
                  </c:pt>
                </c:numCache>
              </c:numRef>
            </c:plus>
            <c:minus>
              <c:numRef>
                <c:f>('Brain networks corrected'!$W$4:$W$13,'Brain networks corrected'!$W$16:$W$17,'Brain networks corrected'!$W$20:$W$27)</c:f>
                <c:numCache>
                  <c:formatCode>General</c:formatCode>
                  <c:ptCount val="20"/>
                  <c:pt idx="0">
                    <c:v>8.702117825267365</c:v>
                  </c:pt>
                  <c:pt idx="1">
                    <c:v>11.586030596225408</c:v>
                  </c:pt>
                  <c:pt idx="2">
                    <c:v>10.706851998037866</c:v>
                  </c:pt>
                  <c:pt idx="3">
                    <c:v>16.422993459951567</c:v>
                  </c:pt>
                  <c:pt idx="4">
                    <c:v>22.376275185417946</c:v>
                  </c:pt>
                  <c:pt idx="5">
                    <c:v>52.165680668928864</c:v>
                  </c:pt>
                  <c:pt idx="6">
                    <c:v>12.600093545988001</c:v>
                  </c:pt>
                  <c:pt idx="7">
                    <c:v>0.73021860917128389</c:v>
                  </c:pt>
                  <c:pt idx="8">
                    <c:v>14.815230077074665</c:v>
                  </c:pt>
                  <c:pt idx="9">
                    <c:v>2.4193053298767282</c:v>
                  </c:pt>
                  <c:pt idx="10">
                    <c:v>31.274852505590253</c:v>
                  </c:pt>
                  <c:pt idx="11">
                    <c:v>4.086008010921697</c:v>
                  </c:pt>
                  <c:pt idx="12">
                    <c:v>6.811761983750368</c:v>
                  </c:pt>
                  <c:pt idx="13">
                    <c:v>16.438671246906818</c:v>
                  </c:pt>
                  <c:pt idx="14">
                    <c:v>3.7051891679223212</c:v>
                  </c:pt>
                  <c:pt idx="15">
                    <c:v>23.201971939486356</c:v>
                  </c:pt>
                  <c:pt idx="16">
                    <c:v>42.504267096610967</c:v>
                  </c:pt>
                  <c:pt idx="17">
                    <c:v>6.0633881573468251</c:v>
                  </c:pt>
                  <c:pt idx="18">
                    <c:v>9.2426321898307169</c:v>
                  </c:pt>
                  <c:pt idx="19">
                    <c:v>10.839305560657602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('Brain networks corrected'!$A$4:$A$13,'Brain networks corrected'!$A$16:$A$17,'Brain networks corrected'!$A$20:$A$27)</c:f>
              <c:strCache>
                <c:ptCount val="20"/>
                <c:pt idx="0">
                  <c:v>vDG</c:v>
                </c:pt>
                <c:pt idx="1">
                  <c:v>vCA1</c:v>
                </c:pt>
                <c:pt idx="2">
                  <c:v>vCA3</c:v>
                </c:pt>
                <c:pt idx="3">
                  <c:v>Amy</c:v>
                </c:pt>
                <c:pt idx="4">
                  <c:v>AI</c:v>
                </c:pt>
                <c:pt idx="5">
                  <c:v>CPu</c:v>
                </c:pt>
                <c:pt idx="6">
                  <c:v>NAc</c:v>
                </c:pt>
                <c:pt idx="7">
                  <c:v>BNST</c:v>
                </c:pt>
                <c:pt idx="8">
                  <c:v>PAG</c:v>
                </c:pt>
                <c:pt idx="9">
                  <c:v>aHyp</c:v>
                </c:pt>
                <c:pt idx="10">
                  <c:v>PtA / FEF / M2</c:v>
                </c:pt>
                <c:pt idx="11">
                  <c:v>IL</c:v>
                </c:pt>
                <c:pt idx="12">
                  <c:v>PL</c:v>
                </c:pt>
                <c:pt idx="13">
                  <c:v>Cg</c:v>
                </c:pt>
                <c:pt idx="14">
                  <c:v>mOFC / MO</c:v>
                </c:pt>
                <c:pt idx="15">
                  <c:v>RSP</c:v>
                </c:pt>
                <c:pt idx="16">
                  <c:v>Ent</c:v>
                </c:pt>
                <c:pt idx="17">
                  <c:v>dDG</c:v>
                </c:pt>
                <c:pt idx="18">
                  <c:v>dCA1</c:v>
                </c:pt>
                <c:pt idx="19">
                  <c:v>dCA3</c:v>
                </c:pt>
              </c:strCache>
            </c:strRef>
          </c:cat>
          <c:val>
            <c:numRef>
              <c:f>('Brain networks corrected'!$U$4:$U$13,'Brain networks corrected'!$U$16:$U$17,'Brain networks corrected'!$U$20:$U$27)</c:f>
              <c:numCache>
                <c:formatCode>General</c:formatCode>
                <c:ptCount val="20"/>
                <c:pt idx="0">
                  <c:v>41.404021127175824</c:v>
                </c:pt>
                <c:pt idx="1">
                  <c:v>42.51400828455796</c:v>
                </c:pt>
                <c:pt idx="2">
                  <c:v>29.416534546456898</c:v>
                </c:pt>
                <c:pt idx="3">
                  <c:v>82.928008795150447</c:v>
                </c:pt>
                <c:pt idx="4">
                  <c:v>147.27343184135546</c:v>
                </c:pt>
                <c:pt idx="5">
                  <c:v>874.13077690164369</c:v>
                </c:pt>
                <c:pt idx="6">
                  <c:v>49.969941991433302</c:v>
                </c:pt>
                <c:pt idx="7">
                  <c:v>9.1058050051111064</c:v>
                </c:pt>
                <c:pt idx="8">
                  <c:v>17.131563552460221</c:v>
                </c:pt>
                <c:pt idx="9">
                  <c:v>2.8117926981420753</c:v>
                </c:pt>
                <c:pt idx="10">
                  <c:v>259.37866495303223</c:v>
                </c:pt>
                <c:pt idx="11">
                  <c:v>14.082039229367979</c:v>
                </c:pt>
                <c:pt idx="12">
                  <c:v>14.790482104665909</c:v>
                </c:pt>
                <c:pt idx="13">
                  <c:v>63.381669665229516</c:v>
                </c:pt>
                <c:pt idx="14">
                  <c:v>7.5846284066201806</c:v>
                </c:pt>
                <c:pt idx="15">
                  <c:v>155.18477061709126</c:v>
                </c:pt>
                <c:pt idx="16">
                  <c:v>134.39132952575429</c:v>
                </c:pt>
                <c:pt idx="17">
                  <c:v>53.896934269759036</c:v>
                </c:pt>
                <c:pt idx="18">
                  <c:v>20.917837999578541</c:v>
                </c:pt>
                <c:pt idx="19">
                  <c:v>21.46335249632201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4B-4524-BD7A-38B0F7D45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295616"/>
        <c:axId val="741302176"/>
      </c:barChart>
      <c:catAx>
        <c:axId val="7412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302176"/>
        <c:crosses val="autoZero"/>
        <c:auto val="1"/>
        <c:lblAlgn val="ctr"/>
        <c:lblOffset val="100"/>
        <c:noMultiLvlLbl val="0"/>
      </c:catAx>
      <c:valAx>
        <c:axId val="7413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2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Resilient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('Brain networks corrected Z&lt;3'!$V$4:$V$13,'Brain networks corrected Z&lt;3'!$V$16:$V$17,'Brain networks corrected Z&lt;3'!$V$20:$V$27)</c:f>
                <c:numCache>
                  <c:formatCode>General</c:formatCode>
                  <c:ptCount val="20"/>
                  <c:pt idx="0">
                    <c:v>4.8197394149323491</c:v>
                  </c:pt>
                  <c:pt idx="1">
                    <c:v>9.5963210500488429</c:v>
                  </c:pt>
                  <c:pt idx="2">
                    <c:v>5.1172701221564889</c:v>
                  </c:pt>
                  <c:pt idx="3">
                    <c:v>11.216272593206739</c:v>
                  </c:pt>
                  <c:pt idx="4">
                    <c:v>28.018544431302722</c:v>
                  </c:pt>
                  <c:pt idx="5">
                    <c:v>57.461122886691591</c:v>
                  </c:pt>
                  <c:pt idx="6">
                    <c:v>6.6826363776794286</c:v>
                  </c:pt>
                  <c:pt idx="7">
                    <c:v>2.5729954753695665</c:v>
                  </c:pt>
                  <c:pt idx="8">
                    <c:v>8.9264523292389715</c:v>
                  </c:pt>
                  <c:pt idx="9">
                    <c:v>0.77989096004773995</c:v>
                  </c:pt>
                  <c:pt idx="10">
                    <c:v>29.893752138115545</c:v>
                  </c:pt>
                  <c:pt idx="11">
                    <c:v>4.3856433592686068</c:v>
                  </c:pt>
                  <c:pt idx="12">
                    <c:v>4.5391435829954263</c:v>
                  </c:pt>
                  <c:pt idx="13">
                    <c:v>7.9346493838115935</c:v>
                  </c:pt>
                  <c:pt idx="14">
                    <c:v>0.87809349316491669</c:v>
                  </c:pt>
                  <c:pt idx="15">
                    <c:v>14.688404351541413</c:v>
                  </c:pt>
                  <c:pt idx="16">
                    <c:v>49.357776087448116</c:v>
                  </c:pt>
                  <c:pt idx="17">
                    <c:v>6.7220882856135322</c:v>
                  </c:pt>
                  <c:pt idx="18">
                    <c:v>2.4739137472881638</c:v>
                  </c:pt>
                  <c:pt idx="19">
                    <c:v>3.3067985697035422</c:v>
                  </c:pt>
                </c:numCache>
              </c:numRef>
            </c:plus>
            <c:minus>
              <c:numRef>
                <c:f>('Brain networks corrected Z&lt;3'!$V$4:$V$13,'Brain networks corrected Z&lt;3'!$V$16:$V$17,'Brain networks corrected Z&lt;3'!$V$20:$V$27)</c:f>
                <c:numCache>
                  <c:formatCode>General</c:formatCode>
                  <c:ptCount val="20"/>
                  <c:pt idx="0">
                    <c:v>4.8197394149323491</c:v>
                  </c:pt>
                  <c:pt idx="1">
                    <c:v>9.5963210500488429</c:v>
                  </c:pt>
                  <c:pt idx="2">
                    <c:v>5.1172701221564889</c:v>
                  </c:pt>
                  <c:pt idx="3">
                    <c:v>11.216272593206739</c:v>
                  </c:pt>
                  <c:pt idx="4">
                    <c:v>28.018544431302722</c:v>
                  </c:pt>
                  <c:pt idx="5">
                    <c:v>57.461122886691591</c:v>
                  </c:pt>
                  <c:pt idx="6">
                    <c:v>6.6826363776794286</c:v>
                  </c:pt>
                  <c:pt idx="7">
                    <c:v>2.5729954753695665</c:v>
                  </c:pt>
                  <c:pt idx="8">
                    <c:v>8.9264523292389715</c:v>
                  </c:pt>
                  <c:pt idx="9">
                    <c:v>0.77989096004773995</c:v>
                  </c:pt>
                  <c:pt idx="10">
                    <c:v>29.893752138115545</c:v>
                  </c:pt>
                  <c:pt idx="11">
                    <c:v>4.3856433592686068</c:v>
                  </c:pt>
                  <c:pt idx="12">
                    <c:v>4.5391435829954263</c:v>
                  </c:pt>
                  <c:pt idx="13">
                    <c:v>7.9346493838115935</c:v>
                  </c:pt>
                  <c:pt idx="14">
                    <c:v>0.87809349316491669</c:v>
                  </c:pt>
                  <c:pt idx="15">
                    <c:v>14.688404351541413</c:v>
                  </c:pt>
                  <c:pt idx="16">
                    <c:v>49.357776087448116</c:v>
                  </c:pt>
                  <c:pt idx="17">
                    <c:v>6.7220882856135322</c:v>
                  </c:pt>
                  <c:pt idx="18">
                    <c:v>2.4739137472881638</c:v>
                  </c:pt>
                  <c:pt idx="19">
                    <c:v>3.3067985697035422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('Brain networks corrected Z&lt;3'!$A$4:$A$13,'Brain networks corrected Z&lt;3'!$A$16:$A$17,'Brain networks corrected Z&lt;3'!$A$20:$A$27)</c:f>
              <c:strCache>
                <c:ptCount val="20"/>
                <c:pt idx="0">
                  <c:v>vDG</c:v>
                </c:pt>
                <c:pt idx="1">
                  <c:v>vCA1</c:v>
                </c:pt>
                <c:pt idx="2">
                  <c:v>vCA3</c:v>
                </c:pt>
                <c:pt idx="3">
                  <c:v>Amy</c:v>
                </c:pt>
                <c:pt idx="4">
                  <c:v>AI</c:v>
                </c:pt>
                <c:pt idx="5">
                  <c:v>CPu</c:v>
                </c:pt>
                <c:pt idx="6">
                  <c:v>NAc</c:v>
                </c:pt>
                <c:pt idx="7">
                  <c:v>BNST</c:v>
                </c:pt>
                <c:pt idx="8">
                  <c:v>PAG</c:v>
                </c:pt>
                <c:pt idx="9">
                  <c:v>aHyp</c:v>
                </c:pt>
                <c:pt idx="10">
                  <c:v>PtA / FEF / M2</c:v>
                </c:pt>
                <c:pt idx="11">
                  <c:v>IL</c:v>
                </c:pt>
                <c:pt idx="12">
                  <c:v>PL</c:v>
                </c:pt>
                <c:pt idx="13">
                  <c:v>Cg</c:v>
                </c:pt>
                <c:pt idx="14">
                  <c:v>mOFC / MO</c:v>
                </c:pt>
                <c:pt idx="15">
                  <c:v>RSP</c:v>
                </c:pt>
                <c:pt idx="16">
                  <c:v>Ent</c:v>
                </c:pt>
                <c:pt idx="17">
                  <c:v>dDG</c:v>
                </c:pt>
                <c:pt idx="18">
                  <c:v>dCA1</c:v>
                </c:pt>
                <c:pt idx="19">
                  <c:v>dCA3</c:v>
                </c:pt>
              </c:strCache>
            </c:strRef>
          </c:cat>
          <c:val>
            <c:numRef>
              <c:f>('Brain networks corrected Z&lt;3'!$T$4:$T$13,'Brain networks corrected Z&lt;3'!$T$16:$T$17,'Brain networks corrected Z&lt;3'!$T$20:$T$27)</c:f>
              <c:numCache>
                <c:formatCode>General</c:formatCode>
                <c:ptCount val="20"/>
                <c:pt idx="0">
                  <c:v>31.536394351384679</c:v>
                </c:pt>
                <c:pt idx="1">
                  <c:v>51.758056394596046</c:v>
                </c:pt>
                <c:pt idx="2">
                  <c:v>24.437932315061328</c:v>
                </c:pt>
                <c:pt idx="3">
                  <c:v>70.623456328650278</c:v>
                </c:pt>
                <c:pt idx="4">
                  <c:v>124.48297614810687</c:v>
                </c:pt>
                <c:pt idx="5">
                  <c:v>900.28790051801354</c:v>
                </c:pt>
                <c:pt idx="6">
                  <c:v>30.934422427309947</c:v>
                </c:pt>
                <c:pt idx="7">
                  <c:v>6.1859289783000078</c:v>
                </c:pt>
                <c:pt idx="8">
                  <c:v>12.756313389786357</c:v>
                </c:pt>
                <c:pt idx="9">
                  <c:v>2.3038875767745672</c:v>
                </c:pt>
                <c:pt idx="10">
                  <c:v>189.56711870345205</c:v>
                </c:pt>
                <c:pt idx="11">
                  <c:v>15.788662171863397</c:v>
                </c:pt>
                <c:pt idx="12">
                  <c:v>13.759858379835714</c:v>
                </c:pt>
                <c:pt idx="13">
                  <c:v>48.753644174182789</c:v>
                </c:pt>
                <c:pt idx="14">
                  <c:v>4.766714205562157</c:v>
                </c:pt>
                <c:pt idx="15">
                  <c:v>99.414746461011717</c:v>
                </c:pt>
                <c:pt idx="16">
                  <c:v>184.07162675718499</c:v>
                </c:pt>
                <c:pt idx="17">
                  <c:v>56.697784276666049</c:v>
                </c:pt>
                <c:pt idx="18">
                  <c:v>16.250563560415248</c:v>
                </c:pt>
                <c:pt idx="19">
                  <c:v>14.693628997887689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E-4D7E-A3E2-C4BBD4849136}"/>
            </c:ext>
          </c:extLst>
        </c:ser>
        <c:ser>
          <c:idx val="1"/>
          <c:order val="1"/>
          <c:tx>
            <c:v>PTSD-like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('Brain networks corrected Z&lt;3'!$W$4:$W$13,'Brain networks corrected Z&lt;3'!$W$16:$W$17,'Brain networks corrected Z&lt;3'!$W$20:$W$27)</c:f>
                <c:numCache>
                  <c:formatCode>General</c:formatCode>
                  <c:ptCount val="20"/>
                  <c:pt idx="0">
                    <c:v>8.702117825267365</c:v>
                  </c:pt>
                  <c:pt idx="1">
                    <c:v>11.586030596225408</c:v>
                  </c:pt>
                  <c:pt idx="2">
                    <c:v>10.706851998037866</c:v>
                  </c:pt>
                  <c:pt idx="3">
                    <c:v>16.422993459951567</c:v>
                  </c:pt>
                  <c:pt idx="4">
                    <c:v>22.376275185417946</c:v>
                  </c:pt>
                  <c:pt idx="5">
                    <c:v>52.165680668928864</c:v>
                  </c:pt>
                  <c:pt idx="6">
                    <c:v>12.600093545988001</c:v>
                  </c:pt>
                  <c:pt idx="7">
                    <c:v>0.73021860917128389</c:v>
                  </c:pt>
                  <c:pt idx="8">
                    <c:v>14.815230077074665</c:v>
                  </c:pt>
                  <c:pt idx="9">
                    <c:v>2.4193053298767282</c:v>
                  </c:pt>
                  <c:pt idx="10">
                    <c:v>31.274852505590253</c:v>
                  </c:pt>
                  <c:pt idx="11">
                    <c:v>4.086008010921697</c:v>
                  </c:pt>
                  <c:pt idx="12">
                    <c:v>6.8697037703157804</c:v>
                  </c:pt>
                  <c:pt idx="13">
                    <c:v>16.438671246906818</c:v>
                  </c:pt>
                  <c:pt idx="14">
                    <c:v>3.7051891679223212</c:v>
                  </c:pt>
                  <c:pt idx="15">
                    <c:v>23.203131014866216</c:v>
                  </c:pt>
                  <c:pt idx="16">
                    <c:v>42.504267096610967</c:v>
                  </c:pt>
                  <c:pt idx="17">
                    <c:v>6.0633881573468251</c:v>
                  </c:pt>
                  <c:pt idx="18">
                    <c:v>9.2426321898307169</c:v>
                  </c:pt>
                  <c:pt idx="19">
                    <c:v>10.839305560657602</c:v>
                  </c:pt>
                </c:numCache>
              </c:numRef>
            </c:plus>
            <c:minus>
              <c:numRef>
                <c:f>('Brain networks corrected Z&lt;3'!$W$4:$W$13,'Brain networks corrected Z&lt;3'!$W$16:$W$17,'Brain networks corrected Z&lt;3'!$W$20:$W$27)</c:f>
                <c:numCache>
                  <c:formatCode>General</c:formatCode>
                  <c:ptCount val="20"/>
                  <c:pt idx="0">
                    <c:v>8.702117825267365</c:v>
                  </c:pt>
                  <c:pt idx="1">
                    <c:v>11.586030596225408</c:v>
                  </c:pt>
                  <c:pt idx="2">
                    <c:v>10.706851998037866</c:v>
                  </c:pt>
                  <c:pt idx="3">
                    <c:v>16.422993459951567</c:v>
                  </c:pt>
                  <c:pt idx="4">
                    <c:v>22.376275185417946</c:v>
                  </c:pt>
                  <c:pt idx="5">
                    <c:v>52.165680668928864</c:v>
                  </c:pt>
                  <c:pt idx="6">
                    <c:v>12.600093545988001</c:v>
                  </c:pt>
                  <c:pt idx="7">
                    <c:v>0.73021860917128389</c:v>
                  </c:pt>
                  <c:pt idx="8">
                    <c:v>14.815230077074665</c:v>
                  </c:pt>
                  <c:pt idx="9">
                    <c:v>2.4193053298767282</c:v>
                  </c:pt>
                  <c:pt idx="10">
                    <c:v>31.274852505590253</c:v>
                  </c:pt>
                  <c:pt idx="11">
                    <c:v>4.086008010921697</c:v>
                  </c:pt>
                  <c:pt idx="12">
                    <c:v>6.8697037703157804</c:v>
                  </c:pt>
                  <c:pt idx="13">
                    <c:v>16.438671246906818</c:v>
                  </c:pt>
                  <c:pt idx="14">
                    <c:v>3.7051891679223212</c:v>
                  </c:pt>
                  <c:pt idx="15">
                    <c:v>23.203131014866216</c:v>
                  </c:pt>
                  <c:pt idx="16">
                    <c:v>42.504267096610967</c:v>
                  </c:pt>
                  <c:pt idx="17">
                    <c:v>6.0633881573468251</c:v>
                  </c:pt>
                  <c:pt idx="18">
                    <c:v>9.2426321898307169</c:v>
                  </c:pt>
                  <c:pt idx="19">
                    <c:v>10.839305560657602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('Brain networks corrected Z&lt;3'!$A$4:$A$13,'Brain networks corrected Z&lt;3'!$A$16:$A$17,'Brain networks corrected Z&lt;3'!$A$20:$A$27)</c:f>
              <c:strCache>
                <c:ptCount val="20"/>
                <c:pt idx="0">
                  <c:v>vDG</c:v>
                </c:pt>
                <c:pt idx="1">
                  <c:v>vCA1</c:v>
                </c:pt>
                <c:pt idx="2">
                  <c:v>vCA3</c:v>
                </c:pt>
                <c:pt idx="3">
                  <c:v>Amy</c:v>
                </c:pt>
                <c:pt idx="4">
                  <c:v>AI</c:v>
                </c:pt>
                <c:pt idx="5">
                  <c:v>CPu</c:v>
                </c:pt>
                <c:pt idx="6">
                  <c:v>NAc</c:v>
                </c:pt>
                <c:pt idx="7">
                  <c:v>BNST</c:v>
                </c:pt>
                <c:pt idx="8">
                  <c:v>PAG</c:v>
                </c:pt>
                <c:pt idx="9">
                  <c:v>aHyp</c:v>
                </c:pt>
                <c:pt idx="10">
                  <c:v>PtA / FEF / M2</c:v>
                </c:pt>
                <c:pt idx="11">
                  <c:v>IL</c:v>
                </c:pt>
                <c:pt idx="12">
                  <c:v>PL</c:v>
                </c:pt>
                <c:pt idx="13">
                  <c:v>Cg</c:v>
                </c:pt>
                <c:pt idx="14">
                  <c:v>mOFC / MO</c:v>
                </c:pt>
                <c:pt idx="15">
                  <c:v>RSP</c:v>
                </c:pt>
                <c:pt idx="16">
                  <c:v>Ent</c:v>
                </c:pt>
                <c:pt idx="17">
                  <c:v>dDG</c:v>
                </c:pt>
                <c:pt idx="18">
                  <c:v>dCA1</c:v>
                </c:pt>
                <c:pt idx="19">
                  <c:v>dCA3</c:v>
                </c:pt>
              </c:strCache>
            </c:strRef>
          </c:cat>
          <c:val>
            <c:numRef>
              <c:f>('Brain networks corrected Z&lt;3'!$U$4:$U$13,'Brain networks corrected Z&lt;3'!$U$16:$U$17,'Brain networks corrected Z&lt;3'!$U$20:$U$27)</c:f>
              <c:numCache>
                <c:formatCode>General</c:formatCode>
                <c:ptCount val="20"/>
                <c:pt idx="0">
                  <c:v>41.404021127175824</c:v>
                </c:pt>
                <c:pt idx="1">
                  <c:v>42.51400828455796</c:v>
                </c:pt>
                <c:pt idx="2">
                  <c:v>29.416534546456898</c:v>
                </c:pt>
                <c:pt idx="3">
                  <c:v>82.928008795150447</c:v>
                </c:pt>
                <c:pt idx="4">
                  <c:v>147.27343184135546</c:v>
                </c:pt>
                <c:pt idx="5">
                  <c:v>874.13077690164369</c:v>
                </c:pt>
                <c:pt idx="6">
                  <c:v>49.969941991433302</c:v>
                </c:pt>
                <c:pt idx="7">
                  <c:v>9.1058050051111064</c:v>
                </c:pt>
                <c:pt idx="8">
                  <c:v>17.131563552460221</c:v>
                </c:pt>
                <c:pt idx="9">
                  <c:v>2.8117926981420753</c:v>
                </c:pt>
                <c:pt idx="10">
                  <c:v>259.37866495303223</c:v>
                </c:pt>
                <c:pt idx="11">
                  <c:v>14.082039229367979</c:v>
                </c:pt>
                <c:pt idx="12">
                  <c:v>14.322876868293481</c:v>
                </c:pt>
                <c:pt idx="13">
                  <c:v>63.381669665229516</c:v>
                </c:pt>
                <c:pt idx="14">
                  <c:v>7.5846284066201806</c:v>
                </c:pt>
                <c:pt idx="15">
                  <c:v>154.98217723420385</c:v>
                </c:pt>
                <c:pt idx="16">
                  <c:v>134.39132952575429</c:v>
                </c:pt>
                <c:pt idx="17">
                  <c:v>53.896934269759036</c:v>
                </c:pt>
                <c:pt idx="18">
                  <c:v>20.917837999578541</c:v>
                </c:pt>
                <c:pt idx="19">
                  <c:v>21.46335249632201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E-4D7E-A3E2-C4BBD4849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1295616"/>
        <c:axId val="741302176"/>
      </c:barChart>
      <c:catAx>
        <c:axId val="74129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302176"/>
        <c:crosses val="autoZero"/>
        <c:auto val="1"/>
        <c:lblAlgn val="ctr"/>
        <c:lblOffset val="100"/>
        <c:noMultiLvlLbl val="0"/>
      </c:catAx>
      <c:valAx>
        <c:axId val="7413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4129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Z-scores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'Z-scores'!$C$3:$RK$3</c:f>
              <c:strCache>
                <c:ptCount val="477"/>
                <c:pt idx="0">
                  <c:v>Isocortex</c:v>
                </c:pt>
                <c:pt idx="1">
                  <c:v>Frontal pole, layer 1</c:v>
                </c:pt>
                <c:pt idx="2">
                  <c:v>Frontal pole, layer 2/3</c:v>
                </c:pt>
                <c:pt idx="3">
                  <c:v>Primary motor area</c:v>
                </c:pt>
                <c:pt idx="4">
                  <c:v>Primary motor area, Layer 1</c:v>
                </c:pt>
                <c:pt idx="5">
                  <c:v>Primary motor area, Layer 2/3</c:v>
                </c:pt>
                <c:pt idx="6">
                  <c:v>Primary motor area, Layer 5</c:v>
                </c:pt>
                <c:pt idx="7">
                  <c:v>Primary motor area, Layer 6a</c:v>
                </c:pt>
                <c:pt idx="8">
                  <c:v>Primary motor area, Layer 6b</c:v>
                </c:pt>
                <c:pt idx="9">
                  <c:v>Secondary motor area, layer 1</c:v>
                </c:pt>
                <c:pt idx="10">
                  <c:v>Secondary motor area, layer 2/3</c:v>
                </c:pt>
                <c:pt idx="11">
                  <c:v>Secondary motor area, layer 5</c:v>
                </c:pt>
                <c:pt idx="12">
                  <c:v>Secondary motor area, layer 6a</c:v>
                </c:pt>
                <c:pt idx="13">
                  <c:v>Secondary motor area, layer 6b</c:v>
                </c:pt>
                <c:pt idx="14">
                  <c:v>Primary somatosensory area, nose, layer 1</c:v>
                </c:pt>
                <c:pt idx="15">
                  <c:v>Primary somatosensory area, nose, layer 2/3</c:v>
                </c:pt>
                <c:pt idx="16">
                  <c:v>Primary somatosensory area, nose, layer 4</c:v>
                </c:pt>
                <c:pt idx="17">
                  <c:v>Primary somatosensory area, nose, layer 5</c:v>
                </c:pt>
                <c:pt idx="18">
                  <c:v>Primary somatosensory area, nose, layer 6a</c:v>
                </c:pt>
                <c:pt idx="19">
                  <c:v>Primary somatosensory area, nose, layer 6b</c:v>
                </c:pt>
                <c:pt idx="20">
                  <c:v>Primary somatosensory area, barrel field, layer 1</c:v>
                </c:pt>
                <c:pt idx="21">
                  <c:v>Primary somatosensory area, barrel field, layer 2/3</c:v>
                </c:pt>
                <c:pt idx="22">
                  <c:v>Primary somatosensory area, barrel field, layer 4</c:v>
                </c:pt>
                <c:pt idx="23">
                  <c:v>Primary somatosensory area, barrel field, layer 5</c:v>
                </c:pt>
                <c:pt idx="24">
                  <c:v>Primary somatosensory area, barrel field, layer 6a</c:v>
                </c:pt>
                <c:pt idx="25">
                  <c:v>Primary somatosensory area, barrel field, layer 6b</c:v>
                </c:pt>
                <c:pt idx="26">
                  <c:v>Primary somatosensory area, lower limb, layer 1</c:v>
                </c:pt>
                <c:pt idx="27">
                  <c:v>Primary somatosensory area, lower limb, layer 2/3</c:v>
                </c:pt>
                <c:pt idx="28">
                  <c:v>Primary somatosensory area, lower limb, layer 4</c:v>
                </c:pt>
                <c:pt idx="29">
                  <c:v>Primary somatosensory area, lower limb, layer 5</c:v>
                </c:pt>
                <c:pt idx="30">
                  <c:v>Primary somatosensory area, lower limb, layer 6a</c:v>
                </c:pt>
                <c:pt idx="31">
                  <c:v>Primary somatosensory area, lower limb, layer 6b</c:v>
                </c:pt>
                <c:pt idx="32">
                  <c:v>Primary somatosensory area, mouth, layer 1</c:v>
                </c:pt>
                <c:pt idx="33">
                  <c:v>Primary somatosensory area, mouth, layer 2/3</c:v>
                </c:pt>
                <c:pt idx="34">
                  <c:v>Primary somatosensory area, mouth, layer 4</c:v>
                </c:pt>
                <c:pt idx="35">
                  <c:v>Primary somatosensory area, mouth, layer 5</c:v>
                </c:pt>
                <c:pt idx="36">
                  <c:v>Primary somatosensory area, mouth, layer 6a</c:v>
                </c:pt>
                <c:pt idx="37">
                  <c:v>Primary somatosensory area, mouth, layer 6b</c:v>
                </c:pt>
                <c:pt idx="38">
                  <c:v>Primary somatosensory area, upper limb, layer 1</c:v>
                </c:pt>
                <c:pt idx="39">
                  <c:v>Primary somatosensory area, upper limb, layer 2/3</c:v>
                </c:pt>
                <c:pt idx="40">
                  <c:v>Primary somatosensory area, upper limb, layer 4</c:v>
                </c:pt>
                <c:pt idx="41">
                  <c:v>Primary somatosensory area, upper limb, layer 5</c:v>
                </c:pt>
                <c:pt idx="42">
                  <c:v>Primary somatosensory area, upper limb, layer 6a</c:v>
                </c:pt>
                <c:pt idx="43">
                  <c:v>Primary somatosensory area, upper limb, layer 6b</c:v>
                </c:pt>
                <c:pt idx="44">
                  <c:v>Primary somatosensory area, trunk, layer 1</c:v>
                </c:pt>
                <c:pt idx="45">
                  <c:v>Primary somatosensory area, trunk, layer 2/3</c:v>
                </c:pt>
                <c:pt idx="46">
                  <c:v>Primary somatosensory area, trunk, layer 4</c:v>
                </c:pt>
                <c:pt idx="47">
                  <c:v>Primary somatosensory area, trunk, layer 5</c:v>
                </c:pt>
                <c:pt idx="48">
                  <c:v>Primary somatosensory area, trunk, layer 6a</c:v>
                </c:pt>
                <c:pt idx="49">
                  <c:v>Primary somatosensory area, trunk, layer 6b</c:v>
                </c:pt>
                <c:pt idx="50">
                  <c:v>Supplemental somatosensory area, layer 1</c:v>
                </c:pt>
                <c:pt idx="51">
                  <c:v>Supplemental somatosensory area, layer 2/3</c:v>
                </c:pt>
                <c:pt idx="52">
                  <c:v>Supplemental somatosensory area, layer 4</c:v>
                </c:pt>
                <c:pt idx="53">
                  <c:v>Supplemental somatosensory area, layer 5</c:v>
                </c:pt>
                <c:pt idx="54">
                  <c:v>Supplemental somatosensory area, layer 6a</c:v>
                </c:pt>
                <c:pt idx="55">
                  <c:v>Supplemental somatosensory area, layer 6b</c:v>
                </c:pt>
                <c:pt idx="56">
                  <c:v>Gustatory areas, layer 1</c:v>
                </c:pt>
                <c:pt idx="57">
                  <c:v>Gustatory areas, layer 2/3</c:v>
                </c:pt>
                <c:pt idx="58">
                  <c:v>Gustatory areas, layer 4</c:v>
                </c:pt>
                <c:pt idx="59">
                  <c:v>Gustatory areas, layer 5</c:v>
                </c:pt>
                <c:pt idx="60">
                  <c:v>Gustatory areas, layer 6a</c:v>
                </c:pt>
                <c:pt idx="61">
                  <c:v>Gustatory areas, layer 6b</c:v>
                </c:pt>
                <c:pt idx="62">
                  <c:v>Visceral area, layer 1</c:v>
                </c:pt>
                <c:pt idx="63">
                  <c:v>Visceral area, layer 2/3</c:v>
                </c:pt>
                <c:pt idx="64">
                  <c:v>Visceral area, layer 4</c:v>
                </c:pt>
                <c:pt idx="65">
                  <c:v>Visceral area, layer 5</c:v>
                </c:pt>
                <c:pt idx="66">
                  <c:v>Visceral area, layer 6a</c:v>
                </c:pt>
                <c:pt idx="67">
                  <c:v>Visceral area, layer 6b</c:v>
                </c:pt>
                <c:pt idx="68">
                  <c:v>Dorsal auditory area, layer 1</c:v>
                </c:pt>
                <c:pt idx="69">
                  <c:v>Dorsal auditory area, layer 2/3</c:v>
                </c:pt>
                <c:pt idx="70">
                  <c:v>Dorsal auditory area, layer 4</c:v>
                </c:pt>
                <c:pt idx="71">
                  <c:v>Dorsal auditory area, layer 5</c:v>
                </c:pt>
                <c:pt idx="72">
                  <c:v>Dorsal auditory area, layer 6a</c:v>
                </c:pt>
                <c:pt idx="73">
                  <c:v>Dorsal auditory area, layer 6b</c:v>
                </c:pt>
                <c:pt idx="74">
                  <c:v>Primary auditory area, layer 1</c:v>
                </c:pt>
                <c:pt idx="75">
                  <c:v>Primary auditory area, layer 2/3</c:v>
                </c:pt>
                <c:pt idx="76">
                  <c:v>Primary auditory area, layer 4</c:v>
                </c:pt>
                <c:pt idx="77">
                  <c:v>Primary auditory area, layer 5</c:v>
                </c:pt>
                <c:pt idx="78">
                  <c:v>Primary auditory area, layer 6a</c:v>
                </c:pt>
                <c:pt idx="79">
                  <c:v>Primary auditory area, layer 6b</c:v>
                </c:pt>
                <c:pt idx="80">
                  <c:v>Posterior auditory area, layer 1</c:v>
                </c:pt>
                <c:pt idx="81">
                  <c:v>Posterior auditory area, layer 2/3</c:v>
                </c:pt>
                <c:pt idx="82">
                  <c:v>Posterior auditory area, layer 4</c:v>
                </c:pt>
                <c:pt idx="83">
                  <c:v>Posterior auditory area, layer 5</c:v>
                </c:pt>
                <c:pt idx="84">
                  <c:v>Posterior auditory area, layer 6a</c:v>
                </c:pt>
                <c:pt idx="85">
                  <c:v>Posterior auditory area, layer 6b</c:v>
                </c:pt>
                <c:pt idx="86">
                  <c:v>Ventral auditory area, layer 1</c:v>
                </c:pt>
                <c:pt idx="87">
                  <c:v>Ventral auditory area, layer 2/3</c:v>
                </c:pt>
                <c:pt idx="88">
                  <c:v>Ventral auditory area, layer 4</c:v>
                </c:pt>
                <c:pt idx="89">
                  <c:v>Ventral auditory area, layer 5</c:v>
                </c:pt>
                <c:pt idx="90">
                  <c:v>Ventral auditory area, layer 6a</c:v>
                </c:pt>
                <c:pt idx="91">
                  <c:v>Ventral auditory area, layer 6b</c:v>
                </c:pt>
                <c:pt idx="92">
                  <c:v>Anterolateral visual area, layer 1</c:v>
                </c:pt>
                <c:pt idx="93">
                  <c:v>Anterolateral visual area, layer 2/3</c:v>
                </c:pt>
                <c:pt idx="94">
                  <c:v>Anterolateral visual area, layer 4</c:v>
                </c:pt>
                <c:pt idx="95">
                  <c:v>Anterolateral visual area, layer 5</c:v>
                </c:pt>
                <c:pt idx="96">
                  <c:v>Anterolateral visual area, layer 6a</c:v>
                </c:pt>
                <c:pt idx="97">
                  <c:v>Anterolateral visual area, layer 6b</c:v>
                </c:pt>
                <c:pt idx="98">
                  <c:v>Anteromedial visual area, layer 1</c:v>
                </c:pt>
                <c:pt idx="99">
                  <c:v>Anteromedial visual area, layer 2/3</c:v>
                </c:pt>
                <c:pt idx="100">
                  <c:v>Anteromedial visual area, layer 4</c:v>
                </c:pt>
                <c:pt idx="101">
                  <c:v>Anteromedial visual area, layer 5</c:v>
                </c:pt>
                <c:pt idx="102">
                  <c:v>Anteromedial visual area, layer 6a</c:v>
                </c:pt>
                <c:pt idx="103">
                  <c:v>Anteromedial visual area, layer 6b</c:v>
                </c:pt>
                <c:pt idx="104">
                  <c:v>Lateral visual area, layer 1</c:v>
                </c:pt>
                <c:pt idx="105">
                  <c:v>Lateral visual area, layer 2/3</c:v>
                </c:pt>
                <c:pt idx="106">
                  <c:v>Lateral visual area, layer 4</c:v>
                </c:pt>
                <c:pt idx="107">
                  <c:v>Lateral visual area, layer 5</c:v>
                </c:pt>
                <c:pt idx="108">
                  <c:v>Lateral visual area, layer 6a</c:v>
                </c:pt>
                <c:pt idx="109">
                  <c:v>Lateral visual area, layer 6b</c:v>
                </c:pt>
                <c:pt idx="110">
                  <c:v>Primary visual area, layer 1</c:v>
                </c:pt>
                <c:pt idx="111">
                  <c:v>Primary visual area, layer 2/3</c:v>
                </c:pt>
                <c:pt idx="112">
                  <c:v>Primary visual area, layer 4</c:v>
                </c:pt>
                <c:pt idx="113">
                  <c:v>Primary visual area, layer 5</c:v>
                </c:pt>
                <c:pt idx="114">
                  <c:v>Primary visual area, layer 6a</c:v>
                </c:pt>
                <c:pt idx="115">
                  <c:v>Primary visual area, layer 6b</c:v>
                </c:pt>
                <c:pt idx="116">
                  <c:v>Posterolateral visual area, layer 1</c:v>
                </c:pt>
                <c:pt idx="117">
                  <c:v>Posterolateral visual area, layer 2/3</c:v>
                </c:pt>
                <c:pt idx="118">
                  <c:v>Posterolateral visual area, layer 4</c:v>
                </c:pt>
                <c:pt idx="119">
                  <c:v>Posterolateral visual area, layer 5</c:v>
                </c:pt>
                <c:pt idx="120">
                  <c:v>Posterolateral visual area, layer 6a</c:v>
                </c:pt>
                <c:pt idx="121">
                  <c:v>Posterolateral visual area, layer 6b</c:v>
                </c:pt>
                <c:pt idx="122">
                  <c:v>posteromedial visual area, layer 1</c:v>
                </c:pt>
                <c:pt idx="123">
                  <c:v>posteromedial visual area, layer 2/3</c:v>
                </c:pt>
                <c:pt idx="124">
                  <c:v>posteromedial visual area, layer 4</c:v>
                </c:pt>
                <c:pt idx="125">
                  <c:v>posteromedial visual area, layer 5</c:v>
                </c:pt>
                <c:pt idx="126">
                  <c:v>posteromedial visual area, layer 6a</c:v>
                </c:pt>
                <c:pt idx="127">
                  <c:v>posteromedial visual area, layer 6b</c:v>
                </c:pt>
                <c:pt idx="128">
                  <c:v>Anterior cingulate area, dorsal part, layer 1</c:v>
                </c:pt>
                <c:pt idx="129">
                  <c:v>Anterior cingulate area, dorsal part, layer 2/3</c:v>
                </c:pt>
                <c:pt idx="130">
                  <c:v>Anterior cingulate area, dorsal part, layer 5</c:v>
                </c:pt>
                <c:pt idx="131">
                  <c:v>Anterior cingulate area, dorsal part, layer 6a</c:v>
                </c:pt>
                <c:pt idx="132">
                  <c:v>Anterior cingulate area, dorsal part, layer 6b</c:v>
                </c:pt>
                <c:pt idx="133">
                  <c:v>Anterior cingulate area, ventral part, layer 2/3</c:v>
                </c:pt>
                <c:pt idx="134">
                  <c:v>Anterior cingulate area, ventral part, layer 5</c:v>
                </c:pt>
                <c:pt idx="135">
                  <c:v>Anterior cingulate area, ventral part, 6a</c:v>
                </c:pt>
                <c:pt idx="136">
                  <c:v>Anterior cingulate area, ventral part, 6b</c:v>
                </c:pt>
                <c:pt idx="137">
                  <c:v>Prelimbic area, layer 1</c:v>
                </c:pt>
                <c:pt idx="138">
                  <c:v>Prelimbic area, layer 2/3</c:v>
                </c:pt>
                <c:pt idx="139">
                  <c:v>Prelimbic area, layer 5</c:v>
                </c:pt>
                <c:pt idx="140">
                  <c:v>Prelimbic area, layer 6a</c:v>
                </c:pt>
                <c:pt idx="141">
                  <c:v>Prelimbic area, layer 6b</c:v>
                </c:pt>
                <c:pt idx="142">
                  <c:v>Infralimbic area, layer 1</c:v>
                </c:pt>
                <c:pt idx="143">
                  <c:v>Infralimbic area, layer 2/3</c:v>
                </c:pt>
                <c:pt idx="144">
                  <c:v>Infralimbic area, layer 5</c:v>
                </c:pt>
                <c:pt idx="145">
                  <c:v>Infralimbic area, layer 6a</c:v>
                </c:pt>
                <c:pt idx="146">
                  <c:v>Infralimbic area, layer 6b</c:v>
                </c:pt>
                <c:pt idx="147">
                  <c:v>Orbital area, lateral part, layer 1</c:v>
                </c:pt>
                <c:pt idx="148">
                  <c:v>Orbital area, lateral part, layer 2/3</c:v>
                </c:pt>
                <c:pt idx="149">
                  <c:v>Orbital area, lateral part, layer 5</c:v>
                </c:pt>
                <c:pt idx="150">
                  <c:v>Orbital area, lateral part, layer 6a</c:v>
                </c:pt>
                <c:pt idx="151">
                  <c:v>Orbital area, lateral part, layer 6b</c:v>
                </c:pt>
                <c:pt idx="152">
                  <c:v>Orbital area, medial part, layer 1</c:v>
                </c:pt>
                <c:pt idx="153">
                  <c:v>Orbital area, medial part, layer 2/3</c:v>
                </c:pt>
                <c:pt idx="154">
                  <c:v>Orbital area, medial part, layer 5</c:v>
                </c:pt>
                <c:pt idx="155">
                  <c:v>Orbital area, medial part, layer 6a</c:v>
                </c:pt>
                <c:pt idx="156">
                  <c:v>Orbital area, ventrolateral part, layer 1</c:v>
                </c:pt>
                <c:pt idx="157">
                  <c:v>Orbital area, ventrolateral part, layer 2/3</c:v>
                </c:pt>
                <c:pt idx="158">
                  <c:v>Orbital area, ventrolateral part, layer 5</c:v>
                </c:pt>
                <c:pt idx="159">
                  <c:v>Orbital area, ventrolateral part, layer 6a</c:v>
                </c:pt>
                <c:pt idx="160">
                  <c:v>Orbital area, ventrolateral part, layer 6b</c:v>
                </c:pt>
                <c:pt idx="161">
                  <c:v>Agranular insular area, dorsal part</c:v>
                </c:pt>
                <c:pt idx="162">
                  <c:v>Agranular insular area, dorsal part, layer 1</c:v>
                </c:pt>
                <c:pt idx="163">
                  <c:v>Agranular insular area, dorsal part, layer 2/3</c:v>
                </c:pt>
                <c:pt idx="164">
                  <c:v>Agranular insular area, dorsal part, layer 5</c:v>
                </c:pt>
                <c:pt idx="165">
                  <c:v>Agranular insular area, dorsal part, layer 6a</c:v>
                </c:pt>
                <c:pt idx="166">
                  <c:v>Agranular insular area, dorsal part, layer 6b</c:v>
                </c:pt>
                <c:pt idx="167">
                  <c:v>Agranular insular area, posterior part, layer 1</c:v>
                </c:pt>
                <c:pt idx="168">
                  <c:v>Agranular insular area, posterior part, layer 2/3</c:v>
                </c:pt>
                <c:pt idx="169">
                  <c:v>Agranular insular area, posterior part, layer 5</c:v>
                </c:pt>
                <c:pt idx="170">
                  <c:v>Agranular insular area, posterior part, layer 6a</c:v>
                </c:pt>
                <c:pt idx="171">
                  <c:v>Agranular insular area, ventral part, layer 1</c:v>
                </c:pt>
                <c:pt idx="172">
                  <c:v>Agranular insular area, ventral part, layer 2/3</c:v>
                </c:pt>
                <c:pt idx="173">
                  <c:v>Agranular insular area, ventral part, layer 5</c:v>
                </c:pt>
                <c:pt idx="174">
                  <c:v>Agranular insular area, ventral part, layer 6a</c:v>
                </c:pt>
                <c:pt idx="175">
                  <c:v>Agranular insular area, ventral part, layer 6b</c:v>
                </c:pt>
                <c:pt idx="176">
                  <c:v>Retrosplenial area, lateral agranular part</c:v>
                </c:pt>
                <c:pt idx="177">
                  <c:v>Retrosplenial area, lateral agranular part, layer 1</c:v>
                </c:pt>
                <c:pt idx="178">
                  <c:v>Retrosplenial area, lateral agranular part, layer 2/3</c:v>
                </c:pt>
                <c:pt idx="179">
                  <c:v>Retrosplenial area, lateral agranular part, layer 5</c:v>
                </c:pt>
                <c:pt idx="180">
                  <c:v>Retrosplenial area, lateral agranular part, layer 6a</c:v>
                </c:pt>
                <c:pt idx="181">
                  <c:v>Retrosplenial area, lateral agranular part, layer 6b</c:v>
                </c:pt>
                <c:pt idx="182">
                  <c:v>Retrosplenial area, dorsal part, layer 1</c:v>
                </c:pt>
                <c:pt idx="183">
                  <c:v>Retrosplenial area, dorsal part, layer 2/3</c:v>
                </c:pt>
                <c:pt idx="184">
                  <c:v>Retrosplenial area, dorsal part, layer 4</c:v>
                </c:pt>
                <c:pt idx="185">
                  <c:v>Retrosplenial area, dorsal part, layer 5</c:v>
                </c:pt>
                <c:pt idx="186">
                  <c:v>Retrosplenial area, dorsal part, layer 6a</c:v>
                </c:pt>
                <c:pt idx="187">
                  <c:v>Retrosplenial area, dorsal part, layer 6b</c:v>
                </c:pt>
                <c:pt idx="188">
                  <c:v>Retrosplenial area, ventral part, layer 1</c:v>
                </c:pt>
                <c:pt idx="189">
                  <c:v>Retrosplenial area, ventral part, layer 2/3</c:v>
                </c:pt>
                <c:pt idx="190">
                  <c:v>Retrosplenial area, ventral part, layer 5</c:v>
                </c:pt>
                <c:pt idx="191">
                  <c:v>Retrosplenial area, ventral part, layer 6a</c:v>
                </c:pt>
                <c:pt idx="192">
                  <c:v>Retrosplenial area, ventral part, layer 6b</c:v>
                </c:pt>
                <c:pt idx="193">
                  <c:v>Temporal association areas, layer 1</c:v>
                </c:pt>
                <c:pt idx="194">
                  <c:v>Temporal association areas, layer 2/3</c:v>
                </c:pt>
                <c:pt idx="195">
                  <c:v>Temporal association areas, layer 4</c:v>
                </c:pt>
                <c:pt idx="196">
                  <c:v>Temporal association areas, layer 5</c:v>
                </c:pt>
                <c:pt idx="197">
                  <c:v>Temporal association areas, layer 6a</c:v>
                </c:pt>
                <c:pt idx="198">
                  <c:v>Temporal association areas, layer 6b</c:v>
                </c:pt>
                <c:pt idx="199">
                  <c:v>Perirhinal area, layer 1</c:v>
                </c:pt>
                <c:pt idx="200">
                  <c:v>Perirhinal area, layer 2/3</c:v>
                </c:pt>
                <c:pt idx="201">
                  <c:v>Perirhinal area, layer 5</c:v>
                </c:pt>
                <c:pt idx="202">
                  <c:v>Perirhinal area, layer 6a</c:v>
                </c:pt>
                <c:pt idx="203">
                  <c:v>Perirhinal area, layer 6b</c:v>
                </c:pt>
                <c:pt idx="204">
                  <c:v>Ectorhinal area</c:v>
                </c:pt>
                <c:pt idx="205">
                  <c:v>Ectorhinal area/Layer 1</c:v>
                </c:pt>
                <c:pt idx="206">
                  <c:v>Ectorhinal area/Layer 2/3</c:v>
                </c:pt>
                <c:pt idx="207">
                  <c:v>Ectorhinal area/Layer 5</c:v>
                </c:pt>
                <c:pt idx="208">
                  <c:v>Ectorhinal area/Layer 6a</c:v>
                </c:pt>
                <c:pt idx="209">
                  <c:v>Ectorhinal area/Layer 6b</c:v>
                </c:pt>
                <c:pt idx="210">
                  <c:v>Olfactory areas</c:v>
                </c:pt>
                <c:pt idx="211">
                  <c:v>Main olfactory bulb</c:v>
                </c:pt>
                <c:pt idx="212">
                  <c:v>Accessory olfactory bulb, glomerular layer</c:v>
                </c:pt>
                <c:pt idx="213">
                  <c:v>Accessory olfactory bulb, granular layer</c:v>
                </c:pt>
                <c:pt idx="214">
                  <c:v>Accessory olfactory bulb, mitral layer</c:v>
                </c:pt>
                <c:pt idx="215">
                  <c:v>Anterior olfactory nucleus</c:v>
                </c:pt>
                <c:pt idx="216">
                  <c:v>Taenia tecta</c:v>
                </c:pt>
                <c:pt idx="217">
                  <c:v>Dorsal peduncular area</c:v>
                </c:pt>
                <c:pt idx="218">
                  <c:v>Piriform area</c:v>
                </c:pt>
                <c:pt idx="219">
                  <c:v>Nucleus of the lateral olfactory tract, molecular layer</c:v>
                </c:pt>
                <c:pt idx="220">
                  <c:v>Nucleus of the lateral olfactory tract, layer 3</c:v>
                </c:pt>
                <c:pt idx="221">
                  <c:v>Cortical amygdalar area, anterior part</c:v>
                </c:pt>
                <c:pt idx="222">
                  <c:v>Cortical amygdalar area, posterior part</c:v>
                </c:pt>
                <c:pt idx="223">
                  <c:v>Piriform-amygdalar area</c:v>
                </c:pt>
                <c:pt idx="224">
                  <c:v>Postpiriform transition area</c:v>
                </c:pt>
                <c:pt idx="225">
                  <c:v>Hippocampal formation</c:v>
                </c:pt>
                <c:pt idx="226">
                  <c:v>Field CA1</c:v>
                </c:pt>
                <c:pt idx="227">
                  <c:v>Field CA2</c:v>
                </c:pt>
                <c:pt idx="228">
                  <c:v>Field CA3</c:v>
                </c:pt>
                <c:pt idx="229">
                  <c:v>Field CA1 ventral</c:v>
                </c:pt>
                <c:pt idx="230">
                  <c:v>Field CA2 ventral</c:v>
                </c:pt>
                <c:pt idx="231">
                  <c:v>Field CA3 ventral</c:v>
                </c:pt>
                <c:pt idx="232">
                  <c:v>Dentate gyrus, molecular layer</c:v>
                </c:pt>
                <c:pt idx="233">
                  <c:v>Dentate gyrus, molecular layer</c:v>
                </c:pt>
                <c:pt idx="234">
                  <c:v>Dentate gyrus, polymorph layer</c:v>
                </c:pt>
                <c:pt idx="235">
                  <c:v>Dentate gyrus, granule cell layer</c:v>
                </c:pt>
                <c:pt idx="236">
                  <c:v>Dentate gyrus, granule cell layer ventral</c:v>
                </c:pt>
                <c:pt idx="237">
                  <c:v>Entorhinal area, lateral part</c:v>
                </c:pt>
                <c:pt idx="238">
                  <c:v>Entorhinal area, medial part, dorsal zone</c:v>
                </c:pt>
                <c:pt idx="239">
                  <c:v>Entorhinal area, medial part, ventral zone</c:v>
                </c:pt>
                <c:pt idx="240">
                  <c:v>Parasubiculum</c:v>
                </c:pt>
                <c:pt idx="241">
                  <c:v>Postsubiculum</c:v>
                </c:pt>
                <c:pt idx="242">
                  <c:v>Presubiculum</c:v>
                </c:pt>
                <c:pt idx="243">
                  <c:v>Subiculum</c:v>
                </c:pt>
                <c:pt idx="244">
                  <c:v>Cortical subplate</c:v>
                </c:pt>
                <c:pt idx="245">
                  <c:v>Claustrum</c:v>
                </c:pt>
                <c:pt idx="246">
                  <c:v>Endopiriform nucleus, dorsal part</c:v>
                </c:pt>
                <c:pt idx="247">
                  <c:v>Endopiriform nucleus, ventral part</c:v>
                </c:pt>
                <c:pt idx="248">
                  <c:v>Lateral amygdalar nucleus</c:v>
                </c:pt>
                <c:pt idx="249">
                  <c:v>Basolateral amygdalar nucleus, anterior part</c:v>
                </c:pt>
                <c:pt idx="250">
                  <c:v>Basolateral amygdalar nucleus, posterior part</c:v>
                </c:pt>
                <c:pt idx="251">
                  <c:v>Fundus of striatum</c:v>
                </c:pt>
                <c:pt idx="252">
                  <c:v>Basomedial amygdalar nucleus</c:v>
                </c:pt>
                <c:pt idx="253">
                  <c:v>Posterior amygdalar nucleus</c:v>
                </c:pt>
                <c:pt idx="254">
                  <c:v>Striatum</c:v>
                </c:pt>
                <c:pt idx="255">
                  <c:v>Caudoputamen</c:v>
                </c:pt>
                <c:pt idx="256">
                  <c:v>Nucleus accumbens</c:v>
                </c:pt>
                <c:pt idx="257">
                  <c:v>Fundus of striatum</c:v>
                </c:pt>
                <c:pt idx="258">
                  <c:v>Olfactory tubercle</c:v>
                </c:pt>
                <c:pt idx="259">
                  <c:v>Lateral septal nucleus, caudal (caudodorsal) part</c:v>
                </c:pt>
                <c:pt idx="260">
                  <c:v>Lateral septal nucleus, rostral (rostroventral) part</c:v>
                </c:pt>
                <c:pt idx="261">
                  <c:v>Lateral septal nucleus, ventral part</c:v>
                </c:pt>
                <c:pt idx="262">
                  <c:v>Septofimbrial nucleus</c:v>
                </c:pt>
                <c:pt idx="263">
                  <c:v>Septohippocampal nucleus</c:v>
                </c:pt>
                <c:pt idx="264">
                  <c:v>Striatum-like amygdalar nuclei</c:v>
                </c:pt>
                <c:pt idx="265">
                  <c:v>Anterior amygdalar area</c:v>
                </c:pt>
                <c:pt idx="266">
                  <c:v>Bed nucleus of the accessory olfactory tract</c:v>
                </c:pt>
                <c:pt idx="267">
                  <c:v>Central amygdalar nucleus</c:v>
                </c:pt>
                <c:pt idx="268">
                  <c:v>Intercalated amygdalar nucleus</c:v>
                </c:pt>
                <c:pt idx="269">
                  <c:v>Medial amygdalar nucleus</c:v>
                </c:pt>
                <c:pt idx="270">
                  <c:v>Pallidum</c:v>
                </c:pt>
                <c:pt idx="271">
                  <c:v>Globus pallidus, internal segment</c:v>
                </c:pt>
                <c:pt idx="272">
                  <c:v>Globus pallidus, external segment</c:v>
                </c:pt>
                <c:pt idx="273">
                  <c:v>Substantia innominata</c:v>
                </c:pt>
                <c:pt idx="274">
                  <c:v>Magnocellular nucleus</c:v>
                </c:pt>
                <c:pt idx="275">
                  <c:v>Medial septal nucleus</c:v>
                </c:pt>
                <c:pt idx="276">
                  <c:v>Diagonal band nucleus</c:v>
                </c:pt>
                <c:pt idx="277">
                  <c:v>Triangular nucleus of septum</c:v>
                </c:pt>
                <c:pt idx="278">
                  <c:v>Bed nuclei of the stria terminalis</c:v>
                </c:pt>
                <c:pt idx="279">
                  <c:v>Bed nucleus of the anterior commissure</c:v>
                </c:pt>
                <c:pt idx="280">
                  <c:v>Thalamus</c:v>
                </c:pt>
                <c:pt idx="281">
                  <c:v>Ventral anterior-lateral complex of the thalamus</c:v>
                </c:pt>
                <c:pt idx="282">
                  <c:v>Ventral medial nucleus of the thalamus</c:v>
                </c:pt>
                <c:pt idx="283">
                  <c:v>Ventral posterolateral nucleus of the thalamus</c:v>
                </c:pt>
                <c:pt idx="284">
                  <c:v>Ventral posterolateral nucleus of the thalamus, parvicellular part</c:v>
                </c:pt>
                <c:pt idx="285">
                  <c:v>Ventral posteromedial nucleus of the thalamus</c:v>
                </c:pt>
                <c:pt idx="286">
                  <c:v>Ventral posteromedial nucleus of the thalamus, parvicellular part</c:v>
                </c:pt>
                <c:pt idx="287">
                  <c:v>Subparafascicular nucleus, magnocellular part</c:v>
                </c:pt>
                <c:pt idx="288">
                  <c:v>Subparafascicular nucleus, parvicellular part</c:v>
                </c:pt>
                <c:pt idx="289">
                  <c:v>Subparafascicular area</c:v>
                </c:pt>
                <c:pt idx="290">
                  <c:v>Peripeduncular nucleus</c:v>
                </c:pt>
                <c:pt idx="291">
                  <c:v>Medial geniculate complex</c:v>
                </c:pt>
                <c:pt idx="292">
                  <c:v>Dorsal part of the lateral geniculate complex</c:v>
                </c:pt>
                <c:pt idx="293">
                  <c:v>Lateral posterior nucleus of the thalamus</c:v>
                </c:pt>
                <c:pt idx="294">
                  <c:v>Posterior complex of the thalamus</c:v>
                </c:pt>
                <c:pt idx="295">
                  <c:v>Posterior limiting nucleus of the thalamus</c:v>
                </c:pt>
                <c:pt idx="296">
                  <c:v>Suprageniculate nucleus</c:v>
                </c:pt>
                <c:pt idx="297">
                  <c:v>Anteroventral nucleus of thalamus</c:v>
                </c:pt>
                <c:pt idx="298">
                  <c:v>Anteromedial nucleus</c:v>
                </c:pt>
                <c:pt idx="299">
                  <c:v>Anterodorsal nucleus</c:v>
                </c:pt>
                <c:pt idx="300">
                  <c:v>Interanterodorsal nucleus of the thalamus</c:v>
                </c:pt>
                <c:pt idx="301">
                  <c:v>Lateral dorsal nucleus of thalamus</c:v>
                </c:pt>
                <c:pt idx="302">
                  <c:v>Mediodorsal nucleus of thalamus</c:v>
                </c:pt>
                <c:pt idx="303">
                  <c:v>Submedial nucleus of the thalamus</c:v>
                </c:pt>
                <c:pt idx="304">
                  <c:v>Perireunensis nucleus</c:v>
                </c:pt>
                <c:pt idx="305">
                  <c:v>Paraventricular nucleus of the thalamus</c:v>
                </c:pt>
                <c:pt idx="306">
                  <c:v>Parataenial nucleus</c:v>
                </c:pt>
                <c:pt idx="307">
                  <c:v>Nucleus of reunions</c:v>
                </c:pt>
                <c:pt idx="308">
                  <c:v>Paracentral nucleus</c:v>
                </c:pt>
                <c:pt idx="309">
                  <c:v>Central lateral nucleus of the thalamus</c:v>
                </c:pt>
                <c:pt idx="310">
                  <c:v>Parafascicular nucleus</c:v>
                </c:pt>
                <c:pt idx="311">
                  <c:v>Reticular nucleus of the thalamus</c:v>
                </c:pt>
                <c:pt idx="312">
                  <c:v>Intergeniculate leaflet of the lateral geniculate complex</c:v>
                </c:pt>
                <c:pt idx="313">
                  <c:v>Ventral part of the lateral geniculate complex</c:v>
                </c:pt>
                <c:pt idx="314">
                  <c:v>Subgeniculate nucleus</c:v>
                </c:pt>
                <c:pt idx="315">
                  <c:v>Medial habenula</c:v>
                </c:pt>
                <c:pt idx="316">
                  <c:v>Lateral habenula</c:v>
                </c:pt>
                <c:pt idx="317">
                  <c:v>Hypothalamus</c:v>
                </c:pt>
                <c:pt idx="318">
                  <c:v>Supraoptic nucleus</c:v>
                </c:pt>
                <c:pt idx="319">
                  <c:v>Accessory supraoptic group</c:v>
                </c:pt>
                <c:pt idx="320">
                  <c:v>Paraventricular hypothalamic nucleus</c:v>
                </c:pt>
                <c:pt idx="321">
                  <c:v>Arcuate hypothalamic nucleus</c:v>
                </c:pt>
                <c:pt idx="322">
                  <c:v>Anterodorsal preoptic nucleus</c:v>
                </c:pt>
                <c:pt idx="323">
                  <c:v>Anteroventral preoptic nucleus</c:v>
                </c:pt>
                <c:pt idx="324">
                  <c:v>Anteroventral periventricular nucleus</c:v>
                </c:pt>
                <c:pt idx="325">
                  <c:v>Dorsomedial nucleus of the hypothalamus</c:v>
                </c:pt>
                <c:pt idx="326">
                  <c:v>Medial preoptic area</c:v>
                </c:pt>
                <c:pt idx="327">
                  <c:v>Posterodorsal preoptic nucleus</c:v>
                </c:pt>
                <c:pt idx="328">
                  <c:v>Parastrial nucleus</c:v>
                </c:pt>
                <c:pt idx="329">
                  <c:v>Periventricular hypothalamic nucleus, posterior part</c:v>
                </c:pt>
                <c:pt idx="330">
                  <c:v>Subparaventricular zone</c:v>
                </c:pt>
                <c:pt idx="331">
                  <c:v>Suprachiasmatic nucleus</c:v>
                </c:pt>
                <c:pt idx="332">
                  <c:v>Ventrolateral preoptic nucleus</c:v>
                </c:pt>
                <c:pt idx="333">
                  <c:v>Anterior hypothalamic nucleus</c:v>
                </c:pt>
                <c:pt idx="334">
                  <c:v>Lateral mammillary nucleus</c:v>
                </c:pt>
                <c:pt idx="335">
                  <c:v>Medial mammillary nucleus</c:v>
                </c:pt>
                <c:pt idx="336">
                  <c:v>Supramammillary nucleus</c:v>
                </c:pt>
                <c:pt idx="337">
                  <c:v>Tuberomammillary nucleus, dorsal part</c:v>
                </c:pt>
                <c:pt idx="338">
                  <c:v>Tuberomammillary nucleus, ventral part</c:v>
                </c:pt>
                <c:pt idx="339">
                  <c:v>Medial preoptic nucleus</c:v>
                </c:pt>
                <c:pt idx="340">
                  <c:v>Dorsal premammillary nucleus</c:v>
                </c:pt>
                <c:pt idx="341">
                  <c:v>Ventral premammillary nucleus</c:v>
                </c:pt>
                <c:pt idx="342">
                  <c:v>Paraventricular hypothalamic nucleus, descending division</c:v>
                </c:pt>
                <c:pt idx="343">
                  <c:v>Ventromedial hypothalamic nucleus</c:v>
                </c:pt>
                <c:pt idx="344">
                  <c:v>Posterior hypothalamic nucleus</c:v>
                </c:pt>
                <c:pt idx="345">
                  <c:v>Lateral hypothalamic area</c:v>
                </c:pt>
                <c:pt idx="346">
                  <c:v>Lateral preoptic area</c:v>
                </c:pt>
                <c:pt idx="347">
                  <c:v>Preparasubthalamic nucleus</c:v>
                </c:pt>
                <c:pt idx="348">
                  <c:v>Parasubthalamic nucleus</c:v>
                </c:pt>
                <c:pt idx="349">
                  <c:v>Retrochiasmatic area</c:v>
                </c:pt>
                <c:pt idx="350">
                  <c:v>Subthalamic nucleus</c:v>
                </c:pt>
                <c:pt idx="351">
                  <c:v>Tuberal nucleus</c:v>
                </c:pt>
                <c:pt idx="352">
                  <c:v>Zona incerta</c:v>
                </c:pt>
                <c:pt idx="353">
                  <c:v>Fields of Forel</c:v>
                </c:pt>
                <c:pt idx="354">
                  <c:v>Midbrain</c:v>
                </c:pt>
                <c:pt idx="355">
                  <c:v>Superior colliculus, optic layer</c:v>
                </c:pt>
                <c:pt idx="356">
                  <c:v>Superior colliculus, superficial gray layer</c:v>
                </c:pt>
                <c:pt idx="357">
                  <c:v>Inferior colliculus</c:v>
                </c:pt>
                <c:pt idx="358">
                  <c:v>Nucleus of the brachium of the inferior colliculus</c:v>
                </c:pt>
                <c:pt idx="359">
                  <c:v>Nucleus sagulum</c:v>
                </c:pt>
                <c:pt idx="360">
                  <c:v>Parabigeminal nucleus</c:v>
                </c:pt>
                <c:pt idx="361">
                  <c:v>Midbrain trigeminal nucleus</c:v>
                </c:pt>
                <c:pt idx="362">
                  <c:v>Substantia nigra, reticular part</c:v>
                </c:pt>
                <c:pt idx="363">
                  <c:v>Ventral tegmental area</c:v>
                </c:pt>
                <c:pt idx="364">
                  <c:v>Midbrain reticular nucleus</c:v>
                </c:pt>
                <c:pt idx="365">
                  <c:v>Midbrain reticular nucleus, retrorubral area</c:v>
                </c:pt>
                <c:pt idx="366">
                  <c:v>Superior colliculus, motor related, deep gray layer</c:v>
                </c:pt>
                <c:pt idx="367">
                  <c:v>Superior colliculus, motor related, deep white layer</c:v>
                </c:pt>
                <c:pt idx="368">
                  <c:v>Superior colliculus, motor related, intermediate white layer</c:v>
                </c:pt>
                <c:pt idx="369">
                  <c:v>Superior colliculus, motor related, intermediate gray layer</c:v>
                </c:pt>
                <c:pt idx="370">
                  <c:v>Superior colliculus, motor related, intermediate gray layer, sublayer a</c:v>
                </c:pt>
                <c:pt idx="371">
                  <c:v>Superior colliculus, motor related, intermediate gray layer, sublayer b</c:v>
                </c:pt>
                <c:pt idx="372">
                  <c:v>Superior colliculus, motor related, intermediate gray layer, sublayer c</c:v>
                </c:pt>
                <c:pt idx="373">
                  <c:v>Periaqueductal gray</c:v>
                </c:pt>
                <c:pt idx="374">
                  <c:v>Precommissural nucleus</c:v>
                </c:pt>
                <c:pt idx="375">
                  <c:v>Interstitial nucleus of Cajal</c:v>
                </c:pt>
                <c:pt idx="376">
                  <c:v>Nucleus of Darkschewitsch</c:v>
                </c:pt>
                <c:pt idx="377">
                  <c:v>Anterior pretectal nucleus</c:v>
                </c:pt>
                <c:pt idx="378">
                  <c:v>Medial pretectal area</c:v>
                </c:pt>
                <c:pt idx="379">
                  <c:v>Nucleus of the optic tract</c:v>
                </c:pt>
                <c:pt idx="380">
                  <c:v>Nucleus of the posterior commissure</c:v>
                </c:pt>
                <c:pt idx="381">
                  <c:v>Olivary pretectal nucleus</c:v>
                </c:pt>
                <c:pt idx="382">
                  <c:v>Posterior pretectal nucleus</c:v>
                </c:pt>
                <c:pt idx="383">
                  <c:v>Cuneiform nucleus</c:v>
                </c:pt>
                <c:pt idx="384">
                  <c:v>Red nucleus</c:v>
                </c:pt>
                <c:pt idx="385">
                  <c:v>Oculomotor nucleus</c:v>
                </c:pt>
                <c:pt idx="386">
                  <c:v>Trochlear nucleus</c:v>
                </c:pt>
                <c:pt idx="387">
                  <c:v>Anterior tegmental nucleus</c:v>
                </c:pt>
                <c:pt idx="388">
                  <c:v>Lateral terminal nucleus of the accessory optic tract</c:v>
                </c:pt>
                <c:pt idx="389">
                  <c:v>Substantia nigra, compact part</c:v>
                </c:pt>
                <c:pt idx="390">
                  <c:v>Pedunculopontine nucleus</c:v>
                </c:pt>
                <c:pt idx="391">
                  <c:v>Interpeduncular nucleus</c:v>
                </c:pt>
                <c:pt idx="392">
                  <c:v>Central linear nucleus raphÃË</c:v>
                </c:pt>
                <c:pt idx="393">
                  <c:v>Pons</c:v>
                </c:pt>
                <c:pt idx="394">
                  <c:v>Nucleus of the lateral lemniscus</c:v>
                </c:pt>
                <c:pt idx="395">
                  <c:v>Principal sensory nucleus of the trigeminal</c:v>
                </c:pt>
                <c:pt idx="396">
                  <c:v>Parabrachial nucleus</c:v>
                </c:pt>
                <c:pt idx="397">
                  <c:v>Superior olivary complex, periolivary region</c:v>
                </c:pt>
                <c:pt idx="398">
                  <c:v>Superior olivary complex, medial part</c:v>
                </c:pt>
                <c:pt idx="399">
                  <c:v>Superior olivary complex, lateral part</c:v>
                </c:pt>
                <c:pt idx="400">
                  <c:v>Barrington's nucleus</c:v>
                </c:pt>
                <c:pt idx="401">
                  <c:v>Dorsal tegmental nucleus</c:v>
                </c:pt>
                <c:pt idx="402">
                  <c:v>Pontine central gray</c:v>
                </c:pt>
                <c:pt idx="403">
                  <c:v>Pontine gray</c:v>
                </c:pt>
                <c:pt idx="404">
                  <c:v>Pontine reticular nucleus, caudal part</c:v>
                </c:pt>
                <c:pt idx="405">
                  <c:v>Supratrigeminal nucleus</c:v>
                </c:pt>
                <c:pt idx="406">
                  <c:v>Tegmental reticular nucleus</c:v>
                </c:pt>
                <c:pt idx="407">
                  <c:v>Motor nucleus of trigeminal</c:v>
                </c:pt>
                <c:pt idx="408">
                  <c:v>Superior central nucleus raphÃË</c:v>
                </c:pt>
                <c:pt idx="409">
                  <c:v>Locus ceruleus</c:v>
                </c:pt>
                <c:pt idx="410">
                  <c:v>Laterodorsal tegmental nucleus</c:v>
                </c:pt>
                <c:pt idx="411">
                  <c:v>Pontine reticular nucleus</c:v>
                </c:pt>
                <c:pt idx="412">
                  <c:v>Subceruleus nucleus</c:v>
                </c:pt>
                <c:pt idx="413">
                  <c:v>Sublaterodorsal nucleus</c:v>
                </c:pt>
                <c:pt idx="414">
                  <c:v>Medulla</c:v>
                </c:pt>
                <c:pt idx="415">
                  <c:v>Ventral cochlear nucleus</c:v>
                </c:pt>
                <c:pt idx="416">
                  <c:v>Dentate gyrus, granule cell layer</c:v>
                </c:pt>
                <c:pt idx="417">
                  <c:v>Nucleus of the trapezoid body</c:v>
                </c:pt>
                <c:pt idx="418">
                  <c:v>Facial motor nucleus</c:v>
                </c:pt>
                <c:pt idx="419">
                  <c:v>Magnocellular reticular nucleus</c:v>
                </c:pt>
                <c:pt idx="420">
                  <c:v>Superior vestibular nucleus</c:v>
                </c:pt>
                <c:pt idx="421">
                  <c:v>Central lobule</c:v>
                </c:pt>
                <c:pt idx="422">
                  <c:v>Culmen</c:v>
                </c:pt>
                <c:pt idx="423">
                  <c:v>Simple lobule</c:v>
                </c:pt>
                <c:pt idx="424">
                  <c:v>Ansiform lobule</c:v>
                </c:pt>
                <c:pt idx="425">
                  <c:v>Paraflocculus</c:v>
                </c:pt>
                <c:pt idx="426">
                  <c:v>Flocculus</c:v>
                </c:pt>
                <c:pt idx="427">
                  <c:v>fiber tracts</c:v>
                </c:pt>
                <c:pt idx="428">
                  <c:v>olfactory nerve layer of main olfactory bulb</c:v>
                </c:pt>
                <c:pt idx="429">
                  <c:v>lateral olfactory tract, body</c:v>
                </c:pt>
                <c:pt idx="430">
                  <c:v>anterior commissure, olfactory limb</c:v>
                </c:pt>
                <c:pt idx="431">
                  <c:v>optic chiasm</c:v>
                </c:pt>
                <c:pt idx="432">
                  <c:v>optic tract</c:v>
                </c:pt>
                <c:pt idx="433">
                  <c:v>medial longitudinal fascicle</c:v>
                </c:pt>
                <c:pt idx="434">
                  <c:v>posterior commissure</c:v>
                </c:pt>
                <c:pt idx="435">
                  <c:v>trochlear nerve</c:v>
                </c:pt>
                <c:pt idx="436">
                  <c:v>motor root of the trigeminal nerve</c:v>
                </c:pt>
                <c:pt idx="437">
                  <c:v>midbrain tract of the trigeminal nerve</c:v>
                </c:pt>
                <c:pt idx="438">
                  <c:v>spinal tract of the trigeminal nerve</c:v>
                </c:pt>
                <c:pt idx="439">
                  <c:v>facial nerve</c:v>
                </c:pt>
                <c:pt idx="440">
                  <c:v>vestibular nerve</c:v>
                </c:pt>
                <c:pt idx="441">
                  <c:v>trapezoid body</c:v>
                </c:pt>
                <c:pt idx="442">
                  <c:v>lateral lemniscus</c:v>
                </c:pt>
                <c:pt idx="443">
                  <c:v>inferior colliculus commissure</c:v>
                </c:pt>
                <c:pt idx="444">
                  <c:v>brachium of the inferior colliculus</c:v>
                </c:pt>
                <c:pt idx="445">
                  <c:v>medial lemniscus</c:v>
                </c:pt>
                <c:pt idx="446">
                  <c:v>superior cerebelar peduncles</c:v>
                </c:pt>
                <c:pt idx="447">
                  <c:v>middle cerebellar peduncle</c:v>
                </c:pt>
                <c:pt idx="448">
                  <c:v>arbor vitae</c:v>
                </c:pt>
                <c:pt idx="449">
                  <c:v>corpus callosum</c:v>
                </c:pt>
                <c:pt idx="450">
                  <c:v>corticospinal tract</c:v>
                </c:pt>
                <c:pt idx="451">
                  <c:v>external medullary lamina of the thalamus</c:v>
                </c:pt>
                <c:pt idx="452">
                  <c:v>internal capsule</c:v>
                </c:pt>
                <c:pt idx="453">
                  <c:v>cerebal peduncle</c:v>
                </c:pt>
                <c:pt idx="454">
                  <c:v>pyramid</c:v>
                </c:pt>
                <c:pt idx="455">
                  <c:v>tectospinal pathway</c:v>
                </c:pt>
                <c:pt idx="456">
                  <c:v>doral tegmental decussation</c:v>
                </c:pt>
                <c:pt idx="457">
                  <c:v>rubrospinal tract</c:v>
                </c:pt>
                <c:pt idx="458">
                  <c:v>ventral tegmental decussation</c:v>
                </c:pt>
                <c:pt idx="459">
                  <c:v>amygdalar capsule</c:v>
                </c:pt>
                <c:pt idx="460">
                  <c:v>anterior commissure, temporal limb</c:v>
                </c:pt>
                <c:pt idx="461">
                  <c:v>cingulum bundle</c:v>
                </c:pt>
                <c:pt idx="462">
                  <c:v>alveus</c:v>
                </c:pt>
                <c:pt idx="463">
                  <c:v>dorsal fornix</c:v>
                </c:pt>
                <c:pt idx="464">
                  <c:v>fimbria</c:v>
                </c:pt>
                <c:pt idx="465">
                  <c:v>columns of the fornix</c:v>
                </c:pt>
                <c:pt idx="466">
                  <c:v>dorsal hippocampal commissure</c:v>
                </c:pt>
                <c:pt idx="467">
                  <c:v>ventral hippocampal commissure</c:v>
                </c:pt>
                <c:pt idx="468">
                  <c:v>stria terminalis</c:v>
                </c:pt>
                <c:pt idx="469">
                  <c:v>supramammillary decussation</c:v>
                </c:pt>
                <c:pt idx="470">
                  <c:v>mammilothalmic tract</c:v>
                </c:pt>
                <c:pt idx="471">
                  <c:v>mammillotegmental tract</c:v>
                </c:pt>
                <c:pt idx="472">
                  <c:v>mammillary peduncle</c:v>
                </c:pt>
                <c:pt idx="473">
                  <c:v>stria medullaris</c:v>
                </c:pt>
                <c:pt idx="474">
                  <c:v>fasciculus retroflexus</c:v>
                </c:pt>
                <c:pt idx="475">
                  <c:v>habenular commissure</c:v>
                </c:pt>
                <c:pt idx="476">
                  <c:v>ventricular systems</c:v>
                </c:pt>
              </c:strCache>
            </c:strRef>
          </c:cat>
          <c:val>
            <c:numRef>
              <c:f>'Z-scores'!$C$17:$RK$17</c:f>
              <c:numCache>
                <c:formatCode>General</c:formatCode>
                <c:ptCount val="477"/>
                <c:pt idx="0">
                  <c:v>0.30111104543458123</c:v>
                </c:pt>
                <c:pt idx="1">
                  <c:v>-0.23090827273748724</c:v>
                </c:pt>
                <c:pt idx="2">
                  <c:v>1.1256215639019378</c:v>
                </c:pt>
                <c:pt idx="3">
                  <c:v>0.34707687524505337</c:v>
                </c:pt>
                <c:pt idx="4">
                  <c:v>-1.6855305398539251E-2</c:v>
                </c:pt>
                <c:pt idx="5">
                  <c:v>0.19331805464318663</c:v>
                </c:pt>
                <c:pt idx="6">
                  <c:v>0.65103531305192508</c:v>
                </c:pt>
                <c:pt idx="7">
                  <c:v>0.78839520789516981</c:v>
                </c:pt>
                <c:pt idx="8">
                  <c:v>1.1078039341346617</c:v>
                </c:pt>
                <c:pt idx="9">
                  <c:v>-0.52744802241324273</c:v>
                </c:pt>
                <c:pt idx="10">
                  <c:v>1.0091941432650411</c:v>
                </c:pt>
                <c:pt idx="11">
                  <c:v>0.7603393110609401</c:v>
                </c:pt>
                <c:pt idx="12">
                  <c:v>0.64181424857638847</c:v>
                </c:pt>
                <c:pt idx="13">
                  <c:v>0.7688015271742219</c:v>
                </c:pt>
                <c:pt idx="14">
                  <c:v>0.41817497372493073</c:v>
                </c:pt>
                <c:pt idx="15">
                  <c:v>0.86226918608884973</c:v>
                </c:pt>
                <c:pt idx="16">
                  <c:v>0.67046499472708887</c:v>
                </c:pt>
                <c:pt idx="17">
                  <c:v>0.83795696477578874</c:v>
                </c:pt>
                <c:pt idx="18">
                  <c:v>-0.55786567035548895</c:v>
                </c:pt>
                <c:pt idx="19">
                  <c:v>-0.2621037558389766</c:v>
                </c:pt>
                <c:pt idx="20">
                  <c:v>0.54926190155277521</c:v>
                </c:pt>
                <c:pt idx="21">
                  <c:v>0.19649811626928693</c:v>
                </c:pt>
                <c:pt idx="22">
                  <c:v>-7.9059702806217602E-2</c:v>
                </c:pt>
                <c:pt idx="23">
                  <c:v>4.0859947654295334E-2</c:v>
                </c:pt>
                <c:pt idx="24">
                  <c:v>-0.32842377017566637</c:v>
                </c:pt>
                <c:pt idx="25">
                  <c:v>0.12506832248826583</c:v>
                </c:pt>
                <c:pt idx="26">
                  <c:v>0.84261080310232694</c:v>
                </c:pt>
                <c:pt idx="27">
                  <c:v>0.66621121467786404</c:v>
                </c:pt>
                <c:pt idx="28">
                  <c:v>-0.65112251077248895</c:v>
                </c:pt>
                <c:pt idx="29">
                  <c:v>-0.1467367895483333</c:v>
                </c:pt>
                <c:pt idx="30">
                  <c:v>-0.7872182565610879</c:v>
                </c:pt>
                <c:pt idx="31">
                  <c:v>-4.5160934664577101E-2</c:v>
                </c:pt>
                <c:pt idx="32">
                  <c:v>0.22175965544835924</c:v>
                </c:pt>
                <c:pt idx="33">
                  <c:v>0.87397401944126774</c:v>
                </c:pt>
                <c:pt idx="34">
                  <c:v>0.97587134639077167</c:v>
                </c:pt>
                <c:pt idx="35">
                  <c:v>0.95322605920134174</c:v>
                </c:pt>
                <c:pt idx="36">
                  <c:v>-5.7229499281517229E-2</c:v>
                </c:pt>
                <c:pt idx="37">
                  <c:v>0.53820272068174724</c:v>
                </c:pt>
                <c:pt idx="38">
                  <c:v>0.31899997074548153</c:v>
                </c:pt>
                <c:pt idx="39">
                  <c:v>0.18110553460018258</c:v>
                </c:pt>
                <c:pt idx="40">
                  <c:v>0.62842581597775404</c:v>
                </c:pt>
                <c:pt idx="41">
                  <c:v>0.74982832775320862</c:v>
                </c:pt>
                <c:pt idx="42">
                  <c:v>-0.31300971768251862</c:v>
                </c:pt>
                <c:pt idx="43">
                  <c:v>0.34957691821227016</c:v>
                </c:pt>
                <c:pt idx="44">
                  <c:v>6.8181863880922192E-2</c:v>
                </c:pt>
                <c:pt idx="45">
                  <c:v>-0.2832522964155838</c:v>
                </c:pt>
                <c:pt idx="46">
                  <c:v>-0.47792825573799147</c:v>
                </c:pt>
                <c:pt idx="47">
                  <c:v>0.24702396420870154</c:v>
                </c:pt>
                <c:pt idx="48">
                  <c:v>0.13063827697673269</c:v>
                </c:pt>
                <c:pt idx="49">
                  <c:v>-0.30025099768972036</c:v>
                </c:pt>
                <c:pt idx="50">
                  <c:v>0.51892617337315239</c:v>
                </c:pt>
                <c:pt idx="51">
                  <c:v>-1.637368827438904E-3</c:v>
                </c:pt>
                <c:pt idx="52">
                  <c:v>0.24801541416973927</c:v>
                </c:pt>
                <c:pt idx="53">
                  <c:v>0.64549615971491736</c:v>
                </c:pt>
                <c:pt idx="54">
                  <c:v>-0.90735311130949825</c:v>
                </c:pt>
                <c:pt idx="55">
                  <c:v>-0.60562230720636823</c:v>
                </c:pt>
                <c:pt idx="56">
                  <c:v>0.34187105937429058</c:v>
                </c:pt>
                <c:pt idx="57">
                  <c:v>0.2212365250745528</c:v>
                </c:pt>
                <c:pt idx="58">
                  <c:v>-0.34186269754802912</c:v>
                </c:pt>
                <c:pt idx="59">
                  <c:v>0.20330608779410586</c:v>
                </c:pt>
                <c:pt idx="60">
                  <c:v>0.72176182487366169</c:v>
                </c:pt>
                <c:pt idx="61">
                  <c:v>1.0727339284024742</c:v>
                </c:pt>
                <c:pt idx="62">
                  <c:v>0.25246843138633079</c:v>
                </c:pt>
                <c:pt idx="63">
                  <c:v>-0.20351267431719544</c:v>
                </c:pt>
                <c:pt idx="64">
                  <c:v>-0.23545226378824258</c:v>
                </c:pt>
                <c:pt idx="65">
                  <c:v>0.33920236211879251</c:v>
                </c:pt>
                <c:pt idx="66">
                  <c:v>0.26686462519539988</c:v>
                </c:pt>
                <c:pt idx="67">
                  <c:v>0.17423797345606437</c:v>
                </c:pt>
                <c:pt idx="68">
                  <c:v>0.74040723963759825</c:v>
                </c:pt>
                <c:pt idx="69">
                  <c:v>0.47959520577226156</c:v>
                </c:pt>
                <c:pt idx="70">
                  <c:v>0.14300880482123646</c:v>
                </c:pt>
                <c:pt idx="71">
                  <c:v>0.10029712139485847</c:v>
                </c:pt>
                <c:pt idx="72">
                  <c:v>-0.26270025655169488</c:v>
                </c:pt>
                <c:pt idx="73">
                  <c:v>0.17590988872220792</c:v>
                </c:pt>
                <c:pt idx="74">
                  <c:v>5.8025128760574814E-2</c:v>
                </c:pt>
                <c:pt idx="75">
                  <c:v>0.70768752726069284</c:v>
                </c:pt>
                <c:pt idx="76">
                  <c:v>0.36715676691248605</c:v>
                </c:pt>
                <c:pt idx="77">
                  <c:v>0.11104663214348136</c:v>
                </c:pt>
                <c:pt idx="78">
                  <c:v>-0.37018157567194676</c:v>
                </c:pt>
                <c:pt idx="79">
                  <c:v>0.1917824377194382</c:v>
                </c:pt>
                <c:pt idx="80">
                  <c:v>0.77608366358366832</c:v>
                </c:pt>
                <c:pt idx="81">
                  <c:v>0.69491440376198288</c:v>
                </c:pt>
                <c:pt idx="82">
                  <c:v>-0.19990849546938161</c:v>
                </c:pt>
                <c:pt idx="83">
                  <c:v>-0.17382311217126772</c:v>
                </c:pt>
                <c:pt idx="84">
                  <c:v>-0.53961474676021171</c:v>
                </c:pt>
                <c:pt idx="85">
                  <c:v>-0.2480342301756758</c:v>
                </c:pt>
                <c:pt idx="86">
                  <c:v>-0.73694897060278697</c:v>
                </c:pt>
                <c:pt idx="87">
                  <c:v>-0.39322036356482448</c:v>
                </c:pt>
                <c:pt idx="88">
                  <c:v>-0.40332002859315652</c:v>
                </c:pt>
                <c:pt idx="89">
                  <c:v>-0.16037166771058867</c:v>
                </c:pt>
                <c:pt idx="90">
                  <c:v>-1.0409410361983458E-2</c:v>
                </c:pt>
                <c:pt idx="91">
                  <c:v>0.36684438184865242</c:v>
                </c:pt>
                <c:pt idx="92">
                  <c:v>0.82968584135876866</c:v>
                </c:pt>
                <c:pt idx="93">
                  <c:v>0.80352704279785181</c:v>
                </c:pt>
                <c:pt idx="94">
                  <c:v>0.86412921394904318</c:v>
                </c:pt>
                <c:pt idx="95">
                  <c:v>0.60627466947882636</c:v>
                </c:pt>
                <c:pt idx="96">
                  <c:v>0.37002666720566302</c:v>
                </c:pt>
                <c:pt idx="97">
                  <c:v>-0.17406540353750888</c:v>
                </c:pt>
                <c:pt idx="98">
                  <c:v>1.0588598889990037</c:v>
                </c:pt>
                <c:pt idx="99">
                  <c:v>0.20348972157293793</c:v>
                </c:pt>
                <c:pt idx="100">
                  <c:v>-0.53194599592332736</c:v>
                </c:pt>
                <c:pt idx="101">
                  <c:v>-0.1057880628305955</c:v>
                </c:pt>
                <c:pt idx="102">
                  <c:v>0.13997931174811656</c:v>
                </c:pt>
                <c:pt idx="103">
                  <c:v>-1.9316050857157381E-2</c:v>
                </c:pt>
                <c:pt idx="104">
                  <c:v>0.73731495609673026</c:v>
                </c:pt>
                <c:pt idx="105">
                  <c:v>7.0295657916877197E-2</c:v>
                </c:pt>
                <c:pt idx="106">
                  <c:v>0.52674172701110911</c:v>
                </c:pt>
                <c:pt idx="107">
                  <c:v>0.60797265182007454</c:v>
                </c:pt>
                <c:pt idx="108">
                  <c:v>0.45633080920723124</c:v>
                </c:pt>
                <c:pt idx="109">
                  <c:v>0.29284150639894041</c:v>
                </c:pt>
                <c:pt idx="110">
                  <c:v>0.51982643722697663</c:v>
                </c:pt>
                <c:pt idx="111">
                  <c:v>0.22168209783492415</c:v>
                </c:pt>
                <c:pt idx="112">
                  <c:v>4.2388262476962146E-2</c:v>
                </c:pt>
                <c:pt idx="113">
                  <c:v>0.48412065573065943</c:v>
                </c:pt>
                <c:pt idx="114">
                  <c:v>0.30859369519190993</c:v>
                </c:pt>
                <c:pt idx="115">
                  <c:v>9.6742714333090285E-2</c:v>
                </c:pt>
                <c:pt idx="116">
                  <c:v>0.41972747274500721</c:v>
                </c:pt>
                <c:pt idx="117">
                  <c:v>-0.12899181462763604</c:v>
                </c:pt>
                <c:pt idx="118">
                  <c:v>-0.30000277913312201</c:v>
                </c:pt>
                <c:pt idx="119">
                  <c:v>2.513205374884081E-2</c:v>
                </c:pt>
                <c:pt idx="120">
                  <c:v>1.0086015170275815</c:v>
                </c:pt>
                <c:pt idx="121">
                  <c:v>0.36793291218303825</c:v>
                </c:pt>
                <c:pt idx="122">
                  <c:v>0.44963511387740585</c:v>
                </c:pt>
                <c:pt idx="123">
                  <c:v>0.43083524237593152</c:v>
                </c:pt>
                <c:pt idx="124">
                  <c:v>-0.44908753267588242</c:v>
                </c:pt>
                <c:pt idx="125">
                  <c:v>7.8266828988703602E-2</c:v>
                </c:pt>
                <c:pt idx="126">
                  <c:v>9.5922282970399883E-2</c:v>
                </c:pt>
                <c:pt idx="127">
                  <c:v>-2.5228936320349876E-2</c:v>
                </c:pt>
                <c:pt idx="128">
                  <c:v>-4.0944878254309497E-4</c:v>
                </c:pt>
                <c:pt idx="129">
                  <c:v>0.20526208730919243</c:v>
                </c:pt>
                <c:pt idx="130">
                  <c:v>0.66067085591427699</c:v>
                </c:pt>
                <c:pt idx="131">
                  <c:v>0.46909591069162915</c:v>
                </c:pt>
                <c:pt idx="132">
                  <c:v>-0.13054122711971883</c:v>
                </c:pt>
                <c:pt idx="133">
                  <c:v>-0.45525147192356319</c:v>
                </c:pt>
                <c:pt idx="134">
                  <c:v>0.3662986578137859</c:v>
                </c:pt>
                <c:pt idx="135">
                  <c:v>0.66485546235735815</c:v>
                </c:pt>
                <c:pt idx="136">
                  <c:v>-0.21707426910425173</c:v>
                </c:pt>
                <c:pt idx="137">
                  <c:v>0.69174106709398919</c:v>
                </c:pt>
                <c:pt idx="138">
                  <c:v>8.1609142169551674E-2</c:v>
                </c:pt>
                <c:pt idx="139">
                  <c:v>0.12969735650380337</c:v>
                </c:pt>
                <c:pt idx="140">
                  <c:v>-9.5841749143094249E-2</c:v>
                </c:pt>
                <c:pt idx="141">
                  <c:v>-0.50585574097779951</c:v>
                </c:pt>
                <c:pt idx="142">
                  <c:v>0.52603430879686197</c:v>
                </c:pt>
                <c:pt idx="143">
                  <c:v>-0.25476815371595984</c:v>
                </c:pt>
                <c:pt idx="144">
                  <c:v>-0.16573088388733936</c:v>
                </c:pt>
                <c:pt idx="145">
                  <c:v>8.0221864952748703E-2</c:v>
                </c:pt>
                <c:pt idx="146">
                  <c:v>1.2615888356678705E-3</c:v>
                </c:pt>
                <c:pt idx="147">
                  <c:v>0.76345476703298454</c:v>
                </c:pt>
                <c:pt idx="148">
                  <c:v>0.6326282976122154</c:v>
                </c:pt>
                <c:pt idx="149">
                  <c:v>0.57377675820605423</c:v>
                </c:pt>
                <c:pt idx="150">
                  <c:v>0.91459130344353134</c:v>
                </c:pt>
                <c:pt idx="151">
                  <c:v>0.79750142349900677</c:v>
                </c:pt>
                <c:pt idx="152">
                  <c:v>-0.33407856043893391</c:v>
                </c:pt>
                <c:pt idx="153">
                  <c:v>9.1953388328838148E-2</c:v>
                </c:pt>
                <c:pt idx="154">
                  <c:v>0.8368951449178913</c:v>
                </c:pt>
                <c:pt idx="155">
                  <c:v>-0.27562402797609448</c:v>
                </c:pt>
                <c:pt idx="156">
                  <c:v>0.45835899780597489</c:v>
                </c:pt>
                <c:pt idx="157">
                  <c:v>0.44584289767812013</c:v>
                </c:pt>
                <c:pt idx="158">
                  <c:v>1.1936617192711148</c:v>
                </c:pt>
                <c:pt idx="159">
                  <c:v>1.0100289788915902</c:v>
                </c:pt>
                <c:pt idx="160">
                  <c:v>0.55925035319038485</c:v>
                </c:pt>
                <c:pt idx="161">
                  <c:v>-0.24800592347375805</c:v>
                </c:pt>
                <c:pt idx="162">
                  <c:v>0.25774923939429562</c:v>
                </c:pt>
                <c:pt idx="163">
                  <c:v>0.4184387608945826</c:v>
                </c:pt>
                <c:pt idx="164">
                  <c:v>0.28599763956002178</c:v>
                </c:pt>
                <c:pt idx="165">
                  <c:v>0.80498503325898207</c:v>
                </c:pt>
                <c:pt idx="166">
                  <c:v>0.69187574026097998</c:v>
                </c:pt>
                <c:pt idx="167">
                  <c:v>0.24181597681415118</c:v>
                </c:pt>
                <c:pt idx="168">
                  <c:v>-0.2159651491682027</c:v>
                </c:pt>
                <c:pt idx="169">
                  <c:v>-0.55620433890202303</c:v>
                </c:pt>
                <c:pt idx="170">
                  <c:v>-0.25799336618950136</c:v>
                </c:pt>
                <c:pt idx="171">
                  <c:v>0.31541784683995566</c:v>
                </c:pt>
                <c:pt idx="172">
                  <c:v>0.50697961981234418</c:v>
                </c:pt>
                <c:pt idx="173">
                  <c:v>0.51898836441847829</c:v>
                </c:pt>
                <c:pt idx="174">
                  <c:v>1.0767108986885843</c:v>
                </c:pt>
                <c:pt idx="175">
                  <c:v>0.10364237127607701</c:v>
                </c:pt>
                <c:pt idx="176">
                  <c:v>-0.42892879039116694</c:v>
                </c:pt>
                <c:pt idx="177">
                  <c:v>0.42608022451528127</c:v>
                </c:pt>
                <c:pt idx="178">
                  <c:v>0.57450953052613674</c:v>
                </c:pt>
                <c:pt idx="179">
                  <c:v>-0.23924785247790473</c:v>
                </c:pt>
                <c:pt idx="180">
                  <c:v>-4.238751985970636E-2</c:v>
                </c:pt>
                <c:pt idx="181">
                  <c:v>0.17577636449952994</c:v>
                </c:pt>
                <c:pt idx="182">
                  <c:v>0.26019148478386328</c:v>
                </c:pt>
                <c:pt idx="183">
                  <c:v>0.92047169295905018</c:v>
                </c:pt>
                <c:pt idx="184">
                  <c:v>0.73426691362225338</c:v>
                </c:pt>
                <c:pt idx="185">
                  <c:v>1.0898966021951759</c:v>
                </c:pt>
                <c:pt idx="186">
                  <c:v>0.60830958898879239</c:v>
                </c:pt>
                <c:pt idx="187">
                  <c:v>0.9632693894681178</c:v>
                </c:pt>
                <c:pt idx="188">
                  <c:v>0.36437678413680935</c:v>
                </c:pt>
                <c:pt idx="189">
                  <c:v>0.89136728114782504</c:v>
                </c:pt>
                <c:pt idx="190">
                  <c:v>1.0159175619845968</c:v>
                </c:pt>
                <c:pt idx="191">
                  <c:v>0.4105684835864486</c:v>
                </c:pt>
                <c:pt idx="192">
                  <c:v>0.27667362975599491</c:v>
                </c:pt>
                <c:pt idx="193">
                  <c:v>-0.53188793675388069</c:v>
                </c:pt>
                <c:pt idx="194">
                  <c:v>-0.50081279240134957</c:v>
                </c:pt>
                <c:pt idx="195">
                  <c:v>-0.54259401371426808</c:v>
                </c:pt>
                <c:pt idx="196">
                  <c:v>-0.47065759640441518</c:v>
                </c:pt>
                <c:pt idx="197">
                  <c:v>0.36316926487993406</c:v>
                </c:pt>
                <c:pt idx="198">
                  <c:v>0.44463297997538354</c:v>
                </c:pt>
                <c:pt idx="199">
                  <c:v>-0.56301799196201274</c:v>
                </c:pt>
                <c:pt idx="200">
                  <c:v>-1.0543835343259405</c:v>
                </c:pt>
                <c:pt idx="201">
                  <c:v>-0.4661310952705684</c:v>
                </c:pt>
                <c:pt idx="202">
                  <c:v>-1.4575088452495779E-2</c:v>
                </c:pt>
                <c:pt idx="203">
                  <c:v>0.2111638131846843</c:v>
                </c:pt>
                <c:pt idx="204">
                  <c:v>0.23799439025257985</c:v>
                </c:pt>
                <c:pt idx="205">
                  <c:v>-0.44818233064681612</c:v>
                </c:pt>
                <c:pt idx="206">
                  <c:v>-0.63820648040950445</c:v>
                </c:pt>
                <c:pt idx="207">
                  <c:v>-0.64471959206509677</c:v>
                </c:pt>
                <c:pt idx="208">
                  <c:v>9.8630796938809523E-2</c:v>
                </c:pt>
                <c:pt idx="209">
                  <c:v>0.27159966589990203</c:v>
                </c:pt>
                <c:pt idx="210">
                  <c:v>-2.6831342926706643E-2</c:v>
                </c:pt>
                <c:pt idx="211">
                  <c:v>-0.38304498152950628</c:v>
                </c:pt>
                <c:pt idx="212">
                  <c:v>-9.5201754699172414E-2</c:v>
                </c:pt>
                <c:pt idx="213">
                  <c:v>-0.15170364524393898</c:v>
                </c:pt>
                <c:pt idx="214">
                  <c:v>-0.70772853928567114</c:v>
                </c:pt>
                <c:pt idx="215">
                  <c:v>0.11642023732297549</c:v>
                </c:pt>
                <c:pt idx="216">
                  <c:v>1.0512944324872855</c:v>
                </c:pt>
                <c:pt idx="217">
                  <c:v>-0.46990673354824275</c:v>
                </c:pt>
                <c:pt idx="218">
                  <c:v>-6.6566628926601652E-3</c:v>
                </c:pt>
                <c:pt idx="219">
                  <c:v>0.12215153611208257</c:v>
                </c:pt>
                <c:pt idx="220">
                  <c:v>0.682061693069279</c:v>
                </c:pt>
                <c:pt idx="221">
                  <c:v>1.2142570806360302</c:v>
                </c:pt>
                <c:pt idx="222">
                  <c:v>0.14377657023095841</c:v>
                </c:pt>
                <c:pt idx="223">
                  <c:v>0.60395066745808346</c:v>
                </c:pt>
                <c:pt idx="224">
                  <c:v>0.26254000130002658</c:v>
                </c:pt>
                <c:pt idx="225">
                  <c:v>-8.1606521274191005E-2</c:v>
                </c:pt>
                <c:pt idx="226">
                  <c:v>0.34364246769718698</c:v>
                </c:pt>
                <c:pt idx="227">
                  <c:v>0.45000446079220324</c:v>
                </c:pt>
                <c:pt idx="228">
                  <c:v>0.41389568692040901</c:v>
                </c:pt>
                <c:pt idx="229">
                  <c:v>-0.37174866175772381</c:v>
                </c:pt>
                <c:pt idx="230">
                  <c:v>0.19275095566702447</c:v>
                </c:pt>
                <c:pt idx="231">
                  <c:v>0.28051818317127925</c:v>
                </c:pt>
                <c:pt idx="232">
                  <c:v>0.96829647642687389</c:v>
                </c:pt>
                <c:pt idx="233">
                  <c:v>-0.13900039841165684</c:v>
                </c:pt>
                <c:pt idx="234">
                  <c:v>0.36199163428428582</c:v>
                </c:pt>
                <c:pt idx="235">
                  <c:v>9.1106535513976211E-2</c:v>
                </c:pt>
                <c:pt idx="236">
                  <c:v>-5.6477365004790031E-2</c:v>
                </c:pt>
                <c:pt idx="237">
                  <c:v>-0.46969283098599701</c:v>
                </c:pt>
                <c:pt idx="238">
                  <c:v>0.19204921822803783</c:v>
                </c:pt>
                <c:pt idx="239">
                  <c:v>6.099965062840039E-2</c:v>
                </c:pt>
                <c:pt idx="240">
                  <c:v>1.1900761292783713</c:v>
                </c:pt>
                <c:pt idx="241">
                  <c:v>0.13073894767203326</c:v>
                </c:pt>
                <c:pt idx="242">
                  <c:v>0.34054537400385965</c:v>
                </c:pt>
                <c:pt idx="243">
                  <c:v>-1.5656509506240254E-2</c:v>
                </c:pt>
                <c:pt idx="244">
                  <c:v>1.1900665490223208</c:v>
                </c:pt>
                <c:pt idx="245">
                  <c:v>0.16896309181347319</c:v>
                </c:pt>
                <c:pt idx="246">
                  <c:v>0.38754638609285569</c:v>
                </c:pt>
                <c:pt idx="247">
                  <c:v>0.66799884654750064</c:v>
                </c:pt>
                <c:pt idx="248">
                  <c:v>0.1111723772794114</c:v>
                </c:pt>
                <c:pt idx="249">
                  <c:v>-0.10319644248312466</c:v>
                </c:pt>
                <c:pt idx="250">
                  <c:v>0.33547304377867215</c:v>
                </c:pt>
                <c:pt idx="251">
                  <c:v>0.59846414484409227</c:v>
                </c:pt>
                <c:pt idx="252">
                  <c:v>0.19253878693701276</c:v>
                </c:pt>
                <c:pt idx="253">
                  <c:v>0.11241866812851974</c:v>
                </c:pt>
                <c:pt idx="254">
                  <c:v>0.79077375154629603</c:v>
                </c:pt>
                <c:pt idx="255">
                  <c:v>-0.19640958565813474</c:v>
                </c:pt>
                <c:pt idx="256">
                  <c:v>0.80783255781725205</c:v>
                </c:pt>
                <c:pt idx="257">
                  <c:v>-0.10577517111539442</c:v>
                </c:pt>
                <c:pt idx="258">
                  <c:v>0.47394086658374568</c:v>
                </c:pt>
                <c:pt idx="259">
                  <c:v>-0.27311295620010978</c:v>
                </c:pt>
                <c:pt idx="260">
                  <c:v>0.513627940656457</c:v>
                </c:pt>
                <c:pt idx="261">
                  <c:v>-1.7956615817363516E-2</c:v>
                </c:pt>
                <c:pt idx="262">
                  <c:v>0.6767140722445032</c:v>
                </c:pt>
                <c:pt idx="263">
                  <c:v>-0.3726323113198089</c:v>
                </c:pt>
                <c:pt idx="264">
                  <c:v>-0.22861160446513024</c:v>
                </c:pt>
                <c:pt idx="265">
                  <c:v>0.37508128995900519</c:v>
                </c:pt>
                <c:pt idx="266">
                  <c:v>0.63538306740961836</c:v>
                </c:pt>
                <c:pt idx="267">
                  <c:v>0.1078277148535329</c:v>
                </c:pt>
                <c:pt idx="268">
                  <c:v>-0.51170889254048268</c:v>
                </c:pt>
                <c:pt idx="269">
                  <c:v>0.18936878500859111</c:v>
                </c:pt>
                <c:pt idx="270">
                  <c:v>-0.13729048523915824</c:v>
                </c:pt>
                <c:pt idx="271">
                  <c:v>-0.75578680612166238</c:v>
                </c:pt>
                <c:pt idx="272">
                  <c:v>-0.69984675156912846</c:v>
                </c:pt>
                <c:pt idx="273">
                  <c:v>-0.29319760265753403</c:v>
                </c:pt>
                <c:pt idx="274">
                  <c:v>0.35441854709134596</c:v>
                </c:pt>
                <c:pt idx="275">
                  <c:v>1.0346496361773863</c:v>
                </c:pt>
                <c:pt idx="276">
                  <c:v>0.67211315246977388</c:v>
                </c:pt>
                <c:pt idx="277">
                  <c:v>0.16458068181063226</c:v>
                </c:pt>
                <c:pt idx="278">
                  <c:v>0.54686982404606954</c:v>
                </c:pt>
                <c:pt idx="279">
                  <c:v>0.17512674130365546</c:v>
                </c:pt>
                <c:pt idx="280">
                  <c:v>-0.36442223081672726</c:v>
                </c:pt>
                <c:pt idx="281">
                  <c:v>-0.62297254883864017</c:v>
                </c:pt>
                <c:pt idx="282">
                  <c:v>-0.17636245313663851</c:v>
                </c:pt>
                <c:pt idx="283">
                  <c:v>-0.92268977884574921</c:v>
                </c:pt>
                <c:pt idx="284">
                  <c:v>0.11806883205851848</c:v>
                </c:pt>
                <c:pt idx="285">
                  <c:v>-1.0373824644948151</c:v>
                </c:pt>
                <c:pt idx="286">
                  <c:v>0.24995392015097873</c:v>
                </c:pt>
                <c:pt idx="287">
                  <c:v>1.7512462837990243E-2</c:v>
                </c:pt>
                <c:pt idx="288">
                  <c:v>-8.3455921859263066E-2</c:v>
                </c:pt>
                <c:pt idx="289">
                  <c:v>0.6928203230275507</c:v>
                </c:pt>
                <c:pt idx="290">
                  <c:v>0.56015600619734041</c:v>
                </c:pt>
                <c:pt idx="291">
                  <c:v>-3.3668665684633663E-2</c:v>
                </c:pt>
                <c:pt idx="292">
                  <c:v>-0.47310299802102962</c:v>
                </c:pt>
                <c:pt idx="293">
                  <c:v>-0.18453673447939428</c:v>
                </c:pt>
                <c:pt idx="294">
                  <c:v>-0.34584747266013827</c:v>
                </c:pt>
                <c:pt idx="295">
                  <c:v>-6.3457959053176458E-2</c:v>
                </c:pt>
                <c:pt idx="296">
                  <c:v>0.23181096372913157</c:v>
                </c:pt>
                <c:pt idx="297">
                  <c:v>-0.53731396847008717</c:v>
                </c:pt>
                <c:pt idx="298">
                  <c:v>-0.36156266835803691</c:v>
                </c:pt>
                <c:pt idx="299">
                  <c:v>-0.19329873793987995</c:v>
                </c:pt>
                <c:pt idx="300">
                  <c:v>-0.62409670681641116</c:v>
                </c:pt>
                <c:pt idx="301">
                  <c:v>-0.53108440401994739</c:v>
                </c:pt>
                <c:pt idx="302">
                  <c:v>-0.35565072735718462</c:v>
                </c:pt>
                <c:pt idx="303">
                  <c:v>-0.17053160880521462</c:v>
                </c:pt>
                <c:pt idx="304">
                  <c:v>-0.56050661596613238</c:v>
                </c:pt>
                <c:pt idx="305">
                  <c:v>-1.038296093050419</c:v>
                </c:pt>
                <c:pt idx="306">
                  <c:v>-0.5978422972711106</c:v>
                </c:pt>
                <c:pt idx="307">
                  <c:v>6.9072785000631257E-2</c:v>
                </c:pt>
                <c:pt idx="308">
                  <c:v>-0.6487803420987055</c:v>
                </c:pt>
                <c:pt idx="309">
                  <c:v>-0.18597730171543753</c:v>
                </c:pt>
                <c:pt idx="310">
                  <c:v>0.13648335342269161</c:v>
                </c:pt>
                <c:pt idx="311">
                  <c:v>-0.44564118601006353</c:v>
                </c:pt>
                <c:pt idx="312">
                  <c:v>0.45382380199848654</c:v>
                </c:pt>
                <c:pt idx="313">
                  <c:v>-0.1676949619441219</c:v>
                </c:pt>
                <c:pt idx="314">
                  <c:v>-0.34901266106143342</c:v>
                </c:pt>
                <c:pt idx="315">
                  <c:v>-0.27268602637613448</c:v>
                </c:pt>
                <c:pt idx="316">
                  <c:v>1.1817442291124514E-2</c:v>
                </c:pt>
                <c:pt idx="317">
                  <c:v>3.2300210817796889E-2</c:v>
                </c:pt>
                <c:pt idx="318">
                  <c:v>0.55889290289830007</c:v>
                </c:pt>
                <c:pt idx="319">
                  <c:v>-0.49487165930539351</c:v>
                </c:pt>
                <c:pt idx="320">
                  <c:v>-0.33208924153804265</c:v>
                </c:pt>
                <c:pt idx="321">
                  <c:v>-0.55813017320134772</c:v>
                </c:pt>
                <c:pt idx="322">
                  <c:v>0.93483410855525872</c:v>
                </c:pt>
                <c:pt idx="323">
                  <c:v>0.79203753762134999</c:v>
                </c:pt>
                <c:pt idx="324">
                  <c:v>0.69282032302755081</c:v>
                </c:pt>
                <c:pt idx="325">
                  <c:v>0.71805681050420733</c:v>
                </c:pt>
                <c:pt idx="326">
                  <c:v>0.73183718493603522</c:v>
                </c:pt>
                <c:pt idx="327">
                  <c:v>0.69282032302755092</c:v>
                </c:pt>
                <c:pt idx="328">
                  <c:v>-0.72524951180867059</c:v>
                </c:pt>
                <c:pt idx="329">
                  <c:v>-0.6102314300715288</c:v>
                </c:pt>
                <c:pt idx="330">
                  <c:v>-0.72375811947960345</c:v>
                </c:pt>
                <c:pt idx="331">
                  <c:v>-0.49487165930539367</c:v>
                </c:pt>
                <c:pt idx="332">
                  <c:v>-1.4698361814954456E-2</c:v>
                </c:pt>
                <c:pt idx="333">
                  <c:v>0.14069112910823983</c:v>
                </c:pt>
                <c:pt idx="334">
                  <c:v>-0.41667297902751388</c:v>
                </c:pt>
                <c:pt idx="335">
                  <c:v>3.4921774079391947E-2</c:v>
                </c:pt>
                <c:pt idx="336">
                  <c:v>-0.13636422084066166</c:v>
                </c:pt>
                <c:pt idx="337">
                  <c:v>-0.49487165930539345</c:v>
                </c:pt>
                <c:pt idx="338">
                  <c:v>-0.21545820071493466</c:v>
                </c:pt>
                <c:pt idx="339">
                  <c:v>0.75692158635321949</c:v>
                </c:pt>
                <c:pt idx="340">
                  <c:v>0.10832867602823637</c:v>
                </c:pt>
                <c:pt idx="341">
                  <c:v>0.81134343205592785</c:v>
                </c:pt>
                <c:pt idx="342">
                  <c:v>0.10785243932406212</c:v>
                </c:pt>
                <c:pt idx="343">
                  <c:v>0.17484800519382937</c:v>
                </c:pt>
                <c:pt idx="344">
                  <c:v>-0.36477784707802918</c:v>
                </c:pt>
                <c:pt idx="345">
                  <c:v>-0.50726350424977151</c:v>
                </c:pt>
                <c:pt idx="346">
                  <c:v>0.24416150659976202</c:v>
                </c:pt>
                <c:pt idx="347">
                  <c:v>-0.53817941796081048</c:v>
                </c:pt>
                <c:pt idx="348">
                  <c:v>3.2557830043225378E-2</c:v>
                </c:pt>
                <c:pt idx="349">
                  <c:v>-0.53097572318166619</c:v>
                </c:pt>
                <c:pt idx="350">
                  <c:v>-0.19201693067947329</c:v>
                </c:pt>
                <c:pt idx="351">
                  <c:v>-0.37330188542429249</c:v>
                </c:pt>
                <c:pt idx="352">
                  <c:v>-0.33942567264069234</c:v>
                </c:pt>
                <c:pt idx="353">
                  <c:v>-0.42020623012066349</c:v>
                </c:pt>
                <c:pt idx="354">
                  <c:v>-2.6232124369376462E-2</c:v>
                </c:pt>
                <c:pt idx="355">
                  <c:v>-0.54517473314194487</c:v>
                </c:pt>
                <c:pt idx="356">
                  <c:v>-1.3872681354370235</c:v>
                </c:pt>
                <c:pt idx="357">
                  <c:v>-0.23123482870256976</c:v>
                </c:pt>
                <c:pt idx="358">
                  <c:v>-0.34102664371387553</c:v>
                </c:pt>
                <c:pt idx="359">
                  <c:v>-0.16302667085423034</c:v>
                </c:pt>
                <c:pt idx="360">
                  <c:v>0.42458325833164967</c:v>
                </c:pt>
                <c:pt idx="361">
                  <c:v>0.66934792464332715</c:v>
                </c:pt>
                <c:pt idx="362">
                  <c:v>-0.53850620508722769</c:v>
                </c:pt>
                <c:pt idx="363">
                  <c:v>0.14911262417577081</c:v>
                </c:pt>
                <c:pt idx="364">
                  <c:v>-0.14510112694410576</c:v>
                </c:pt>
                <c:pt idx="365">
                  <c:v>0.2329275126451047</c:v>
                </c:pt>
                <c:pt idx="366">
                  <c:v>8.7965754001633645E-2</c:v>
                </c:pt>
                <c:pt idx="367">
                  <c:v>4.0853017070262107E-2</c:v>
                </c:pt>
                <c:pt idx="368">
                  <c:v>0.34020595454200053</c:v>
                </c:pt>
                <c:pt idx="369">
                  <c:v>0.46493292543273135</c:v>
                </c:pt>
                <c:pt idx="370">
                  <c:v>-0.34715775534520749</c:v>
                </c:pt>
                <c:pt idx="371">
                  <c:v>-0.22974708705334079</c:v>
                </c:pt>
                <c:pt idx="372">
                  <c:v>0.26822794178446485</c:v>
                </c:pt>
                <c:pt idx="373">
                  <c:v>0.16438681446723374</c:v>
                </c:pt>
                <c:pt idx="374">
                  <c:v>0.18117832063440797</c:v>
                </c:pt>
                <c:pt idx="375">
                  <c:v>-0.10253305240552224</c:v>
                </c:pt>
                <c:pt idx="376">
                  <c:v>0.29037551128537364</c:v>
                </c:pt>
                <c:pt idx="377">
                  <c:v>-0.44554065520672348</c:v>
                </c:pt>
                <c:pt idx="378">
                  <c:v>0.47941545608090541</c:v>
                </c:pt>
                <c:pt idx="379">
                  <c:v>-0.87175172787237454</c:v>
                </c:pt>
                <c:pt idx="380">
                  <c:v>-0.44422924424409493</c:v>
                </c:pt>
                <c:pt idx="381">
                  <c:v>0.27915315324776396</c:v>
                </c:pt>
                <c:pt idx="382">
                  <c:v>-0.53995991800048171</c:v>
                </c:pt>
                <c:pt idx="383">
                  <c:v>0.10487312037429189</c:v>
                </c:pt>
                <c:pt idx="384">
                  <c:v>7.2532199853491158E-2</c:v>
                </c:pt>
                <c:pt idx="385">
                  <c:v>-0.49487165930539351</c:v>
                </c:pt>
                <c:pt idx="386">
                  <c:v>-0.49487165930539345</c:v>
                </c:pt>
                <c:pt idx="387">
                  <c:v>-0.43005805179495188</c:v>
                </c:pt>
                <c:pt idx="388">
                  <c:v>0.42013112365541017</c:v>
                </c:pt>
                <c:pt idx="389">
                  <c:v>-4.3184514245472906E-2</c:v>
                </c:pt>
                <c:pt idx="390">
                  <c:v>0.37525672302427993</c:v>
                </c:pt>
                <c:pt idx="391">
                  <c:v>-0.53067527149051741</c:v>
                </c:pt>
                <c:pt idx="392">
                  <c:v>0.41750766989940968</c:v>
                </c:pt>
                <c:pt idx="393">
                  <c:v>0.68591086316806571</c:v>
                </c:pt>
                <c:pt idx="394">
                  <c:v>0.68020106399952285</c:v>
                </c:pt>
                <c:pt idx="395">
                  <c:v>0.20724176050986093</c:v>
                </c:pt>
                <c:pt idx="396">
                  <c:v>0.17797138771800758</c:v>
                </c:pt>
                <c:pt idx="397">
                  <c:v>0.49560484010935041</c:v>
                </c:pt>
                <c:pt idx="398">
                  <c:v>0.74274996424538209</c:v>
                </c:pt>
                <c:pt idx="399">
                  <c:v>0.89202717235138385</c:v>
                </c:pt>
                <c:pt idx="400">
                  <c:v>0.69282032302755092</c:v>
                </c:pt>
                <c:pt idx="401">
                  <c:v>0.69282032302755081</c:v>
                </c:pt>
                <c:pt idx="402">
                  <c:v>0.93216340085672034</c:v>
                </c:pt>
                <c:pt idx="403">
                  <c:v>0.62206280587406937</c:v>
                </c:pt>
                <c:pt idx="404">
                  <c:v>0.14722246557904653</c:v>
                </c:pt>
                <c:pt idx="405">
                  <c:v>0.23695387231842441</c:v>
                </c:pt>
                <c:pt idx="406">
                  <c:v>-0.23442316806206231</c:v>
                </c:pt>
                <c:pt idx="407">
                  <c:v>8.9183419702847155E-2</c:v>
                </c:pt>
                <c:pt idx="408">
                  <c:v>0.69282032302755092</c:v>
                </c:pt>
                <c:pt idx="409">
                  <c:v>0.6928203230275507</c:v>
                </c:pt>
                <c:pt idx="410">
                  <c:v>0.94244854875741435</c:v>
                </c:pt>
                <c:pt idx="411">
                  <c:v>0.37279849036167034</c:v>
                </c:pt>
                <c:pt idx="412">
                  <c:v>0.58228324411758947</c:v>
                </c:pt>
                <c:pt idx="413">
                  <c:v>0.67107943371584766</c:v>
                </c:pt>
                <c:pt idx="414">
                  <c:v>-0.27623527509737589</c:v>
                </c:pt>
                <c:pt idx="415">
                  <c:v>7.8609599174737671E-2</c:v>
                </c:pt>
                <c:pt idx="416">
                  <c:v>-0.53301749417601452</c:v>
                </c:pt>
                <c:pt idx="417">
                  <c:v>-0.19411858968784654</c:v>
                </c:pt>
                <c:pt idx="418">
                  <c:v>-0.20449681410134907</c:v>
                </c:pt>
                <c:pt idx="419">
                  <c:v>-0.49487165930539345</c:v>
                </c:pt>
                <c:pt idx="420">
                  <c:v>0.69282032302755092</c:v>
                </c:pt>
                <c:pt idx="421">
                  <c:v>0.87077289172726102</c:v>
                </c:pt>
                <c:pt idx="422">
                  <c:v>8.0606399256665975E-2</c:v>
                </c:pt>
                <c:pt idx="423">
                  <c:v>-0.43434462047324185</c:v>
                </c:pt>
                <c:pt idx="424">
                  <c:v>-0.30232680813962509</c:v>
                </c:pt>
                <c:pt idx="425">
                  <c:v>0.65684121140157692</c:v>
                </c:pt>
                <c:pt idx="426">
                  <c:v>0.34852633308856024</c:v>
                </c:pt>
                <c:pt idx="427">
                  <c:v>-0.42074375391862701</c:v>
                </c:pt>
                <c:pt idx="428">
                  <c:v>-0.36911603258394765</c:v>
                </c:pt>
                <c:pt idx="429">
                  <c:v>-0.47685063325490012</c:v>
                </c:pt>
                <c:pt idx="430">
                  <c:v>0.74524969134250107</c:v>
                </c:pt>
                <c:pt idx="431">
                  <c:v>-0.34162682043896869</c:v>
                </c:pt>
                <c:pt idx="432">
                  <c:v>0.54540353547002607</c:v>
                </c:pt>
                <c:pt idx="433">
                  <c:v>0.16090918097280033</c:v>
                </c:pt>
                <c:pt idx="434">
                  <c:v>-0.63884955337885785</c:v>
                </c:pt>
                <c:pt idx="435">
                  <c:v>7.9946106596018376E-3</c:v>
                </c:pt>
                <c:pt idx="436">
                  <c:v>3.2424915197637641E-2</c:v>
                </c:pt>
                <c:pt idx="437">
                  <c:v>0.69134891547951538</c:v>
                </c:pt>
                <c:pt idx="438">
                  <c:v>0.71708369060966182</c:v>
                </c:pt>
                <c:pt idx="439">
                  <c:v>-0.55795690229466977</c:v>
                </c:pt>
                <c:pt idx="440">
                  <c:v>-0.59576982665660205</c:v>
                </c:pt>
                <c:pt idx="441">
                  <c:v>0.72303594400021209</c:v>
                </c:pt>
                <c:pt idx="442">
                  <c:v>9.8865661493666074E-2</c:v>
                </c:pt>
                <c:pt idx="443">
                  <c:v>-0.41517038750096558</c:v>
                </c:pt>
                <c:pt idx="444">
                  <c:v>0.12337192354568166</c:v>
                </c:pt>
                <c:pt idx="445">
                  <c:v>-0.24232741985874959</c:v>
                </c:pt>
                <c:pt idx="446">
                  <c:v>0.19637570968069418</c:v>
                </c:pt>
                <c:pt idx="447">
                  <c:v>0.13052103169877988</c:v>
                </c:pt>
                <c:pt idx="448">
                  <c:v>-0.12753151149655298</c:v>
                </c:pt>
                <c:pt idx="449">
                  <c:v>-0.58013569933227449</c:v>
                </c:pt>
                <c:pt idx="450">
                  <c:v>0.39549400838157855</c:v>
                </c:pt>
                <c:pt idx="451">
                  <c:v>-3.9618476135275124E-2</c:v>
                </c:pt>
                <c:pt idx="452">
                  <c:v>-0.61857062061305124</c:v>
                </c:pt>
                <c:pt idx="453">
                  <c:v>-0.47754222612086528</c:v>
                </c:pt>
                <c:pt idx="454">
                  <c:v>0.15924536275930534</c:v>
                </c:pt>
                <c:pt idx="455">
                  <c:v>-2.2731645207726511E-2</c:v>
                </c:pt>
                <c:pt idx="456">
                  <c:v>-0.39380599361580215</c:v>
                </c:pt>
                <c:pt idx="457">
                  <c:v>0.29134851248810117</c:v>
                </c:pt>
                <c:pt idx="458">
                  <c:v>-0.26691785116465799</c:v>
                </c:pt>
                <c:pt idx="459">
                  <c:v>0.40693199553716286</c:v>
                </c:pt>
                <c:pt idx="460">
                  <c:v>-0.97600551214464559</c:v>
                </c:pt>
                <c:pt idx="461">
                  <c:v>-5.4751129964380432E-2</c:v>
                </c:pt>
                <c:pt idx="462">
                  <c:v>-0.78705274926707025</c:v>
                </c:pt>
                <c:pt idx="463">
                  <c:v>-0.17598209367997802</c:v>
                </c:pt>
                <c:pt idx="464">
                  <c:v>-0.14720492547300268</c:v>
                </c:pt>
                <c:pt idx="465">
                  <c:v>-0.64554713159947164</c:v>
                </c:pt>
                <c:pt idx="466">
                  <c:v>-0.91516152871601575</c:v>
                </c:pt>
                <c:pt idx="467">
                  <c:v>-0.95993300092451694</c:v>
                </c:pt>
                <c:pt idx="468">
                  <c:v>-1.1905866848708146E-2</c:v>
                </c:pt>
                <c:pt idx="469">
                  <c:v>0.3530027625993139</c:v>
                </c:pt>
                <c:pt idx="470">
                  <c:v>-0.55654700621323072</c:v>
                </c:pt>
                <c:pt idx="471">
                  <c:v>-0.38146405603894951</c:v>
                </c:pt>
                <c:pt idx="472">
                  <c:v>-0.17603731713847864</c:v>
                </c:pt>
                <c:pt idx="473">
                  <c:v>-0.48029236388655472</c:v>
                </c:pt>
                <c:pt idx="474">
                  <c:v>-0.11349914114944012</c:v>
                </c:pt>
                <c:pt idx="475">
                  <c:v>2.959330446691787E-2</c:v>
                </c:pt>
                <c:pt idx="476">
                  <c:v>0.48346343241386619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A-4965-B0E9-8DBA16B15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353752"/>
        <c:axId val="216094944"/>
      </c:barChart>
      <c:lineChart>
        <c:grouping val="standard"/>
        <c:varyColors val="0"/>
        <c:ser>
          <c:idx val="1"/>
          <c:order val="1"/>
          <c:tx>
            <c:v>High threshold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'Z-scores'!$C$18:$RK$18</c:f>
              <c:numCache>
                <c:formatCode>General</c:formatCode>
                <c:ptCount val="47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1A-4965-B0E9-8DBA16B15FF1}"/>
            </c:ext>
          </c:extLst>
        </c:ser>
        <c:ser>
          <c:idx val="3"/>
          <c:order val="2"/>
          <c:tx>
            <c:v>Low threshold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'Z-scores'!$C$19:$RK$19</c:f>
              <c:numCache>
                <c:formatCode>General</c:formatCode>
                <c:ptCount val="477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1A-4965-B0E9-8DBA16B15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353752"/>
        <c:axId val="216094944"/>
      </c:lineChart>
      <c:catAx>
        <c:axId val="450353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6094944"/>
        <c:crosses val="autoZero"/>
        <c:auto val="1"/>
        <c:lblAlgn val="ctr"/>
        <c:lblOffset val="100"/>
        <c:noMultiLvlLbl val="0"/>
      </c:catAx>
      <c:valAx>
        <c:axId val="21609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5035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Z-scores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'Z-scores&lt;3'!$C$3:$RK$3</c:f>
              <c:strCache>
                <c:ptCount val="477"/>
                <c:pt idx="0">
                  <c:v>Isocortex</c:v>
                </c:pt>
                <c:pt idx="1">
                  <c:v>Frontal pole, layer 1</c:v>
                </c:pt>
                <c:pt idx="2">
                  <c:v>Frontal pole, layer 2/3</c:v>
                </c:pt>
                <c:pt idx="3">
                  <c:v>Primary motor area</c:v>
                </c:pt>
                <c:pt idx="4">
                  <c:v>Primary motor area, Layer 1</c:v>
                </c:pt>
                <c:pt idx="5">
                  <c:v>Primary motor area, Layer 2/3</c:v>
                </c:pt>
                <c:pt idx="6">
                  <c:v>Primary motor area, Layer 5</c:v>
                </c:pt>
                <c:pt idx="7">
                  <c:v>Primary motor area, Layer 6a</c:v>
                </c:pt>
                <c:pt idx="8">
                  <c:v>Primary motor area, Layer 6b</c:v>
                </c:pt>
                <c:pt idx="9">
                  <c:v>Secondary motor area, layer 1</c:v>
                </c:pt>
                <c:pt idx="10">
                  <c:v>Secondary motor area, layer 2/3</c:v>
                </c:pt>
                <c:pt idx="11">
                  <c:v>Secondary motor area, layer 5</c:v>
                </c:pt>
                <c:pt idx="12">
                  <c:v>Secondary motor area, layer 6a</c:v>
                </c:pt>
                <c:pt idx="13">
                  <c:v>Secondary motor area, layer 6b</c:v>
                </c:pt>
                <c:pt idx="14">
                  <c:v>Primary somatosensory area, nose, layer 1</c:v>
                </c:pt>
                <c:pt idx="15">
                  <c:v>Primary somatosensory area, nose, layer 2/3</c:v>
                </c:pt>
                <c:pt idx="16">
                  <c:v>Primary somatosensory area, nose, layer 4</c:v>
                </c:pt>
                <c:pt idx="17">
                  <c:v>Primary somatosensory area, nose, layer 5</c:v>
                </c:pt>
                <c:pt idx="18">
                  <c:v>Primary somatosensory area, nose, layer 6a</c:v>
                </c:pt>
                <c:pt idx="19">
                  <c:v>Primary somatosensory area, nose, layer 6b</c:v>
                </c:pt>
                <c:pt idx="20">
                  <c:v>Primary somatosensory area, barrel field, layer 1</c:v>
                </c:pt>
                <c:pt idx="21">
                  <c:v>Primary somatosensory area, barrel field, layer 2/3</c:v>
                </c:pt>
                <c:pt idx="22">
                  <c:v>Primary somatosensory area, barrel field, layer 4</c:v>
                </c:pt>
                <c:pt idx="23">
                  <c:v>Primary somatosensory area, barrel field, layer 5</c:v>
                </c:pt>
                <c:pt idx="24">
                  <c:v>Primary somatosensory area, barrel field, layer 6a</c:v>
                </c:pt>
                <c:pt idx="25">
                  <c:v>Primary somatosensory area, barrel field, layer 6b</c:v>
                </c:pt>
                <c:pt idx="26">
                  <c:v>Primary somatosensory area, lower limb, layer 1</c:v>
                </c:pt>
                <c:pt idx="27">
                  <c:v>Primary somatosensory area, lower limb, layer 2/3</c:v>
                </c:pt>
                <c:pt idx="28">
                  <c:v>Primary somatosensory area, lower limb, layer 4</c:v>
                </c:pt>
                <c:pt idx="29">
                  <c:v>Primary somatosensory area, lower limb, layer 5</c:v>
                </c:pt>
                <c:pt idx="30">
                  <c:v>Primary somatosensory area, lower limb, layer 6a</c:v>
                </c:pt>
                <c:pt idx="31">
                  <c:v>Primary somatosensory area, lower limb, layer 6b</c:v>
                </c:pt>
                <c:pt idx="32">
                  <c:v>Primary somatosensory area, mouth, layer 1</c:v>
                </c:pt>
                <c:pt idx="33">
                  <c:v>Primary somatosensory area, mouth, layer 2/3</c:v>
                </c:pt>
                <c:pt idx="34">
                  <c:v>Primary somatosensory area, mouth, layer 4</c:v>
                </c:pt>
                <c:pt idx="35">
                  <c:v>Primary somatosensory area, mouth, layer 5</c:v>
                </c:pt>
                <c:pt idx="36">
                  <c:v>Primary somatosensory area, mouth, layer 6a</c:v>
                </c:pt>
                <c:pt idx="37">
                  <c:v>Primary somatosensory area, mouth, layer 6b</c:v>
                </c:pt>
                <c:pt idx="38">
                  <c:v>Primary somatosensory area, upper limb, layer 1</c:v>
                </c:pt>
                <c:pt idx="39">
                  <c:v>Primary somatosensory area, upper limb, layer 2/3</c:v>
                </c:pt>
                <c:pt idx="40">
                  <c:v>Primary somatosensory area, upper limb, layer 4</c:v>
                </c:pt>
                <c:pt idx="41">
                  <c:v>Primary somatosensory area, upper limb, layer 5</c:v>
                </c:pt>
                <c:pt idx="42">
                  <c:v>Primary somatosensory area, upper limb, layer 6a</c:v>
                </c:pt>
                <c:pt idx="43">
                  <c:v>Primary somatosensory area, upper limb, layer 6b</c:v>
                </c:pt>
                <c:pt idx="44">
                  <c:v>Primary somatosensory area, trunk, layer 1</c:v>
                </c:pt>
                <c:pt idx="45">
                  <c:v>Primary somatosensory area, trunk, layer 2/3</c:v>
                </c:pt>
                <c:pt idx="46">
                  <c:v>Primary somatosensory area, trunk, layer 4</c:v>
                </c:pt>
                <c:pt idx="47">
                  <c:v>Primary somatosensory area, trunk, layer 5</c:v>
                </c:pt>
                <c:pt idx="48">
                  <c:v>Primary somatosensory area, trunk, layer 6a</c:v>
                </c:pt>
                <c:pt idx="49">
                  <c:v>Primary somatosensory area, trunk, layer 6b</c:v>
                </c:pt>
                <c:pt idx="50">
                  <c:v>Supplemental somatosensory area, layer 1</c:v>
                </c:pt>
                <c:pt idx="51">
                  <c:v>Supplemental somatosensory area, layer 2/3</c:v>
                </c:pt>
                <c:pt idx="52">
                  <c:v>Supplemental somatosensory area, layer 4</c:v>
                </c:pt>
                <c:pt idx="53">
                  <c:v>Supplemental somatosensory area, layer 5</c:v>
                </c:pt>
                <c:pt idx="54">
                  <c:v>Supplemental somatosensory area, layer 6a</c:v>
                </c:pt>
                <c:pt idx="55">
                  <c:v>Supplemental somatosensory area, layer 6b</c:v>
                </c:pt>
                <c:pt idx="56">
                  <c:v>Gustatory areas, layer 1</c:v>
                </c:pt>
                <c:pt idx="57">
                  <c:v>Gustatory areas, layer 2/3</c:v>
                </c:pt>
                <c:pt idx="58">
                  <c:v>Gustatory areas, layer 4</c:v>
                </c:pt>
                <c:pt idx="59">
                  <c:v>Gustatory areas, layer 5</c:v>
                </c:pt>
                <c:pt idx="60">
                  <c:v>Gustatory areas, layer 6a</c:v>
                </c:pt>
                <c:pt idx="61">
                  <c:v>Gustatory areas, layer 6b</c:v>
                </c:pt>
                <c:pt idx="62">
                  <c:v>Visceral area, layer 1</c:v>
                </c:pt>
                <c:pt idx="63">
                  <c:v>Visceral area, layer 2/3</c:v>
                </c:pt>
                <c:pt idx="64">
                  <c:v>Visceral area, layer 4</c:v>
                </c:pt>
                <c:pt idx="65">
                  <c:v>Visceral area, layer 5</c:v>
                </c:pt>
                <c:pt idx="66">
                  <c:v>Visceral area, layer 6a</c:v>
                </c:pt>
                <c:pt idx="67">
                  <c:v>Visceral area, layer 6b</c:v>
                </c:pt>
                <c:pt idx="68">
                  <c:v>Dorsal auditory area, layer 1</c:v>
                </c:pt>
                <c:pt idx="69">
                  <c:v>Dorsal auditory area, layer 2/3</c:v>
                </c:pt>
                <c:pt idx="70">
                  <c:v>Dorsal auditory area, layer 4</c:v>
                </c:pt>
                <c:pt idx="71">
                  <c:v>Dorsal auditory area, layer 5</c:v>
                </c:pt>
                <c:pt idx="72">
                  <c:v>Dorsal auditory area, layer 6a</c:v>
                </c:pt>
                <c:pt idx="73">
                  <c:v>Dorsal auditory area, layer 6b</c:v>
                </c:pt>
                <c:pt idx="74">
                  <c:v>Primary auditory area, layer 1</c:v>
                </c:pt>
                <c:pt idx="75">
                  <c:v>Primary auditory area, layer 2/3</c:v>
                </c:pt>
                <c:pt idx="76">
                  <c:v>Primary auditory area, layer 4</c:v>
                </c:pt>
                <c:pt idx="77">
                  <c:v>Primary auditory area, layer 5</c:v>
                </c:pt>
                <c:pt idx="78">
                  <c:v>Primary auditory area, layer 6a</c:v>
                </c:pt>
                <c:pt idx="79">
                  <c:v>Primary auditory area, layer 6b</c:v>
                </c:pt>
                <c:pt idx="80">
                  <c:v>Posterior auditory area, layer 1</c:v>
                </c:pt>
                <c:pt idx="81">
                  <c:v>Posterior auditory area, layer 2/3</c:v>
                </c:pt>
                <c:pt idx="82">
                  <c:v>Posterior auditory area, layer 4</c:v>
                </c:pt>
                <c:pt idx="83">
                  <c:v>Posterior auditory area, layer 5</c:v>
                </c:pt>
                <c:pt idx="84">
                  <c:v>Posterior auditory area, layer 6a</c:v>
                </c:pt>
                <c:pt idx="85">
                  <c:v>Posterior auditory area, layer 6b</c:v>
                </c:pt>
                <c:pt idx="86">
                  <c:v>Ventral auditory area, layer 1</c:v>
                </c:pt>
                <c:pt idx="87">
                  <c:v>Ventral auditory area, layer 2/3</c:v>
                </c:pt>
                <c:pt idx="88">
                  <c:v>Ventral auditory area, layer 4</c:v>
                </c:pt>
                <c:pt idx="89">
                  <c:v>Ventral auditory area, layer 5</c:v>
                </c:pt>
                <c:pt idx="90">
                  <c:v>Ventral auditory area, layer 6a</c:v>
                </c:pt>
                <c:pt idx="91">
                  <c:v>Ventral auditory area, layer 6b</c:v>
                </c:pt>
                <c:pt idx="92">
                  <c:v>Anterolateral visual area, layer 1</c:v>
                </c:pt>
                <c:pt idx="93">
                  <c:v>Anterolateral visual area, layer 2/3</c:v>
                </c:pt>
                <c:pt idx="94">
                  <c:v>Anterolateral visual area, layer 4</c:v>
                </c:pt>
                <c:pt idx="95">
                  <c:v>Anterolateral visual area, layer 5</c:v>
                </c:pt>
                <c:pt idx="96">
                  <c:v>Anterolateral visual area, layer 6a</c:v>
                </c:pt>
                <c:pt idx="97">
                  <c:v>Anterolateral visual area, layer 6b</c:v>
                </c:pt>
                <c:pt idx="98">
                  <c:v>Anteromedial visual area, layer 1</c:v>
                </c:pt>
                <c:pt idx="99">
                  <c:v>Anteromedial visual area, layer 2/3</c:v>
                </c:pt>
                <c:pt idx="100">
                  <c:v>Anteromedial visual area, layer 4</c:v>
                </c:pt>
                <c:pt idx="101">
                  <c:v>Anteromedial visual area, layer 5</c:v>
                </c:pt>
                <c:pt idx="102">
                  <c:v>Anteromedial visual area, layer 6a</c:v>
                </c:pt>
                <c:pt idx="103">
                  <c:v>Anteromedial visual area, layer 6b</c:v>
                </c:pt>
                <c:pt idx="104">
                  <c:v>Lateral visual area, layer 1</c:v>
                </c:pt>
                <c:pt idx="105">
                  <c:v>Lateral visual area, layer 2/3</c:v>
                </c:pt>
                <c:pt idx="106">
                  <c:v>Lateral visual area, layer 4</c:v>
                </c:pt>
                <c:pt idx="107">
                  <c:v>Lateral visual area, layer 5</c:v>
                </c:pt>
                <c:pt idx="108">
                  <c:v>Lateral visual area, layer 6a</c:v>
                </c:pt>
                <c:pt idx="109">
                  <c:v>Lateral visual area, layer 6b</c:v>
                </c:pt>
                <c:pt idx="110">
                  <c:v>Primary visual area, layer 1</c:v>
                </c:pt>
                <c:pt idx="111">
                  <c:v>Primary visual area, layer 2/3</c:v>
                </c:pt>
                <c:pt idx="112">
                  <c:v>Primary visual area, layer 4</c:v>
                </c:pt>
                <c:pt idx="113">
                  <c:v>Primary visual area, layer 5</c:v>
                </c:pt>
                <c:pt idx="114">
                  <c:v>Primary visual area, layer 6a</c:v>
                </c:pt>
                <c:pt idx="115">
                  <c:v>Primary visual area, layer 6b</c:v>
                </c:pt>
                <c:pt idx="116">
                  <c:v>Posterolateral visual area, layer 1</c:v>
                </c:pt>
                <c:pt idx="117">
                  <c:v>Posterolateral visual area, layer 2/3</c:v>
                </c:pt>
                <c:pt idx="118">
                  <c:v>Posterolateral visual area, layer 4</c:v>
                </c:pt>
                <c:pt idx="119">
                  <c:v>Posterolateral visual area, layer 5</c:v>
                </c:pt>
                <c:pt idx="120">
                  <c:v>Posterolateral visual area, layer 6a</c:v>
                </c:pt>
                <c:pt idx="121">
                  <c:v>Posterolateral visual area, layer 6b</c:v>
                </c:pt>
                <c:pt idx="122">
                  <c:v>posteromedial visual area, layer 1</c:v>
                </c:pt>
                <c:pt idx="123">
                  <c:v>posteromedial visual area, layer 2/3</c:v>
                </c:pt>
                <c:pt idx="124">
                  <c:v>posteromedial visual area, layer 4</c:v>
                </c:pt>
                <c:pt idx="125">
                  <c:v>posteromedial visual area, layer 5</c:v>
                </c:pt>
                <c:pt idx="126">
                  <c:v>posteromedial visual area, layer 6a</c:v>
                </c:pt>
                <c:pt idx="127">
                  <c:v>posteromedial visual area, layer 6b</c:v>
                </c:pt>
                <c:pt idx="128">
                  <c:v>Anterior cingulate area, dorsal part, layer 1</c:v>
                </c:pt>
                <c:pt idx="129">
                  <c:v>Anterior cingulate area, dorsal part, layer 2/3</c:v>
                </c:pt>
                <c:pt idx="130">
                  <c:v>Anterior cingulate area, dorsal part, layer 5</c:v>
                </c:pt>
                <c:pt idx="131">
                  <c:v>Anterior cingulate area, dorsal part, layer 6a</c:v>
                </c:pt>
                <c:pt idx="132">
                  <c:v>Anterior cingulate area, dorsal part, layer 6b</c:v>
                </c:pt>
                <c:pt idx="133">
                  <c:v>Anterior cingulate area, ventral part, layer 2/3</c:v>
                </c:pt>
                <c:pt idx="134">
                  <c:v>Anterior cingulate area, ventral part, layer 5</c:v>
                </c:pt>
                <c:pt idx="135">
                  <c:v>Anterior cingulate area, ventral part, 6a</c:v>
                </c:pt>
                <c:pt idx="136">
                  <c:v>Anterior cingulate area, ventral part, 6b</c:v>
                </c:pt>
                <c:pt idx="137">
                  <c:v>Prelimbic area, layer 1</c:v>
                </c:pt>
                <c:pt idx="138">
                  <c:v>Prelimbic area, layer 2/3</c:v>
                </c:pt>
                <c:pt idx="139">
                  <c:v>Prelimbic area, layer 5</c:v>
                </c:pt>
                <c:pt idx="140">
                  <c:v>Prelimbic area, layer 6a</c:v>
                </c:pt>
                <c:pt idx="141">
                  <c:v>Prelimbic area, layer 6b</c:v>
                </c:pt>
                <c:pt idx="142">
                  <c:v>Infralimbic area, layer 1</c:v>
                </c:pt>
                <c:pt idx="143">
                  <c:v>Infralimbic area, layer 2/3</c:v>
                </c:pt>
                <c:pt idx="144">
                  <c:v>Infralimbic area, layer 5</c:v>
                </c:pt>
                <c:pt idx="145">
                  <c:v>Infralimbic area, layer 6a</c:v>
                </c:pt>
                <c:pt idx="146">
                  <c:v>Infralimbic area, layer 6b</c:v>
                </c:pt>
                <c:pt idx="147">
                  <c:v>Orbital area, lateral part, layer 1</c:v>
                </c:pt>
                <c:pt idx="148">
                  <c:v>Orbital area, lateral part, layer 2/3</c:v>
                </c:pt>
                <c:pt idx="149">
                  <c:v>Orbital area, lateral part, layer 5</c:v>
                </c:pt>
                <c:pt idx="150">
                  <c:v>Orbital area, lateral part, layer 6a</c:v>
                </c:pt>
                <c:pt idx="151">
                  <c:v>Orbital area, lateral part, layer 6b</c:v>
                </c:pt>
                <c:pt idx="152">
                  <c:v>Orbital area, medial part, layer 1</c:v>
                </c:pt>
                <c:pt idx="153">
                  <c:v>Orbital area, medial part, layer 2/3</c:v>
                </c:pt>
                <c:pt idx="154">
                  <c:v>Orbital area, medial part, layer 5</c:v>
                </c:pt>
                <c:pt idx="155">
                  <c:v>Orbital area, medial part, layer 6a</c:v>
                </c:pt>
                <c:pt idx="156">
                  <c:v>Orbital area, ventrolateral part, layer 1</c:v>
                </c:pt>
                <c:pt idx="157">
                  <c:v>Orbital area, ventrolateral part, layer 2/3</c:v>
                </c:pt>
                <c:pt idx="158">
                  <c:v>Orbital area, ventrolateral part, layer 5</c:v>
                </c:pt>
                <c:pt idx="159">
                  <c:v>Orbital area, ventrolateral part, layer 6a</c:v>
                </c:pt>
                <c:pt idx="160">
                  <c:v>Orbital area, ventrolateral part, layer 6b</c:v>
                </c:pt>
                <c:pt idx="161">
                  <c:v>Agranular insular area, dorsal part</c:v>
                </c:pt>
                <c:pt idx="162">
                  <c:v>Agranular insular area, dorsal part, layer 1</c:v>
                </c:pt>
                <c:pt idx="163">
                  <c:v>Agranular insular area, dorsal part, layer 2/3</c:v>
                </c:pt>
                <c:pt idx="164">
                  <c:v>Agranular insular area, dorsal part, layer 5</c:v>
                </c:pt>
                <c:pt idx="165">
                  <c:v>Agranular insular area, dorsal part, layer 6a</c:v>
                </c:pt>
                <c:pt idx="166">
                  <c:v>Agranular insular area, dorsal part, layer 6b</c:v>
                </c:pt>
                <c:pt idx="167">
                  <c:v>Agranular insular area, posterior part, layer 1</c:v>
                </c:pt>
                <c:pt idx="168">
                  <c:v>Agranular insular area, posterior part, layer 2/3</c:v>
                </c:pt>
                <c:pt idx="169">
                  <c:v>Agranular insular area, posterior part, layer 5</c:v>
                </c:pt>
                <c:pt idx="170">
                  <c:v>Agranular insular area, posterior part, layer 6a</c:v>
                </c:pt>
                <c:pt idx="171">
                  <c:v>Agranular insular area, ventral part, layer 1</c:v>
                </c:pt>
                <c:pt idx="172">
                  <c:v>Agranular insular area, ventral part, layer 2/3</c:v>
                </c:pt>
                <c:pt idx="173">
                  <c:v>Agranular insular area, ventral part, layer 5</c:v>
                </c:pt>
                <c:pt idx="174">
                  <c:v>Agranular insular area, ventral part, layer 6a</c:v>
                </c:pt>
                <c:pt idx="175">
                  <c:v>Agranular insular area, ventral part, layer 6b</c:v>
                </c:pt>
                <c:pt idx="176">
                  <c:v>Retrosplenial area, lateral agranular part</c:v>
                </c:pt>
                <c:pt idx="177">
                  <c:v>Retrosplenial area, lateral agranular part, layer 1</c:v>
                </c:pt>
                <c:pt idx="178">
                  <c:v>Retrosplenial area, lateral agranular part, layer 2/3</c:v>
                </c:pt>
                <c:pt idx="179">
                  <c:v>Retrosplenial area, lateral agranular part, layer 5</c:v>
                </c:pt>
                <c:pt idx="180">
                  <c:v>Retrosplenial area, lateral agranular part, layer 6a</c:v>
                </c:pt>
                <c:pt idx="181">
                  <c:v>Retrosplenial area, lateral agranular part, layer 6b</c:v>
                </c:pt>
                <c:pt idx="182">
                  <c:v>Retrosplenial area, dorsal part, layer 1</c:v>
                </c:pt>
                <c:pt idx="183">
                  <c:v>Retrosplenial area, dorsal part, layer 2/3</c:v>
                </c:pt>
                <c:pt idx="184">
                  <c:v>Retrosplenial area, dorsal part, layer 4</c:v>
                </c:pt>
                <c:pt idx="185">
                  <c:v>Retrosplenial area, dorsal part, layer 5</c:v>
                </c:pt>
                <c:pt idx="186">
                  <c:v>Retrosplenial area, dorsal part, layer 6a</c:v>
                </c:pt>
                <c:pt idx="187">
                  <c:v>Retrosplenial area, dorsal part, layer 6b</c:v>
                </c:pt>
                <c:pt idx="188">
                  <c:v>Retrosplenial area, ventral part, layer 1</c:v>
                </c:pt>
                <c:pt idx="189">
                  <c:v>Retrosplenial area, ventral part, layer 2/3</c:v>
                </c:pt>
                <c:pt idx="190">
                  <c:v>Retrosplenial area, ventral part, layer 5</c:v>
                </c:pt>
                <c:pt idx="191">
                  <c:v>Retrosplenial area, ventral part, layer 6a</c:v>
                </c:pt>
                <c:pt idx="192">
                  <c:v>Retrosplenial area, ventral part, layer 6b</c:v>
                </c:pt>
                <c:pt idx="193">
                  <c:v>Temporal association areas, layer 1</c:v>
                </c:pt>
                <c:pt idx="194">
                  <c:v>Temporal association areas, layer 2/3</c:v>
                </c:pt>
                <c:pt idx="195">
                  <c:v>Temporal association areas, layer 4</c:v>
                </c:pt>
                <c:pt idx="196">
                  <c:v>Temporal association areas, layer 5</c:v>
                </c:pt>
                <c:pt idx="197">
                  <c:v>Temporal association areas, layer 6a</c:v>
                </c:pt>
                <c:pt idx="198">
                  <c:v>Temporal association areas, layer 6b</c:v>
                </c:pt>
                <c:pt idx="199">
                  <c:v>Perirhinal area, layer 1</c:v>
                </c:pt>
                <c:pt idx="200">
                  <c:v>Perirhinal area, layer 2/3</c:v>
                </c:pt>
                <c:pt idx="201">
                  <c:v>Perirhinal area, layer 5</c:v>
                </c:pt>
                <c:pt idx="202">
                  <c:v>Perirhinal area, layer 6a</c:v>
                </c:pt>
                <c:pt idx="203">
                  <c:v>Perirhinal area, layer 6b</c:v>
                </c:pt>
                <c:pt idx="204">
                  <c:v>Ectorhinal area</c:v>
                </c:pt>
                <c:pt idx="205">
                  <c:v>Ectorhinal area/Layer 1</c:v>
                </c:pt>
                <c:pt idx="206">
                  <c:v>Ectorhinal area/Layer 2/3</c:v>
                </c:pt>
                <c:pt idx="207">
                  <c:v>Ectorhinal area/Layer 5</c:v>
                </c:pt>
                <c:pt idx="208">
                  <c:v>Ectorhinal area/Layer 6a</c:v>
                </c:pt>
                <c:pt idx="209">
                  <c:v>Ectorhinal area/Layer 6b</c:v>
                </c:pt>
                <c:pt idx="210">
                  <c:v>Olfactory areas</c:v>
                </c:pt>
                <c:pt idx="211">
                  <c:v>Main olfactory bulb</c:v>
                </c:pt>
                <c:pt idx="212">
                  <c:v>Accessory olfactory bulb, glomerular layer</c:v>
                </c:pt>
                <c:pt idx="213">
                  <c:v>Accessory olfactory bulb, granular layer</c:v>
                </c:pt>
                <c:pt idx="214">
                  <c:v>Accessory olfactory bulb, mitral layer</c:v>
                </c:pt>
                <c:pt idx="215">
                  <c:v>Anterior olfactory nucleus</c:v>
                </c:pt>
                <c:pt idx="216">
                  <c:v>Taenia tecta</c:v>
                </c:pt>
                <c:pt idx="217">
                  <c:v>Dorsal peduncular area</c:v>
                </c:pt>
                <c:pt idx="218">
                  <c:v>Piriform area</c:v>
                </c:pt>
                <c:pt idx="219">
                  <c:v>Nucleus of the lateral olfactory tract, molecular layer</c:v>
                </c:pt>
                <c:pt idx="220">
                  <c:v>Nucleus of the lateral olfactory tract, layer 3</c:v>
                </c:pt>
                <c:pt idx="221">
                  <c:v>Cortical amygdalar area, anterior part</c:v>
                </c:pt>
                <c:pt idx="222">
                  <c:v>Cortical amygdalar area, posterior part</c:v>
                </c:pt>
                <c:pt idx="223">
                  <c:v>Piriform-amygdalar area</c:v>
                </c:pt>
                <c:pt idx="224">
                  <c:v>Postpiriform transition area</c:v>
                </c:pt>
                <c:pt idx="225">
                  <c:v>Hippocampal formation</c:v>
                </c:pt>
                <c:pt idx="226">
                  <c:v>Field CA1</c:v>
                </c:pt>
                <c:pt idx="227">
                  <c:v>Field CA2</c:v>
                </c:pt>
                <c:pt idx="228">
                  <c:v>Field CA3</c:v>
                </c:pt>
                <c:pt idx="229">
                  <c:v>Field CA1 ventral</c:v>
                </c:pt>
                <c:pt idx="230">
                  <c:v>Field CA2 ventral</c:v>
                </c:pt>
                <c:pt idx="231">
                  <c:v>Field CA3 ventral</c:v>
                </c:pt>
                <c:pt idx="232">
                  <c:v>Dentate gyrus, molecular layer</c:v>
                </c:pt>
                <c:pt idx="233">
                  <c:v>Dentate gyrus, molecular layer</c:v>
                </c:pt>
                <c:pt idx="234">
                  <c:v>Dentate gyrus, polymorph layer</c:v>
                </c:pt>
                <c:pt idx="235">
                  <c:v>Dentate gyrus, granule cell layer</c:v>
                </c:pt>
                <c:pt idx="236">
                  <c:v>Dentate gyrus, granule cell layer ventral</c:v>
                </c:pt>
                <c:pt idx="237">
                  <c:v>Entorhinal area, lateral part</c:v>
                </c:pt>
                <c:pt idx="238">
                  <c:v>Entorhinal area, medial part, dorsal zone</c:v>
                </c:pt>
                <c:pt idx="239">
                  <c:v>Entorhinal area, medial part, ventral zone</c:v>
                </c:pt>
                <c:pt idx="240">
                  <c:v>Parasubiculum</c:v>
                </c:pt>
                <c:pt idx="241">
                  <c:v>Postsubiculum</c:v>
                </c:pt>
                <c:pt idx="242">
                  <c:v>Presubiculum</c:v>
                </c:pt>
                <c:pt idx="243">
                  <c:v>Subiculum</c:v>
                </c:pt>
                <c:pt idx="244">
                  <c:v>Cortical subplate</c:v>
                </c:pt>
                <c:pt idx="245">
                  <c:v>Claustrum</c:v>
                </c:pt>
                <c:pt idx="246">
                  <c:v>Endopiriform nucleus, dorsal part</c:v>
                </c:pt>
                <c:pt idx="247">
                  <c:v>Endopiriform nucleus, ventral part</c:v>
                </c:pt>
                <c:pt idx="248">
                  <c:v>Lateral amygdalar nucleus</c:v>
                </c:pt>
                <c:pt idx="249">
                  <c:v>Basolateral amygdalar nucleus, anterior part</c:v>
                </c:pt>
                <c:pt idx="250">
                  <c:v>Basolateral amygdalar nucleus, posterior part</c:v>
                </c:pt>
                <c:pt idx="251">
                  <c:v>Fundus of striatum</c:v>
                </c:pt>
                <c:pt idx="252">
                  <c:v>Basomedial amygdalar nucleus</c:v>
                </c:pt>
                <c:pt idx="253">
                  <c:v>Posterior amygdalar nucleus</c:v>
                </c:pt>
                <c:pt idx="254">
                  <c:v>Striatum</c:v>
                </c:pt>
                <c:pt idx="255">
                  <c:v>Caudoputamen</c:v>
                </c:pt>
                <c:pt idx="256">
                  <c:v>Nucleus accumbens</c:v>
                </c:pt>
                <c:pt idx="257">
                  <c:v>Fundus of striatum</c:v>
                </c:pt>
                <c:pt idx="258">
                  <c:v>Olfactory tubercle</c:v>
                </c:pt>
                <c:pt idx="259">
                  <c:v>Lateral septal nucleus, caudal (caudodorsal) part</c:v>
                </c:pt>
                <c:pt idx="260">
                  <c:v>Lateral septal nucleus, rostral (rostroventral) part</c:v>
                </c:pt>
                <c:pt idx="261">
                  <c:v>Lateral septal nucleus, ventral part</c:v>
                </c:pt>
                <c:pt idx="262">
                  <c:v>Septofimbrial nucleus</c:v>
                </c:pt>
                <c:pt idx="263">
                  <c:v>Septohippocampal nucleus</c:v>
                </c:pt>
                <c:pt idx="264">
                  <c:v>Striatum-like amygdalar nuclei</c:v>
                </c:pt>
                <c:pt idx="265">
                  <c:v>Anterior amygdalar area</c:v>
                </c:pt>
                <c:pt idx="266">
                  <c:v>Bed nucleus of the accessory olfactory tract</c:v>
                </c:pt>
                <c:pt idx="267">
                  <c:v>Central amygdalar nucleus</c:v>
                </c:pt>
                <c:pt idx="268">
                  <c:v>Intercalated amygdalar nucleus</c:v>
                </c:pt>
                <c:pt idx="269">
                  <c:v>Medial amygdalar nucleus</c:v>
                </c:pt>
                <c:pt idx="270">
                  <c:v>Pallidum</c:v>
                </c:pt>
                <c:pt idx="271">
                  <c:v>Globus pallidus, internal segment</c:v>
                </c:pt>
                <c:pt idx="272">
                  <c:v>Globus pallidus, external segment</c:v>
                </c:pt>
                <c:pt idx="273">
                  <c:v>Substantia innominata</c:v>
                </c:pt>
                <c:pt idx="274">
                  <c:v>Magnocellular nucleus</c:v>
                </c:pt>
                <c:pt idx="275">
                  <c:v>Medial septal nucleus</c:v>
                </c:pt>
                <c:pt idx="276">
                  <c:v>Diagonal band nucleus</c:v>
                </c:pt>
                <c:pt idx="277">
                  <c:v>Triangular nucleus of septum</c:v>
                </c:pt>
                <c:pt idx="278">
                  <c:v>Bed nuclei of the stria terminalis</c:v>
                </c:pt>
                <c:pt idx="279">
                  <c:v>Bed nucleus of the anterior commissure</c:v>
                </c:pt>
                <c:pt idx="280">
                  <c:v>Thalamus</c:v>
                </c:pt>
                <c:pt idx="281">
                  <c:v>Ventral anterior-lateral complex of the thalamus</c:v>
                </c:pt>
                <c:pt idx="282">
                  <c:v>Ventral medial nucleus of the thalamus</c:v>
                </c:pt>
                <c:pt idx="283">
                  <c:v>Ventral posterolateral nucleus of the thalamus</c:v>
                </c:pt>
                <c:pt idx="284">
                  <c:v>Ventral posterolateral nucleus of the thalamus, parvicellular part</c:v>
                </c:pt>
                <c:pt idx="285">
                  <c:v>Ventral posteromedial nucleus of the thalamus</c:v>
                </c:pt>
                <c:pt idx="286">
                  <c:v>Ventral posteromedial nucleus of the thalamus, parvicellular part</c:v>
                </c:pt>
                <c:pt idx="287">
                  <c:v>Subparafascicular nucleus, magnocellular part</c:v>
                </c:pt>
                <c:pt idx="288">
                  <c:v>Subparafascicular nucleus, parvicellular part</c:v>
                </c:pt>
                <c:pt idx="289">
                  <c:v>Subparafascicular area</c:v>
                </c:pt>
                <c:pt idx="290">
                  <c:v>Peripeduncular nucleus</c:v>
                </c:pt>
                <c:pt idx="291">
                  <c:v>Medial geniculate complex</c:v>
                </c:pt>
                <c:pt idx="292">
                  <c:v>Dorsal part of the lateral geniculate complex</c:v>
                </c:pt>
                <c:pt idx="293">
                  <c:v>Lateral posterior nucleus of the thalamus</c:v>
                </c:pt>
                <c:pt idx="294">
                  <c:v>Posterior complex of the thalamus</c:v>
                </c:pt>
                <c:pt idx="295">
                  <c:v>Posterior limiting nucleus of the thalamus</c:v>
                </c:pt>
                <c:pt idx="296">
                  <c:v>Suprageniculate nucleus</c:v>
                </c:pt>
                <c:pt idx="297">
                  <c:v>Anteroventral nucleus of thalamus</c:v>
                </c:pt>
                <c:pt idx="298">
                  <c:v>Anteromedial nucleus</c:v>
                </c:pt>
                <c:pt idx="299">
                  <c:v>Anterodorsal nucleus</c:v>
                </c:pt>
                <c:pt idx="300">
                  <c:v>Interanterodorsal nucleus of the thalamus</c:v>
                </c:pt>
                <c:pt idx="301">
                  <c:v>Lateral dorsal nucleus of thalamus</c:v>
                </c:pt>
                <c:pt idx="302">
                  <c:v>Mediodorsal nucleus of thalamus</c:v>
                </c:pt>
                <c:pt idx="303">
                  <c:v>Submedial nucleus of the thalamus</c:v>
                </c:pt>
                <c:pt idx="304">
                  <c:v>Perireunensis nucleus</c:v>
                </c:pt>
                <c:pt idx="305">
                  <c:v>Paraventricular nucleus of the thalamus</c:v>
                </c:pt>
                <c:pt idx="306">
                  <c:v>Parataenial nucleus</c:v>
                </c:pt>
                <c:pt idx="307">
                  <c:v>Nucleus of reunions</c:v>
                </c:pt>
                <c:pt idx="308">
                  <c:v>Paracentral nucleus</c:v>
                </c:pt>
                <c:pt idx="309">
                  <c:v>Central lateral nucleus of the thalamus</c:v>
                </c:pt>
                <c:pt idx="310">
                  <c:v>Parafascicular nucleus</c:v>
                </c:pt>
                <c:pt idx="311">
                  <c:v>Reticular nucleus of the thalamus</c:v>
                </c:pt>
                <c:pt idx="312">
                  <c:v>Intergeniculate leaflet of the lateral geniculate complex</c:v>
                </c:pt>
                <c:pt idx="313">
                  <c:v>Ventral part of the lateral geniculate complex</c:v>
                </c:pt>
                <c:pt idx="314">
                  <c:v>Subgeniculate nucleus</c:v>
                </c:pt>
                <c:pt idx="315">
                  <c:v>Medial habenula</c:v>
                </c:pt>
                <c:pt idx="316">
                  <c:v>Lateral habenula</c:v>
                </c:pt>
                <c:pt idx="317">
                  <c:v>Hypothalamus</c:v>
                </c:pt>
                <c:pt idx="318">
                  <c:v>Supraoptic nucleus</c:v>
                </c:pt>
                <c:pt idx="319">
                  <c:v>Accessory supraoptic group</c:v>
                </c:pt>
                <c:pt idx="320">
                  <c:v>Paraventricular hypothalamic nucleus</c:v>
                </c:pt>
                <c:pt idx="321">
                  <c:v>Arcuate hypothalamic nucleus</c:v>
                </c:pt>
                <c:pt idx="322">
                  <c:v>Anterodorsal preoptic nucleus</c:v>
                </c:pt>
                <c:pt idx="323">
                  <c:v>Anteroventral preoptic nucleus</c:v>
                </c:pt>
                <c:pt idx="324">
                  <c:v>Anteroventral periventricular nucleus</c:v>
                </c:pt>
                <c:pt idx="325">
                  <c:v>Dorsomedial nucleus of the hypothalamus</c:v>
                </c:pt>
                <c:pt idx="326">
                  <c:v>Medial preoptic area</c:v>
                </c:pt>
                <c:pt idx="327">
                  <c:v>Posterodorsal preoptic nucleus</c:v>
                </c:pt>
                <c:pt idx="328">
                  <c:v>Parastrial nucleus</c:v>
                </c:pt>
                <c:pt idx="329">
                  <c:v>Periventricular hypothalamic nucleus, posterior part</c:v>
                </c:pt>
                <c:pt idx="330">
                  <c:v>Subparaventricular zone</c:v>
                </c:pt>
                <c:pt idx="331">
                  <c:v>Suprachiasmatic nucleus</c:v>
                </c:pt>
                <c:pt idx="332">
                  <c:v>Ventrolateral preoptic nucleus</c:v>
                </c:pt>
                <c:pt idx="333">
                  <c:v>Anterior hypothalamic nucleus</c:v>
                </c:pt>
                <c:pt idx="334">
                  <c:v>Lateral mammillary nucleus</c:v>
                </c:pt>
                <c:pt idx="335">
                  <c:v>Medial mammillary nucleus</c:v>
                </c:pt>
                <c:pt idx="336">
                  <c:v>Supramammillary nucleus</c:v>
                </c:pt>
                <c:pt idx="337">
                  <c:v>Tuberomammillary nucleus, dorsal part</c:v>
                </c:pt>
                <c:pt idx="338">
                  <c:v>Tuberomammillary nucleus, ventral part</c:v>
                </c:pt>
                <c:pt idx="339">
                  <c:v>Medial preoptic nucleus</c:v>
                </c:pt>
                <c:pt idx="340">
                  <c:v>Dorsal premammillary nucleus</c:v>
                </c:pt>
                <c:pt idx="341">
                  <c:v>Ventral premammillary nucleus</c:v>
                </c:pt>
                <c:pt idx="342">
                  <c:v>Paraventricular hypothalamic nucleus, descending division</c:v>
                </c:pt>
                <c:pt idx="343">
                  <c:v>Ventromedial hypothalamic nucleus</c:v>
                </c:pt>
                <c:pt idx="344">
                  <c:v>Posterior hypothalamic nucleus</c:v>
                </c:pt>
                <c:pt idx="345">
                  <c:v>Lateral hypothalamic area</c:v>
                </c:pt>
                <c:pt idx="346">
                  <c:v>Lateral preoptic area</c:v>
                </c:pt>
                <c:pt idx="347">
                  <c:v>Preparasubthalamic nucleus</c:v>
                </c:pt>
                <c:pt idx="348">
                  <c:v>Parasubthalamic nucleus</c:v>
                </c:pt>
                <c:pt idx="349">
                  <c:v>Retrochiasmatic area</c:v>
                </c:pt>
                <c:pt idx="350">
                  <c:v>Subthalamic nucleus</c:v>
                </c:pt>
                <c:pt idx="351">
                  <c:v>Tuberal nucleus</c:v>
                </c:pt>
                <c:pt idx="352">
                  <c:v>Zona incerta</c:v>
                </c:pt>
                <c:pt idx="353">
                  <c:v>Fields of Forel</c:v>
                </c:pt>
                <c:pt idx="354">
                  <c:v>Midbrain</c:v>
                </c:pt>
                <c:pt idx="355">
                  <c:v>Superior colliculus, optic layer</c:v>
                </c:pt>
                <c:pt idx="356">
                  <c:v>Superior colliculus, superficial gray layer</c:v>
                </c:pt>
                <c:pt idx="357">
                  <c:v>Inferior colliculus</c:v>
                </c:pt>
                <c:pt idx="358">
                  <c:v>Nucleus of the brachium of the inferior colliculus</c:v>
                </c:pt>
                <c:pt idx="359">
                  <c:v>Nucleus sagulum</c:v>
                </c:pt>
                <c:pt idx="360">
                  <c:v>Parabigeminal nucleus</c:v>
                </c:pt>
                <c:pt idx="361">
                  <c:v>Midbrain trigeminal nucleus</c:v>
                </c:pt>
                <c:pt idx="362">
                  <c:v>Substantia nigra, reticular part</c:v>
                </c:pt>
                <c:pt idx="363">
                  <c:v>Ventral tegmental area</c:v>
                </c:pt>
                <c:pt idx="364">
                  <c:v>Midbrain reticular nucleus</c:v>
                </c:pt>
                <c:pt idx="365">
                  <c:v>Midbrain reticular nucleus, retrorubral area</c:v>
                </c:pt>
                <c:pt idx="366">
                  <c:v>Superior colliculus, motor related, deep gray layer</c:v>
                </c:pt>
                <c:pt idx="367">
                  <c:v>Superior colliculus, motor related, deep white layer</c:v>
                </c:pt>
                <c:pt idx="368">
                  <c:v>Superior colliculus, motor related, intermediate white layer</c:v>
                </c:pt>
                <c:pt idx="369">
                  <c:v>Superior colliculus, motor related, intermediate gray layer</c:v>
                </c:pt>
                <c:pt idx="370">
                  <c:v>Superior colliculus, motor related, intermediate gray layer, sublayer a</c:v>
                </c:pt>
                <c:pt idx="371">
                  <c:v>Superior colliculus, motor related, intermediate gray layer, sublayer b</c:v>
                </c:pt>
                <c:pt idx="372">
                  <c:v>Superior colliculus, motor related, intermediate gray layer, sublayer c</c:v>
                </c:pt>
                <c:pt idx="373">
                  <c:v>Periaqueductal gray</c:v>
                </c:pt>
                <c:pt idx="374">
                  <c:v>Precommissural nucleus</c:v>
                </c:pt>
                <c:pt idx="375">
                  <c:v>Interstitial nucleus of Cajal</c:v>
                </c:pt>
                <c:pt idx="376">
                  <c:v>Nucleus of Darkschewitsch</c:v>
                </c:pt>
                <c:pt idx="377">
                  <c:v>Anterior pretectal nucleus</c:v>
                </c:pt>
                <c:pt idx="378">
                  <c:v>Medial pretectal area</c:v>
                </c:pt>
                <c:pt idx="379">
                  <c:v>Nucleus of the optic tract</c:v>
                </c:pt>
                <c:pt idx="380">
                  <c:v>Nucleus of the posterior commissure</c:v>
                </c:pt>
                <c:pt idx="381">
                  <c:v>Olivary pretectal nucleus</c:v>
                </c:pt>
                <c:pt idx="382">
                  <c:v>Posterior pretectal nucleus</c:v>
                </c:pt>
                <c:pt idx="383">
                  <c:v>Cuneiform nucleus</c:v>
                </c:pt>
                <c:pt idx="384">
                  <c:v>Red nucleus</c:v>
                </c:pt>
                <c:pt idx="385">
                  <c:v>Oculomotor nucleus</c:v>
                </c:pt>
                <c:pt idx="386">
                  <c:v>Trochlear nucleus</c:v>
                </c:pt>
                <c:pt idx="387">
                  <c:v>Anterior tegmental nucleus</c:v>
                </c:pt>
                <c:pt idx="388">
                  <c:v>Lateral terminal nucleus of the accessory optic tract</c:v>
                </c:pt>
                <c:pt idx="389">
                  <c:v>Substantia nigra, compact part</c:v>
                </c:pt>
                <c:pt idx="390">
                  <c:v>Pedunculopontine nucleus</c:v>
                </c:pt>
                <c:pt idx="391">
                  <c:v>Interpeduncular nucleus</c:v>
                </c:pt>
                <c:pt idx="392">
                  <c:v>Central linear nucleus raphÃË</c:v>
                </c:pt>
                <c:pt idx="393">
                  <c:v>Pons</c:v>
                </c:pt>
                <c:pt idx="394">
                  <c:v>Nucleus of the lateral lemniscus</c:v>
                </c:pt>
                <c:pt idx="395">
                  <c:v>Principal sensory nucleus of the trigeminal</c:v>
                </c:pt>
                <c:pt idx="396">
                  <c:v>Parabrachial nucleus</c:v>
                </c:pt>
                <c:pt idx="397">
                  <c:v>Superior olivary complex, periolivary region</c:v>
                </c:pt>
                <c:pt idx="398">
                  <c:v>Superior olivary complex, medial part</c:v>
                </c:pt>
                <c:pt idx="399">
                  <c:v>Superior olivary complex, lateral part</c:v>
                </c:pt>
                <c:pt idx="400">
                  <c:v>Barrington's nucleus</c:v>
                </c:pt>
                <c:pt idx="401">
                  <c:v>Dorsal tegmental nucleus</c:v>
                </c:pt>
                <c:pt idx="402">
                  <c:v>Pontine central gray</c:v>
                </c:pt>
                <c:pt idx="403">
                  <c:v>Pontine gray</c:v>
                </c:pt>
                <c:pt idx="404">
                  <c:v>Pontine reticular nucleus, caudal part</c:v>
                </c:pt>
                <c:pt idx="405">
                  <c:v>Supratrigeminal nucleus</c:v>
                </c:pt>
                <c:pt idx="406">
                  <c:v>Tegmental reticular nucleus</c:v>
                </c:pt>
                <c:pt idx="407">
                  <c:v>Motor nucleus of trigeminal</c:v>
                </c:pt>
                <c:pt idx="408">
                  <c:v>Superior central nucleus raphÃË</c:v>
                </c:pt>
                <c:pt idx="409">
                  <c:v>Locus ceruleus</c:v>
                </c:pt>
                <c:pt idx="410">
                  <c:v>Laterodorsal tegmental nucleus</c:v>
                </c:pt>
                <c:pt idx="411">
                  <c:v>Pontine reticular nucleus</c:v>
                </c:pt>
                <c:pt idx="412">
                  <c:v>Subceruleus nucleus</c:v>
                </c:pt>
                <c:pt idx="413">
                  <c:v>Sublaterodorsal nucleus</c:v>
                </c:pt>
                <c:pt idx="414">
                  <c:v>Medulla</c:v>
                </c:pt>
                <c:pt idx="415">
                  <c:v>Ventral cochlear nucleus</c:v>
                </c:pt>
                <c:pt idx="416">
                  <c:v>Dentate gyrus, granule cell layer</c:v>
                </c:pt>
                <c:pt idx="417">
                  <c:v>Nucleus of the trapezoid body</c:v>
                </c:pt>
                <c:pt idx="418">
                  <c:v>Facial motor nucleus</c:v>
                </c:pt>
                <c:pt idx="419">
                  <c:v>Magnocellular reticular nucleus</c:v>
                </c:pt>
                <c:pt idx="420">
                  <c:v>Superior vestibular nucleus</c:v>
                </c:pt>
                <c:pt idx="421">
                  <c:v>Central lobule</c:v>
                </c:pt>
                <c:pt idx="422">
                  <c:v>Culmen</c:v>
                </c:pt>
                <c:pt idx="423">
                  <c:v>Simple lobule</c:v>
                </c:pt>
                <c:pt idx="424">
                  <c:v>Ansiform lobule</c:v>
                </c:pt>
                <c:pt idx="425">
                  <c:v>Paraflocculus</c:v>
                </c:pt>
                <c:pt idx="426">
                  <c:v>Flocculus</c:v>
                </c:pt>
                <c:pt idx="427">
                  <c:v>fiber tracts</c:v>
                </c:pt>
                <c:pt idx="428">
                  <c:v>olfactory nerve layer of main olfactory bulb</c:v>
                </c:pt>
                <c:pt idx="429">
                  <c:v>lateral olfactory tract, body</c:v>
                </c:pt>
                <c:pt idx="430">
                  <c:v>anterior commissure, olfactory limb</c:v>
                </c:pt>
                <c:pt idx="431">
                  <c:v>optic chiasm</c:v>
                </c:pt>
                <c:pt idx="432">
                  <c:v>optic tract</c:v>
                </c:pt>
                <c:pt idx="433">
                  <c:v>medial longitudinal fascicle</c:v>
                </c:pt>
                <c:pt idx="434">
                  <c:v>posterior commissure</c:v>
                </c:pt>
                <c:pt idx="435">
                  <c:v>trochlear nerve</c:v>
                </c:pt>
                <c:pt idx="436">
                  <c:v>motor root of the trigeminal nerve</c:v>
                </c:pt>
                <c:pt idx="437">
                  <c:v>midbrain tract of the trigeminal nerve</c:v>
                </c:pt>
                <c:pt idx="438">
                  <c:v>spinal tract of the trigeminal nerve</c:v>
                </c:pt>
                <c:pt idx="439">
                  <c:v>facial nerve</c:v>
                </c:pt>
                <c:pt idx="440">
                  <c:v>vestibular nerve</c:v>
                </c:pt>
                <c:pt idx="441">
                  <c:v>trapezoid body</c:v>
                </c:pt>
                <c:pt idx="442">
                  <c:v>lateral lemniscus</c:v>
                </c:pt>
                <c:pt idx="443">
                  <c:v>inferior colliculus commissure</c:v>
                </c:pt>
                <c:pt idx="444">
                  <c:v>brachium of the inferior colliculus</c:v>
                </c:pt>
                <c:pt idx="445">
                  <c:v>medial lemniscus</c:v>
                </c:pt>
                <c:pt idx="446">
                  <c:v>superior cerebelar peduncles</c:v>
                </c:pt>
                <c:pt idx="447">
                  <c:v>middle cerebellar peduncle</c:v>
                </c:pt>
                <c:pt idx="448">
                  <c:v>arbor vitae</c:v>
                </c:pt>
                <c:pt idx="449">
                  <c:v>corpus callosum</c:v>
                </c:pt>
                <c:pt idx="450">
                  <c:v>corticospinal tract</c:v>
                </c:pt>
                <c:pt idx="451">
                  <c:v>external medullary lamina of the thalamus</c:v>
                </c:pt>
                <c:pt idx="452">
                  <c:v>internal capsule</c:v>
                </c:pt>
                <c:pt idx="453">
                  <c:v>cerebal peduncle</c:v>
                </c:pt>
                <c:pt idx="454">
                  <c:v>pyramid</c:v>
                </c:pt>
                <c:pt idx="455">
                  <c:v>tectospinal pathway</c:v>
                </c:pt>
                <c:pt idx="456">
                  <c:v>doral tegmental decussation</c:v>
                </c:pt>
                <c:pt idx="457">
                  <c:v>rubrospinal tract</c:v>
                </c:pt>
                <c:pt idx="458">
                  <c:v>ventral tegmental decussation</c:v>
                </c:pt>
                <c:pt idx="459">
                  <c:v>amygdalar capsule</c:v>
                </c:pt>
                <c:pt idx="460">
                  <c:v>anterior commissure, temporal limb</c:v>
                </c:pt>
                <c:pt idx="461">
                  <c:v>cingulum bundle</c:v>
                </c:pt>
                <c:pt idx="462">
                  <c:v>alveus</c:v>
                </c:pt>
                <c:pt idx="463">
                  <c:v>dorsal fornix</c:v>
                </c:pt>
                <c:pt idx="464">
                  <c:v>fimbria</c:v>
                </c:pt>
                <c:pt idx="465">
                  <c:v>columns of the fornix</c:v>
                </c:pt>
                <c:pt idx="466">
                  <c:v>dorsal hippocampal commissure</c:v>
                </c:pt>
                <c:pt idx="467">
                  <c:v>ventral hippocampal commissure</c:v>
                </c:pt>
                <c:pt idx="468">
                  <c:v>stria terminalis</c:v>
                </c:pt>
                <c:pt idx="469">
                  <c:v>supramammillary decussation</c:v>
                </c:pt>
                <c:pt idx="470">
                  <c:v>mammilothalmic tract</c:v>
                </c:pt>
                <c:pt idx="471">
                  <c:v>mammillotegmental tract</c:v>
                </c:pt>
                <c:pt idx="472">
                  <c:v>mammillary peduncle</c:v>
                </c:pt>
                <c:pt idx="473">
                  <c:v>stria medullaris</c:v>
                </c:pt>
                <c:pt idx="474">
                  <c:v>fasciculus retroflexus</c:v>
                </c:pt>
                <c:pt idx="475">
                  <c:v>habenular commissure</c:v>
                </c:pt>
                <c:pt idx="476">
                  <c:v>ventricular systems</c:v>
                </c:pt>
              </c:strCache>
            </c:strRef>
          </c:cat>
          <c:val>
            <c:numRef>
              <c:f>'Z-scores&lt;3'!$C$17:$RK$17</c:f>
              <c:numCache>
                <c:formatCode>General</c:formatCode>
                <c:ptCount val="477"/>
                <c:pt idx="0">
                  <c:v>0.30111104543458123</c:v>
                </c:pt>
                <c:pt idx="1">
                  <c:v>-0.23090827273748724</c:v>
                </c:pt>
                <c:pt idx="2">
                  <c:v>1.1256215639019378</c:v>
                </c:pt>
                <c:pt idx="3">
                  <c:v>0.34707687524505337</c:v>
                </c:pt>
                <c:pt idx="4">
                  <c:v>-1.6855305398539251E-2</c:v>
                </c:pt>
                <c:pt idx="5">
                  <c:v>0.19331805464318663</c:v>
                </c:pt>
                <c:pt idx="6">
                  <c:v>0.65103531305192508</c:v>
                </c:pt>
                <c:pt idx="7">
                  <c:v>0.78839520789516981</c:v>
                </c:pt>
                <c:pt idx="8">
                  <c:v>1.1078039341346617</c:v>
                </c:pt>
                <c:pt idx="9">
                  <c:v>-0.52744802241324273</c:v>
                </c:pt>
                <c:pt idx="10">
                  <c:v>1.0091941432650411</c:v>
                </c:pt>
                <c:pt idx="11">
                  <c:v>0.7603393110609401</c:v>
                </c:pt>
                <c:pt idx="12">
                  <c:v>0.64181424857638847</c:v>
                </c:pt>
                <c:pt idx="13">
                  <c:v>0.7688015271742219</c:v>
                </c:pt>
                <c:pt idx="14">
                  <c:v>0.41817497372493073</c:v>
                </c:pt>
                <c:pt idx="15">
                  <c:v>0.86226918608884973</c:v>
                </c:pt>
                <c:pt idx="16">
                  <c:v>0.67046499472708887</c:v>
                </c:pt>
                <c:pt idx="17">
                  <c:v>0.83795696477578874</c:v>
                </c:pt>
                <c:pt idx="18">
                  <c:v>-0.55786567035548895</c:v>
                </c:pt>
                <c:pt idx="19">
                  <c:v>-0.2621037558389766</c:v>
                </c:pt>
                <c:pt idx="20">
                  <c:v>0.54926190155277521</c:v>
                </c:pt>
                <c:pt idx="21">
                  <c:v>0.19649811626928693</c:v>
                </c:pt>
                <c:pt idx="22">
                  <c:v>-7.9059702806217602E-2</c:v>
                </c:pt>
                <c:pt idx="23">
                  <c:v>4.0859947654295334E-2</c:v>
                </c:pt>
                <c:pt idx="24">
                  <c:v>-0.32842377017566637</c:v>
                </c:pt>
                <c:pt idx="25">
                  <c:v>0.12506832248826583</c:v>
                </c:pt>
                <c:pt idx="26">
                  <c:v>0.84261080310232694</c:v>
                </c:pt>
                <c:pt idx="27">
                  <c:v>0.66621121467786404</c:v>
                </c:pt>
                <c:pt idx="28">
                  <c:v>-0.65112251077248895</c:v>
                </c:pt>
                <c:pt idx="29">
                  <c:v>-0.1467367895483333</c:v>
                </c:pt>
                <c:pt idx="30">
                  <c:v>-0.7872182565610879</c:v>
                </c:pt>
                <c:pt idx="31">
                  <c:v>-4.5160934664577101E-2</c:v>
                </c:pt>
                <c:pt idx="32">
                  <c:v>0.22175965544835924</c:v>
                </c:pt>
                <c:pt idx="33">
                  <c:v>0.87397401944126774</c:v>
                </c:pt>
                <c:pt idx="34">
                  <c:v>0.97587134639077167</c:v>
                </c:pt>
                <c:pt idx="35">
                  <c:v>0.95322605920134174</c:v>
                </c:pt>
                <c:pt idx="36">
                  <c:v>-5.7229499281517229E-2</c:v>
                </c:pt>
                <c:pt idx="37">
                  <c:v>0.53820272068174724</c:v>
                </c:pt>
                <c:pt idx="38">
                  <c:v>0.31899997074548153</c:v>
                </c:pt>
                <c:pt idx="39">
                  <c:v>0.18110553460018258</c:v>
                </c:pt>
                <c:pt idx="40">
                  <c:v>0.62842581597775404</c:v>
                </c:pt>
                <c:pt idx="41">
                  <c:v>0.74982832775320862</c:v>
                </c:pt>
                <c:pt idx="42">
                  <c:v>-0.31300971768251862</c:v>
                </c:pt>
                <c:pt idx="43">
                  <c:v>0.34957691821227016</c:v>
                </c:pt>
                <c:pt idx="44">
                  <c:v>6.8181863880922192E-2</c:v>
                </c:pt>
                <c:pt idx="45">
                  <c:v>-0.2832522964155838</c:v>
                </c:pt>
                <c:pt idx="46">
                  <c:v>-0.47792825573799147</c:v>
                </c:pt>
                <c:pt idx="47">
                  <c:v>0.24702396420870154</c:v>
                </c:pt>
                <c:pt idx="48">
                  <c:v>0.13063827697673269</c:v>
                </c:pt>
                <c:pt idx="49">
                  <c:v>-0.30025099768972036</c:v>
                </c:pt>
                <c:pt idx="50">
                  <c:v>0.51892617337315239</c:v>
                </c:pt>
                <c:pt idx="51">
                  <c:v>-1.637368827438904E-3</c:v>
                </c:pt>
                <c:pt idx="52">
                  <c:v>0.24801541416973927</c:v>
                </c:pt>
                <c:pt idx="53">
                  <c:v>0.64549615971491736</c:v>
                </c:pt>
                <c:pt idx="54">
                  <c:v>-0.90735311130949825</c:v>
                </c:pt>
                <c:pt idx="55">
                  <c:v>-0.60562230720636823</c:v>
                </c:pt>
                <c:pt idx="56">
                  <c:v>0.34187105937429058</c:v>
                </c:pt>
                <c:pt idx="57">
                  <c:v>0.2212365250745528</c:v>
                </c:pt>
                <c:pt idx="58">
                  <c:v>-0.34186269754802912</c:v>
                </c:pt>
                <c:pt idx="59">
                  <c:v>0.20330608779410586</c:v>
                </c:pt>
                <c:pt idx="60">
                  <c:v>0.72176182487366169</c:v>
                </c:pt>
                <c:pt idx="61">
                  <c:v>1.0727339284024742</c:v>
                </c:pt>
                <c:pt idx="62">
                  <c:v>0.25246843138633079</c:v>
                </c:pt>
                <c:pt idx="63">
                  <c:v>-0.20351267431719544</c:v>
                </c:pt>
                <c:pt idx="64">
                  <c:v>-0.23545226378824258</c:v>
                </c:pt>
                <c:pt idx="65">
                  <c:v>0.33920236211879251</c:v>
                </c:pt>
                <c:pt idx="66">
                  <c:v>0.26686462519539988</c:v>
                </c:pt>
                <c:pt idx="67">
                  <c:v>0.17423797345606437</c:v>
                </c:pt>
                <c:pt idx="68">
                  <c:v>0.74040723963759825</c:v>
                </c:pt>
                <c:pt idx="69">
                  <c:v>0.47959520577226156</c:v>
                </c:pt>
                <c:pt idx="70">
                  <c:v>0.14300880482123646</c:v>
                </c:pt>
                <c:pt idx="71">
                  <c:v>0.10029712139485847</c:v>
                </c:pt>
                <c:pt idx="72">
                  <c:v>-0.26270025655169488</c:v>
                </c:pt>
                <c:pt idx="73">
                  <c:v>0.17590988872220792</c:v>
                </c:pt>
                <c:pt idx="74">
                  <c:v>5.8025128760574814E-2</c:v>
                </c:pt>
                <c:pt idx="75">
                  <c:v>0.70768752726069284</c:v>
                </c:pt>
                <c:pt idx="76">
                  <c:v>0.36715676691248605</c:v>
                </c:pt>
                <c:pt idx="77">
                  <c:v>0.11104663214348136</c:v>
                </c:pt>
                <c:pt idx="78">
                  <c:v>-0.37018157567194676</c:v>
                </c:pt>
                <c:pt idx="79">
                  <c:v>0.1917824377194382</c:v>
                </c:pt>
                <c:pt idx="80">
                  <c:v>0.77608366358366832</c:v>
                </c:pt>
                <c:pt idx="81">
                  <c:v>0.69491440376198288</c:v>
                </c:pt>
                <c:pt idx="82">
                  <c:v>-0.19990849546938161</c:v>
                </c:pt>
                <c:pt idx="83">
                  <c:v>-0.17382311217126772</c:v>
                </c:pt>
                <c:pt idx="84">
                  <c:v>-0.53961474676021171</c:v>
                </c:pt>
                <c:pt idx="85">
                  <c:v>-0.2480342301756758</c:v>
                </c:pt>
                <c:pt idx="86">
                  <c:v>-0.73694897060278697</c:v>
                </c:pt>
                <c:pt idx="87">
                  <c:v>-0.39322036356482448</c:v>
                </c:pt>
                <c:pt idx="88">
                  <c:v>-0.40332002859315652</c:v>
                </c:pt>
                <c:pt idx="89">
                  <c:v>-0.16037166771058867</c:v>
                </c:pt>
                <c:pt idx="90">
                  <c:v>-1.0409410361983458E-2</c:v>
                </c:pt>
                <c:pt idx="91">
                  <c:v>0.36684438184865242</c:v>
                </c:pt>
                <c:pt idx="92">
                  <c:v>0.18239692838859994</c:v>
                </c:pt>
                <c:pt idx="93">
                  <c:v>0.80352704279785181</c:v>
                </c:pt>
                <c:pt idx="94">
                  <c:v>0.86412921394904318</c:v>
                </c:pt>
                <c:pt idx="95">
                  <c:v>0.60627466947882636</c:v>
                </c:pt>
                <c:pt idx="96">
                  <c:v>0.37002666720566302</c:v>
                </c:pt>
                <c:pt idx="97">
                  <c:v>-0.17406540353750888</c:v>
                </c:pt>
                <c:pt idx="98">
                  <c:v>1.0588598889990037</c:v>
                </c:pt>
                <c:pt idx="99">
                  <c:v>0.20348972157293793</c:v>
                </c:pt>
                <c:pt idx="100">
                  <c:v>-0.53194599592332736</c:v>
                </c:pt>
                <c:pt idx="101">
                  <c:v>-0.1057880628305955</c:v>
                </c:pt>
                <c:pt idx="102">
                  <c:v>0.13997931174811656</c:v>
                </c:pt>
                <c:pt idx="103">
                  <c:v>-1.9316050857157381E-2</c:v>
                </c:pt>
                <c:pt idx="104">
                  <c:v>0.73731495609673026</c:v>
                </c:pt>
                <c:pt idx="105">
                  <c:v>7.0295657916877197E-2</c:v>
                </c:pt>
                <c:pt idx="106">
                  <c:v>0.52674172701110911</c:v>
                </c:pt>
                <c:pt idx="107">
                  <c:v>0.60797265182007454</c:v>
                </c:pt>
                <c:pt idx="108">
                  <c:v>0.45633080920723124</c:v>
                </c:pt>
                <c:pt idx="109">
                  <c:v>0.29284150639894041</c:v>
                </c:pt>
                <c:pt idx="110">
                  <c:v>0.51982643722697663</c:v>
                </c:pt>
                <c:pt idx="111">
                  <c:v>0.22168209783492415</c:v>
                </c:pt>
                <c:pt idx="112">
                  <c:v>4.2388262476962146E-2</c:v>
                </c:pt>
                <c:pt idx="113">
                  <c:v>0.48412065573065943</c:v>
                </c:pt>
                <c:pt idx="114">
                  <c:v>0.30859369519190993</c:v>
                </c:pt>
                <c:pt idx="115">
                  <c:v>9.6742714333090285E-2</c:v>
                </c:pt>
                <c:pt idx="116">
                  <c:v>0.41972747274500721</c:v>
                </c:pt>
                <c:pt idx="117">
                  <c:v>-0.12899181462763604</c:v>
                </c:pt>
                <c:pt idx="118">
                  <c:v>-0.30000277913312201</c:v>
                </c:pt>
                <c:pt idx="119">
                  <c:v>2.513205374884081E-2</c:v>
                </c:pt>
                <c:pt idx="120">
                  <c:v>1.0086015170275815</c:v>
                </c:pt>
                <c:pt idx="121">
                  <c:v>0.36793291218303825</c:v>
                </c:pt>
                <c:pt idx="122">
                  <c:v>0.44963511387740585</c:v>
                </c:pt>
                <c:pt idx="123">
                  <c:v>0.43083524237593152</c:v>
                </c:pt>
                <c:pt idx="124">
                  <c:v>-0.44908753267588242</c:v>
                </c:pt>
                <c:pt idx="125">
                  <c:v>7.8266828988703602E-2</c:v>
                </c:pt>
                <c:pt idx="126">
                  <c:v>9.5922282970399883E-2</c:v>
                </c:pt>
                <c:pt idx="127">
                  <c:v>-2.5228936320349876E-2</c:v>
                </c:pt>
                <c:pt idx="128">
                  <c:v>-4.0944878254309497E-4</c:v>
                </c:pt>
                <c:pt idx="129">
                  <c:v>0.20526208730919243</c:v>
                </c:pt>
                <c:pt idx="130">
                  <c:v>0.66067085591427699</c:v>
                </c:pt>
                <c:pt idx="131">
                  <c:v>0.46909591069162915</c:v>
                </c:pt>
                <c:pt idx="132">
                  <c:v>-0.13054122711971883</c:v>
                </c:pt>
                <c:pt idx="133">
                  <c:v>-0.45525147192356319</c:v>
                </c:pt>
                <c:pt idx="134">
                  <c:v>0.3662986578137859</c:v>
                </c:pt>
                <c:pt idx="135">
                  <c:v>0.66485546235735815</c:v>
                </c:pt>
                <c:pt idx="136">
                  <c:v>-0.21707426910425173</c:v>
                </c:pt>
                <c:pt idx="137">
                  <c:v>1.9086924772384106E-2</c:v>
                </c:pt>
                <c:pt idx="138">
                  <c:v>8.1609142169551674E-2</c:v>
                </c:pt>
                <c:pt idx="139">
                  <c:v>0.12969735650380337</c:v>
                </c:pt>
                <c:pt idx="140">
                  <c:v>-9.5841749143094249E-2</c:v>
                </c:pt>
                <c:pt idx="141">
                  <c:v>-0.50585574097779951</c:v>
                </c:pt>
                <c:pt idx="142">
                  <c:v>0.52603430879686197</c:v>
                </c:pt>
                <c:pt idx="143">
                  <c:v>-0.25476815371595984</c:v>
                </c:pt>
                <c:pt idx="144">
                  <c:v>-0.16573088388733936</c:v>
                </c:pt>
                <c:pt idx="145">
                  <c:v>8.0221864952748703E-2</c:v>
                </c:pt>
                <c:pt idx="146">
                  <c:v>1.2615888356678705E-3</c:v>
                </c:pt>
                <c:pt idx="147">
                  <c:v>0.76345476703298454</c:v>
                </c:pt>
                <c:pt idx="148">
                  <c:v>0.6326282976122154</c:v>
                </c:pt>
                <c:pt idx="149">
                  <c:v>0.57377675820605423</c:v>
                </c:pt>
                <c:pt idx="150">
                  <c:v>0.91459130344353134</c:v>
                </c:pt>
                <c:pt idx="151">
                  <c:v>0.15103074431880364</c:v>
                </c:pt>
                <c:pt idx="152">
                  <c:v>0.16311778524224646</c:v>
                </c:pt>
                <c:pt idx="153">
                  <c:v>9.1953388328838148E-2</c:v>
                </c:pt>
                <c:pt idx="154">
                  <c:v>0.8368951449178913</c:v>
                </c:pt>
                <c:pt idx="155">
                  <c:v>-0.27562402797609448</c:v>
                </c:pt>
                <c:pt idx="156">
                  <c:v>0.45835899780597489</c:v>
                </c:pt>
                <c:pt idx="157">
                  <c:v>0.44584289767812013</c:v>
                </c:pt>
                <c:pt idx="158">
                  <c:v>1.1936617192711148</c:v>
                </c:pt>
                <c:pt idx="159">
                  <c:v>1.0100289788915902</c:v>
                </c:pt>
                <c:pt idx="160">
                  <c:v>0.55925035319038485</c:v>
                </c:pt>
                <c:pt idx="161">
                  <c:v>-0.24800592347375805</c:v>
                </c:pt>
                <c:pt idx="162">
                  <c:v>0.25774923939429562</c:v>
                </c:pt>
                <c:pt idx="163">
                  <c:v>0.4184387608945826</c:v>
                </c:pt>
                <c:pt idx="164">
                  <c:v>0.28599763956002178</c:v>
                </c:pt>
                <c:pt idx="165">
                  <c:v>0.80498503325898207</c:v>
                </c:pt>
                <c:pt idx="166">
                  <c:v>0.69187574026097998</c:v>
                </c:pt>
                <c:pt idx="167">
                  <c:v>0.24181597681415118</c:v>
                </c:pt>
                <c:pt idx="168">
                  <c:v>-0.2159651491682027</c:v>
                </c:pt>
                <c:pt idx="169">
                  <c:v>-0.55620433890202303</c:v>
                </c:pt>
                <c:pt idx="170">
                  <c:v>-0.25799336618950136</c:v>
                </c:pt>
                <c:pt idx="171">
                  <c:v>0.31541784683995566</c:v>
                </c:pt>
                <c:pt idx="172">
                  <c:v>0.50697961981234418</c:v>
                </c:pt>
                <c:pt idx="173">
                  <c:v>0.51898836441847829</c:v>
                </c:pt>
                <c:pt idx="174">
                  <c:v>1.0767108986885843</c:v>
                </c:pt>
                <c:pt idx="175">
                  <c:v>0.10364237127607701</c:v>
                </c:pt>
                <c:pt idx="176">
                  <c:v>-0.42892879039116694</c:v>
                </c:pt>
                <c:pt idx="177">
                  <c:v>0.42608022451528127</c:v>
                </c:pt>
                <c:pt idx="178">
                  <c:v>0.57450953052613674</c:v>
                </c:pt>
                <c:pt idx="179">
                  <c:v>-0.23924785247790473</c:v>
                </c:pt>
                <c:pt idx="180">
                  <c:v>-4.238751985970636E-2</c:v>
                </c:pt>
                <c:pt idx="181">
                  <c:v>0.17577636449952994</c:v>
                </c:pt>
                <c:pt idx="182">
                  <c:v>0.26019148478386328</c:v>
                </c:pt>
                <c:pt idx="183">
                  <c:v>0.92047169295905018</c:v>
                </c:pt>
                <c:pt idx="184">
                  <c:v>6.9492259650117322E-2</c:v>
                </c:pt>
                <c:pt idx="185">
                  <c:v>1.0898966021951759</c:v>
                </c:pt>
                <c:pt idx="186">
                  <c:v>0.60830958898879239</c:v>
                </c:pt>
                <c:pt idx="187">
                  <c:v>0.9632693894681178</c:v>
                </c:pt>
                <c:pt idx="188">
                  <c:v>0.36437678413680935</c:v>
                </c:pt>
                <c:pt idx="189">
                  <c:v>0.89136728114782504</c:v>
                </c:pt>
                <c:pt idx="190">
                  <c:v>1.0159175619845968</c:v>
                </c:pt>
                <c:pt idx="191">
                  <c:v>0.4105684835864486</c:v>
                </c:pt>
                <c:pt idx="192">
                  <c:v>0.27667362975599491</c:v>
                </c:pt>
                <c:pt idx="193">
                  <c:v>-0.53188793675388069</c:v>
                </c:pt>
                <c:pt idx="194">
                  <c:v>-0.50081279240134957</c:v>
                </c:pt>
                <c:pt idx="195">
                  <c:v>-0.54259401371426808</c:v>
                </c:pt>
                <c:pt idx="196">
                  <c:v>-0.47065759640441518</c:v>
                </c:pt>
                <c:pt idx="197">
                  <c:v>0.36316926487993406</c:v>
                </c:pt>
                <c:pt idx="198">
                  <c:v>0.44463297997538354</c:v>
                </c:pt>
                <c:pt idx="199">
                  <c:v>-0.56301799196201274</c:v>
                </c:pt>
                <c:pt idx="200">
                  <c:v>-1.0543835343259405</c:v>
                </c:pt>
                <c:pt idx="201">
                  <c:v>-0.4661310952705684</c:v>
                </c:pt>
                <c:pt idx="202">
                  <c:v>-1.4575088452495779E-2</c:v>
                </c:pt>
                <c:pt idx="203">
                  <c:v>0.2111638131846843</c:v>
                </c:pt>
                <c:pt idx="204">
                  <c:v>0.23799439025257985</c:v>
                </c:pt>
                <c:pt idx="205">
                  <c:v>-0.44818233064681612</c:v>
                </c:pt>
                <c:pt idx="206">
                  <c:v>-0.63820648040950445</c:v>
                </c:pt>
                <c:pt idx="207">
                  <c:v>-0.64471959206509677</c:v>
                </c:pt>
                <c:pt idx="208">
                  <c:v>9.8630796938809523E-2</c:v>
                </c:pt>
                <c:pt idx="209">
                  <c:v>0.27159966589990203</c:v>
                </c:pt>
                <c:pt idx="210">
                  <c:v>-2.6831342926706643E-2</c:v>
                </c:pt>
                <c:pt idx="211">
                  <c:v>-0.38304498152950628</c:v>
                </c:pt>
                <c:pt idx="212">
                  <c:v>-9.5201754699172414E-2</c:v>
                </c:pt>
                <c:pt idx="213">
                  <c:v>-0.15170364524393898</c:v>
                </c:pt>
                <c:pt idx="214">
                  <c:v>-0.70772853928567114</c:v>
                </c:pt>
                <c:pt idx="215">
                  <c:v>0.11642023732297549</c:v>
                </c:pt>
                <c:pt idx="216">
                  <c:v>1.0512944324872855</c:v>
                </c:pt>
                <c:pt idx="217">
                  <c:v>4.9916835519329683E-3</c:v>
                </c:pt>
                <c:pt idx="218">
                  <c:v>-6.6566628926601652E-3</c:v>
                </c:pt>
                <c:pt idx="219">
                  <c:v>0.12215153611208257</c:v>
                </c:pt>
                <c:pt idx="220">
                  <c:v>-9.0716226231723485E-3</c:v>
                </c:pt>
                <c:pt idx="221">
                  <c:v>1.2142570806360302</c:v>
                </c:pt>
                <c:pt idx="222">
                  <c:v>0.14377657023095841</c:v>
                </c:pt>
                <c:pt idx="223">
                  <c:v>0.60395066745808346</c:v>
                </c:pt>
                <c:pt idx="224">
                  <c:v>0.26254000130002658</c:v>
                </c:pt>
                <c:pt idx="225">
                  <c:v>-8.1606521274191005E-2</c:v>
                </c:pt>
                <c:pt idx="226">
                  <c:v>0.34364246769718698</c:v>
                </c:pt>
                <c:pt idx="227">
                  <c:v>0.45000446079220324</c:v>
                </c:pt>
                <c:pt idx="228">
                  <c:v>0.41389568692040901</c:v>
                </c:pt>
                <c:pt idx="229">
                  <c:v>-0.37174866175772381</c:v>
                </c:pt>
                <c:pt idx="230">
                  <c:v>0.19275095566702447</c:v>
                </c:pt>
                <c:pt idx="231">
                  <c:v>0.28051818317127925</c:v>
                </c:pt>
                <c:pt idx="232">
                  <c:v>0.96829647642687389</c:v>
                </c:pt>
                <c:pt idx="233">
                  <c:v>-0.13900039841165684</c:v>
                </c:pt>
                <c:pt idx="234">
                  <c:v>0.36199163428428582</c:v>
                </c:pt>
                <c:pt idx="235">
                  <c:v>9.1106535513976211E-2</c:v>
                </c:pt>
                <c:pt idx="236">
                  <c:v>-5.6477365004790031E-2</c:v>
                </c:pt>
                <c:pt idx="237">
                  <c:v>-0.46969283098599701</c:v>
                </c:pt>
                <c:pt idx="238">
                  <c:v>0.19204921822803783</c:v>
                </c:pt>
                <c:pt idx="239">
                  <c:v>6.099965062840039E-2</c:v>
                </c:pt>
                <c:pt idx="240">
                  <c:v>1.1900761292783713</c:v>
                </c:pt>
                <c:pt idx="241">
                  <c:v>0.13073894767203326</c:v>
                </c:pt>
                <c:pt idx="242">
                  <c:v>0.34054537400385965</c:v>
                </c:pt>
                <c:pt idx="243">
                  <c:v>-1.5656509506240254E-2</c:v>
                </c:pt>
                <c:pt idx="244">
                  <c:v>1.1900665490223208</c:v>
                </c:pt>
                <c:pt idx="245">
                  <c:v>0.16896309181347319</c:v>
                </c:pt>
                <c:pt idx="246">
                  <c:v>0.38754638609285569</c:v>
                </c:pt>
                <c:pt idx="247">
                  <c:v>0.66799884654750064</c:v>
                </c:pt>
                <c:pt idx="248">
                  <c:v>0.1111723772794114</c:v>
                </c:pt>
                <c:pt idx="249">
                  <c:v>-0.10319644248312466</c:v>
                </c:pt>
                <c:pt idx="250">
                  <c:v>0.33547304377867215</c:v>
                </c:pt>
                <c:pt idx="251">
                  <c:v>0.59846414484409227</c:v>
                </c:pt>
                <c:pt idx="252">
                  <c:v>0.19253878693701276</c:v>
                </c:pt>
                <c:pt idx="253">
                  <c:v>0.11241866812851974</c:v>
                </c:pt>
                <c:pt idx="254">
                  <c:v>0.79077375154629603</c:v>
                </c:pt>
                <c:pt idx="255">
                  <c:v>-0.19640958565813474</c:v>
                </c:pt>
                <c:pt idx="256">
                  <c:v>0.80783255781725205</c:v>
                </c:pt>
                <c:pt idx="257">
                  <c:v>-0.10577517111539442</c:v>
                </c:pt>
                <c:pt idx="258">
                  <c:v>0.47394086658374568</c:v>
                </c:pt>
                <c:pt idx="259">
                  <c:v>-0.27311295620010978</c:v>
                </c:pt>
                <c:pt idx="260">
                  <c:v>0.513627940656457</c:v>
                </c:pt>
                <c:pt idx="261">
                  <c:v>-1.7956615817363516E-2</c:v>
                </c:pt>
                <c:pt idx="262">
                  <c:v>0.6767140722445032</c:v>
                </c:pt>
                <c:pt idx="263">
                  <c:v>-0.3726323113198089</c:v>
                </c:pt>
                <c:pt idx="264">
                  <c:v>-0.22861160446513024</c:v>
                </c:pt>
                <c:pt idx="265">
                  <c:v>0.37508128995900519</c:v>
                </c:pt>
                <c:pt idx="266">
                  <c:v>-6.2002258412933109E-2</c:v>
                </c:pt>
                <c:pt idx="267">
                  <c:v>0.1078277148535329</c:v>
                </c:pt>
                <c:pt idx="268">
                  <c:v>-0.51170889254048268</c:v>
                </c:pt>
                <c:pt idx="269">
                  <c:v>0.18936878500859111</c:v>
                </c:pt>
                <c:pt idx="270">
                  <c:v>-0.13729048523915824</c:v>
                </c:pt>
                <c:pt idx="271">
                  <c:v>-0.75578680612166238</c:v>
                </c:pt>
                <c:pt idx="272">
                  <c:v>-0.69984675156912846</c:v>
                </c:pt>
                <c:pt idx="273">
                  <c:v>-0.29319760265753403</c:v>
                </c:pt>
                <c:pt idx="274">
                  <c:v>0.35441854709134596</c:v>
                </c:pt>
                <c:pt idx="275">
                  <c:v>1.0346496361773863</c:v>
                </c:pt>
                <c:pt idx="276">
                  <c:v>0.67211315246977388</c:v>
                </c:pt>
                <c:pt idx="277">
                  <c:v>0.16458068181063226</c:v>
                </c:pt>
                <c:pt idx="278">
                  <c:v>0.54686982404606954</c:v>
                </c:pt>
                <c:pt idx="279">
                  <c:v>0.17512674130365546</c:v>
                </c:pt>
                <c:pt idx="280">
                  <c:v>-0.36442223081672726</c:v>
                </c:pt>
                <c:pt idx="281">
                  <c:v>-0.62297254883864017</c:v>
                </c:pt>
                <c:pt idx="282">
                  <c:v>-0.17636245313663851</c:v>
                </c:pt>
                <c:pt idx="283">
                  <c:v>-0.92268977884574921</c:v>
                </c:pt>
                <c:pt idx="284">
                  <c:v>0.11806883205851848</c:v>
                </c:pt>
                <c:pt idx="285">
                  <c:v>-1.0373824644948151</c:v>
                </c:pt>
                <c:pt idx="286">
                  <c:v>0.24995392015097873</c:v>
                </c:pt>
                <c:pt idx="287">
                  <c:v>1.7512462837990243E-2</c:v>
                </c:pt>
                <c:pt idx="288">
                  <c:v>-8.3455921859263066E-2</c:v>
                </c:pt>
                <c:pt idx="289">
                  <c:v>0</c:v>
                </c:pt>
                <c:pt idx="290">
                  <c:v>0.56015600619734041</c:v>
                </c:pt>
                <c:pt idx="291">
                  <c:v>-3.3668665684633663E-2</c:v>
                </c:pt>
                <c:pt idx="292">
                  <c:v>-0.47310299802102962</c:v>
                </c:pt>
                <c:pt idx="293">
                  <c:v>-0.18453673447939428</c:v>
                </c:pt>
                <c:pt idx="294">
                  <c:v>-0.34584747266013827</c:v>
                </c:pt>
                <c:pt idx="295">
                  <c:v>-6.3457959053176458E-2</c:v>
                </c:pt>
                <c:pt idx="296">
                  <c:v>0.23181096372913157</c:v>
                </c:pt>
                <c:pt idx="297">
                  <c:v>-0.53731396847008717</c:v>
                </c:pt>
                <c:pt idx="298">
                  <c:v>-0.36156266835803691</c:v>
                </c:pt>
                <c:pt idx="299">
                  <c:v>-0.19329873793987995</c:v>
                </c:pt>
                <c:pt idx="300">
                  <c:v>-0.62409670681641116</c:v>
                </c:pt>
                <c:pt idx="301">
                  <c:v>-0.53108440401994739</c:v>
                </c:pt>
                <c:pt idx="302">
                  <c:v>-0.35565072735718462</c:v>
                </c:pt>
                <c:pt idx="303">
                  <c:v>-0.17053160880521462</c:v>
                </c:pt>
                <c:pt idx="304">
                  <c:v>-0.56050661596613238</c:v>
                </c:pt>
                <c:pt idx="305">
                  <c:v>-1.038296093050419</c:v>
                </c:pt>
                <c:pt idx="306">
                  <c:v>-0.13790102687061687</c:v>
                </c:pt>
                <c:pt idx="307">
                  <c:v>6.9072785000631257E-2</c:v>
                </c:pt>
                <c:pt idx="308">
                  <c:v>-0.6487803420987055</c:v>
                </c:pt>
                <c:pt idx="309">
                  <c:v>-0.18597730171543753</c:v>
                </c:pt>
                <c:pt idx="310">
                  <c:v>0.13648335342269161</c:v>
                </c:pt>
                <c:pt idx="311">
                  <c:v>-0.44564118601006353</c:v>
                </c:pt>
                <c:pt idx="312">
                  <c:v>0.45382380199848654</c:v>
                </c:pt>
                <c:pt idx="313">
                  <c:v>-0.1676949619441219</c:v>
                </c:pt>
                <c:pt idx="314">
                  <c:v>-0.34901266106143342</c:v>
                </c:pt>
                <c:pt idx="315">
                  <c:v>-0.27268602637613448</c:v>
                </c:pt>
                <c:pt idx="316">
                  <c:v>1.1817442291124514E-2</c:v>
                </c:pt>
                <c:pt idx="317">
                  <c:v>3.2300210817796889E-2</c:v>
                </c:pt>
                <c:pt idx="318">
                  <c:v>-0.14390959874702772</c:v>
                </c:pt>
                <c:pt idx="319">
                  <c:v>0</c:v>
                </c:pt>
                <c:pt idx="320">
                  <c:v>-0.33208924153804265</c:v>
                </c:pt>
                <c:pt idx="321">
                  <c:v>-7.0761882092716444E-2</c:v>
                </c:pt>
                <c:pt idx="322">
                  <c:v>0.93483410855525872</c:v>
                </c:pt>
                <c:pt idx="323">
                  <c:v>0.79203753762134999</c:v>
                </c:pt>
                <c:pt idx="324">
                  <c:v>0</c:v>
                </c:pt>
                <c:pt idx="325">
                  <c:v>4.2523168819466106E-2</c:v>
                </c:pt>
                <c:pt idx="326">
                  <c:v>0.73183718493603522</c:v>
                </c:pt>
                <c:pt idx="327">
                  <c:v>0</c:v>
                </c:pt>
                <c:pt idx="328">
                  <c:v>-0.72524951180867059</c:v>
                </c:pt>
                <c:pt idx="329">
                  <c:v>-0.1465508390726652</c:v>
                </c:pt>
                <c:pt idx="330">
                  <c:v>-0.72375811947960345</c:v>
                </c:pt>
                <c:pt idx="331">
                  <c:v>0</c:v>
                </c:pt>
                <c:pt idx="332">
                  <c:v>-1.4698361814954456E-2</c:v>
                </c:pt>
                <c:pt idx="333">
                  <c:v>0.14069112910823983</c:v>
                </c:pt>
                <c:pt idx="334">
                  <c:v>-0.41667297902751388</c:v>
                </c:pt>
                <c:pt idx="335">
                  <c:v>3.4921774079391947E-2</c:v>
                </c:pt>
                <c:pt idx="336">
                  <c:v>-0.13636422084066166</c:v>
                </c:pt>
                <c:pt idx="337">
                  <c:v>0</c:v>
                </c:pt>
                <c:pt idx="338">
                  <c:v>-0.21545820071493466</c:v>
                </c:pt>
                <c:pt idx="339">
                  <c:v>7.9389347083171219E-2</c:v>
                </c:pt>
                <c:pt idx="340">
                  <c:v>0.10832867602823637</c:v>
                </c:pt>
                <c:pt idx="341">
                  <c:v>0.81134343205592785</c:v>
                </c:pt>
                <c:pt idx="342">
                  <c:v>0.10785243932406212</c:v>
                </c:pt>
                <c:pt idx="343">
                  <c:v>0.17484800519382937</c:v>
                </c:pt>
                <c:pt idx="344">
                  <c:v>-0.36477784707802918</c:v>
                </c:pt>
                <c:pt idx="345">
                  <c:v>-0.50726350424977151</c:v>
                </c:pt>
                <c:pt idx="346">
                  <c:v>0.24416150659976202</c:v>
                </c:pt>
                <c:pt idx="347">
                  <c:v>-5.5479931687355544E-2</c:v>
                </c:pt>
                <c:pt idx="348">
                  <c:v>3.2557830043225378E-2</c:v>
                </c:pt>
                <c:pt idx="349">
                  <c:v>-0.53097572318166619</c:v>
                </c:pt>
                <c:pt idx="350">
                  <c:v>-0.19201693067947329</c:v>
                </c:pt>
                <c:pt idx="351">
                  <c:v>-0.37330188542429249</c:v>
                </c:pt>
                <c:pt idx="352">
                  <c:v>-0.33942567264069234</c:v>
                </c:pt>
                <c:pt idx="353">
                  <c:v>-0.42020623012066349</c:v>
                </c:pt>
                <c:pt idx="354">
                  <c:v>-2.6232124369376462E-2</c:v>
                </c:pt>
                <c:pt idx="355">
                  <c:v>-0.54517473314194487</c:v>
                </c:pt>
                <c:pt idx="356">
                  <c:v>-1.3872681354370235</c:v>
                </c:pt>
                <c:pt idx="357">
                  <c:v>-0.23123482870256976</c:v>
                </c:pt>
                <c:pt idx="358">
                  <c:v>-0.34102664371387553</c:v>
                </c:pt>
                <c:pt idx="359">
                  <c:v>-0.16302667085423034</c:v>
                </c:pt>
                <c:pt idx="360">
                  <c:v>0.42458325833164967</c:v>
                </c:pt>
                <c:pt idx="361">
                  <c:v>0.66934792464332715</c:v>
                </c:pt>
                <c:pt idx="362">
                  <c:v>-0.53850620508722769</c:v>
                </c:pt>
                <c:pt idx="363">
                  <c:v>0.14911262417577081</c:v>
                </c:pt>
                <c:pt idx="364">
                  <c:v>-0.14510112694410576</c:v>
                </c:pt>
                <c:pt idx="365">
                  <c:v>0.2329275126451047</c:v>
                </c:pt>
                <c:pt idx="366">
                  <c:v>8.7965754001633645E-2</c:v>
                </c:pt>
                <c:pt idx="367">
                  <c:v>4.0853017070262107E-2</c:v>
                </c:pt>
                <c:pt idx="368">
                  <c:v>0.34020595454200053</c:v>
                </c:pt>
                <c:pt idx="369">
                  <c:v>0.46493292543273135</c:v>
                </c:pt>
                <c:pt idx="370">
                  <c:v>-0.34715775534520749</c:v>
                </c:pt>
                <c:pt idx="371">
                  <c:v>-0.22974708705334079</c:v>
                </c:pt>
                <c:pt idx="372">
                  <c:v>0.26822794178446485</c:v>
                </c:pt>
                <c:pt idx="373">
                  <c:v>0.16438681446723374</c:v>
                </c:pt>
                <c:pt idx="374">
                  <c:v>0.18117832063440797</c:v>
                </c:pt>
                <c:pt idx="375">
                  <c:v>-0.10253305240552224</c:v>
                </c:pt>
                <c:pt idx="376">
                  <c:v>0.29037551128537364</c:v>
                </c:pt>
                <c:pt idx="377">
                  <c:v>-0.44554065520672348</c:v>
                </c:pt>
                <c:pt idx="378">
                  <c:v>0.47941545608090541</c:v>
                </c:pt>
                <c:pt idx="379">
                  <c:v>-0.87175172787237454</c:v>
                </c:pt>
                <c:pt idx="380">
                  <c:v>-0.44422924424409493</c:v>
                </c:pt>
                <c:pt idx="381">
                  <c:v>0.27915315324776396</c:v>
                </c:pt>
                <c:pt idx="382">
                  <c:v>-0.53995991800048171</c:v>
                </c:pt>
                <c:pt idx="383">
                  <c:v>0.10487312037429189</c:v>
                </c:pt>
                <c:pt idx="384">
                  <c:v>7.2532199853491158E-2</c:v>
                </c:pt>
                <c:pt idx="385">
                  <c:v>0</c:v>
                </c:pt>
                <c:pt idx="386">
                  <c:v>0</c:v>
                </c:pt>
                <c:pt idx="387">
                  <c:v>-0.43005805179495188</c:v>
                </c:pt>
                <c:pt idx="388">
                  <c:v>0.42013112365541017</c:v>
                </c:pt>
                <c:pt idx="389">
                  <c:v>-4.3184514245472906E-2</c:v>
                </c:pt>
                <c:pt idx="390">
                  <c:v>0.37525672302427993</c:v>
                </c:pt>
                <c:pt idx="391">
                  <c:v>-0.53067527149051741</c:v>
                </c:pt>
                <c:pt idx="392">
                  <c:v>0.41750766989940968</c:v>
                </c:pt>
                <c:pt idx="393">
                  <c:v>0.68591086316806571</c:v>
                </c:pt>
                <c:pt idx="394">
                  <c:v>0.68020106399952285</c:v>
                </c:pt>
                <c:pt idx="395">
                  <c:v>0.20724176050986093</c:v>
                </c:pt>
                <c:pt idx="396">
                  <c:v>0.17797138771800758</c:v>
                </c:pt>
                <c:pt idx="397">
                  <c:v>0.49560484010935041</c:v>
                </c:pt>
                <c:pt idx="398">
                  <c:v>0.74274996424538209</c:v>
                </c:pt>
                <c:pt idx="399">
                  <c:v>0.89202717235138385</c:v>
                </c:pt>
                <c:pt idx="400">
                  <c:v>0</c:v>
                </c:pt>
                <c:pt idx="401">
                  <c:v>0</c:v>
                </c:pt>
                <c:pt idx="402">
                  <c:v>0.93216340085672034</c:v>
                </c:pt>
                <c:pt idx="403">
                  <c:v>0.62206280587406937</c:v>
                </c:pt>
                <c:pt idx="404">
                  <c:v>0.14722246557904653</c:v>
                </c:pt>
                <c:pt idx="405">
                  <c:v>0.23695387231842441</c:v>
                </c:pt>
                <c:pt idx="406">
                  <c:v>-0.23442316806206231</c:v>
                </c:pt>
                <c:pt idx="407">
                  <c:v>8.9183419702847155E-2</c:v>
                </c:pt>
                <c:pt idx="408">
                  <c:v>0</c:v>
                </c:pt>
                <c:pt idx="409">
                  <c:v>0</c:v>
                </c:pt>
                <c:pt idx="410">
                  <c:v>0.94244854875741435</c:v>
                </c:pt>
                <c:pt idx="411">
                  <c:v>0.37279849036167034</c:v>
                </c:pt>
                <c:pt idx="412">
                  <c:v>-0.10245788266980835</c:v>
                </c:pt>
                <c:pt idx="413">
                  <c:v>-2.2716184832751951E-2</c:v>
                </c:pt>
                <c:pt idx="414">
                  <c:v>0.22086645147944714</c:v>
                </c:pt>
                <c:pt idx="415">
                  <c:v>7.8609599174737671E-2</c:v>
                </c:pt>
                <c:pt idx="416">
                  <c:v>-0.53301749417601452</c:v>
                </c:pt>
                <c:pt idx="417">
                  <c:v>-0.19411858968784654</c:v>
                </c:pt>
                <c:pt idx="418">
                  <c:v>-0.20449681410134907</c:v>
                </c:pt>
                <c:pt idx="419">
                  <c:v>0</c:v>
                </c:pt>
                <c:pt idx="420">
                  <c:v>0</c:v>
                </c:pt>
                <c:pt idx="421">
                  <c:v>0.87077289172726102</c:v>
                </c:pt>
                <c:pt idx="422">
                  <c:v>8.0606399256665975E-2</c:v>
                </c:pt>
                <c:pt idx="423">
                  <c:v>6.1007618403980446E-2</c:v>
                </c:pt>
                <c:pt idx="424">
                  <c:v>0.18702576028257001</c:v>
                </c:pt>
                <c:pt idx="425">
                  <c:v>0.65684121140157692</c:v>
                </c:pt>
                <c:pt idx="426">
                  <c:v>0.34852633308856024</c:v>
                </c:pt>
                <c:pt idx="427">
                  <c:v>-0.42074375391862701</c:v>
                </c:pt>
                <c:pt idx="428">
                  <c:v>0.12796486440246402</c:v>
                </c:pt>
                <c:pt idx="429">
                  <c:v>-0.47685063325490012</c:v>
                </c:pt>
                <c:pt idx="430">
                  <c:v>0.74524969134250107</c:v>
                </c:pt>
                <c:pt idx="431">
                  <c:v>-0.34162682043896869</c:v>
                </c:pt>
                <c:pt idx="432">
                  <c:v>0.54540353547002607</c:v>
                </c:pt>
                <c:pt idx="433">
                  <c:v>0.16090918097280033</c:v>
                </c:pt>
                <c:pt idx="434">
                  <c:v>-0.63884955337885785</c:v>
                </c:pt>
                <c:pt idx="435">
                  <c:v>7.9946106596018376E-3</c:v>
                </c:pt>
                <c:pt idx="436">
                  <c:v>3.2424915197637641E-2</c:v>
                </c:pt>
                <c:pt idx="437">
                  <c:v>0.69134891547951538</c:v>
                </c:pt>
                <c:pt idx="438">
                  <c:v>0.71708369060966182</c:v>
                </c:pt>
                <c:pt idx="439">
                  <c:v>-0.55795690229466977</c:v>
                </c:pt>
                <c:pt idx="440">
                  <c:v>-0.59576982665660205</c:v>
                </c:pt>
                <c:pt idx="441">
                  <c:v>0.72303594400021209</c:v>
                </c:pt>
                <c:pt idx="442">
                  <c:v>9.8865661493666074E-2</c:v>
                </c:pt>
                <c:pt idx="443">
                  <c:v>8.158441863564958E-2</c:v>
                </c:pt>
                <c:pt idx="444">
                  <c:v>0.12337192354568166</c:v>
                </c:pt>
                <c:pt idx="445">
                  <c:v>-0.24232741985874959</c:v>
                </c:pt>
                <c:pt idx="446">
                  <c:v>0.19637570968069418</c:v>
                </c:pt>
                <c:pt idx="447">
                  <c:v>0.13052103169877988</c:v>
                </c:pt>
                <c:pt idx="448">
                  <c:v>-0.12753151149655298</c:v>
                </c:pt>
                <c:pt idx="449">
                  <c:v>-0.58013569933227449</c:v>
                </c:pt>
                <c:pt idx="450">
                  <c:v>0.39549400838157855</c:v>
                </c:pt>
                <c:pt idx="451">
                  <c:v>-3.9618476135275124E-2</c:v>
                </c:pt>
                <c:pt idx="452">
                  <c:v>-0.61857062061305124</c:v>
                </c:pt>
                <c:pt idx="453">
                  <c:v>-0.47754222612086528</c:v>
                </c:pt>
                <c:pt idx="454">
                  <c:v>0.15924536275930534</c:v>
                </c:pt>
                <c:pt idx="455">
                  <c:v>-2.2731645207726511E-2</c:v>
                </c:pt>
                <c:pt idx="456">
                  <c:v>0.10152011451653034</c:v>
                </c:pt>
                <c:pt idx="457">
                  <c:v>0.29134851248810117</c:v>
                </c:pt>
                <c:pt idx="458">
                  <c:v>-0.26691785116465799</c:v>
                </c:pt>
                <c:pt idx="459">
                  <c:v>0.40693199553716286</c:v>
                </c:pt>
                <c:pt idx="460">
                  <c:v>-0.97600551214464559</c:v>
                </c:pt>
                <c:pt idx="461">
                  <c:v>-5.4751129964380432E-2</c:v>
                </c:pt>
                <c:pt idx="462">
                  <c:v>-0.78705274926707025</c:v>
                </c:pt>
                <c:pt idx="463">
                  <c:v>-0.17598209367997802</c:v>
                </c:pt>
                <c:pt idx="464">
                  <c:v>-0.14720492547300268</c:v>
                </c:pt>
                <c:pt idx="465">
                  <c:v>-0.18236797726380086</c:v>
                </c:pt>
                <c:pt idx="466">
                  <c:v>-0.91516152871601575</c:v>
                </c:pt>
                <c:pt idx="467">
                  <c:v>-0.95993300092451694</c:v>
                </c:pt>
                <c:pt idx="468">
                  <c:v>-1.1905866848708146E-2</c:v>
                </c:pt>
                <c:pt idx="469">
                  <c:v>0.3530027625993139</c:v>
                </c:pt>
                <c:pt idx="470">
                  <c:v>-0.55654700621323072</c:v>
                </c:pt>
                <c:pt idx="471">
                  <c:v>-0.38146405603894951</c:v>
                </c:pt>
                <c:pt idx="472">
                  <c:v>-0.17603731713847864</c:v>
                </c:pt>
                <c:pt idx="473">
                  <c:v>-0.48029236388655472</c:v>
                </c:pt>
                <c:pt idx="474">
                  <c:v>-0.11349914114944012</c:v>
                </c:pt>
                <c:pt idx="475">
                  <c:v>2.959330446691787E-2</c:v>
                </c:pt>
                <c:pt idx="476">
                  <c:v>0.48346343241386619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0-43A1-9E8D-32C95BB7A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353752"/>
        <c:axId val="216094944"/>
      </c:barChart>
      <c:lineChart>
        <c:grouping val="standard"/>
        <c:varyColors val="0"/>
        <c:ser>
          <c:idx val="1"/>
          <c:order val="1"/>
          <c:tx>
            <c:v>High threshold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'Z-scores&lt;3'!$C$18:$RK$18</c:f>
              <c:numCache>
                <c:formatCode>General</c:formatCode>
                <c:ptCount val="47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00-43A1-9E8D-32C95BB7AF10}"/>
            </c:ext>
          </c:extLst>
        </c:ser>
        <c:ser>
          <c:idx val="3"/>
          <c:order val="2"/>
          <c:tx>
            <c:v>Low threshold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'Z-scores&lt;3'!$C$19:$RK$19</c:f>
              <c:numCache>
                <c:formatCode>General</c:formatCode>
                <c:ptCount val="477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00-43A1-9E8D-32C95BB7A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353752"/>
        <c:axId val="216094944"/>
      </c:lineChart>
      <c:catAx>
        <c:axId val="450353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6094944"/>
        <c:crosses val="autoZero"/>
        <c:auto val="1"/>
        <c:lblAlgn val="ctr"/>
        <c:lblOffset val="100"/>
        <c:noMultiLvlLbl val="0"/>
      </c:catAx>
      <c:valAx>
        <c:axId val="21609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5035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94</xdr:row>
      <xdr:rowOff>0</xdr:rowOff>
    </xdr:from>
    <xdr:to>
      <xdr:col>19</xdr:col>
      <xdr:colOff>609599</xdr:colOff>
      <xdr:row>126</xdr:row>
      <xdr:rowOff>28575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5FB1BD9F-D43B-43DE-90FA-C1500818B1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17</xdr:row>
      <xdr:rowOff>0</xdr:rowOff>
    </xdr:from>
    <xdr:to>
      <xdr:col>22</xdr:col>
      <xdr:colOff>85726</xdr:colOff>
      <xdr:row>35</xdr:row>
      <xdr:rowOff>9525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6B4DE170-5C8F-46CD-A890-84FD23B64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17</xdr:row>
      <xdr:rowOff>0</xdr:rowOff>
    </xdr:from>
    <xdr:to>
      <xdr:col>22</xdr:col>
      <xdr:colOff>85726</xdr:colOff>
      <xdr:row>35</xdr:row>
      <xdr:rowOff>9525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3EE4B698-1BA7-4039-B3F4-649F8AD12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0</xdr:rowOff>
    </xdr:from>
    <xdr:to>
      <xdr:col>21</xdr:col>
      <xdr:colOff>600076</xdr:colOff>
      <xdr:row>51</xdr:row>
      <xdr:rowOff>185738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13701ADA-70A6-4329-ADEC-AA3938261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0</xdr:rowOff>
    </xdr:from>
    <xdr:to>
      <xdr:col>21</xdr:col>
      <xdr:colOff>600076</xdr:colOff>
      <xdr:row>51</xdr:row>
      <xdr:rowOff>185738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52C231E-14C3-4011-A1C3-0F664FA6B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</xdr:row>
      <xdr:rowOff>0</xdr:rowOff>
    </xdr:from>
    <xdr:to>
      <xdr:col>15</xdr:col>
      <xdr:colOff>586067</xdr:colOff>
      <xdr:row>42</xdr:row>
      <xdr:rowOff>100013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DCC6B610-F9AD-4886-B763-0EA2D36272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</xdr:row>
      <xdr:rowOff>0</xdr:rowOff>
    </xdr:from>
    <xdr:to>
      <xdr:col>15</xdr:col>
      <xdr:colOff>586067</xdr:colOff>
      <xdr:row>42</xdr:row>
      <xdr:rowOff>100013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63CC1930-1AB4-43BD-8D52-AD9DE996A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D3B9E6-F792-4EA2-9B92-6861B14C000B}" name="Tabel132" displayName="Tabel132" ref="A1:M1091" totalsRowShown="0" headerRowDxfId="29">
  <autoFilter ref="A1:M1091" xr:uid="{45D6B522-F420-4D72-BAC7-5F67D23520EB}"/>
  <tableColumns count="13">
    <tableColumn id="1" xr3:uid="{BFBEB7F2-8EA1-4E7F-A7E4-E8D6A4E5ED5A}" name="Order" dataDxfId="28"/>
    <tableColumn id="2" xr3:uid="{C2EBDF8E-F3EE-4FE0-A9DC-6D9715A8EFE6}" name="Region1" dataDxfId="27"/>
    <tableColumn id="3" xr3:uid="{5F4B1205-E919-43C4-8D31-AF4E1D509852}" name="Region2" dataDxfId="26"/>
    <tableColumn id="4" xr3:uid="{21F358E2-8D0B-4D02-959A-8203FB729BBF}" name="Region3" dataDxfId="25"/>
    <tableColumn id="5" xr3:uid="{425A180E-BC0B-4B9D-A897-5A9FAF8E70E2}" name="Region4" dataDxfId="24"/>
    <tableColumn id="6" xr3:uid="{6C6AA313-AC81-41D8-881C-3DBEC7FF3C67}" name="Region5" dataDxfId="23"/>
    <tableColumn id="7" xr3:uid="{FF9DFB51-8B10-47F6-A6F4-7AE066A96655}" name="Region6" dataDxfId="22"/>
    <tableColumn id="8" xr3:uid="{A223FD82-E27A-4505-8C26-5BFCF6F7CDD4}" name="Region7" dataDxfId="21"/>
    <tableColumn id="9" xr3:uid="{CF494D56-FFEC-465A-9AF9-C661365223E4}" name="Number" dataDxfId="20"/>
    <tableColumn id="10" xr3:uid="{1733B4E9-2212-4EDF-86A9-BF6F736B02A9}" name="ID" dataDxfId="19"/>
    <tableColumn id="11" xr3:uid="{00369C55-11D6-4335-84E4-AF5C72050346}" name="Region" dataDxfId="18"/>
    <tableColumn id="12" xr3:uid="{C1E11E72-2CDC-4CFB-AEA3-1791412E5D1C}" name="Cluster"/>
    <tableColumn id="13" xr3:uid="{17D47B5E-D1C4-456A-8487-827F2C6C41C2}" name="Naam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0A8D92-F51D-449A-A42C-AD75D53B0357}" name="Tabel35" displayName="Tabel35" ref="O1:P92" totalsRowShown="0" headerRowDxfId="17" dataDxfId="16">
  <autoFilter ref="O1:P92" xr:uid="{870A1591-434F-4646-AC6A-AD5B6DF1F417}"/>
  <tableColumns count="2">
    <tableColumn id="1" xr3:uid="{4E54EC6C-F6A6-4823-B3DA-B87FE1A04D45}" name="Cluster" dataDxfId="15"/>
    <tableColumn id="2" xr3:uid="{DC66205D-501D-4CA8-B010-5CB3DD104376}" name="Naam" dataDxfId="1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E065-6AC2-458B-B351-5FA28FF2112E}">
  <dimension ref="A1:U1246"/>
  <sheetViews>
    <sheetView workbookViewId="0"/>
  </sheetViews>
  <sheetFormatPr defaultRowHeight="15" x14ac:dyDescent="0.25"/>
  <cols>
    <col min="1" max="1" width="10" bestFit="1" customWidth="1"/>
    <col min="2" max="2" width="39.85546875" customWidth="1"/>
    <col min="3" max="3" width="19.5703125" bestFit="1" customWidth="1"/>
    <col min="4" max="4" width="14.140625" bestFit="1" customWidth="1"/>
    <col min="5" max="5" width="10.5703125" bestFit="1" customWidth="1"/>
    <col min="6" max="16" width="11.5703125" style="14" bestFit="1" customWidth="1"/>
    <col min="17" max="17" width="10.28515625" bestFit="1" customWidth="1"/>
    <col min="18" max="18" width="10.28515625" customWidth="1"/>
  </cols>
  <sheetData>
    <row r="1" spans="1:21" x14ac:dyDescent="0.25">
      <c r="E1">
        <v>0</v>
      </c>
      <c r="F1" s="14">
        <v>0</v>
      </c>
      <c r="G1" s="14">
        <v>0</v>
      </c>
      <c r="H1" s="14">
        <v>0</v>
      </c>
      <c r="I1" s="14">
        <v>0</v>
      </c>
      <c r="J1" s="14">
        <v>0</v>
      </c>
      <c r="K1" s="14">
        <v>0</v>
      </c>
      <c r="L1" s="14">
        <v>1</v>
      </c>
      <c r="M1" s="14">
        <v>1</v>
      </c>
      <c r="N1" s="14">
        <v>1</v>
      </c>
      <c r="O1" s="14">
        <v>1</v>
      </c>
      <c r="P1" s="14">
        <v>1</v>
      </c>
    </row>
    <row r="2" spans="1:21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67898</v>
      </c>
      <c r="F2" s="15">
        <v>190211</v>
      </c>
      <c r="G2" s="15">
        <v>191735</v>
      </c>
      <c r="H2" s="15">
        <v>212741</v>
      </c>
      <c r="I2" s="15">
        <v>277750</v>
      </c>
      <c r="J2" s="15">
        <v>340773</v>
      </c>
      <c r="K2" s="15">
        <v>340805</v>
      </c>
      <c r="L2" s="15">
        <v>190196</v>
      </c>
      <c r="M2" s="15">
        <v>190198</v>
      </c>
      <c r="N2" s="15">
        <v>340770</v>
      </c>
      <c r="O2" s="15">
        <v>340771</v>
      </c>
      <c r="P2" s="15">
        <v>343011</v>
      </c>
      <c r="Q2" s="1" t="s">
        <v>1255</v>
      </c>
      <c r="R2" s="1" t="s">
        <v>1402</v>
      </c>
      <c r="S2" s="2" t="s">
        <v>504</v>
      </c>
      <c r="T2" s="2" t="s">
        <v>505</v>
      </c>
      <c r="U2" s="2" t="s">
        <v>506</v>
      </c>
    </row>
    <row r="3" spans="1:21" x14ac:dyDescent="0.25">
      <c r="A3">
        <v>0</v>
      </c>
      <c r="B3" t="s">
        <v>4</v>
      </c>
      <c r="C3">
        <v>0</v>
      </c>
      <c r="E3">
        <v>46349</v>
      </c>
      <c r="F3">
        <v>79639</v>
      </c>
      <c r="G3">
        <v>110831</v>
      </c>
      <c r="H3">
        <v>68308</v>
      </c>
      <c r="I3">
        <v>175627</v>
      </c>
      <c r="J3">
        <v>33015</v>
      </c>
      <c r="K3">
        <v>75427</v>
      </c>
      <c r="L3">
        <v>65514</v>
      </c>
      <c r="M3">
        <v>39420</v>
      </c>
      <c r="N3">
        <v>94696</v>
      </c>
      <c r="O3">
        <v>142784</v>
      </c>
      <c r="P3">
        <v>100623</v>
      </c>
      <c r="Q3">
        <f>IF(AND(T3=0,U3=0),0,1)</f>
        <v>1</v>
      </c>
      <c r="R3">
        <f>SUMIFS(Tabel132[Cluster],Tabel132[ID],A3)</f>
        <v>0</v>
      </c>
      <c r="S3">
        <f>IFERROR(_xlfn.T.TEST(E3:K3,L3:P3,2,2),"")</f>
        <v>0.86732438430004033</v>
      </c>
      <c r="T3">
        <f>AVERAGE(E3:K3)</f>
        <v>84170.857142857145</v>
      </c>
      <c r="U3">
        <f>AVERAGE(L3:P3)</f>
        <v>88607.4</v>
      </c>
    </row>
    <row r="4" spans="1:21" x14ac:dyDescent="0.25">
      <c r="A4">
        <v>1</v>
      </c>
      <c r="B4" t="s">
        <v>5</v>
      </c>
      <c r="C4">
        <v>75500</v>
      </c>
      <c r="D4">
        <v>557</v>
      </c>
      <c r="E4">
        <v>1</v>
      </c>
      <c r="F4">
        <v>9</v>
      </c>
      <c r="G4">
        <v>0</v>
      </c>
      <c r="H4">
        <v>9</v>
      </c>
      <c r="I4">
        <v>0</v>
      </c>
      <c r="J4">
        <v>0</v>
      </c>
      <c r="K4">
        <v>51</v>
      </c>
      <c r="L4">
        <v>0</v>
      </c>
      <c r="M4">
        <v>4</v>
      </c>
      <c r="N4">
        <v>0</v>
      </c>
      <c r="O4">
        <v>37</v>
      </c>
      <c r="P4">
        <v>0</v>
      </c>
      <c r="Q4">
        <f t="shared" ref="Q4:Q67" si="0">IF(AND(T4=0,U4=0),0,1)</f>
        <v>1</v>
      </c>
      <c r="R4">
        <f>SUMIFS(Tabel132[Cluster],Tabel132[ID],A4)</f>
        <v>84</v>
      </c>
      <c r="S4">
        <f t="shared" ref="S4:S67" si="1">IFERROR(_xlfn.T.TEST(E4:K4,L4:P4,2,2),"")</f>
        <v>0.86515610951048838</v>
      </c>
      <c r="T4">
        <f t="shared" ref="T4:T67" si="2">AVERAGE(E4:K4)</f>
        <v>10</v>
      </c>
      <c r="U4">
        <f t="shared" ref="U4:U67" si="3">AVERAGE(L4:P4)</f>
        <v>8.1999999999999993</v>
      </c>
    </row>
    <row r="5" spans="1:21" x14ac:dyDescent="0.25">
      <c r="A5">
        <v>2</v>
      </c>
      <c r="B5" t="s">
        <v>6</v>
      </c>
      <c r="C5">
        <v>6200</v>
      </c>
      <c r="D5">
        <v>345</v>
      </c>
      <c r="E5">
        <v>868</v>
      </c>
      <c r="F5">
        <v>566</v>
      </c>
      <c r="G5">
        <v>350</v>
      </c>
      <c r="H5">
        <v>1286</v>
      </c>
      <c r="I5">
        <v>749</v>
      </c>
      <c r="J5">
        <v>449</v>
      </c>
      <c r="K5">
        <v>908</v>
      </c>
      <c r="L5">
        <v>375</v>
      </c>
      <c r="M5">
        <v>460</v>
      </c>
      <c r="N5">
        <v>1112</v>
      </c>
      <c r="O5">
        <v>1790</v>
      </c>
      <c r="P5">
        <v>1218</v>
      </c>
      <c r="Q5">
        <f t="shared" si="0"/>
        <v>1</v>
      </c>
      <c r="R5">
        <f>SUMIFS(Tabel132[Cluster],Tabel132[ID],A5)</f>
        <v>8</v>
      </c>
      <c r="S5">
        <f t="shared" si="1"/>
        <v>0.35655870351667607</v>
      </c>
      <c r="T5">
        <f t="shared" si="2"/>
        <v>739.42857142857144</v>
      </c>
      <c r="U5">
        <f t="shared" si="3"/>
        <v>991</v>
      </c>
    </row>
    <row r="6" spans="1:21" x14ac:dyDescent="0.25">
      <c r="A6">
        <v>3</v>
      </c>
      <c r="B6" t="s">
        <v>507</v>
      </c>
      <c r="C6">
        <v>118200</v>
      </c>
      <c r="D6">
        <v>1040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f t="shared" si="0"/>
        <v>0</v>
      </c>
      <c r="R6">
        <f>SUMIFS(Tabel132[Cluster],Tabel132[ID],A6)</f>
        <v>0</v>
      </c>
      <c r="S6" t="str">
        <f t="shared" si="1"/>
        <v/>
      </c>
      <c r="T6">
        <f t="shared" si="2"/>
        <v>0</v>
      </c>
      <c r="U6">
        <f t="shared" si="3"/>
        <v>0</v>
      </c>
    </row>
    <row r="7" spans="1:21" x14ac:dyDescent="0.25">
      <c r="A7">
        <v>4</v>
      </c>
      <c r="B7" t="s">
        <v>7</v>
      </c>
      <c r="C7">
        <v>79100</v>
      </c>
      <c r="D7">
        <v>339</v>
      </c>
      <c r="E7">
        <v>4693</v>
      </c>
      <c r="F7">
        <v>2312</v>
      </c>
      <c r="G7">
        <v>2765</v>
      </c>
      <c r="H7">
        <v>7998</v>
      </c>
      <c r="I7">
        <v>71</v>
      </c>
      <c r="J7">
        <v>1448</v>
      </c>
      <c r="K7">
        <v>11220</v>
      </c>
      <c r="L7">
        <v>1154</v>
      </c>
      <c r="M7">
        <v>1074</v>
      </c>
      <c r="N7">
        <v>1035</v>
      </c>
      <c r="O7">
        <v>3654</v>
      </c>
      <c r="P7">
        <v>14627</v>
      </c>
      <c r="Q7">
        <f t="shared" si="0"/>
        <v>1</v>
      </c>
      <c r="R7">
        <f>SUMIFS(Tabel132[Cluster],Tabel132[ID],A7)</f>
        <v>86</v>
      </c>
      <c r="S7">
        <f t="shared" si="1"/>
        <v>0.98638695150340705</v>
      </c>
      <c r="T7">
        <f t="shared" si="2"/>
        <v>4358.1428571428569</v>
      </c>
      <c r="U7">
        <f t="shared" si="3"/>
        <v>4308.8</v>
      </c>
    </row>
    <row r="8" spans="1:21" x14ac:dyDescent="0.25">
      <c r="A8">
        <v>6</v>
      </c>
      <c r="B8" t="s">
        <v>8</v>
      </c>
      <c r="C8">
        <v>107000</v>
      </c>
      <c r="D8">
        <v>784</v>
      </c>
      <c r="E8">
        <v>19720</v>
      </c>
      <c r="F8">
        <v>25407</v>
      </c>
      <c r="G8">
        <v>6901</v>
      </c>
      <c r="H8">
        <v>34310</v>
      </c>
      <c r="I8">
        <v>18622</v>
      </c>
      <c r="J8">
        <v>11954</v>
      </c>
      <c r="K8">
        <v>10693</v>
      </c>
      <c r="L8">
        <v>13587</v>
      </c>
      <c r="M8">
        <v>9854</v>
      </c>
      <c r="N8">
        <v>9324</v>
      </c>
      <c r="O8">
        <v>25262</v>
      </c>
      <c r="P8">
        <v>12287</v>
      </c>
      <c r="Q8">
        <f t="shared" si="0"/>
        <v>1</v>
      </c>
      <c r="R8">
        <f>SUMIFS(Tabel132[Cluster],Tabel132[ID],A8)</f>
        <v>0</v>
      </c>
      <c r="S8">
        <f t="shared" si="1"/>
        <v>0.41683724550364765</v>
      </c>
      <c r="T8">
        <f t="shared" si="2"/>
        <v>18229.571428571428</v>
      </c>
      <c r="U8">
        <f t="shared" si="3"/>
        <v>14062.8</v>
      </c>
    </row>
    <row r="9" spans="1:21" x14ac:dyDescent="0.25">
      <c r="A9">
        <v>7</v>
      </c>
      <c r="B9" t="s">
        <v>9</v>
      </c>
      <c r="C9">
        <v>85300</v>
      </c>
      <c r="D9">
        <v>1132</v>
      </c>
      <c r="E9">
        <v>30</v>
      </c>
      <c r="F9">
        <v>155</v>
      </c>
      <c r="G9">
        <v>102</v>
      </c>
      <c r="H9">
        <v>622</v>
      </c>
      <c r="I9">
        <v>0</v>
      </c>
      <c r="J9">
        <v>238</v>
      </c>
      <c r="K9">
        <v>1821</v>
      </c>
      <c r="L9">
        <v>105</v>
      </c>
      <c r="M9">
        <v>990</v>
      </c>
      <c r="N9">
        <v>19</v>
      </c>
      <c r="O9">
        <v>19</v>
      </c>
      <c r="P9">
        <v>1645</v>
      </c>
      <c r="Q9">
        <f t="shared" si="0"/>
        <v>1</v>
      </c>
      <c r="R9">
        <f>SUMIFS(Tabel132[Cluster],Tabel132[ID],A9)</f>
        <v>93</v>
      </c>
      <c r="S9">
        <f t="shared" si="1"/>
        <v>0.74956598680400877</v>
      </c>
      <c r="T9">
        <f t="shared" si="2"/>
        <v>424</v>
      </c>
      <c r="U9">
        <f t="shared" si="3"/>
        <v>555.6</v>
      </c>
    </row>
    <row r="10" spans="1:21" x14ac:dyDescent="0.25">
      <c r="A10">
        <v>8</v>
      </c>
      <c r="B10" t="s">
        <v>508</v>
      </c>
      <c r="C10">
        <v>100</v>
      </c>
      <c r="D10">
        <v>997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f t="shared" si="0"/>
        <v>0</v>
      </c>
      <c r="R10">
        <f>SUMIFS(Tabel132[Cluster],Tabel132[ID],A10)</f>
        <v>0</v>
      </c>
      <c r="S10" t="str">
        <f t="shared" si="1"/>
        <v/>
      </c>
      <c r="T10">
        <f t="shared" si="2"/>
        <v>0</v>
      </c>
      <c r="U10">
        <f t="shared" si="3"/>
        <v>0</v>
      </c>
    </row>
    <row r="11" spans="1:21" x14ac:dyDescent="0.25">
      <c r="A11">
        <v>9</v>
      </c>
      <c r="B11" t="s">
        <v>10</v>
      </c>
      <c r="C11">
        <v>7500</v>
      </c>
      <c r="D11">
        <v>361</v>
      </c>
      <c r="E11">
        <v>922</v>
      </c>
      <c r="F11">
        <v>188</v>
      </c>
      <c r="G11">
        <v>151</v>
      </c>
      <c r="H11">
        <v>438</v>
      </c>
      <c r="I11">
        <v>241</v>
      </c>
      <c r="J11">
        <v>755</v>
      </c>
      <c r="K11">
        <v>520</v>
      </c>
      <c r="L11">
        <v>154</v>
      </c>
      <c r="M11">
        <v>554</v>
      </c>
      <c r="N11">
        <v>1115</v>
      </c>
      <c r="O11">
        <v>572</v>
      </c>
      <c r="P11">
        <v>711</v>
      </c>
      <c r="Q11">
        <f t="shared" si="0"/>
        <v>1</v>
      </c>
      <c r="R11">
        <f>SUMIFS(Tabel132[Cluster],Tabel132[ID],A11)</f>
        <v>10</v>
      </c>
      <c r="S11">
        <f t="shared" si="1"/>
        <v>0.40218634559598287</v>
      </c>
      <c r="T11">
        <f t="shared" si="2"/>
        <v>459.28571428571428</v>
      </c>
      <c r="U11">
        <f t="shared" si="3"/>
        <v>621.20000000000005</v>
      </c>
    </row>
    <row r="12" spans="1:21" x14ac:dyDescent="0.25">
      <c r="A12">
        <v>10</v>
      </c>
      <c r="B12" t="s">
        <v>11</v>
      </c>
      <c r="C12">
        <v>81100</v>
      </c>
      <c r="D12">
        <v>294</v>
      </c>
      <c r="E12">
        <v>2774</v>
      </c>
      <c r="F12">
        <v>921</v>
      </c>
      <c r="G12">
        <v>731</v>
      </c>
      <c r="H12">
        <v>4566</v>
      </c>
      <c r="I12">
        <v>1976</v>
      </c>
      <c r="J12">
        <v>742</v>
      </c>
      <c r="K12">
        <v>1408</v>
      </c>
      <c r="L12">
        <v>1032</v>
      </c>
      <c r="M12">
        <v>207</v>
      </c>
      <c r="N12">
        <v>4709</v>
      </c>
      <c r="O12">
        <v>1672</v>
      </c>
      <c r="P12">
        <v>7465</v>
      </c>
      <c r="Q12">
        <f t="shared" si="0"/>
        <v>1</v>
      </c>
      <c r="R12">
        <f>SUMIFS(Tabel132[Cluster],Tabel132[ID],A12)</f>
        <v>89</v>
      </c>
      <c r="S12">
        <f t="shared" si="1"/>
        <v>0.39421882329556857</v>
      </c>
      <c r="T12">
        <f t="shared" si="2"/>
        <v>1874</v>
      </c>
      <c r="U12">
        <f t="shared" si="3"/>
        <v>3017</v>
      </c>
    </row>
    <row r="13" spans="1:21" x14ac:dyDescent="0.25">
      <c r="A13">
        <v>11</v>
      </c>
      <c r="B13" t="s">
        <v>509</v>
      </c>
      <c r="C13">
        <v>118300</v>
      </c>
      <c r="D13">
        <v>1040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f t="shared" si="0"/>
        <v>0</v>
      </c>
      <c r="R13">
        <f>SUMIFS(Tabel132[Cluster],Tabel132[ID],A13)</f>
        <v>0</v>
      </c>
      <c r="S13" t="str">
        <f t="shared" si="1"/>
        <v/>
      </c>
      <c r="T13">
        <f t="shared" si="2"/>
        <v>0</v>
      </c>
      <c r="U13">
        <f t="shared" si="3"/>
        <v>0</v>
      </c>
    </row>
    <row r="14" spans="1:21" x14ac:dyDescent="0.25">
      <c r="A14">
        <v>12</v>
      </c>
      <c r="B14" t="s">
        <v>510</v>
      </c>
      <c r="C14">
        <v>84100</v>
      </c>
      <c r="D14">
        <v>165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f t="shared" si="0"/>
        <v>0</v>
      </c>
      <c r="R14">
        <f>SUMIFS(Tabel132[Cluster],Tabel132[ID],A14)</f>
        <v>92</v>
      </c>
      <c r="S14" t="str">
        <f t="shared" si="1"/>
        <v/>
      </c>
      <c r="T14">
        <f t="shared" si="2"/>
        <v>0</v>
      </c>
      <c r="U14">
        <f t="shared" si="3"/>
        <v>0</v>
      </c>
    </row>
    <row r="15" spans="1:21" x14ac:dyDescent="0.25">
      <c r="A15">
        <v>14</v>
      </c>
      <c r="B15" t="s">
        <v>511</v>
      </c>
      <c r="C15">
        <v>108200</v>
      </c>
      <c r="D15">
        <v>896</v>
      </c>
      <c r="E15">
        <v>4</v>
      </c>
      <c r="F15">
        <v>0</v>
      </c>
      <c r="G15">
        <v>0</v>
      </c>
      <c r="H15">
        <v>1</v>
      </c>
      <c r="I15">
        <v>5</v>
      </c>
      <c r="J15">
        <v>0</v>
      </c>
      <c r="K15">
        <v>3</v>
      </c>
      <c r="L15">
        <v>0</v>
      </c>
      <c r="M15">
        <v>0</v>
      </c>
      <c r="N15">
        <v>5</v>
      </c>
      <c r="O15">
        <v>0</v>
      </c>
      <c r="P15">
        <v>0</v>
      </c>
      <c r="Q15">
        <f t="shared" si="0"/>
        <v>1</v>
      </c>
      <c r="R15">
        <f>SUMIFS(Tabel132[Cluster],Tabel132[ID],A15)</f>
        <v>0</v>
      </c>
      <c r="S15">
        <f t="shared" si="1"/>
        <v>0.51421637499391581</v>
      </c>
      <c r="T15">
        <f t="shared" si="2"/>
        <v>1.8571428571428572</v>
      </c>
      <c r="U15">
        <f t="shared" si="3"/>
        <v>1</v>
      </c>
    </row>
    <row r="16" spans="1:21" x14ac:dyDescent="0.25">
      <c r="A16">
        <v>15</v>
      </c>
      <c r="B16" t="s">
        <v>12</v>
      </c>
      <c r="C16">
        <v>68100</v>
      </c>
      <c r="D16">
        <v>571</v>
      </c>
      <c r="E16">
        <v>4</v>
      </c>
      <c r="F16">
        <v>4</v>
      </c>
      <c r="G16">
        <v>0</v>
      </c>
      <c r="H16">
        <v>52</v>
      </c>
      <c r="I16">
        <v>148</v>
      </c>
      <c r="J16">
        <v>2</v>
      </c>
      <c r="K16">
        <v>35</v>
      </c>
      <c r="L16">
        <v>3</v>
      </c>
      <c r="M16">
        <v>6</v>
      </c>
      <c r="N16">
        <v>0</v>
      </c>
      <c r="O16">
        <v>31</v>
      </c>
      <c r="P16">
        <v>4</v>
      </c>
      <c r="Q16">
        <f t="shared" si="0"/>
        <v>1</v>
      </c>
      <c r="R16">
        <f>SUMIFS(Tabel132[Cluster],Tabel132[ID],A16)</f>
        <v>80</v>
      </c>
      <c r="S16">
        <f t="shared" si="1"/>
        <v>0.31548937434232316</v>
      </c>
      <c r="T16">
        <f t="shared" si="2"/>
        <v>35</v>
      </c>
      <c r="U16">
        <f t="shared" si="3"/>
        <v>8.8000000000000007</v>
      </c>
    </row>
    <row r="17" spans="1:21" x14ac:dyDescent="0.25">
      <c r="A17">
        <v>16</v>
      </c>
      <c r="B17" t="s">
        <v>512</v>
      </c>
      <c r="C17">
        <v>46500</v>
      </c>
      <c r="D17">
        <v>703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f t="shared" si="0"/>
        <v>0</v>
      </c>
      <c r="R17">
        <f>SUMIFS(Tabel132[Cluster],Tabel132[ID],A17)</f>
        <v>61</v>
      </c>
      <c r="S17" t="str">
        <f t="shared" si="1"/>
        <v/>
      </c>
      <c r="T17">
        <f t="shared" si="2"/>
        <v>0</v>
      </c>
      <c r="U17">
        <f t="shared" si="3"/>
        <v>0</v>
      </c>
    </row>
    <row r="18" spans="1:21" x14ac:dyDescent="0.25">
      <c r="A18">
        <v>17</v>
      </c>
      <c r="B18" t="s">
        <v>13</v>
      </c>
      <c r="C18">
        <v>81000</v>
      </c>
      <c r="D18">
        <v>294</v>
      </c>
      <c r="E18">
        <v>2212</v>
      </c>
      <c r="F18">
        <v>985</v>
      </c>
      <c r="G18">
        <v>46</v>
      </c>
      <c r="H18">
        <v>4891</v>
      </c>
      <c r="I18">
        <v>1817</v>
      </c>
      <c r="J18">
        <v>738</v>
      </c>
      <c r="K18">
        <v>3881</v>
      </c>
      <c r="L18">
        <v>647</v>
      </c>
      <c r="M18">
        <v>51</v>
      </c>
      <c r="N18">
        <v>4032</v>
      </c>
      <c r="O18">
        <v>756</v>
      </c>
      <c r="P18">
        <v>13586</v>
      </c>
      <c r="Q18">
        <f t="shared" si="0"/>
        <v>1</v>
      </c>
      <c r="R18">
        <f>SUMIFS(Tabel132[Cluster],Tabel132[ID],A18)</f>
        <v>89</v>
      </c>
      <c r="S18">
        <f t="shared" si="1"/>
        <v>0.45867926458224928</v>
      </c>
      <c r="T18">
        <f t="shared" si="2"/>
        <v>2081.4285714285716</v>
      </c>
      <c r="U18">
        <f t="shared" si="3"/>
        <v>3814.4</v>
      </c>
    </row>
    <row r="19" spans="1:21" x14ac:dyDescent="0.25">
      <c r="A19">
        <v>18</v>
      </c>
      <c r="B19" t="s">
        <v>513</v>
      </c>
      <c r="C19">
        <v>118400</v>
      </c>
      <c r="D19">
        <v>1040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f t="shared" si="0"/>
        <v>0</v>
      </c>
      <c r="R19">
        <f>SUMIFS(Tabel132[Cluster],Tabel132[ID],A19)</f>
        <v>0</v>
      </c>
      <c r="S19" t="str">
        <f t="shared" si="1"/>
        <v/>
      </c>
      <c r="T19">
        <f t="shared" si="2"/>
        <v>0</v>
      </c>
      <c r="U19">
        <f t="shared" si="3"/>
        <v>0</v>
      </c>
    </row>
    <row r="20" spans="1:21" x14ac:dyDescent="0.25">
      <c r="A20">
        <v>19</v>
      </c>
      <c r="B20" t="s">
        <v>14</v>
      </c>
      <c r="C20">
        <v>41100</v>
      </c>
      <c r="D20">
        <v>1080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f t="shared" si="0"/>
        <v>0</v>
      </c>
      <c r="R20">
        <f>SUMIFS(Tabel132[Cluster],Tabel132[ID],A20)</f>
        <v>0</v>
      </c>
      <c r="S20" t="str">
        <f t="shared" si="1"/>
        <v/>
      </c>
      <c r="T20">
        <f t="shared" si="2"/>
        <v>0</v>
      </c>
      <c r="U20">
        <f t="shared" si="3"/>
        <v>0</v>
      </c>
    </row>
    <row r="21" spans="1:21" x14ac:dyDescent="0.25">
      <c r="A21">
        <v>20</v>
      </c>
      <c r="B21" t="s">
        <v>514</v>
      </c>
      <c r="C21">
        <v>41500</v>
      </c>
      <c r="D21">
        <v>918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f t="shared" si="0"/>
        <v>0</v>
      </c>
      <c r="R21">
        <f>SUMIFS(Tabel132[Cluster],Tabel132[ID],A21)</f>
        <v>54</v>
      </c>
      <c r="S21" t="str">
        <f t="shared" si="1"/>
        <v/>
      </c>
      <c r="T21">
        <f t="shared" si="2"/>
        <v>0</v>
      </c>
      <c r="U21">
        <f t="shared" si="3"/>
        <v>0</v>
      </c>
    </row>
    <row r="22" spans="1:21" x14ac:dyDescent="0.25">
      <c r="A22">
        <v>21</v>
      </c>
      <c r="B22" t="s">
        <v>515</v>
      </c>
      <c r="C22">
        <v>97800</v>
      </c>
      <c r="D22">
        <v>840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f t="shared" si="0"/>
        <v>0</v>
      </c>
      <c r="R22">
        <f>SUMIFS(Tabel132[Cluster],Tabel132[ID],A22)</f>
        <v>0</v>
      </c>
      <c r="S22" t="str">
        <f t="shared" si="1"/>
        <v/>
      </c>
      <c r="T22">
        <f t="shared" si="2"/>
        <v>0</v>
      </c>
      <c r="U22">
        <f t="shared" si="3"/>
        <v>0</v>
      </c>
    </row>
    <row r="23" spans="1:21" x14ac:dyDescent="0.25">
      <c r="A23">
        <v>22</v>
      </c>
      <c r="B23" t="s">
        <v>516</v>
      </c>
      <c r="C23">
        <v>27300</v>
      </c>
      <c r="D23">
        <v>315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f t="shared" si="0"/>
        <v>0</v>
      </c>
      <c r="R23">
        <f>SUMIFS(Tabel132[Cluster],Tabel132[ID],A23)</f>
        <v>0</v>
      </c>
      <c r="S23" t="str">
        <f t="shared" si="1"/>
        <v/>
      </c>
      <c r="T23">
        <f t="shared" si="2"/>
        <v>0</v>
      </c>
      <c r="U23">
        <f t="shared" si="3"/>
        <v>0</v>
      </c>
    </row>
    <row r="24" spans="1:21" x14ac:dyDescent="0.25">
      <c r="A24">
        <v>23</v>
      </c>
      <c r="B24" t="s">
        <v>15</v>
      </c>
      <c r="C24">
        <v>50100</v>
      </c>
      <c r="D24">
        <v>278</v>
      </c>
      <c r="E24">
        <v>212</v>
      </c>
      <c r="F24">
        <v>51</v>
      </c>
      <c r="G24">
        <v>178</v>
      </c>
      <c r="H24">
        <v>352</v>
      </c>
      <c r="I24">
        <v>506</v>
      </c>
      <c r="J24">
        <v>82</v>
      </c>
      <c r="K24">
        <v>611</v>
      </c>
      <c r="L24">
        <v>36</v>
      </c>
      <c r="M24">
        <v>38</v>
      </c>
      <c r="N24">
        <v>418</v>
      </c>
      <c r="O24">
        <v>172</v>
      </c>
      <c r="P24">
        <v>2611</v>
      </c>
      <c r="Q24">
        <f t="shared" si="0"/>
        <v>1</v>
      </c>
      <c r="R24">
        <f>SUMIFS(Tabel132[Cluster],Tabel132[ID],A24)</f>
        <v>66</v>
      </c>
      <c r="S24">
        <f t="shared" si="1"/>
        <v>0.39878658082437701</v>
      </c>
      <c r="T24">
        <f t="shared" si="2"/>
        <v>284.57142857142856</v>
      </c>
      <c r="U24">
        <f t="shared" si="3"/>
        <v>655</v>
      </c>
    </row>
    <row r="25" spans="1:21" x14ac:dyDescent="0.25">
      <c r="A25">
        <v>25</v>
      </c>
      <c r="B25" t="s">
        <v>517</v>
      </c>
      <c r="C25">
        <v>118500</v>
      </c>
      <c r="D25">
        <v>1040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f t="shared" si="0"/>
        <v>0</v>
      </c>
      <c r="R25">
        <f>SUMIFS(Tabel132[Cluster],Tabel132[ID],A25)</f>
        <v>0</v>
      </c>
      <c r="S25" t="str">
        <f t="shared" si="1"/>
        <v/>
      </c>
      <c r="T25">
        <f t="shared" si="2"/>
        <v>0</v>
      </c>
      <c r="U25">
        <f t="shared" si="3"/>
        <v>0</v>
      </c>
    </row>
    <row r="26" spans="1:21" x14ac:dyDescent="0.25">
      <c r="A26">
        <v>26</v>
      </c>
      <c r="B26" t="s">
        <v>16</v>
      </c>
      <c r="C26">
        <v>80800</v>
      </c>
      <c r="D26">
        <v>294</v>
      </c>
      <c r="E26">
        <v>161</v>
      </c>
      <c r="F26">
        <v>161</v>
      </c>
      <c r="G26">
        <v>11</v>
      </c>
      <c r="H26">
        <v>2223</v>
      </c>
      <c r="I26">
        <v>878</v>
      </c>
      <c r="J26">
        <v>443</v>
      </c>
      <c r="K26">
        <v>5456</v>
      </c>
      <c r="L26">
        <v>96</v>
      </c>
      <c r="M26">
        <v>49</v>
      </c>
      <c r="N26">
        <v>1431</v>
      </c>
      <c r="O26">
        <v>208</v>
      </c>
      <c r="P26">
        <v>8827</v>
      </c>
      <c r="Q26">
        <f t="shared" si="0"/>
        <v>1</v>
      </c>
      <c r="R26">
        <f>SUMIFS(Tabel132[Cluster],Tabel132[ID],A26)</f>
        <v>89</v>
      </c>
      <c r="S26">
        <f t="shared" si="1"/>
        <v>0.645657531625627</v>
      </c>
      <c r="T26">
        <f t="shared" si="2"/>
        <v>1333.2857142857142</v>
      </c>
      <c r="U26">
        <f t="shared" si="3"/>
        <v>2122.1999999999998</v>
      </c>
    </row>
    <row r="27" spans="1:21" x14ac:dyDescent="0.25">
      <c r="A27">
        <v>27</v>
      </c>
      <c r="B27" t="s">
        <v>17</v>
      </c>
      <c r="C27">
        <v>69100</v>
      </c>
      <c r="D27">
        <v>1014</v>
      </c>
      <c r="E27">
        <v>521</v>
      </c>
      <c r="F27">
        <v>49</v>
      </c>
      <c r="G27">
        <v>46</v>
      </c>
      <c r="H27">
        <v>558</v>
      </c>
      <c r="I27">
        <v>470</v>
      </c>
      <c r="J27">
        <v>115</v>
      </c>
      <c r="K27">
        <v>332</v>
      </c>
      <c r="L27">
        <v>175</v>
      </c>
      <c r="M27">
        <v>191</v>
      </c>
      <c r="N27">
        <v>497</v>
      </c>
      <c r="O27">
        <v>720</v>
      </c>
      <c r="P27">
        <v>392</v>
      </c>
      <c r="Q27">
        <f t="shared" si="0"/>
        <v>1</v>
      </c>
      <c r="R27">
        <f>SUMIFS(Tabel132[Cluster],Tabel132[ID],A27)</f>
        <v>82</v>
      </c>
      <c r="S27">
        <f t="shared" si="1"/>
        <v>0.48452119598573995</v>
      </c>
      <c r="T27">
        <f t="shared" si="2"/>
        <v>298.71428571428572</v>
      </c>
      <c r="U27">
        <f t="shared" si="3"/>
        <v>395</v>
      </c>
    </row>
    <row r="28" spans="1:21" x14ac:dyDescent="0.25">
      <c r="A28">
        <v>28</v>
      </c>
      <c r="B28" t="s">
        <v>518</v>
      </c>
      <c r="C28">
        <v>42400</v>
      </c>
      <c r="D28">
        <v>918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f t="shared" si="0"/>
        <v>0</v>
      </c>
      <c r="R28">
        <f>SUMIFS(Tabel132[Cluster],Tabel132[ID],A28)</f>
        <v>54</v>
      </c>
      <c r="S28" t="str">
        <f t="shared" si="1"/>
        <v/>
      </c>
      <c r="T28">
        <f t="shared" si="2"/>
        <v>0</v>
      </c>
      <c r="U28">
        <f t="shared" si="3"/>
        <v>0</v>
      </c>
    </row>
    <row r="29" spans="1:21" x14ac:dyDescent="0.25">
      <c r="A29">
        <v>29</v>
      </c>
      <c r="B29" t="s">
        <v>519</v>
      </c>
      <c r="C29">
        <v>103200</v>
      </c>
      <c r="D29">
        <v>871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f t="shared" si="0"/>
        <v>0</v>
      </c>
      <c r="R29">
        <f>SUMIFS(Tabel132[Cluster],Tabel132[ID],A29)</f>
        <v>0</v>
      </c>
      <c r="S29" t="str">
        <f t="shared" si="1"/>
        <v/>
      </c>
      <c r="T29">
        <f t="shared" si="2"/>
        <v>0</v>
      </c>
      <c r="U29">
        <f t="shared" si="3"/>
        <v>0</v>
      </c>
    </row>
    <row r="30" spans="1:21" x14ac:dyDescent="0.25">
      <c r="A30">
        <v>30</v>
      </c>
      <c r="B30" t="s">
        <v>520</v>
      </c>
      <c r="C30">
        <v>71600</v>
      </c>
      <c r="D30">
        <v>157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f t="shared" si="0"/>
        <v>0</v>
      </c>
      <c r="R30">
        <f>SUMIFS(Tabel132[Cluster],Tabel132[ID],A30)</f>
        <v>83</v>
      </c>
      <c r="S30" t="str">
        <f t="shared" si="1"/>
        <v/>
      </c>
      <c r="T30">
        <f t="shared" si="2"/>
        <v>0</v>
      </c>
      <c r="U30">
        <f t="shared" si="3"/>
        <v>0</v>
      </c>
    </row>
    <row r="31" spans="1:21" x14ac:dyDescent="0.25">
      <c r="A31">
        <v>31</v>
      </c>
      <c r="B31" t="s">
        <v>18</v>
      </c>
      <c r="C31">
        <v>18300</v>
      </c>
      <c r="D31">
        <v>315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f t="shared" si="0"/>
        <v>0</v>
      </c>
      <c r="R31">
        <f>SUMIFS(Tabel132[Cluster],Tabel132[ID],A31)</f>
        <v>0</v>
      </c>
      <c r="S31" t="str">
        <f t="shared" si="1"/>
        <v/>
      </c>
      <c r="T31">
        <f t="shared" si="2"/>
        <v>0</v>
      </c>
      <c r="U31">
        <f t="shared" si="3"/>
        <v>0</v>
      </c>
    </row>
    <row r="32" spans="1:21" x14ac:dyDescent="0.25">
      <c r="A32">
        <v>33</v>
      </c>
      <c r="B32" t="s">
        <v>19</v>
      </c>
      <c r="C32">
        <v>16700</v>
      </c>
      <c r="D32">
        <v>385</v>
      </c>
      <c r="E32">
        <v>9404</v>
      </c>
      <c r="F32">
        <v>4105</v>
      </c>
      <c r="G32">
        <v>1402</v>
      </c>
      <c r="H32">
        <v>2403</v>
      </c>
      <c r="I32">
        <v>2523</v>
      </c>
      <c r="J32">
        <v>4116</v>
      </c>
      <c r="K32">
        <v>3616</v>
      </c>
      <c r="L32">
        <v>4242</v>
      </c>
      <c r="M32">
        <v>6368</v>
      </c>
      <c r="N32">
        <v>2992</v>
      </c>
      <c r="O32">
        <v>4925</v>
      </c>
      <c r="P32">
        <v>4506</v>
      </c>
      <c r="Q32">
        <f t="shared" si="0"/>
        <v>1</v>
      </c>
      <c r="R32">
        <f>SUMIFS(Tabel132[Cluster],Tabel132[ID],A32)</f>
        <v>20</v>
      </c>
      <c r="S32">
        <f t="shared" si="1"/>
        <v>0.60930121463936326</v>
      </c>
      <c r="T32">
        <f t="shared" si="2"/>
        <v>3938.4285714285716</v>
      </c>
      <c r="U32">
        <f t="shared" si="3"/>
        <v>4606.6000000000004</v>
      </c>
    </row>
    <row r="33" spans="1:21" x14ac:dyDescent="0.25">
      <c r="A33">
        <v>34</v>
      </c>
      <c r="B33" t="s">
        <v>521</v>
      </c>
      <c r="C33">
        <v>118600</v>
      </c>
      <c r="D33">
        <v>1040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f t="shared" si="0"/>
        <v>0</v>
      </c>
      <c r="R33">
        <f>SUMIFS(Tabel132[Cluster],Tabel132[ID],A33)</f>
        <v>0</v>
      </c>
      <c r="S33" t="str">
        <f t="shared" si="1"/>
        <v/>
      </c>
      <c r="T33">
        <f t="shared" si="2"/>
        <v>0</v>
      </c>
      <c r="U33">
        <f t="shared" si="3"/>
        <v>0</v>
      </c>
    </row>
    <row r="34" spans="1:21" x14ac:dyDescent="0.25">
      <c r="A34">
        <v>35</v>
      </c>
      <c r="B34" t="s">
        <v>20</v>
      </c>
      <c r="C34">
        <v>82800</v>
      </c>
      <c r="D34">
        <v>323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f t="shared" si="0"/>
        <v>1</v>
      </c>
      <c r="R34">
        <f>SUMIFS(Tabel132[Cluster],Tabel132[ID],A34)</f>
        <v>91</v>
      </c>
      <c r="S34">
        <f t="shared" si="1"/>
        <v>0.42411366209585688</v>
      </c>
      <c r="T34">
        <f t="shared" si="2"/>
        <v>0.14285714285714285</v>
      </c>
      <c r="U34">
        <f t="shared" si="3"/>
        <v>0</v>
      </c>
    </row>
    <row r="35" spans="1:21" x14ac:dyDescent="0.25">
      <c r="A35">
        <v>36</v>
      </c>
      <c r="B35" t="s">
        <v>21</v>
      </c>
      <c r="C35">
        <v>9200</v>
      </c>
      <c r="D35">
        <v>1057</v>
      </c>
      <c r="E35">
        <v>654</v>
      </c>
      <c r="F35">
        <v>4207</v>
      </c>
      <c r="G35">
        <v>3936</v>
      </c>
      <c r="H35">
        <v>1735</v>
      </c>
      <c r="I35">
        <v>523</v>
      </c>
      <c r="J35">
        <v>1183</v>
      </c>
      <c r="K35">
        <v>562</v>
      </c>
      <c r="L35">
        <v>3326</v>
      </c>
      <c r="M35">
        <v>3070</v>
      </c>
      <c r="N35">
        <v>2495</v>
      </c>
      <c r="O35">
        <v>1771</v>
      </c>
      <c r="P35">
        <v>1315</v>
      </c>
      <c r="Q35">
        <f t="shared" si="0"/>
        <v>1</v>
      </c>
      <c r="R35">
        <f>SUMIFS(Tabel132[Cluster],Tabel132[ID],A35)</f>
        <v>12</v>
      </c>
      <c r="S35">
        <f t="shared" si="1"/>
        <v>0.48828456361460293</v>
      </c>
      <c r="T35">
        <f t="shared" si="2"/>
        <v>1828.5714285714287</v>
      </c>
      <c r="U35">
        <f t="shared" si="3"/>
        <v>2395.4</v>
      </c>
    </row>
    <row r="36" spans="1:21" x14ac:dyDescent="0.25">
      <c r="A36">
        <v>37</v>
      </c>
      <c r="B36" t="s">
        <v>522</v>
      </c>
      <c r="C36">
        <v>112500</v>
      </c>
      <c r="D36">
        <v>768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f t="shared" si="0"/>
        <v>0</v>
      </c>
      <c r="R36">
        <f>SUMIFS(Tabel132[Cluster],Tabel132[ID],A36)</f>
        <v>0</v>
      </c>
      <c r="S36" t="str">
        <f t="shared" si="1"/>
        <v/>
      </c>
      <c r="T36">
        <f t="shared" si="2"/>
        <v>0</v>
      </c>
      <c r="U36">
        <f t="shared" si="3"/>
        <v>0</v>
      </c>
    </row>
    <row r="37" spans="1:21" x14ac:dyDescent="0.25">
      <c r="A37">
        <v>38</v>
      </c>
      <c r="B37" t="s">
        <v>22</v>
      </c>
      <c r="C37">
        <v>70500</v>
      </c>
      <c r="D37">
        <v>157</v>
      </c>
      <c r="E37">
        <v>1</v>
      </c>
      <c r="F37">
        <v>0</v>
      </c>
      <c r="G37">
        <v>0</v>
      </c>
      <c r="H37">
        <v>25</v>
      </c>
      <c r="I37">
        <v>120</v>
      </c>
      <c r="J37">
        <v>19</v>
      </c>
      <c r="K37">
        <v>2</v>
      </c>
      <c r="L37">
        <v>8</v>
      </c>
      <c r="M37">
        <v>9</v>
      </c>
      <c r="N37">
        <v>0</v>
      </c>
      <c r="O37">
        <v>46</v>
      </c>
      <c r="P37">
        <v>5</v>
      </c>
      <c r="Q37">
        <f t="shared" si="0"/>
        <v>1</v>
      </c>
      <c r="R37">
        <f>SUMIFS(Tabel132[Cluster],Tabel132[ID],A37)</f>
        <v>83</v>
      </c>
      <c r="S37">
        <f t="shared" si="1"/>
        <v>0.63454278030973432</v>
      </c>
      <c r="T37">
        <f t="shared" si="2"/>
        <v>23.857142857142858</v>
      </c>
      <c r="U37">
        <f t="shared" si="3"/>
        <v>13.6</v>
      </c>
    </row>
    <row r="38" spans="1:21" x14ac:dyDescent="0.25">
      <c r="A38">
        <v>39</v>
      </c>
      <c r="B38" t="s">
        <v>523</v>
      </c>
      <c r="C38">
        <v>18900</v>
      </c>
      <c r="D38">
        <v>31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f t="shared" si="0"/>
        <v>0</v>
      </c>
      <c r="R38">
        <f>SUMIFS(Tabel132[Cluster],Tabel132[ID],A38)</f>
        <v>23</v>
      </c>
      <c r="S38" t="str">
        <f t="shared" si="1"/>
        <v/>
      </c>
      <c r="T38">
        <f t="shared" si="2"/>
        <v>0</v>
      </c>
      <c r="U38">
        <f t="shared" si="3"/>
        <v>0</v>
      </c>
    </row>
    <row r="39" spans="1:21" x14ac:dyDescent="0.25">
      <c r="A39">
        <v>41</v>
      </c>
      <c r="B39" t="s">
        <v>23</v>
      </c>
      <c r="C39">
        <v>17800</v>
      </c>
      <c r="D39">
        <v>533</v>
      </c>
      <c r="E39">
        <v>355</v>
      </c>
      <c r="F39">
        <v>587</v>
      </c>
      <c r="G39">
        <v>509</v>
      </c>
      <c r="H39">
        <v>558</v>
      </c>
      <c r="I39">
        <v>181</v>
      </c>
      <c r="J39">
        <v>275</v>
      </c>
      <c r="K39">
        <v>57</v>
      </c>
      <c r="L39">
        <v>592</v>
      </c>
      <c r="M39">
        <v>633</v>
      </c>
      <c r="N39">
        <v>305</v>
      </c>
      <c r="O39">
        <v>448</v>
      </c>
      <c r="P39">
        <v>190</v>
      </c>
      <c r="Q39">
        <f t="shared" si="0"/>
        <v>1</v>
      </c>
      <c r="R39">
        <f>SUMIFS(Tabel132[Cluster],Tabel132[ID],A39)</f>
        <v>22</v>
      </c>
      <c r="S39">
        <f t="shared" si="1"/>
        <v>0.53771885878493575</v>
      </c>
      <c r="T39">
        <f t="shared" si="2"/>
        <v>360.28571428571428</v>
      </c>
      <c r="U39">
        <f t="shared" si="3"/>
        <v>433.6</v>
      </c>
    </row>
    <row r="40" spans="1:21" x14ac:dyDescent="0.25">
      <c r="A40">
        <v>42</v>
      </c>
      <c r="B40" t="s">
        <v>24</v>
      </c>
      <c r="C40">
        <v>80900</v>
      </c>
      <c r="D40">
        <v>294</v>
      </c>
      <c r="E40">
        <v>38</v>
      </c>
      <c r="F40">
        <v>0</v>
      </c>
      <c r="G40">
        <v>0</v>
      </c>
      <c r="H40">
        <v>678</v>
      </c>
      <c r="I40">
        <v>164</v>
      </c>
      <c r="J40">
        <v>31</v>
      </c>
      <c r="K40">
        <v>1390</v>
      </c>
      <c r="L40">
        <v>0</v>
      </c>
      <c r="M40">
        <v>5</v>
      </c>
      <c r="N40">
        <v>286</v>
      </c>
      <c r="O40">
        <v>3</v>
      </c>
      <c r="P40">
        <v>2070</v>
      </c>
      <c r="Q40">
        <f t="shared" si="0"/>
        <v>1</v>
      </c>
      <c r="R40">
        <f>SUMIFS(Tabel132[Cluster],Tabel132[ID],A40)</f>
        <v>89</v>
      </c>
      <c r="S40">
        <f t="shared" si="1"/>
        <v>0.73284062867268096</v>
      </c>
      <c r="T40">
        <f t="shared" si="2"/>
        <v>328.71428571428572</v>
      </c>
      <c r="U40">
        <f t="shared" si="3"/>
        <v>472.8</v>
      </c>
    </row>
    <row r="41" spans="1:21" x14ac:dyDescent="0.25">
      <c r="A41">
        <v>43</v>
      </c>
      <c r="B41" t="s">
        <v>524</v>
      </c>
      <c r="C41">
        <v>118700</v>
      </c>
      <c r="D41">
        <v>1040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f t="shared" si="0"/>
        <v>0</v>
      </c>
      <c r="R41">
        <f>SUMIFS(Tabel132[Cluster],Tabel132[ID],A41)</f>
        <v>0</v>
      </c>
      <c r="S41" t="str">
        <f t="shared" si="1"/>
        <v/>
      </c>
      <c r="T41">
        <f t="shared" si="2"/>
        <v>0</v>
      </c>
      <c r="U41">
        <f t="shared" si="3"/>
        <v>0</v>
      </c>
    </row>
    <row r="42" spans="1:21" x14ac:dyDescent="0.25">
      <c r="A42">
        <v>44</v>
      </c>
      <c r="B42" t="s">
        <v>25</v>
      </c>
      <c r="C42">
        <v>8400</v>
      </c>
      <c r="D42">
        <v>315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f t="shared" si="0"/>
        <v>0</v>
      </c>
      <c r="R42">
        <f>SUMIFS(Tabel132[Cluster],Tabel132[ID],A42)</f>
        <v>26</v>
      </c>
      <c r="S42" t="str">
        <f t="shared" si="1"/>
        <v/>
      </c>
      <c r="T42">
        <f t="shared" si="2"/>
        <v>0</v>
      </c>
      <c r="U42">
        <f t="shared" si="3"/>
        <v>0</v>
      </c>
    </row>
    <row r="43" spans="1:21" x14ac:dyDescent="0.25">
      <c r="A43">
        <v>45</v>
      </c>
      <c r="B43" t="s">
        <v>525</v>
      </c>
      <c r="C43">
        <v>91900</v>
      </c>
      <c r="D43">
        <v>445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f t="shared" si="0"/>
        <v>0</v>
      </c>
      <c r="R43">
        <f>SUMIFS(Tabel132[Cluster],Tabel132[ID],A43)</f>
        <v>96</v>
      </c>
      <c r="S43" t="str">
        <f t="shared" si="1"/>
        <v/>
      </c>
      <c r="T43">
        <f t="shared" si="2"/>
        <v>0</v>
      </c>
      <c r="U43">
        <f t="shared" si="3"/>
        <v>0</v>
      </c>
    </row>
    <row r="44" spans="1:21" x14ac:dyDescent="0.25">
      <c r="A44">
        <v>46</v>
      </c>
      <c r="B44" t="s">
        <v>526</v>
      </c>
      <c r="C44">
        <v>114300</v>
      </c>
      <c r="D44">
        <v>824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f t="shared" si="0"/>
        <v>0</v>
      </c>
      <c r="R44">
        <f>SUMIFS(Tabel132[Cluster],Tabel132[ID],A44)</f>
        <v>0</v>
      </c>
      <c r="S44" t="str">
        <f t="shared" si="1"/>
        <v/>
      </c>
      <c r="T44">
        <f t="shared" si="2"/>
        <v>0</v>
      </c>
      <c r="U44">
        <f t="shared" si="3"/>
        <v>0</v>
      </c>
    </row>
    <row r="45" spans="1:21" x14ac:dyDescent="0.25">
      <c r="A45">
        <v>47</v>
      </c>
      <c r="B45" t="s">
        <v>527</v>
      </c>
      <c r="C45">
        <v>70700</v>
      </c>
      <c r="D45">
        <v>71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f t="shared" si="0"/>
        <v>0</v>
      </c>
      <c r="R45">
        <f>SUMIFS(Tabel132[Cluster],Tabel132[ID],A45)</f>
        <v>83</v>
      </c>
      <c r="S45" t="str">
        <f t="shared" si="1"/>
        <v/>
      </c>
      <c r="T45">
        <f t="shared" si="2"/>
        <v>0</v>
      </c>
      <c r="U45">
        <f t="shared" si="3"/>
        <v>0</v>
      </c>
    </row>
    <row r="46" spans="1:21" x14ac:dyDescent="0.25">
      <c r="A46">
        <v>48</v>
      </c>
      <c r="B46" t="s">
        <v>528</v>
      </c>
      <c r="C46">
        <v>19500</v>
      </c>
      <c r="D46">
        <v>31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f t="shared" si="0"/>
        <v>0</v>
      </c>
      <c r="R46">
        <f>SUMIFS(Tabel132[Cluster],Tabel132[ID],A46)</f>
        <v>24</v>
      </c>
      <c r="S46" t="str">
        <f t="shared" si="1"/>
        <v/>
      </c>
      <c r="T46">
        <f t="shared" si="2"/>
        <v>0</v>
      </c>
      <c r="U46">
        <f t="shared" si="3"/>
        <v>0</v>
      </c>
    </row>
    <row r="47" spans="1:21" x14ac:dyDescent="0.25">
      <c r="A47">
        <v>49</v>
      </c>
      <c r="B47" t="s">
        <v>529</v>
      </c>
      <c r="C47">
        <v>118800</v>
      </c>
      <c r="D47">
        <v>1040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f t="shared" si="0"/>
        <v>0</v>
      </c>
      <c r="R47">
        <f>SUMIFS(Tabel132[Cluster],Tabel132[ID],A47)</f>
        <v>0</v>
      </c>
      <c r="S47" t="str">
        <f t="shared" si="1"/>
        <v/>
      </c>
      <c r="T47">
        <f t="shared" si="2"/>
        <v>0</v>
      </c>
      <c r="U47">
        <f t="shared" si="3"/>
        <v>0</v>
      </c>
    </row>
    <row r="48" spans="1:21" x14ac:dyDescent="0.25">
      <c r="A48">
        <v>50</v>
      </c>
      <c r="B48" t="s">
        <v>26</v>
      </c>
      <c r="C48">
        <v>81600</v>
      </c>
      <c r="D48">
        <v>795</v>
      </c>
      <c r="E48">
        <v>109</v>
      </c>
      <c r="F48">
        <v>14</v>
      </c>
      <c r="G48">
        <v>0</v>
      </c>
      <c r="H48">
        <v>83</v>
      </c>
      <c r="I48">
        <v>182</v>
      </c>
      <c r="J48">
        <v>26</v>
      </c>
      <c r="K48">
        <v>154</v>
      </c>
      <c r="L48">
        <v>3</v>
      </c>
      <c r="M48">
        <v>9</v>
      </c>
      <c r="N48">
        <v>420</v>
      </c>
      <c r="O48">
        <v>19</v>
      </c>
      <c r="P48">
        <v>231</v>
      </c>
      <c r="Q48">
        <f t="shared" si="0"/>
        <v>1</v>
      </c>
      <c r="R48">
        <f>SUMIFS(Tabel132[Cluster],Tabel132[ID],A48)</f>
        <v>90</v>
      </c>
      <c r="S48">
        <f t="shared" si="1"/>
        <v>0.48273256172616541</v>
      </c>
      <c r="T48">
        <f t="shared" si="2"/>
        <v>81.142857142857139</v>
      </c>
      <c r="U48">
        <f t="shared" si="3"/>
        <v>136.4</v>
      </c>
    </row>
    <row r="49" spans="1:21" x14ac:dyDescent="0.25">
      <c r="A49">
        <v>51</v>
      </c>
      <c r="B49" t="s">
        <v>530</v>
      </c>
      <c r="C49">
        <v>68300</v>
      </c>
      <c r="D49">
        <v>856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f t="shared" si="0"/>
        <v>0</v>
      </c>
      <c r="R49">
        <f>SUMIFS(Tabel132[Cluster],Tabel132[ID],A49)</f>
        <v>81</v>
      </c>
      <c r="S49" t="str">
        <f t="shared" si="1"/>
        <v/>
      </c>
      <c r="T49">
        <f t="shared" si="2"/>
        <v>0</v>
      </c>
      <c r="U49">
        <f t="shared" si="3"/>
        <v>0</v>
      </c>
    </row>
    <row r="50" spans="1:21" x14ac:dyDescent="0.25">
      <c r="A50">
        <v>52</v>
      </c>
      <c r="B50" t="s">
        <v>531</v>
      </c>
      <c r="C50">
        <v>41900</v>
      </c>
      <c r="D50">
        <v>918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f t="shared" si="0"/>
        <v>0</v>
      </c>
      <c r="R50">
        <f>SUMIFS(Tabel132[Cluster],Tabel132[ID],A50)</f>
        <v>54</v>
      </c>
      <c r="S50" t="str">
        <f t="shared" si="1"/>
        <v/>
      </c>
      <c r="T50">
        <f t="shared" si="2"/>
        <v>0</v>
      </c>
      <c r="U50">
        <f t="shared" si="3"/>
        <v>0</v>
      </c>
    </row>
    <row r="51" spans="1:21" x14ac:dyDescent="0.25">
      <c r="A51">
        <v>53</v>
      </c>
      <c r="B51" t="s">
        <v>532</v>
      </c>
      <c r="C51">
        <v>91700</v>
      </c>
      <c r="D51">
        <v>445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f t="shared" si="0"/>
        <v>0</v>
      </c>
      <c r="R51">
        <f>SUMIFS(Tabel132[Cluster],Tabel132[ID],A51)</f>
        <v>96</v>
      </c>
      <c r="S51" t="str">
        <f t="shared" si="1"/>
        <v/>
      </c>
      <c r="T51">
        <f t="shared" si="2"/>
        <v>0</v>
      </c>
      <c r="U51">
        <f t="shared" si="3"/>
        <v>0</v>
      </c>
    </row>
    <row r="52" spans="1:21" x14ac:dyDescent="0.25">
      <c r="A52">
        <v>54</v>
      </c>
      <c r="B52" t="s">
        <v>533</v>
      </c>
      <c r="C52">
        <v>112800</v>
      </c>
      <c r="D52">
        <v>824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f t="shared" si="0"/>
        <v>0</v>
      </c>
      <c r="R52">
        <f>SUMIFS(Tabel132[Cluster],Tabel132[ID],A52)</f>
        <v>0</v>
      </c>
      <c r="S52" t="str">
        <f t="shared" si="1"/>
        <v/>
      </c>
      <c r="T52">
        <f t="shared" si="2"/>
        <v>0</v>
      </c>
      <c r="U52">
        <f t="shared" si="3"/>
        <v>0</v>
      </c>
    </row>
    <row r="53" spans="1:21" x14ac:dyDescent="0.25">
      <c r="A53">
        <v>55</v>
      </c>
      <c r="B53" t="s">
        <v>534</v>
      </c>
      <c r="C53">
        <v>71300</v>
      </c>
      <c r="D53">
        <v>94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f t="shared" si="0"/>
        <v>0</v>
      </c>
      <c r="R53">
        <f>SUMIFS(Tabel132[Cluster],Tabel132[ID],A53)</f>
        <v>83</v>
      </c>
      <c r="S53" t="str">
        <f t="shared" si="1"/>
        <v/>
      </c>
      <c r="T53">
        <f t="shared" si="2"/>
        <v>0</v>
      </c>
      <c r="U53">
        <f t="shared" si="3"/>
        <v>0</v>
      </c>
    </row>
    <row r="54" spans="1:21" x14ac:dyDescent="0.25">
      <c r="A54">
        <v>56</v>
      </c>
      <c r="B54" t="s">
        <v>27</v>
      </c>
      <c r="C54">
        <v>48400</v>
      </c>
      <c r="D54">
        <v>493</v>
      </c>
      <c r="E54">
        <v>3671</v>
      </c>
      <c r="F54">
        <v>933</v>
      </c>
      <c r="G54">
        <v>579</v>
      </c>
      <c r="H54">
        <v>6902</v>
      </c>
      <c r="I54">
        <v>3282</v>
      </c>
      <c r="J54">
        <v>654</v>
      </c>
      <c r="K54">
        <v>3058</v>
      </c>
      <c r="L54">
        <v>956</v>
      </c>
      <c r="M54">
        <v>1376</v>
      </c>
      <c r="N54">
        <v>9978</v>
      </c>
      <c r="O54">
        <v>4810</v>
      </c>
      <c r="P54">
        <v>7916</v>
      </c>
      <c r="Q54">
        <f t="shared" si="0"/>
        <v>1</v>
      </c>
      <c r="R54">
        <f>SUMIFS(Tabel132[Cluster],Tabel132[ID],A54)</f>
        <v>64</v>
      </c>
      <c r="S54">
        <f t="shared" si="1"/>
        <v>0.23176923275802763</v>
      </c>
      <c r="T54">
        <f t="shared" si="2"/>
        <v>2725.5714285714284</v>
      </c>
      <c r="U54">
        <f t="shared" si="3"/>
        <v>5007.2</v>
      </c>
    </row>
    <row r="55" spans="1:21" x14ac:dyDescent="0.25">
      <c r="A55">
        <v>57</v>
      </c>
      <c r="B55" t="s">
        <v>535</v>
      </c>
      <c r="C55">
        <v>118900</v>
      </c>
      <c r="D55">
        <v>1040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f t="shared" si="0"/>
        <v>0</v>
      </c>
      <c r="R55">
        <f>SUMIFS(Tabel132[Cluster],Tabel132[ID],A55)</f>
        <v>0</v>
      </c>
      <c r="S55" t="str">
        <f t="shared" si="1"/>
        <v/>
      </c>
      <c r="T55">
        <f t="shared" si="2"/>
        <v>0</v>
      </c>
      <c r="U55">
        <f t="shared" si="3"/>
        <v>0</v>
      </c>
    </row>
    <row r="56" spans="1:21" x14ac:dyDescent="0.25">
      <c r="A56">
        <v>58</v>
      </c>
      <c r="B56" t="s">
        <v>536</v>
      </c>
      <c r="C56">
        <v>83500</v>
      </c>
      <c r="D56">
        <v>323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f t="shared" si="0"/>
        <v>0</v>
      </c>
      <c r="R56">
        <f>SUMIFS(Tabel132[Cluster],Tabel132[ID],A56)</f>
        <v>91</v>
      </c>
      <c r="S56" t="str">
        <f t="shared" si="1"/>
        <v/>
      </c>
      <c r="T56">
        <f t="shared" si="2"/>
        <v>0</v>
      </c>
      <c r="U56">
        <f t="shared" si="3"/>
        <v>0</v>
      </c>
    </row>
    <row r="57" spans="1:21" x14ac:dyDescent="0.25">
      <c r="A57">
        <v>59</v>
      </c>
      <c r="B57" t="s">
        <v>537</v>
      </c>
      <c r="C57">
        <v>67200</v>
      </c>
      <c r="D57">
        <v>444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f t="shared" si="0"/>
        <v>0</v>
      </c>
      <c r="R57">
        <f>SUMIFS(Tabel132[Cluster],Tabel132[ID],A57)</f>
        <v>80</v>
      </c>
      <c r="S57" t="str">
        <f t="shared" si="1"/>
        <v/>
      </c>
      <c r="T57">
        <f t="shared" si="2"/>
        <v>0</v>
      </c>
      <c r="U57">
        <f t="shared" si="3"/>
        <v>0</v>
      </c>
    </row>
    <row r="58" spans="1:21" x14ac:dyDescent="0.25">
      <c r="A58">
        <v>60</v>
      </c>
      <c r="B58" t="s">
        <v>538</v>
      </c>
      <c r="C58">
        <v>42500</v>
      </c>
      <c r="D58">
        <v>918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f t="shared" si="0"/>
        <v>0</v>
      </c>
      <c r="R58">
        <f>SUMIFS(Tabel132[Cluster],Tabel132[ID],A58)</f>
        <v>54</v>
      </c>
      <c r="S58" t="str">
        <f t="shared" si="1"/>
        <v/>
      </c>
      <c r="T58">
        <f t="shared" si="2"/>
        <v>0</v>
      </c>
      <c r="U58">
        <f t="shared" si="3"/>
        <v>0</v>
      </c>
    </row>
    <row r="59" spans="1:21" x14ac:dyDescent="0.25">
      <c r="A59">
        <v>61</v>
      </c>
      <c r="B59" t="s">
        <v>539</v>
      </c>
      <c r="C59">
        <v>91800</v>
      </c>
      <c r="D59">
        <v>445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f t="shared" si="0"/>
        <v>0</v>
      </c>
      <c r="R59">
        <f>SUMIFS(Tabel132[Cluster],Tabel132[ID],A59)</f>
        <v>96</v>
      </c>
      <c r="S59" t="str">
        <f t="shared" si="1"/>
        <v/>
      </c>
      <c r="T59">
        <f t="shared" si="2"/>
        <v>0</v>
      </c>
      <c r="U59">
        <f t="shared" si="3"/>
        <v>0</v>
      </c>
    </row>
    <row r="60" spans="1:21" x14ac:dyDescent="0.25">
      <c r="A60">
        <v>62</v>
      </c>
      <c r="B60" t="s">
        <v>28</v>
      </c>
      <c r="C60">
        <v>99100</v>
      </c>
      <c r="D60">
        <v>832</v>
      </c>
      <c r="E60">
        <v>15</v>
      </c>
      <c r="F60">
        <v>0</v>
      </c>
      <c r="G60">
        <v>0</v>
      </c>
      <c r="H60">
        <v>6</v>
      </c>
      <c r="I60">
        <v>15</v>
      </c>
      <c r="J60">
        <v>2</v>
      </c>
      <c r="K60">
        <v>204</v>
      </c>
      <c r="L60">
        <v>0</v>
      </c>
      <c r="M60">
        <v>1</v>
      </c>
      <c r="N60">
        <v>7</v>
      </c>
      <c r="O60">
        <v>0</v>
      </c>
      <c r="P60">
        <v>356</v>
      </c>
      <c r="Q60">
        <f t="shared" si="0"/>
        <v>1</v>
      </c>
      <c r="R60">
        <f>SUMIFS(Tabel132[Cluster],Tabel132[ID],A60)</f>
        <v>0</v>
      </c>
      <c r="S60">
        <f t="shared" si="1"/>
        <v>0.58521670275351956</v>
      </c>
      <c r="T60">
        <f t="shared" si="2"/>
        <v>34.571428571428569</v>
      </c>
      <c r="U60">
        <f t="shared" si="3"/>
        <v>72.8</v>
      </c>
    </row>
    <row r="61" spans="1:21" x14ac:dyDescent="0.25">
      <c r="A61">
        <v>63</v>
      </c>
      <c r="B61" t="s">
        <v>29</v>
      </c>
      <c r="C61">
        <v>76200</v>
      </c>
      <c r="D61">
        <v>467</v>
      </c>
      <c r="E61">
        <v>7</v>
      </c>
      <c r="F61">
        <v>0</v>
      </c>
      <c r="G61">
        <v>1</v>
      </c>
      <c r="H61">
        <v>6</v>
      </c>
      <c r="I61">
        <v>10</v>
      </c>
      <c r="J61">
        <v>0</v>
      </c>
      <c r="K61">
        <v>0</v>
      </c>
      <c r="L61">
        <v>0</v>
      </c>
      <c r="M61">
        <v>1</v>
      </c>
      <c r="N61">
        <v>0</v>
      </c>
      <c r="O61">
        <v>22</v>
      </c>
      <c r="P61">
        <v>0</v>
      </c>
      <c r="Q61">
        <f t="shared" si="0"/>
        <v>1</v>
      </c>
      <c r="R61">
        <f>SUMIFS(Tabel132[Cluster],Tabel132[ID],A61)</f>
        <v>84</v>
      </c>
      <c r="S61">
        <f t="shared" si="1"/>
        <v>0.77931039232499466</v>
      </c>
      <c r="T61">
        <f t="shared" si="2"/>
        <v>3.4285714285714284</v>
      </c>
      <c r="U61">
        <f t="shared" si="3"/>
        <v>4.5999999999999996</v>
      </c>
    </row>
    <row r="62" spans="1:21" x14ac:dyDescent="0.25">
      <c r="A62">
        <v>64</v>
      </c>
      <c r="B62" t="s">
        <v>30</v>
      </c>
      <c r="C62">
        <v>66700</v>
      </c>
      <c r="D62">
        <v>239</v>
      </c>
      <c r="E62">
        <v>524</v>
      </c>
      <c r="F62">
        <v>39</v>
      </c>
      <c r="G62">
        <v>12</v>
      </c>
      <c r="H62">
        <v>749</v>
      </c>
      <c r="I62">
        <v>212</v>
      </c>
      <c r="J62">
        <v>57</v>
      </c>
      <c r="K62">
        <v>225</v>
      </c>
      <c r="L62">
        <v>26</v>
      </c>
      <c r="M62">
        <v>8</v>
      </c>
      <c r="N62">
        <v>236</v>
      </c>
      <c r="O62">
        <v>303</v>
      </c>
      <c r="P62">
        <v>684</v>
      </c>
      <c r="Q62">
        <f t="shared" si="0"/>
        <v>1</v>
      </c>
      <c r="R62">
        <f>SUMIFS(Tabel132[Cluster],Tabel132[ID],A62)</f>
        <v>79</v>
      </c>
      <c r="S62">
        <f t="shared" si="1"/>
        <v>0.9600409783824615</v>
      </c>
      <c r="T62">
        <f t="shared" si="2"/>
        <v>259.71428571428572</v>
      </c>
      <c r="U62">
        <f t="shared" si="3"/>
        <v>251.4</v>
      </c>
    </row>
    <row r="63" spans="1:21" x14ac:dyDescent="0.25">
      <c r="A63">
        <v>65</v>
      </c>
      <c r="B63" t="s">
        <v>540</v>
      </c>
      <c r="C63">
        <v>119000</v>
      </c>
      <c r="D63">
        <v>1040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f t="shared" si="0"/>
        <v>0</v>
      </c>
      <c r="R63">
        <f>SUMIFS(Tabel132[Cluster],Tabel132[ID],A63)</f>
        <v>0</v>
      </c>
      <c r="S63" t="str">
        <f t="shared" si="1"/>
        <v/>
      </c>
      <c r="T63">
        <f t="shared" si="2"/>
        <v>0</v>
      </c>
      <c r="U63">
        <f t="shared" si="3"/>
        <v>0</v>
      </c>
    </row>
    <row r="64" spans="1:21" x14ac:dyDescent="0.25">
      <c r="A64">
        <v>66</v>
      </c>
      <c r="B64" t="s">
        <v>31</v>
      </c>
      <c r="C64">
        <v>83300</v>
      </c>
      <c r="D64">
        <v>323</v>
      </c>
      <c r="E64">
        <v>80</v>
      </c>
      <c r="F64">
        <v>27</v>
      </c>
      <c r="G64">
        <v>0</v>
      </c>
      <c r="H64">
        <v>70</v>
      </c>
      <c r="I64">
        <v>44</v>
      </c>
      <c r="J64">
        <v>9</v>
      </c>
      <c r="K64">
        <v>23</v>
      </c>
      <c r="L64">
        <v>20</v>
      </c>
      <c r="M64">
        <v>71</v>
      </c>
      <c r="N64">
        <v>45</v>
      </c>
      <c r="O64">
        <v>60</v>
      </c>
      <c r="P64">
        <v>10</v>
      </c>
      <c r="Q64">
        <f t="shared" si="0"/>
        <v>1</v>
      </c>
      <c r="R64">
        <f>SUMIFS(Tabel132[Cluster],Tabel132[ID],A64)</f>
        <v>91</v>
      </c>
      <c r="S64">
        <f t="shared" si="1"/>
        <v>0.76789023928219724</v>
      </c>
      <c r="T64">
        <f t="shared" si="2"/>
        <v>36.142857142857146</v>
      </c>
      <c r="U64">
        <f t="shared" si="3"/>
        <v>41.2</v>
      </c>
    </row>
    <row r="65" spans="1:21" x14ac:dyDescent="0.25">
      <c r="A65">
        <v>67</v>
      </c>
      <c r="B65" t="s">
        <v>32</v>
      </c>
      <c r="C65">
        <v>81700</v>
      </c>
      <c r="D65">
        <v>795</v>
      </c>
      <c r="E65">
        <v>189</v>
      </c>
      <c r="F65">
        <v>0</v>
      </c>
      <c r="G65">
        <v>0</v>
      </c>
      <c r="H65">
        <v>66</v>
      </c>
      <c r="I65">
        <v>144</v>
      </c>
      <c r="J65">
        <v>2</v>
      </c>
      <c r="K65">
        <v>1</v>
      </c>
      <c r="L65">
        <v>0</v>
      </c>
      <c r="M65">
        <v>0</v>
      </c>
      <c r="N65">
        <v>129</v>
      </c>
      <c r="O65">
        <v>57</v>
      </c>
      <c r="P65">
        <v>132</v>
      </c>
      <c r="Q65">
        <f t="shared" si="0"/>
        <v>1</v>
      </c>
      <c r="R65">
        <f>SUMIFS(Tabel132[Cluster],Tabel132[ID],A65)</f>
        <v>90</v>
      </c>
      <c r="S65">
        <f t="shared" si="1"/>
        <v>0.88963114409779065</v>
      </c>
      <c r="T65">
        <f t="shared" si="2"/>
        <v>57.428571428571431</v>
      </c>
      <c r="U65">
        <f t="shared" si="3"/>
        <v>63.6</v>
      </c>
    </row>
    <row r="66" spans="1:21" x14ac:dyDescent="0.25">
      <c r="A66">
        <v>68</v>
      </c>
      <c r="B66" t="s">
        <v>33</v>
      </c>
      <c r="C66">
        <v>700</v>
      </c>
      <c r="D66">
        <v>184</v>
      </c>
      <c r="E66">
        <v>851</v>
      </c>
      <c r="F66">
        <v>647</v>
      </c>
      <c r="G66">
        <v>2199</v>
      </c>
      <c r="H66">
        <v>1092</v>
      </c>
      <c r="I66">
        <v>182</v>
      </c>
      <c r="J66">
        <v>326</v>
      </c>
      <c r="K66">
        <v>296</v>
      </c>
      <c r="L66">
        <v>712</v>
      </c>
      <c r="M66">
        <v>509</v>
      </c>
      <c r="N66">
        <v>406</v>
      </c>
      <c r="O66">
        <v>811</v>
      </c>
      <c r="P66">
        <v>1116</v>
      </c>
      <c r="Q66">
        <f t="shared" si="0"/>
        <v>1</v>
      </c>
      <c r="R66">
        <f>SUMIFS(Tabel132[Cluster],Tabel132[ID],A66)</f>
        <v>1</v>
      </c>
      <c r="S66">
        <f t="shared" si="1"/>
        <v>0.79657495180166427</v>
      </c>
      <c r="T66">
        <f t="shared" si="2"/>
        <v>799</v>
      </c>
      <c r="U66">
        <f t="shared" si="3"/>
        <v>710.8</v>
      </c>
    </row>
    <row r="67" spans="1:21" x14ac:dyDescent="0.25">
      <c r="A67">
        <v>69</v>
      </c>
      <c r="B67" t="s">
        <v>541</v>
      </c>
      <c r="C67">
        <v>92000</v>
      </c>
      <c r="D67">
        <v>445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f t="shared" si="0"/>
        <v>0</v>
      </c>
      <c r="R67">
        <f>SUMIFS(Tabel132[Cluster],Tabel132[ID],A67)</f>
        <v>96</v>
      </c>
      <c r="S67" t="str">
        <f t="shared" si="1"/>
        <v/>
      </c>
      <c r="T67">
        <f t="shared" si="2"/>
        <v>0</v>
      </c>
      <c r="U67">
        <f t="shared" si="3"/>
        <v>0</v>
      </c>
    </row>
    <row r="68" spans="1:21" x14ac:dyDescent="0.25">
      <c r="A68">
        <v>70</v>
      </c>
      <c r="B68" t="s">
        <v>542</v>
      </c>
      <c r="C68">
        <v>115500</v>
      </c>
      <c r="D68">
        <v>824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f t="shared" ref="Q68:Q131" si="4">IF(AND(T68=0,U68=0),0,1)</f>
        <v>0</v>
      </c>
      <c r="R68">
        <f>SUMIFS(Tabel132[Cluster],Tabel132[ID],A68)</f>
        <v>0</v>
      </c>
      <c r="S68" t="str">
        <f t="shared" ref="S68:S131" si="5">IFERROR(_xlfn.T.TEST(E68:K68,L68:P68,2,2),"")</f>
        <v/>
      </c>
      <c r="T68">
        <f t="shared" ref="T68:T131" si="6">AVERAGE(E68:K68)</f>
        <v>0</v>
      </c>
      <c r="U68">
        <f t="shared" ref="U68:U131" si="7">AVERAGE(L68:P68)</f>
        <v>0</v>
      </c>
    </row>
    <row r="69" spans="1:21" x14ac:dyDescent="0.25">
      <c r="A69">
        <v>71</v>
      </c>
      <c r="B69" t="s">
        <v>543</v>
      </c>
      <c r="C69">
        <v>70600</v>
      </c>
      <c r="D69">
        <v>38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f t="shared" si="4"/>
        <v>0</v>
      </c>
      <c r="R69">
        <f>SUMIFS(Tabel132[Cluster],Tabel132[ID],A69)</f>
        <v>83</v>
      </c>
      <c r="S69" t="str">
        <f t="shared" si="5"/>
        <v/>
      </c>
      <c r="T69">
        <f t="shared" si="6"/>
        <v>0</v>
      </c>
      <c r="U69">
        <f t="shared" si="7"/>
        <v>0</v>
      </c>
    </row>
    <row r="70" spans="1:21" x14ac:dyDescent="0.25">
      <c r="A70">
        <v>72</v>
      </c>
      <c r="B70" t="s">
        <v>34</v>
      </c>
      <c r="C70">
        <v>72000</v>
      </c>
      <c r="D70">
        <v>141</v>
      </c>
      <c r="E70">
        <v>0</v>
      </c>
      <c r="F70">
        <v>0</v>
      </c>
      <c r="G70">
        <v>0</v>
      </c>
      <c r="H70">
        <v>0</v>
      </c>
      <c r="I70">
        <v>3</v>
      </c>
      <c r="J70">
        <v>0</v>
      </c>
      <c r="K70">
        <v>0</v>
      </c>
      <c r="L70">
        <v>0</v>
      </c>
      <c r="M70">
        <v>0</v>
      </c>
      <c r="N70">
        <v>10</v>
      </c>
      <c r="O70">
        <v>1</v>
      </c>
      <c r="P70">
        <v>11</v>
      </c>
      <c r="Q70">
        <f t="shared" si="4"/>
        <v>1</v>
      </c>
      <c r="R70">
        <f>SUMIFS(Tabel132[Cluster],Tabel132[ID],A70)</f>
        <v>83</v>
      </c>
      <c r="S70">
        <f t="shared" si="5"/>
        <v>9.2455577126017902E-2</v>
      </c>
      <c r="T70">
        <f t="shared" si="6"/>
        <v>0.42857142857142855</v>
      </c>
      <c r="U70">
        <f t="shared" si="7"/>
        <v>4.4000000000000004</v>
      </c>
    </row>
    <row r="71" spans="1:21" x14ac:dyDescent="0.25">
      <c r="A71">
        <v>73</v>
      </c>
      <c r="B71" t="s">
        <v>35</v>
      </c>
      <c r="C71">
        <v>115800</v>
      </c>
      <c r="D71">
        <v>997</v>
      </c>
      <c r="E71">
        <v>238</v>
      </c>
      <c r="F71">
        <v>85</v>
      </c>
      <c r="G71">
        <v>27</v>
      </c>
      <c r="H71">
        <v>960</v>
      </c>
      <c r="I71">
        <v>163</v>
      </c>
      <c r="J71">
        <v>148</v>
      </c>
      <c r="K71">
        <v>179</v>
      </c>
      <c r="L71">
        <v>514</v>
      </c>
      <c r="M71">
        <v>97</v>
      </c>
      <c r="N71">
        <v>323</v>
      </c>
      <c r="O71">
        <v>294</v>
      </c>
      <c r="P71">
        <v>301</v>
      </c>
      <c r="Q71">
        <f t="shared" si="4"/>
        <v>1</v>
      </c>
      <c r="R71">
        <f>SUMIFS(Tabel132[Cluster],Tabel132[ID],A71)</f>
        <v>0</v>
      </c>
      <c r="S71">
        <f t="shared" si="5"/>
        <v>0.75845488210279211</v>
      </c>
      <c r="T71">
        <f t="shared" si="6"/>
        <v>257.14285714285717</v>
      </c>
      <c r="U71">
        <f t="shared" si="7"/>
        <v>305.8</v>
      </c>
    </row>
    <row r="72" spans="1:21" x14ac:dyDescent="0.25">
      <c r="A72">
        <v>74</v>
      </c>
      <c r="B72" t="s">
        <v>36</v>
      </c>
      <c r="C72">
        <v>16000</v>
      </c>
      <c r="D72">
        <v>409</v>
      </c>
      <c r="E72">
        <v>372</v>
      </c>
      <c r="F72">
        <v>507</v>
      </c>
      <c r="G72">
        <v>288</v>
      </c>
      <c r="H72">
        <v>333</v>
      </c>
      <c r="I72">
        <v>214</v>
      </c>
      <c r="J72">
        <v>526</v>
      </c>
      <c r="K72">
        <v>342</v>
      </c>
      <c r="L72">
        <v>666</v>
      </c>
      <c r="M72">
        <v>309</v>
      </c>
      <c r="N72">
        <v>321</v>
      </c>
      <c r="O72">
        <v>1032</v>
      </c>
      <c r="P72">
        <v>358</v>
      </c>
      <c r="Q72">
        <f t="shared" si="4"/>
        <v>1</v>
      </c>
      <c r="R72">
        <f>SUMIFS(Tabel132[Cluster],Tabel132[ID],A72)</f>
        <v>19</v>
      </c>
      <c r="S72">
        <f t="shared" si="5"/>
        <v>0.21368032940373963</v>
      </c>
      <c r="T72">
        <f t="shared" si="6"/>
        <v>368.85714285714283</v>
      </c>
      <c r="U72">
        <f t="shared" si="7"/>
        <v>537.20000000000005</v>
      </c>
    </row>
    <row r="73" spans="1:21" x14ac:dyDescent="0.25">
      <c r="A73">
        <v>75</v>
      </c>
      <c r="B73" t="s">
        <v>544</v>
      </c>
      <c r="C73">
        <v>83400</v>
      </c>
      <c r="D73">
        <v>323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f t="shared" si="4"/>
        <v>0</v>
      </c>
      <c r="R73">
        <f>SUMIFS(Tabel132[Cluster],Tabel132[ID],A73)</f>
        <v>91</v>
      </c>
      <c r="S73" t="str">
        <f t="shared" si="5"/>
        <v/>
      </c>
      <c r="T73">
        <f t="shared" si="6"/>
        <v>0</v>
      </c>
      <c r="U73">
        <f t="shared" si="7"/>
        <v>0</v>
      </c>
    </row>
    <row r="74" spans="1:21" x14ac:dyDescent="0.25">
      <c r="A74">
        <v>76</v>
      </c>
      <c r="B74" t="s">
        <v>545</v>
      </c>
      <c r="C74">
        <v>96700</v>
      </c>
      <c r="D74">
        <v>370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f t="shared" si="4"/>
        <v>0</v>
      </c>
      <c r="R74">
        <f>SUMIFS(Tabel132[Cluster],Tabel132[ID],A74)</f>
        <v>96</v>
      </c>
      <c r="S74" t="str">
        <f t="shared" si="5"/>
        <v/>
      </c>
      <c r="T74">
        <f t="shared" si="6"/>
        <v>0</v>
      </c>
      <c r="U74">
        <f t="shared" si="7"/>
        <v>0</v>
      </c>
    </row>
    <row r="75" spans="1:21" x14ac:dyDescent="0.25">
      <c r="A75">
        <v>77</v>
      </c>
      <c r="B75" t="s">
        <v>546</v>
      </c>
      <c r="C75">
        <v>91600</v>
      </c>
      <c r="D75">
        <v>445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f t="shared" si="4"/>
        <v>0</v>
      </c>
      <c r="R75">
        <f>SUMIFS(Tabel132[Cluster],Tabel132[ID],A75)</f>
        <v>96</v>
      </c>
      <c r="S75" t="str">
        <f t="shared" si="5"/>
        <v/>
      </c>
      <c r="T75">
        <f t="shared" si="6"/>
        <v>0</v>
      </c>
      <c r="U75">
        <f t="shared" si="7"/>
        <v>0</v>
      </c>
    </row>
    <row r="76" spans="1:21" x14ac:dyDescent="0.25">
      <c r="A76">
        <v>78</v>
      </c>
      <c r="B76" t="s">
        <v>37</v>
      </c>
      <c r="C76">
        <v>105000</v>
      </c>
      <c r="D76">
        <v>752</v>
      </c>
      <c r="E76">
        <v>541</v>
      </c>
      <c r="F76">
        <v>0</v>
      </c>
      <c r="G76">
        <v>297</v>
      </c>
      <c r="H76">
        <v>311</v>
      </c>
      <c r="I76">
        <v>16</v>
      </c>
      <c r="J76">
        <v>647</v>
      </c>
      <c r="K76">
        <v>841</v>
      </c>
      <c r="L76">
        <v>107</v>
      </c>
      <c r="M76">
        <v>889</v>
      </c>
      <c r="N76">
        <v>132</v>
      </c>
      <c r="O76">
        <v>320</v>
      </c>
      <c r="P76">
        <v>881</v>
      </c>
      <c r="Q76">
        <f t="shared" si="4"/>
        <v>1</v>
      </c>
      <c r="R76">
        <f>SUMIFS(Tabel132[Cluster],Tabel132[ID],A76)</f>
        <v>0</v>
      </c>
      <c r="S76">
        <f t="shared" si="5"/>
        <v>0.67916623594922343</v>
      </c>
      <c r="T76">
        <f t="shared" si="6"/>
        <v>379</v>
      </c>
      <c r="U76">
        <f t="shared" si="7"/>
        <v>465.8</v>
      </c>
    </row>
    <row r="77" spans="1:21" x14ac:dyDescent="0.25">
      <c r="A77">
        <v>79</v>
      </c>
      <c r="B77" t="s">
        <v>547</v>
      </c>
      <c r="C77">
        <v>70800</v>
      </c>
      <c r="D77">
        <v>71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f t="shared" si="4"/>
        <v>0</v>
      </c>
      <c r="R77">
        <f>SUMIFS(Tabel132[Cluster],Tabel132[ID],A77)</f>
        <v>83</v>
      </c>
      <c r="S77" t="str">
        <f t="shared" si="5"/>
        <v/>
      </c>
      <c r="T77">
        <f t="shared" si="6"/>
        <v>0</v>
      </c>
      <c r="U77">
        <f t="shared" si="7"/>
        <v>0</v>
      </c>
    </row>
    <row r="78" spans="1:21" x14ac:dyDescent="0.25">
      <c r="A78">
        <v>80</v>
      </c>
      <c r="B78" t="s">
        <v>548</v>
      </c>
      <c r="C78">
        <v>72100</v>
      </c>
      <c r="D78">
        <v>141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f t="shared" si="4"/>
        <v>0</v>
      </c>
      <c r="R78">
        <f>SUMIFS(Tabel132[Cluster],Tabel132[ID],A78)</f>
        <v>83</v>
      </c>
      <c r="S78" t="str">
        <f t="shared" si="5"/>
        <v/>
      </c>
      <c r="T78">
        <f t="shared" si="6"/>
        <v>0</v>
      </c>
      <c r="U78">
        <f t="shared" si="7"/>
        <v>0</v>
      </c>
    </row>
    <row r="79" spans="1:21" x14ac:dyDescent="0.25">
      <c r="A79">
        <v>81</v>
      </c>
      <c r="B79" t="s">
        <v>38</v>
      </c>
      <c r="C79">
        <v>115900</v>
      </c>
      <c r="D79">
        <v>73</v>
      </c>
      <c r="E79">
        <v>14489</v>
      </c>
      <c r="F79">
        <v>8327</v>
      </c>
      <c r="G79">
        <v>1824</v>
      </c>
      <c r="H79">
        <v>6440</v>
      </c>
      <c r="I79">
        <v>2113</v>
      </c>
      <c r="J79">
        <v>2191</v>
      </c>
      <c r="K79">
        <v>2226</v>
      </c>
      <c r="L79">
        <v>2263</v>
      </c>
      <c r="M79">
        <v>952</v>
      </c>
      <c r="N79">
        <v>5631</v>
      </c>
      <c r="O79">
        <v>4688</v>
      </c>
      <c r="P79">
        <v>5555</v>
      </c>
      <c r="Q79">
        <f t="shared" si="4"/>
        <v>1</v>
      </c>
      <c r="R79">
        <f>SUMIFS(Tabel132[Cluster],Tabel132[ID],A79)</f>
        <v>0</v>
      </c>
      <c r="S79">
        <f t="shared" si="5"/>
        <v>0.51379319199564544</v>
      </c>
      <c r="T79">
        <f t="shared" si="6"/>
        <v>5372.8571428571431</v>
      </c>
      <c r="U79">
        <f t="shared" si="7"/>
        <v>3817.8</v>
      </c>
    </row>
    <row r="80" spans="1:21" x14ac:dyDescent="0.25">
      <c r="A80">
        <v>82</v>
      </c>
      <c r="B80" t="s">
        <v>549</v>
      </c>
      <c r="C80">
        <v>85000</v>
      </c>
      <c r="D80">
        <v>612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f t="shared" si="4"/>
        <v>0</v>
      </c>
      <c r="R80">
        <f>SUMIFS(Tabel132[Cluster],Tabel132[ID],A80)</f>
        <v>93</v>
      </c>
      <c r="S80" t="str">
        <f t="shared" si="5"/>
        <v/>
      </c>
      <c r="T80">
        <f t="shared" si="6"/>
        <v>0</v>
      </c>
      <c r="U80">
        <f t="shared" si="7"/>
        <v>0</v>
      </c>
    </row>
    <row r="81" spans="1:21" x14ac:dyDescent="0.25">
      <c r="A81">
        <v>83</v>
      </c>
      <c r="B81" t="s">
        <v>550</v>
      </c>
      <c r="C81">
        <v>93500</v>
      </c>
      <c r="D81">
        <v>370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f t="shared" si="4"/>
        <v>0</v>
      </c>
      <c r="R81">
        <f>SUMIFS(Tabel132[Cluster],Tabel132[ID],A81)</f>
        <v>96</v>
      </c>
      <c r="S81" t="str">
        <f t="shared" si="5"/>
        <v/>
      </c>
      <c r="T81">
        <f t="shared" si="6"/>
        <v>0</v>
      </c>
      <c r="U81">
        <f t="shared" si="7"/>
        <v>0</v>
      </c>
    </row>
    <row r="82" spans="1:21" x14ac:dyDescent="0.25">
      <c r="A82">
        <v>84</v>
      </c>
      <c r="B82" t="s">
        <v>39</v>
      </c>
      <c r="C82">
        <v>20600</v>
      </c>
      <c r="D82">
        <v>972</v>
      </c>
      <c r="E82">
        <v>251</v>
      </c>
      <c r="F82">
        <v>83</v>
      </c>
      <c r="G82">
        <v>188</v>
      </c>
      <c r="H82">
        <v>324</v>
      </c>
      <c r="I82">
        <v>230</v>
      </c>
      <c r="J82">
        <v>50</v>
      </c>
      <c r="K82">
        <v>1277</v>
      </c>
      <c r="L82">
        <v>240</v>
      </c>
      <c r="M82">
        <v>68</v>
      </c>
      <c r="N82">
        <v>749</v>
      </c>
      <c r="O82">
        <v>81</v>
      </c>
      <c r="P82">
        <v>778</v>
      </c>
      <c r="Q82">
        <f t="shared" si="4"/>
        <v>1</v>
      </c>
      <c r="R82">
        <f>SUMIFS(Tabel132[Cluster],Tabel132[ID],A82)</f>
        <v>25</v>
      </c>
      <c r="S82">
        <f t="shared" si="5"/>
        <v>0.86693581876040637</v>
      </c>
      <c r="T82">
        <f t="shared" si="6"/>
        <v>343.28571428571428</v>
      </c>
      <c r="U82">
        <f t="shared" si="7"/>
        <v>383.2</v>
      </c>
    </row>
    <row r="83" spans="1:21" x14ac:dyDescent="0.25">
      <c r="A83">
        <v>85</v>
      </c>
      <c r="B83" t="s">
        <v>551</v>
      </c>
      <c r="C83">
        <v>104700</v>
      </c>
      <c r="D83">
        <v>812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f t="shared" si="4"/>
        <v>0</v>
      </c>
      <c r="R83">
        <f>SUMIFS(Tabel132[Cluster],Tabel132[ID],A83)</f>
        <v>0</v>
      </c>
      <c r="S83" t="str">
        <f t="shared" si="5"/>
        <v/>
      </c>
      <c r="T83">
        <f t="shared" si="6"/>
        <v>0</v>
      </c>
      <c r="U83">
        <f t="shared" si="7"/>
        <v>0</v>
      </c>
    </row>
    <row r="84" spans="1:21" x14ac:dyDescent="0.25">
      <c r="A84">
        <v>86</v>
      </c>
      <c r="B84" t="s">
        <v>552</v>
      </c>
      <c r="C84">
        <v>108300</v>
      </c>
      <c r="D84">
        <v>896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f t="shared" si="4"/>
        <v>0</v>
      </c>
      <c r="R84">
        <f>SUMIFS(Tabel132[Cluster],Tabel132[ID],A84)</f>
        <v>0</v>
      </c>
      <c r="S84" t="str">
        <f t="shared" si="5"/>
        <v/>
      </c>
      <c r="T84">
        <f t="shared" si="6"/>
        <v>0</v>
      </c>
      <c r="U84">
        <f t="shared" si="7"/>
        <v>0</v>
      </c>
    </row>
    <row r="85" spans="1:21" x14ac:dyDescent="0.25">
      <c r="A85">
        <v>87</v>
      </c>
      <c r="B85" t="s">
        <v>553</v>
      </c>
      <c r="C85">
        <v>71400</v>
      </c>
      <c r="D85">
        <v>94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f t="shared" si="4"/>
        <v>0</v>
      </c>
      <c r="R85">
        <f>SUMIFS(Tabel132[Cluster],Tabel132[ID],A85)</f>
        <v>83</v>
      </c>
      <c r="S85" t="str">
        <f t="shared" si="5"/>
        <v/>
      </c>
      <c r="T85">
        <f t="shared" si="6"/>
        <v>0</v>
      </c>
      <c r="U85">
        <f t="shared" si="7"/>
        <v>0</v>
      </c>
    </row>
    <row r="86" spans="1:21" x14ac:dyDescent="0.25">
      <c r="A86">
        <v>88</v>
      </c>
      <c r="B86" t="s">
        <v>40</v>
      </c>
      <c r="C86">
        <v>74100</v>
      </c>
      <c r="D86">
        <v>467</v>
      </c>
      <c r="E86">
        <v>312</v>
      </c>
      <c r="F86">
        <v>96</v>
      </c>
      <c r="G86">
        <v>24</v>
      </c>
      <c r="H86">
        <v>611</v>
      </c>
      <c r="I86">
        <v>406</v>
      </c>
      <c r="J86">
        <v>40</v>
      </c>
      <c r="K86">
        <v>14</v>
      </c>
      <c r="L86">
        <v>14</v>
      </c>
      <c r="M86">
        <v>8</v>
      </c>
      <c r="N86">
        <v>0</v>
      </c>
      <c r="O86">
        <v>1328</v>
      </c>
      <c r="P86">
        <v>127</v>
      </c>
      <c r="Q86">
        <f t="shared" si="4"/>
        <v>1</v>
      </c>
      <c r="R86">
        <f>SUMIFS(Tabel132[Cluster],Tabel132[ID],A86)</f>
        <v>84</v>
      </c>
      <c r="S86">
        <f t="shared" si="5"/>
        <v>0.74279514059846097</v>
      </c>
      <c r="T86">
        <f t="shared" si="6"/>
        <v>214.71428571428572</v>
      </c>
      <c r="U86">
        <f t="shared" si="7"/>
        <v>295.39999999999998</v>
      </c>
    </row>
    <row r="87" spans="1:21" x14ac:dyDescent="0.25">
      <c r="A87">
        <v>89</v>
      </c>
      <c r="B87" t="s">
        <v>554</v>
      </c>
      <c r="C87">
        <v>116000</v>
      </c>
      <c r="D87">
        <v>81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f t="shared" si="4"/>
        <v>0</v>
      </c>
      <c r="R87">
        <f>SUMIFS(Tabel132[Cluster],Tabel132[ID],A87)</f>
        <v>0</v>
      </c>
      <c r="S87" t="str">
        <f t="shared" si="5"/>
        <v/>
      </c>
      <c r="T87">
        <f t="shared" si="6"/>
        <v>0</v>
      </c>
      <c r="U87">
        <f t="shared" si="7"/>
        <v>0</v>
      </c>
    </row>
    <row r="88" spans="1:21" x14ac:dyDescent="0.25">
      <c r="A88">
        <v>90</v>
      </c>
      <c r="B88" t="s">
        <v>555</v>
      </c>
      <c r="C88">
        <v>85100</v>
      </c>
      <c r="D88">
        <v>612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f t="shared" si="4"/>
        <v>0</v>
      </c>
      <c r="R88">
        <f>SUMIFS(Tabel132[Cluster],Tabel132[ID],A88)</f>
        <v>93</v>
      </c>
      <c r="S88" t="str">
        <f t="shared" si="5"/>
        <v/>
      </c>
      <c r="T88">
        <f t="shared" si="6"/>
        <v>0</v>
      </c>
      <c r="U88">
        <f t="shared" si="7"/>
        <v>0</v>
      </c>
    </row>
    <row r="89" spans="1:21" x14ac:dyDescent="0.25">
      <c r="A89">
        <v>91</v>
      </c>
      <c r="B89" t="s">
        <v>556</v>
      </c>
      <c r="C89">
        <v>63100</v>
      </c>
      <c r="D89">
        <v>519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f t="shared" si="4"/>
        <v>0</v>
      </c>
      <c r="R89">
        <f>SUMIFS(Tabel132[Cluster],Tabel132[ID],A89)</f>
        <v>0</v>
      </c>
      <c r="S89" t="str">
        <f t="shared" si="5"/>
        <v/>
      </c>
      <c r="T89">
        <f t="shared" si="6"/>
        <v>0</v>
      </c>
      <c r="U89">
        <f t="shared" si="7"/>
        <v>0</v>
      </c>
    </row>
    <row r="90" spans="1:21" x14ac:dyDescent="0.25">
      <c r="A90">
        <v>92</v>
      </c>
      <c r="B90" t="s">
        <v>557</v>
      </c>
      <c r="C90">
        <v>42000</v>
      </c>
      <c r="D90">
        <v>918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f t="shared" si="4"/>
        <v>0</v>
      </c>
      <c r="R90">
        <f>SUMIFS(Tabel132[Cluster],Tabel132[ID],A90)</f>
        <v>54</v>
      </c>
      <c r="S90" t="str">
        <f t="shared" si="5"/>
        <v/>
      </c>
      <c r="T90">
        <f t="shared" si="6"/>
        <v>0</v>
      </c>
      <c r="U90">
        <f t="shared" si="7"/>
        <v>0</v>
      </c>
    </row>
    <row r="91" spans="1:21" x14ac:dyDescent="0.25">
      <c r="A91">
        <v>93</v>
      </c>
      <c r="B91" t="s">
        <v>41</v>
      </c>
      <c r="C91">
        <v>99700</v>
      </c>
      <c r="D91">
        <v>901</v>
      </c>
      <c r="E91">
        <v>0</v>
      </c>
      <c r="F91">
        <v>0</v>
      </c>
      <c r="G91">
        <v>0</v>
      </c>
      <c r="H91">
        <v>46</v>
      </c>
      <c r="I91">
        <v>0</v>
      </c>
      <c r="J91">
        <v>38</v>
      </c>
      <c r="K91">
        <v>38</v>
      </c>
      <c r="L91">
        <v>7</v>
      </c>
      <c r="M91">
        <v>31</v>
      </c>
      <c r="N91">
        <v>0</v>
      </c>
      <c r="O91">
        <v>14</v>
      </c>
      <c r="P91">
        <v>40</v>
      </c>
      <c r="Q91">
        <f t="shared" si="4"/>
        <v>1</v>
      </c>
      <c r="R91">
        <f>SUMIFS(Tabel132[Cluster],Tabel132[ID],A91)</f>
        <v>0</v>
      </c>
      <c r="S91">
        <f t="shared" si="5"/>
        <v>0.93545391082598817</v>
      </c>
      <c r="T91">
        <f t="shared" si="6"/>
        <v>17.428571428571427</v>
      </c>
      <c r="U91">
        <f t="shared" si="7"/>
        <v>18.399999999999999</v>
      </c>
    </row>
    <row r="92" spans="1:21" x14ac:dyDescent="0.25">
      <c r="A92">
        <v>94</v>
      </c>
      <c r="B92" t="s">
        <v>558</v>
      </c>
      <c r="C92">
        <v>71200</v>
      </c>
      <c r="D92">
        <v>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f t="shared" si="4"/>
        <v>0</v>
      </c>
      <c r="R92">
        <f>SUMIFS(Tabel132[Cluster],Tabel132[ID],A92)</f>
        <v>83</v>
      </c>
      <c r="S92" t="str">
        <f t="shared" si="5"/>
        <v/>
      </c>
      <c r="T92">
        <f t="shared" si="6"/>
        <v>0</v>
      </c>
      <c r="U92">
        <f t="shared" si="7"/>
        <v>0</v>
      </c>
    </row>
    <row r="93" spans="1:21" x14ac:dyDescent="0.25">
      <c r="A93">
        <v>95</v>
      </c>
      <c r="B93" t="s">
        <v>559</v>
      </c>
      <c r="C93">
        <v>23300</v>
      </c>
      <c r="D93">
        <v>315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f t="shared" si="4"/>
        <v>0</v>
      </c>
      <c r="R93">
        <f>SUMIFS(Tabel132[Cluster],Tabel132[ID],A93)</f>
        <v>30</v>
      </c>
      <c r="S93" t="str">
        <f t="shared" si="5"/>
        <v/>
      </c>
      <c r="T93">
        <f t="shared" si="6"/>
        <v>0</v>
      </c>
      <c r="U93">
        <f t="shared" si="7"/>
        <v>0</v>
      </c>
    </row>
    <row r="94" spans="1:21" x14ac:dyDescent="0.25">
      <c r="A94">
        <v>96</v>
      </c>
      <c r="B94" t="s">
        <v>560</v>
      </c>
      <c r="C94">
        <v>90000</v>
      </c>
      <c r="D94">
        <v>607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f t="shared" si="4"/>
        <v>0</v>
      </c>
      <c r="R94">
        <f>SUMIFS(Tabel132[Cluster],Tabel132[ID],A94)</f>
        <v>96</v>
      </c>
      <c r="S94" t="str">
        <f t="shared" si="5"/>
        <v/>
      </c>
      <c r="T94">
        <f t="shared" si="6"/>
        <v>0</v>
      </c>
      <c r="U94">
        <f t="shared" si="7"/>
        <v>0</v>
      </c>
    </row>
    <row r="95" spans="1:21" x14ac:dyDescent="0.25">
      <c r="A95">
        <v>97</v>
      </c>
      <c r="B95" t="s">
        <v>42</v>
      </c>
      <c r="C95">
        <v>28100</v>
      </c>
      <c r="D95">
        <v>541</v>
      </c>
      <c r="E95">
        <v>372</v>
      </c>
      <c r="F95">
        <v>2283</v>
      </c>
      <c r="G95">
        <v>1936</v>
      </c>
      <c r="H95">
        <v>5348</v>
      </c>
      <c r="I95">
        <v>693</v>
      </c>
      <c r="J95">
        <v>2313</v>
      </c>
      <c r="K95">
        <v>1217</v>
      </c>
      <c r="L95">
        <v>920</v>
      </c>
      <c r="M95">
        <v>1309</v>
      </c>
      <c r="N95">
        <v>2440</v>
      </c>
      <c r="O95">
        <v>1287</v>
      </c>
      <c r="P95">
        <v>2157</v>
      </c>
      <c r="Q95">
        <f t="shared" si="4"/>
        <v>1</v>
      </c>
      <c r="R95">
        <f>SUMIFS(Tabel132[Cluster],Tabel132[ID],A95)</f>
        <v>36</v>
      </c>
      <c r="S95">
        <f t="shared" si="5"/>
        <v>0.62137660172073095</v>
      </c>
      <c r="T95">
        <f t="shared" si="6"/>
        <v>2023.1428571428571</v>
      </c>
      <c r="U95">
        <f t="shared" si="7"/>
        <v>1622.6</v>
      </c>
    </row>
    <row r="96" spans="1:21" x14ac:dyDescent="0.25">
      <c r="A96">
        <v>98</v>
      </c>
      <c r="B96" t="s">
        <v>561</v>
      </c>
      <c r="C96">
        <v>116100</v>
      </c>
      <c r="D96">
        <v>81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f t="shared" si="4"/>
        <v>0</v>
      </c>
      <c r="R96">
        <f>SUMIFS(Tabel132[Cluster],Tabel132[ID],A96)</f>
        <v>0</v>
      </c>
      <c r="S96" t="str">
        <f t="shared" si="5"/>
        <v/>
      </c>
      <c r="T96">
        <f t="shared" si="6"/>
        <v>0</v>
      </c>
      <c r="U96">
        <f t="shared" si="7"/>
        <v>0</v>
      </c>
    </row>
    <row r="97" spans="1:21" x14ac:dyDescent="0.25">
      <c r="A97">
        <v>99</v>
      </c>
      <c r="B97" t="s">
        <v>562</v>
      </c>
      <c r="C97">
        <v>85200</v>
      </c>
      <c r="D97">
        <v>612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f t="shared" si="4"/>
        <v>0</v>
      </c>
      <c r="R97">
        <f>SUMIFS(Tabel132[Cluster],Tabel132[ID],A97)</f>
        <v>93</v>
      </c>
      <c r="S97" t="str">
        <f t="shared" si="5"/>
        <v/>
      </c>
      <c r="T97">
        <f t="shared" si="6"/>
        <v>0</v>
      </c>
      <c r="U97">
        <f t="shared" si="7"/>
        <v>0</v>
      </c>
    </row>
    <row r="98" spans="1:21" x14ac:dyDescent="0.25">
      <c r="A98">
        <v>100</v>
      </c>
      <c r="B98" t="s">
        <v>43</v>
      </c>
      <c r="C98">
        <v>84200</v>
      </c>
      <c r="D98">
        <v>165</v>
      </c>
      <c r="E98">
        <v>17</v>
      </c>
      <c r="F98">
        <v>37</v>
      </c>
      <c r="G98">
        <v>0</v>
      </c>
      <c r="H98">
        <v>45</v>
      </c>
      <c r="I98">
        <v>1</v>
      </c>
      <c r="J98">
        <v>4</v>
      </c>
      <c r="K98">
        <v>4</v>
      </c>
      <c r="L98">
        <v>0</v>
      </c>
      <c r="M98">
        <v>11</v>
      </c>
      <c r="N98">
        <v>14</v>
      </c>
      <c r="O98">
        <v>7</v>
      </c>
      <c r="P98">
        <v>4</v>
      </c>
      <c r="Q98">
        <f t="shared" si="4"/>
        <v>1</v>
      </c>
      <c r="R98">
        <f>SUMIFS(Tabel132[Cluster],Tabel132[ID],A98)</f>
        <v>92</v>
      </c>
      <c r="S98">
        <f t="shared" si="5"/>
        <v>0.36285230686016601</v>
      </c>
      <c r="T98">
        <f t="shared" si="6"/>
        <v>15.428571428571429</v>
      </c>
      <c r="U98">
        <f t="shared" si="7"/>
        <v>7.2</v>
      </c>
    </row>
    <row r="99" spans="1:21" x14ac:dyDescent="0.25">
      <c r="A99">
        <v>101</v>
      </c>
      <c r="B99" t="s">
        <v>44</v>
      </c>
      <c r="C99">
        <v>90100</v>
      </c>
      <c r="D99">
        <v>607</v>
      </c>
      <c r="E99">
        <v>242</v>
      </c>
      <c r="F99">
        <v>46</v>
      </c>
      <c r="G99">
        <v>375</v>
      </c>
      <c r="H99">
        <v>344</v>
      </c>
      <c r="I99">
        <v>0</v>
      </c>
      <c r="J99">
        <v>18</v>
      </c>
      <c r="K99">
        <v>393</v>
      </c>
      <c r="L99">
        <v>72</v>
      </c>
      <c r="M99">
        <v>319</v>
      </c>
      <c r="N99">
        <v>24</v>
      </c>
      <c r="O99">
        <v>629</v>
      </c>
      <c r="P99">
        <v>38</v>
      </c>
      <c r="Q99">
        <f t="shared" si="4"/>
        <v>1</v>
      </c>
      <c r="R99">
        <f>SUMIFS(Tabel132[Cluster],Tabel132[ID],A99)</f>
        <v>96</v>
      </c>
      <c r="S99">
        <f t="shared" si="5"/>
        <v>0.91427738983441076</v>
      </c>
      <c r="T99">
        <f t="shared" si="6"/>
        <v>202.57142857142858</v>
      </c>
      <c r="U99">
        <f t="shared" si="7"/>
        <v>216.4</v>
      </c>
    </row>
    <row r="100" spans="1:21" x14ac:dyDescent="0.25">
      <c r="A100">
        <v>102</v>
      </c>
      <c r="B100" t="s">
        <v>563</v>
      </c>
      <c r="C100">
        <v>108800</v>
      </c>
      <c r="D100">
        <v>760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f t="shared" si="4"/>
        <v>0</v>
      </c>
      <c r="R100">
        <f>SUMIFS(Tabel132[Cluster],Tabel132[ID],A100)</f>
        <v>0</v>
      </c>
      <c r="S100" t="str">
        <f t="shared" si="5"/>
        <v/>
      </c>
      <c r="T100">
        <f t="shared" si="6"/>
        <v>0</v>
      </c>
      <c r="U100">
        <f t="shared" si="7"/>
        <v>0</v>
      </c>
    </row>
    <row r="101" spans="1:21" x14ac:dyDescent="0.25">
      <c r="A101">
        <v>103</v>
      </c>
      <c r="B101" t="s">
        <v>564</v>
      </c>
      <c r="C101">
        <v>70900</v>
      </c>
      <c r="D101">
        <v>71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f t="shared" si="4"/>
        <v>0</v>
      </c>
      <c r="R101">
        <f>SUMIFS(Tabel132[Cluster],Tabel132[ID],A101)</f>
        <v>83</v>
      </c>
      <c r="S101" t="str">
        <f t="shared" si="5"/>
        <v/>
      </c>
      <c r="T101">
        <f t="shared" si="6"/>
        <v>0</v>
      </c>
      <c r="U101">
        <f t="shared" si="7"/>
        <v>0</v>
      </c>
    </row>
    <row r="102" spans="1:21" x14ac:dyDescent="0.25">
      <c r="A102">
        <v>104</v>
      </c>
      <c r="B102" t="s">
        <v>45</v>
      </c>
      <c r="C102">
        <v>23400</v>
      </c>
      <c r="D102">
        <v>95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f t="shared" si="4"/>
        <v>1</v>
      </c>
      <c r="R102">
        <f>SUMIFS(Tabel132[Cluster],Tabel132[ID],A102)</f>
        <v>30</v>
      </c>
      <c r="S102">
        <f t="shared" si="5"/>
        <v>0.82642524937051365</v>
      </c>
      <c r="T102">
        <f t="shared" si="6"/>
        <v>0.2857142857142857</v>
      </c>
      <c r="U102">
        <f t="shared" si="7"/>
        <v>0.2</v>
      </c>
    </row>
    <row r="103" spans="1:21" x14ac:dyDescent="0.25">
      <c r="A103">
        <v>105</v>
      </c>
      <c r="B103" t="s">
        <v>46</v>
      </c>
      <c r="C103">
        <v>86800</v>
      </c>
      <c r="D103">
        <v>398</v>
      </c>
      <c r="E103">
        <v>1</v>
      </c>
      <c r="F103">
        <v>0</v>
      </c>
      <c r="G103">
        <v>43</v>
      </c>
      <c r="H103">
        <v>46</v>
      </c>
      <c r="I103">
        <v>0</v>
      </c>
      <c r="J103">
        <v>69</v>
      </c>
      <c r="K103">
        <v>5</v>
      </c>
      <c r="L103">
        <v>32</v>
      </c>
      <c r="M103">
        <v>192</v>
      </c>
      <c r="N103">
        <v>11</v>
      </c>
      <c r="O103">
        <v>6</v>
      </c>
      <c r="P103">
        <v>159</v>
      </c>
      <c r="Q103">
        <f t="shared" si="4"/>
        <v>1</v>
      </c>
      <c r="R103">
        <f>SUMIFS(Tabel132[Cluster],Tabel132[ID],A103)</f>
        <v>93</v>
      </c>
      <c r="S103">
        <f t="shared" si="5"/>
        <v>0.13957723143431117</v>
      </c>
      <c r="T103">
        <f t="shared" si="6"/>
        <v>23.428571428571427</v>
      </c>
      <c r="U103">
        <f t="shared" si="7"/>
        <v>80</v>
      </c>
    </row>
    <row r="104" spans="1:21" x14ac:dyDescent="0.25">
      <c r="A104">
        <v>106</v>
      </c>
      <c r="B104" t="s">
        <v>565</v>
      </c>
      <c r="C104">
        <v>93700</v>
      </c>
      <c r="D104">
        <v>370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f t="shared" si="4"/>
        <v>0</v>
      </c>
      <c r="R104">
        <f>SUMIFS(Tabel132[Cluster],Tabel132[ID],A104)</f>
        <v>96</v>
      </c>
      <c r="S104" t="str">
        <f t="shared" si="5"/>
        <v/>
      </c>
      <c r="T104">
        <f t="shared" si="6"/>
        <v>0</v>
      </c>
      <c r="U104">
        <f t="shared" si="7"/>
        <v>0</v>
      </c>
    </row>
    <row r="105" spans="1:21" x14ac:dyDescent="0.25">
      <c r="A105">
        <v>107</v>
      </c>
      <c r="B105" t="s">
        <v>566</v>
      </c>
      <c r="C105">
        <v>1000</v>
      </c>
      <c r="D105">
        <v>500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f t="shared" si="4"/>
        <v>0</v>
      </c>
      <c r="R105">
        <f>SUMIFS(Tabel132[Cluster],Tabel132[ID],A105)</f>
        <v>2</v>
      </c>
      <c r="S105" t="str">
        <f t="shared" si="5"/>
        <v/>
      </c>
      <c r="T105">
        <f t="shared" si="6"/>
        <v>0</v>
      </c>
      <c r="U105">
        <f t="shared" si="7"/>
        <v>0</v>
      </c>
    </row>
    <row r="106" spans="1:21" x14ac:dyDescent="0.25">
      <c r="A106">
        <v>108</v>
      </c>
      <c r="B106" t="s">
        <v>567</v>
      </c>
      <c r="C106">
        <v>116200</v>
      </c>
      <c r="D106">
        <v>81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f t="shared" si="4"/>
        <v>0</v>
      </c>
      <c r="R106">
        <f>SUMIFS(Tabel132[Cluster],Tabel132[ID],A106)</f>
        <v>0</v>
      </c>
      <c r="S106" t="str">
        <f t="shared" si="5"/>
        <v/>
      </c>
      <c r="T106">
        <f t="shared" si="6"/>
        <v>0</v>
      </c>
      <c r="U106">
        <f t="shared" si="7"/>
        <v>0</v>
      </c>
    </row>
    <row r="107" spans="1:21" x14ac:dyDescent="0.25">
      <c r="A107">
        <v>109</v>
      </c>
      <c r="B107" t="s">
        <v>568</v>
      </c>
      <c r="C107">
        <v>108900</v>
      </c>
      <c r="D107">
        <v>760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f t="shared" si="4"/>
        <v>0</v>
      </c>
      <c r="R107">
        <f>SUMIFS(Tabel132[Cluster],Tabel132[ID],A107)</f>
        <v>0</v>
      </c>
      <c r="S107" t="str">
        <f t="shared" si="5"/>
        <v/>
      </c>
      <c r="T107">
        <f t="shared" si="6"/>
        <v>0</v>
      </c>
      <c r="U107">
        <f t="shared" si="7"/>
        <v>0</v>
      </c>
    </row>
    <row r="108" spans="1:21" x14ac:dyDescent="0.25">
      <c r="A108">
        <v>110</v>
      </c>
      <c r="B108" t="s">
        <v>569</v>
      </c>
      <c r="C108">
        <v>71500</v>
      </c>
      <c r="D108">
        <v>94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f t="shared" si="4"/>
        <v>0</v>
      </c>
      <c r="R108">
        <f>SUMIFS(Tabel132[Cluster],Tabel132[ID],A108)</f>
        <v>83</v>
      </c>
      <c r="S108" t="str">
        <f t="shared" si="5"/>
        <v/>
      </c>
      <c r="T108">
        <f t="shared" si="6"/>
        <v>0</v>
      </c>
      <c r="U108">
        <f t="shared" si="7"/>
        <v>0</v>
      </c>
    </row>
    <row r="109" spans="1:21" x14ac:dyDescent="0.25">
      <c r="A109">
        <v>111</v>
      </c>
      <c r="B109" t="s">
        <v>570</v>
      </c>
      <c r="C109">
        <v>24000</v>
      </c>
      <c r="D109">
        <v>95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f t="shared" si="4"/>
        <v>0</v>
      </c>
      <c r="R109">
        <f>SUMIFS(Tabel132[Cluster],Tabel132[ID],A109)</f>
        <v>31</v>
      </c>
      <c r="S109" t="str">
        <f t="shared" si="5"/>
        <v/>
      </c>
      <c r="T109">
        <f t="shared" si="6"/>
        <v>0</v>
      </c>
      <c r="U109">
        <f t="shared" si="7"/>
        <v>0</v>
      </c>
    </row>
    <row r="110" spans="1:21" x14ac:dyDescent="0.25">
      <c r="A110">
        <v>112</v>
      </c>
      <c r="B110" t="s">
        <v>571</v>
      </c>
      <c r="C110">
        <v>89800</v>
      </c>
      <c r="D110">
        <v>607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f t="shared" si="4"/>
        <v>0</v>
      </c>
      <c r="R110">
        <f>SUMIFS(Tabel132[Cluster],Tabel132[ID],A110)</f>
        <v>96</v>
      </c>
      <c r="S110" t="str">
        <f t="shared" si="5"/>
        <v/>
      </c>
      <c r="T110">
        <f t="shared" si="6"/>
        <v>0</v>
      </c>
      <c r="U110">
        <f t="shared" si="7"/>
        <v>0</v>
      </c>
    </row>
    <row r="111" spans="1:21" x14ac:dyDescent="0.25">
      <c r="A111">
        <v>113</v>
      </c>
      <c r="B111" t="s">
        <v>47</v>
      </c>
      <c r="C111">
        <v>5100</v>
      </c>
      <c r="D111">
        <v>337</v>
      </c>
      <c r="E111">
        <v>561</v>
      </c>
      <c r="F111">
        <v>937</v>
      </c>
      <c r="G111">
        <v>376</v>
      </c>
      <c r="H111">
        <v>986</v>
      </c>
      <c r="I111">
        <v>198</v>
      </c>
      <c r="J111">
        <v>347</v>
      </c>
      <c r="K111">
        <v>184</v>
      </c>
      <c r="L111">
        <v>1077</v>
      </c>
      <c r="M111">
        <v>348</v>
      </c>
      <c r="N111">
        <v>389</v>
      </c>
      <c r="O111">
        <v>2384</v>
      </c>
      <c r="P111">
        <v>216</v>
      </c>
      <c r="Q111">
        <f t="shared" si="4"/>
        <v>1</v>
      </c>
      <c r="R111">
        <f>SUMIFS(Tabel132[Cluster],Tabel132[ID],A111)</f>
        <v>7</v>
      </c>
      <c r="S111">
        <f t="shared" si="5"/>
        <v>0.33685717473794952</v>
      </c>
      <c r="T111">
        <f t="shared" si="6"/>
        <v>512.71428571428567</v>
      </c>
      <c r="U111">
        <f t="shared" si="7"/>
        <v>882.8</v>
      </c>
    </row>
    <row r="112" spans="1:21" x14ac:dyDescent="0.25">
      <c r="A112">
        <v>114</v>
      </c>
      <c r="B112" t="s">
        <v>48</v>
      </c>
      <c r="C112">
        <v>86900</v>
      </c>
      <c r="D112">
        <v>398</v>
      </c>
      <c r="E112">
        <v>6</v>
      </c>
      <c r="F112">
        <v>4</v>
      </c>
      <c r="G112">
        <v>77</v>
      </c>
      <c r="H112">
        <v>249</v>
      </c>
      <c r="I112">
        <v>0</v>
      </c>
      <c r="J112">
        <v>217</v>
      </c>
      <c r="K112">
        <v>0</v>
      </c>
      <c r="L112">
        <v>286</v>
      </c>
      <c r="M112">
        <v>377</v>
      </c>
      <c r="N112">
        <v>71</v>
      </c>
      <c r="O112">
        <v>0</v>
      </c>
      <c r="P112">
        <v>397</v>
      </c>
      <c r="Q112">
        <f t="shared" si="4"/>
        <v>1</v>
      </c>
      <c r="R112">
        <f>SUMIFS(Tabel132[Cluster],Tabel132[ID],A112)</f>
        <v>93</v>
      </c>
      <c r="S112">
        <f t="shared" si="5"/>
        <v>0.10746017546995419</v>
      </c>
      <c r="T112">
        <f t="shared" si="6"/>
        <v>79</v>
      </c>
      <c r="U112">
        <f t="shared" si="7"/>
        <v>226.2</v>
      </c>
    </row>
    <row r="113" spans="1:21" x14ac:dyDescent="0.25">
      <c r="A113">
        <v>115</v>
      </c>
      <c r="B113" t="s">
        <v>572</v>
      </c>
      <c r="C113">
        <v>83000</v>
      </c>
      <c r="D113">
        <v>323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f t="shared" si="4"/>
        <v>1</v>
      </c>
      <c r="R113">
        <f>SUMIFS(Tabel132[Cluster],Tabel132[ID],A113)</f>
        <v>91</v>
      </c>
      <c r="S113">
        <f t="shared" si="5"/>
        <v>0.42411366209585688</v>
      </c>
      <c r="T113">
        <f t="shared" si="6"/>
        <v>0.14285714285714285</v>
      </c>
      <c r="U113">
        <f t="shared" si="7"/>
        <v>0</v>
      </c>
    </row>
    <row r="114" spans="1:21" x14ac:dyDescent="0.25">
      <c r="A114">
        <v>116</v>
      </c>
      <c r="B114" t="s">
        <v>573</v>
      </c>
      <c r="C114">
        <v>116300</v>
      </c>
      <c r="D114">
        <v>81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f t="shared" si="4"/>
        <v>0</v>
      </c>
      <c r="R114">
        <f>SUMIFS(Tabel132[Cluster],Tabel132[ID],A114)</f>
        <v>0</v>
      </c>
      <c r="S114" t="str">
        <f t="shared" si="5"/>
        <v/>
      </c>
      <c r="T114">
        <f t="shared" si="6"/>
        <v>0</v>
      </c>
      <c r="U114">
        <f t="shared" si="7"/>
        <v>0</v>
      </c>
    </row>
    <row r="115" spans="1:21" x14ac:dyDescent="0.25">
      <c r="A115">
        <v>117</v>
      </c>
      <c r="B115" t="s">
        <v>49</v>
      </c>
      <c r="C115">
        <v>98700</v>
      </c>
      <c r="D115">
        <v>848</v>
      </c>
      <c r="E115">
        <v>4</v>
      </c>
      <c r="F115">
        <v>0</v>
      </c>
      <c r="G115">
        <v>32</v>
      </c>
      <c r="H115">
        <v>12</v>
      </c>
      <c r="I115">
        <v>0</v>
      </c>
      <c r="J115">
        <v>43</v>
      </c>
      <c r="K115">
        <v>17</v>
      </c>
      <c r="L115">
        <v>15</v>
      </c>
      <c r="M115">
        <v>0</v>
      </c>
      <c r="N115">
        <v>0</v>
      </c>
      <c r="O115">
        <v>9</v>
      </c>
      <c r="P115">
        <v>50</v>
      </c>
      <c r="Q115">
        <f t="shared" si="4"/>
        <v>1</v>
      </c>
      <c r="R115">
        <f>SUMIFS(Tabel132[Cluster],Tabel132[ID],A115)</f>
        <v>0</v>
      </c>
      <c r="S115">
        <f t="shared" si="5"/>
        <v>0.9544974287571828</v>
      </c>
      <c r="T115">
        <f t="shared" si="6"/>
        <v>15.428571428571429</v>
      </c>
      <c r="U115">
        <f t="shared" si="7"/>
        <v>14.8</v>
      </c>
    </row>
    <row r="116" spans="1:21" x14ac:dyDescent="0.25">
      <c r="A116">
        <v>118</v>
      </c>
      <c r="B116" t="s">
        <v>50</v>
      </c>
      <c r="C116">
        <v>71700</v>
      </c>
      <c r="D116">
        <v>157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f t="shared" si="4"/>
        <v>0</v>
      </c>
      <c r="R116">
        <f>SUMIFS(Tabel132[Cluster],Tabel132[ID],A116)</f>
        <v>83</v>
      </c>
      <c r="S116" t="str">
        <f t="shared" si="5"/>
        <v/>
      </c>
      <c r="T116">
        <f t="shared" si="6"/>
        <v>0</v>
      </c>
      <c r="U116">
        <f t="shared" si="7"/>
        <v>0</v>
      </c>
    </row>
    <row r="117" spans="1:21" x14ac:dyDescent="0.25">
      <c r="A117">
        <v>119</v>
      </c>
      <c r="B117" t="s">
        <v>574</v>
      </c>
      <c r="C117">
        <v>24600</v>
      </c>
      <c r="D117">
        <v>95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f t="shared" si="4"/>
        <v>0</v>
      </c>
      <c r="R117">
        <f>SUMIFS(Tabel132[Cluster],Tabel132[ID],A117)</f>
        <v>32</v>
      </c>
      <c r="S117" t="str">
        <f t="shared" si="5"/>
        <v/>
      </c>
      <c r="T117">
        <f t="shared" si="6"/>
        <v>0</v>
      </c>
      <c r="U117">
        <f t="shared" si="7"/>
        <v>0</v>
      </c>
    </row>
    <row r="118" spans="1:21" x14ac:dyDescent="0.25">
      <c r="A118">
        <v>120</v>
      </c>
      <c r="B118" t="s">
        <v>51</v>
      </c>
      <c r="C118">
        <v>24100</v>
      </c>
      <c r="D118">
        <v>111</v>
      </c>
      <c r="E118">
        <v>648</v>
      </c>
      <c r="F118">
        <v>3282</v>
      </c>
      <c r="G118">
        <v>2828</v>
      </c>
      <c r="H118">
        <v>1572</v>
      </c>
      <c r="I118">
        <v>1024</v>
      </c>
      <c r="J118">
        <v>1127</v>
      </c>
      <c r="K118">
        <v>1069</v>
      </c>
      <c r="L118">
        <v>2751</v>
      </c>
      <c r="M118">
        <v>1826</v>
      </c>
      <c r="N118">
        <v>1678</v>
      </c>
      <c r="O118">
        <v>2120</v>
      </c>
      <c r="P118">
        <v>1481</v>
      </c>
      <c r="Q118">
        <f t="shared" si="4"/>
        <v>1</v>
      </c>
      <c r="R118">
        <f>SUMIFS(Tabel132[Cluster],Tabel132[ID],A118)</f>
        <v>31</v>
      </c>
      <c r="S118">
        <f t="shared" si="5"/>
        <v>0.52804932761761658</v>
      </c>
      <c r="T118">
        <f t="shared" si="6"/>
        <v>1650</v>
      </c>
      <c r="U118">
        <f t="shared" si="7"/>
        <v>1971.2</v>
      </c>
    </row>
    <row r="119" spans="1:21" x14ac:dyDescent="0.25">
      <c r="A119">
        <v>121</v>
      </c>
      <c r="B119" t="s">
        <v>52</v>
      </c>
      <c r="C119">
        <v>16100</v>
      </c>
      <c r="D119">
        <v>409</v>
      </c>
      <c r="E119">
        <v>68</v>
      </c>
      <c r="F119">
        <v>102</v>
      </c>
      <c r="G119">
        <v>56</v>
      </c>
      <c r="H119">
        <v>71</v>
      </c>
      <c r="I119">
        <v>67</v>
      </c>
      <c r="J119">
        <v>57</v>
      </c>
      <c r="K119">
        <v>29</v>
      </c>
      <c r="L119">
        <v>74</v>
      </c>
      <c r="M119">
        <v>36</v>
      </c>
      <c r="N119">
        <v>77</v>
      </c>
      <c r="O119">
        <v>156</v>
      </c>
      <c r="P119">
        <v>72</v>
      </c>
      <c r="Q119">
        <f t="shared" si="4"/>
        <v>1</v>
      </c>
      <c r="R119">
        <f>SUMIFS(Tabel132[Cluster],Tabel132[ID],A119)</f>
        <v>19</v>
      </c>
      <c r="S119">
        <f t="shared" si="5"/>
        <v>0.35009936548942489</v>
      </c>
      <c r="T119">
        <f t="shared" si="6"/>
        <v>64.285714285714292</v>
      </c>
      <c r="U119">
        <f t="shared" si="7"/>
        <v>83</v>
      </c>
    </row>
    <row r="120" spans="1:21" x14ac:dyDescent="0.25">
      <c r="A120">
        <v>122</v>
      </c>
      <c r="B120" t="s">
        <v>53</v>
      </c>
      <c r="C120">
        <v>86700</v>
      </c>
      <c r="D120">
        <v>398</v>
      </c>
      <c r="E120">
        <v>3</v>
      </c>
      <c r="F120">
        <v>5</v>
      </c>
      <c r="G120">
        <v>228</v>
      </c>
      <c r="H120">
        <v>149</v>
      </c>
      <c r="I120">
        <v>0</v>
      </c>
      <c r="J120">
        <v>86</v>
      </c>
      <c r="K120">
        <v>0</v>
      </c>
      <c r="L120">
        <v>304</v>
      </c>
      <c r="M120">
        <v>121</v>
      </c>
      <c r="N120">
        <v>43</v>
      </c>
      <c r="O120">
        <v>0</v>
      </c>
      <c r="P120">
        <v>108</v>
      </c>
      <c r="Q120">
        <f t="shared" si="4"/>
        <v>1</v>
      </c>
      <c r="R120">
        <f>SUMIFS(Tabel132[Cluster],Tabel132[ID],A120)</f>
        <v>93</v>
      </c>
      <c r="S120">
        <f t="shared" si="5"/>
        <v>0.44126729536624132</v>
      </c>
      <c r="T120">
        <f t="shared" si="6"/>
        <v>67.285714285714292</v>
      </c>
      <c r="U120">
        <f t="shared" si="7"/>
        <v>115.2</v>
      </c>
    </row>
    <row r="121" spans="1:21" x14ac:dyDescent="0.25">
      <c r="A121">
        <v>123</v>
      </c>
      <c r="B121" t="s">
        <v>575</v>
      </c>
      <c r="C121">
        <v>85500</v>
      </c>
      <c r="D121">
        <v>867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f t="shared" si="4"/>
        <v>0</v>
      </c>
      <c r="R121">
        <f>SUMIFS(Tabel132[Cluster],Tabel132[ID],A121)</f>
        <v>93</v>
      </c>
      <c r="S121" t="str">
        <f t="shared" si="5"/>
        <v/>
      </c>
      <c r="T121">
        <f t="shared" si="6"/>
        <v>0</v>
      </c>
      <c r="U121">
        <f t="shared" si="7"/>
        <v>0</v>
      </c>
    </row>
    <row r="122" spans="1:21" x14ac:dyDescent="0.25">
      <c r="A122">
        <v>124</v>
      </c>
      <c r="B122" t="s">
        <v>576</v>
      </c>
      <c r="C122">
        <v>116400</v>
      </c>
      <c r="D122">
        <v>73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f t="shared" si="4"/>
        <v>0</v>
      </c>
      <c r="R122">
        <f>SUMIFS(Tabel132[Cluster],Tabel132[ID],A122)</f>
        <v>0</v>
      </c>
      <c r="S122" t="str">
        <f t="shared" si="5"/>
        <v/>
      </c>
      <c r="T122">
        <f t="shared" si="6"/>
        <v>0</v>
      </c>
      <c r="U122">
        <f t="shared" si="7"/>
        <v>0</v>
      </c>
    </row>
    <row r="123" spans="1:21" x14ac:dyDescent="0.25">
      <c r="A123">
        <v>125</v>
      </c>
      <c r="B123" t="s">
        <v>54</v>
      </c>
      <c r="C123">
        <v>98800</v>
      </c>
      <c r="D123">
        <v>848</v>
      </c>
      <c r="E123">
        <v>1987</v>
      </c>
      <c r="F123">
        <v>1345</v>
      </c>
      <c r="G123">
        <v>302</v>
      </c>
      <c r="H123">
        <v>1589</v>
      </c>
      <c r="I123">
        <v>602</v>
      </c>
      <c r="J123">
        <v>1321</v>
      </c>
      <c r="K123">
        <v>585</v>
      </c>
      <c r="L123">
        <v>1564</v>
      </c>
      <c r="M123">
        <v>302</v>
      </c>
      <c r="N123">
        <v>1468</v>
      </c>
      <c r="O123">
        <v>3057</v>
      </c>
      <c r="P123">
        <v>2336</v>
      </c>
      <c r="Q123">
        <f t="shared" si="4"/>
        <v>1</v>
      </c>
      <c r="R123">
        <f>SUMIFS(Tabel132[Cluster],Tabel132[ID],A123)</f>
        <v>0</v>
      </c>
      <c r="S123">
        <f t="shared" si="5"/>
        <v>0.20588717379039487</v>
      </c>
      <c r="T123">
        <f t="shared" si="6"/>
        <v>1104.4285714285713</v>
      </c>
      <c r="U123">
        <f t="shared" si="7"/>
        <v>1745.4</v>
      </c>
    </row>
    <row r="124" spans="1:21" x14ac:dyDescent="0.25">
      <c r="A124">
        <v>126</v>
      </c>
      <c r="B124" t="s">
        <v>55</v>
      </c>
      <c r="C124">
        <v>73400</v>
      </c>
      <c r="D124">
        <v>141</v>
      </c>
      <c r="E124">
        <v>69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17</v>
      </c>
      <c r="L124">
        <v>0</v>
      </c>
      <c r="M124">
        <v>0</v>
      </c>
      <c r="N124">
        <v>0</v>
      </c>
      <c r="O124">
        <v>3</v>
      </c>
      <c r="P124">
        <v>0</v>
      </c>
      <c r="Q124">
        <f t="shared" si="4"/>
        <v>1</v>
      </c>
      <c r="R124">
        <f>SUMIFS(Tabel132[Cluster],Tabel132[ID],A124)</f>
        <v>83</v>
      </c>
      <c r="S124">
        <f t="shared" si="5"/>
        <v>0.34191733786817358</v>
      </c>
      <c r="T124">
        <f t="shared" si="6"/>
        <v>12.285714285714286</v>
      </c>
      <c r="U124">
        <f t="shared" si="7"/>
        <v>0.6</v>
      </c>
    </row>
    <row r="125" spans="1:21" x14ac:dyDescent="0.25">
      <c r="A125">
        <v>127</v>
      </c>
      <c r="B125" t="s">
        <v>56</v>
      </c>
      <c r="C125">
        <v>66400</v>
      </c>
      <c r="D125">
        <v>239</v>
      </c>
      <c r="E125">
        <v>1723</v>
      </c>
      <c r="F125">
        <v>11</v>
      </c>
      <c r="G125">
        <v>64</v>
      </c>
      <c r="H125">
        <v>1533</v>
      </c>
      <c r="I125">
        <v>770</v>
      </c>
      <c r="J125">
        <v>336</v>
      </c>
      <c r="K125">
        <v>943</v>
      </c>
      <c r="L125">
        <v>73</v>
      </c>
      <c r="M125">
        <v>282</v>
      </c>
      <c r="N125">
        <v>608</v>
      </c>
      <c r="O125">
        <v>1830</v>
      </c>
      <c r="P125">
        <v>426</v>
      </c>
      <c r="Q125">
        <f t="shared" si="4"/>
        <v>1</v>
      </c>
      <c r="R125">
        <f>SUMIFS(Tabel132[Cluster],Tabel132[ID],A125)</f>
        <v>79</v>
      </c>
      <c r="S125">
        <f t="shared" si="5"/>
        <v>0.76221332924108642</v>
      </c>
      <c r="T125">
        <f t="shared" si="6"/>
        <v>768.57142857142856</v>
      </c>
      <c r="U125">
        <f t="shared" si="7"/>
        <v>643.79999999999995</v>
      </c>
    </row>
    <row r="126" spans="1:21" x14ac:dyDescent="0.25">
      <c r="A126">
        <v>128</v>
      </c>
      <c r="B126" t="s">
        <v>57</v>
      </c>
      <c r="C126">
        <v>80300</v>
      </c>
      <c r="D126">
        <v>323</v>
      </c>
      <c r="E126">
        <v>12086</v>
      </c>
      <c r="F126">
        <v>105</v>
      </c>
      <c r="G126">
        <v>18</v>
      </c>
      <c r="H126">
        <v>30045</v>
      </c>
      <c r="I126">
        <v>8770</v>
      </c>
      <c r="J126">
        <v>726</v>
      </c>
      <c r="K126">
        <v>29894</v>
      </c>
      <c r="L126">
        <v>96</v>
      </c>
      <c r="M126">
        <v>96</v>
      </c>
      <c r="N126">
        <v>14986</v>
      </c>
      <c r="O126">
        <v>7155</v>
      </c>
      <c r="P126">
        <v>38636</v>
      </c>
      <c r="Q126">
        <f t="shared" si="4"/>
        <v>1</v>
      </c>
      <c r="R126">
        <f>SUMIFS(Tabel132[Cluster],Tabel132[ID],A126)</f>
        <v>87</v>
      </c>
      <c r="S126">
        <f t="shared" si="5"/>
        <v>0.95130808062367933</v>
      </c>
      <c r="T126">
        <f t="shared" si="6"/>
        <v>11663.428571428571</v>
      </c>
      <c r="U126">
        <f t="shared" si="7"/>
        <v>12193.8</v>
      </c>
    </row>
    <row r="127" spans="1:21" x14ac:dyDescent="0.25">
      <c r="A127">
        <v>129</v>
      </c>
      <c r="B127" t="s">
        <v>58</v>
      </c>
      <c r="C127">
        <v>116500</v>
      </c>
      <c r="D127">
        <v>73</v>
      </c>
      <c r="E127">
        <v>131</v>
      </c>
      <c r="F127">
        <v>0</v>
      </c>
      <c r="G127">
        <v>0</v>
      </c>
      <c r="H127">
        <v>1219</v>
      </c>
      <c r="I127">
        <v>367</v>
      </c>
      <c r="J127">
        <v>153</v>
      </c>
      <c r="K127">
        <v>330</v>
      </c>
      <c r="L127">
        <v>216</v>
      </c>
      <c r="M127">
        <v>730</v>
      </c>
      <c r="N127">
        <v>86</v>
      </c>
      <c r="O127">
        <v>386</v>
      </c>
      <c r="P127">
        <v>212</v>
      </c>
      <c r="Q127">
        <f t="shared" si="4"/>
        <v>1</v>
      </c>
      <c r="R127">
        <f>SUMIFS(Tabel132[Cluster],Tabel132[ID],A127)</f>
        <v>0</v>
      </c>
      <c r="S127">
        <f t="shared" si="5"/>
        <v>0.95730395528621948</v>
      </c>
      <c r="T127">
        <f t="shared" si="6"/>
        <v>314.28571428571428</v>
      </c>
      <c r="U127">
        <f t="shared" si="7"/>
        <v>326</v>
      </c>
    </row>
    <row r="128" spans="1:21" x14ac:dyDescent="0.25">
      <c r="A128">
        <v>130</v>
      </c>
      <c r="B128" t="s">
        <v>577</v>
      </c>
      <c r="C128">
        <v>88600</v>
      </c>
      <c r="D128">
        <v>679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f t="shared" si="4"/>
        <v>0</v>
      </c>
      <c r="R128">
        <f>SUMIFS(Tabel132[Cluster],Tabel132[ID],A128)</f>
        <v>95</v>
      </c>
      <c r="S128" t="str">
        <f t="shared" si="5"/>
        <v/>
      </c>
      <c r="T128">
        <f t="shared" si="6"/>
        <v>0</v>
      </c>
      <c r="U128">
        <f t="shared" si="7"/>
        <v>0</v>
      </c>
    </row>
    <row r="129" spans="1:21" x14ac:dyDescent="0.25">
      <c r="A129">
        <v>131</v>
      </c>
      <c r="B129" t="s">
        <v>59</v>
      </c>
      <c r="C129">
        <v>47000</v>
      </c>
      <c r="D129">
        <v>703</v>
      </c>
      <c r="E129">
        <v>249</v>
      </c>
      <c r="F129">
        <v>160</v>
      </c>
      <c r="G129">
        <v>306</v>
      </c>
      <c r="H129">
        <v>1008</v>
      </c>
      <c r="I129">
        <v>581</v>
      </c>
      <c r="J129">
        <v>391</v>
      </c>
      <c r="K129">
        <v>401</v>
      </c>
      <c r="L129">
        <v>238</v>
      </c>
      <c r="M129">
        <v>346</v>
      </c>
      <c r="N129">
        <v>1170</v>
      </c>
      <c r="O129">
        <v>226</v>
      </c>
      <c r="P129">
        <v>624</v>
      </c>
      <c r="Q129">
        <f t="shared" si="4"/>
        <v>1</v>
      </c>
      <c r="R129">
        <f>SUMIFS(Tabel132[Cluster],Tabel132[ID],A129)</f>
        <v>62</v>
      </c>
      <c r="S129">
        <f t="shared" si="5"/>
        <v>0.69565060875127904</v>
      </c>
      <c r="T129">
        <f t="shared" si="6"/>
        <v>442.28571428571428</v>
      </c>
      <c r="U129">
        <f t="shared" si="7"/>
        <v>520.79999999999995</v>
      </c>
    </row>
    <row r="130" spans="1:21" x14ac:dyDescent="0.25">
      <c r="A130">
        <v>132</v>
      </c>
      <c r="B130" t="s">
        <v>60</v>
      </c>
      <c r="C130">
        <v>20700</v>
      </c>
      <c r="D130">
        <v>972</v>
      </c>
      <c r="E130">
        <v>21</v>
      </c>
      <c r="F130">
        <v>4</v>
      </c>
      <c r="G130">
        <v>10</v>
      </c>
      <c r="H130">
        <v>165</v>
      </c>
      <c r="I130">
        <v>22</v>
      </c>
      <c r="J130">
        <v>0</v>
      </c>
      <c r="K130">
        <v>240</v>
      </c>
      <c r="L130">
        <v>5</v>
      </c>
      <c r="M130">
        <v>2</v>
      </c>
      <c r="N130">
        <v>86</v>
      </c>
      <c r="O130">
        <v>5</v>
      </c>
      <c r="P130">
        <v>55</v>
      </c>
      <c r="Q130">
        <f t="shared" si="4"/>
        <v>1</v>
      </c>
      <c r="R130">
        <f>SUMIFS(Tabel132[Cluster],Tabel132[ID],A130)</f>
        <v>25</v>
      </c>
      <c r="S130">
        <f t="shared" si="5"/>
        <v>0.45739660815882754</v>
      </c>
      <c r="T130">
        <f t="shared" si="6"/>
        <v>66</v>
      </c>
      <c r="U130">
        <f t="shared" si="7"/>
        <v>30.6</v>
      </c>
    </row>
    <row r="131" spans="1:21" x14ac:dyDescent="0.25">
      <c r="A131">
        <v>133</v>
      </c>
      <c r="B131" t="s">
        <v>61</v>
      </c>
      <c r="C131">
        <v>73500</v>
      </c>
      <c r="D131">
        <v>141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f t="shared" si="4"/>
        <v>0</v>
      </c>
      <c r="R131">
        <f>SUMIFS(Tabel132[Cluster],Tabel132[ID],A131)</f>
        <v>83</v>
      </c>
      <c r="S131" t="str">
        <f t="shared" si="5"/>
        <v/>
      </c>
      <c r="T131">
        <f t="shared" si="6"/>
        <v>0</v>
      </c>
      <c r="U131">
        <f t="shared" si="7"/>
        <v>0</v>
      </c>
    </row>
    <row r="132" spans="1:21" x14ac:dyDescent="0.25">
      <c r="A132">
        <v>134</v>
      </c>
      <c r="B132" t="s">
        <v>578</v>
      </c>
      <c r="C132">
        <v>109000</v>
      </c>
      <c r="D132">
        <v>760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f t="shared" ref="Q132:Q195" si="8">IF(AND(T132=0,U132=0),0,1)</f>
        <v>0</v>
      </c>
      <c r="R132">
        <f>SUMIFS(Tabel132[Cluster],Tabel132[ID],A132)</f>
        <v>0</v>
      </c>
      <c r="S132" t="str">
        <f t="shared" ref="S132:S195" si="9">IFERROR(_xlfn.T.TEST(E132:K132,L132:P132,2,2),"")</f>
        <v/>
      </c>
      <c r="T132">
        <f t="shared" ref="T132:T195" si="10">AVERAGE(E132:K132)</f>
        <v>0</v>
      </c>
      <c r="U132">
        <f t="shared" ref="U132:U195" si="11">AVERAGE(L132:P132)</f>
        <v>0</v>
      </c>
    </row>
    <row r="133" spans="1:21" x14ac:dyDescent="0.25">
      <c r="A133">
        <v>135</v>
      </c>
      <c r="B133" t="s">
        <v>579</v>
      </c>
      <c r="C133">
        <v>92800</v>
      </c>
      <c r="D133">
        <v>370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f t="shared" si="8"/>
        <v>0</v>
      </c>
      <c r="R133">
        <f>SUMIFS(Tabel132[Cluster],Tabel132[ID],A133)</f>
        <v>96</v>
      </c>
      <c r="S133" t="str">
        <f t="shared" si="9"/>
        <v/>
      </c>
      <c r="T133">
        <f t="shared" si="10"/>
        <v>0</v>
      </c>
      <c r="U133">
        <f t="shared" si="11"/>
        <v>0</v>
      </c>
    </row>
    <row r="134" spans="1:21" x14ac:dyDescent="0.25">
      <c r="A134">
        <v>136</v>
      </c>
      <c r="B134" t="s">
        <v>580</v>
      </c>
      <c r="C134">
        <v>93600</v>
      </c>
      <c r="D134">
        <v>370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f t="shared" si="8"/>
        <v>0</v>
      </c>
      <c r="R134">
        <f>SUMIFS(Tabel132[Cluster],Tabel132[ID],A134)</f>
        <v>96</v>
      </c>
      <c r="S134" t="str">
        <f t="shared" si="9"/>
        <v/>
      </c>
      <c r="T134">
        <f t="shared" si="10"/>
        <v>0</v>
      </c>
      <c r="U134">
        <f t="shared" si="11"/>
        <v>0</v>
      </c>
    </row>
    <row r="135" spans="1:21" x14ac:dyDescent="0.25">
      <c r="A135">
        <v>137</v>
      </c>
      <c r="B135" t="s">
        <v>581</v>
      </c>
      <c r="C135">
        <v>88500</v>
      </c>
      <c r="D135">
        <v>679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f t="shared" si="8"/>
        <v>0</v>
      </c>
      <c r="R135">
        <f>SUMIFS(Tabel132[Cluster],Tabel132[ID],A135)</f>
        <v>95</v>
      </c>
      <c r="S135" t="str">
        <f t="shared" si="9"/>
        <v/>
      </c>
      <c r="T135">
        <f t="shared" si="10"/>
        <v>0</v>
      </c>
      <c r="U135">
        <f t="shared" si="11"/>
        <v>0</v>
      </c>
    </row>
    <row r="136" spans="1:21" x14ac:dyDescent="0.25">
      <c r="A136">
        <v>138</v>
      </c>
      <c r="B136" t="s">
        <v>582</v>
      </c>
      <c r="C136">
        <v>65700</v>
      </c>
      <c r="D136">
        <v>856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f t="shared" si="8"/>
        <v>0</v>
      </c>
      <c r="R136">
        <f>SUMIFS(Tabel132[Cluster],Tabel132[ID],A136)</f>
        <v>78</v>
      </c>
      <c r="S136" t="str">
        <f t="shared" si="9"/>
        <v/>
      </c>
      <c r="T136">
        <f t="shared" si="10"/>
        <v>0</v>
      </c>
      <c r="U136">
        <f t="shared" si="11"/>
        <v>0</v>
      </c>
    </row>
    <row r="137" spans="1:21" x14ac:dyDescent="0.25">
      <c r="A137">
        <v>139</v>
      </c>
      <c r="B137" t="s">
        <v>583</v>
      </c>
      <c r="C137">
        <v>42200</v>
      </c>
      <c r="D137">
        <v>918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f t="shared" si="8"/>
        <v>0</v>
      </c>
      <c r="R137">
        <f>SUMIFS(Tabel132[Cluster],Tabel132[ID],A137)</f>
        <v>54</v>
      </c>
      <c r="S137" t="str">
        <f t="shared" si="9"/>
        <v/>
      </c>
      <c r="T137">
        <f t="shared" si="10"/>
        <v>0</v>
      </c>
      <c r="U137">
        <f t="shared" si="11"/>
        <v>0</v>
      </c>
    </row>
    <row r="138" spans="1:21" x14ac:dyDescent="0.25">
      <c r="A138">
        <v>140</v>
      </c>
      <c r="B138" t="s">
        <v>62</v>
      </c>
      <c r="C138">
        <v>116600</v>
      </c>
      <c r="D138">
        <v>73</v>
      </c>
      <c r="E138">
        <v>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</v>
      </c>
      <c r="M138">
        <v>4</v>
      </c>
      <c r="N138">
        <v>0</v>
      </c>
      <c r="O138">
        <v>0</v>
      </c>
      <c r="P138">
        <v>43</v>
      </c>
      <c r="Q138">
        <f t="shared" si="8"/>
        <v>1</v>
      </c>
      <c r="R138">
        <f>SUMIFS(Tabel132[Cluster],Tabel132[ID],A138)</f>
        <v>0</v>
      </c>
      <c r="S138">
        <f t="shared" si="9"/>
        <v>0.23751912416721951</v>
      </c>
      <c r="T138">
        <f t="shared" si="10"/>
        <v>1</v>
      </c>
      <c r="U138">
        <f t="shared" si="11"/>
        <v>9.8000000000000007</v>
      </c>
    </row>
    <row r="139" spans="1:21" x14ac:dyDescent="0.25">
      <c r="A139">
        <v>141</v>
      </c>
      <c r="B139" t="s">
        <v>584</v>
      </c>
      <c r="C139">
        <v>71900</v>
      </c>
      <c r="D139">
        <v>1097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f t="shared" si="8"/>
        <v>0</v>
      </c>
      <c r="R139">
        <f>SUMIFS(Tabel132[Cluster],Tabel132[ID],A139)</f>
        <v>83</v>
      </c>
      <c r="S139" t="str">
        <f t="shared" si="9"/>
        <v/>
      </c>
      <c r="T139">
        <f t="shared" si="10"/>
        <v>0</v>
      </c>
      <c r="U139">
        <f t="shared" si="11"/>
        <v>0</v>
      </c>
    </row>
    <row r="140" spans="1:21" x14ac:dyDescent="0.25">
      <c r="A140">
        <v>142</v>
      </c>
      <c r="B140" t="s">
        <v>585</v>
      </c>
      <c r="C140">
        <v>108700</v>
      </c>
      <c r="D140">
        <v>760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f t="shared" si="8"/>
        <v>0</v>
      </c>
      <c r="R140">
        <f>SUMIFS(Tabel132[Cluster],Tabel132[ID],A140)</f>
        <v>0</v>
      </c>
      <c r="S140" t="str">
        <f t="shared" si="9"/>
        <v/>
      </c>
      <c r="T140">
        <f t="shared" si="10"/>
        <v>0</v>
      </c>
      <c r="U140">
        <f t="shared" si="11"/>
        <v>0</v>
      </c>
    </row>
    <row r="141" spans="1:21" x14ac:dyDescent="0.25">
      <c r="A141">
        <v>143</v>
      </c>
      <c r="B141" t="s">
        <v>586</v>
      </c>
      <c r="C141">
        <v>93000</v>
      </c>
      <c r="D141">
        <v>135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f t="shared" si="8"/>
        <v>0</v>
      </c>
      <c r="R141">
        <f>SUMIFS(Tabel132[Cluster],Tabel132[ID],A141)</f>
        <v>96</v>
      </c>
      <c r="S141" t="str">
        <f t="shared" si="9"/>
        <v/>
      </c>
      <c r="T141">
        <f t="shared" si="10"/>
        <v>0</v>
      </c>
      <c r="U141">
        <f t="shared" si="11"/>
        <v>0</v>
      </c>
    </row>
    <row r="142" spans="1:21" x14ac:dyDescent="0.25">
      <c r="A142">
        <v>144</v>
      </c>
      <c r="B142" t="s">
        <v>587</v>
      </c>
      <c r="C142">
        <v>48900</v>
      </c>
      <c r="D142">
        <v>754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f t="shared" si="8"/>
        <v>0</v>
      </c>
      <c r="R142">
        <f>SUMIFS(Tabel132[Cluster],Tabel132[ID],A142)</f>
        <v>0</v>
      </c>
      <c r="S142" t="str">
        <f t="shared" si="9"/>
        <v/>
      </c>
      <c r="T142">
        <f t="shared" si="10"/>
        <v>0</v>
      </c>
      <c r="U142">
        <f t="shared" si="11"/>
        <v>0</v>
      </c>
    </row>
    <row r="143" spans="1:21" x14ac:dyDescent="0.25">
      <c r="A143">
        <v>145</v>
      </c>
      <c r="B143" t="s">
        <v>588</v>
      </c>
      <c r="C143">
        <v>116700</v>
      </c>
      <c r="D143">
        <v>73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f t="shared" si="8"/>
        <v>0</v>
      </c>
      <c r="R143">
        <f>SUMIFS(Tabel132[Cluster],Tabel132[ID],A143)</f>
        <v>0</v>
      </c>
      <c r="S143" t="str">
        <f t="shared" si="9"/>
        <v/>
      </c>
      <c r="T143">
        <f t="shared" si="10"/>
        <v>0</v>
      </c>
      <c r="U143">
        <f t="shared" si="11"/>
        <v>0</v>
      </c>
    </row>
    <row r="144" spans="1:21" x14ac:dyDescent="0.25">
      <c r="A144">
        <v>146</v>
      </c>
      <c r="B144" t="s">
        <v>63</v>
      </c>
      <c r="C144">
        <v>89000</v>
      </c>
      <c r="D144">
        <v>1117</v>
      </c>
      <c r="E144">
        <v>3</v>
      </c>
      <c r="F144">
        <v>2</v>
      </c>
      <c r="G144">
        <v>3</v>
      </c>
      <c r="H144">
        <v>78</v>
      </c>
      <c r="I144">
        <v>26</v>
      </c>
      <c r="J144">
        <v>81</v>
      </c>
      <c r="K144">
        <v>903</v>
      </c>
      <c r="L144">
        <v>9</v>
      </c>
      <c r="M144">
        <v>13</v>
      </c>
      <c r="N144">
        <v>117</v>
      </c>
      <c r="O144">
        <v>8</v>
      </c>
      <c r="P144">
        <v>2506</v>
      </c>
      <c r="Q144">
        <f t="shared" si="8"/>
        <v>1</v>
      </c>
      <c r="R144">
        <f>SUMIFS(Tabel132[Cluster],Tabel132[ID],A144)</f>
        <v>95</v>
      </c>
      <c r="S144">
        <f t="shared" si="9"/>
        <v>0.41101772461294606</v>
      </c>
      <c r="T144">
        <f t="shared" si="10"/>
        <v>156.57142857142858</v>
      </c>
      <c r="U144">
        <f t="shared" si="11"/>
        <v>530.6</v>
      </c>
    </row>
    <row r="145" spans="1:21" x14ac:dyDescent="0.25">
      <c r="A145">
        <v>147</v>
      </c>
      <c r="B145" t="s">
        <v>589</v>
      </c>
      <c r="C145">
        <v>88700</v>
      </c>
      <c r="D145">
        <v>1117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7</v>
      </c>
      <c r="P145">
        <v>0</v>
      </c>
      <c r="Q145">
        <f t="shared" si="8"/>
        <v>1</v>
      </c>
      <c r="R145">
        <f>SUMIFS(Tabel132[Cluster],Tabel132[ID],A145)</f>
        <v>95</v>
      </c>
      <c r="S145">
        <f t="shared" si="9"/>
        <v>0.25498114530639771</v>
      </c>
      <c r="T145">
        <f t="shared" si="10"/>
        <v>0</v>
      </c>
      <c r="U145">
        <f t="shared" si="11"/>
        <v>1.4</v>
      </c>
    </row>
    <row r="146" spans="1:21" x14ac:dyDescent="0.25">
      <c r="A146">
        <v>148</v>
      </c>
      <c r="B146" t="s">
        <v>64</v>
      </c>
      <c r="C146">
        <v>9400</v>
      </c>
      <c r="D146">
        <v>1057</v>
      </c>
      <c r="E146">
        <v>59</v>
      </c>
      <c r="F146">
        <v>598</v>
      </c>
      <c r="G146">
        <v>368</v>
      </c>
      <c r="H146">
        <v>610</v>
      </c>
      <c r="I146">
        <v>868</v>
      </c>
      <c r="J146">
        <v>290</v>
      </c>
      <c r="K146">
        <v>68</v>
      </c>
      <c r="L146">
        <v>222</v>
      </c>
      <c r="M146">
        <v>190</v>
      </c>
      <c r="N146">
        <v>992</v>
      </c>
      <c r="O146">
        <v>141</v>
      </c>
      <c r="P146">
        <v>406</v>
      </c>
      <c r="Q146">
        <f t="shared" si="8"/>
        <v>1</v>
      </c>
      <c r="R146">
        <f>SUMIFS(Tabel132[Cluster],Tabel132[ID],A146)</f>
        <v>12</v>
      </c>
      <c r="S146">
        <f t="shared" si="9"/>
        <v>0.92362403962349471</v>
      </c>
      <c r="T146">
        <f t="shared" si="10"/>
        <v>408.71428571428572</v>
      </c>
      <c r="U146">
        <f t="shared" si="11"/>
        <v>390.2</v>
      </c>
    </row>
    <row r="147" spans="1:21" x14ac:dyDescent="0.25">
      <c r="A147">
        <v>149</v>
      </c>
      <c r="B147" t="s">
        <v>590</v>
      </c>
      <c r="C147">
        <v>68000</v>
      </c>
      <c r="D147">
        <v>571</v>
      </c>
      <c r="E147">
        <v>20</v>
      </c>
      <c r="F147">
        <v>1</v>
      </c>
      <c r="G147">
        <v>1</v>
      </c>
      <c r="H147">
        <v>20</v>
      </c>
      <c r="I147">
        <v>26</v>
      </c>
      <c r="J147">
        <v>0</v>
      </c>
      <c r="K147">
        <v>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f t="shared" si="8"/>
        <v>1</v>
      </c>
      <c r="R147">
        <f>SUMIFS(Tabel132[Cluster],Tabel132[ID],A147)</f>
        <v>80</v>
      </c>
      <c r="S147">
        <f t="shared" si="9"/>
        <v>7.0537257085210678E-2</v>
      </c>
      <c r="T147">
        <f t="shared" si="10"/>
        <v>10.285714285714286</v>
      </c>
      <c r="U147">
        <f t="shared" si="11"/>
        <v>0</v>
      </c>
    </row>
    <row r="148" spans="1:21" x14ac:dyDescent="0.25">
      <c r="A148">
        <v>150</v>
      </c>
      <c r="B148" t="s">
        <v>591</v>
      </c>
      <c r="C148">
        <v>114200</v>
      </c>
      <c r="D148">
        <v>824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f t="shared" si="8"/>
        <v>0</v>
      </c>
      <c r="R148">
        <f>SUMIFS(Tabel132[Cluster],Tabel132[ID],A148)</f>
        <v>0</v>
      </c>
      <c r="S148" t="str">
        <f t="shared" si="9"/>
        <v/>
      </c>
      <c r="T148">
        <f t="shared" si="10"/>
        <v>0</v>
      </c>
      <c r="U148">
        <f t="shared" si="11"/>
        <v>0</v>
      </c>
    </row>
    <row r="149" spans="1:21" x14ac:dyDescent="0.25">
      <c r="A149">
        <v>151</v>
      </c>
      <c r="B149" t="s">
        <v>592</v>
      </c>
      <c r="C149">
        <v>30600</v>
      </c>
      <c r="D149">
        <v>698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f t="shared" si="8"/>
        <v>0</v>
      </c>
      <c r="R149">
        <f>SUMIFS(Tabel132[Cluster],Tabel132[ID],A149)</f>
        <v>40</v>
      </c>
      <c r="S149" t="str">
        <f t="shared" si="9"/>
        <v/>
      </c>
      <c r="T149">
        <f t="shared" si="10"/>
        <v>0</v>
      </c>
      <c r="U149">
        <f t="shared" si="11"/>
        <v>0</v>
      </c>
    </row>
    <row r="150" spans="1:21" x14ac:dyDescent="0.25">
      <c r="A150">
        <v>152</v>
      </c>
      <c r="B150" t="s">
        <v>593</v>
      </c>
      <c r="C150">
        <v>33700</v>
      </c>
      <c r="D150">
        <v>961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f t="shared" si="8"/>
        <v>0</v>
      </c>
      <c r="R150">
        <f>SUMIFS(Tabel132[Cluster],Tabel132[ID],A150)</f>
        <v>43</v>
      </c>
      <c r="S150" t="str">
        <f t="shared" si="9"/>
        <v/>
      </c>
      <c r="T150">
        <f t="shared" si="10"/>
        <v>0</v>
      </c>
      <c r="U150">
        <f t="shared" si="11"/>
        <v>0</v>
      </c>
    </row>
    <row r="151" spans="1:21" x14ac:dyDescent="0.25">
      <c r="A151">
        <v>153</v>
      </c>
      <c r="B151" t="s">
        <v>594</v>
      </c>
      <c r="C151">
        <v>116800</v>
      </c>
      <c r="D151">
        <v>145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f t="shared" si="8"/>
        <v>0</v>
      </c>
      <c r="R151">
        <f>SUMIFS(Tabel132[Cluster],Tabel132[ID],A151)</f>
        <v>0</v>
      </c>
      <c r="S151" t="str">
        <f t="shared" si="9"/>
        <v/>
      </c>
      <c r="T151">
        <f t="shared" si="10"/>
        <v>0</v>
      </c>
      <c r="U151">
        <f t="shared" si="11"/>
        <v>0</v>
      </c>
    </row>
    <row r="152" spans="1:21" x14ac:dyDescent="0.25">
      <c r="A152">
        <v>154</v>
      </c>
      <c r="B152" t="s">
        <v>595</v>
      </c>
      <c r="C152">
        <v>95100</v>
      </c>
      <c r="D152">
        <v>370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f t="shared" si="8"/>
        <v>0</v>
      </c>
      <c r="R152">
        <f>SUMIFS(Tabel132[Cluster],Tabel132[ID],A152)</f>
        <v>96</v>
      </c>
      <c r="S152" t="str">
        <f t="shared" si="9"/>
        <v/>
      </c>
      <c r="T152">
        <f t="shared" si="10"/>
        <v>0</v>
      </c>
      <c r="U152">
        <f t="shared" si="11"/>
        <v>0</v>
      </c>
    </row>
    <row r="153" spans="1:21" x14ac:dyDescent="0.25">
      <c r="A153">
        <v>155</v>
      </c>
      <c r="B153" t="s">
        <v>65</v>
      </c>
      <c r="C153">
        <v>67000</v>
      </c>
      <c r="D153">
        <v>239</v>
      </c>
      <c r="E153">
        <v>5744</v>
      </c>
      <c r="F153">
        <v>1623</v>
      </c>
      <c r="G153">
        <v>442</v>
      </c>
      <c r="H153">
        <v>8494</v>
      </c>
      <c r="I153">
        <v>4642</v>
      </c>
      <c r="J153">
        <v>1115</v>
      </c>
      <c r="K153">
        <v>4865</v>
      </c>
      <c r="L153">
        <v>559</v>
      </c>
      <c r="M153">
        <v>330</v>
      </c>
      <c r="N153">
        <v>5326</v>
      </c>
      <c r="O153">
        <v>3276</v>
      </c>
      <c r="P153">
        <v>6982</v>
      </c>
      <c r="Q153">
        <f t="shared" si="8"/>
        <v>1</v>
      </c>
      <c r="R153">
        <f>SUMIFS(Tabel132[Cluster],Tabel132[ID],A153)</f>
        <v>79</v>
      </c>
      <c r="S153">
        <f t="shared" si="9"/>
        <v>0.75297091081071055</v>
      </c>
      <c r="T153">
        <f t="shared" si="10"/>
        <v>3846.4285714285716</v>
      </c>
      <c r="U153">
        <f t="shared" si="11"/>
        <v>3294.6</v>
      </c>
    </row>
    <row r="154" spans="1:21" x14ac:dyDescent="0.25">
      <c r="A154">
        <v>156</v>
      </c>
      <c r="B154" t="s">
        <v>66</v>
      </c>
      <c r="C154">
        <v>11100</v>
      </c>
      <c r="D154">
        <v>1011</v>
      </c>
      <c r="E154">
        <v>2329</v>
      </c>
      <c r="F154">
        <v>1618</v>
      </c>
      <c r="G154">
        <v>2656</v>
      </c>
      <c r="H154">
        <v>3427</v>
      </c>
      <c r="I154">
        <v>2216</v>
      </c>
      <c r="J154">
        <v>2241</v>
      </c>
      <c r="K154">
        <v>2677</v>
      </c>
      <c r="L154">
        <v>1627</v>
      </c>
      <c r="M154">
        <v>1206</v>
      </c>
      <c r="N154">
        <v>6182</v>
      </c>
      <c r="O154">
        <v>1389</v>
      </c>
      <c r="P154">
        <v>3334</v>
      </c>
      <c r="Q154">
        <f t="shared" si="8"/>
        <v>1</v>
      </c>
      <c r="R154">
        <f>SUMIFS(Tabel132[Cluster],Tabel132[ID],A154)</f>
        <v>14</v>
      </c>
      <c r="S154">
        <f t="shared" si="9"/>
        <v>0.72503720922534343</v>
      </c>
      <c r="T154">
        <f t="shared" si="10"/>
        <v>2452</v>
      </c>
      <c r="U154">
        <f t="shared" si="11"/>
        <v>2747.6</v>
      </c>
    </row>
    <row r="155" spans="1:21" x14ac:dyDescent="0.25">
      <c r="A155">
        <v>157</v>
      </c>
      <c r="B155" t="s">
        <v>596</v>
      </c>
      <c r="C155">
        <v>70100</v>
      </c>
      <c r="D155">
        <v>1097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f t="shared" si="8"/>
        <v>0</v>
      </c>
      <c r="R155">
        <f>SUMIFS(Tabel132[Cluster],Tabel132[ID],A155)</f>
        <v>83</v>
      </c>
      <c r="S155" t="str">
        <f t="shared" si="9"/>
        <v/>
      </c>
      <c r="T155">
        <f t="shared" si="10"/>
        <v>0</v>
      </c>
      <c r="U155">
        <f t="shared" si="11"/>
        <v>0</v>
      </c>
    </row>
    <row r="156" spans="1:21" x14ac:dyDescent="0.25">
      <c r="A156">
        <v>158</v>
      </c>
      <c r="B156" t="s">
        <v>67</v>
      </c>
      <c r="C156">
        <v>99200</v>
      </c>
      <c r="D156">
        <v>832</v>
      </c>
      <c r="E156">
        <v>30</v>
      </c>
      <c r="F156">
        <v>0</v>
      </c>
      <c r="G156">
        <v>0</v>
      </c>
      <c r="H156">
        <v>74</v>
      </c>
      <c r="I156">
        <v>17</v>
      </c>
      <c r="J156">
        <v>4</v>
      </c>
      <c r="K156">
        <v>34</v>
      </c>
      <c r="L156">
        <v>0</v>
      </c>
      <c r="M156">
        <v>0</v>
      </c>
      <c r="N156">
        <v>46</v>
      </c>
      <c r="O156">
        <v>1</v>
      </c>
      <c r="P156">
        <v>15</v>
      </c>
      <c r="Q156">
        <f t="shared" si="8"/>
        <v>1</v>
      </c>
      <c r="R156">
        <f>SUMIFS(Tabel132[Cluster],Tabel132[ID],A156)</f>
        <v>0</v>
      </c>
      <c r="S156">
        <f t="shared" si="9"/>
        <v>0.48125833037948529</v>
      </c>
      <c r="T156">
        <f t="shared" si="10"/>
        <v>22.714285714285715</v>
      </c>
      <c r="U156">
        <f t="shared" si="11"/>
        <v>12.4</v>
      </c>
    </row>
    <row r="157" spans="1:21" x14ac:dyDescent="0.25">
      <c r="A157">
        <v>159</v>
      </c>
      <c r="B157" t="s">
        <v>68</v>
      </c>
      <c r="C157">
        <v>31000</v>
      </c>
      <c r="D157">
        <v>698</v>
      </c>
      <c r="E157">
        <v>1851</v>
      </c>
      <c r="F157">
        <v>1188</v>
      </c>
      <c r="G157">
        <v>3298</v>
      </c>
      <c r="H157">
        <v>5490</v>
      </c>
      <c r="I157">
        <v>260</v>
      </c>
      <c r="J157">
        <v>1098</v>
      </c>
      <c r="K157">
        <v>2334</v>
      </c>
      <c r="L157">
        <v>1514</v>
      </c>
      <c r="M157">
        <v>458</v>
      </c>
      <c r="N157">
        <v>1566</v>
      </c>
      <c r="O157">
        <v>6645</v>
      </c>
      <c r="P157">
        <v>4092</v>
      </c>
      <c r="Q157">
        <f t="shared" si="8"/>
        <v>1</v>
      </c>
      <c r="R157">
        <f>SUMIFS(Tabel132[Cluster],Tabel132[ID],A157)</f>
        <v>41</v>
      </c>
      <c r="S157">
        <f t="shared" si="9"/>
        <v>0.61182133453219323</v>
      </c>
      <c r="T157">
        <f t="shared" si="10"/>
        <v>2217</v>
      </c>
      <c r="U157">
        <f t="shared" si="11"/>
        <v>2855</v>
      </c>
    </row>
    <row r="158" spans="1:21" x14ac:dyDescent="0.25">
      <c r="A158">
        <v>160</v>
      </c>
      <c r="B158" t="s">
        <v>597</v>
      </c>
      <c r="C158">
        <v>31600</v>
      </c>
      <c r="D158">
        <v>159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f t="shared" si="8"/>
        <v>0</v>
      </c>
      <c r="R158">
        <f>SUMIFS(Tabel132[Cluster],Tabel132[ID],A158)</f>
        <v>41</v>
      </c>
      <c r="S158" t="str">
        <f t="shared" si="9"/>
        <v/>
      </c>
      <c r="T158">
        <f t="shared" si="10"/>
        <v>0</v>
      </c>
      <c r="U158">
        <f t="shared" si="11"/>
        <v>0</v>
      </c>
    </row>
    <row r="159" spans="1:21" x14ac:dyDescent="0.25">
      <c r="A159">
        <v>161</v>
      </c>
      <c r="B159" t="s">
        <v>598</v>
      </c>
      <c r="C159">
        <v>95200</v>
      </c>
      <c r="D159">
        <v>154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f t="shared" si="8"/>
        <v>0</v>
      </c>
      <c r="R159">
        <f>SUMIFS(Tabel132[Cluster],Tabel132[ID],A159)</f>
        <v>96</v>
      </c>
      <c r="S159" t="str">
        <f t="shared" si="9"/>
        <v/>
      </c>
      <c r="T159">
        <f t="shared" si="10"/>
        <v>0</v>
      </c>
      <c r="U159">
        <f t="shared" si="11"/>
        <v>0</v>
      </c>
    </row>
    <row r="160" spans="1:21" x14ac:dyDescent="0.25">
      <c r="A160">
        <v>162</v>
      </c>
      <c r="B160" t="s">
        <v>69</v>
      </c>
      <c r="C160">
        <v>88800</v>
      </c>
      <c r="D160">
        <v>1117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9</v>
      </c>
      <c r="P160">
        <v>4</v>
      </c>
      <c r="Q160">
        <f t="shared" si="8"/>
        <v>1</v>
      </c>
      <c r="R160">
        <f>SUMIFS(Tabel132[Cluster],Tabel132[ID],A160)</f>
        <v>95</v>
      </c>
      <c r="S160">
        <f t="shared" si="9"/>
        <v>0.10780183259672339</v>
      </c>
      <c r="T160">
        <f t="shared" si="10"/>
        <v>0</v>
      </c>
      <c r="U160">
        <f t="shared" si="11"/>
        <v>2.6</v>
      </c>
    </row>
    <row r="161" spans="1:21" x14ac:dyDescent="0.25">
      <c r="A161">
        <v>163</v>
      </c>
      <c r="B161" t="s">
        <v>70</v>
      </c>
      <c r="C161">
        <v>24200</v>
      </c>
      <c r="D161">
        <v>111</v>
      </c>
      <c r="E161">
        <v>171</v>
      </c>
      <c r="F161">
        <v>4957</v>
      </c>
      <c r="G161">
        <v>1103</v>
      </c>
      <c r="H161">
        <v>524</v>
      </c>
      <c r="I161">
        <v>724</v>
      </c>
      <c r="J161">
        <v>139</v>
      </c>
      <c r="K161">
        <v>109</v>
      </c>
      <c r="L161">
        <v>288</v>
      </c>
      <c r="M161">
        <v>1587</v>
      </c>
      <c r="N161">
        <v>1010</v>
      </c>
      <c r="O161">
        <v>713</v>
      </c>
      <c r="P161">
        <v>287</v>
      </c>
      <c r="Q161">
        <f t="shared" si="8"/>
        <v>1</v>
      </c>
      <c r="R161">
        <f>SUMIFS(Tabel132[Cluster],Tabel132[ID],A161)</f>
        <v>31</v>
      </c>
      <c r="S161">
        <f t="shared" si="9"/>
        <v>0.69636369362892236</v>
      </c>
      <c r="T161">
        <f t="shared" si="10"/>
        <v>1103.8571428571429</v>
      </c>
      <c r="U161">
        <f t="shared" si="11"/>
        <v>777</v>
      </c>
    </row>
    <row r="162" spans="1:21" x14ac:dyDescent="0.25">
      <c r="A162">
        <v>164</v>
      </c>
      <c r="B162" t="s">
        <v>599</v>
      </c>
      <c r="C162">
        <v>116900</v>
      </c>
      <c r="D162">
        <v>73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f t="shared" si="8"/>
        <v>0</v>
      </c>
      <c r="R162">
        <f>SUMIFS(Tabel132[Cluster],Tabel132[ID],A162)</f>
        <v>0</v>
      </c>
      <c r="S162" t="str">
        <f t="shared" si="9"/>
        <v/>
      </c>
      <c r="T162">
        <f t="shared" si="10"/>
        <v>0</v>
      </c>
      <c r="U162">
        <f t="shared" si="11"/>
        <v>0</v>
      </c>
    </row>
    <row r="163" spans="1:21" x14ac:dyDescent="0.25">
      <c r="A163">
        <v>165</v>
      </c>
      <c r="B163" t="s">
        <v>600</v>
      </c>
      <c r="C163">
        <v>84000</v>
      </c>
      <c r="D163">
        <v>348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f t="shared" si="8"/>
        <v>0</v>
      </c>
      <c r="R163">
        <f>SUMIFS(Tabel132[Cluster],Tabel132[ID],A163)</f>
        <v>92</v>
      </c>
      <c r="S163" t="str">
        <f t="shared" si="9"/>
        <v/>
      </c>
      <c r="T163">
        <f t="shared" si="10"/>
        <v>0</v>
      </c>
      <c r="U163">
        <f t="shared" si="11"/>
        <v>0</v>
      </c>
    </row>
    <row r="164" spans="1:21" x14ac:dyDescent="0.25">
      <c r="A164">
        <v>166</v>
      </c>
      <c r="B164" t="s">
        <v>601</v>
      </c>
      <c r="C164">
        <v>113500</v>
      </c>
      <c r="D164">
        <v>824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f t="shared" si="8"/>
        <v>0</v>
      </c>
      <c r="R164">
        <f>SUMIFS(Tabel132[Cluster],Tabel132[ID],A164)</f>
        <v>0</v>
      </c>
      <c r="S164" t="str">
        <f t="shared" si="9"/>
        <v/>
      </c>
      <c r="T164">
        <f t="shared" si="10"/>
        <v>0</v>
      </c>
      <c r="U164">
        <f t="shared" si="11"/>
        <v>0</v>
      </c>
    </row>
    <row r="165" spans="1:21" x14ac:dyDescent="0.25">
      <c r="A165">
        <v>167</v>
      </c>
      <c r="B165" t="s">
        <v>602</v>
      </c>
      <c r="C165">
        <v>31100</v>
      </c>
      <c r="D165">
        <v>159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f t="shared" si="8"/>
        <v>0</v>
      </c>
      <c r="R165">
        <f>SUMIFS(Tabel132[Cluster],Tabel132[ID],A165)</f>
        <v>41</v>
      </c>
      <c r="S165" t="str">
        <f t="shared" si="9"/>
        <v/>
      </c>
      <c r="T165">
        <f t="shared" si="10"/>
        <v>0</v>
      </c>
      <c r="U165">
        <f t="shared" si="11"/>
        <v>0</v>
      </c>
    </row>
    <row r="166" spans="1:21" x14ac:dyDescent="0.25">
      <c r="A166">
        <v>168</v>
      </c>
      <c r="B166" t="s">
        <v>603</v>
      </c>
      <c r="C166">
        <v>31700</v>
      </c>
      <c r="D166">
        <v>159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f t="shared" si="8"/>
        <v>0</v>
      </c>
      <c r="R166">
        <f>SUMIFS(Tabel132[Cluster],Tabel132[ID],A166)</f>
        <v>41</v>
      </c>
      <c r="S166" t="str">
        <f t="shared" si="9"/>
        <v/>
      </c>
      <c r="T166">
        <f t="shared" si="10"/>
        <v>0</v>
      </c>
      <c r="U166">
        <f t="shared" si="11"/>
        <v>0</v>
      </c>
    </row>
    <row r="167" spans="1:21" x14ac:dyDescent="0.25">
      <c r="A167">
        <v>169</v>
      </c>
      <c r="B167" t="s">
        <v>604</v>
      </c>
      <c r="C167">
        <v>95400</v>
      </c>
      <c r="D167">
        <v>154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f t="shared" si="8"/>
        <v>0</v>
      </c>
      <c r="R167">
        <f>SUMIFS(Tabel132[Cluster],Tabel132[ID],A167)</f>
        <v>96</v>
      </c>
      <c r="S167" t="str">
        <f t="shared" si="9"/>
        <v/>
      </c>
      <c r="T167">
        <f t="shared" si="10"/>
        <v>0</v>
      </c>
      <c r="U167">
        <f t="shared" si="11"/>
        <v>0</v>
      </c>
    </row>
    <row r="168" spans="1:21" x14ac:dyDescent="0.25">
      <c r="A168">
        <v>170</v>
      </c>
      <c r="B168" t="s">
        <v>71</v>
      </c>
      <c r="C168">
        <v>65500</v>
      </c>
      <c r="D168">
        <v>1008</v>
      </c>
      <c r="E168">
        <v>7200</v>
      </c>
      <c r="F168">
        <v>5202</v>
      </c>
      <c r="G168">
        <v>431</v>
      </c>
      <c r="H168">
        <v>10052</v>
      </c>
      <c r="I168">
        <v>4131</v>
      </c>
      <c r="J168">
        <v>2198</v>
      </c>
      <c r="K168">
        <v>4224</v>
      </c>
      <c r="L168">
        <v>3145</v>
      </c>
      <c r="M168">
        <v>1757</v>
      </c>
      <c r="N168">
        <v>5443</v>
      </c>
      <c r="O168">
        <v>4851</v>
      </c>
      <c r="P168">
        <v>4992</v>
      </c>
      <c r="Q168">
        <f t="shared" si="8"/>
        <v>1</v>
      </c>
      <c r="R168">
        <f>SUMIFS(Tabel132[Cluster],Tabel132[ID],A168)</f>
        <v>77</v>
      </c>
      <c r="S168">
        <f t="shared" si="9"/>
        <v>0.64274436803331203</v>
      </c>
      <c r="T168">
        <f t="shared" si="10"/>
        <v>4776.8571428571431</v>
      </c>
      <c r="U168">
        <f t="shared" si="11"/>
        <v>4037.6</v>
      </c>
    </row>
    <row r="169" spans="1:21" x14ac:dyDescent="0.25">
      <c r="A169">
        <v>171</v>
      </c>
      <c r="B169" t="s">
        <v>72</v>
      </c>
      <c r="C169">
        <v>20200</v>
      </c>
      <c r="D169">
        <v>972</v>
      </c>
      <c r="E169">
        <v>0</v>
      </c>
      <c r="F169">
        <v>2</v>
      </c>
      <c r="G169">
        <v>1</v>
      </c>
      <c r="H169">
        <v>13</v>
      </c>
      <c r="I169">
        <v>0</v>
      </c>
      <c r="J169">
        <v>24</v>
      </c>
      <c r="K169">
        <v>0</v>
      </c>
      <c r="L169">
        <v>116</v>
      </c>
      <c r="M169">
        <v>8</v>
      </c>
      <c r="N169">
        <v>4</v>
      </c>
      <c r="O169">
        <v>22</v>
      </c>
      <c r="P169">
        <v>3</v>
      </c>
      <c r="Q169">
        <f t="shared" si="8"/>
        <v>1</v>
      </c>
      <c r="R169">
        <f>SUMIFS(Tabel132[Cluster],Tabel132[ID],A169)</f>
        <v>25</v>
      </c>
      <c r="S169">
        <f t="shared" si="9"/>
        <v>0.20588265048741769</v>
      </c>
      <c r="T169">
        <f t="shared" si="10"/>
        <v>5.7142857142857144</v>
      </c>
      <c r="U169">
        <f t="shared" si="11"/>
        <v>30.6</v>
      </c>
    </row>
    <row r="170" spans="1:21" x14ac:dyDescent="0.25">
      <c r="A170">
        <v>173</v>
      </c>
      <c r="B170" t="s">
        <v>73</v>
      </c>
      <c r="C170">
        <v>77800</v>
      </c>
      <c r="D170">
        <v>290</v>
      </c>
      <c r="E170">
        <v>91</v>
      </c>
      <c r="F170">
        <v>5</v>
      </c>
      <c r="G170">
        <v>71</v>
      </c>
      <c r="H170">
        <v>144</v>
      </c>
      <c r="I170">
        <v>8</v>
      </c>
      <c r="J170">
        <v>1</v>
      </c>
      <c r="K170">
        <v>35</v>
      </c>
      <c r="L170">
        <v>0</v>
      </c>
      <c r="M170">
        <v>2</v>
      </c>
      <c r="N170">
        <v>0</v>
      </c>
      <c r="O170">
        <v>140</v>
      </c>
      <c r="P170">
        <v>13</v>
      </c>
      <c r="Q170">
        <f t="shared" si="8"/>
        <v>1</v>
      </c>
      <c r="R170">
        <f>SUMIFS(Tabel132[Cluster],Tabel132[ID],A170)</f>
        <v>85</v>
      </c>
      <c r="S170">
        <f t="shared" si="9"/>
        <v>0.56694953756627187</v>
      </c>
      <c r="T170">
        <f t="shared" si="10"/>
        <v>50.714285714285715</v>
      </c>
      <c r="U170">
        <f t="shared" si="11"/>
        <v>31</v>
      </c>
    </row>
    <row r="171" spans="1:21" x14ac:dyDescent="0.25">
      <c r="A171">
        <v>174</v>
      </c>
      <c r="B171" t="s">
        <v>605</v>
      </c>
      <c r="C171">
        <v>113000</v>
      </c>
      <c r="D171">
        <v>824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f t="shared" si="8"/>
        <v>0</v>
      </c>
      <c r="R171">
        <f>SUMIFS(Tabel132[Cluster],Tabel132[ID],A171)</f>
        <v>0</v>
      </c>
      <c r="S171" t="str">
        <f t="shared" si="9"/>
        <v/>
      </c>
      <c r="T171">
        <f t="shared" si="10"/>
        <v>0</v>
      </c>
      <c r="U171">
        <f t="shared" si="11"/>
        <v>0</v>
      </c>
    </row>
    <row r="172" spans="1:21" x14ac:dyDescent="0.25">
      <c r="A172">
        <v>175</v>
      </c>
      <c r="B172" t="s">
        <v>606</v>
      </c>
      <c r="C172">
        <v>31200</v>
      </c>
      <c r="D172">
        <v>159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f t="shared" si="8"/>
        <v>0</v>
      </c>
      <c r="R172">
        <f>SUMIFS(Tabel132[Cluster],Tabel132[ID],A172)</f>
        <v>41</v>
      </c>
      <c r="S172" t="str">
        <f t="shared" si="9"/>
        <v/>
      </c>
      <c r="T172">
        <f t="shared" si="10"/>
        <v>0</v>
      </c>
      <c r="U172">
        <f t="shared" si="11"/>
        <v>0</v>
      </c>
    </row>
    <row r="173" spans="1:21" x14ac:dyDescent="0.25">
      <c r="A173">
        <v>177</v>
      </c>
      <c r="B173" t="s">
        <v>607</v>
      </c>
      <c r="C173">
        <v>95300</v>
      </c>
      <c r="D173">
        <v>154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f t="shared" si="8"/>
        <v>0</v>
      </c>
      <c r="R173">
        <f>SUMIFS(Tabel132[Cluster],Tabel132[ID],A173)</f>
        <v>96</v>
      </c>
      <c r="S173" t="str">
        <f t="shared" si="9"/>
        <v/>
      </c>
      <c r="T173">
        <f t="shared" si="10"/>
        <v>0</v>
      </c>
      <c r="U173">
        <f t="shared" si="11"/>
        <v>0</v>
      </c>
    </row>
    <row r="174" spans="1:21" x14ac:dyDescent="0.25">
      <c r="A174">
        <v>178</v>
      </c>
      <c r="B174" t="s">
        <v>74</v>
      </c>
      <c r="C174">
        <v>69200</v>
      </c>
      <c r="D174">
        <v>1014</v>
      </c>
      <c r="E174">
        <v>3206</v>
      </c>
      <c r="F174">
        <v>642</v>
      </c>
      <c r="G174">
        <v>241</v>
      </c>
      <c r="H174">
        <v>2202</v>
      </c>
      <c r="I174">
        <v>2634</v>
      </c>
      <c r="J174">
        <v>340</v>
      </c>
      <c r="K174">
        <v>1741</v>
      </c>
      <c r="L174">
        <v>484</v>
      </c>
      <c r="M174">
        <v>533</v>
      </c>
      <c r="N174">
        <v>2751</v>
      </c>
      <c r="O174">
        <v>2875</v>
      </c>
      <c r="P174">
        <v>1544</v>
      </c>
      <c r="Q174">
        <f t="shared" si="8"/>
        <v>1</v>
      </c>
      <c r="R174">
        <f>SUMIFS(Tabel132[Cluster],Tabel132[ID],A174)</f>
        <v>82</v>
      </c>
      <c r="S174">
        <f t="shared" si="9"/>
        <v>0.92620708198403401</v>
      </c>
      <c r="T174">
        <f t="shared" si="10"/>
        <v>1572.2857142857142</v>
      </c>
      <c r="U174">
        <f t="shared" si="11"/>
        <v>1637.4</v>
      </c>
    </row>
    <row r="175" spans="1:21" x14ac:dyDescent="0.25">
      <c r="A175">
        <v>179</v>
      </c>
      <c r="B175" t="s">
        <v>608</v>
      </c>
      <c r="C175">
        <v>18700</v>
      </c>
      <c r="D175">
        <v>31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f t="shared" si="8"/>
        <v>0</v>
      </c>
      <c r="R175">
        <f>SUMIFS(Tabel132[Cluster],Tabel132[ID],A175)</f>
        <v>0</v>
      </c>
      <c r="S175" t="str">
        <f t="shared" si="9"/>
        <v/>
      </c>
      <c r="T175">
        <f t="shared" si="10"/>
        <v>0</v>
      </c>
      <c r="U175">
        <f t="shared" si="11"/>
        <v>0</v>
      </c>
    </row>
    <row r="176" spans="1:21" x14ac:dyDescent="0.25">
      <c r="A176">
        <v>180</v>
      </c>
      <c r="B176" t="s">
        <v>75</v>
      </c>
      <c r="C176">
        <v>9300</v>
      </c>
      <c r="D176">
        <v>1057</v>
      </c>
      <c r="E176">
        <v>147</v>
      </c>
      <c r="F176">
        <v>3636</v>
      </c>
      <c r="G176">
        <v>2305</v>
      </c>
      <c r="H176">
        <v>1374</v>
      </c>
      <c r="I176">
        <v>1620</v>
      </c>
      <c r="J176">
        <v>665</v>
      </c>
      <c r="K176">
        <v>192</v>
      </c>
      <c r="L176">
        <v>1476</v>
      </c>
      <c r="M176">
        <v>2190</v>
      </c>
      <c r="N176">
        <v>3910</v>
      </c>
      <c r="O176">
        <v>531</v>
      </c>
      <c r="P176">
        <v>809</v>
      </c>
      <c r="Q176">
        <f t="shared" si="8"/>
        <v>1</v>
      </c>
      <c r="R176">
        <f>SUMIFS(Tabel132[Cluster],Tabel132[ID],A176)</f>
        <v>12</v>
      </c>
      <c r="S176">
        <f t="shared" si="9"/>
        <v>0.64177420080265912</v>
      </c>
      <c r="T176">
        <f t="shared" si="10"/>
        <v>1419.8571428571429</v>
      </c>
      <c r="U176">
        <f t="shared" si="11"/>
        <v>1783.2</v>
      </c>
    </row>
    <row r="177" spans="1:21" x14ac:dyDescent="0.25">
      <c r="A177">
        <v>181</v>
      </c>
      <c r="B177" t="s">
        <v>76</v>
      </c>
      <c r="C177">
        <v>68200</v>
      </c>
      <c r="D177">
        <v>571</v>
      </c>
      <c r="E177">
        <v>8</v>
      </c>
      <c r="F177">
        <v>2</v>
      </c>
      <c r="G177">
        <v>0</v>
      </c>
      <c r="H177">
        <v>15</v>
      </c>
      <c r="I177">
        <v>15</v>
      </c>
      <c r="J177">
        <v>0</v>
      </c>
      <c r="K177">
        <v>10</v>
      </c>
      <c r="L177">
        <v>0</v>
      </c>
      <c r="M177">
        <v>4</v>
      </c>
      <c r="N177">
        <v>0</v>
      </c>
      <c r="O177">
        <v>38</v>
      </c>
      <c r="P177">
        <v>0</v>
      </c>
      <c r="Q177">
        <f t="shared" si="8"/>
        <v>1</v>
      </c>
      <c r="R177">
        <f>SUMIFS(Tabel132[Cluster],Tabel132[ID],A177)</f>
        <v>80</v>
      </c>
      <c r="S177">
        <f t="shared" si="9"/>
        <v>0.85802787852420326</v>
      </c>
      <c r="T177">
        <f t="shared" si="10"/>
        <v>7.1428571428571432</v>
      </c>
      <c r="U177">
        <f t="shared" si="11"/>
        <v>8.4</v>
      </c>
    </row>
    <row r="178" spans="1:21" x14ac:dyDescent="0.25">
      <c r="A178">
        <v>182</v>
      </c>
      <c r="B178" t="s">
        <v>609</v>
      </c>
      <c r="C178">
        <v>113700</v>
      </c>
      <c r="D178">
        <v>824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f t="shared" si="8"/>
        <v>0</v>
      </c>
      <c r="R178">
        <f>SUMIFS(Tabel132[Cluster],Tabel132[ID],A178)</f>
        <v>0</v>
      </c>
      <c r="S178" t="str">
        <f t="shared" si="9"/>
        <v/>
      </c>
      <c r="T178">
        <f t="shared" si="10"/>
        <v>0</v>
      </c>
      <c r="U178">
        <f t="shared" si="11"/>
        <v>0</v>
      </c>
    </row>
    <row r="179" spans="1:21" x14ac:dyDescent="0.25">
      <c r="A179">
        <v>183</v>
      </c>
      <c r="B179" t="s">
        <v>610</v>
      </c>
      <c r="C179">
        <v>31300</v>
      </c>
      <c r="D179">
        <v>159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f t="shared" si="8"/>
        <v>0</v>
      </c>
      <c r="R179">
        <f>SUMIFS(Tabel132[Cluster],Tabel132[ID],A179)</f>
        <v>41</v>
      </c>
      <c r="S179" t="str">
        <f t="shared" si="9"/>
        <v/>
      </c>
      <c r="T179">
        <f t="shared" si="10"/>
        <v>0</v>
      </c>
      <c r="U179">
        <f t="shared" si="11"/>
        <v>0</v>
      </c>
    </row>
    <row r="180" spans="1:21" x14ac:dyDescent="0.25">
      <c r="A180">
        <v>184</v>
      </c>
      <c r="B180" t="s">
        <v>611</v>
      </c>
      <c r="C180">
        <v>600</v>
      </c>
      <c r="D180">
        <v>315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f t="shared" si="8"/>
        <v>0</v>
      </c>
      <c r="R180">
        <f>SUMIFS(Tabel132[Cluster],Tabel132[ID],A180)</f>
        <v>1</v>
      </c>
      <c r="S180" t="str">
        <f t="shared" si="9"/>
        <v/>
      </c>
      <c r="T180">
        <f t="shared" si="10"/>
        <v>0</v>
      </c>
      <c r="U180">
        <f t="shared" si="11"/>
        <v>0</v>
      </c>
    </row>
    <row r="181" spans="1:21" x14ac:dyDescent="0.25">
      <c r="A181">
        <v>185</v>
      </c>
      <c r="B181" t="s">
        <v>612</v>
      </c>
      <c r="C181">
        <v>95700</v>
      </c>
      <c r="D181">
        <v>1069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f t="shared" si="8"/>
        <v>0</v>
      </c>
      <c r="R181">
        <f>SUMIFS(Tabel132[Cluster],Tabel132[ID],A181)</f>
        <v>96</v>
      </c>
      <c r="S181" t="str">
        <f t="shared" si="9"/>
        <v/>
      </c>
      <c r="T181">
        <f t="shared" si="10"/>
        <v>0</v>
      </c>
      <c r="U181">
        <f t="shared" si="11"/>
        <v>0</v>
      </c>
    </row>
    <row r="182" spans="1:21" x14ac:dyDescent="0.25">
      <c r="A182">
        <v>186</v>
      </c>
      <c r="B182" t="s">
        <v>77</v>
      </c>
      <c r="C182">
        <v>69800</v>
      </c>
      <c r="D182">
        <v>958</v>
      </c>
      <c r="E182">
        <v>575</v>
      </c>
      <c r="F182">
        <v>138</v>
      </c>
      <c r="G182">
        <v>10</v>
      </c>
      <c r="H182">
        <v>1640</v>
      </c>
      <c r="I182">
        <v>317</v>
      </c>
      <c r="J182">
        <v>105</v>
      </c>
      <c r="K182">
        <v>612</v>
      </c>
      <c r="L182">
        <v>84</v>
      </c>
      <c r="M182">
        <v>173</v>
      </c>
      <c r="N182">
        <v>1052</v>
      </c>
      <c r="O182">
        <v>293</v>
      </c>
      <c r="P182">
        <v>996</v>
      </c>
      <c r="Q182">
        <f t="shared" si="8"/>
        <v>1</v>
      </c>
      <c r="R182">
        <f>SUMIFS(Tabel132[Cluster],Tabel132[ID],A182)</f>
        <v>82</v>
      </c>
      <c r="S182">
        <f t="shared" si="9"/>
        <v>0.91320914275633025</v>
      </c>
      <c r="T182">
        <f t="shared" si="10"/>
        <v>485.28571428571428</v>
      </c>
      <c r="U182">
        <f t="shared" si="11"/>
        <v>519.6</v>
      </c>
    </row>
    <row r="183" spans="1:21" x14ac:dyDescent="0.25">
      <c r="A183">
        <v>187</v>
      </c>
      <c r="B183" t="s">
        <v>78</v>
      </c>
      <c r="C183">
        <v>9500</v>
      </c>
      <c r="D183">
        <v>1057</v>
      </c>
      <c r="E183">
        <v>767</v>
      </c>
      <c r="F183">
        <v>1174</v>
      </c>
      <c r="G183">
        <v>1682</v>
      </c>
      <c r="H183">
        <v>2709</v>
      </c>
      <c r="I183">
        <v>2850</v>
      </c>
      <c r="J183">
        <v>1346</v>
      </c>
      <c r="K183">
        <v>577</v>
      </c>
      <c r="L183">
        <v>1266</v>
      </c>
      <c r="M183">
        <v>1186</v>
      </c>
      <c r="N183">
        <v>4562</v>
      </c>
      <c r="O183">
        <v>915</v>
      </c>
      <c r="P183">
        <v>2119</v>
      </c>
      <c r="Q183">
        <f t="shared" si="8"/>
        <v>1</v>
      </c>
      <c r="R183">
        <f>SUMIFS(Tabel132[Cluster],Tabel132[ID],A183)</f>
        <v>12</v>
      </c>
      <c r="S183">
        <f t="shared" si="9"/>
        <v>0.55131524206584481</v>
      </c>
      <c r="T183">
        <f t="shared" si="10"/>
        <v>1586.4285714285713</v>
      </c>
      <c r="U183">
        <f t="shared" si="11"/>
        <v>2009.6</v>
      </c>
    </row>
    <row r="184" spans="1:21" x14ac:dyDescent="0.25">
      <c r="A184">
        <v>188</v>
      </c>
      <c r="B184" t="s">
        <v>79</v>
      </c>
      <c r="C184">
        <v>30700</v>
      </c>
      <c r="D184">
        <v>151</v>
      </c>
      <c r="E184">
        <v>168</v>
      </c>
      <c r="F184">
        <v>150</v>
      </c>
      <c r="G184">
        <v>128</v>
      </c>
      <c r="H184">
        <v>184</v>
      </c>
      <c r="I184">
        <v>32</v>
      </c>
      <c r="J184">
        <v>24</v>
      </c>
      <c r="K184">
        <v>209</v>
      </c>
      <c r="L184">
        <v>88</v>
      </c>
      <c r="M184">
        <v>153</v>
      </c>
      <c r="N184">
        <v>41</v>
      </c>
      <c r="O184">
        <v>190</v>
      </c>
      <c r="P184">
        <v>88</v>
      </c>
      <c r="Q184">
        <f t="shared" si="8"/>
        <v>1</v>
      </c>
      <c r="R184">
        <f>SUMIFS(Tabel132[Cluster],Tabel132[ID],A184)</f>
        <v>40</v>
      </c>
      <c r="S184">
        <f t="shared" si="9"/>
        <v>0.69736121540358842</v>
      </c>
      <c r="T184">
        <f t="shared" si="10"/>
        <v>127.85714285714286</v>
      </c>
      <c r="U184">
        <f t="shared" si="11"/>
        <v>112</v>
      </c>
    </row>
    <row r="185" spans="1:21" x14ac:dyDescent="0.25">
      <c r="A185">
        <v>189</v>
      </c>
      <c r="B185" t="s">
        <v>80</v>
      </c>
      <c r="C185">
        <v>68400</v>
      </c>
      <c r="D185">
        <v>51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f t="shared" si="8"/>
        <v>0</v>
      </c>
      <c r="R185">
        <f>SUMIFS(Tabel132[Cluster],Tabel132[ID],A185)</f>
        <v>81</v>
      </c>
      <c r="S185" t="str">
        <f t="shared" si="9"/>
        <v/>
      </c>
      <c r="T185">
        <f t="shared" si="10"/>
        <v>0</v>
      </c>
      <c r="U185">
        <f t="shared" si="11"/>
        <v>0</v>
      </c>
    </row>
    <row r="186" spans="1:21" x14ac:dyDescent="0.25">
      <c r="A186">
        <v>190</v>
      </c>
      <c r="B186" t="s">
        <v>81</v>
      </c>
      <c r="C186">
        <v>107600</v>
      </c>
      <c r="D186">
        <v>784</v>
      </c>
      <c r="E186">
        <v>0</v>
      </c>
      <c r="F186">
        <v>0</v>
      </c>
      <c r="G186">
        <v>193</v>
      </c>
      <c r="H186">
        <v>68</v>
      </c>
      <c r="I186">
        <v>0</v>
      </c>
      <c r="J186">
        <v>29</v>
      </c>
      <c r="K186">
        <v>0</v>
      </c>
      <c r="L186">
        <v>0</v>
      </c>
      <c r="M186">
        <v>217</v>
      </c>
      <c r="N186">
        <v>0</v>
      </c>
      <c r="O186">
        <v>0</v>
      </c>
      <c r="P186">
        <v>6</v>
      </c>
      <c r="Q186">
        <f t="shared" si="8"/>
        <v>1</v>
      </c>
      <c r="R186">
        <f>SUMIFS(Tabel132[Cluster],Tabel132[ID],A186)</f>
        <v>0</v>
      </c>
      <c r="S186">
        <f t="shared" si="9"/>
        <v>0.94888039075267716</v>
      </c>
      <c r="T186">
        <f t="shared" si="10"/>
        <v>41.428571428571431</v>
      </c>
      <c r="U186">
        <f t="shared" si="11"/>
        <v>44.6</v>
      </c>
    </row>
    <row r="187" spans="1:21" x14ac:dyDescent="0.25">
      <c r="A187">
        <v>191</v>
      </c>
      <c r="B187" t="s">
        <v>613</v>
      </c>
      <c r="C187">
        <v>31400</v>
      </c>
      <c r="D187">
        <v>159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f t="shared" si="8"/>
        <v>0</v>
      </c>
      <c r="R187">
        <f>SUMIFS(Tabel132[Cluster],Tabel132[ID],A187)</f>
        <v>41</v>
      </c>
      <c r="S187" t="str">
        <f t="shared" si="9"/>
        <v/>
      </c>
      <c r="T187">
        <f t="shared" si="10"/>
        <v>0</v>
      </c>
      <c r="U187">
        <f t="shared" si="11"/>
        <v>0</v>
      </c>
    </row>
    <row r="188" spans="1:21" x14ac:dyDescent="0.25">
      <c r="A188">
        <v>192</v>
      </c>
      <c r="B188" t="s">
        <v>614</v>
      </c>
      <c r="C188">
        <v>34800</v>
      </c>
      <c r="D188">
        <v>639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f t="shared" si="8"/>
        <v>0</v>
      </c>
      <c r="R188">
        <f>SUMIFS(Tabel132[Cluster],Tabel132[ID],A188)</f>
        <v>45</v>
      </c>
      <c r="S188" t="str">
        <f t="shared" si="9"/>
        <v/>
      </c>
      <c r="T188">
        <f t="shared" si="10"/>
        <v>0</v>
      </c>
      <c r="U188">
        <f t="shared" si="11"/>
        <v>0</v>
      </c>
    </row>
    <row r="189" spans="1:21" x14ac:dyDescent="0.25">
      <c r="A189">
        <v>193</v>
      </c>
      <c r="B189" t="s">
        <v>615</v>
      </c>
      <c r="C189">
        <v>95800</v>
      </c>
      <c r="D189">
        <v>1069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f t="shared" si="8"/>
        <v>0</v>
      </c>
      <c r="R189">
        <f>SUMIFS(Tabel132[Cluster],Tabel132[ID],A189)</f>
        <v>96</v>
      </c>
      <c r="S189" t="str">
        <f t="shared" si="9"/>
        <v/>
      </c>
      <c r="T189">
        <f t="shared" si="10"/>
        <v>0</v>
      </c>
      <c r="U189">
        <f t="shared" si="11"/>
        <v>0</v>
      </c>
    </row>
    <row r="190" spans="1:21" x14ac:dyDescent="0.25">
      <c r="A190">
        <v>194</v>
      </c>
      <c r="B190" t="s">
        <v>82</v>
      </c>
      <c r="C190">
        <v>77300</v>
      </c>
      <c r="D190">
        <v>290</v>
      </c>
      <c r="E190">
        <v>8954</v>
      </c>
      <c r="F190">
        <v>1640</v>
      </c>
      <c r="G190">
        <v>425</v>
      </c>
      <c r="H190">
        <v>19716</v>
      </c>
      <c r="I190">
        <v>5172</v>
      </c>
      <c r="J190">
        <v>2398</v>
      </c>
      <c r="K190">
        <v>8654</v>
      </c>
      <c r="L190">
        <v>793</v>
      </c>
      <c r="M190">
        <v>919</v>
      </c>
      <c r="N190">
        <v>3885</v>
      </c>
      <c r="O190">
        <v>13779</v>
      </c>
      <c r="P190">
        <v>5513</v>
      </c>
      <c r="Q190">
        <f t="shared" si="8"/>
        <v>1</v>
      </c>
      <c r="R190">
        <f>SUMIFS(Tabel132[Cluster],Tabel132[ID],A190)</f>
        <v>85</v>
      </c>
      <c r="S190">
        <f t="shared" si="9"/>
        <v>0.64064314861783056</v>
      </c>
      <c r="T190">
        <f t="shared" si="10"/>
        <v>6708.4285714285716</v>
      </c>
      <c r="U190">
        <f t="shared" si="11"/>
        <v>4977.8</v>
      </c>
    </row>
    <row r="191" spans="1:21" x14ac:dyDescent="0.25">
      <c r="A191">
        <v>195</v>
      </c>
      <c r="B191" t="s">
        <v>616</v>
      </c>
      <c r="C191">
        <v>20300</v>
      </c>
      <c r="D191">
        <v>972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f t="shared" si="8"/>
        <v>0</v>
      </c>
      <c r="R191">
        <f>SUMIFS(Tabel132[Cluster],Tabel132[ID],A191)</f>
        <v>25</v>
      </c>
      <c r="S191" t="str">
        <f t="shared" si="9"/>
        <v/>
      </c>
      <c r="T191">
        <f t="shared" si="10"/>
        <v>0</v>
      </c>
      <c r="U191">
        <f t="shared" si="11"/>
        <v>0</v>
      </c>
    </row>
    <row r="192" spans="1:21" x14ac:dyDescent="0.25">
      <c r="A192">
        <v>196</v>
      </c>
      <c r="B192" t="s">
        <v>83</v>
      </c>
      <c r="C192">
        <v>30800</v>
      </c>
      <c r="D192">
        <v>151</v>
      </c>
      <c r="E192">
        <v>4</v>
      </c>
      <c r="F192">
        <v>0</v>
      </c>
      <c r="G192">
        <v>50</v>
      </c>
      <c r="H192">
        <v>2</v>
      </c>
      <c r="I192">
        <v>30</v>
      </c>
      <c r="J192">
        <v>0</v>
      </c>
      <c r="K192">
        <v>285</v>
      </c>
      <c r="L192">
        <v>1</v>
      </c>
      <c r="M192">
        <v>59</v>
      </c>
      <c r="N192">
        <v>72</v>
      </c>
      <c r="O192">
        <v>66</v>
      </c>
      <c r="P192">
        <v>56</v>
      </c>
      <c r="Q192">
        <f t="shared" si="8"/>
        <v>1</v>
      </c>
      <c r="R192">
        <f>SUMIFS(Tabel132[Cluster],Tabel132[ID],A192)</f>
        <v>40</v>
      </c>
      <c r="S192">
        <f t="shared" si="9"/>
        <v>0.9646171626605009</v>
      </c>
      <c r="T192">
        <f t="shared" si="10"/>
        <v>53</v>
      </c>
      <c r="U192">
        <f t="shared" si="11"/>
        <v>50.8</v>
      </c>
    </row>
    <row r="193" spans="1:21" x14ac:dyDescent="0.25">
      <c r="A193">
        <v>197</v>
      </c>
      <c r="B193" t="s">
        <v>617</v>
      </c>
      <c r="C193">
        <v>84300</v>
      </c>
      <c r="D193">
        <v>165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f t="shared" si="8"/>
        <v>0</v>
      </c>
      <c r="R193">
        <f>SUMIFS(Tabel132[Cluster],Tabel132[ID],A193)</f>
        <v>0</v>
      </c>
      <c r="S193" t="str">
        <f t="shared" si="9"/>
        <v/>
      </c>
      <c r="T193">
        <f t="shared" si="10"/>
        <v>0</v>
      </c>
      <c r="U193">
        <f t="shared" si="11"/>
        <v>0</v>
      </c>
    </row>
    <row r="194" spans="1:21" x14ac:dyDescent="0.25">
      <c r="A194">
        <v>198</v>
      </c>
      <c r="B194" t="s">
        <v>618</v>
      </c>
      <c r="C194">
        <v>107700</v>
      </c>
      <c r="D194">
        <v>784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f t="shared" si="8"/>
        <v>0</v>
      </c>
      <c r="R194">
        <f>SUMIFS(Tabel132[Cluster],Tabel132[ID],A194)</f>
        <v>0</v>
      </c>
      <c r="S194" t="str">
        <f t="shared" si="9"/>
        <v/>
      </c>
      <c r="T194">
        <f t="shared" si="10"/>
        <v>0</v>
      </c>
      <c r="U194">
        <f t="shared" si="11"/>
        <v>0</v>
      </c>
    </row>
    <row r="195" spans="1:21" x14ac:dyDescent="0.25">
      <c r="A195">
        <v>199</v>
      </c>
      <c r="B195" t="s">
        <v>619</v>
      </c>
      <c r="C195">
        <v>31500</v>
      </c>
      <c r="D195">
        <v>159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f t="shared" si="8"/>
        <v>0</v>
      </c>
      <c r="R195">
        <f>SUMIFS(Tabel132[Cluster],Tabel132[ID],A195)</f>
        <v>0</v>
      </c>
      <c r="S195" t="str">
        <f t="shared" si="9"/>
        <v/>
      </c>
      <c r="T195">
        <f t="shared" si="10"/>
        <v>0</v>
      </c>
      <c r="U195">
        <f t="shared" si="11"/>
        <v>0</v>
      </c>
    </row>
    <row r="196" spans="1:21" x14ac:dyDescent="0.25">
      <c r="A196">
        <v>200</v>
      </c>
      <c r="B196" t="s">
        <v>620</v>
      </c>
      <c r="C196">
        <v>34900</v>
      </c>
      <c r="D196">
        <v>639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f t="shared" ref="Q196:Q259" si="12">IF(AND(T196=0,U196=0),0,1)</f>
        <v>0</v>
      </c>
      <c r="R196">
        <f>SUMIFS(Tabel132[Cluster],Tabel132[ID],A196)</f>
        <v>0</v>
      </c>
      <c r="S196" t="str">
        <f t="shared" ref="S196:S259" si="13">IFERROR(_xlfn.T.TEST(E196:K196,L196:P196,2,2),"")</f>
        <v/>
      </c>
      <c r="T196">
        <f t="shared" ref="T196:T259" si="14">AVERAGE(E196:K196)</f>
        <v>0</v>
      </c>
      <c r="U196">
        <f t="shared" ref="U196:U259" si="15">AVERAGE(L196:P196)</f>
        <v>0</v>
      </c>
    </row>
    <row r="197" spans="1:21" x14ac:dyDescent="0.25">
      <c r="A197">
        <v>201</v>
      </c>
      <c r="B197" t="s">
        <v>84</v>
      </c>
      <c r="C197">
        <v>4400</v>
      </c>
      <c r="D197">
        <v>329</v>
      </c>
      <c r="E197">
        <v>2056</v>
      </c>
      <c r="F197">
        <v>4422</v>
      </c>
      <c r="G197">
        <v>5596</v>
      </c>
      <c r="H197">
        <v>4760</v>
      </c>
      <c r="I197">
        <v>2792</v>
      </c>
      <c r="J197">
        <v>1525</v>
      </c>
      <c r="K197">
        <v>840</v>
      </c>
      <c r="L197">
        <v>4976</v>
      </c>
      <c r="M197">
        <v>2121</v>
      </c>
      <c r="N197">
        <v>2827</v>
      </c>
      <c r="O197">
        <v>6702</v>
      </c>
      <c r="P197">
        <v>1542</v>
      </c>
      <c r="Q197">
        <f t="shared" si="12"/>
        <v>1</v>
      </c>
      <c r="R197">
        <f>SUMIFS(Tabel132[Cluster],Tabel132[ID],A197)</f>
        <v>6</v>
      </c>
      <c r="S197">
        <f t="shared" si="13"/>
        <v>0.67566428886361174</v>
      </c>
      <c r="T197">
        <f t="shared" si="14"/>
        <v>3141.5714285714284</v>
      </c>
      <c r="U197">
        <f t="shared" si="15"/>
        <v>3633.6</v>
      </c>
    </row>
    <row r="198" spans="1:21" x14ac:dyDescent="0.25">
      <c r="A198">
        <v>202</v>
      </c>
      <c r="B198" t="s">
        <v>621</v>
      </c>
      <c r="C198">
        <v>96100</v>
      </c>
      <c r="D198">
        <v>701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f t="shared" si="12"/>
        <v>0</v>
      </c>
      <c r="R198">
        <f>SUMIFS(Tabel132[Cluster],Tabel132[ID],A198)</f>
        <v>96</v>
      </c>
      <c r="S198" t="str">
        <f t="shared" si="13"/>
        <v/>
      </c>
      <c r="T198">
        <f t="shared" si="14"/>
        <v>0</v>
      </c>
      <c r="U198">
        <f t="shared" si="15"/>
        <v>0</v>
      </c>
    </row>
    <row r="199" spans="1:21" x14ac:dyDescent="0.25">
      <c r="A199">
        <v>203</v>
      </c>
      <c r="B199" t="s">
        <v>622</v>
      </c>
      <c r="C199">
        <v>93800</v>
      </c>
      <c r="D199">
        <v>370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f t="shared" si="12"/>
        <v>0</v>
      </c>
      <c r="R199">
        <f>SUMIFS(Tabel132[Cluster],Tabel132[ID],A199)</f>
        <v>96</v>
      </c>
      <c r="S199" t="str">
        <f t="shared" si="13"/>
        <v/>
      </c>
      <c r="T199">
        <f t="shared" si="14"/>
        <v>0</v>
      </c>
      <c r="U199">
        <f t="shared" si="15"/>
        <v>0</v>
      </c>
    </row>
    <row r="200" spans="1:21" x14ac:dyDescent="0.25">
      <c r="A200">
        <v>204</v>
      </c>
      <c r="B200" t="s">
        <v>85</v>
      </c>
      <c r="C200">
        <v>30900</v>
      </c>
      <c r="D200">
        <v>151</v>
      </c>
      <c r="E200">
        <v>30</v>
      </c>
      <c r="F200">
        <v>148</v>
      </c>
      <c r="G200">
        <v>392</v>
      </c>
      <c r="H200">
        <v>245</v>
      </c>
      <c r="I200">
        <v>58</v>
      </c>
      <c r="J200">
        <v>62</v>
      </c>
      <c r="K200">
        <v>342</v>
      </c>
      <c r="L200">
        <v>89</v>
      </c>
      <c r="M200">
        <v>57</v>
      </c>
      <c r="N200">
        <v>103</v>
      </c>
      <c r="O200">
        <v>157</v>
      </c>
      <c r="P200">
        <v>87</v>
      </c>
      <c r="Q200">
        <f t="shared" si="12"/>
        <v>1</v>
      </c>
      <c r="R200">
        <f>SUMIFS(Tabel132[Cluster],Tabel132[ID],A200)</f>
        <v>40</v>
      </c>
      <c r="S200">
        <f t="shared" si="13"/>
        <v>0.24293994784514228</v>
      </c>
      <c r="T200">
        <f t="shared" si="14"/>
        <v>182.42857142857142</v>
      </c>
      <c r="U200">
        <f t="shared" si="15"/>
        <v>98.6</v>
      </c>
    </row>
    <row r="201" spans="1:21" x14ac:dyDescent="0.25">
      <c r="A201">
        <v>205</v>
      </c>
      <c r="B201" t="s">
        <v>623</v>
      </c>
      <c r="C201">
        <v>110200</v>
      </c>
      <c r="D201">
        <v>855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f t="shared" si="12"/>
        <v>0</v>
      </c>
      <c r="R201">
        <f>SUMIFS(Tabel132[Cluster],Tabel132[ID],A201)</f>
        <v>0</v>
      </c>
      <c r="S201" t="str">
        <f t="shared" si="13"/>
        <v/>
      </c>
      <c r="T201">
        <f t="shared" si="14"/>
        <v>0</v>
      </c>
      <c r="U201">
        <f t="shared" si="15"/>
        <v>0</v>
      </c>
    </row>
    <row r="202" spans="1:21" x14ac:dyDescent="0.25">
      <c r="A202">
        <v>206</v>
      </c>
      <c r="B202" t="s">
        <v>624</v>
      </c>
      <c r="C202">
        <v>96900</v>
      </c>
      <c r="D202">
        <v>379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f t="shared" si="12"/>
        <v>0</v>
      </c>
      <c r="R202">
        <f>SUMIFS(Tabel132[Cluster],Tabel132[ID],A202)</f>
        <v>96</v>
      </c>
      <c r="S202" t="str">
        <f t="shared" si="13"/>
        <v/>
      </c>
      <c r="T202">
        <f t="shared" si="14"/>
        <v>0</v>
      </c>
      <c r="U202">
        <f t="shared" si="15"/>
        <v>0</v>
      </c>
    </row>
    <row r="203" spans="1:21" x14ac:dyDescent="0.25">
      <c r="A203">
        <v>207</v>
      </c>
      <c r="B203" t="s">
        <v>625</v>
      </c>
      <c r="C203">
        <v>89600</v>
      </c>
      <c r="D203">
        <v>386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f t="shared" si="12"/>
        <v>0</v>
      </c>
      <c r="R203">
        <f>SUMIFS(Tabel132[Cluster],Tabel132[ID],A203)</f>
        <v>96</v>
      </c>
      <c r="S203" t="str">
        <f t="shared" si="13"/>
        <v/>
      </c>
      <c r="T203">
        <f t="shared" si="14"/>
        <v>0</v>
      </c>
      <c r="U203">
        <f t="shared" si="15"/>
        <v>0</v>
      </c>
    </row>
    <row r="204" spans="1:21" x14ac:dyDescent="0.25">
      <c r="A204">
        <v>208</v>
      </c>
      <c r="B204" t="s">
        <v>626</v>
      </c>
      <c r="C204">
        <v>35000</v>
      </c>
      <c r="D204">
        <v>639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f t="shared" si="12"/>
        <v>0</v>
      </c>
      <c r="R204">
        <f>SUMIFS(Tabel132[Cluster],Tabel132[ID],A204)</f>
        <v>45</v>
      </c>
      <c r="S204" t="str">
        <f t="shared" si="13"/>
        <v/>
      </c>
      <c r="T204">
        <f t="shared" si="14"/>
        <v>0</v>
      </c>
      <c r="U204">
        <f t="shared" si="15"/>
        <v>0</v>
      </c>
    </row>
    <row r="205" spans="1:21" x14ac:dyDescent="0.25">
      <c r="A205">
        <v>209</v>
      </c>
      <c r="B205" t="s">
        <v>627</v>
      </c>
      <c r="C205">
        <v>96000</v>
      </c>
      <c r="D205">
        <v>701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f t="shared" si="12"/>
        <v>0</v>
      </c>
      <c r="R205">
        <f>SUMIFS(Tabel132[Cluster],Tabel132[ID],A205)</f>
        <v>96</v>
      </c>
      <c r="S205" t="str">
        <f t="shared" si="13"/>
        <v/>
      </c>
      <c r="T205">
        <f t="shared" si="14"/>
        <v>0</v>
      </c>
      <c r="U205">
        <f t="shared" si="15"/>
        <v>0</v>
      </c>
    </row>
    <row r="206" spans="1:21" x14ac:dyDescent="0.25">
      <c r="A206">
        <v>210</v>
      </c>
      <c r="B206" t="s">
        <v>86</v>
      </c>
      <c r="C206">
        <v>74700</v>
      </c>
      <c r="D206">
        <v>331</v>
      </c>
      <c r="E206">
        <v>0</v>
      </c>
      <c r="F206">
        <v>1</v>
      </c>
      <c r="G206">
        <v>0</v>
      </c>
      <c r="H206">
        <v>40</v>
      </c>
      <c r="I206">
        <v>0</v>
      </c>
      <c r="J206">
        <v>0</v>
      </c>
      <c r="K206">
        <v>11</v>
      </c>
      <c r="L206">
        <v>0</v>
      </c>
      <c r="M206">
        <v>4</v>
      </c>
      <c r="N206">
        <v>2</v>
      </c>
      <c r="O206">
        <v>5</v>
      </c>
      <c r="P206">
        <v>0</v>
      </c>
      <c r="Q206">
        <f t="shared" si="12"/>
        <v>1</v>
      </c>
      <c r="R206">
        <f>SUMIFS(Tabel132[Cluster],Tabel132[ID],A206)</f>
        <v>84</v>
      </c>
      <c r="S206">
        <f t="shared" si="13"/>
        <v>0.46098776878983383</v>
      </c>
      <c r="T206">
        <f t="shared" si="14"/>
        <v>7.4285714285714288</v>
      </c>
      <c r="U206">
        <f t="shared" si="15"/>
        <v>2.2000000000000002</v>
      </c>
    </row>
    <row r="207" spans="1:21" x14ac:dyDescent="0.25">
      <c r="A207">
        <v>211</v>
      </c>
      <c r="B207" t="s">
        <v>87</v>
      </c>
      <c r="C207">
        <v>19100</v>
      </c>
      <c r="D207">
        <v>39</v>
      </c>
      <c r="E207">
        <v>5</v>
      </c>
      <c r="F207">
        <v>1382</v>
      </c>
      <c r="G207">
        <v>98</v>
      </c>
      <c r="H207">
        <v>319</v>
      </c>
      <c r="I207">
        <v>67</v>
      </c>
      <c r="J207">
        <v>1156</v>
      </c>
      <c r="K207">
        <v>6</v>
      </c>
      <c r="L207">
        <v>140</v>
      </c>
      <c r="M207">
        <v>155</v>
      </c>
      <c r="N207">
        <v>2771</v>
      </c>
      <c r="O207">
        <v>1643</v>
      </c>
      <c r="P207">
        <v>52</v>
      </c>
      <c r="Q207">
        <f t="shared" si="12"/>
        <v>1</v>
      </c>
      <c r="R207">
        <f>SUMIFS(Tabel132[Cluster],Tabel132[ID],A207)</f>
        <v>23</v>
      </c>
      <c r="S207">
        <f t="shared" si="13"/>
        <v>0.34337423410977264</v>
      </c>
      <c r="T207">
        <f t="shared" si="14"/>
        <v>433.28571428571428</v>
      </c>
      <c r="U207">
        <f t="shared" si="15"/>
        <v>952.2</v>
      </c>
    </row>
    <row r="208" spans="1:21" x14ac:dyDescent="0.25">
      <c r="A208">
        <v>212</v>
      </c>
      <c r="B208" t="s">
        <v>628</v>
      </c>
      <c r="C208">
        <v>30100</v>
      </c>
      <c r="D208">
        <v>507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f t="shared" si="12"/>
        <v>0</v>
      </c>
      <c r="R208">
        <f>SUMIFS(Tabel132[Cluster],Tabel132[ID],A208)</f>
        <v>39</v>
      </c>
      <c r="S208" t="str">
        <f t="shared" si="13"/>
        <v/>
      </c>
      <c r="T208">
        <f t="shared" si="14"/>
        <v>0</v>
      </c>
      <c r="U208">
        <f t="shared" si="15"/>
        <v>0</v>
      </c>
    </row>
    <row r="209" spans="1:21" x14ac:dyDescent="0.25">
      <c r="A209">
        <v>213</v>
      </c>
      <c r="B209" t="s">
        <v>629</v>
      </c>
      <c r="C209">
        <v>110300</v>
      </c>
      <c r="D209">
        <v>855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f t="shared" si="12"/>
        <v>0</v>
      </c>
      <c r="R209">
        <f>SUMIFS(Tabel132[Cluster],Tabel132[ID],A209)</f>
        <v>0</v>
      </c>
      <c r="S209" t="str">
        <f t="shared" si="13"/>
        <v/>
      </c>
      <c r="T209">
        <f t="shared" si="14"/>
        <v>0</v>
      </c>
      <c r="U209">
        <f t="shared" si="15"/>
        <v>0</v>
      </c>
    </row>
    <row r="210" spans="1:21" x14ac:dyDescent="0.25">
      <c r="A210">
        <v>214</v>
      </c>
      <c r="B210" t="s">
        <v>88</v>
      </c>
      <c r="C210">
        <v>82700</v>
      </c>
      <c r="D210">
        <v>323</v>
      </c>
      <c r="E210">
        <v>3658</v>
      </c>
      <c r="F210">
        <v>15</v>
      </c>
      <c r="G210">
        <v>0</v>
      </c>
      <c r="H210">
        <v>1792</v>
      </c>
      <c r="I210">
        <v>1637</v>
      </c>
      <c r="J210">
        <v>75</v>
      </c>
      <c r="K210">
        <v>3440</v>
      </c>
      <c r="L210">
        <v>0</v>
      </c>
      <c r="M210">
        <v>16</v>
      </c>
      <c r="N210">
        <v>3594</v>
      </c>
      <c r="O210">
        <v>705</v>
      </c>
      <c r="P210">
        <v>6676</v>
      </c>
      <c r="Q210">
        <f t="shared" si="12"/>
        <v>1</v>
      </c>
      <c r="R210">
        <f>SUMIFS(Tabel132[Cluster],Tabel132[ID],A210)</f>
        <v>91</v>
      </c>
      <c r="S210">
        <f t="shared" si="13"/>
        <v>0.60989489730146906</v>
      </c>
      <c r="T210">
        <f t="shared" si="14"/>
        <v>1516.7142857142858</v>
      </c>
      <c r="U210">
        <f t="shared" si="15"/>
        <v>2198.1999999999998</v>
      </c>
    </row>
    <row r="211" spans="1:21" x14ac:dyDescent="0.25">
      <c r="A211">
        <v>215</v>
      </c>
      <c r="B211" t="s">
        <v>89</v>
      </c>
      <c r="C211">
        <v>82000</v>
      </c>
      <c r="D211">
        <v>1100</v>
      </c>
      <c r="E211">
        <v>7320</v>
      </c>
      <c r="F211">
        <v>3647</v>
      </c>
      <c r="G211">
        <v>187</v>
      </c>
      <c r="H211">
        <v>14460</v>
      </c>
      <c r="I211">
        <v>5623</v>
      </c>
      <c r="J211">
        <v>1139</v>
      </c>
      <c r="K211">
        <v>7895</v>
      </c>
      <c r="L211">
        <v>656</v>
      </c>
      <c r="M211">
        <v>505</v>
      </c>
      <c r="N211">
        <v>10325</v>
      </c>
      <c r="O211">
        <v>4455</v>
      </c>
      <c r="P211">
        <v>9291</v>
      </c>
      <c r="Q211">
        <f t="shared" si="12"/>
        <v>1</v>
      </c>
      <c r="R211">
        <f>SUMIFS(Tabel132[Cluster],Tabel132[ID],A211)</f>
        <v>91</v>
      </c>
      <c r="S211">
        <f t="shared" si="13"/>
        <v>0.80463707519221095</v>
      </c>
      <c r="T211">
        <f t="shared" si="14"/>
        <v>5753</v>
      </c>
      <c r="U211">
        <f t="shared" si="15"/>
        <v>5046.3999999999996</v>
      </c>
    </row>
    <row r="212" spans="1:21" x14ac:dyDescent="0.25">
      <c r="A212">
        <v>216</v>
      </c>
      <c r="B212" t="s">
        <v>630</v>
      </c>
      <c r="C212">
        <v>35500</v>
      </c>
      <c r="D212">
        <v>655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f t="shared" si="12"/>
        <v>0</v>
      </c>
      <c r="R212">
        <f>SUMIFS(Tabel132[Cluster],Tabel132[ID],A212)</f>
        <v>45</v>
      </c>
      <c r="S212" t="str">
        <f t="shared" si="13"/>
        <v/>
      </c>
      <c r="T212">
        <f t="shared" si="14"/>
        <v>0</v>
      </c>
      <c r="U212">
        <f t="shared" si="15"/>
        <v>0</v>
      </c>
    </row>
    <row r="213" spans="1:21" x14ac:dyDescent="0.25">
      <c r="A213">
        <v>217</v>
      </c>
      <c r="B213" t="s">
        <v>631</v>
      </c>
      <c r="C213">
        <v>96300</v>
      </c>
      <c r="D213">
        <v>701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f t="shared" si="12"/>
        <v>1</v>
      </c>
      <c r="R213">
        <f>SUMIFS(Tabel132[Cluster],Tabel132[ID],A213)</f>
        <v>96</v>
      </c>
      <c r="S213">
        <f t="shared" si="13"/>
        <v>0.25498114530639771</v>
      </c>
      <c r="T213">
        <f t="shared" si="14"/>
        <v>0</v>
      </c>
      <c r="U213">
        <f t="shared" si="15"/>
        <v>0.2</v>
      </c>
    </row>
    <row r="214" spans="1:21" x14ac:dyDescent="0.25">
      <c r="A214">
        <v>218</v>
      </c>
      <c r="B214" t="s">
        <v>90</v>
      </c>
      <c r="C214">
        <v>65800</v>
      </c>
      <c r="D214">
        <v>138</v>
      </c>
      <c r="E214">
        <v>5180</v>
      </c>
      <c r="F214">
        <v>3163</v>
      </c>
      <c r="G214">
        <v>340</v>
      </c>
      <c r="H214">
        <v>8863</v>
      </c>
      <c r="I214">
        <v>3675</v>
      </c>
      <c r="J214">
        <v>1060</v>
      </c>
      <c r="K214">
        <v>4994</v>
      </c>
      <c r="L214">
        <v>1178</v>
      </c>
      <c r="M214">
        <v>547</v>
      </c>
      <c r="N214">
        <v>8574</v>
      </c>
      <c r="O214">
        <v>1732</v>
      </c>
      <c r="P214">
        <v>8521</v>
      </c>
      <c r="Q214">
        <f t="shared" si="12"/>
        <v>1</v>
      </c>
      <c r="R214">
        <f>SUMIFS(Tabel132[Cluster],Tabel132[ID],A214)</f>
        <v>78</v>
      </c>
      <c r="S214">
        <f t="shared" si="13"/>
        <v>0.91636602389155264</v>
      </c>
      <c r="T214">
        <f t="shared" si="14"/>
        <v>3896.4285714285716</v>
      </c>
      <c r="U214">
        <f t="shared" si="15"/>
        <v>4110.3999999999996</v>
      </c>
    </row>
    <row r="215" spans="1:21" x14ac:dyDescent="0.25">
      <c r="A215">
        <v>219</v>
      </c>
      <c r="B215" t="s">
        <v>632</v>
      </c>
      <c r="C215">
        <v>1100</v>
      </c>
      <c r="D215">
        <v>500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f t="shared" si="12"/>
        <v>0</v>
      </c>
      <c r="R215">
        <f>SUMIFS(Tabel132[Cluster],Tabel132[ID],A215)</f>
        <v>2</v>
      </c>
      <c r="S215" t="str">
        <f t="shared" si="13"/>
        <v/>
      </c>
      <c r="T215">
        <f t="shared" si="14"/>
        <v>0</v>
      </c>
      <c r="U215">
        <f t="shared" si="15"/>
        <v>0</v>
      </c>
    </row>
    <row r="216" spans="1:21" x14ac:dyDescent="0.25">
      <c r="A216">
        <v>220</v>
      </c>
      <c r="B216" t="s">
        <v>633</v>
      </c>
      <c r="C216">
        <v>30200</v>
      </c>
      <c r="D216">
        <v>507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f t="shared" si="12"/>
        <v>0</v>
      </c>
      <c r="R216">
        <f>SUMIFS(Tabel132[Cluster],Tabel132[ID],A216)</f>
        <v>39</v>
      </c>
      <c r="S216" t="str">
        <f t="shared" si="13"/>
        <v/>
      </c>
      <c r="T216">
        <f t="shared" si="14"/>
        <v>0</v>
      </c>
      <c r="U216">
        <f t="shared" si="15"/>
        <v>0</v>
      </c>
    </row>
    <row r="217" spans="1:21" x14ac:dyDescent="0.25">
      <c r="A217">
        <v>221</v>
      </c>
      <c r="B217" t="s">
        <v>634</v>
      </c>
      <c r="C217">
        <v>109900</v>
      </c>
      <c r="D217">
        <v>863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f t="shared" si="12"/>
        <v>0</v>
      </c>
      <c r="R217">
        <f>SUMIFS(Tabel132[Cluster],Tabel132[ID],A217)</f>
        <v>0</v>
      </c>
      <c r="S217" t="str">
        <f t="shared" si="13"/>
        <v/>
      </c>
      <c r="T217">
        <f t="shared" si="14"/>
        <v>0</v>
      </c>
      <c r="U217">
        <f t="shared" si="15"/>
        <v>0</v>
      </c>
    </row>
    <row r="218" spans="1:21" x14ac:dyDescent="0.25">
      <c r="A218">
        <v>222</v>
      </c>
      <c r="B218" t="s">
        <v>635</v>
      </c>
      <c r="C218">
        <v>97100</v>
      </c>
      <c r="D218">
        <v>379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f t="shared" si="12"/>
        <v>0</v>
      </c>
      <c r="R218">
        <f>SUMIFS(Tabel132[Cluster],Tabel132[ID],A218)</f>
        <v>96</v>
      </c>
      <c r="S218" t="str">
        <f t="shared" si="13"/>
        <v/>
      </c>
      <c r="T218">
        <f t="shared" si="14"/>
        <v>0</v>
      </c>
      <c r="U218">
        <f t="shared" si="15"/>
        <v>0</v>
      </c>
    </row>
    <row r="219" spans="1:21" x14ac:dyDescent="0.25">
      <c r="A219">
        <v>223</v>
      </c>
      <c r="B219" t="s">
        <v>91</v>
      </c>
      <c r="C219">
        <v>71800</v>
      </c>
      <c r="D219">
        <v>157</v>
      </c>
      <c r="E219">
        <v>99</v>
      </c>
      <c r="F219">
        <v>0</v>
      </c>
      <c r="G219">
        <v>7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f t="shared" si="12"/>
        <v>1</v>
      </c>
      <c r="R219">
        <f>SUMIFS(Tabel132[Cluster],Tabel132[ID],A219)</f>
        <v>83</v>
      </c>
      <c r="S219">
        <f t="shared" si="13"/>
        <v>0.3788091906706994</v>
      </c>
      <c r="T219">
        <f t="shared" si="14"/>
        <v>15.428571428571429</v>
      </c>
      <c r="U219">
        <f t="shared" si="15"/>
        <v>0</v>
      </c>
    </row>
    <row r="220" spans="1:21" x14ac:dyDescent="0.25">
      <c r="A220">
        <v>224</v>
      </c>
      <c r="B220" t="s">
        <v>636</v>
      </c>
      <c r="C220">
        <v>35600</v>
      </c>
      <c r="D220">
        <v>655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f t="shared" si="12"/>
        <v>0</v>
      </c>
      <c r="R220">
        <f>SUMIFS(Tabel132[Cluster],Tabel132[ID],A220)</f>
        <v>45</v>
      </c>
      <c r="S220" t="str">
        <f t="shared" si="13"/>
        <v/>
      </c>
      <c r="T220">
        <f t="shared" si="14"/>
        <v>0</v>
      </c>
      <c r="U220">
        <f t="shared" si="15"/>
        <v>0</v>
      </c>
    </row>
    <row r="221" spans="1:21" x14ac:dyDescent="0.25">
      <c r="A221">
        <v>225</v>
      </c>
      <c r="B221" t="s">
        <v>637</v>
      </c>
      <c r="C221">
        <v>96200</v>
      </c>
      <c r="D221">
        <v>701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f t="shared" si="12"/>
        <v>0</v>
      </c>
      <c r="R221">
        <f>SUMIFS(Tabel132[Cluster],Tabel132[ID],A221)</f>
        <v>96</v>
      </c>
      <c r="S221" t="str">
        <f t="shared" si="13"/>
        <v/>
      </c>
      <c r="T221">
        <f t="shared" si="14"/>
        <v>0</v>
      </c>
      <c r="U221">
        <f t="shared" si="15"/>
        <v>0</v>
      </c>
    </row>
    <row r="222" spans="1:21" x14ac:dyDescent="0.25">
      <c r="A222">
        <v>226</v>
      </c>
      <c r="B222" t="s">
        <v>92</v>
      </c>
      <c r="C222">
        <v>77400</v>
      </c>
      <c r="D222">
        <v>290</v>
      </c>
      <c r="E222">
        <v>22</v>
      </c>
      <c r="F222">
        <v>0</v>
      </c>
      <c r="G222">
        <v>63</v>
      </c>
      <c r="H222">
        <v>1501</v>
      </c>
      <c r="I222">
        <v>219</v>
      </c>
      <c r="J222">
        <v>18</v>
      </c>
      <c r="K222">
        <v>338</v>
      </c>
      <c r="L222">
        <v>29</v>
      </c>
      <c r="M222">
        <v>16</v>
      </c>
      <c r="N222">
        <v>275</v>
      </c>
      <c r="O222">
        <v>1027</v>
      </c>
      <c r="P222">
        <v>736</v>
      </c>
      <c r="Q222">
        <f t="shared" si="12"/>
        <v>1</v>
      </c>
      <c r="R222">
        <f>SUMIFS(Tabel132[Cluster],Tabel132[ID],A222)</f>
        <v>85</v>
      </c>
      <c r="S222">
        <f t="shared" si="13"/>
        <v>0.72323184473195457</v>
      </c>
      <c r="T222">
        <f t="shared" si="14"/>
        <v>308.71428571428572</v>
      </c>
      <c r="U222">
        <f t="shared" si="15"/>
        <v>416.6</v>
      </c>
    </row>
    <row r="223" spans="1:21" x14ac:dyDescent="0.25">
      <c r="A223">
        <v>227</v>
      </c>
      <c r="B223" t="s">
        <v>638</v>
      </c>
      <c r="C223">
        <v>18800</v>
      </c>
      <c r="D223">
        <v>31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f t="shared" si="12"/>
        <v>0</v>
      </c>
      <c r="R223">
        <f>SUMIFS(Tabel132[Cluster],Tabel132[ID],A223)</f>
        <v>0</v>
      </c>
      <c r="S223" t="str">
        <f t="shared" si="13"/>
        <v/>
      </c>
      <c r="T223">
        <f t="shared" si="14"/>
        <v>0</v>
      </c>
      <c r="U223">
        <f t="shared" si="15"/>
        <v>0</v>
      </c>
    </row>
    <row r="224" spans="1:21" x14ac:dyDescent="0.25">
      <c r="A224">
        <v>228</v>
      </c>
      <c r="B224" t="s">
        <v>639</v>
      </c>
      <c r="C224">
        <v>30300</v>
      </c>
      <c r="D224">
        <v>507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f t="shared" si="12"/>
        <v>0</v>
      </c>
      <c r="R224">
        <f>SUMIFS(Tabel132[Cluster],Tabel132[ID],A224)</f>
        <v>39</v>
      </c>
      <c r="S224" t="str">
        <f t="shared" si="13"/>
        <v/>
      </c>
      <c r="T224">
        <f t="shared" si="14"/>
        <v>0</v>
      </c>
      <c r="U224">
        <f t="shared" si="15"/>
        <v>0</v>
      </c>
    </row>
    <row r="225" spans="1:21" x14ac:dyDescent="0.25">
      <c r="A225">
        <v>229</v>
      </c>
      <c r="B225" t="s">
        <v>640</v>
      </c>
      <c r="C225">
        <v>99800</v>
      </c>
      <c r="D225">
        <v>901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f t="shared" si="12"/>
        <v>0</v>
      </c>
      <c r="R225">
        <f>SUMIFS(Tabel132[Cluster],Tabel132[ID],A225)</f>
        <v>0</v>
      </c>
      <c r="S225" t="str">
        <f t="shared" si="13"/>
        <v/>
      </c>
      <c r="T225">
        <f t="shared" si="14"/>
        <v>0</v>
      </c>
      <c r="U225">
        <f t="shared" si="15"/>
        <v>0</v>
      </c>
    </row>
    <row r="226" spans="1:21" x14ac:dyDescent="0.25">
      <c r="A226">
        <v>230</v>
      </c>
      <c r="B226" t="s">
        <v>641</v>
      </c>
      <c r="C226">
        <v>97000</v>
      </c>
      <c r="D226">
        <v>379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f t="shared" si="12"/>
        <v>0</v>
      </c>
      <c r="R226">
        <f>SUMIFS(Tabel132[Cluster],Tabel132[ID],A226)</f>
        <v>96</v>
      </c>
      <c r="S226" t="str">
        <f t="shared" si="13"/>
        <v/>
      </c>
      <c r="T226">
        <f t="shared" si="14"/>
        <v>0</v>
      </c>
      <c r="U226">
        <f t="shared" si="15"/>
        <v>0</v>
      </c>
    </row>
    <row r="227" spans="1:21" x14ac:dyDescent="0.25">
      <c r="A227">
        <v>231</v>
      </c>
      <c r="B227" t="s">
        <v>93</v>
      </c>
      <c r="C227">
        <v>83200</v>
      </c>
      <c r="D227">
        <v>323</v>
      </c>
      <c r="E227">
        <v>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</v>
      </c>
      <c r="L227">
        <v>0</v>
      </c>
      <c r="M227">
        <v>0</v>
      </c>
      <c r="N227">
        <v>0</v>
      </c>
      <c r="O227">
        <v>0</v>
      </c>
      <c r="P227">
        <v>3</v>
      </c>
      <c r="Q227">
        <f t="shared" si="12"/>
        <v>1</v>
      </c>
      <c r="R227">
        <f>SUMIFS(Tabel132[Cluster],Tabel132[ID],A227)</f>
        <v>91</v>
      </c>
      <c r="S227">
        <f t="shared" si="13"/>
        <v>0.57907747465643</v>
      </c>
      <c r="T227">
        <f t="shared" si="14"/>
        <v>1.4285714285714286</v>
      </c>
      <c r="U227">
        <f t="shared" si="15"/>
        <v>0.6</v>
      </c>
    </row>
    <row r="228" spans="1:21" x14ac:dyDescent="0.25">
      <c r="A228">
        <v>232</v>
      </c>
      <c r="B228" t="s">
        <v>642</v>
      </c>
      <c r="C228">
        <v>35700</v>
      </c>
      <c r="D228">
        <v>655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f t="shared" si="12"/>
        <v>0</v>
      </c>
      <c r="R228">
        <f>SUMIFS(Tabel132[Cluster],Tabel132[ID],A228)</f>
        <v>45</v>
      </c>
      <c r="S228" t="str">
        <f t="shared" si="13"/>
        <v/>
      </c>
      <c r="T228">
        <f t="shared" si="14"/>
        <v>0</v>
      </c>
      <c r="U228">
        <f t="shared" si="15"/>
        <v>0</v>
      </c>
    </row>
    <row r="229" spans="1:21" x14ac:dyDescent="0.25">
      <c r="A229">
        <v>233</v>
      </c>
      <c r="B229" t="s">
        <v>94</v>
      </c>
      <c r="C229">
        <v>14500</v>
      </c>
      <c r="D229">
        <v>402</v>
      </c>
      <c r="E229">
        <v>149</v>
      </c>
      <c r="F229">
        <v>129</v>
      </c>
      <c r="G229">
        <v>196</v>
      </c>
      <c r="H229">
        <v>215</v>
      </c>
      <c r="I229">
        <v>446</v>
      </c>
      <c r="J229">
        <v>150</v>
      </c>
      <c r="K229">
        <v>37</v>
      </c>
      <c r="L229">
        <v>354</v>
      </c>
      <c r="M229">
        <v>456</v>
      </c>
      <c r="N229">
        <v>326</v>
      </c>
      <c r="O229">
        <v>122</v>
      </c>
      <c r="P229">
        <v>81</v>
      </c>
      <c r="Q229">
        <f t="shared" si="12"/>
        <v>1</v>
      </c>
      <c r="R229">
        <f>SUMIFS(Tabel132[Cluster],Tabel132[ID],A229)</f>
        <v>17</v>
      </c>
      <c r="S229">
        <f t="shared" si="13"/>
        <v>0.36173349980291103</v>
      </c>
      <c r="T229">
        <f t="shared" si="14"/>
        <v>188.85714285714286</v>
      </c>
      <c r="U229">
        <f t="shared" si="15"/>
        <v>267.8</v>
      </c>
    </row>
    <row r="230" spans="1:21" x14ac:dyDescent="0.25">
      <c r="A230">
        <v>234</v>
      </c>
      <c r="B230" t="s">
        <v>95</v>
      </c>
      <c r="C230">
        <v>28300</v>
      </c>
      <c r="D230">
        <v>541</v>
      </c>
      <c r="E230">
        <v>41</v>
      </c>
      <c r="F230">
        <v>112</v>
      </c>
      <c r="G230">
        <v>648</v>
      </c>
      <c r="H230">
        <v>882</v>
      </c>
      <c r="I230">
        <v>596</v>
      </c>
      <c r="J230">
        <v>128</v>
      </c>
      <c r="K230">
        <v>56</v>
      </c>
      <c r="L230">
        <v>204</v>
      </c>
      <c r="M230">
        <v>206</v>
      </c>
      <c r="N230">
        <v>321</v>
      </c>
      <c r="O230">
        <v>118</v>
      </c>
      <c r="P230">
        <v>116</v>
      </c>
      <c r="Q230">
        <f t="shared" si="12"/>
        <v>1</v>
      </c>
      <c r="R230">
        <f>SUMIFS(Tabel132[Cluster],Tabel132[ID],A230)</f>
        <v>36</v>
      </c>
      <c r="S230">
        <f t="shared" si="13"/>
        <v>0.34472769759618482</v>
      </c>
      <c r="T230">
        <f t="shared" si="14"/>
        <v>351.85714285714283</v>
      </c>
      <c r="U230">
        <f t="shared" si="15"/>
        <v>193</v>
      </c>
    </row>
    <row r="231" spans="1:21" x14ac:dyDescent="0.25">
      <c r="A231">
        <v>235</v>
      </c>
      <c r="B231" t="s">
        <v>643</v>
      </c>
      <c r="C231">
        <v>93900</v>
      </c>
      <c r="D231">
        <v>370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f t="shared" si="12"/>
        <v>0</v>
      </c>
      <c r="R231">
        <f>SUMIFS(Tabel132[Cluster],Tabel132[ID],A231)</f>
        <v>96</v>
      </c>
      <c r="S231" t="str">
        <f t="shared" si="13"/>
        <v/>
      </c>
      <c r="T231">
        <f t="shared" si="14"/>
        <v>0</v>
      </c>
      <c r="U231">
        <f t="shared" si="15"/>
        <v>0</v>
      </c>
    </row>
    <row r="232" spans="1:21" x14ac:dyDescent="0.25">
      <c r="A232">
        <v>236</v>
      </c>
      <c r="B232" t="s">
        <v>644</v>
      </c>
      <c r="C232">
        <v>30400</v>
      </c>
      <c r="D232">
        <v>507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f t="shared" si="12"/>
        <v>0</v>
      </c>
      <c r="R232">
        <f>SUMIFS(Tabel132[Cluster],Tabel132[ID],A232)</f>
        <v>39</v>
      </c>
      <c r="S232" t="str">
        <f t="shared" si="13"/>
        <v/>
      </c>
      <c r="T232">
        <f t="shared" si="14"/>
        <v>0</v>
      </c>
      <c r="U232">
        <f t="shared" si="15"/>
        <v>0</v>
      </c>
    </row>
    <row r="233" spans="1:21" x14ac:dyDescent="0.25">
      <c r="A233">
        <v>237</v>
      </c>
      <c r="B233" t="s">
        <v>645</v>
      </c>
      <c r="C233">
        <v>101600</v>
      </c>
      <c r="D233">
        <v>917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f t="shared" si="12"/>
        <v>0</v>
      </c>
      <c r="R233">
        <f>SUMIFS(Tabel132[Cluster],Tabel132[ID],A233)</f>
        <v>0</v>
      </c>
      <c r="S233" t="str">
        <f t="shared" si="13"/>
        <v/>
      </c>
      <c r="T233">
        <f t="shared" si="14"/>
        <v>0</v>
      </c>
      <c r="U233">
        <f t="shared" si="15"/>
        <v>0</v>
      </c>
    </row>
    <row r="234" spans="1:21" x14ac:dyDescent="0.25">
      <c r="A234">
        <v>238</v>
      </c>
      <c r="B234" t="s">
        <v>646</v>
      </c>
      <c r="C234">
        <v>89100</v>
      </c>
      <c r="D234">
        <v>1117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f t="shared" si="12"/>
        <v>0</v>
      </c>
      <c r="R234">
        <f>SUMIFS(Tabel132[Cluster],Tabel132[ID],A234)</f>
        <v>95</v>
      </c>
      <c r="S234" t="str">
        <f t="shared" si="13"/>
        <v/>
      </c>
      <c r="T234">
        <f t="shared" si="14"/>
        <v>0</v>
      </c>
      <c r="U234">
        <f t="shared" si="15"/>
        <v>0</v>
      </c>
    </row>
    <row r="235" spans="1:21" x14ac:dyDescent="0.25">
      <c r="A235">
        <v>239</v>
      </c>
      <c r="B235" t="s">
        <v>647</v>
      </c>
      <c r="C235">
        <v>66200</v>
      </c>
      <c r="D235">
        <v>856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f t="shared" si="12"/>
        <v>0</v>
      </c>
      <c r="R235">
        <f>SUMIFS(Tabel132[Cluster],Tabel132[ID],A235)</f>
        <v>0</v>
      </c>
      <c r="S235" t="str">
        <f t="shared" si="13"/>
        <v/>
      </c>
      <c r="T235">
        <f t="shared" si="14"/>
        <v>0</v>
      </c>
      <c r="U235">
        <f t="shared" si="15"/>
        <v>0</v>
      </c>
    </row>
    <row r="236" spans="1:21" x14ac:dyDescent="0.25">
      <c r="A236">
        <v>240</v>
      </c>
      <c r="B236" t="s">
        <v>648</v>
      </c>
      <c r="C236">
        <v>36100</v>
      </c>
      <c r="D236">
        <v>663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f t="shared" si="12"/>
        <v>0</v>
      </c>
      <c r="R236">
        <f>SUMIFS(Tabel132[Cluster],Tabel132[ID],A236)</f>
        <v>45</v>
      </c>
      <c r="S236" t="str">
        <f t="shared" si="13"/>
        <v/>
      </c>
      <c r="T236">
        <f t="shared" si="14"/>
        <v>0</v>
      </c>
      <c r="U236">
        <f t="shared" si="15"/>
        <v>0</v>
      </c>
    </row>
    <row r="237" spans="1:21" x14ac:dyDescent="0.25">
      <c r="A237">
        <v>241</v>
      </c>
      <c r="B237" t="s">
        <v>649</v>
      </c>
      <c r="C237">
        <v>27500</v>
      </c>
      <c r="D237">
        <v>22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f t="shared" si="12"/>
        <v>0</v>
      </c>
      <c r="R237">
        <f>SUMIFS(Tabel132[Cluster],Tabel132[ID],A237)</f>
        <v>0</v>
      </c>
      <c r="S237" t="str">
        <f t="shared" si="13"/>
        <v/>
      </c>
      <c r="T237">
        <f t="shared" si="14"/>
        <v>0</v>
      </c>
      <c r="U237">
        <f t="shared" si="15"/>
        <v>0</v>
      </c>
    </row>
    <row r="238" spans="1:21" x14ac:dyDescent="0.25">
      <c r="A238">
        <v>242</v>
      </c>
      <c r="B238" t="s">
        <v>650</v>
      </c>
      <c r="C238">
        <v>49400</v>
      </c>
      <c r="D238">
        <v>275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f t="shared" si="12"/>
        <v>0</v>
      </c>
      <c r="R238">
        <f>SUMIFS(Tabel132[Cluster],Tabel132[ID],A238)</f>
        <v>65</v>
      </c>
      <c r="S238" t="str">
        <f t="shared" si="13"/>
        <v/>
      </c>
      <c r="T238">
        <f t="shared" si="14"/>
        <v>0</v>
      </c>
      <c r="U238">
        <f t="shared" si="15"/>
        <v>0</v>
      </c>
    </row>
    <row r="239" spans="1:21" x14ac:dyDescent="0.25">
      <c r="A239">
        <v>243</v>
      </c>
      <c r="B239" t="s">
        <v>96</v>
      </c>
      <c r="C239">
        <v>11200</v>
      </c>
      <c r="D239">
        <v>1011</v>
      </c>
      <c r="E239">
        <v>517</v>
      </c>
      <c r="F239">
        <v>372</v>
      </c>
      <c r="G239">
        <v>332</v>
      </c>
      <c r="H239">
        <v>1119</v>
      </c>
      <c r="I239">
        <v>440</v>
      </c>
      <c r="J239">
        <v>396</v>
      </c>
      <c r="K239">
        <v>1045</v>
      </c>
      <c r="L239">
        <v>278</v>
      </c>
      <c r="M239">
        <v>213</v>
      </c>
      <c r="N239">
        <v>1741</v>
      </c>
      <c r="O239">
        <v>471</v>
      </c>
      <c r="P239">
        <v>1444</v>
      </c>
      <c r="Q239">
        <f t="shared" si="12"/>
        <v>1</v>
      </c>
      <c r="R239">
        <f>SUMIFS(Tabel132[Cluster],Tabel132[ID],A239)</f>
        <v>14</v>
      </c>
      <c r="S239">
        <f t="shared" si="13"/>
        <v>0.47284571973249601</v>
      </c>
      <c r="T239">
        <f t="shared" si="14"/>
        <v>603</v>
      </c>
      <c r="U239">
        <f t="shared" si="15"/>
        <v>829.4</v>
      </c>
    </row>
    <row r="240" spans="1:21" x14ac:dyDescent="0.25">
      <c r="A240">
        <v>244</v>
      </c>
      <c r="B240" t="s">
        <v>651</v>
      </c>
      <c r="C240">
        <v>30500</v>
      </c>
      <c r="D240">
        <v>507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f t="shared" si="12"/>
        <v>0</v>
      </c>
      <c r="R240">
        <f>SUMIFS(Tabel132[Cluster],Tabel132[ID],A240)</f>
        <v>39</v>
      </c>
      <c r="S240" t="str">
        <f t="shared" si="13"/>
        <v/>
      </c>
      <c r="T240">
        <f t="shared" si="14"/>
        <v>0</v>
      </c>
      <c r="U240">
        <f t="shared" si="15"/>
        <v>0</v>
      </c>
    </row>
    <row r="241" spans="1:21" x14ac:dyDescent="0.25">
      <c r="A241">
        <v>245</v>
      </c>
      <c r="B241" t="s">
        <v>652</v>
      </c>
      <c r="C241">
        <v>103400</v>
      </c>
      <c r="D241">
        <v>871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f t="shared" si="12"/>
        <v>0</v>
      </c>
      <c r="R241">
        <f>SUMIFS(Tabel132[Cluster],Tabel132[ID],A241)</f>
        <v>0</v>
      </c>
      <c r="S241" t="str">
        <f t="shared" si="13"/>
        <v/>
      </c>
      <c r="T241">
        <f t="shared" si="14"/>
        <v>0</v>
      </c>
      <c r="U241">
        <f t="shared" si="15"/>
        <v>0</v>
      </c>
    </row>
    <row r="242" spans="1:21" x14ac:dyDescent="0.25">
      <c r="A242">
        <v>246</v>
      </c>
      <c r="B242" t="s">
        <v>97</v>
      </c>
      <c r="C242">
        <v>80200</v>
      </c>
      <c r="D242">
        <v>323</v>
      </c>
      <c r="E242">
        <v>25</v>
      </c>
      <c r="F242">
        <v>3</v>
      </c>
      <c r="G242">
        <v>0</v>
      </c>
      <c r="H242">
        <v>190</v>
      </c>
      <c r="I242">
        <v>190</v>
      </c>
      <c r="J242">
        <v>64</v>
      </c>
      <c r="K242">
        <v>1155</v>
      </c>
      <c r="L242">
        <v>2</v>
      </c>
      <c r="M242">
        <v>8</v>
      </c>
      <c r="N242">
        <v>49</v>
      </c>
      <c r="O242">
        <v>173</v>
      </c>
      <c r="P242">
        <v>2391</v>
      </c>
      <c r="Q242">
        <f t="shared" si="12"/>
        <v>1</v>
      </c>
      <c r="R242">
        <f>SUMIFS(Tabel132[Cluster],Tabel132[ID],A242)</f>
        <v>88</v>
      </c>
      <c r="S242">
        <f t="shared" si="13"/>
        <v>0.5127628602457488</v>
      </c>
      <c r="T242">
        <f t="shared" si="14"/>
        <v>232.42857142857142</v>
      </c>
      <c r="U242">
        <f t="shared" si="15"/>
        <v>524.6</v>
      </c>
    </row>
    <row r="243" spans="1:21" x14ac:dyDescent="0.25">
      <c r="A243">
        <v>247</v>
      </c>
      <c r="B243" t="s">
        <v>653</v>
      </c>
      <c r="C243">
        <v>10500</v>
      </c>
      <c r="D243">
        <v>315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f t="shared" si="12"/>
        <v>0</v>
      </c>
      <c r="R243">
        <f>SUMIFS(Tabel132[Cluster],Tabel132[ID],A243)</f>
        <v>14</v>
      </c>
      <c r="S243" t="str">
        <f t="shared" si="13"/>
        <v/>
      </c>
      <c r="T243">
        <f t="shared" si="14"/>
        <v>0</v>
      </c>
      <c r="U243">
        <f t="shared" si="15"/>
        <v>0</v>
      </c>
    </row>
    <row r="244" spans="1:21" x14ac:dyDescent="0.25">
      <c r="A244">
        <v>248</v>
      </c>
      <c r="B244" t="s">
        <v>654</v>
      </c>
      <c r="C244">
        <v>36200</v>
      </c>
      <c r="D244">
        <v>663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f t="shared" si="12"/>
        <v>0</v>
      </c>
      <c r="R244">
        <f>SUMIFS(Tabel132[Cluster],Tabel132[ID],A244)</f>
        <v>45</v>
      </c>
      <c r="S244" t="str">
        <f t="shared" si="13"/>
        <v/>
      </c>
      <c r="T244">
        <f t="shared" si="14"/>
        <v>0</v>
      </c>
      <c r="U244">
        <f t="shared" si="15"/>
        <v>0</v>
      </c>
    </row>
    <row r="245" spans="1:21" x14ac:dyDescent="0.25">
      <c r="A245">
        <v>249</v>
      </c>
      <c r="B245" t="s">
        <v>98</v>
      </c>
      <c r="C245">
        <v>12500</v>
      </c>
      <c r="D245">
        <v>1027</v>
      </c>
      <c r="E245">
        <v>10</v>
      </c>
      <c r="F245">
        <v>14</v>
      </c>
      <c r="G245">
        <v>28</v>
      </c>
      <c r="H245">
        <v>6</v>
      </c>
      <c r="I245">
        <v>33</v>
      </c>
      <c r="J245">
        <v>21</v>
      </c>
      <c r="K245">
        <v>16</v>
      </c>
      <c r="L245">
        <v>15</v>
      </c>
      <c r="M245">
        <v>16</v>
      </c>
      <c r="N245">
        <v>15</v>
      </c>
      <c r="O245">
        <v>13</v>
      </c>
      <c r="P245">
        <v>11</v>
      </c>
      <c r="Q245">
        <f t="shared" si="12"/>
        <v>1</v>
      </c>
      <c r="R245">
        <f>SUMIFS(Tabel132[Cluster],Tabel132[ID],A245)</f>
        <v>15</v>
      </c>
      <c r="S245">
        <f t="shared" si="13"/>
        <v>0.35815930167825927</v>
      </c>
      <c r="T245">
        <f t="shared" si="14"/>
        <v>18.285714285714285</v>
      </c>
      <c r="U245">
        <f t="shared" si="15"/>
        <v>14</v>
      </c>
    </row>
    <row r="246" spans="1:21" x14ac:dyDescent="0.25">
      <c r="A246">
        <v>250</v>
      </c>
      <c r="B246" t="s">
        <v>99</v>
      </c>
      <c r="C246">
        <v>49500</v>
      </c>
      <c r="D246">
        <v>242</v>
      </c>
      <c r="E246">
        <v>868</v>
      </c>
      <c r="F246">
        <v>727</v>
      </c>
      <c r="G246">
        <v>231</v>
      </c>
      <c r="H246">
        <v>321</v>
      </c>
      <c r="I246">
        <v>636</v>
      </c>
      <c r="J246">
        <v>197</v>
      </c>
      <c r="K246">
        <v>1078</v>
      </c>
      <c r="L246">
        <v>93</v>
      </c>
      <c r="M246">
        <v>424</v>
      </c>
      <c r="N246">
        <v>1816</v>
      </c>
      <c r="O246">
        <v>307</v>
      </c>
      <c r="P246">
        <v>346</v>
      </c>
      <c r="Q246">
        <f t="shared" si="12"/>
        <v>1</v>
      </c>
      <c r="R246">
        <f>SUMIFS(Tabel132[Cluster],Tabel132[ID],A246)</f>
        <v>65</v>
      </c>
      <c r="S246">
        <f t="shared" si="13"/>
        <v>0.95452434731914781</v>
      </c>
      <c r="T246">
        <f t="shared" si="14"/>
        <v>579.71428571428567</v>
      </c>
      <c r="U246">
        <f t="shared" si="15"/>
        <v>597.20000000000005</v>
      </c>
    </row>
    <row r="247" spans="1:21" x14ac:dyDescent="0.25">
      <c r="A247">
        <v>251</v>
      </c>
      <c r="B247" t="s">
        <v>100</v>
      </c>
      <c r="C247">
        <v>11500</v>
      </c>
      <c r="D247">
        <v>1002</v>
      </c>
      <c r="E247">
        <v>374</v>
      </c>
      <c r="F247">
        <v>1709</v>
      </c>
      <c r="G247">
        <v>1737</v>
      </c>
      <c r="H247">
        <v>2260</v>
      </c>
      <c r="I247">
        <v>759</v>
      </c>
      <c r="J247">
        <v>1138</v>
      </c>
      <c r="K247">
        <v>201</v>
      </c>
      <c r="L247">
        <v>2169</v>
      </c>
      <c r="M247">
        <v>1917</v>
      </c>
      <c r="N247">
        <v>2424</v>
      </c>
      <c r="O247">
        <v>1028</v>
      </c>
      <c r="P247">
        <v>1551</v>
      </c>
      <c r="Q247">
        <f t="shared" si="12"/>
        <v>1</v>
      </c>
      <c r="R247">
        <f>SUMIFS(Tabel132[Cluster],Tabel132[ID],A247)</f>
        <v>15</v>
      </c>
      <c r="S247">
        <f t="shared" si="13"/>
        <v>0.13815286299895749</v>
      </c>
      <c r="T247">
        <f t="shared" si="14"/>
        <v>1168.2857142857142</v>
      </c>
      <c r="U247">
        <f t="shared" si="15"/>
        <v>1817.8</v>
      </c>
    </row>
    <row r="248" spans="1:21" x14ac:dyDescent="0.25">
      <c r="A248">
        <v>252</v>
      </c>
      <c r="B248" t="s">
        <v>101</v>
      </c>
      <c r="C248">
        <v>11000</v>
      </c>
      <c r="D248">
        <v>1011</v>
      </c>
      <c r="E248">
        <v>991</v>
      </c>
      <c r="F248">
        <v>924</v>
      </c>
      <c r="G248">
        <v>1911</v>
      </c>
      <c r="H248">
        <v>5928</v>
      </c>
      <c r="I248">
        <v>4515</v>
      </c>
      <c r="J248">
        <v>1337</v>
      </c>
      <c r="K248">
        <v>677</v>
      </c>
      <c r="L248">
        <v>1777</v>
      </c>
      <c r="M248">
        <v>1745</v>
      </c>
      <c r="N248">
        <v>6374</v>
      </c>
      <c r="O248">
        <v>1359</v>
      </c>
      <c r="P248">
        <v>1253</v>
      </c>
      <c r="Q248">
        <f t="shared" si="12"/>
        <v>1</v>
      </c>
      <c r="R248">
        <f>SUMIFS(Tabel132[Cluster],Tabel132[ID],A248)</f>
        <v>14</v>
      </c>
      <c r="S248">
        <f t="shared" si="13"/>
        <v>0.88966753777737839</v>
      </c>
      <c r="T248">
        <f t="shared" si="14"/>
        <v>2326.1428571428573</v>
      </c>
      <c r="U248">
        <f t="shared" si="15"/>
        <v>2501.6</v>
      </c>
    </row>
    <row r="249" spans="1:21" x14ac:dyDescent="0.25">
      <c r="A249">
        <v>253</v>
      </c>
      <c r="B249" t="s">
        <v>655</v>
      </c>
      <c r="C249">
        <v>103900</v>
      </c>
      <c r="D249">
        <v>871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f t="shared" si="12"/>
        <v>0</v>
      </c>
      <c r="R249">
        <f>SUMIFS(Tabel132[Cluster],Tabel132[ID],A249)</f>
        <v>0</v>
      </c>
      <c r="S249" t="str">
        <f t="shared" si="13"/>
        <v/>
      </c>
      <c r="T249">
        <f t="shared" si="14"/>
        <v>0</v>
      </c>
      <c r="U249">
        <f t="shared" si="15"/>
        <v>0</v>
      </c>
    </row>
    <row r="250" spans="1:21" x14ac:dyDescent="0.25">
      <c r="A250">
        <v>254</v>
      </c>
      <c r="B250" t="s">
        <v>102</v>
      </c>
      <c r="C250">
        <v>25200</v>
      </c>
      <c r="D250">
        <v>315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f t="shared" si="12"/>
        <v>0</v>
      </c>
      <c r="R250">
        <f>SUMIFS(Tabel132[Cluster],Tabel132[ID],A250)</f>
        <v>33</v>
      </c>
      <c r="S250" t="str">
        <f t="shared" si="13"/>
        <v/>
      </c>
      <c r="T250">
        <f t="shared" si="14"/>
        <v>0</v>
      </c>
      <c r="U250">
        <f t="shared" si="15"/>
        <v>0</v>
      </c>
    </row>
    <row r="251" spans="1:21" x14ac:dyDescent="0.25">
      <c r="A251">
        <v>255</v>
      </c>
      <c r="B251" t="s">
        <v>103</v>
      </c>
      <c r="C251">
        <v>66300</v>
      </c>
      <c r="D251">
        <v>239</v>
      </c>
      <c r="E251">
        <v>2195</v>
      </c>
      <c r="F251">
        <v>778</v>
      </c>
      <c r="G251">
        <v>340</v>
      </c>
      <c r="H251">
        <v>2049</v>
      </c>
      <c r="I251">
        <v>894</v>
      </c>
      <c r="J251">
        <v>516</v>
      </c>
      <c r="K251">
        <v>848</v>
      </c>
      <c r="L251">
        <v>267</v>
      </c>
      <c r="M251">
        <v>112</v>
      </c>
      <c r="N251">
        <v>1367</v>
      </c>
      <c r="O251">
        <v>2148</v>
      </c>
      <c r="P251">
        <v>1025</v>
      </c>
      <c r="Q251">
        <f t="shared" si="12"/>
        <v>1</v>
      </c>
      <c r="R251">
        <f>SUMIFS(Tabel132[Cluster],Tabel132[ID],A251)</f>
        <v>79</v>
      </c>
      <c r="S251">
        <f t="shared" si="13"/>
        <v>0.82204176493906778</v>
      </c>
      <c r="T251">
        <f t="shared" si="14"/>
        <v>1088.5714285714287</v>
      </c>
      <c r="U251">
        <f t="shared" si="15"/>
        <v>983.8</v>
      </c>
    </row>
    <row r="252" spans="1:21" x14ac:dyDescent="0.25">
      <c r="A252">
        <v>256</v>
      </c>
      <c r="B252" t="s">
        <v>656</v>
      </c>
      <c r="C252">
        <v>36300</v>
      </c>
      <c r="D252">
        <v>663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f t="shared" si="12"/>
        <v>0</v>
      </c>
      <c r="R252">
        <f>SUMIFS(Tabel132[Cluster],Tabel132[ID],A252)</f>
        <v>45</v>
      </c>
      <c r="S252" t="str">
        <f t="shared" si="13"/>
        <v/>
      </c>
      <c r="T252">
        <f t="shared" si="14"/>
        <v>0</v>
      </c>
      <c r="U252">
        <f t="shared" si="15"/>
        <v>0</v>
      </c>
    </row>
    <row r="253" spans="1:21" x14ac:dyDescent="0.25">
      <c r="A253">
        <v>257</v>
      </c>
      <c r="B253" t="s">
        <v>104</v>
      </c>
      <c r="C253">
        <v>18100</v>
      </c>
      <c r="D253">
        <v>533</v>
      </c>
      <c r="E253">
        <v>1668</v>
      </c>
      <c r="F253">
        <v>306</v>
      </c>
      <c r="G253">
        <v>23</v>
      </c>
      <c r="H253">
        <v>340</v>
      </c>
      <c r="I253">
        <v>461</v>
      </c>
      <c r="J253">
        <v>516</v>
      </c>
      <c r="K253">
        <v>60</v>
      </c>
      <c r="L253">
        <v>142</v>
      </c>
      <c r="M253">
        <v>858</v>
      </c>
      <c r="N253">
        <v>662</v>
      </c>
      <c r="O253">
        <v>304</v>
      </c>
      <c r="P253">
        <v>636</v>
      </c>
      <c r="Q253">
        <f t="shared" si="12"/>
        <v>1</v>
      </c>
      <c r="R253">
        <f>SUMIFS(Tabel132[Cluster],Tabel132[ID],A253)</f>
        <v>22</v>
      </c>
      <c r="S253">
        <f t="shared" si="13"/>
        <v>0.89122326339587332</v>
      </c>
      <c r="T253">
        <f t="shared" si="14"/>
        <v>482</v>
      </c>
      <c r="U253">
        <f t="shared" si="15"/>
        <v>520.4</v>
      </c>
    </row>
    <row r="254" spans="1:21" x14ac:dyDescent="0.25">
      <c r="A254">
        <v>258</v>
      </c>
      <c r="B254" t="s">
        <v>105</v>
      </c>
      <c r="C254">
        <v>49600</v>
      </c>
      <c r="D254">
        <v>242</v>
      </c>
      <c r="E254">
        <v>685</v>
      </c>
      <c r="F254">
        <v>125</v>
      </c>
      <c r="G254">
        <v>452</v>
      </c>
      <c r="H254">
        <v>503</v>
      </c>
      <c r="I254">
        <v>2196</v>
      </c>
      <c r="J254">
        <v>344</v>
      </c>
      <c r="K254">
        <v>356</v>
      </c>
      <c r="L254">
        <v>836</v>
      </c>
      <c r="M254">
        <v>332</v>
      </c>
      <c r="N254">
        <v>3560</v>
      </c>
      <c r="O254">
        <v>1281</v>
      </c>
      <c r="P254">
        <v>200</v>
      </c>
      <c r="Q254">
        <f t="shared" si="12"/>
        <v>1</v>
      </c>
      <c r="R254">
        <f>SUMIFS(Tabel132[Cluster],Tabel132[ID],A254)</f>
        <v>65</v>
      </c>
      <c r="S254">
        <f t="shared" si="13"/>
        <v>0.35663631332607248</v>
      </c>
      <c r="T254">
        <f t="shared" si="14"/>
        <v>665.85714285714289</v>
      </c>
      <c r="U254">
        <f t="shared" si="15"/>
        <v>1241.8</v>
      </c>
    </row>
    <row r="255" spans="1:21" x14ac:dyDescent="0.25">
      <c r="A255">
        <v>259</v>
      </c>
      <c r="B255" t="s">
        <v>657</v>
      </c>
      <c r="C255">
        <v>43800</v>
      </c>
      <c r="D255">
        <v>934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f t="shared" si="12"/>
        <v>0</v>
      </c>
      <c r="R255">
        <f>SUMIFS(Tabel132[Cluster],Tabel132[ID],A255)</f>
        <v>56</v>
      </c>
      <c r="S255" t="str">
        <f t="shared" si="13"/>
        <v/>
      </c>
      <c r="T255">
        <f t="shared" si="14"/>
        <v>0</v>
      </c>
      <c r="U255">
        <f t="shared" si="15"/>
        <v>0</v>
      </c>
    </row>
    <row r="256" spans="1:21" x14ac:dyDescent="0.25">
      <c r="A256">
        <v>260</v>
      </c>
      <c r="B256" t="s">
        <v>106</v>
      </c>
      <c r="C256">
        <v>34300</v>
      </c>
      <c r="D256">
        <v>619</v>
      </c>
      <c r="E256">
        <v>145</v>
      </c>
      <c r="F256">
        <v>4</v>
      </c>
      <c r="G256">
        <v>4</v>
      </c>
      <c r="H256">
        <v>75</v>
      </c>
      <c r="I256">
        <v>9</v>
      </c>
      <c r="J256">
        <v>11</v>
      </c>
      <c r="K256">
        <v>75</v>
      </c>
      <c r="L256">
        <v>21</v>
      </c>
      <c r="M256">
        <v>19</v>
      </c>
      <c r="N256">
        <v>13</v>
      </c>
      <c r="O256">
        <v>82</v>
      </c>
      <c r="P256">
        <v>148</v>
      </c>
      <c r="Q256">
        <f t="shared" si="12"/>
        <v>1</v>
      </c>
      <c r="R256">
        <f>SUMIFS(Tabel132[Cluster],Tabel132[ID],A256)</f>
        <v>44</v>
      </c>
      <c r="S256">
        <f t="shared" si="13"/>
        <v>0.75570246014005038</v>
      </c>
      <c r="T256">
        <f t="shared" si="14"/>
        <v>46.142857142857146</v>
      </c>
      <c r="U256">
        <f t="shared" si="15"/>
        <v>56.6</v>
      </c>
    </row>
    <row r="257" spans="1:21" x14ac:dyDescent="0.25">
      <c r="A257">
        <v>261</v>
      </c>
      <c r="B257" t="s">
        <v>658</v>
      </c>
      <c r="C257">
        <v>103500</v>
      </c>
      <c r="D257">
        <v>871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f t="shared" si="12"/>
        <v>0</v>
      </c>
      <c r="R257">
        <f>SUMIFS(Tabel132[Cluster],Tabel132[ID],A257)</f>
        <v>0</v>
      </c>
      <c r="S257" t="str">
        <f t="shared" si="13"/>
        <v/>
      </c>
      <c r="T257">
        <f t="shared" si="14"/>
        <v>0</v>
      </c>
      <c r="U257">
        <f t="shared" si="15"/>
        <v>0</v>
      </c>
    </row>
    <row r="258" spans="1:21" x14ac:dyDescent="0.25">
      <c r="A258">
        <v>262</v>
      </c>
      <c r="B258" t="s">
        <v>107</v>
      </c>
      <c r="C258">
        <v>68900</v>
      </c>
      <c r="D258">
        <v>856</v>
      </c>
      <c r="E258">
        <v>9267</v>
      </c>
      <c r="F258">
        <v>3834</v>
      </c>
      <c r="G258">
        <v>516</v>
      </c>
      <c r="H258">
        <v>14560</v>
      </c>
      <c r="I258">
        <v>6172</v>
      </c>
      <c r="J258">
        <v>3370</v>
      </c>
      <c r="K258">
        <v>6543</v>
      </c>
      <c r="L258">
        <v>4352</v>
      </c>
      <c r="M258">
        <v>1386</v>
      </c>
      <c r="N258">
        <v>3189</v>
      </c>
      <c r="O258">
        <v>10715</v>
      </c>
      <c r="P258">
        <v>5966</v>
      </c>
      <c r="Q258">
        <f t="shared" si="12"/>
        <v>1</v>
      </c>
      <c r="R258">
        <f>SUMIFS(Tabel132[Cluster],Tabel132[ID],A258)</f>
        <v>81</v>
      </c>
      <c r="S258">
        <f t="shared" si="13"/>
        <v>0.63482671197901697</v>
      </c>
      <c r="T258">
        <f t="shared" si="14"/>
        <v>6323.1428571428569</v>
      </c>
      <c r="U258">
        <f t="shared" si="15"/>
        <v>5121.6000000000004</v>
      </c>
    </row>
    <row r="259" spans="1:21" x14ac:dyDescent="0.25">
      <c r="A259">
        <v>263</v>
      </c>
      <c r="B259" t="s">
        <v>108</v>
      </c>
      <c r="C259">
        <v>72200</v>
      </c>
      <c r="D259">
        <v>141</v>
      </c>
      <c r="E259">
        <v>0</v>
      </c>
      <c r="F259">
        <v>10</v>
      </c>
      <c r="G259">
        <v>0</v>
      </c>
      <c r="H259">
        <v>7</v>
      </c>
      <c r="I259">
        <v>1</v>
      </c>
      <c r="J259">
        <v>0</v>
      </c>
      <c r="K259">
        <v>2</v>
      </c>
      <c r="L259">
        <v>1</v>
      </c>
      <c r="M259">
        <v>0</v>
      </c>
      <c r="N259">
        <v>23</v>
      </c>
      <c r="O259">
        <v>3</v>
      </c>
      <c r="P259">
        <v>58</v>
      </c>
      <c r="Q259">
        <f t="shared" si="12"/>
        <v>1</v>
      </c>
      <c r="R259">
        <f>SUMIFS(Tabel132[Cluster],Tabel132[ID],A259)</f>
        <v>83</v>
      </c>
      <c r="S259">
        <f t="shared" si="13"/>
        <v>0.16169560230098887</v>
      </c>
      <c r="T259">
        <f t="shared" si="14"/>
        <v>2.8571428571428572</v>
      </c>
      <c r="U259">
        <f t="shared" si="15"/>
        <v>17</v>
      </c>
    </row>
    <row r="260" spans="1:21" x14ac:dyDescent="0.25">
      <c r="A260">
        <v>264</v>
      </c>
      <c r="B260" t="s">
        <v>659</v>
      </c>
      <c r="C260">
        <v>20900</v>
      </c>
      <c r="D260">
        <v>714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f t="shared" ref="Q260:Q323" si="16">IF(AND(T260=0,U260=0),0,1)</f>
        <v>0</v>
      </c>
      <c r="R260">
        <f>SUMIFS(Tabel132[Cluster],Tabel132[ID],A260)</f>
        <v>0</v>
      </c>
      <c r="S260" t="str">
        <f t="shared" ref="S260:S323" si="17">IFERROR(_xlfn.T.TEST(E260:K260,L260:P260,2,2),"")</f>
        <v/>
      </c>
      <c r="T260">
        <f t="shared" ref="T260:T323" si="18">AVERAGE(E260:K260)</f>
        <v>0</v>
      </c>
      <c r="U260">
        <f t="shared" ref="U260:U323" si="19">AVERAGE(L260:P260)</f>
        <v>0</v>
      </c>
    </row>
    <row r="261" spans="1:21" x14ac:dyDescent="0.25">
      <c r="A261">
        <v>266</v>
      </c>
      <c r="B261" t="s">
        <v>109</v>
      </c>
      <c r="C261">
        <v>49700</v>
      </c>
      <c r="D261">
        <v>242</v>
      </c>
      <c r="E261">
        <v>5</v>
      </c>
      <c r="F261">
        <v>1</v>
      </c>
      <c r="G261">
        <v>9</v>
      </c>
      <c r="H261">
        <v>218</v>
      </c>
      <c r="I261">
        <v>68</v>
      </c>
      <c r="J261">
        <v>44</v>
      </c>
      <c r="K261">
        <v>72</v>
      </c>
      <c r="L261">
        <v>57</v>
      </c>
      <c r="M261">
        <v>24</v>
      </c>
      <c r="N261">
        <v>20</v>
      </c>
      <c r="O261">
        <v>155</v>
      </c>
      <c r="P261">
        <v>5</v>
      </c>
      <c r="Q261">
        <f t="shared" si="16"/>
        <v>1</v>
      </c>
      <c r="R261">
        <f>SUMIFS(Tabel132[Cluster],Tabel132[ID],A261)</f>
        <v>65</v>
      </c>
      <c r="S261">
        <f t="shared" si="17"/>
        <v>0.86112490296589006</v>
      </c>
      <c r="T261">
        <f t="shared" si="18"/>
        <v>59.571428571428569</v>
      </c>
      <c r="U261">
        <f t="shared" si="19"/>
        <v>52.2</v>
      </c>
    </row>
    <row r="262" spans="1:21" x14ac:dyDescent="0.25">
      <c r="A262">
        <v>267</v>
      </c>
      <c r="B262" t="s">
        <v>660</v>
      </c>
      <c r="C262">
        <v>33500</v>
      </c>
      <c r="D262">
        <v>814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f t="shared" si="16"/>
        <v>0</v>
      </c>
      <c r="R262">
        <f>SUMIFS(Tabel132[Cluster],Tabel132[ID],A262)</f>
        <v>42</v>
      </c>
      <c r="S262" t="str">
        <f t="shared" si="17"/>
        <v/>
      </c>
      <c r="T262">
        <f t="shared" si="18"/>
        <v>0</v>
      </c>
      <c r="U262">
        <f t="shared" si="19"/>
        <v>0</v>
      </c>
    </row>
    <row r="263" spans="1:21" x14ac:dyDescent="0.25">
      <c r="A263">
        <v>268</v>
      </c>
      <c r="B263" t="s">
        <v>661</v>
      </c>
      <c r="C263">
        <v>34400</v>
      </c>
      <c r="D263">
        <v>619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f t="shared" si="16"/>
        <v>0</v>
      </c>
      <c r="R263">
        <f>SUMIFS(Tabel132[Cluster],Tabel132[ID],A263)</f>
        <v>44</v>
      </c>
      <c r="S263" t="str">
        <f t="shared" si="17"/>
        <v/>
      </c>
      <c r="T263">
        <f t="shared" si="18"/>
        <v>0</v>
      </c>
      <c r="U263">
        <f t="shared" si="19"/>
        <v>0</v>
      </c>
    </row>
    <row r="264" spans="1:21" x14ac:dyDescent="0.25">
      <c r="A264">
        <v>269</v>
      </c>
      <c r="B264" t="s">
        <v>110</v>
      </c>
      <c r="C264">
        <v>17100</v>
      </c>
      <c r="D264">
        <v>425</v>
      </c>
      <c r="E264">
        <v>53</v>
      </c>
      <c r="F264">
        <v>566</v>
      </c>
      <c r="G264">
        <v>424</v>
      </c>
      <c r="H264">
        <v>287</v>
      </c>
      <c r="I264">
        <v>21</v>
      </c>
      <c r="J264">
        <v>34</v>
      </c>
      <c r="K264">
        <v>37</v>
      </c>
      <c r="L264">
        <v>2</v>
      </c>
      <c r="M264">
        <v>294</v>
      </c>
      <c r="N264">
        <v>50</v>
      </c>
      <c r="O264">
        <v>498</v>
      </c>
      <c r="P264">
        <v>115</v>
      </c>
      <c r="Q264">
        <f t="shared" si="16"/>
        <v>1</v>
      </c>
      <c r="R264">
        <f>SUMIFS(Tabel132[Cluster],Tabel132[ID],A264)</f>
        <v>21</v>
      </c>
      <c r="S264">
        <f t="shared" si="17"/>
        <v>0.93024098567902225</v>
      </c>
      <c r="T264">
        <f t="shared" si="18"/>
        <v>203.14285714285714</v>
      </c>
      <c r="U264">
        <f t="shared" si="19"/>
        <v>191.8</v>
      </c>
    </row>
    <row r="265" spans="1:21" x14ac:dyDescent="0.25">
      <c r="A265">
        <v>270</v>
      </c>
      <c r="B265" t="s">
        <v>662</v>
      </c>
      <c r="C265">
        <v>103600</v>
      </c>
      <c r="D265">
        <v>871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f t="shared" si="16"/>
        <v>0</v>
      </c>
      <c r="R265">
        <f>SUMIFS(Tabel132[Cluster],Tabel132[ID],A265)</f>
        <v>0</v>
      </c>
      <c r="S265" t="str">
        <f t="shared" si="17"/>
        <v/>
      </c>
      <c r="T265">
        <f t="shared" si="18"/>
        <v>0</v>
      </c>
      <c r="U265">
        <f t="shared" si="19"/>
        <v>0</v>
      </c>
    </row>
    <row r="266" spans="1:21" x14ac:dyDescent="0.25">
      <c r="A266">
        <v>271</v>
      </c>
      <c r="B266" t="s">
        <v>111</v>
      </c>
      <c r="C266">
        <v>79600</v>
      </c>
      <c r="D266">
        <v>339</v>
      </c>
      <c r="E266">
        <v>2</v>
      </c>
      <c r="F266">
        <v>21</v>
      </c>
      <c r="G266">
        <v>0</v>
      </c>
      <c r="H266">
        <v>48</v>
      </c>
      <c r="I266">
        <v>6</v>
      </c>
      <c r="J266">
        <v>131</v>
      </c>
      <c r="K266">
        <v>177</v>
      </c>
      <c r="L266">
        <v>1</v>
      </c>
      <c r="M266">
        <v>0</v>
      </c>
      <c r="N266">
        <v>61</v>
      </c>
      <c r="O266">
        <v>1</v>
      </c>
      <c r="P266">
        <v>312</v>
      </c>
      <c r="Q266">
        <f t="shared" si="16"/>
        <v>1</v>
      </c>
      <c r="R266">
        <f>SUMIFS(Tabel132[Cluster],Tabel132[ID],A266)</f>
        <v>86</v>
      </c>
      <c r="S266">
        <f t="shared" si="17"/>
        <v>0.74345929191266302</v>
      </c>
      <c r="T266">
        <f t="shared" si="18"/>
        <v>55</v>
      </c>
      <c r="U266">
        <f t="shared" si="19"/>
        <v>75</v>
      </c>
    </row>
    <row r="267" spans="1:21" x14ac:dyDescent="0.25">
      <c r="A267">
        <v>272</v>
      </c>
      <c r="B267" t="s">
        <v>112</v>
      </c>
      <c r="C267">
        <v>72300</v>
      </c>
      <c r="D267">
        <v>141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4</v>
      </c>
      <c r="O267">
        <v>0</v>
      </c>
      <c r="P267">
        <v>0</v>
      </c>
      <c r="Q267">
        <f t="shared" si="16"/>
        <v>1</v>
      </c>
      <c r="R267">
        <f>SUMIFS(Tabel132[Cluster],Tabel132[ID],A267)</f>
        <v>83</v>
      </c>
      <c r="S267">
        <f t="shared" si="17"/>
        <v>0.25498114530639793</v>
      </c>
      <c r="T267">
        <f t="shared" si="18"/>
        <v>0</v>
      </c>
      <c r="U267">
        <f t="shared" si="19"/>
        <v>0.8</v>
      </c>
    </row>
    <row r="268" spans="1:21" x14ac:dyDescent="0.25">
      <c r="A268">
        <v>274</v>
      </c>
      <c r="B268" t="s">
        <v>113</v>
      </c>
      <c r="C268">
        <v>26400</v>
      </c>
      <c r="D268">
        <v>879</v>
      </c>
      <c r="E268">
        <v>2407</v>
      </c>
      <c r="F268">
        <v>303</v>
      </c>
      <c r="G268">
        <v>155</v>
      </c>
      <c r="H268">
        <v>1216</v>
      </c>
      <c r="I268">
        <v>896</v>
      </c>
      <c r="J268">
        <v>1289</v>
      </c>
      <c r="K268">
        <v>1205</v>
      </c>
      <c r="L268">
        <v>422</v>
      </c>
      <c r="M268">
        <v>912</v>
      </c>
      <c r="N268">
        <v>3096</v>
      </c>
      <c r="O268">
        <v>1487</v>
      </c>
      <c r="P268">
        <v>4031</v>
      </c>
      <c r="Q268">
        <f t="shared" si="16"/>
        <v>1</v>
      </c>
      <c r="R268">
        <f>SUMIFS(Tabel132[Cluster],Tabel132[ID],A268)</f>
        <v>34</v>
      </c>
      <c r="S268">
        <f t="shared" si="17"/>
        <v>0.19071462709628514</v>
      </c>
      <c r="T268">
        <f t="shared" si="18"/>
        <v>1067.2857142857142</v>
      </c>
      <c r="U268">
        <f t="shared" si="19"/>
        <v>1989.6</v>
      </c>
    </row>
    <row r="269" spans="1:21" x14ac:dyDescent="0.25">
      <c r="A269">
        <v>275</v>
      </c>
      <c r="B269" t="s">
        <v>663</v>
      </c>
      <c r="C269">
        <v>49300</v>
      </c>
      <c r="D269">
        <v>477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f t="shared" si="16"/>
        <v>0</v>
      </c>
      <c r="R269">
        <f>SUMIFS(Tabel132[Cluster],Tabel132[ID],A269)</f>
        <v>0</v>
      </c>
      <c r="S269" t="str">
        <f t="shared" si="17"/>
        <v/>
      </c>
      <c r="T269">
        <f t="shared" si="18"/>
        <v>0</v>
      </c>
      <c r="U269">
        <f t="shared" si="19"/>
        <v>0</v>
      </c>
    </row>
    <row r="270" spans="1:21" x14ac:dyDescent="0.25">
      <c r="A270">
        <v>276</v>
      </c>
      <c r="B270" t="s">
        <v>664</v>
      </c>
      <c r="C270">
        <v>33800</v>
      </c>
      <c r="D270">
        <v>961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f t="shared" si="16"/>
        <v>0</v>
      </c>
      <c r="R270">
        <f>SUMIFS(Tabel132[Cluster],Tabel132[ID],A270)</f>
        <v>43</v>
      </c>
      <c r="S270" t="str">
        <f t="shared" si="17"/>
        <v/>
      </c>
      <c r="T270">
        <f t="shared" si="18"/>
        <v>0</v>
      </c>
      <c r="U270">
        <f t="shared" si="19"/>
        <v>0</v>
      </c>
    </row>
    <row r="271" spans="1:21" x14ac:dyDescent="0.25">
      <c r="A271">
        <v>277</v>
      </c>
      <c r="B271" t="s">
        <v>665</v>
      </c>
      <c r="C271">
        <v>103800</v>
      </c>
      <c r="D271">
        <v>871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f t="shared" si="16"/>
        <v>0</v>
      </c>
      <c r="R271">
        <f>SUMIFS(Tabel132[Cluster],Tabel132[ID],A271)</f>
        <v>0</v>
      </c>
      <c r="S271" t="str">
        <f t="shared" si="17"/>
        <v/>
      </c>
      <c r="T271">
        <f t="shared" si="18"/>
        <v>0</v>
      </c>
      <c r="U271">
        <f t="shared" si="19"/>
        <v>0</v>
      </c>
    </row>
    <row r="272" spans="1:21" x14ac:dyDescent="0.25">
      <c r="A272">
        <v>278</v>
      </c>
      <c r="B272" t="s">
        <v>114</v>
      </c>
      <c r="C272">
        <v>50000</v>
      </c>
      <c r="D272">
        <v>477</v>
      </c>
      <c r="E272">
        <v>282</v>
      </c>
      <c r="F272">
        <v>161</v>
      </c>
      <c r="G272">
        <v>219</v>
      </c>
      <c r="H272">
        <v>299</v>
      </c>
      <c r="I272">
        <v>388</v>
      </c>
      <c r="J272">
        <v>108</v>
      </c>
      <c r="K272">
        <v>151</v>
      </c>
      <c r="L272">
        <v>67</v>
      </c>
      <c r="M272">
        <v>128</v>
      </c>
      <c r="N272">
        <v>137</v>
      </c>
      <c r="O272">
        <v>217</v>
      </c>
      <c r="P272">
        <v>675</v>
      </c>
      <c r="Q272">
        <f t="shared" si="16"/>
        <v>1</v>
      </c>
      <c r="R272">
        <f>SUMIFS(Tabel132[Cluster],Tabel132[ID],A272)</f>
        <v>66</v>
      </c>
      <c r="S272">
        <f t="shared" si="17"/>
        <v>0.88492975853946421</v>
      </c>
      <c r="T272">
        <f t="shared" si="18"/>
        <v>229.71428571428572</v>
      </c>
      <c r="U272">
        <f t="shared" si="19"/>
        <v>244.8</v>
      </c>
    </row>
    <row r="273" spans="1:21" x14ac:dyDescent="0.25">
      <c r="A273">
        <v>279</v>
      </c>
      <c r="B273" t="s">
        <v>115</v>
      </c>
      <c r="C273">
        <v>25800</v>
      </c>
      <c r="D273">
        <v>894</v>
      </c>
      <c r="E273">
        <v>10</v>
      </c>
      <c r="F273">
        <v>2</v>
      </c>
      <c r="G273">
        <v>2</v>
      </c>
      <c r="H273">
        <v>5</v>
      </c>
      <c r="I273">
        <v>5</v>
      </c>
      <c r="J273">
        <v>11</v>
      </c>
      <c r="K273">
        <v>2</v>
      </c>
      <c r="L273">
        <v>0</v>
      </c>
      <c r="M273">
        <v>3</v>
      </c>
      <c r="N273">
        <v>18</v>
      </c>
      <c r="O273">
        <v>7</v>
      </c>
      <c r="P273">
        <v>19</v>
      </c>
      <c r="Q273">
        <f t="shared" si="16"/>
        <v>1</v>
      </c>
      <c r="R273">
        <f>SUMIFS(Tabel132[Cluster],Tabel132[ID],A273)</f>
        <v>33</v>
      </c>
      <c r="S273">
        <f t="shared" si="17"/>
        <v>0.28601018819472462</v>
      </c>
      <c r="T273">
        <f t="shared" si="18"/>
        <v>5.2857142857142856</v>
      </c>
      <c r="U273">
        <f t="shared" si="19"/>
        <v>9.4</v>
      </c>
    </row>
    <row r="274" spans="1:21" x14ac:dyDescent="0.25">
      <c r="A274">
        <v>280</v>
      </c>
      <c r="B274" t="s">
        <v>666</v>
      </c>
      <c r="C274">
        <v>87100</v>
      </c>
      <c r="D274">
        <v>987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3</v>
      </c>
      <c r="P274">
        <v>0</v>
      </c>
      <c r="Q274">
        <f t="shared" si="16"/>
        <v>1</v>
      </c>
      <c r="R274">
        <f>SUMIFS(Tabel132[Cluster],Tabel132[ID],A274)</f>
        <v>94</v>
      </c>
      <c r="S274">
        <f t="shared" si="17"/>
        <v>0.25498114530639771</v>
      </c>
      <c r="T274">
        <f t="shared" si="18"/>
        <v>0</v>
      </c>
      <c r="U274">
        <f t="shared" si="19"/>
        <v>0.6</v>
      </c>
    </row>
    <row r="275" spans="1:21" x14ac:dyDescent="0.25">
      <c r="A275">
        <v>281</v>
      </c>
      <c r="B275" t="s">
        <v>116</v>
      </c>
      <c r="C275">
        <v>14900</v>
      </c>
      <c r="D275">
        <v>394</v>
      </c>
      <c r="E275">
        <v>167</v>
      </c>
      <c r="F275">
        <v>249</v>
      </c>
      <c r="G275">
        <v>114</v>
      </c>
      <c r="H275">
        <v>241</v>
      </c>
      <c r="I275">
        <v>94</v>
      </c>
      <c r="J275">
        <v>184</v>
      </c>
      <c r="K275">
        <v>11</v>
      </c>
      <c r="L275">
        <v>415</v>
      </c>
      <c r="M275">
        <v>269</v>
      </c>
      <c r="N275">
        <v>333</v>
      </c>
      <c r="O275">
        <v>1342</v>
      </c>
      <c r="P275">
        <v>36</v>
      </c>
      <c r="Q275">
        <f t="shared" si="16"/>
        <v>1</v>
      </c>
      <c r="R275">
        <f>SUMIFS(Tabel132[Cluster],Tabel132[ID],A275)</f>
        <v>18</v>
      </c>
      <c r="S275">
        <f t="shared" si="17"/>
        <v>0.11554878894389874</v>
      </c>
      <c r="T275">
        <f t="shared" si="18"/>
        <v>151.42857142857142</v>
      </c>
      <c r="U275">
        <f t="shared" si="19"/>
        <v>479</v>
      </c>
    </row>
    <row r="276" spans="1:21" x14ac:dyDescent="0.25">
      <c r="A276">
        <v>283</v>
      </c>
      <c r="B276" t="s">
        <v>667</v>
      </c>
      <c r="C276">
        <v>87300</v>
      </c>
      <c r="D276">
        <v>987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f t="shared" si="16"/>
        <v>0</v>
      </c>
      <c r="R276">
        <f>SUMIFS(Tabel132[Cluster],Tabel132[ID],A276)</f>
        <v>94</v>
      </c>
      <c r="S276" t="str">
        <f t="shared" si="17"/>
        <v/>
      </c>
      <c r="T276">
        <f t="shared" si="18"/>
        <v>0</v>
      </c>
      <c r="U276">
        <f t="shared" si="19"/>
        <v>0</v>
      </c>
    </row>
    <row r="277" spans="1:21" x14ac:dyDescent="0.25">
      <c r="A277">
        <v>284</v>
      </c>
      <c r="B277" t="s">
        <v>668</v>
      </c>
      <c r="C277">
        <v>33900</v>
      </c>
      <c r="D277">
        <v>961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f t="shared" si="16"/>
        <v>0</v>
      </c>
      <c r="R277">
        <f>SUMIFS(Tabel132[Cluster],Tabel132[ID],A277)</f>
        <v>43</v>
      </c>
      <c r="S277" t="str">
        <f t="shared" si="17"/>
        <v/>
      </c>
      <c r="T277">
        <f t="shared" si="18"/>
        <v>0</v>
      </c>
      <c r="U277">
        <f t="shared" si="19"/>
        <v>0</v>
      </c>
    </row>
    <row r="278" spans="1:21" x14ac:dyDescent="0.25">
      <c r="A278">
        <v>285</v>
      </c>
      <c r="B278" t="s">
        <v>669</v>
      </c>
      <c r="C278">
        <v>104000</v>
      </c>
      <c r="D278">
        <v>871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f t="shared" si="16"/>
        <v>0</v>
      </c>
      <c r="R278">
        <f>SUMIFS(Tabel132[Cluster],Tabel132[ID],A278)</f>
        <v>0</v>
      </c>
      <c r="S278" t="str">
        <f t="shared" si="17"/>
        <v/>
      </c>
      <c r="T278">
        <f t="shared" si="18"/>
        <v>0</v>
      </c>
      <c r="U278">
        <f t="shared" si="19"/>
        <v>0</v>
      </c>
    </row>
    <row r="279" spans="1:21" x14ac:dyDescent="0.25">
      <c r="A279">
        <v>286</v>
      </c>
      <c r="B279" t="s">
        <v>670</v>
      </c>
      <c r="C279">
        <v>73700</v>
      </c>
      <c r="D279">
        <v>141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f t="shared" si="16"/>
        <v>1</v>
      </c>
      <c r="R279">
        <f>SUMIFS(Tabel132[Cluster],Tabel132[ID],A279)</f>
        <v>83</v>
      </c>
      <c r="S279">
        <f t="shared" si="17"/>
        <v>0.42411366209585688</v>
      </c>
      <c r="T279">
        <f t="shared" si="18"/>
        <v>0.14285714285714285</v>
      </c>
      <c r="U279">
        <f t="shared" si="19"/>
        <v>0</v>
      </c>
    </row>
    <row r="280" spans="1:21" x14ac:dyDescent="0.25">
      <c r="A280">
        <v>287</v>
      </c>
      <c r="B280" t="s">
        <v>117</v>
      </c>
      <c r="C280">
        <v>54600</v>
      </c>
      <c r="D280">
        <v>809</v>
      </c>
      <c r="E280">
        <v>0</v>
      </c>
      <c r="F280">
        <v>0</v>
      </c>
      <c r="G280">
        <v>0</v>
      </c>
      <c r="H280">
        <v>31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21</v>
      </c>
      <c r="P280">
        <v>5</v>
      </c>
      <c r="Q280">
        <f t="shared" si="16"/>
        <v>1</v>
      </c>
      <c r="R280">
        <f>SUMIFS(Tabel132[Cluster],Tabel132[ID],A280)</f>
        <v>75</v>
      </c>
      <c r="S280">
        <f t="shared" si="17"/>
        <v>0.90484209426849938</v>
      </c>
      <c r="T280">
        <f t="shared" si="18"/>
        <v>4.4285714285714288</v>
      </c>
      <c r="U280">
        <f t="shared" si="19"/>
        <v>5.2</v>
      </c>
    </row>
    <row r="281" spans="1:21" x14ac:dyDescent="0.25">
      <c r="A281">
        <v>288</v>
      </c>
      <c r="B281" t="s">
        <v>118</v>
      </c>
      <c r="C281">
        <v>22900</v>
      </c>
      <c r="D281">
        <v>746</v>
      </c>
      <c r="E281">
        <v>219</v>
      </c>
      <c r="F281">
        <v>393</v>
      </c>
      <c r="G281">
        <v>293</v>
      </c>
      <c r="H281">
        <v>580</v>
      </c>
      <c r="I281">
        <v>216</v>
      </c>
      <c r="J281">
        <v>192</v>
      </c>
      <c r="K281">
        <v>136</v>
      </c>
      <c r="L281">
        <v>301</v>
      </c>
      <c r="M281">
        <v>148</v>
      </c>
      <c r="N281">
        <v>564</v>
      </c>
      <c r="O281">
        <v>151</v>
      </c>
      <c r="P281">
        <v>848</v>
      </c>
      <c r="Q281">
        <f t="shared" si="16"/>
        <v>1</v>
      </c>
      <c r="R281">
        <f>SUMIFS(Tabel132[Cluster],Tabel132[ID],A281)</f>
        <v>29</v>
      </c>
      <c r="S281">
        <f t="shared" si="17"/>
        <v>0.41081028559116151</v>
      </c>
      <c r="T281">
        <f t="shared" si="18"/>
        <v>289.85714285714283</v>
      </c>
      <c r="U281">
        <f t="shared" si="19"/>
        <v>402.4</v>
      </c>
    </row>
    <row r="282" spans="1:21" x14ac:dyDescent="0.25">
      <c r="A282">
        <v>289</v>
      </c>
      <c r="B282" t="s">
        <v>119</v>
      </c>
      <c r="C282">
        <v>28400</v>
      </c>
      <c r="D282">
        <v>541</v>
      </c>
      <c r="E282">
        <v>335</v>
      </c>
      <c r="F282">
        <v>219</v>
      </c>
      <c r="G282">
        <v>821</v>
      </c>
      <c r="H282">
        <v>2328</v>
      </c>
      <c r="I282">
        <v>2168</v>
      </c>
      <c r="J282">
        <v>501</v>
      </c>
      <c r="K282">
        <v>258</v>
      </c>
      <c r="L282">
        <v>514</v>
      </c>
      <c r="M282">
        <v>492</v>
      </c>
      <c r="N282">
        <v>1290</v>
      </c>
      <c r="O282">
        <v>499</v>
      </c>
      <c r="P282">
        <v>542</v>
      </c>
      <c r="Q282">
        <f t="shared" si="16"/>
        <v>1</v>
      </c>
      <c r="R282">
        <f>SUMIFS(Tabel132[Cluster],Tabel132[ID],A282)</f>
        <v>36</v>
      </c>
      <c r="S282">
        <f t="shared" si="17"/>
        <v>0.53314010093812647</v>
      </c>
      <c r="T282">
        <f t="shared" si="18"/>
        <v>947.14285714285711</v>
      </c>
      <c r="U282">
        <f t="shared" si="19"/>
        <v>667.4</v>
      </c>
    </row>
    <row r="283" spans="1:21" x14ac:dyDescent="0.25">
      <c r="A283">
        <v>290</v>
      </c>
      <c r="B283" t="s">
        <v>671</v>
      </c>
      <c r="C283">
        <v>77200</v>
      </c>
      <c r="D283">
        <v>1097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f t="shared" si="16"/>
        <v>0</v>
      </c>
      <c r="R283">
        <f>SUMIFS(Tabel132[Cluster],Tabel132[ID],A283)</f>
        <v>85</v>
      </c>
      <c r="S283" t="str">
        <f t="shared" si="17"/>
        <v/>
      </c>
      <c r="T283">
        <f t="shared" si="18"/>
        <v>0</v>
      </c>
      <c r="U283">
        <f t="shared" si="19"/>
        <v>0</v>
      </c>
    </row>
    <row r="284" spans="1:21" x14ac:dyDescent="0.25">
      <c r="A284">
        <v>291</v>
      </c>
      <c r="B284" t="s">
        <v>672</v>
      </c>
      <c r="C284">
        <v>34000</v>
      </c>
      <c r="D284">
        <v>961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f t="shared" si="16"/>
        <v>0</v>
      </c>
      <c r="R284">
        <f>SUMIFS(Tabel132[Cluster],Tabel132[ID],A284)</f>
        <v>43</v>
      </c>
      <c r="S284" t="str">
        <f t="shared" si="17"/>
        <v/>
      </c>
      <c r="T284">
        <f t="shared" si="18"/>
        <v>0</v>
      </c>
      <c r="U284">
        <f t="shared" si="19"/>
        <v>0</v>
      </c>
    </row>
    <row r="285" spans="1:21" x14ac:dyDescent="0.25">
      <c r="A285">
        <v>292</v>
      </c>
      <c r="B285" t="s">
        <v>120</v>
      </c>
      <c r="C285">
        <v>50200</v>
      </c>
      <c r="D285">
        <v>278</v>
      </c>
      <c r="E285">
        <v>9</v>
      </c>
      <c r="F285">
        <v>2</v>
      </c>
      <c r="G285">
        <v>4</v>
      </c>
      <c r="H285">
        <v>13</v>
      </c>
      <c r="I285">
        <v>43</v>
      </c>
      <c r="J285">
        <v>0</v>
      </c>
      <c r="K285">
        <v>11</v>
      </c>
      <c r="L285">
        <v>2</v>
      </c>
      <c r="M285">
        <v>5</v>
      </c>
      <c r="N285">
        <v>0</v>
      </c>
      <c r="O285">
        <v>7</v>
      </c>
      <c r="P285">
        <v>556</v>
      </c>
      <c r="Q285">
        <f t="shared" si="16"/>
        <v>1</v>
      </c>
      <c r="R285">
        <f>SUMIFS(Tabel132[Cluster],Tabel132[ID],A285)</f>
        <v>66</v>
      </c>
      <c r="S285">
        <f t="shared" si="17"/>
        <v>0.29098572342765228</v>
      </c>
      <c r="T285">
        <f t="shared" si="18"/>
        <v>11.714285714285714</v>
      </c>
      <c r="U285">
        <f t="shared" si="19"/>
        <v>114</v>
      </c>
    </row>
    <row r="286" spans="1:21" x14ac:dyDescent="0.25">
      <c r="A286">
        <v>293</v>
      </c>
      <c r="B286" t="s">
        <v>673</v>
      </c>
      <c r="C286">
        <v>103700</v>
      </c>
      <c r="D286">
        <v>871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f t="shared" si="16"/>
        <v>0</v>
      </c>
      <c r="R286">
        <f>SUMIFS(Tabel132[Cluster],Tabel132[ID],A286)</f>
        <v>0</v>
      </c>
      <c r="S286" t="str">
        <f t="shared" si="17"/>
        <v/>
      </c>
      <c r="T286">
        <f t="shared" si="18"/>
        <v>0</v>
      </c>
      <c r="U286">
        <f t="shared" si="19"/>
        <v>0</v>
      </c>
    </row>
    <row r="287" spans="1:21" x14ac:dyDescent="0.25">
      <c r="A287">
        <v>294</v>
      </c>
      <c r="B287" t="s">
        <v>674</v>
      </c>
      <c r="C287">
        <v>80700</v>
      </c>
      <c r="D287">
        <v>323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f t="shared" si="16"/>
        <v>0</v>
      </c>
      <c r="R287">
        <f>SUMIFS(Tabel132[Cluster],Tabel132[ID],A287)</f>
        <v>89</v>
      </c>
      <c r="S287" t="str">
        <f t="shared" si="17"/>
        <v/>
      </c>
      <c r="T287">
        <f t="shared" si="18"/>
        <v>0</v>
      </c>
      <c r="U287">
        <f t="shared" si="19"/>
        <v>0</v>
      </c>
    </row>
    <row r="288" spans="1:21" x14ac:dyDescent="0.25">
      <c r="A288">
        <v>295</v>
      </c>
      <c r="B288" t="s">
        <v>121</v>
      </c>
      <c r="C288">
        <v>47100</v>
      </c>
      <c r="D288">
        <v>703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f t="shared" si="16"/>
        <v>0</v>
      </c>
      <c r="R288">
        <f>SUMIFS(Tabel132[Cluster],Tabel132[ID],A288)</f>
        <v>62</v>
      </c>
      <c r="S288" t="str">
        <f t="shared" si="17"/>
        <v/>
      </c>
      <c r="T288">
        <f t="shared" si="18"/>
        <v>0</v>
      </c>
      <c r="U288">
        <f t="shared" si="19"/>
        <v>0</v>
      </c>
    </row>
    <row r="289" spans="1:21" x14ac:dyDescent="0.25">
      <c r="A289">
        <v>296</v>
      </c>
      <c r="B289" t="s">
        <v>122</v>
      </c>
      <c r="C289">
        <v>19700</v>
      </c>
      <c r="D289">
        <v>48</v>
      </c>
      <c r="E289">
        <v>0</v>
      </c>
      <c r="F289">
        <v>759</v>
      </c>
      <c r="G289">
        <v>101</v>
      </c>
      <c r="H289">
        <v>82</v>
      </c>
      <c r="I289">
        <v>99</v>
      </c>
      <c r="J289">
        <v>1186</v>
      </c>
      <c r="K289">
        <v>0</v>
      </c>
      <c r="L289">
        <v>85</v>
      </c>
      <c r="M289">
        <v>117</v>
      </c>
      <c r="N289">
        <v>483</v>
      </c>
      <c r="O289">
        <v>383</v>
      </c>
      <c r="P289">
        <v>0</v>
      </c>
      <c r="Q289">
        <f t="shared" si="16"/>
        <v>1</v>
      </c>
      <c r="R289">
        <f>SUMIFS(Tabel132[Cluster],Tabel132[ID],A289)</f>
        <v>24</v>
      </c>
      <c r="S289">
        <f t="shared" si="17"/>
        <v>0.65182874952673164</v>
      </c>
      <c r="T289">
        <f t="shared" si="18"/>
        <v>318.14285714285717</v>
      </c>
      <c r="U289">
        <f t="shared" si="19"/>
        <v>213.6</v>
      </c>
    </row>
    <row r="290" spans="1:21" x14ac:dyDescent="0.25">
      <c r="A290">
        <v>297</v>
      </c>
      <c r="B290" t="s">
        <v>675</v>
      </c>
      <c r="C290">
        <v>32000</v>
      </c>
      <c r="D290">
        <v>589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f t="shared" si="16"/>
        <v>0</v>
      </c>
      <c r="R290">
        <f>SUMIFS(Tabel132[Cluster],Tabel132[ID],A290)</f>
        <v>42</v>
      </c>
      <c r="S290" t="str">
        <f t="shared" si="17"/>
        <v/>
      </c>
      <c r="T290">
        <f t="shared" si="18"/>
        <v>0</v>
      </c>
      <c r="U290">
        <f t="shared" si="19"/>
        <v>0</v>
      </c>
    </row>
    <row r="291" spans="1:21" x14ac:dyDescent="0.25">
      <c r="A291">
        <v>298</v>
      </c>
      <c r="B291" t="s">
        <v>123</v>
      </c>
      <c r="C291">
        <v>52200</v>
      </c>
      <c r="D291">
        <v>835</v>
      </c>
      <c r="E291">
        <v>129</v>
      </c>
      <c r="F291">
        <v>39</v>
      </c>
      <c r="G291">
        <v>38</v>
      </c>
      <c r="H291">
        <v>654</v>
      </c>
      <c r="I291">
        <v>155</v>
      </c>
      <c r="J291">
        <v>63</v>
      </c>
      <c r="K291">
        <v>562</v>
      </c>
      <c r="L291">
        <v>20</v>
      </c>
      <c r="M291">
        <v>7</v>
      </c>
      <c r="N291">
        <v>423</v>
      </c>
      <c r="O291">
        <v>233</v>
      </c>
      <c r="P291">
        <v>1610</v>
      </c>
      <c r="Q291">
        <f t="shared" si="16"/>
        <v>1</v>
      </c>
      <c r="R291">
        <f>SUMIFS(Tabel132[Cluster],Tabel132[ID],A291)</f>
        <v>73</v>
      </c>
      <c r="S291">
        <f t="shared" si="17"/>
        <v>0.43117726055234584</v>
      </c>
      <c r="T291">
        <f t="shared" si="18"/>
        <v>234.28571428571428</v>
      </c>
      <c r="U291">
        <f t="shared" si="19"/>
        <v>458.6</v>
      </c>
    </row>
    <row r="292" spans="1:21" x14ac:dyDescent="0.25">
      <c r="A292">
        <v>299</v>
      </c>
      <c r="B292" t="s">
        <v>676</v>
      </c>
      <c r="C292">
        <v>1200</v>
      </c>
      <c r="D292">
        <v>500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f t="shared" si="16"/>
        <v>0</v>
      </c>
      <c r="R292">
        <f>SUMIFS(Tabel132[Cluster],Tabel132[ID],A292)</f>
        <v>2</v>
      </c>
      <c r="S292" t="str">
        <f t="shared" si="17"/>
        <v/>
      </c>
      <c r="T292">
        <f t="shared" si="18"/>
        <v>0</v>
      </c>
      <c r="U292">
        <f t="shared" si="19"/>
        <v>0</v>
      </c>
    </row>
    <row r="293" spans="1:21" x14ac:dyDescent="0.25">
      <c r="A293">
        <v>300</v>
      </c>
      <c r="B293" t="s">
        <v>677</v>
      </c>
      <c r="C293">
        <v>69300</v>
      </c>
      <c r="D293">
        <v>178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f t="shared" si="16"/>
        <v>0</v>
      </c>
      <c r="R293">
        <f>SUMIFS(Tabel132[Cluster],Tabel132[ID],A293)</f>
        <v>82</v>
      </c>
      <c r="S293" t="str">
        <f t="shared" si="17"/>
        <v/>
      </c>
      <c r="T293">
        <f t="shared" si="18"/>
        <v>0</v>
      </c>
      <c r="U293">
        <f t="shared" si="19"/>
        <v>0</v>
      </c>
    </row>
    <row r="294" spans="1:21" x14ac:dyDescent="0.25">
      <c r="A294">
        <v>301</v>
      </c>
      <c r="B294" t="s">
        <v>124</v>
      </c>
      <c r="C294">
        <v>112600</v>
      </c>
      <c r="D294">
        <v>768</v>
      </c>
      <c r="E294">
        <v>2812</v>
      </c>
      <c r="F294">
        <v>1798</v>
      </c>
      <c r="G294">
        <v>197</v>
      </c>
      <c r="H294">
        <v>4447</v>
      </c>
      <c r="I294">
        <v>1914</v>
      </c>
      <c r="J294">
        <v>895</v>
      </c>
      <c r="K294">
        <v>1026</v>
      </c>
      <c r="L294">
        <v>1501</v>
      </c>
      <c r="M294">
        <v>938</v>
      </c>
      <c r="N294">
        <v>1388</v>
      </c>
      <c r="O294">
        <v>3744</v>
      </c>
      <c r="P294">
        <v>1328</v>
      </c>
      <c r="Q294">
        <f t="shared" si="16"/>
        <v>1</v>
      </c>
      <c r="R294">
        <f>SUMIFS(Tabel132[Cluster],Tabel132[ID],A294)</f>
        <v>0</v>
      </c>
      <c r="S294">
        <f t="shared" si="17"/>
        <v>0.90843292006680898</v>
      </c>
      <c r="T294">
        <f t="shared" si="18"/>
        <v>1869.8571428571429</v>
      </c>
      <c r="U294">
        <f t="shared" si="19"/>
        <v>1779.8</v>
      </c>
    </row>
    <row r="295" spans="1:21" x14ac:dyDescent="0.25">
      <c r="A295">
        <v>302</v>
      </c>
      <c r="B295" t="s">
        <v>678</v>
      </c>
      <c r="C295">
        <v>78700</v>
      </c>
      <c r="D295">
        <v>339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f t="shared" si="16"/>
        <v>0</v>
      </c>
      <c r="R295">
        <f>SUMIFS(Tabel132[Cluster],Tabel132[ID],A295)</f>
        <v>86</v>
      </c>
      <c r="S295" t="str">
        <f t="shared" si="17"/>
        <v/>
      </c>
      <c r="T295">
        <f t="shared" si="18"/>
        <v>0</v>
      </c>
      <c r="U295">
        <f t="shared" si="19"/>
        <v>0</v>
      </c>
    </row>
    <row r="296" spans="1:21" x14ac:dyDescent="0.25">
      <c r="A296">
        <v>303</v>
      </c>
      <c r="B296" t="s">
        <v>125</v>
      </c>
      <c r="C296">
        <v>47200</v>
      </c>
      <c r="D296">
        <v>295</v>
      </c>
      <c r="E296">
        <v>415</v>
      </c>
      <c r="F296">
        <v>214</v>
      </c>
      <c r="G296">
        <v>325</v>
      </c>
      <c r="H296">
        <v>1792</v>
      </c>
      <c r="I296">
        <v>1510</v>
      </c>
      <c r="J296">
        <v>313</v>
      </c>
      <c r="K296">
        <v>221</v>
      </c>
      <c r="L296">
        <v>319</v>
      </c>
      <c r="M296">
        <v>441</v>
      </c>
      <c r="N296">
        <v>1276</v>
      </c>
      <c r="O296">
        <v>432</v>
      </c>
      <c r="P296">
        <v>777</v>
      </c>
      <c r="Q296">
        <f t="shared" si="16"/>
        <v>1</v>
      </c>
      <c r="R296">
        <f>SUMIFS(Tabel132[Cluster],Tabel132[ID],A296)</f>
        <v>62</v>
      </c>
      <c r="S296">
        <f t="shared" si="17"/>
        <v>0.91843960026613214</v>
      </c>
      <c r="T296">
        <f t="shared" si="18"/>
        <v>684.28571428571433</v>
      </c>
      <c r="U296">
        <f t="shared" si="19"/>
        <v>649</v>
      </c>
    </row>
    <row r="297" spans="1:21" x14ac:dyDescent="0.25">
      <c r="A297">
        <v>304</v>
      </c>
      <c r="B297" t="s">
        <v>126</v>
      </c>
      <c r="C297">
        <v>20400</v>
      </c>
      <c r="D297">
        <v>972</v>
      </c>
      <c r="E297">
        <v>0</v>
      </c>
      <c r="F297">
        <v>497</v>
      </c>
      <c r="G297">
        <v>58</v>
      </c>
      <c r="H297">
        <v>122</v>
      </c>
      <c r="I297">
        <v>53</v>
      </c>
      <c r="J297">
        <v>364</v>
      </c>
      <c r="K297">
        <v>0</v>
      </c>
      <c r="L297">
        <v>43</v>
      </c>
      <c r="M297">
        <v>32</v>
      </c>
      <c r="N297">
        <v>1340</v>
      </c>
      <c r="O297">
        <v>96</v>
      </c>
      <c r="P297">
        <v>20</v>
      </c>
      <c r="Q297">
        <f t="shared" si="16"/>
        <v>1</v>
      </c>
      <c r="R297">
        <f>SUMIFS(Tabel132[Cluster],Tabel132[ID],A297)</f>
        <v>25</v>
      </c>
      <c r="S297">
        <f t="shared" si="17"/>
        <v>0.53258360307491093</v>
      </c>
      <c r="T297">
        <f t="shared" si="18"/>
        <v>156.28571428571428</v>
      </c>
      <c r="U297">
        <f t="shared" si="19"/>
        <v>306.2</v>
      </c>
    </row>
    <row r="298" spans="1:21" x14ac:dyDescent="0.25">
      <c r="A298">
        <v>305</v>
      </c>
      <c r="B298" t="s">
        <v>127</v>
      </c>
      <c r="C298">
        <v>16800</v>
      </c>
      <c r="D298">
        <v>385</v>
      </c>
      <c r="E298">
        <v>1291</v>
      </c>
      <c r="F298">
        <v>541</v>
      </c>
      <c r="G298">
        <v>278</v>
      </c>
      <c r="H298">
        <v>464</v>
      </c>
      <c r="I298">
        <v>447</v>
      </c>
      <c r="J298">
        <v>578</v>
      </c>
      <c r="K298">
        <v>285</v>
      </c>
      <c r="L298">
        <v>399</v>
      </c>
      <c r="M298">
        <v>596</v>
      </c>
      <c r="N298">
        <v>497</v>
      </c>
      <c r="O298">
        <v>818</v>
      </c>
      <c r="P298">
        <v>836</v>
      </c>
      <c r="Q298">
        <f t="shared" si="16"/>
        <v>1</v>
      </c>
      <c r="R298">
        <f>SUMIFS(Tabel132[Cluster],Tabel132[ID],A298)</f>
        <v>20</v>
      </c>
      <c r="S298">
        <f t="shared" si="17"/>
        <v>0.67459239848063401</v>
      </c>
      <c r="T298">
        <f t="shared" si="18"/>
        <v>554.85714285714289</v>
      </c>
      <c r="U298">
        <f t="shared" si="19"/>
        <v>629.20000000000005</v>
      </c>
    </row>
    <row r="299" spans="1:21" x14ac:dyDescent="0.25">
      <c r="A299">
        <v>306</v>
      </c>
      <c r="B299" t="s">
        <v>679</v>
      </c>
      <c r="C299">
        <v>32600</v>
      </c>
      <c r="D299">
        <v>589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f t="shared" si="16"/>
        <v>0</v>
      </c>
      <c r="R299">
        <f>SUMIFS(Tabel132[Cluster],Tabel132[ID],A299)</f>
        <v>42</v>
      </c>
      <c r="S299" t="str">
        <f t="shared" si="17"/>
        <v/>
      </c>
      <c r="T299">
        <f t="shared" si="18"/>
        <v>0</v>
      </c>
      <c r="U299">
        <f t="shared" si="19"/>
        <v>0</v>
      </c>
    </row>
    <row r="300" spans="1:21" x14ac:dyDescent="0.25">
      <c r="A300">
        <v>307</v>
      </c>
      <c r="B300" t="s">
        <v>680</v>
      </c>
      <c r="C300">
        <v>94200</v>
      </c>
      <c r="D300">
        <v>370</v>
      </c>
      <c r="E300">
        <v>0</v>
      </c>
      <c r="F300">
        <v>0</v>
      </c>
      <c r="G300">
        <v>0</v>
      </c>
      <c r="H300">
        <v>7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f t="shared" si="16"/>
        <v>1</v>
      </c>
      <c r="R300">
        <f>SUMIFS(Tabel132[Cluster],Tabel132[ID],A300)</f>
        <v>96</v>
      </c>
      <c r="S300">
        <f t="shared" si="17"/>
        <v>0.42411366209585688</v>
      </c>
      <c r="T300">
        <f t="shared" si="18"/>
        <v>1</v>
      </c>
      <c r="U300">
        <f t="shared" si="19"/>
        <v>0</v>
      </c>
    </row>
    <row r="301" spans="1:21" x14ac:dyDescent="0.25">
      <c r="A301">
        <v>308</v>
      </c>
      <c r="B301" t="s">
        <v>681</v>
      </c>
      <c r="C301">
        <v>27800</v>
      </c>
      <c r="D301">
        <v>22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f t="shared" si="16"/>
        <v>0</v>
      </c>
      <c r="R301">
        <f>SUMIFS(Tabel132[Cluster],Tabel132[ID],A301)</f>
        <v>0</v>
      </c>
      <c r="S301" t="str">
        <f t="shared" si="17"/>
        <v/>
      </c>
      <c r="T301">
        <f t="shared" si="18"/>
        <v>0</v>
      </c>
      <c r="U301">
        <f t="shared" si="19"/>
        <v>0</v>
      </c>
    </row>
    <row r="302" spans="1:21" x14ac:dyDescent="0.25">
      <c r="A302">
        <v>309</v>
      </c>
      <c r="B302" t="s">
        <v>682</v>
      </c>
      <c r="C302">
        <v>109100</v>
      </c>
      <c r="D302">
        <v>760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f t="shared" si="16"/>
        <v>0</v>
      </c>
      <c r="R302">
        <f>SUMIFS(Tabel132[Cluster],Tabel132[ID],A302)</f>
        <v>0</v>
      </c>
      <c r="S302" t="str">
        <f t="shared" si="17"/>
        <v/>
      </c>
      <c r="T302">
        <f t="shared" si="18"/>
        <v>0</v>
      </c>
      <c r="U302">
        <f t="shared" si="19"/>
        <v>0</v>
      </c>
    </row>
    <row r="303" spans="1:21" x14ac:dyDescent="0.25">
      <c r="A303">
        <v>310</v>
      </c>
      <c r="B303" t="s">
        <v>128</v>
      </c>
      <c r="C303">
        <v>49800</v>
      </c>
      <c r="D303">
        <v>275</v>
      </c>
      <c r="E303">
        <v>115</v>
      </c>
      <c r="F303">
        <v>7</v>
      </c>
      <c r="G303">
        <v>4</v>
      </c>
      <c r="H303">
        <v>187</v>
      </c>
      <c r="I303">
        <v>119</v>
      </c>
      <c r="J303">
        <v>97</v>
      </c>
      <c r="K303">
        <v>63</v>
      </c>
      <c r="L303">
        <v>33</v>
      </c>
      <c r="M303">
        <v>106</v>
      </c>
      <c r="N303">
        <v>238</v>
      </c>
      <c r="O303">
        <v>297</v>
      </c>
      <c r="P303">
        <v>62</v>
      </c>
      <c r="Q303">
        <f t="shared" si="16"/>
        <v>1</v>
      </c>
      <c r="R303">
        <f>SUMIFS(Tabel132[Cluster],Tabel132[ID],A303)</f>
        <v>65</v>
      </c>
      <c r="S303">
        <f t="shared" si="17"/>
        <v>0.25488977850672789</v>
      </c>
      <c r="T303">
        <f t="shared" si="18"/>
        <v>84.571428571428569</v>
      </c>
      <c r="U303">
        <f t="shared" si="19"/>
        <v>147.19999999999999</v>
      </c>
    </row>
    <row r="304" spans="1:21" x14ac:dyDescent="0.25">
      <c r="A304">
        <v>311</v>
      </c>
      <c r="B304" t="s">
        <v>129</v>
      </c>
      <c r="C304">
        <v>47300</v>
      </c>
      <c r="D304">
        <v>295</v>
      </c>
      <c r="E304">
        <v>103</v>
      </c>
      <c r="F304">
        <v>109</v>
      </c>
      <c r="G304">
        <v>174</v>
      </c>
      <c r="H304">
        <v>1197</v>
      </c>
      <c r="I304">
        <v>755</v>
      </c>
      <c r="J304">
        <v>329</v>
      </c>
      <c r="K304">
        <v>367</v>
      </c>
      <c r="L304">
        <v>132</v>
      </c>
      <c r="M304">
        <v>491</v>
      </c>
      <c r="N304">
        <v>1038</v>
      </c>
      <c r="O304">
        <v>164</v>
      </c>
      <c r="P304">
        <v>985</v>
      </c>
      <c r="Q304">
        <f t="shared" si="16"/>
        <v>1</v>
      </c>
      <c r="R304">
        <f>SUMIFS(Tabel132[Cluster],Tabel132[ID],A304)</f>
        <v>62</v>
      </c>
      <c r="S304">
        <f t="shared" si="17"/>
        <v>0.6098204823821225</v>
      </c>
      <c r="T304">
        <f t="shared" si="18"/>
        <v>433.42857142857144</v>
      </c>
      <c r="U304">
        <f t="shared" si="19"/>
        <v>562</v>
      </c>
    </row>
    <row r="305" spans="1:21" x14ac:dyDescent="0.25">
      <c r="A305">
        <v>312</v>
      </c>
      <c r="B305" t="s">
        <v>683</v>
      </c>
      <c r="C305">
        <v>42100</v>
      </c>
      <c r="D305">
        <v>918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f t="shared" si="16"/>
        <v>0</v>
      </c>
      <c r="R305">
        <f>SUMIFS(Tabel132[Cluster],Tabel132[ID],A305)</f>
        <v>54</v>
      </c>
      <c r="S305" t="str">
        <f t="shared" si="17"/>
        <v/>
      </c>
      <c r="T305">
        <f t="shared" si="18"/>
        <v>0</v>
      </c>
      <c r="U305">
        <f t="shared" si="19"/>
        <v>0</v>
      </c>
    </row>
    <row r="306" spans="1:21" x14ac:dyDescent="0.25">
      <c r="A306">
        <v>313</v>
      </c>
      <c r="B306" t="s">
        <v>130</v>
      </c>
      <c r="C306">
        <v>78500</v>
      </c>
      <c r="D306">
        <v>343</v>
      </c>
      <c r="E306">
        <v>10987</v>
      </c>
      <c r="F306">
        <v>4716</v>
      </c>
      <c r="G306">
        <v>1206</v>
      </c>
      <c r="H306">
        <v>22651</v>
      </c>
      <c r="I306">
        <v>7175</v>
      </c>
      <c r="J306">
        <v>2729</v>
      </c>
      <c r="K306">
        <v>17844</v>
      </c>
      <c r="L306">
        <v>2904</v>
      </c>
      <c r="M306">
        <v>1805</v>
      </c>
      <c r="N306">
        <v>15362</v>
      </c>
      <c r="O306">
        <v>11053</v>
      </c>
      <c r="P306">
        <v>24443</v>
      </c>
      <c r="Q306">
        <f t="shared" si="16"/>
        <v>1</v>
      </c>
      <c r="R306">
        <f>SUMIFS(Tabel132[Cluster],Tabel132[ID],A306)</f>
        <v>0</v>
      </c>
      <c r="S306">
        <f t="shared" si="17"/>
        <v>0.77186286186092323</v>
      </c>
      <c r="T306">
        <f t="shared" si="18"/>
        <v>9615.4285714285706</v>
      </c>
      <c r="U306">
        <f t="shared" si="19"/>
        <v>11113.4</v>
      </c>
    </row>
    <row r="307" spans="1:21" x14ac:dyDescent="0.25">
      <c r="A307">
        <v>314</v>
      </c>
      <c r="B307" t="s">
        <v>131</v>
      </c>
      <c r="C307">
        <v>24400</v>
      </c>
      <c r="D307">
        <v>111</v>
      </c>
      <c r="E307">
        <v>185</v>
      </c>
      <c r="F307">
        <v>50</v>
      </c>
      <c r="G307">
        <v>112</v>
      </c>
      <c r="H307">
        <v>483</v>
      </c>
      <c r="I307">
        <v>405</v>
      </c>
      <c r="J307">
        <v>164</v>
      </c>
      <c r="K307">
        <v>114</v>
      </c>
      <c r="L307">
        <v>92</v>
      </c>
      <c r="M307">
        <v>117</v>
      </c>
      <c r="N307">
        <v>161</v>
      </c>
      <c r="O307">
        <v>243</v>
      </c>
      <c r="P307">
        <v>424</v>
      </c>
      <c r="Q307">
        <f t="shared" si="16"/>
        <v>1</v>
      </c>
      <c r="R307">
        <f>SUMIFS(Tabel132[Cluster],Tabel132[ID],A307)</f>
        <v>31</v>
      </c>
      <c r="S307">
        <f t="shared" si="17"/>
        <v>0.92372797556329012</v>
      </c>
      <c r="T307">
        <f t="shared" si="18"/>
        <v>216.14285714285714</v>
      </c>
      <c r="U307">
        <f t="shared" si="19"/>
        <v>207.4</v>
      </c>
    </row>
    <row r="308" spans="1:21" x14ac:dyDescent="0.25">
      <c r="A308">
        <v>315</v>
      </c>
      <c r="B308" t="s">
        <v>684</v>
      </c>
      <c r="C308">
        <v>500</v>
      </c>
      <c r="D308">
        <v>695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f t="shared" si="16"/>
        <v>1</v>
      </c>
      <c r="R308">
        <f>SUMIFS(Tabel132[Cluster],Tabel132[ID],A308)</f>
        <v>0</v>
      </c>
      <c r="S308">
        <f t="shared" si="17"/>
        <v>0.81538070821255126</v>
      </c>
      <c r="T308">
        <f t="shared" si="18"/>
        <v>0.14285714285714285</v>
      </c>
      <c r="U308">
        <f t="shared" si="19"/>
        <v>0.2</v>
      </c>
    </row>
    <row r="309" spans="1:21" x14ac:dyDescent="0.25">
      <c r="A309">
        <v>316</v>
      </c>
      <c r="B309" t="s">
        <v>685</v>
      </c>
      <c r="C309">
        <v>69400</v>
      </c>
      <c r="D309">
        <v>178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f t="shared" si="16"/>
        <v>0</v>
      </c>
      <c r="R309">
        <f>SUMIFS(Tabel132[Cluster],Tabel132[ID],A309)</f>
        <v>82</v>
      </c>
      <c r="S309" t="str">
        <f t="shared" si="17"/>
        <v/>
      </c>
      <c r="T309">
        <f t="shared" si="18"/>
        <v>0</v>
      </c>
      <c r="U309">
        <f t="shared" si="19"/>
        <v>0</v>
      </c>
    </row>
    <row r="310" spans="1:21" x14ac:dyDescent="0.25">
      <c r="A310">
        <v>317</v>
      </c>
      <c r="B310" t="s">
        <v>686</v>
      </c>
      <c r="C310">
        <v>109200</v>
      </c>
      <c r="D310">
        <v>760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f t="shared" si="16"/>
        <v>0</v>
      </c>
      <c r="R310">
        <f>SUMIFS(Tabel132[Cluster],Tabel132[ID],A310)</f>
        <v>0</v>
      </c>
      <c r="S310" t="str">
        <f t="shared" si="17"/>
        <v/>
      </c>
      <c r="T310">
        <f t="shared" si="18"/>
        <v>0</v>
      </c>
      <c r="U310">
        <f t="shared" si="19"/>
        <v>0</v>
      </c>
    </row>
    <row r="311" spans="1:21" x14ac:dyDescent="0.25">
      <c r="A311">
        <v>318</v>
      </c>
      <c r="B311" t="s">
        <v>687</v>
      </c>
      <c r="C311">
        <v>87800</v>
      </c>
      <c r="D311">
        <v>987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f t="shared" si="16"/>
        <v>0</v>
      </c>
      <c r="R311">
        <f>SUMIFS(Tabel132[Cluster],Tabel132[ID],A311)</f>
        <v>94</v>
      </c>
      <c r="S311" t="str">
        <f t="shared" si="17"/>
        <v/>
      </c>
      <c r="T311">
        <f t="shared" si="18"/>
        <v>0</v>
      </c>
      <c r="U311">
        <f t="shared" si="19"/>
        <v>0</v>
      </c>
    </row>
    <row r="312" spans="1:21" x14ac:dyDescent="0.25">
      <c r="A312">
        <v>319</v>
      </c>
      <c r="B312" t="s">
        <v>132</v>
      </c>
      <c r="C312">
        <v>47500</v>
      </c>
      <c r="D312">
        <v>703</v>
      </c>
      <c r="E312">
        <v>135</v>
      </c>
      <c r="F312">
        <v>133</v>
      </c>
      <c r="G312">
        <v>182</v>
      </c>
      <c r="H312">
        <v>679</v>
      </c>
      <c r="I312">
        <v>971</v>
      </c>
      <c r="J312">
        <v>218</v>
      </c>
      <c r="K312">
        <v>94</v>
      </c>
      <c r="L312">
        <v>185</v>
      </c>
      <c r="M312">
        <v>278</v>
      </c>
      <c r="N312">
        <v>630</v>
      </c>
      <c r="O312">
        <v>156</v>
      </c>
      <c r="P312">
        <v>891</v>
      </c>
      <c r="Q312">
        <f t="shared" si="16"/>
        <v>1</v>
      </c>
      <c r="R312">
        <f>SUMIFS(Tabel132[Cluster],Tabel132[ID],A312)</f>
        <v>62</v>
      </c>
      <c r="S312">
        <f t="shared" si="17"/>
        <v>0.67781097703339088</v>
      </c>
      <c r="T312">
        <f t="shared" si="18"/>
        <v>344.57142857142856</v>
      </c>
      <c r="U312">
        <f t="shared" si="19"/>
        <v>428</v>
      </c>
    </row>
    <row r="313" spans="1:21" x14ac:dyDescent="0.25">
      <c r="A313">
        <v>320</v>
      </c>
      <c r="B313" t="s">
        <v>133</v>
      </c>
      <c r="C313">
        <v>1600</v>
      </c>
      <c r="D313">
        <v>985</v>
      </c>
      <c r="E313">
        <v>6212</v>
      </c>
      <c r="F313">
        <v>8567</v>
      </c>
      <c r="G313">
        <v>8599</v>
      </c>
      <c r="H313">
        <v>7346</v>
      </c>
      <c r="I313">
        <v>2195</v>
      </c>
      <c r="J313">
        <v>3821</v>
      </c>
      <c r="K313">
        <v>986</v>
      </c>
      <c r="L313">
        <v>4869</v>
      </c>
      <c r="M313">
        <v>7314</v>
      </c>
      <c r="N313">
        <v>4590</v>
      </c>
      <c r="O313">
        <v>7267</v>
      </c>
      <c r="P313">
        <v>1772</v>
      </c>
      <c r="Q313">
        <f t="shared" si="16"/>
        <v>1</v>
      </c>
      <c r="R313">
        <f>SUMIFS(Tabel132[Cluster],Tabel132[ID],A313)</f>
        <v>3</v>
      </c>
      <c r="S313">
        <f t="shared" si="17"/>
        <v>0.8922906431754305</v>
      </c>
      <c r="T313">
        <f t="shared" si="18"/>
        <v>5389.4285714285716</v>
      </c>
      <c r="U313">
        <f t="shared" si="19"/>
        <v>5162.3999999999996</v>
      </c>
    </row>
    <row r="314" spans="1:21" x14ac:dyDescent="0.25">
      <c r="A314">
        <v>321</v>
      </c>
      <c r="B314" t="s">
        <v>134</v>
      </c>
      <c r="C314">
        <v>69500</v>
      </c>
      <c r="D314">
        <v>1014</v>
      </c>
      <c r="E314">
        <v>220</v>
      </c>
      <c r="F314">
        <v>1</v>
      </c>
      <c r="G314">
        <v>8</v>
      </c>
      <c r="H314">
        <v>197</v>
      </c>
      <c r="I314">
        <v>203</v>
      </c>
      <c r="J314">
        <v>13</v>
      </c>
      <c r="K314">
        <v>214</v>
      </c>
      <c r="L314">
        <v>2</v>
      </c>
      <c r="M314">
        <v>23</v>
      </c>
      <c r="N314">
        <v>181</v>
      </c>
      <c r="O314">
        <v>242</v>
      </c>
      <c r="P314">
        <v>99</v>
      </c>
      <c r="Q314">
        <f t="shared" si="16"/>
        <v>1</v>
      </c>
      <c r="R314">
        <f>SUMIFS(Tabel132[Cluster],Tabel132[ID],A314)</f>
        <v>82</v>
      </c>
      <c r="S314">
        <f t="shared" si="17"/>
        <v>0.83915689403131377</v>
      </c>
      <c r="T314">
        <f t="shared" si="18"/>
        <v>122.28571428571429</v>
      </c>
      <c r="U314">
        <f t="shared" si="19"/>
        <v>109.4</v>
      </c>
    </row>
    <row r="315" spans="1:21" x14ac:dyDescent="0.25">
      <c r="A315">
        <v>322</v>
      </c>
      <c r="B315" t="s">
        <v>688</v>
      </c>
      <c r="C315">
        <v>2800</v>
      </c>
      <c r="D315">
        <v>453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f t="shared" si="16"/>
        <v>0</v>
      </c>
      <c r="R315">
        <f>SUMIFS(Tabel132[Cluster],Tabel132[ID],A315)</f>
        <v>0</v>
      </c>
      <c r="S315" t="str">
        <f t="shared" si="17"/>
        <v/>
      </c>
      <c r="T315">
        <f t="shared" si="18"/>
        <v>0</v>
      </c>
      <c r="U315">
        <f t="shared" si="19"/>
        <v>0</v>
      </c>
    </row>
    <row r="316" spans="1:21" x14ac:dyDescent="0.25">
      <c r="A316">
        <v>323</v>
      </c>
      <c r="B316" t="s">
        <v>689</v>
      </c>
      <c r="C316">
        <v>79900</v>
      </c>
      <c r="D316">
        <v>313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f t="shared" si="16"/>
        <v>0</v>
      </c>
      <c r="R316">
        <f>SUMIFS(Tabel132[Cluster],Tabel132[ID],A316)</f>
        <v>0</v>
      </c>
      <c r="S316" t="str">
        <f t="shared" si="17"/>
        <v/>
      </c>
      <c r="T316">
        <f t="shared" si="18"/>
        <v>0</v>
      </c>
      <c r="U316">
        <f t="shared" si="19"/>
        <v>0</v>
      </c>
    </row>
    <row r="317" spans="1:21" x14ac:dyDescent="0.25">
      <c r="A317">
        <v>324</v>
      </c>
      <c r="B317" t="s">
        <v>690</v>
      </c>
      <c r="C317">
        <v>43900</v>
      </c>
      <c r="D317">
        <v>934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f t="shared" si="16"/>
        <v>0</v>
      </c>
      <c r="R317">
        <f>SUMIFS(Tabel132[Cluster],Tabel132[ID],A317)</f>
        <v>56</v>
      </c>
      <c r="S317" t="str">
        <f t="shared" si="17"/>
        <v/>
      </c>
      <c r="T317">
        <f t="shared" si="18"/>
        <v>0</v>
      </c>
      <c r="U317">
        <f t="shared" si="19"/>
        <v>0</v>
      </c>
    </row>
    <row r="318" spans="1:21" x14ac:dyDescent="0.25">
      <c r="A318">
        <v>325</v>
      </c>
      <c r="B318" t="s">
        <v>135</v>
      </c>
      <c r="C318">
        <v>66100</v>
      </c>
      <c r="D318">
        <v>138</v>
      </c>
      <c r="E318">
        <v>136</v>
      </c>
      <c r="F318">
        <v>85</v>
      </c>
      <c r="G318">
        <v>0</v>
      </c>
      <c r="H318">
        <v>332</v>
      </c>
      <c r="I318">
        <v>128</v>
      </c>
      <c r="J318">
        <v>25</v>
      </c>
      <c r="K318">
        <v>169</v>
      </c>
      <c r="L318">
        <v>69</v>
      </c>
      <c r="M318">
        <v>3</v>
      </c>
      <c r="N318">
        <v>266</v>
      </c>
      <c r="O318">
        <v>125</v>
      </c>
      <c r="P318">
        <v>359</v>
      </c>
      <c r="Q318">
        <f t="shared" si="16"/>
        <v>1</v>
      </c>
      <c r="R318">
        <f>SUMIFS(Tabel132[Cluster],Tabel132[ID],A318)</f>
        <v>78</v>
      </c>
      <c r="S318">
        <f t="shared" si="17"/>
        <v>0.60303710650639342</v>
      </c>
      <c r="T318">
        <f t="shared" si="18"/>
        <v>125</v>
      </c>
      <c r="U318">
        <f t="shared" si="19"/>
        <v>164.4</v>
      </c>
    </row>
    <row r="319" spans="1:21" x14ac:dyDescent="0.25">
      <c r="A319">
        <v>326</v>
      </c>
      <c r="B319" t="s">
        <v>136</v>
      </c>
      <c r="C319">
        <v>104500</v>
      </c>
      <c r="D319">
        <v>752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641</v>
      </c>
      <c r="L319">
        <v>0</v>
      </c>
      <c r="M319">
        <v>2</v>
      </c>
      <c r="N319">
        <v>0</v>
      </c>
      <c r="O319">
        <v>46</v>
      </c>
      <c r="P319">
        <v>1047</v>
      </c>
      <c r="Q319">
        <f t="shared" si="16"/>
        <v>1</v>
      </c>
      <c r="R319">
        <f>SUMIFS(Tabel132[Cluster],Tabel132[ID],A319)</f>
        <v>0</v>
      </c>
      <c r="S319">
        <f t="shared" si="17"/>
        <v>0.54609791886772086</v>
      </c>
      <c r="T319">
        <f t="shared" si="18"/>
        <v>91.714285714285708</v>
      </c>
      <c r="U319">
        <f t="shared" si="19"/>
        <v>219</v>
      </c>
    </row>
    <row r="320" spans="1:21" x14ac:dyDescent="0.25">
      <c r="A320">
        <v>327</v>
      </c>
      <c r="B320" t="s">
        <v>691</v>
      </c>
      <c r="C320">
        <v>47600</v>
      </c>
      <c r="D320">
        <v>319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f t="shared" si="16"/>
        <v>0</v>
      </c>
      <c r="R320">
        <f>SUMIFS(Tabel132[Cluster],Tabel132[ID],A320)</f>
        <v>62</v>
      </c>
      <c r="S320" t="str">
        <f t="shared" si="17"/>
        <v/>
      </c>
      <c r="T320">
        <f t="shared" si="18"/>
        <v>0</v>
      </c>
      <c r="U320">
        <f t="shared" si="19"/>
        <v>0</v>
      </c>
    </row>
    <row r="321" spans="1:21" x14ac:dyDescent="0.25">
      <c r="A321">
        <v>328</v>
      </c>
      <c r="B321" t="s">
        <v>137</v>
      </c>
      <c r="C321">
        <v>23600</v>
      </c>
      <c r="D321">
        <v>104</v>
      </c>
      <c r="E321">
        <v>328</v>
      </c>
      <c r="F321">
        <v>1822</v>
      </c>
      <c r="G321">
        <v>985</v>
      </c>
      <c r="H321">
        <v>1220</v>
      </c>
      <c r="I321">
        <v>987</v>
      </c>
      <c r="J321">
        <v>654</v>
      </c>
      <c r="K321">
        <v>212</v>
      </c>
      <c r="L321">
        <v>620</v>
      </c>
      <c r="M321">
        <v>891</v>
      </c>
      <c r="N321">
        <v>3150</v>
      </c>
      <c r="O321">
        <v>1530</v>
      </c>
      <c r="P321">
        <v>576</v>
      </c>
      <c r="Q321">
        <f t="shared" si="16"/>
        <v>1</v>
      </c>
      <c r="R321">
        <f>SUMIFS(Tabel132[Cluster],Tabel132[ID],A321)</f>
        <v>30</v>
      </c>
      <c r="S321">
        <f t="shared" si="17"/>
        <v>0.34426574482701833</v>
      </c>
      <c r="T321">
        <f t="shared" si="18"/>
        <v>886.85714285714289</v>
      </c>
      <c r="U321">
        <f t="shared" si="19"/>
        <v>1353.4</v>
      </c>
    </row>
    <row r="322" spans="1:21" x14ac:dyDescent="0.25">
      <c r="A322">
        <v>329</v>
      </c>
      <c r="B322" t="s">
        <v>692</v>
      </c>
      <c r="C322">
        <v>4200</v>
      </c>
      <c r="D322">
        <v>322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f t="shared" si="16"/>
        <v>0</v>
      </c>
      <c r="R322">
        <f>SUMIFS(Tabel132[Cluster],Tabel132[ID],A322)</f>
        <v>6</v>
      </c>
      <c r="S322" t="str">
        <f t="shared" si="17"/>
        <v/>
      </c>
      <c r="T322">
        <f t="shared" si="18"/>
        <v>0</v>
      </c>
      <c r="U322">
        <f t="shared" si="19"/>
        <v>0</v>
      </c>
    </row>
    <row r="323" spans="1:21" x14ac:dyDescent="0.25">
      <c r="A323">
        <v>330</v>
      </c>
      <c r="B323" t="s">
        <v>138</v>
      </c>
      <c r="C323">
        <v>26500</v>
      </c>
      <c r="D323">
        <v>879</v>
      </c>
      <c r="E323">
        <v>88</v>
      </c>
      <c r="F323">
        <v>16</v>
      </c>
      <c r="G323">
        <v>3</v>
      </c>
      <c r="H323">
        <v>82</v>
      </c>
      <c r="I323">
        <v>57</v>
      </c>
      <c r="J323">
        <v>38</v>
      </c>
      <c r="K323">
        <v>54</v>
      </c>
      <c r="L323">
        <v>34</v>
      </c>
      <c r="M323">
        <v>51</v>
      </c>
      <c r="N323">
        <v>119</v>
      </c>
      <c r="O323">
        <v>65</v>
      </c>
      <c r="P323">
        <v>162</v>
      </c>
      <c r="Q323">
        <f t="shared" si="16"/>
        <v>1</v>
      </c>
      <c r="R323">
        <f>SUMIFS(Tabel132[Cluster],Tabel132[ID],A323)</f>
        <v>34</v>
      </c>
      <c r="S323">
        <f t="shared" si="17"/>
        <v>0.15011693127761006</v>
      </c>
      <c r="T323">
        <f t="shared" si="18"/>
        <v>48.285714285714285</v>
      </c>
      <c r="U323">
        <f t="shared" si="19"/>
        <v>86.2</v>
      </c>
    </row>
    <row r="324" spans="1:21" x14ac:dyDescent="0.25">
      <c r="A324">
        <v>331</v>
      </c>
      <c r="B324" t="s">
        <v>693</v>
      </c>
      <c r="C324">
        <v>74600</v>
      </c>
      <c r="D324">
        <v>467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f t="shared" ref="Q324:Q387" si="20">IF(AND(T324=0,U324=0),0,1)</f>
        <v>0</v>
      </c>
      <c r="R324">
        <f>SUMIFS(Tabel132[Cluster],Tabel132[ID],A324)</f>
        <v>84</v>
      </c>
      <c r="S324" t="str">
        <f t="shared" ref="S324:S387" si="21">IFERROR(_xlfn.T.TEST(E324:K324,L324:P324,2,2),"")</f>
        <v/>
      </c>
      <c r="T324">
        <f t="shared" ref="T324:T387" si="22">AVERAGE(E324:K324)</f>
        <v>0</v>
      </c>
      <c r="U324">
        <f t="shared" ref="U324:U387" si="23">AVERAGE(L324:P324)</f>
        <v>0</v>
      </c>
    </row>
    <row r="325" spans="1:21" x14ac:dyDescent="0.25">
      <c r="A325">
        <v>332</v>
      </c>
      <c r="B325" t="s">
        <v>139</v>
      </c>
      <c r="C325">
        <v>70300</v>
      </c>
      <c r="D325">
        <v>157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f t="shared" si="20"/>
        <v>1</v>
      </c>
      <c r="R325">
        <f>SUMIFS(Tabel132[Cluster],Tabel132[ID],A325)</f>
        <v>83</v>
      </c>
      <c r="S325">
        <f t="shared" si="21"/>
        <v>0.42411366209585688</v>
      </c>
      <c r="T325">
        <f t="shared" si="22"/>
        <v>0.14285714285714285</v>
      </c>
      <c r="U325">
        <f t="shared" si="23"/>
        <v>0</v>
      </c>
    </row>
    <row r="326" spans="1:21" x14ac:dyDescent="0.25">
      <c r="A326">
        <v>333</v>
      </c>
      <c r="B326" t="s">
        <v>140</v>
      </c>
      <c r="C326">
        <v>49900</v>
      </c>
      <c r="D326">
        <v>275</v>
      </c>
      <c r="E326">
        <v>0</v>
      </c>
      <c r="F326">
        <v>0</v>
      </c>
      <c r="G326">
        <v>1</v>
      </c>
      <c r="H326">
        <v>0</v>
      </c>
      <c r="I326">
        <v>3</v>
      </c>
      <c r="J326">
        <v>0</v>
      </c>
      <c r="K326">
        <v>0</v>
      </c>
      <c r="L326">
        <v>0</v>
      </c>
      <c r="M326">
        <v>0</v>
      </c>
      <c r="N326">
        <v>2</v>
      </c>
      <c r="O326">
        <v>0</v>
      </c>
      <c r="P326">
        <v>0</v>
      </c>
      <c r="Q326">
        <f t="shared" si="20"/>
        <v>1</v>
      </c>
      <c r="R326">
        <f>SUMIFS(Tabel132[Cluster],Tabel132[ID],A326)</f>
        <v>65</v>
      </c>
      <c r="S326">
        <f t="shared" si="21"/>
        <v>0.78500569839750034</v>
      </c>
      <c r="T326">
        <f t="shared" si="22"/>
        <v>0.5714285714285714</v>
      </c>
      <c r="U326">
        <f t="shared" si="23"/>
        <v>0.4</v>
      </c>
    </row>
    <row r="327" spans="1:21" x14ac:dyDescent="0.25">
      <c r="A327">
        <v>334</v>
      </c>
      <c r="B327" t="s">
        <v>694</v>
      </c>
      <c r="C327">
        <v>47700</v>
      </c>
      <c r="D327">
        <v>319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f t="shared" si="20"/>
        <v>0</v>
      </c>
      <c r="R327">
        <f>SUMIFS(Tabel132[Cluster],Tabel132[ID],A327)</f>
        <v>62</v>
      </c>
      <c r="S327" t="str">
        <f t="shared" si="21"/>
        <v/>
      </c>
      <c r="T327">
        <f t="shared" si="22"/>
        <v>0</v>
      </c>
      <c r="U327">
        <f t="shared" si="23"/>
        <v>0</v>
      </c>
    </row>
    <row r="328" spans="1:21" x14ac:dyDescent="0.25">
      <c r="A328">
        <v>335</v>
      </c>
      <c r="B328" t="s">
        <v>141</v>
      </c>
      <c r="C328">
        <v>28800</v>
      </c>
      <c r="D328">
        <v>922</v>
      </c>
      <c r="E328">
        <v>106</v>
      </c>
      <c r="F328">
        <v>48</v>
      </c>
      <c r="G328">
        <v>70</v>
      </c>
      <c r="H328">
        <v>344</v>
      </c>
      <c r="I328">
        <v>486</v>
      </c>
      <c r="J328">
        <v>128</v>
      </c>
      <c r="K328">
        <v>146</v>
      </c>
      <c r="L328">
        <v>61</v>
      </c>
      <c r="M328">
        <v>123</v>
      </c>
      <c r="N328">
        <v>380</v>
      </c>
      <c r="O328">
        <v>102</v>
      </c>
      <c r="P328">
        <v>418</v>
      </c>
      <c r="Q328">
        <f t="shared" si="20"/>
        <v>1</v>
      </c>
      <c r="R328">
        <f>SUMIFS(Tabel132[Cluster],Tabel132[ID],A328)</f>
        <v>37</v>
      </c>
      <c r="S328">
        <f t="shared" si="21"/>
        <v>0.78486525190306922</v>
      </c>
      <c r="T328">
        <f t="shared" si="22"/>
        <v>189.71428571428572</v>
      </c>
      <c r="U328">
        <f t="shared" si="23"/>
        <v>216.8</v>
      </c>
    </row>
    <row r="329" spans="1:21" x14ac:dyDescent="0.25">
      <c r="A329">
        <v>336</v>
      </c>
      <c r="B329" t="s">
        <v>695</v>
      </c>
      <c r="C329">
        <v>98600</v>
      </c>
      <c r="D329">
        <v>848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f t="shared" si="20"/>
        <v>0</v>
      </c>
      <c r="R329">
        <f>SUMIFS(Tabel132[Cluster],Tabel132[ID],A329)</f>
        <v>0</v>
      </c>
      <c r="S329" t="str">
        <f t="shared" si="21"/>
        <v/>
      </c>
      <c r="T329">
        <f t="shared" si="22"/>
        <v>0</v>
      </c>
      <c r="U329">
        <f t="shared" si="23"/>
        <v>0</v>
      </c>
    </row>
    <row r="330" spans="1:21" x14ac:dyDescent="0.25">
      <c r="A330">
        <v>337</v>
      </c>
      <c r="B330" t="s">
        <v>696</v>
      </c>
      <c r="C330">
        <v>4900</v>
      </c>
      <c r="D330">
        <v>322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f t="shared" si="20"/>
        <v>0</v>
      </c>
      <c r="R330">
        <f>SUMIFS(Tabel132[Cluster],Tabel132[ID],A330)</f>
        <v>7</v>
      </c>
      <c r="S330" t="str">
        <f t="shared" si="21"/>
        <v/>
      </c>
      <c r="T330">
        <f t="shared" si="22"/>
        <v>0</v>
      </c>
      <c r="U330">
        <f t="shared" si="23"/>
        <v>0</v>
      </c>
    </row>
    <row r="331" spans="1:21" x14ac:dyDescent="0.25">
      <c r="A331">
        <v>338</v>
      </c>
      <c r="B331" t="s">
        <v>697</v>
      </c>
      <c r="C331">
        <v>73800</v>
      </c>
      <c r="D331">
        <v>141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f t="shared" si="20"/>
        <v>0</v>
      </c>
      <c r="R331">
        <f>SUMIFS(Tabel132[Cluster],Tabel132[ID],A331)</f>
        <v>83</v>
      </c>
      <c r="S331" t="str">
        <f t="shared" si="21"/>
        <v/>
      </c>
      <c r="T331">
        <f t="shared" si="22"/>
        <v>0</v>
      </c>
      <c r="U331">
        <f t="shared" si="23"/>
        <v>0</v>
      </c>
    </row>
    <row r="332" spans="1:21" x14ac:dyDescent="0.25">
      <c r="A332">
        <v>339</v>
      </c>
      <c r="B332" t="s">
        <v>698</v>
      </c>
      <c r="C332">
        <v>78600</v>
      </c>
      <c r="D332">
        <v>313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f t="shared" si="20"/>
        <v>0</v>
      </c>
      <c r="R332">
        <f>SUMIFS(Tabel132[Cluster],Tabel132[ID],A332)</f>
        <v>86</v>
      </c>
      <c r="S332" t="str">
        <f t="shared" si="21"/>
        <v/>
      </c>
      <c r="T332">
        <f t="shared" si="22"/>
        <v>0</v>
      </c>
      <c r="U332">
        <f t="shared" si="23"/>
        <v>0</v>
      </c>
    </row>
    <row r="333" spans="1:21" x14ac:dyDescent="0.25">
      <c r="A333">
        <v>340</v>
      </c>
      <c r="B333" t="s">
        <v>699</v>
      </c>
      <c r="C333">
        <v>27900</v>
      </c>
      <c r="D333">
        <v>22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f t="shared" si="20"/>
        <v>0</v>
      </c>
      <c r="R333">
        <f>SUMIFS(Tabel132[Cluster],Tabel132[ID],A333)</f>
        <v>0</v>
      </c>
      <c r="S333" t="str">
        <f t="shared" si="21"/>
        <v/>
      </c>
      <c r="T333">
        <f t="shared" si="22"/>
        <v>0</v>
      </c>
      <c r="U333">
        <f t="shared" si="23"/>
        <v>0</v>
      </c>
    </row>
    <row r="334" spans="1:21" x14ac:dyDescent="0.25">
      <c r="A334">
        <v>341</v>
      </c>
      <c r="B334" t="s">
        <v>142</v>
      </c>
      <c r="C334">
        <v>113600</v>
      </c>
      <c r="D334">
        <v>824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4</v>
      </c>
      <c r="L334">
        <v>0</v>
      </c>
      <c r="M334">
        <v>0</v>
      </c>
      <c r="N334">
        <v>11</v>
      </c>
      <c r="O334">
        <v>0</v>
      </c>
      <c r="P334">
        <v>0</v>
      </c>
      <c r="Q334">
        <f t="shared" si="20"/>
        <v>1</v>
      </c>
      <c r="R334">
        <f>SUMIFS(Tabel132[Cluster],Tabel132[ID],A334)</f>
        <v>0</v>
      </c>
      <c r="S334">
        <f t="shared" si="21"/>
        <v>0.4223349548021087</v>
      </c>
      <c r="T334">
        <f t="shared" si="22"/>
        <v>0.5714285714285714</v>
      </c>
      <c r="U334">
        <f t="shared" si="23"/>
        <v>2.2000000000000002</v>
      </c>
    </row>
    <row r="335" spans="1:21" x14ac:dyDescent="0.25">
      <c r="A335">
        <v>342</v>
      </c>
      <c r="B335" t="s">
        <v>143</v>
      </c>
      <c r="C335">
        <v>52100</v>
      </c>
      <c r="D335">
        <v>835</v>
      </c>
      <c r="E335">
        <v>3894</v>
      </c>
      <c r="F335">
        <v>2229</v>
      </c>
      <c r="G335">
        <v>662</v>
      </c>
      <c r="H335">
        <v>9867</v>
      </c>
      <c r="I335">
        <v>3087</v>
      </c>
      <c r="J335">
        <v>2168</v>
      </c>
      <c r="K335">
        <v>3880</v>
      </c>
      <c r="L335">
        <v>825</v>
      </c>
      <c r="M335">
        <v>689</v>
      </c>
      <c r="N335">
        <v>4396</v>
      </c>
      <c r="O335">
        <v>5505</v>
      </c>
      <c r="P335">
        <v>7370</v>
      </c>
      <c r="Q335">
        <f t="shared" si="20"/>
        <v>1</v>
      </c>
      <c r="R335">
        <f>SUMIFS(Tabel132[Cluster],Tabel132[ID],A335)</f>
        <v>72</v>
      </c>
      <c r="S335">
        <f t="shared" si="21"/>
        <v>0.96700444531735952</v>
      </c>
      <c r="T335">
        <f t="shared" si="22"/>
        <v>3683.8571428571427</v>
      </c>
      <c r="U335">
        <f t="shared" si="23"/>
        <v>3757</v>
      </c>
    </row>
    <row r="336" spans="1:21" x14ac:dyDescent="0.25">
      <c r="A336">
        <v>343</v>
      </c>
      <c r="B336" t="s">
        <v>700</v>
      </c>
      <c r="C336">
        <v>63300</v>
      </c>
      <c r="D336">
        <v>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f t="shared" si="20"/>
        <v>0</v>
      </c>
      <c r="R336">
        <f>SUMIFS(Tabel132[Cluster],Tabel132[ID],A336)</f>
        <v>0</v>
      </c>
      <c r="S336" t="str">
        <f t="shared" si="21"/>
        <v/>
      </c>
      <c r="T336">
        <f t="shared" si="22"/>
        <v>0</v>
      </c>
      <c r="U336">
        <f t="shared" si="23"/>
        <v>0</v>
      </c>
    </row>
    <row r="337" spans="1:21" x14ac:dyDescent="0.25">
      <c r="A337">
        <v>344</v>
      </c>
      <c r="B337" t="s">
        <v>144</v>
      </c>
      <c r="C337">
        <v>24300</v>
      </c>
      <c r="D337">
        <v>111</v>
      </c>
      <c r="E337">
        <v>186</v>
      </c>
      <c r="F337">
        <v>737</v>
      </c>
      <c r="G337">
        <v>115</v>
      </c>
      <c r="H337">
        <v>419</v>
      </c>
      <c r="I337">
        <v>726</v>
      </c>
      <c r="J337">
        <v>136</v>
      </c>
      <c r="K337">
        <v>71</v>
      </c>
      <c r="L337">
        <v>59</v>
      </c>
      <c r="M337">
        <v>149</v>
      </c>
      <c r="N337">
        <v>406</v>
      </c>
      <c r="O337">
        <v>386</v>
      </c>
      <c r="P337">
        <v>272</v>
      </c>
      <c r="Q337">
        <f t="shared" si="20"/>
        <v>1</v>
      </c>
      <c r="R337">
        <f>SUMIFS(Tabel132[Cluster],Tabel132[ID],A337)</f>
        <v>31</v>
      </c>
      <c r="S337">
        <f t="shared" si="21"/>
        <v>0.55460757692016949</v>
      </c>
      <c r="T337">
        <f t="shared" si="22"/>
        <v>341.42857142857144</v>
      </c>
      <c r="U337">
        <f t="shared" si="23"/>
        <v>254.4</v>
      </c>
    </row>
    <row r="338" spans="1:21" x14ac:dyDescent="0.25">
      <c r="A338">
        <v>345</v>
      </c>
      <c r="B338" t="s">
        <v>701</v>
      </c>
      <c r="C338">
        <v>5600</v>
      </c>
      <c r="D338">
        <v>322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f t="shared" si="20"/>
        <v>0</v>
      </c>
      <c r="R338">
        <f>SUMIFS(Tabel132[Cluster],Tabel132[ID],A338)</f>
        <v>8</v>
      </c>
      <c r="S338" t="str">
        <f t="shared" si="21"/>
        <v/>
      </c>
      <c r="T338">
        <f t="shared" si="22"/>
        <v>0</v>
      </c>
      <c r="U338">
        <f t="shared" si="23"/>
        <v>0</v>
      </c>
    </row>
    <row r="339" spans="1:21" x14ac:dyDescent="0.25">
      <c r="A339">
        <v>346</v>
      </c>
      <c r="B339" t="s">
        <v>702</v>
      </c>
      <c r="C339">
        <v>3000</v>
      </c>
      <c r="D339">
        <v>322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f t="shared" si="20"/>
        <v>0</v>
      </c>
      <c r="R339">
        <f>SUMIFS(Tabel132[Cluster],Tabel132[ID],A339)</f>
        <v>0</v>
      </c>
      <c r="S339" t="str">
        <f t="shared" si="21"/>
        <v/>
      </c>
      <c r="T339">
        <f t="shared" si="22"/>
        <v>0</v>
      </c>
      <c r="U339">
        <f t="shared" si="23"/>
        <v>0</v>
      </c>
    </row>
    <row r="340" spans="1:21" x14ac:dyDescent="0.25">
      <c r="A340">
        <v>347</v>
      </c>
      <c r="B340" t="s">
        <v>145</v>
      </c>
      <c r="C340">
        <v>73600</v>
      </c>
      <c r="D340">
        <v>141</v>
      </c>
      <c r="E340">
        <v>0</v>
      </c>
      <c r="F340">
        <v>0</v>
      </c>
      <c r="G340">
        <v>2</v>
      </c>
      <c r="H340">
        <v>0</v>
      </c>
      <c r="I340">
        <v>5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1</v>
      </c>
      <c r="P340">
        <v>0</v>
      </c>
      <c r="Q340">
        <f t="shared" si="20"/>
        <v>1</v>
      </c>
      <c r="R340">
        <f>SUMIFS(Tabel132[Cluster],Tabel132[ID],A340)</f>
        <v>83</v>
      </c>
      <c r="S340">
        <f t="shared" si="21"/>
        <v>0.2995310119529902</v>
      </c>
      <c r="T340">
        <f t="shared" si="22"/>
        <v>1.1428571428571428</v>
      </c>
      <c r="U340">
        <f t="shared" si="23"/>
        <v>0.2</v>
      </c>
    </row>
    <row r="341" spans="1:21" x14ac:dyDescent="0.25">
      <c r="A341">
        <v>348</v>
      </c>
      <c r="B341" t="s">
        <v>703</v>
      </c>
      <c r="C341">
        <v>83700</v>
      </c>
      <c r="D341">
        <v>313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f t="shared" si="20"/>
        <v>0</v>
      </c>
      <c r="R341">
        <f>SUMIFS(Tabel132[Cluster],Tabel132[ID],A341)</f>
        <v>92</v>
      </c>
      <c r="S341" t="str">
        <f t="shared" si="21"/>
        <v/>
      </c>
      <c r="T341">
        <f t="shared" si="22"/>
        <v>0</v>
      </c>
      <c r="U341">
        <f t="shared" si="23"/>
        <v>0</v>
      </c>
    </row>
    <row r="342" spans="1:21" x14ac:dyDescent="0.25">
      <c r="A342">
        <v>349</v>
      </c>
      <c r="B342" t="s">
        <v>704</v>
      </c>
      <c r="C342">
        <v>113100</v>
      </c>
      <c r="D342">
        <v>824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f t="shared" si="20"/>
        <v>0</v>
      </c>
      <c r="R342">
        <f>SUMIFS(Tabel132[Cluster],Tabel132[ID],A342)</f>
        <v>0</v>
      </c>
      <c r="S342" t="str">
        <f t="shared" si="21"/>
        <v/>
      </c>
      <c r="T342">
        <f t="shared" si="22"/>
        <v>0</v>
      </c>
      <c r="U342">
        <f t="shared" si="23"/>
        <v>0</v>
      </c>
    </row>
    <row r="343" spans="1:21" x14ac:dyDescent="0.25">
      <c r="A343">
        <v>350</v>
      </c>
      <c r="B343" t="s">
        <v>146</v>
      </c>
      <c r="C343">
        <v>89200</v>
      </c>
      <c r="D343">
        <v>1117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13</v>
      </c>
      <c r="L343">
        <v>0</v>
      </c>
      <c r="M343">
        <v>0</v>
      </c>
      <c r="N343">
        <v>2</v>
      </c>
      <c r="O343">
        <v>0</v>
      </c>
      <c r="P343">
        <v>81</v>
      </c>
      <c r="Q343">
        <f t="shared" si="20"/>
        <v>1</v>
      </c>
      <c r="R343">
        <f>SUMIFS(Tabel132[Cluster],Tabel132[ID],A343)</f>
        <v>95</v>
      </c>
      <c r="S343">
        <f t="shared" si="21"/>
        <v>0.30112215177316431</v>
      </c>
      <c r="T343">
        <f t="shared" si="22"/>
        <v>1.8571428571428572</v>
      </c>
      <c r="U343">
        <f t="shared" si="23"/>
        <v>16.600000000000001</v>
      </c>
    </row>
    <row r="344" spans="1:21" x14ac:dyDescent="0.25">
      <c r="A344">
        <v>351</v>
      </c>
      <c r="B344" t="s">
        <v>147</v>
      </c>
      <c r="C344">
        <v>52900</v>
      </c>
      <c r="D344">
        <v>809</v>
      </c>
      <c r="E344">
        <v>67</v>
      </c>
      <c r="F344">
        <v>51</v>
      </c>
      <c r="G344">
        <v>189</v>
      </c>
      <c r="H344">
        <v>2709</v>
      </c>
      <c r="I344">
        <v>520</v>
      </c>
      <c r="J344">
        <v>236</v>
      </c>
      <c r="K344">
        <v>441</v>
      </c>
      <c r="L344">
        <v>548</v>
      </c>
      <c r="M344">
        <v>432</v>
      </c>
      <c r="N344">
        <v>791</v>
      </c>
      <c r="O344">
        <v>1085</v>
      </c>
      <c r="P344">
        <v>957</v>
      </c>
      <c r="Q344">
        <f t="shared" si="20"/>
        <v>1</v>
      </c>
      <c r="R344">
        <f>SUMIFS(Tabel132[Cluster],Tabel132[ID],A344)</f>
        <v>75</v>
      </c>
      <c r="S344">
        <f t="shared" si="21"/>
        <v>0.72289027197638966</v>
      </c>
      <c r="T344">
        <f t="shared" si="22"/>
        <v>601.85714285714289</v>
      </c>
      <c r="U344">
        <f t="shared" si="23"/>
        <v>762.6</v>
      </c>
    </row>
    <row r="345" spans="1:21" x14ac:dyDescent="0.25">
      <c r="A345">
        <v>352</v>
      </c>
      <c r="B345" t="s">
        <v>705</v>
      </c>
      <c r="C345">
        <v>21100</v>
      </c>
      <c r="D345">
        <v>714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f t="shared" si="20"/>
        <v>0</v>
      </c>
      <c r="R345">
        <f>SUMIFS(Tabel132[Cluster],Tabel132[ID],A345)</f>
        <v>0</v>
      </c>
      <c r="S345" t="str">
        <f t="shared" si="21"/>
        <v/>
      </c>
      <c r="T345">
        <f t="shared" si="22"/>
        <v>0</v>
      </c>
      <c r="U345">
        <f t="shared" si="23"/>
        <v>0</v>
      </c>
    </row>
    <row r="346" spans="1:21" x14ac:dyDescent="0.25">
      <c r="A346">
        <v>353</v>
      </c>
      <c r="B346" t="s">
        <v>706</v>
      </c>
      <c r="C346">
        <v>3500</v>
      </c>
      <c r="D346">
        <v>322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f t="shared" si="20"/>
        <v>0</v>
      </c>
      <c r="R346">
        <f>SUMIFS(Tabel132[Cluster],Tabel132[ID],A346)</f>
        <v>5</v>
      </c>
      <c r="S346" t="str">
        <f t="shared" si="21"/>
        <v/>
      </c>
      <c r="T346">
        <f t="shared" si="22"/>
        <v>0</v>
      </c>
      <c r="U346">
        <f t="shared" si="23"/>
        <v>0</v>
      </c>
    </row>
    <row r="347" spans="1:21" x14ac:dyDescent="0.25">
      <c r="A347">
        <v>354</v>
      </c>
      <c r="B347" t="s">
        <v>707</v>
      </c>
      <c r="C347">
        <v>89400</v>
      </c>
      <c r="D347">
        <v>1065</v>
      </c>
      <c r="E347">
        <v>0</v>
      </c>
      <c r="F347">
        <v>0</v>
      </c>
      <c r="G347">
        <v>0</v>
      </c>
      <c r="H347">
        <v>44</v>
      </c>
      <c r="I347">
        <v>0</v>
      </c>
      <c r="J347">
        <v>0</v>
      </c>
      <c r="K347">
        <v>0</v>
      </c>
      <c r="L347">
        <v>0</v>
      </c>
      <c r="M347">
        <v>2</v>
      </c>
      <c r="N347">
        <v>0</v>
      </c>
      <c r="O347">
        <v>7</v>
      </c>
      <c r="P347">
        <v>0</v>
      </c>
      <c r="Q347">
        <f t="shared" si="20"/>
        <v>1</v>
      </c>
      <c r="R347">
        <f>SUMIFS(Tabel132[Cluster],Tabel132[ID],A347)</f>
        <v>95</v>
      </c>
      <c r="S347">
        <f t="shared" si="21"/>
        <v>0.56943636399016373</v>
      </c>
      <c r="T347">
        <f t="shared" si="22"/>
        <v>6.2857142857142856</v>
      </c>
      <c r="U347">
        <f t="shared" si="23"/>
        <v>1.8</v>
      </c>
    </row>
    <row r="348" spans="1:21" x14ac:dyDescent="0.25">
      <c r="A348">
        <v>355</v>
      </c>
      <c r="B348" t="s">
        <v>708</v>
      </c>
      <c r="C348">
        <v>24500</v>
      </c>
      <c r="D348">
        <v>111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f t="shared" si="20"/>
        <v>0</v>
      </c>
      <c r="R348">
        <f>SUMIFS(Tabel132[Cluster],Tabel132[ID],A348)</f>
        <v>31</v>
      </c>
      <c r="S348" t="str">
        <f t="shared" si="21"/>
        <v/>
      </c>
      <c r="T348">
        <f t="shared" si="22"/>
        <v>0</v>
      </c>
      <c r="U348">
        <f t="shared" si="23"/>
        <v>0</v>
      </c>
    </row>
    <row r="349" spans="1:21" x14ac:dyDescent="0.25">
      <c r="A349">
        <v>356</v>
      </c>
      <c r="B349" t="s">
        <v>148</v>
      </c>
      <c r="C349">
        <v>77600</v>
      </c>
      <c r="D349">
        <v>290</v>
      </c>
      <c r="E349">
        <v>26</v>
      </c>
      <c r="F349">
        <v>0</v>
      </c>
      <c r="G349">
        <v>11</v>
      </c>
      <c r="H349">
        <v>95</v>
      </c>
      <c r="I349">
        <v>17</v>
      </c>
      <c r="J349">
        <v>24</v>
      </c>
      <c r="K349">
        <v>289</v>
      </c>
      <c r="L349">
        <v>27</v>
      </c>
      <c r="M349">
        <v>10</v>
      </c>
      <c r="N349">
        <v>24</v>
      </c>
      <c r="O349">
        <v>8</v>
      </c>
      <c r="P349">
        <v>32</v>
      </c>
      <c r="Q349">
        <f t="shared" si="20"/>
        <v>1</v>
      </c>
      <c r="R349">
        <f>SUMIFS(Tabel132[Cluster],Tabel132[ID],A349)</f>
        <v>85</v>
      </c>
      <c r="S349">
        <f t="shared" si="21"/>
        <v>0.35187439010379107</v>
      </c>
      <c r="T349">
        <f t="shared" si="22"/>
        <v>66</v>
      </c>
      <c r="U349">
        <f t="shared" si="23"/>
        <v>20.2</v>
      </c>
    </row>
    <row r="350" spans="1:21" x14ac:dyDescent="0.25">
      <c r="A350">
        <v>357</v>
      </c>
      <c r="B350" t="s">
        <v>709</v>
      </c>
      <c r="C350">
        <v>98900</v>
      </c>
      <c r="D350">
        <v>848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f t="shared" si="20"/>
        <v>0</v>
      </c>
      <c r="R350">
        <f>SUMIFS(Tabel132[Cluster],Tabel132[ID],A350)</f>
        <v>0</v>
      </c>
      <c r="S350" t="str">
        <f t="shared" si="21"/>
        <v/>
      </c>
      <c r="T350">
        <f t="shared" si="22"/>
        <v>0</v>
      </c>
      <c r="U350">
        <f t="shared" si="23"/>
        <v>0</v>
      </c>
    </row>
    <row r="351" spans="1:21" x14ac:dyDescent="0.25">
      <c r="A351">
        <v>358</v>
      </c>
      <c r="B351" t="s">
        <v>149</v>
      </c>
      <c r="C351">
        <v>89300</v>
      </c>
      <c r="D351">
        <v>1117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4</v>
      </c>
      <c r="L351">
        <v>0</v>
      </c>
      <c r="M351">
        <v>0</v>
      </c>
      <c r="N351">
        <v>0</v>
      </c>
      <c r="O351">
        <v>2</v>
      </c>
      <c r="P351">
        <v>85</v>
      </c>
      <c r="Q351">
        <f t="shared" si="20"/>
        <v>1</v>
      </c>
      <c r="R351">
        <f>SUMIFS(Tabel132[Cluster],Tabel132[ID],A351)</f>
        <v>95</v>
      </c>
      <c r="S351">
        <f t="shared" si="21"/>
        <v>0.26130883839909724</v>
      </c>
      <c r="T351">
        <f t="shared" si="22"/>
        <v>0.7142857142857143</v>
      </c>
      <c r="U351">
        <f t="shared" si="23"/>
        <v>17.399999999999999</v>
      </c>
    </row>
    <row r="352" spans="1:21" x14ac:dyDescent="0.25">
      <c r="A352">
        <v>359</v>
      </c>
      <c r="B352" t="s">
        <v>710</v>
      </c>
      <c r="C352">
        <v>53000</v>
      </c>
      <c r="D352">
        <v>351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f t="shared" si="20"/>
        <v>0</v>
      </c>
      <c r="R352">
        <f>SUMIFS(Tabel132[Cluster],Tabel132[ID],A352)</f>
        <v>75</v>
      </c>
      <c r="S352" t="str">
        <f t="shared" si="21"/>
        <v/>
      </c>
      <c r="T352">
        <f t="shared" si="22"/>
        <v>0</v>
      </c>
      <c r="U352">
        <f t="shared" si="23"/>
        <v>0</v>
      </c>
    </row>
    <row r="353" spans="1:21" x14ac:dyDescent="0.25">
      <c r="A353">
        <v>360</v>
      </c>
      <c r="B353" t="s">
        <v>711</v>
      </c>
      <c r="C353">
        <v>33300</v>
      </c>
      <c r="D353">
        <v>814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f t="shared" si="20"/>
        <v>0</v>
      </c>
      <c r="R353">
        <f>SUMIFS(Tabel132[Cluster],Tabel132[ID],A353)</f>
        <v>42</v>
      </c>
      <c r="S353" t="str">
        <f t="shared" si="21"/>
        <v/>
      </c>
      <c r="T353">
        <f t="shared" si="22"/>
        <v>0</v>
      </c>
      <c r="U353">
        <f t="shared" si="23"/>
        <v>0</v>
      </c>
    </row>
    <row r="354" spans="1:21" x14ac:dyDescent="0.25">
      <c r="A354">
        <v>361</v>
      </c>
      <c r="B354" t="s">
        <v>712</v>
      </c>
      <c r="C354">
        <v>7000</v>
      </c>
      <c r="D354">
        <v>322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f t="shared" si="20"/>
        <v>0</v>
      </c>
      <c r="R354">
        <f>SUMIFS(Tabel132[Cluster],Tabel132[ID],A354)</f>
        <v>10</v>
      </c>
      <c r="S354" t="str">
        <f t="shared" si="21"/>
        <v/>
      </c>
      <c r="T354">
        <f t="shared" si="22"/>
        <v>0</v>
      </c>
      <c r="U354">
        <f t="shared" si="23"/>
        <v>0</v>
      </c>
    </row>
    <row r="355" spans="1:21" x14ac:dyDescent="0.25">
      <c r="A355">
        <v>362</v>
      </c>
      <c r="B355" t="s">
        <v>150</v>
      </c>
      <c r="C355">
        <v>67300</v>
      </c>
      <c r="D355">
        <v>444</v>
      </c>
      <c r="E355">
        <v>1546</v>
      </c>
      <c r="F355">
        <v>55</v>
      </c>
      <c r="G355">
        <v>23</v>
      </c>
      <c r="H355">
        <v>1123</v>
      </c>
      <c r="I355">
        <v>981</v>
      </c>
      <c r="J355">
        <v>65</v>
      </c>
      <c r="K355">
        <v>1980</v>
      </c>
      <c r="L355">
        <v>33</v>
      </c>
      <c r="M355">
        <v>41</v>
      </c>
      <c r="N355">
        <v>1765</v>
      </c>
      <c r="O355">
        <v>317</v>
      </c>
      <c r="P355">
        <v>1532</v>
      </c>
      <c r="Q355">
        <f t="shared" si="20"/>
        <v>1</v>
      </c>
      <c r="R355">
        <f>SUMIFS(Tabel132[Cluster],Tabel132[ID],A355)</f>
        <v>80</v>
      </c>
      <c r="S355">
        <f t="shared" si="21"/>
        <v>0.85862952504475876</v>
      </c>
      <c r="T355">
        <f t="shared" si="22"/>
        <v>824.71428571428567</v>
      </c>
      <c r="U355">
        <f t="shared" si="23"/>
        <v>737.6</v>
      </c>
    </row>
    <row r="356" spans="1:21" x14ac:dyDescent="0.25">
      <c r="A356">
        <v>363</v>
      </c>
      <c r="B356" t="s">
        <v>151</v>
      </c>
      <c r="C356">
        <v>20500</v>
      </c>
      <c r="D356">
        <v>972</v>
      </c>
      <c r="E356">
        <v>53</v>
      </c>
      <c r="F356">
        <v>2084</v>
      </c>
      <c r="G356">
        <v>181</v>
      </c>
      <c r="H356">
        <v>222</v>
      </c>
      <c r="I356">
        <v>152</v>
      </c>
      <c r="J356">
        <v>203</v>
      </c>
      <c r="K356">
        <v>2</v>
      </c>
      <c r="L356">
        <v>208</v>
      </c>
      <c r="M356">
        <v>115</v>
      </c>
      <c r="N356">
        <v>2591</v>
      </c>
      <c r="O356">
        <v>94</v>
      </c>
      <c r="P356">
        <v>625</v>
      </c>
      <c r="Q356">
        <f t="shared" si="20"/>
        <v>1</v>
      </c>
      <c r="R356">
        <f>SUMIFS(Tabel132[Cluster],Tabel132[ID],A356)</f>
        <v>25</v>
      </c>
      <c r="S356">
        <f t="shared" si="21"/>
        <v>0.55937279313903987</v>
      </c>
      <c r="T356">
        <f t="shared" si="22"/>
        <v>413.85714285714283</v>
      </c>
      <c r="U356">
        <f t="shared" si="23"/>
        <v>726.6</v>
      </c>
    </row>
    <row r="357" spans="1:21" x14ac:dyDescent="0.25">
      <c r="A357">
        <v>364</v>
      </c>
      <c r="B357" t="s">
        <v>152</v>
      </c>
      <c r="C357">
        <v>77700</v>
      </c>
      <c r="D357">
        <v>290</v>
      </c>
      <c r="E357">
        <v>69</v>
      </c>
      <c r="F357">
        <v>5</v>
      </c>
      <c r="G357">
        <v>13</v>
      </c>
      <c r="H357">
        <v>403</v>
      </c>
      <c r="I357">
        <v>42</v>
      </c>
      <c r="J357">
        <v>11</v>
      </c>
      <c r="K357">
        <v>133</v>
      </c>
      <c r="L357">
        <v>21</v>
      </c>
      <c r="M357">
        <v>17</v>
      </c>
      <c r="N357">
        <v>414</v>
      </c>
      <c r="O357">
        <v>26</v>
      </c>
      <c r="P357">
        <v>56</v>
      </c>
      <c r="Q357">
        <f t="shared" si="20"/>
        <v>1</v>
      </c>
      <c r="R357">
        <f>SUMIFS(Tabel132[Cluster],Tabel132[ID],A357)</f>
        <v>85</v>
      </c>
      <c r="S357">
        <f t="shared" si="21"/>
        <v>0.91255472929726189</v>
      </c>
      <c r="T357">
        <f t="shared" si="22"/>
        <v>96.571428571428569</v>
      </c>
      <c r="U357">
        <f t="shared" si="23"/>
        <v>106.8</v>
      </c>
    </row>
    <row r="358" spans="1:21" x14ac:dyDescent="0.25">
      <c r="A358">
        <v>365</v>
      </c>
      <c r="B358" t="s">
        <v>713</v>
      </c>
      <c r="C358">
        <v>108400</v>
      </c>
      <c r="D358">
        <v>896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f t="shared" si="20"/>
        <v>0</v>
      </c>
      <c r="R358">
        <f>SUMIFS(Tabel132[Cluster],Tabel132[ID],A358)</f>
        <v>0</v>
      </c>
      <c r="S358" t="str">
        <f t="shared" si="21"/>
        <v/>
      </c>
      <c r="T358">
        <f t="shared" si="22"/>
        <v>0</v>
      </c>
      <c r="U358">
        <f t="shared" si="23"/>
        <v>0</v>
      </c>
    </row>
    <row r="359" spans="1:21" x14ac:dyDescent="0.25">
      <c r="A359">
        <v>366</v>
      </c>
      <c r="B359" t="s">
        <v>153</v>
      </c>
      <c r="C359">
        <v>67700</v>
      </c>
      <c r="D359">
        <v>444</v>
      </c>
      <c r="E359">
        <v>100</v>
      </c>
      <c r="F359">
        <v>0</v>
      </c>
      <c r="G359">
        <v>27</v>
      </c>
      <c r="H359">
        <v>240</v>
      </c>
      <c r="I359">
        <v>130</v>
      </c>
      <c r="J359">
        <v>18</v>
      </c>
      <c r="K359">
        <v>7</v>
      </c>
      <c r="L359">
        <v>4</v>
      </c>
      <c r="M359">
        <v>38</v>
      </c>
      <c r="N359">
        <v>212</v>
      </c>
      <c r="O359">
        <v>76</v>
      </c>
      <c r="P359">
        <v>0</v>
      </c>
      <c r="Q359">
        <f t="shared" si="20"/>
        <v>1</v>
      </c>
      <c r="R359">
        <f>SUMIFS(Tabel132[Cluster],Tabel132[ID],A359)</f>
        <v>80</v>
      </c>
      <c r="S359">
        <f t="shared" si="21"/>
        <v>0.87089854260527078</v>
      </c>
      <c r="T359">
        <f t="shared" si="22"/>
        <v>74.571428571428569</v>
      </c>
      <c r="U359">
        <f t="shared" si="23"/>
        <v>66</v>
      </c>
    </row>
    <row r="360" spans="1:21" x14ac:dyDescent="0.25">
      <c r="A360">
        <v>367</v>
      </c>
      <c r="B360" t="s">
        <v>714</v>
      </c>
      <c r="C360">
        <v>54000</v>
      </c>
      <c r="D360">
        <v>351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f t="shared" si="20"/>
        <v>0</v>
      </c>
      <c r="R360">
        <f>SUMIFS(Tabel132[Cluster],Tabel132[ID],A360)</f>
        <v>75</v>
      </c>
      <c r="S360" t="str">
        <f t="shared" si="21"/>
        <v/>
      </c>
      <c r="T360">
        <f t="shared" si="22"/>
        <v>0</v>
      </c>
      <c r="U360">
        <f t="shared" si="23"/>
        <v>0</v>
      </c>
    </row>
    <row r="361" spans="1:21" x14ac:dyDescent="0.25">
      <c r="A361">
        <v>368</v>
      </c>
      <c r="B361" t="s">
        <v>154</v>
      </c>
      <c r="C361">
        <v>28900</v>
      </c>
      <c r="D361">
        <v>922</v>
      </c>
      <c r="E361">
        <v>40</v>
      </c>
      <c r="F361">
        <v>5</v>
      </c>
      <c r="G361">
        <v>19</v>
      </c>
      <c r="H361">
        <v>72</v>
      </c>
      <c r="I361">
        <v>166</v>
      </c>
      <c r="J361">
        <v>35</v>
      </c>
      <c r="K361">
        <v>91</v>
      </c>
      <c r="L361">
        <v>9</v>
      </c>
      <c r="M361">
        <v>40</v>
      </c>
      <c r="N361">
        <v>205</v>
      </c>
      <c r="O361">
        <v>60</v>
      </c>
      <c r="P361">
        <v>141</v>
      </c>
      <c r="Q361">
        <f t="shared" si="20"/>
        <v>1</v>
      </c>
      <c r="R361">
        <f>SUMIFS(Tabel132[Cluster],Tabel132[ID],A361)</f>
        <v>37</v>
      </c>
      <c r="S361">
        <f t="shared" si="21"/>
        <v>0.45906143021009349</v>
      </c>
      <c r="T361">
        <f t="shared" si="22"/>
        <v>61.142857142857146</v>
      </c>
      <c r="U361">
        <f t="shared" si="23"/>
        <v>91</v>
      </c>
    </row>
    <row r="362" spans="1:21" x14ac:dyDescent="0.25">
      <c r="A362">
        <v>369</v>
      </c>
      <c r="B362" t="s">
        <v>715</v>
      </c>
      <c r="C362">
        <v>6300</v>
      </c>
      <c r="D362">
        <v>322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f t="shared" si="20"/>
        <v>0</v>
      </c>
      <c r="R362">
        <f>SUMIFS(Tabel132[Cluster],Tabel132[ID],A362)</f>
        <v>9</v>
      </c>
      <c r="S362" t="str">
        <f t="shared" si="21"/>
        <v/>
      </c>
      <c r="T362">
        <f t="shared" si="22"/>
        <v>0</v>
      </c>
      <c r="U362">
        <f t="shared" si="23"/>
        <v>0</v>
      </c>
    </row>
    <row r="363" spans="1:21" x14ac:dyDescent="0.25">
      <c r="A363">
        <v>370</v>
      </c>
      <c r="B363" t="s">
        <v>716</v>
      </c>
      <c r="C363">
        <v>92200</v>
      </c>
      <c r="D363">
        <v>354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f t="shared" si="20"/>
        <v>0</v>
      </c>
      <c r="R363">
        <f>SUMIFS(Tabel132[Cluster],Tabel132[ID],A363)</f>
        <v>96</v>
      </c>
      <c r="S363" t="str">
        <f t="shared" si="21"/>
        <v/>
      </c>
      <c r="T363">
        <f t="shared" si="22"/>
        <v>0</v>
      </c>
      <c r="U363">
        <f t="shared" si="23"/>
        <v>0</v>
      </c>
    </row>
    <row r="364" spans="1:21" x14ac:dyDescent="0.25">
      <c r="A364">
        <v>371</v>
      </c>
      <c r="B364" t="s">
        <v>717</v>
      </c>
      <c r="C364">
        <v>44000</v>
      </c>
      <c r="D364">
        <v>934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f t="shared" si="20"/>
        <v>0</v>
      </c>
      <c r="R364">
        <f>SUMIFS(Tabel132[Cluster],Tabel132[ID],A364)</f>
        <v>56</v>
      </c>
      <c r="S364" t="str">
        <f t="shared" si="21"/>
        <v/>
      </c>
      <c r="T364">
        <f t="shared" si="22"/>
        <v>0</v>
      </c>
      <c r="U364">
        <f t="shared" si="23"/>
        <v>0</v>
      </c>
    </row>
    <row r="365" spans="1:21" x14ac:dyDescent="0.25">
      <c r="A365">
        <v>372</v>
      </c>
      <c r="B365" t="s">
        <v>718</v>
      </c>
      <c r="C365">
        <v>93400</v>
      </c>
      <c r="D365">
        <v>370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f t="shared" si="20"/>
        <v>0</v>
      </c>
      <c r="R365">
        <f>SUMIFS(Tabel132[Cluster],Tabel132[ID],A365)</f>
        <v>96</v>
      </c>
      <c r="S365" t="str">
        <f t="shared" si="21"/>
        <v/>
      </c>
      <c r="T365">
        <f t="shared" si="22"/>
        <v>0</v>
      </c>
      <c r="U365">
        <f t="shared" si="23"/>
        <v>0</v>
      </c>
    </row>
    <row r="366" spans="1:21" x14ac:dyDescent="0.25">
      <c r="A366">
        <v>373</v>
      </c>
      <c r="B366" t="s">
        <v>719</v>
      </c>
      <c r="C366">
        <v>105800</v>
      </c>
      <c r="D366">
        <v>752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f t="shared" si="20"/>
        <v>0</v>
      </c>
      <c r="R366">
        <f>SUMIFS(Tabel132[Cluster],Tabel132[ID],A366)</f>
        <v>0</v>
      </c>
      <c r="S366" t="str">
        <f t="shared" si="21"/>
        <v/>
      </c>
      <c r="T366">
        <f t="shared" si="22"/>
        <v>0</v>
      </c>
      <c r="U366">
        <f t="shared" si="23"/>
        <v>0</v>
      </c>
    </row>
    <row r="367" spans="1:21" x14ac:dyDescent="0.25">
      <c r="A367">
        <v>374</v>
      </c>
      <c r="B367" t="s">
        <v>155</v>
      </c>
      <c r="C367">
        <v>83800</v>
      </c>
      <c r="D367">
        <v>348</v>
      </c>
      <c r="E367">
        <v>276</v>
      </c>
      <c r="F367">
        <v>46</v>
      </c>
      <c r="G367">
        <v>0</v>
      </c>
      <c r="H367">
        <v>814</v>
      </c>
      <c r="I367">
        <v>334</v>
      </c>
      <c r="J367">
        <v>123</v>
      </c>
      <c r="K367">
        <v>808</v>
      </c>
      <c r="L367">
        <v>28</v>
      </c>
      <c r="M367">
        <v>9</v>
      </c>
      <c r="N367">
        <v>622</v>
      </c>
      <c r="O367">
        <v>526</v>
      </c>
      <c r="P367">
        <v>925</v>
      </c>
      <c r="Q367">
        <f t="shared" si="20"/>
        <v>1</v>
      </c>
      <c r="R367">
        <f>SUMIFS(Tabel132[Cluster],Tabel132[ID],A367)</f>
        <v>92</v>
      </c>
      <c r="S367">
        <f t="shared" si="21"/>
        <v>0.71878363216437602</v>
      </c>
      <c r="T367">
        <f t="shared" si="22"/>
        <v>343</v>
      </c>
      <c r="U367">
        <f t="shared" si="23"/>
        <v>422</v>
      </c>
    </row>
    <row r="368" spans="1:21" x14ac:dyDescent="0.25">
      <c r="A368">
        <v>375</v>
      </c>
      <c r="B368" t="s">
        <v>720</v>
      </c>
      <c r="C368">
        <v>37600</v>
      </c>
      <c r="D368">
        <v>1080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f t="shared" si="20"/>
        <v>0</v>
      </c>
      <c r="R368">
        <f>SUMIFS(Tabel132[Cluster],Tabel132[ID],A368)</f>
        <v>0</v>
      </c>
      <c r="S368" t="str">
        <f t="shared" si="21"/>
        <v/>
      </c>
      <c r="T368">
        <f t="shared" si="22"/>
        <v>0</v>
      </c>
      <c r="U368">
        <f t="shared" si="23"/>
        <v>0</v>
      </c>
    </row>
    <row r="369" spans="1:21" x14ac:dyDescent="0.25">
      <c r="A369">
        <v>376</v>
      </c>
      <c r="B369" t="s">
        <v>721</v>
      </c>
      <c r="C369">
        <v>35400</v>
      </c>
      <c r="D369">
        <v>655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f t="shared" si="20"/>
        <v>0</v>
      </c>
      <c r="R369">
        <f>SUMIFS(Tabel132[Cluster],Tabel132[ID],A369)</f>
        <v>45</v>
      </c>
      <c r="S369" t="str">
        <f t="shared" si="21"/>
        <v/>
      </c>
      <c r="T369">
        <f t="shared" si="22"/>
        <v>0</v>
      </c>
      <c r="U369">
        <f t="shared" si="23"/>
        <v>0</v>
      </c>
    </row>
    <row r="370" spans="1:21" x14ac:dyDescent="0.25">
      <c r="A370">
        <v>377</v>
      </c>
      <c r="B370" t="s">
        <v>156</v>
      </c>
      <c r="C370">
        <v>17400</v>
      </c>
      <c r="D370">
        <v>425</v>
      </c>
      <c r="E370">
        <v>133</v>
      </c>
      <c r="F370">
        <v>46</v>
      </c>
      <c r="G370">
        <v>20</v>
      </c>
      <c r="H370">
        <v>113</v>
      </c>
      <c r="I370">
        <v>44</v>
      </c>
      <c r="J370">
        <v>95</v>
      </c>
      <c r="K370">
        <v>79</v>
      </c>
      <c r="L370">
        <v>74</v>
      </c>
      <c r="M370">
        <v>120</v>
      </c>
      <c r="N370">
        <v>160</v>
      </c>
      <c r="O370">
        <v>281</v>
      </c>
      <c r="P370">
        <v>98</v>
      </c>
      <c r="Q370">
        <f t="shared" si="20"/>
        <v>1</v>
      </c>
      <c r="R370">
        <f>SUMIFS(Tabel132[Cluster],Tabel132[ID],A370)</f>
        <v>21</v>
      </c>
      <c r="S370">
        <f t="shared" si="21"/>
        <v>7.3359914565930232E-2</v>
      </c>
      <c r="T370">
        <f t="shared" si="22"/>
        <v>75.714285714285708</v>
      </c>
      <c r="U370">
        <f t="shared" si="23"/>
        <v>146.6</v>
      </c>
    </row>
    <row r="371" spans="1:21" x14ac:dyDescent="0.25">
      <c r="A371">
        <v>378</v>
      </c>
      <c r="B371" t="s">
        <v>722</v>
      </c>
      <c r="C371">
        <v>7700</v>
      </c>
      <c r="D371">
        <v>453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f t="shared" si="20"/>
        <v>0</v>
      </c>
      <c r="R371">
        <f>SUMIFS(Tabel132[Cluster],Tabel132[ID],A371)</f>
        <v>11</v>
      </c>
      <c r="S371" t="str">
        <f t="shared" si="21"/>
        <v/>
      </c>
      <c r="T371">
        <f t="shared" si="22"/>
        <v>0</v>
      </c>
      <c r="U371">
        <f t="shared" si="23"/>
        <v>0</v>
      </c>
    </row>
    <row r="372" spans="1:21" x14ac:dyDescent="0.25">
      <c r="A372">
        <v>379</v>
      </c>
      <c r="B372" t="s">
        <v>723</v>
      </c>
      <c r="C372">
        <v>96800</v>
      </c>
      <c r="D372">
        <v>354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f t="shared" si="20"/>
        <v>0</v>
      </c>
      <c r="R372">
        <f>SUMIFS(Tabel132[Cluster],Tabel132[ID],A372)</f>
        <v>96</v>
      </c>
      <c r="S372" t="str">
        <f t="shared" si="21"/>
        <v/>
      </c>
      <c r="T372">
        <f t="shared" si="22"/>
        <v>0</v>
      </c>
      <c r="U372">
        <f t="shared" si="23"/>
        <v>0</v>
      </c>
    </row>
    <row r="373" spans="1:21" x14ac:dyDescent="0.25">
      <c r="A373">
        <v>380</v>
      </c>
      <c r="B373" t="s">
        <v>724</v>
      </c>
      <c r="C373">
        <v>102700</v>
      </c>
      <c r="D373">
        <v>514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f t="shared" si="20"/>
        <v>0</v>
      </c>
      <c r="R373">
        <f>SUMIFS(Tabel132[Cluster],Tabel132[ID],A373)</f>
        <v>0</v>
      </c>
      <c r="S373" t="str">
        <f t="shared" si="21"/>
        <v/>
      </c>
      <c r="T373">
        <f t="shared" si="22"/>
        <v>0</v>
      </c>
      <c r="U373">
        <f t="shared" si="23"/>
        <v>0</v>
      </c>
    </row>
    <row r="374" spans="1:21" x14ac:dyDescent="0.25">
      <c r="A374">
        <v>381</v>
      </c>
      <c r="B374" t="s">
        <v>157</v>
      </c>
      <c r="C374">
        <v>80000</v>
      </c>
      <c r="D374">
        <v>323</v>
      </c>
      <c r="E374">
        <v>4318</v>
      </c>
      <c r="F374">
        <v>3159</v>
      </c>
      <c r="G374">
        <v>227</v>
      </c>
      <c r="H374">
        <v>9979</v>
      </c>
      <c r="I374">
        <v>3922</v>
      </c>
      <c r="J374">
        <v>1907</v>
      </c>
      <c r="K374">
        <v>4325</v>
      </c>
      <c r="L374">
        <v>828</v>
      </c>
      <c r="M374">
        <v>495</v>
      </c>
      <c r="N374">
        <v>5873</v>
      </c>
      <c r="O374">
        <v>3732</v>
      </c>
      <c r="P374">
        <v>6765</v>
      </c>
      <c r="Q374">
        <f t="shared" si="20"/>
        <v>1</v>
      </c>
      <c r="R374">
        <f>SUMIFS(Tabel132[Cluster],Tabel132[ID],A374)</f>
        <v>87</v>
      </c>
      <c r="S374">
        <f t="shared" si="21"/>
        <v>0.80574648838443608</v>
      </c>
      <c r="T374">
        <f t="shared" si="22"/>
        <v>3976.7142857142858</v>
      </c>
      <c r="U374">
        <f t="shared" si="23"/>
        <v>3538.6</v>
      </c>
    </row>
    <row r="375" spans="1:21" x14ac:dyDescent="0.25">
      <c r="A375">
        <v>382</v>
      </c>
      <c r="B375" t="s">
        <v>158</v>
      </c>
      <c r="C375">
        <v>37700</v>
      </c>
      <c r="D375">
        <v>375</v>
      </c>
      <c r="E375">
        <v>1423</v>
      </c>
      <c r="F375">
        <v>792</v>
      </c>
      <c r="G375">
        <v>278</v>
      </c>
      <c r="H375">
        <v>2996</v>
      </c>
      <c r="I375">
        <v>1679</v>
      </c>
      <c r="J375">
        <v>701</v>
      </c>
      <c r="K375">
        <v>1587</v>
      </c>
      <c r="L375">
        <v>323</v>
      </c>
      <c r="M375">
        <v>299</v>
      </c>
      <c r="N375">
        <v>6008</v>
      </c>
      <c r="O375">
        <v>741</v>
      </c>
      <c r="P375">
        <v>3700</v>
      </c>
      <c r="Q375">
        <f t="shared" si="20"/>
        <v>1</v>
      </c>
      <c r="R375">
        <f>SUMIFS(Tabel132[Cluster],Tabel132[ID],A375)</f>
        <v>48</v>
      </c>
      <c r="S375">
        <f t="shared" si="21"/>
        <v>0.42028994029153466</v>
      </c>
      <c r="T375">
        <f t="shared" si="22"/>
        <v>1350.8571428571429</v>
      </c>
      <c r="U375">
        <f t="shared" si="23"/>
        <v>2214.1999999999998</v>
      </c>
    </row>
    <row r="376" spans="1:21" x14ac:dyDescent="0.25">
      <c r="A376">
        <v>383</v>
      </c>
      <c r="B376" t="s">
        <v>725</v>
      </c>
      <c r="C376">
        <v>36000</v>
      </c>
      <c r="D376">
        <v>663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f t="shared" si="20"/>
        <v>0</v>
      </c>
      <c r="R376">
        <f>SUMIFS(Tabel132[Cluster],Tabel132[ID],A376)</f>
        <v>45</v>
      </c>
      <c r="S376" t="str">
        <f t="shared" si="21"/>
        <v/>
      </c>
      <c r="T376">
        <f t="shared" si="22"/>
        <v>0</v>
      </c>
      <c r="U376">
        <f t="shared" si="23"/>
        <v>0</v>
      </c>
    </row>
    <row r="377" spans="1:21" x14ac:dyDescent="0.25">
      <c r="A377">
        <v>384</v>
      </c>
      <c r="B377" t="s">
        <v>726</v>
      </c>
      <c r="C377">
        <v>99400</v>
      </c>
      <c r="D377">
        <v>911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f t="shared" si="20"/>
        <v>0</v>
      </c>
      <c r="R377">
        <f>SUMIFS(Tabel132[Cluster],Tabel132[ID],A377)</f>
        <v>0</v>
      </c>
      <c r="S377" t="str">
        <f t="shared" si="21"/>
        <v/>
      </c>
      <c r="T377">
        <f t="shared" si="22"/>
        <v>0</v>
      </c>
      <c r="U377">
        <f t="shared" si="23"/>
        <v>0</v>
      </c>
    </row>
    <row r="378" spans="1:21" x14ac:dyDescent="0.25">
      <c r="A378">
        <v>385</v>
      </c>
      <c r="B378" t="s">
        <v>727</v>
      </c>
      <c r="C378">
        <v>16200</v>
      </c>
      <c r="D378">
        <v>669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f t="shared" si="20"/>
        <v>0</v>
      </c>
      <c r="R378">
        <f>SUMIFS(Tabel132[Cluster],Tabel132[ID],A378)</f>
        <v>20</v>
      </c>
      <c r="S378" t="str">
        <f t="shared" si="21"/>
        <v/>
      </c>
      <c r="T378">
        <f t="shared" si="22"/>
        <v>0</v>
      </c>
      <c r="U378">
        <f t="shared" si="23"/>
        <v>0</v>
      </c>
    </row>
    <row r="379" spans="1:21" x14ac:dyDescent="0.25">
      <c r="A379">
        <v>386</v>
      </c>
      <c r="B379" t="s">
        <v>728</v>
      </c>
      <c r="C379">
        <v>89500</v>
      </c>
      <c r="D379">
        <v>354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f t="shared" si="20"/>
        <v>0</v>
      </c>
      <c r="R379">
        <f>SUMIFS(Tabel132[Cluster],Tabel132[ID],A379)</f>
        <v>96</v>
      </c>
      <c r="S379" t="str">
        <f t="shared" si="21"/>
        <v/>
      </c>
      <c r="T379">
        <f t="shared" si="22"/>
        <v>0</v>
      </c>
      <c r="U379">
        <f t="shared" si="23"/>
        <v>0</v>
      </c>
    </row>
    <row r="380" spans="1:21" x14ac:dyDescent="0.25">
      <c r="A380">
        <v>387</v>
      </c>
      <c r="B380" t="s">
        <v>729</v>
      </c>
      <c r="C380">
        <v>42300</v>
      </c>
      <c r="D380">
        <v>918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f t="shared" si="20"/>
        <v>0</v>
      </c>
      <c r="R380">
        <f>SUMIFS(Tabel132[Cluster],Tabel132[ID],A380)</f>
        <v>54</v>
      </c>
      <c r="S380" t="str">
        <f t="shared" si="21"/>
        <v/>
      </c>
      <c r="T380">
        <f t="shared" si="22"/>
        <v>0</v>
      </c>
      <c r="U380">
        <f t="shared" si="23"/>
        <v>0</v>
      </c>
    </row>
    <row r="381" spans="1:21" x14ac:dyDescent="0.25">
      <c r="A381">
        <v>388</v>
      </c>
      <c r="B381" t="s">
        <v>730</v>
      </c>
      <c r="C381">
        <v>102800</v>
      </c>
      <c r="D381">
        <v>514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f t="shared" si="20"/>
        <v>0</v>
      </c>
      <c r="R381">
        <f>SUMIFS(Tabel132[Cluster],Tabel132[ID],A381)</f>
        <v>0</v>
      </c>
      <c r="S381" t="str">
        <f t="shared" si="21"/>
        <v/>
      </c>
      <c r="T381">
        <f t="shared" si="22"/>
        <v>0</v>
      </c>
      <c r="U381">
        <f t="shared" si="23"/>
        <v>0</v>
      </c>
    </row>
    <row r="382" spans="1:21" x14ac:dyDescent="0.25">
      <c r="A382">
        <v>389</v>
      </c>
      <c r="B382" t="s">
        <v>731</v>
      </c>
      <c r="C382">
        <v>103300</v>
      </c>
      <c r="D382">
        <v>871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f t="shared" si="20"/>
        <v>0</v>
      </c>
      <c r="R382">
        <f>SUMIFS(Tabel132[Cluster],Tabel132[ID],A382)</f>
        <v>0</v>
      </c>
      <c r="S382" t="str">
        <f t="shared" si="21"/>
        <v/>
      </c>
      <c r="T382">
        <f t="shared" si="22"/>
        <v>0</v>
      </c>
      <c r="U382">
        <f t="shared" si="23"/>
        <v>0</v>
      </c>
    </row>
    <row r="383" spans="1:21" x14ac:dyDescent="0.25">
      <c r="A383">
        <v>390</v>
      </c>
      <c r="B383" t="s">
        <v>159</v>
      </c>
      <c r="C383">
        <v>70200</v>
      </c>
      <c r="D383">
        <v>157</v>
      </c>
      <c r="E383">
        <v>26</v>
      </c>
      <c r="F383">
        <v>0</v>
      </c>
      <c r="G383">
        <v>5</v>
      </c>
      <c r="H383">
        <v>102</v>
      </c>
      <c r="I383">
        <v>35</v>
      </c>
      <c r="J383">
        <v>0</v>
      </c>
      <c r="K383">
        <v>26</v>
      </c>
      <c r="L383">
        <v>0</v>
      </c>
      <c r="M383">
        <v>0</v>
      </c>
      <c r="N383">
        <v>7</v>
      </c>
      <c r="O383">
        <v>581</v>
      </c>
      <c r="P383">
        <v>20</v>
      </c>
      <c r="Q383">
        <f t="shared" si="20"/>
        <v>1</v>
      </c>
      <c r="R383">
        <f>SUMIFS(Tabel132[Cluster],Tabel132[ID],A383)</f>
        <v>83</v>
      </c>
      <c r="S383">
        <f t="shared" si="21"/>
        <v>0.35362813074942134</v>
      </c>
      <c r="T383">
        <f t="shared" si="22"/>
        <v>27.714285714285715</v>
      </c>
      <c r="U383">
        <f t="shared" si="23"/>
        <v>121.6</v>
      </c>
    </row>
    <row r="384" spans="1:21" x14ac:dyDescent="0.25">
      <c r="A384">
        <v>391</v>
      </c>
      <c r="B384" t="s">
        <v>732</v>
      </c>
      <c r="C384">
        <v>37800</v>
      </c>
      <c r="D384">
        <v>382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f t="shared" si="20"/>
        <v>0</v>
      </c>
      <c r="R384">
        <f>SUMIFS(Tabel132[Cluster],Tabel132[ID],A384)</f>
        <v>48</v>
      </c>
      <c r="S384" t="str">
        <f t="shared" si="21"/>
        <v/>
      </c>
      <c r="T384">
        <f t="shared" si="22"/>
        <v>0</v>
      </c>
      <c r="U384">
        <f t="shared" si="23"/>
        <v>0</v>
      </c>
    </row>
    <row r="385" spans="1:21" x14ac:dyDescent="0.25">
      <c r="A385">
        <v>392</v>
      </c>
      <c r="B385" t="s">
        <v>733</v>
      </c>
      <c r="C385">
        <v>34200</v>
      </c>
      <c r="D385">
        <v>619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f t="shared" si="20"/>
        <v>0</v>
      </c>
      <c r="R385">
        <f>SUMIFS(Tabel132[Cluster],Tabel132[ID],A385)</f>
        <v>44</v>
      </c>
      <c r="S385" t="str">
        <f t="shared" si="21"/>
        <v/>
      </c>
      <c r="T385">
        <f t="shared" si="22"/>
        <v>0</v>
      </c>
      <c r="U385">
        <f t="shared" si="23"/>
        <v>0</v>
      </c>
    </row>
    <row r="386" spans="1:21" x14ac:dyDescent="0.25">
      <c r="A386">
        <v>393</v>
      </c>
      <c r="B386" t="s">
        <v>160</v>
      </c>
      <c r="C386">
        <v>17500</v>
      </c>
      <c r="D386">
        <v>425</v>
      </c>
      <c r="E386">
        <v>3</v>
      </c>
      <c r="F386">
        <v>2</v>
      </c>
      <c r="G386">
        <v>0</v>
      </c>
      <c r="H386">
        <v>2</v>
      </c>
      <c r="I386">
        <v>11</v>
      </c>
      <c r="J386">
        <v>3</v>
      </c>
      <c r="K386">
        <v>9</v>
      </c>
      <c r="L386">
        <v>0</v>
      </c>
      <c r="M386">
        <v>4</v>
      </c>
      <c r="N386">
        <v>10</v>
      </c>
      <c r="O386">
        <v>11</v>
      </c>
      <c r="P386">
        <v>12</v>
      </c>
      <c r="Q386">
        <f t="shared" si="20"/>
        <v>1</v>
      </c>
      <c r="R386">
        <f>SUMIFS(Tabel132[Cluster],Tabel132[ID],A386)</f>
        <v>21</v>
      </c>
      <c r="S386">
        <f t="shared" si="21"/>
        <v>0.2691084050845981</v>
      </c>
      <c r="T386">
        <f t="shared" si="22"/>
        <v>4.2857142857142856</v>
      </c>
      <c r="U386">
        <f t="shared" si="23"/>
        <v>7.4</v>
      </c>
    </row>
    <row r="387" spans="1:21" x14ac:dyDescent="0.25">
      <c r="A387">
        <v>394</v>
      </c>
      <c r="B387" t="s">
        <v>734</v>
      </c>
      <c r="C387">
        <v>14800</v>
      </c>
      <c r="D387">
        <v>669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f t="shared" si="20"/>
        <v>0</v>
      </c>
      <c r="R387">
        <f>SUMIFS(Tabel132[Cluster],Tabel132[ID],A387)</f>
        <v>18</v>
      </c>
      <c r="S387" t="str">
        <f t="shared" si="21"/>
        <v/>
      </c>
      <c r="T387">
        <f t="shared" si="22"/>
        <v>0</v>
      </c>
      <c r="U387">
        <f t="shared" si="23"/>
        <v>0</v>
      </c>
    </row>
    <row r="388" spans="1:21" x14ac:dyDescent="0.25">
      <c r="A388">
        <v>395</v>
      </c>
      <c r="B388" t="s">
        <v>735</v>
      </c>
      <c r="C388">
        <v>94300</v>
      </c>
      <c r="D388">
        <v>370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f t="shared" ref="Q388:Q451" si="24">IF(AND(T388=0,U388=0),0,1)</f>
        <v>0</v>
      </c>
      <c r="R388">
        <f>SUMIFS(Tabel132[Cluster],Tabel132[ID],A388)</f>
        <v>96</v>
      </c>
      <c r="S388" t="str">
        <f t="shared" ref="S388:S451" si="25">IFERROR(_xlfn.T.TEST(E388:K388,L388:P388,2,2),"")</f>
        <v/>
      </c>
      <c r="T388">
        <f t="shared" ref="T388:T451" si="26">AVERAGE(E388:K388)</f>
        <v>0</v>
      </c>
      <c r="U388">
        <f t="shared" ref="U388:U451" si="27">AVERAGE(L388:P388)</f>
        <v>0</v>
      </c>
    </row>
    <row r="389" spans="1:21" x14ac:dyDescent="0.25">
      <c r="A389">
        <v>396</v>
      </c>
      <c r="B389" t="s">
        <v>736</v>
      </c>
      <c r="C389">
        <v>102900</v>
      </c>
      <c r="D389">
        <v>514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f t="shared" si="24"/>
        <v>0</v>
      </c>
      <c r="R389">
        <f>SUMIFS(Tabel132[Cluster],Tabel132[ID],A389)</f>
        <v>0</v>
      </c>
      <c r="S389" t="str">
        <f t="shared" si="25"/>
        <v/>
      </c>
      <c r="T389">
        <f t="shared" si="26"/>
        <v>0</v>
      </c>
      <c r="U389">
        <f t="shared" si="27"/>
        <v>0</v>
      </c>
    </row>
    <row r="390" spans="1:21" x14ac:dyDescent="0.25">
      <c r="A390">
        <v>397</v>
      </c>
      <c r="B390" t="s">
        <v>161</v>
      </c>
      <c r="C390">
        <v>109800</v>
      </c>
      <c r="D390">
        <v>863</v>
      </c>
      <c r="E390">
        <v>3</v>
      </c>
      <c r="F390">
        <v>67</v>
      </c>
      <c r="G390">
        <v>0</v>
      </c>
      <c r="H390">
        <v>0</v>
      </c>
      <c r="I390">
        <v>14</v>
      </c>
      <c r="J390">
        <v>2</v>
      </c>
      <c r="K390">
        <v>0</v>
      </c>
      <c r="L390">
        <v>0</v>
      </c>
      <c r="M390">
        <v>0</v>
      </c>
      <c r="N390">
        <v>50</v>
      </c>
      <c r="O390">
        <v>4</v>
      </c>
      <c r="P390">
        <v>1</v>
      </c>
      <c r="Q390">
        <f t="shared" si="24"/>
        <v>1</v>
      </c>
      <c r="R390">
        <f>SUMIFS(Tabel132[Cluster],Tabel132[ID],A390)</f>
        <v>0</v>
      </c>
      <c r="S390">
        <f t="shared" si="25"/>
        <v>0.92760355864669053</v>
      </c>
      <c r="T390">
        <f t="shared" si="26"/>
        <v>12.285714285714286</v>
      </c>
      <c r="U390">
        <f t="shared" si="27"/>
        <v>11</v>
      </c>
    </row>
    <row r="391" spans="1:21" x14ac:dyDescent="0.25">
      <c r="A391">
        <v>398</v>
      </c>
      <c r="B391" t="s">
        <v>737</v>
      </c>
      <c r="C391">
        <v>86600</v>
      </c>
      <c r="D391">
        <v>1132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f t="shared" si="24"/>
        <v>0</v>
      </c>
      <c r="R391">
        <f>SUMIFS(Tabel132[Cluster],Tabel132[ID],A391)</f>
        <v>93</v>
      </c>
      <c r="S391" t="str">
        <f t="shared" si="25"/>
        <v/>
      </c>
      <c r="T391">
        <f t="shared" si="26"/>
        <v>0</v>
      </c>
      <c r="U391">
        <f t="shared" si="27"/>
        <v>0</v>
      </c>
    </row>
    <row r="392" spans="1:21" x14ac:dyDescent="0.25">
      <c r="A392">
        <v>399</v>
      </c>
      <c r="B392" t="s">
        <v>738</v>
      </c>
      <c r="C392">
        <v>37900</v>
      </c>
      <c r="D392">
        <v>382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f t="shared" si="24"/>
        <v>0</v>
      </c>
      <c r="R392">
        <f>SUMIFS(Tabel132[Cluster],Tabel132[ID],A392)</f>
        <v>48</v>
      </c>
      <c r="S392" t="str">
        <f t="shared" si="25"/>
        <v/>
      </c>
      <c r="T392">
        <f t="shared" si="26"/>
        <v>0</v>
      </c>
      <c r="U392">
        <f t="shared" si="27"/>
        <v>0</v>
      </c>
    </row>
    <row r="393" spans="1:21" x14ac:dyDescent="0.25">
      <c r="A393">
        <v>400</v>
      </c>
      <c r="B393" t="s">
        <v>739</v>
      </c>
      <c r="C393">
        <v>36500</v>
      </c>
      <c r="D393">
        <v>788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f t="shared" si="24"/>
        <v>0</v>
      </c>
      <c r="R393">
        <f>SUMIFS(Tabel132[Cluster],Tabel132[ID],A393)</f>
        <v>46</v>
      </c>
      <c r="S393" t="str">
        <f t="shared" si="25"/>
        <v/>
      </c>
      <c r="T393">
        <f t="shared" si="26"/>
        <v>0</v>
      </c>
      <c r="U393">
        <f t="shared" si="27"/>
        <v>0</v>
      </c>
    </row>
    <row r="394" spans="1:21" x14ac:dyDescent="0.25">
      <c r="A394">
        <v>401</v>
      </c>
      <c r="B394" t="s">
        <v>162</v>
      </c>
      <c r="C394">
        <v>15100</v>
      </c>
      <c r="D394">
        <v>394</v>
      </c>
      <c r="E394">
        <v>118</v>
      </c>
      <c r="F394">
        <v>47</v>
      </c>
      <c r="G394">
        <v>166</v>
      </c>
      <c r="H394">
        <v>319</v>
      </c>
      <c r="I394">
        <v>115</v>
      </c>
      <c r="J394">
        <v>103</v>
      </c>
      <c r="K394">
        <v>57</v>
      </c>
      <c r="L394">
        <v>93</v>
      </c>
      <c r="M394">
        <v>75</v>
      </c>
      <c r="N394">
        <v>214</v>
      </c>
      <c r="O394">
        <v>54</v>
      </c>
      <c r="P394">
        <v>74</v>
      </c>
      <c r="Q394">
        <f t="shared" si="24"/>
        <v>1</v>
      </c>
      <c r="R394">
        <f>SUMIFS(Tabel132[Cluster],Tabel132[ID],A394)</f>
        <v>18</v>
      </c>
      <c r="S394">
        <f t="shared" si="25"/>
        <v>0.5427435816449615</v>
      </c>
      <c r="T394">
        <f t="shared" si="26"/>
        <v>132.14285714285714</v>
      </c>
      <c r="U394">
        <f t="shared" si="27"/>
        <v>102</v>
      </c>
    </row>
    <row r="395" spans="1:21" x14ac:dyDescent="0.25">
      <c r="A395">
        <v>402</v>
      </c>
      <c r="B395" t="s">
        <v>740</v>
      </c>
      <c r="C395">
        <v>14100</v>
      </c>
      <c r="D395">
        <v>669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f t="shared" si="24"/>
        <v>0</v>
      </c>
      <c r="R395">
        <f>SUMIFS(Tabel132[Cluster],Tabel132[ID],A395)</f>
        <v>17</v>
      </c>
      <c r="S395" t="str">
        <f t="shared" si="25"/>
        <v/>
      </c>
      <c r="T395">
        <f t="shared" si="26"/>
        <v>0</v>
      </c>
      <c r="U395">
        <f t="shared" si="27"/>
        <v>0</v>
      </c>
    </row>
    <row r="396" spans="1:21" x14ac:dyDescent="0.25">
      <c r="A396">
        <v>403</v>
      </c>
      <c r="B396" t="s">
        <v>163</v>
      </c>
      <c r="C396">
        <v>50800</v>
      </c>
      <c r="D396">
        <v>278</v>
      </c>
      <c r="E396">
        <v>545</v>
      </c>
      <c r="F396">
        <v>178</v>
      </c>
      <c r="G396">
        <v>350</v>
      </c>
      <c r="H396">
        <v>1039</v>
      </c>
      <c r="I396">
        <v>1145</v>
      </c>
      <c r="J396">
        <v>270</v>
      </c>
      <c r="K396">
        <v>936</v>
      </c>
      <c r="L396">
        <v>153</v>
      </c>
      <c r="M396">
        <v>220</v>
      </c>
      <c r="N396">
        <v>415</v>
      </c>
      <c r="O396">
        <v>342</v>
      </c>
      <c r="P396">
        <v>3753</v>
      </c>
      <c r="Q396">
        <f t="shared" si="24"/>
        <v>1</v>
      </c>
      <c r="R396">
        <f>SUMIFS(Tabel132[Cluster],Tabel132[ID],A396)</f>
        <v>66</v>
      </c>
      <c r="S396">
        <f t="shared" si="25"/>
        <v>0.58663602908177359</v>
      </c>
      <c r="T396">
        <f t="shared" si="26"/>
        <v>637.57142857142856</v>
      </c>
      <c r="U396">
        <f t="shared" si="27"/>
        <v>976.6</v>
      </c>
    </row>
    <row r="397" spans="1:21" x14ac:dyDescent="0.25">
      <c r="A397">
        <v>404</v>
      </c>
      <c r="B397" t="s">
        <v>741</v>
      </c>
      <c r="C397">
        <v>105600</v>
      </c>
      <c r="D397">
        <v>490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f t="shared" si="24"/>
        <v>0</v>
      </c>
      <c r="R397">
        <f>SUMIFS(Tabel132[Cluster],Tabel132[ID],A397)</f>
        <v>0</v>
      </c>
      <c r="S397" t="str">
        <f t="shared" si="25"/>
        <v/>
      </c>
      <c r="T397">
        <f t="shared" si="26"/>
        <v>0</v>
      </c>
      <c r="U397">
        <f t="shared" si="27"/>
        <v>0</v>
      </c>
    </row>
    <row r="398" spans="1:21" x14ac:dyDescent="0.25">
      <c r="A398">
        <v>405</v>
      </c>
      <c r="B398" t="s">
        <v>742</v>
      </c>
      <c r="C398">
        <v>112900</v>
      </c>
      <c r="D398">
        <v>824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f t="shared" si="24"/>
        <v>0</v>
      </c>
      <c r="R398">
        <f>SUMIFS(Tabel132[Cluster],Tabel132[ID],A398)</f>
        <v>0</v>
      </c>
      <c r="S398" t="str">
        <f t="shared" si="25"/>
        <v/>
      </c>
      <c r="T398">
        <f t="shared" si="26"/>
        <v>0</v>
      </c>
      <c r="U398">
        <f t="shared" si="27"/>
        <v>0</v>
      </c>
    </row>
    <row r="399" spans="1:21" x14ac:dyDescent="0.25">
      <c r="A399">
        <v>406</v>
      </c>
      <c r="B399" t="s">
        <v>743</v>
      </c>
      <c r="C399">
        <v>64500</v>
      </c>
      <c r="D399">
        <v>864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f t="shared" si="24"/>
        <v>0</v>
      </c>
      <c r="R399">
        <f>SUMIFS(Tabel132[Cluster],Tabel132[ID],A399)</f>
        <v>76</v>
      </c>
      <c r="S399" t="str">
        <f t="shared" si="25"/>
        <v/>
      </c>
      <c r="T399">
        <f t="shared" si="26"/>
        <v>0</v>
      </c>
      <c r="U399">
        <f t="shared" si="27"/>
        <v>0</v>
      </c>
    </row>
    <row r="400" spans="1:21" x14ac:dyDescent="0.25">
      <c r="A400">
        <v>407</v>
      </c>
      <c r="B400" t="s">
        <v>744</v>
      </c>
      <c r="C400">
        <v>38000</v>
      </c>
      <c r="D400">
        <v>382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f t="shared" si="24"/>
        <v>0</v>
      </c>
      <c r="R400">
        <f>SUMIFS(Tabel132[Cluster],Tabel132[ID],A400)</f>
        <v>48</v>
      </c>
      <c r="S400" t="str">
        <f t="shared" si="25"/>
        <v/>
      </c>
      <c r="T400">
        <f t="shared" si="26"/>
        <v>0</v>
      </c>
      <c r="U400">
        <f t="shared" si="27"/>
        <v>0</v>
      </c>
    </row>
    <row r="401" spans="1:21" x14ac:dyDescent="0.25">
      <c r="A401">
        <v>408</v>
      </c>
      <c r="B401" t="s">
        <v>745</v>
      </c>
      <c r="C401">
        <v>36600</v>
      </c>
      <c r="D401">
        <v>788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f t="shared" si="24"/>
        <v>0</v>
      </c>
      <c r="R401">
        <f>SUMIFS(Tabel132[Cluster],Tabel132[ID],A401)</f>
        <v>46</v>
      </c>
      <c r="S401" t="str">
        <f t="shared" si="25"/>
        <v/>
      </c>
      <c r="T401">
        <f t="shared" si="26"/>
        <v>0</v>
      </c>
      <c r="U401">
        <f t="shared" si="27"/>
        <v>0</v>
      </c>
    </row>
    <row r="402" spans="1:21" x14ac:dyDescent="0.25">
      <c r="A402">
        <v>409</v>
      </c>
      <c r="B402" t="s">
        <v>746</v>
      </c>
      <c r="C402">
        <v>15500</v>
      </c>
      <c r="D402">
        <v>669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f t="shared" si="24"/>
        <v>0</v>
      </c>
      <c r="R402">
        <f>SUMIFS(Tabel132[Cluster],Tabel132[ID],A402)</f>
        <v>19</v>
      </c>
      <c r="S402" t="str">
        <f t="shared" si="25"/>
        <v/>
      </c>
      <c r="T402">
        <f t="shared" si="26"/>
        <v>0</v>
      </c>
      <c r="U402">
        <f t="shared" si="27"/>
        <v>0</v>
      </c>
    </row>
    <row r="403" spans="1:21" x14ac:dyDescent="0.25">
      <c r="A403">
        <v>410</v>
      </c>
      <c r="B403" t="s">
        <v>747</v>
      </c>
      <c r="C403">
        <v>105700</v>
      </c>
      <c r="D403">
        <v>490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f t="shared" si="24"/>
        <v>0</v>
      </c>
      <c r="R403">
        <f>SUMIFS(Tabel132[Cluster],Tabel132[ID],A403)</f>
        <v>0</v>
      </c>
      <c r="S403" t="str">
        <f t="shared" si="25"/>
        <v/>
      </c>
      <c r="T403">
        <f t="shared" si="26"/>
        <v>0</v>
      </c>
      <c r="U403">
        <f t="shared" si="27"/>
        <v>0</v>
      </c>
    </row>
    <row r="404" spans="1:21" x14ac:dyDescent="0.25">
      <c r="A404">
        <v>411</v>
      </c>
      <c r="B404" t="s">
        <v>748</v>
      </c>
      <c r="C404">
        <v>50900</v>
      </c>
      <c r="D404">
        <v>403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f t="shared" si="24"/>
        <v>0</v>
      </c>
      <c r="R404">
        <f>SUMIFS(Tabel132[Cluster],Tabel132[ID],A404)</f>
        <v>66</v>
      </c>
      <c r="S404" t="str">
        <f t="shared" si="25"/>
        <v/>
      </c>
      <c r="T404">
        <f t="shared" si="26"/>
        <v>0</v>
      </c>
      <c r="U404">
        <f t="shared" si="27"/>
        <v>0</v>
      </c>
    </row>
    <row r="405" spans="1:21" x14ac:dyDescent="0.25">
      <c r="A405">
        <v>412</v>
      </c>
      <c r="B405" t="s">
        <v>164</v>
      </c>
      <c r="C405">
        <v>21600</v>
      </c>
      <c r="D405">
        <v>723</v>
      </c>
      <c r="E405">
        <v>467</v>
      </c>
      <c r="F405">
        <v>287</v>
      </c>
      <c r="G405">
        <v>555</v>
      </c>
      <c r="H405">
        <v>1022</v>
      </c>
      <c r="I405">
        <v>274</v>
      </c>
      <c r="J405">
        <v>358</v>
      </c>
      <c r="K405">
        <v>291</v>
      </c>
      <c r="L405">
        <v>394</v>
      </c>
      <c r="M405">
        <v>254</v>
      </c>
      <c r="N405">
        <v>1496</v>
      </c>
      <c r="O405">
        <v>640</v>
      </c>
      <c r="P405">
        <v>761</v>
      </c>
      <c r="Q405">
        <f t="shared" si="24"/>
        <v>1</v>
      </c>
      <c r="R405">
        <f>SUMIFS(Tabel132[Cluster],Tabel132[ID],A405)</f>
        <v>27</v>
      </c>
      <c r="S405">
        <f t="shared" si="25"/>
        <v>0.28482234648469945</v>
      </c>
      <c r="T405">
        <f t="shared" si="26"/>
        <v>464.85714285714283</v>
      </c>
      <c r="U405">
        <f t="shared" si="27"/>
        <v>709</v>
      </c>
    </row>
    <row r="406" spans="1:21" x14ac:dyDescent="0.25">
      <c r="A406">
        <v>413</v>
      </c>
      <c r="B406" t="s">
        <v>165</v>
      </c>
      <c r="C406">
        <v>100600</v>
      </c>
      <c r="D406">
        <v>933</v>
      </c>
      <c r="E406">
        <v>13</v>
      </c>
      <c r="F406">
        <v>34</v>
      </c>
      <c r="G406">
        <v>125</v>
      </c>
      <c r="H406">
        <v>36</v>
      </c>
      <c r="I406">
        <v>0</v>
      </c>
      <c r="J406">
        <v>0</v>
      </c>
      <c r="K406">
        <v>93</v>
      </c>
      <c r="L406">
        <v>7</v>
      </c>
      <c r="M406">
        <v>8</v>
      </c>
      <c r="N406">
        <v>1</v>
      </c>
      <c r="O406">
        <v>87</v>
      </c>
      <c r="P406">
        <v>1</v>
      </c>
      <c r="Q406">
        <f t="shared" si="24"/>
        <v>1</v>
      </c>
      <c r="R406">
        <f>SUMIFS(Tabel132[Cluster],Tabel132[ID],A406)</f>
        <v>0</v>
      </c>
      <c r="S406">
        <f t="shared" si="25"/>
        <v>0.41036612838211139</v>
      </c>
      <c r="T406">
        <f t="shared" si="26"/>
        <v>43</v>
      </c>
      <c r="U406">
        <f t="shared" si="27"/>
        <v>20.8</v>
      </c>
    </row>
    <row r="407" spans="1:21" x14ac:dyDescent="0.25">
      <c r="A407">
        <v>414</v>
      </c>
      <c r="B407" t="s">
        <v>166</v>
      </c>
      <c r="C407">
        <v>64600</v>
      </c>
      <c r="D407">
        <v>406</v>
      </c>
      <c r="E407">
        <v>0</v>
      </c>
      <c r="F407">
        <v>0</v>
      </c>
      <c r="G407">
        <v>1</v>
      </c>
      <c r="H407">
        <v>3</v>
      </c>
      <c r="I407">
        <v>11</v>
      </c>
      <c r="J407">
        <v>0</v>
      </c>
      <c r="K407">
        <v>9</v>
      </c>
      <c r="L407">
        <v>2</v>
      </c>
      <c r="M407">
        <v>2</v>
      </c>
      <c r="N407">
        <v>12</v>
      </c>
      <c r="O407">
        <v>4</v>
      </c>
      <c r="P407">
        <v>0</v>
      </c>
      <c r="Q407">
        <f t="shared" si="24"/>
        <v>1</v>
      </c>
      <c r="R407">
        <f>SUMIFS(Tabel132[Cluster],Tabel132[ID],A407)</f>
        <v>76</v>
      </c>
      <c r="S407">
        <f t="shared" si="25"/>
        <v>0.83852876068713011</v>
      </c>
      <c r="T407">
        <f t="shared" si="26"/>
        <v>3.4285714285714284</v>
      </c>
      <c r="U407">
        <f t="shared" si="27"/>
        <v>4</v>
      </c>
    </row>
    <row r="408" spans="1:21" x14ac:dyDescent="0.25">
      <c r="A408">
        <v>415</v>
      </c>
      <c r="B408" t="s">
        <v>749</v>
      </c>
      <c r="C408">
        <v>38100</v>
      </c>
      <c r="D408">
        <v>382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f t="shared" si="24"/>
        <v>0</v>
      </c>
      <c r="R408">
        <f>SUMIFS(Tabel132[Cluster],Tabel132[ID],A408)</f>
        <v>48</v>
      </c>
      <c r="S408" t="str">
        <f t="shared" si="25"/>
        <v/>
      </c>
      <c r="T408">
        <f t="shared" si="26"/>
        <v>0</v>
      </c>
      <c r="U408">
        <f t="shared" si="27"/>
        <v>0</v>
      </c>
    </row>
    <row r="409" spans="1:21" x14ac:dyDescent="0.25">
      <c r="A409">
        <v>416</v>
      </c>
      <c r="B409" t="s">
        <v>750</v>
      </c>
      <c r="C409">
        <v>36700</v>
      </c>
      <c r="D409">
        <v>788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f t="shared" si="24"/>
        <v>0</v>
      </c>
      <c r="R409">
        <f>SUMIFS(Tabel132[Cluster],Tabel132[ID],A409)</f>
        <v>46</v>
      </c>
      <c r="S409" t="str">
        <f t="shared" si="25"/>
        <v/>
      </c>
      <c r="T409">
        <f t="shared" si="26"/>
        <v>0</v>
      </c>
      <c r="U409">
        <f t="shared" si="27"/>
        <v>0</v>
      </c>
    </row>
    <row r="410" spans="1:21" x14ac:dyDescent="0.25">
      <c r="A410">
        <v>418</v>
      </c>
      <c r="B410" t="s">
        <v>751</v>
      </c>
      <c r="C410">
        <v>51000</v>
      </c>
      <c r="D410">
        <v>403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f t="shared" si="24"/>
        <v>0</v>
      </c>
      <c r="R410">
        <f>SUMIFS(Tabel132[Cluster],Tabel132[ID],A410)</f>
        <v>66</v>
      </c>
      <c r="S410" t="str">
        <f t="shared" si="25"/>
        <v/>
      </c>
      <c r="T410">
        <f t="shared" si="26"/>
        <v>0</v>
      </c>
      <c r="U410">
        <f t="shared" si="27"/>
        <v>0</v>
      </c>
    </row>
    <row r="411" spans="1:21" x14ac:dyDescent="0.25">
      <c r="A411">
        <v>419</v>
      </c>
      <c r="B411" t="s">
        <v>752</v>
      </c>
      <c r="C411">
        <v>44100</v>
      </c>
      <c r="D411">
        <v>934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f t="shared" si="24"/>
        <v>0</v>
      </c>
      <c r="R411">
        <f>SUMIFS(Tabel132[Cluster],Tabel132[ID],A411)</f>
        <v>56</v>
      </c>
      <c r="S411" t="str">
        <f t="shared" si="25"/>
        <v/>
      </c>
      <c r="T411">
        <f t="shared" si="26"/>
        <v>0</v>
      </c>
      <c r="U411">
        <f t="shared" si="27"/>
        <v>0</v>
      </c>
    </row>
    <row r="412" spans="1:21" x14ac:dyDescent="0.25">
      <c r="A412">
        <v>420</v>
      </c>
      <c r="B412" t="s">
        <v>753</v>
      </c>
      <c r="C412">
        <v>111600</v>
      </c>
      <c r="D412">
        <v>745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f t="shared" si="24"/>
        <v>0</v>
      </c>
      <c r="R412">
        <f>SUMIFS(Tabel132[Cluster],Tabel132[ID],A412)</f>
        <v>0</v>
      </c>
      <c r="S412" t="str">
        <f t="shared" si="25"/>
        <v/>
      </c>
      <c r="T412">
        <f t="shared" si="26"/>
        <v>0</v>
      </c>
      <c r="U412">
        <f t="shared" si="27"/>
        <v>0</v>
      </c>
    </row>
    <row r="413" spans="1:21" x14ac:dyDescent="0.25">
      <c r="A413">
        <v>421</v>
      </c>
      <c r="B413" t="s">
        <v>167</v>
      </c>
      <c r="C413">
        <v>15600</v>
      </c>
      <c r="D413">
        <v>409</v>
      </c>
      <c r="E413">
        <v>267</v>
      </c>
      <c r="F413">
        <v>730</v>
      </c>
      <c r="G413">
        <v>14</v>
      </c>
      <c r="H413">
        <v>495</v>
      </c>
      <c r="I413">
        <v>189</v>
      </c>
      <c r="J413">
        <v>38</v>
      </c>
      <c r="K413">
        <v>99</v>
      </c>
      <c r="L413">
        <v>469</v>
      </c>
      <c r="M413">
        <v>1096</v>
      </c>
      <c r="N413">
        <v>257</v>
      </c>
      <c r="O413">
        <v>241</v>
      </c>
      <c r="P413">
        <v>277</v>
      </c>
      <c r="Q413">
        <f t="shared" si="24"/>
        <v>1</v>
      </c>
      <c r="R413">
        <f>SUMIFS(Tabel132[Cluster],Tabel132[ID],A413)</f>
        <v>19</v>
      </c>
      <c r="S413">
        <f t="shared" si="25"/>
        <v>0.27818604702254335</v>
      </c>
      <c r="T413">
        <f t="shared" si="26"/>
        <v>261.71428571428572</v>
      </c>
      <c r="U413">
        <f t="shared" si="27"/>
        <v>468</v>
      </c>
    </row>
    <row r="414" spans="1:21" x14ac:dyDescent="0.25">
      <c r="A414">
        <v>422</v>
      </c>
      <c r="B414" t="s">
        <v>168</v>
      </c>
      <c r="C414">
        <v>64700</v>
      </c>
      <c r="D414">
        <v>406</v>
      </c>
      <c r="E414">
        <v>1471</v>
      </c>
      <c r="F414">
        <v>4</v>
      </c>
      <c r="G414">
        <v>1</v>
      </c>
      <c r="H414">
        <v>2286</v>
      </c>
      <c r="I414">
        <v>830</v>
      </c>
      <c r="J414">
        <v>193</v>
      </c>
      <c r="K414">
        <v>1564</v>
      </c>
      <c r="L414">
        <v>18</v>
      </c>
      <c r="M414">
        <v>165</v>
      </c>
      <c r="N414">
        <v>1788</v>
      </c>
      <c r="O414">
        <v>1637</v>
      </c>
      <c r="P414">
        <v>1443</v>
      </c>
      <c r="Q414">
        <f t="shared" si="24"/>
        <v>1</v>
      </c>
      <c r="R414">
        <f>SUMIFS(Tabel132[Cluster],Tabel132[ID],A414)</f>
        <v>76</v>
      </c>
      <c r="S414">
        <f t="shared" si="25"/>
        <v>0.8447142889838386</v>
      </c>
      <c r="T414">
        <f t="shared" si="26"/>
        <v>907</v>
      </c>
      <c r="U414">
        <f t="shared" si="27"/>
        <v>1010.2</v>
      </c>
    </row>
    <row r="415" spans="1:21" x14ac:dyDescent="0.25">
      <c r="A415">
        <v>423</v>
      </c>
      <c r="B415" t="s">
        <v>169</v>
      </c>
      <c r="C415">
        <v>38200</v>
      </c>
      <c r="D415">
        <v>375</v>
      </c>
      <c r="E415">
        <v>330</v>
      </c>
      <c r="F415">
        <v>66</v>
      </c>
      <c r="G415">
        <v>47</v>
      </c>
      <c r="H415">
        <v>872</v>
      </c>
      <c r="I415">
        <v>216</v>
      </c>
      <c r="J415">
        <v>81</v>
      </c>
      <c r="K415">
        <v>213</v>
      </c>
      <c r="L415">
        <v>35</v>
      </c>
      <c r="M415">
        <v>34</v>
      </c>
      <c r="N415">
        <v>1288</v>
      </c>
      <c r="O415">
        <v>204</v>
      </c>
      <c r="P415">
        <v>768</v>
      </c>
      <c r="Q415">
        <f t="shared" si="24"/>
        <v>1</v>
      </c>
      <c r="R415">
        <f>SUMIFS(Tabel132[Cluster],Tabel132[ID],A415)</f>
        <v>0</v>
      </c>
      <c r="S415">
        <f t="shared" si="25"/>
        <v>0.41635273507912718</v>
      </c>
      <c r="T415">
        <f t="shared" si="26"/>
        <v>260.71428571428572</v>
      </c>
      <c r="U415">
        <f t="shared" si="27"/>
        <v>465.8</v>
      </c>
    </row>
    <row r="416" spans="1:21" x14ac:dyDescent="0.25">
      <c r="A416">
        <v>424</v>
      </c>
      <c r="B416" t="s">
        <v>754</v>
      </c>
      <c r="C416">
        <v>36800</v>
      </c>
      <c r="D416">
        <v>788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f t="shared" si="24"/>
        <v>0</v>
      </c>
      <c r="R416">
        <f>SUMIFS(Tabel132[Cluster],Tabel132[ID],A416)</f>
        <v>46</v>
      </c>
      <c r="S416" t="str">
        <f t="shared" si="25"/>
        <v/>
      </c>
      <c r="T416">
        <f t="shared" si="26"/>
        <v>0</v>
      </c>
      <c r="U416">
        <f t="shared" si="27"/>
        <v>0</v>
      </c>
    </row>
    <row r="417" spans="1:21" x14ac:dyDescent="0.25">
      <c r="A417">
        <v>425</v>
      </c>
      <c r="B417" t="s">
        <v>755</v>
      </c>
      <c r="C417">
        <v>16900</v>
      </c>
      <c r="D417">
        <v>669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f t="shared" si="24"/>
        <v>0</v>
      </c>
      <c r="R417">
        <f>SUMIFS(Tabel132[Cluster],Tabel132[ID],A417)</f>
        <v>21</v>
      </c>
      <c r="S417" t="str">
        <f t="shared" si="25"/>
        <v/>
      </c>
      <c r="T417">
        <f t="shared" si="26"/>
        <v>0</v>
      </c>
      <c r="U417">
        <f t="shared" si="27"/>
        <v>0</v>
      </c>
    </row>
    <row r="418" spans="1:21" x14ac:dyDescent="0.25">
      <c r="A418">
        <v>426</v>
      </c>
      <c r="B418" t="s">
        <v>756</v>
      </c>
      <c r="C418">
        <v>51100</v>
      </c>
      <c r="D418">
        <v>403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f t="shared" si="24"/>
        <v>0</v>
      </c>
      <c r="R418">
        <f>SUMIFS(Tabel132[Cluster],Tabel132[ID],A418)</f>
        <v>66</v>
      </c>
      <c r="S418" t="str">
        <f t="shared" si="25"/>
        <v/>
      </c>
      <c r="T418">
        <f t="shared" si="26"/>
        <v>0</v>
      </c>
      <c r="U418">
        <f t="shared" si="27"/>
        <v>0</v>
      </c>
    </row>
    <row r="419" spans="1:21" x14ac:dyDescent="0.25">
      <c r="A419">
        <v>427</v>
      </c>
      <c r="B419" t="s">
        <v>170</v>
      </c>
      <c r="C419">
        <v>29500</v>
      </c>
      <c r="D419">
        <v>895</v>
      </c>
      <c r="E419">
        <v>117</v>
      </c>
      <c r="F419">
        <v>1176</v>
      </c>
      <c r="G419">
        <v>2008</v>
      </c>
      <c r="H419">
        <v>3126</v>
      </c>
      <c r="I419">
        <v>1211</v>
      </c>
      <c r="J419">
        <v>1157</v>
      </c>
      <c r="K419">
        <v>273</v>
      </c>
      <c r="L419">
        <v>464</v>
      </c>
      <c r="M419">
        <v>1243</v>
      </c>
      <c r="N419">
        <v>574</v>
      </c>
      <c r="O419">
        <v>314</v>
      </c>
      <c r="P419">
        <v>959</v>
      </c>
      <c r="Q419">
        <f t="shared" si="24"/>
        <v>1</v>
      </c>
      <c r="R419">
        <f>SUMIFS(Tabel132[Cluster],Tabel132[ID],A419)</f>
        <v>38</v>
      </c>
      <c r="S419">
        <f t="shared" si="25"/>
        <v>0.25755260697960253</v>
      </c>
      <c r="T419">
        <f t="shared" si="26"/>
        <v>1295.4285714285713</v>
      </c>
      <c r="U419">
        <f t="shared" si="27"/>
        <v>710.8</v>
      </c>
    </row>
    <row r="420" spans="1:21" x14ac:dyDescent="0.25">
      <c r="A420">
        <v>428</v>
      </c>
      <c r="B420" t="s">
        <v>757</v>
      </c>
      <c r="C420">
        <v>111800</v>
      </c>
      <c r="D420">
        <v>737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f t="shared" si="24"/>
        <v>0</v>
      </c>
      <c r="R420">
        <f>SUMIFS(Tabel132[Cluster],Tabel132[ID],A420)</f>
        <v>0</v>
      </c>
      <c r="S420" t="str">
        <f t="shared" si="25"/>
        <v/>
      </c>
      <c r="T420">
        <f t="shared" si="26"/>
        <v>0</v>
      </c>
      <c r="U420">
        <f t="shared" si="27"/>
        <v>0</v>
      </c>
    </row>
    <row r="421" spans="1:21" x14ac:dyDescent="0.25">
      <c r="A421">
        <v>429</v>
      </c>
      <c r="B421" t="s">
        <v>758</v>
      </c>
      <c r="C421">
        <v>91300</v>
      </c>
      <c r="D421">
        <v>386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f t="shared" si="24"/>
        <v>0</v>
      </c>
      <c r="R421">
        <f>SUMIFS(Tabel132[Cluster],Tabel132[ID],A421)</f>
        <v>96</v>
      </c>
      <c r="S421" t="str">
        <f t="shared" si="25"/>
        <v/>
      </c>
      <c r="T421">
        <f t="shared" si="26"/>
        <v>0</v>
      </c>
      <c r="U421">
        <f t="shared" si="27"/>
        <v>0</v>
      </c>
    </row>
    <row r="422" spans="1:21" x14ac:dyDescent="0.25">
      <c r="A422">
        <v>430</v>
      </c>
      <c r="B422" t="s">
        <v>171</v>
      </c>
      <c r="C422">
        <v>26900</v>
      </c>
      <c r="D422">
        <v>886</v>
      </c>
      <c r="E422">
        <v>224</v>
      </c>
      <c r="F422">
        <v>91</v>
      </c>
      <c r="G422">
        <v>86</v>
      </c>
      <c r="H422">
        <v>285</v>
      </c>
      <c r="I422">
        <v>346</v>
      </c>
      <c r="J422">
        <v>496</v>
      </c>
      <c r="K422">
        <v>438</v>
      </c>
      <c r="L422">
        <v>240</v>
      </c>
      <c r="M422">
        <v>137</v>
      </c>
      <c r="N422">
        <v>737</v>
      </c>
      <c r="O422">
        <v>1727</v>
      </c>
      <c r="P422">
        <v>1214</v>
      </c>
      <c r="Q422">
        <f t="shared" si="24"/>
        <v>1</v>
      </c>
      <c r="R422">
        <f>SUMIFS(Tabel132[Cluster],Tabel132[ID],A422)</f>
        <v>35</v>
      </c>
      <c r="S422">
        <f t="shared" si="25"/>
        <v>6.6864937696216431E-2</v>
      </c>
      <c r="T422">
        <f t="shared" si="26"/>
        <v>280.85714285714283</v>
      </c>
      <c r="U422">
        <f t="shared" si="27"/>
        <v>811</v>
      </c>
    </row>
    <row r="423" spans="1:21" x14ac:dyDescent="0.25">
      <c r="A423">
        <v>431</v>
      </c>
      <c r="B423" t="s">
        <v>759</v>
      </c>
      <c r="C423">
        <v>38300</v>
      </c>
      <c r="D423">
        <v>423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f t="shared" si="24"/>
        <v>0</v>
      </c>
      <c r="R423">
        <f>SUMIFS(Tabel132[Cluster],Tabel132[ID],A423)</f>
        <v>0</v>
      </c>
      <c r="S423" t="str">
        <f t="shared" si="25"/>
        <v/>
      </c>
      <c r="T423">
        <f t="shared" si="26"/>
        <v>0</v>
      </c>
      <c r="U423">
        <f t="shared" si="27"/>
        <v>0</v>
      </c>
    </row>
    <row r="424" spans="1:21" x14ac:dyDescent="0.25">
      <c r="A424">
        <v>432</v>
      </c>
      <c r="B424" t="s">
        <v>760</v>
      </c>
      <c r="C424">
        <v>70400</v>
      </c>
      <c r="D424">
        <v>332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f t="shared" si="24"/>
        <v>0</v>
      </c>
      <c r="R424">
        <f>SUMIFS(Tabel132[Cluster],Tabel132[ID],A424)</f>
        <v>83</v>
      </c>
      <c r="S424" t="str">
        <f t="shared" si="25"/>
        <v/>
      </c>
      <c r="T424">
        <f t="shared" si="26"/>
        <v>0</v>
      </c>
      <c r="U424">
        <f t="shared" si="27"/>
        <v>0</v>
      </c>
    </row>
    <row r="425" spans="1:21" x14ac:dyDescent="0.25">
      <c r="A425">
        <v>433</v>
      </c>
      <c r="B425" t="s">
        <v>172</v>
      </c>
      <c r="C425">
        <v>15200</v>
      </c>
      <c r="D425">
        <v>394</v>
      </c>
      <c r="E425">
        <v>250</v>
      </c>
      <c r="F425">
        <v>90</v>
      </c>
      <c r="G425">
        <v>244</v>
      </c>
      <c r="H425">
        <v>739</v>
      </c>
      <c r="I425">
        <v>312</v>
      </c>
      <c r="J425">
        <v>187</v>
      </c>
      <c r="K425">
        <v>100</v>
      </c>
      <c r="L425">
        <v>121</v>
      </c>
      <c r="M425">
        <v>230</v>
      </c>
      <c r="N425">
        <v>629</v>
      </c>
      <c r="O425">
        <v>149</v>
      </c>
      <c r="P425">
        <v>222</v>
      </c>
      <c r="Q425">
        <f t="shared" si="24"/>
        <v>1</v>
      </c>
      <c r="R425">
        <f>SUMIFS(Tabel132[Cluster],Tabel132[ID],A425)</f>
        <v>18</v>
      </c>
      <c r="S425">
        <f t="shared" si="25"/>
        <v>0.97293113192919789</v>
      </c>
      <c r="T425">
        <f t="shared" si="26"/>
        <v>274.57142857142856</v>
      </c>
      <c r="U425">
        <f t="shared" si="27"/>
        <v>270.2</v>
      </c>
    </row>
    <row r="426" spans="1:21" x14ac:dyDescent="0.25">
      <c r="A426">
        <v>434</v>
      </c>
      <c r="B426" t="s">
        <v>173</v>
      </c>
      <c r="C426">
        <v>26100</v>
      </c>
      <c r="D426">
        <v>879</v>
      </c>
      <c r="E426">
        <v>854</v>
      </c>
      <c r="F426">
        <v>603</v>
      </c>
      <c r="G426">
        <v>1000</v>
      </c>
      <c r="H426">
        <v>1642</v>
      </c>
      <c r="I426">
        <v>336</v>
      </c>
      <c r="J426">
        <v>696</v>
      </c>
      <c r="K426">
        <v>446</v>
      </c>
      <c r="L426">
        <v>834</v>
      </c>
      <c r="M426">
        <v>709</v>
      </c>
      <c r="N426">
        <v>626</v>
      </c>
      <c r="O426">
        <v>2690</v>
      </c>
      <c r="P426">
        <v>2372</v>
      </c>
      <c r="Q426">
        <f t="shared" si="24"/>
        <v>1</v>
      </c>
      <c r="R426">
        <f>SUMIFS(Tabel132[Cluster],Tabel132[ID],A426)</f>
        <v>34</v>
      </c>
      <c r="S426">
        <f t="shared" si="25"/>
        <v>0.15276420631659385</v>
      </c>
      <c r="T426">
        <f t="shared" si="26"/>
        <v>796.71428571428567</v>
      </c>
      <c r="U426">
        <f t="shared" si="27"/>
        <v>1446.2</v>
      </c>
    </row>
    <row r="427" spans="1:21" x14ac:dyDescent="0.25">
      <c r="A427">
        <v>435</v>
      </c>
      <c r="B427" t="s">
        <v>761</v>
      </c>
      <c r="C427">
        <v>51500</v>
      </c>
      <c r="D427">
        <v>403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f t="shared" si="24"/>
        <v>0</v>
      </c>
      <c r="R427">
        <f>SUMIFS(Tabel132[Cluster],Tabel132[ID],A427)</f>
        <v>66</v>
      </c>
      <c r="S427" t="str">
        <f t="shared" si="25"/>
        <v/>
      </c>
      <c r="T427">
        <f t="shared" si="26"/>
        <v>0</v>
      </c>
      <c r="U427">
        <f t="shared" si="27"/>
        <v>0</v>
      </c>
    </row>
    <row r="428" spans="1:21" x14ac:dyDescent="0.25">
      <c r="A428">
        <v>436</v>
      </c>
      <c r="B428" t="s">
        <v>174</v>
      </c>
      <c r="C428">
        <v>111900</v>
      </c>
      <c r="D428">
        <v>737</v>
      </c>
      <c r="E428">
        <v>152</v>
      </c>
      <c r="F428">
        <v>132</v>
      </c>
      <c r="G428">
        <v>2</v>
      </c>
      <c r="H428">
        <v>1075</v>
      </c>
      <c r="I428">
        <v>52</v>
      </c>
      <c r="J428">
        <v>32</v>
      </c>
      <c r="K428">
        <v>17</v>
      </c>
      <c r="L428">
        <v>6</v>
      </c>
      <c r="M428">
        <v>51</v>
      </c>
      <c r="N428">
        <v>11</v>
      </c>
      <c r="O428">
        <v>105</v>
      </c>
      <c r="P428">
        <v>5</v>
      </c>
      <c r="Q428">
        <f t="shared" si="24"/>
        <v>1</v>
      </c>
      <c r="R428">
        <f>SUMIFS(Tabel132[Cluster],Tabel132[ID],A428)</f>
        <v>0</v>
      </c>
      <c r="S428">
        <f t="shared" si="25"/>
        <v>0.34783063910778456</v>
      </c>
      <c r="T428">
        <f t="shared" si="26"/>
        <v>208.85714285714286</v>
      </c>
      <c r="U428">
        <f t="shared" si="27"/>
        <v>35.6</v>
      </c>
    </row>
    <row r="429" spans="1:21" x14ac:dyDescent="0.25">
      <c r="A429">
        <v>437</v>
      </c>
      <c r="B429" t="s">
        <v>762</v>
      </c>
      <c r="C429">
        <v>91400</v>
      </c>
      <c r="D429">
        <v>386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f t="shared" si="24"/>
        <v>0</v>
      </c>
      <c r="R429">
        <f>SUMIFS(Tabel132[Cluster],Tabel132[ID],A429)</f>
        <v>96</v>
      </c>
      <c r="S429" t="str">
        <f t="shared" si="25"/>
        <v/>
      </c>
      <c r="T429">
        <f t="shared" si="26"/>
        <v>0</v>
      </c>
      <c r="U429">
        <f t="shared" si="27"/>
        <v>0</v>
      </c>
    </row>
    <row r="430" spans="1:21" x14ac:dyDescent="0.25">
      <c r="A430">
        <v>438</v>
      </c>
      <c r="B430" t="s">
        <v>763</v>
      </c>
      <c r="C430">
        <v>38400</v>
      </c>
      <c r="D430">
        <v>423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f t="shared" si="24"/>
        <v>0</v>
      </c>
      <c r="R430">
        <f>SUMIFS(Tabel132[Cluster],Tabel132[ID],A430)</f>
        <v>0</v>
      </c>
      <c r="S430" t="str">
        <f t="shared" si="25"/>
        <v/>
      </c>
      <c r="T430">
        <f t="shared" si="26"/>
        <v>0</v>
      </c>
      <c r="U430">
        <f t="shared" si="27"/>
        <v>0</v>
      </c>
    </row>
    <row r="431" spans="1:21" x14ac:dyDescent="0.25">
      <c r="A431">
        <v>439</v>
      </c>
      <c r="B431" t="s">
        <v>764</v>
      </c>
      <c r="C431">
        <v>76300</v>
      </c>
      <c r="D431">
        <v>63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f t="shared" si="24"/>
        <v>0</v>
      </c>
      <c r="R431">
        <f>SUMIFS(Tabel132[Cluster],Tabel132[ID],A431)</f>
        <v>84</v>
      </c>
      <c r="S431" t="str">
        <f t="shared" si="25"/>
        <v/>
      </c>
      <c r="T431">
        <f t="shared" si="26"/>
        <v>0</v>
      </c>
      <c r="U431">
        <f t="shared" si="27"/>
        <v>0</v>
      </c>
    </row>
    <row r="432" spans="1:21" x14ac:dyDescent="0.25">
      <c r="A432">
        <v>440</v>
      </c>
      <c r="B432" t="s">
        <v>175</v>
      </c>
      <c r="C432">
        <v>21800</v>
      </c>
      <c r="D432">
        <v>723</v>
      </c>
      <c r="E432">
        <v>772</v>
      </c>
      <c r="F432">
        <v>407</v>
      </c>
      <c r="G432">
        <v>560</v>
      </c>
      <c r="H432">
        <v>457</v>
      </c>
      <c r="I432">
        <v>313</v>
      </c>
      <c r="J432">
        <v>393</v>
      </c>
      <c r="K432">
        <v>349</v>
      </c>
      <c r="L432">
        <v>344</v>
      </c>
      <c r="M432">
        <v>456</v>
      </c>
      <c r="N432">
        <v>1469</v>
      </c>
      <c r="O432">
        <v>509</v>
      </c>
      <c r="P432">
        <v>2138</v>
      </c>
      <c r="Q432">
        <f t="shared" si="24"/>
        <v>1</v>
      </c>
      <c r="R432">
        <f>SUMIFS(Tabel132[Cluster],Tabel132[ID],A432)</f>
        <v>27</v>
      </c>
      <c r="S432">
        <f t="shared" si="25"/>
        <v>0.11472242187792946</v>
      </c>
      <c r="T432">
        <f t="shared" si="26"/>
        <v>464.42857142857144</v>
      </c>
      <c r="U432">
        <f t="shared" si="27"/>
        <v>983.2</v>
      </c>
    </row>
    <row r="433" spans="1:21" x14ac:dyDescent="0.25">
      <c r="A433">
        <v>441</v>
      </c>
      <c r="B433" t="s">
        <v>176</v>
      </c>
      <c r="C433">
        <v>15400</v>
      </c>
      <c r="D433">
        <v>394</v>
      </c>
      <c r="E433">
        <v>127</v>
      </c>
      <c r="F433">
        <v>39</v>
      </c>
      <c r="G433">
        <v>2</v>
      </c>
      <c r="H433">
        <v>46</v>
      </c>
      <c r="I433">
        <v>68</v>
      </c>
      <c r="J433">
        <v>92</v>
      </c>
      <c r="K433">
        <v>38</v>
      </c>
      <c r="L433">
        <v>1</v>
      </c>
      <c r="M433">
        <v>60</v>
      </c>
      <c r="N433">
        <v>114</v>
      </c>
      <c r="O433">
        <v>77</v>
      </c>
      <c r="P433">
        <v>124</v>
      </c>
      <c r="Q433">
        <f t="shared" si="24"/>
        <v>1</v>
      </c>
      <c r="R433">
        <f>SUMIFS(Tabel132[Cluster],Tabel132[ID],A433)</f>
        <v>18</v>
      </c>
      <c r="S433">
        <f t="shared" si="25"/>
        <v>0.54334742390199353</v>
      </c>
      <c r="T433">
        <f t="shared" si="26"/>
        <v>58.857142857142854</v>
      </c>
      <c r="U433">
        <f t="shared" si="27"/>
        <v>75.2</v>
      </c>
    </row>
    <row r="434" spans="1:21" x14ac:dyDescent="0.25">
      <c r="A434">
        <v>442</v>
      </c>
      <c r="B434" t="s">
        <v>177</v>
      </c>
      <c r="C434">
        <v>26000</v>
      </c>
      <c r="D434">
        <v>879</v>
      </c>
      <c r="E434">
        <v>922</v>
      </c>
      <c r="F434">
        <v>463</v>
      </c>
      <c r="G434">
        <v>661</v>
      </c>
      <c r="H434">
        <v>674</v>
      </c>
      <c r="I434">
        <v>483</v>
      </c>
      <c r="J434">
        <v>301</v>
      </c>
      <c r="K434">
        <v>180</v>
      </c>
      <c r="L434">
        <v>582</v>
      </c>
      <c r="M434">
        <v>747</v>
      </c>
      <c r="N434">
        <v>279</v>
      </c>
      <c r="O434">
        <v>752</v>
      </c>
      <c r="P434">
        <v>433</v>
      </c>
      <c r="Q434">
        <f t="shared" si="24"/>
        <v>1</v>
      </c>
      <c r="R434">
        <f>SUMIFS(Tabel132[Cluster],Tabel132[ID],A434)</f>
        <v>34</v>
      </c>
      <c r="S434">
        <f t="shared" si="25"/>
        <v>0.81715632463073884</v>
      </c>
      <c r="T434">
        <f t="shared" si="26"/>
        <v>526.28571428571433</v>
      </c>
      <c r="U434">
        <f t="shared" si="27"/>
        <v>558.6</v>
      </c>
    </row>
    <row r="435" spans="1:21" x14ac:dyDescent="0.25">
      <c r="A435">
        <v>443</v>
      </c>
      <c r="B435" t="s">
        <v>178</v>
      </c>
      <c r="C435">
        <v>112100</v>
      </c>
      <c r="D435">
        <v>618</v>
      </c>
      <c r="E435">
        <v>8004</v>
      </c>
      <c r="F435">
        <v>2784</v>
      </c>
      <c r="G435">
        <v>302</v>
      </c>
      <c r="H435">
        <v>8225</v>
      </c>
      <c r="I435">
        <v>5237</v>
      </c>
      <c r="J435">
        <v>2814</v>
      </c>
      <c r="K435">
        <v>2312</v>
      </c>
      <c r="L435">
        <v>485</v>
      </c>
      <c r="M435">
        <v>500</v>
      </c>
      <c r="N435">
        <v>2414</v>
      </c>
      <c r="O435">
        <v>6650</v>
      </c>
      <c r="P435">
        <v>2824</v>
      </c>
      <c r="Q435">
        <f t="shared" si="24"/>
        <v>1</v>
      </c>
      <c r="R435">
        <f>SUMIFS(Tabel132[Cluster],Tabel132[ID],A435)</f>
        <v>0</v>
      </c>
      <c r="S435">
        <f t="shared" si="25"/>
        <v>0.33779586255292338</v>
      </c>
      <c r="T435">
        <f t="shared" si="26"/>
        <v>4239.7142857142853</v>
      </c>
      <c r="U435">
        <f t="shared" si="27"/>
        <v>2574.6</v>
      </c>
    </row>
    <row r="436" spans="1:21" x14ac:dyDescent="0.25">
      <c r="A436">
        <v>444</v>
      </c>
      <c r="B436" t="s">
        <v>765</v>
      </c>
      <c r="C436">
        <v>67100</v>
      </c>
      <c r="D436">
        <v>856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f t="shared" si="24"/>
        <v>0</v>
      </c>
      <c r="R436">
        <f>SUMIFS(Tabel132[Cluster],Tabel132[ID],A436)</f>
        <v>80</v>
      </c>
      <c r="S436" t="str">
        <f t="shared" si="25"/>
        <v/>
      </c>
      <c r="T436">
        <f t="shared" si="26"/>
        <v>0</v>
      </c>
      <c r="U436">
        <f t="shared" si="27"/>
        <v>0</v>
      </c>
    </row>
    <row r="437" spans="1:21" x14ac:dyDescent="0.25">
      <c r="A437">
        <v>445</v>
      </c>
      <c r="B437" t="s">
        <v>766</v>
      </c>
      <c r="C437">
        <v>91500</v>
      </c>
      <c r="D437">
        <v>386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f t="shared" si="24"/>
        <v>0</v>
      </c>
      <c r="R437">
        <f>SUMIFS(Tabel132[Cluster],Tabel132[ID],A437)</f>
        <v>96</v>
      </c>
      <c r="S437" t="str">
        <f t="shared" si="25"/>
        <v/>
      </c>
      <c r="T437">
        <f t="shared" si="26"/>
        <v>0</v>
      </c>
      <c r="U437">
        <f t="shared" si="27"/>
        <v>0</v>
      </c>
    </row>
    <row r="438" spans="1:21" x14ac:dyDescent="0.25">
      <c r="A438">
        <v>446</v>
      </c>
      <c r="B438" t="s">
        <v>767</v>
      </c>
      <c r="C438">
        <v>38500</v>
      </c>
      <c r="D438">
        <v>423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f t="shared" si="24"/>
        <v>0</v>
      </c>
      <c r="R438">
        <f>SUMIFS(Tabel132[Cluster],Tabel132[ID],A438)</f>
        <v>0</v>
      </c>
      <c r="S438" t="str">
        <f t="shared" si="25"/>
        <v/>
      </c>
      <c r="T438">
        <f t="shared" si="26"/>
        <v>0</v>
      </c>
      <c r="U438">
        <f t="shared" si="27"/>
        <v>0</v>
      </c>
    </row>
    <row r="439" spans="1:21" x14ac:dyDescent="0.25">
      <c r="A439">
        <v>447</v>
      </c>
      <c r="B439" t="s">
        <v>768</v>
      </c>
      <c r="C439">
        <v>76400</v>
      </c>
      <c r="D439">
        <v>63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f t="shared" si="24"/>
        <v>0</v>
      </c>
      <c r="R439">
        <f>SUMIFS(Tabel132[Cluster],Tabel132[ID],A439)</f>
        <v>84</v>
      </c>
      <c r="S439" t="str">
        <f t="shared" si="25"/>
        <v/>
      </c>
      <c r="T439">
        <f t="shared" si="26"/>
        <v>0</v>
      </c>
      <c r="U439">
        <f t="shared" si="27"/>
        <v>0</v>
      </c>
    </row>
    <row r="440" spans="1:21" x14ac:dyDescent="0.25">
      <c r="A440">
        <v>448</v>
      </c>
      <c r="B440" t="s">
        <v>179</v>
      </c>
      <c r="C440">
        <v>21500</v>
      </c>
      <c r="D440">
        <v>723</v>
      </c>
      <c r="E440">
        <v>64</v>
      </c>
      <c r="F440">
        <v>175</v>
      </c>
      <c r="G440">
        <v>105</v>
      </c>
      <c r="H440">
        <v>578</v>
      </c>
      <c r="I440">
        <v>68</v>
      </c>
      <c r="J440">
        <v>103</v>
      </c>
      <c r="K440">
        <v>151</v>
      </c>
      <c r="L440">
        <v>145</v>
      </c>
      <c r="M440">
        <v>143</v>
      </c>
      <c r="N440">
        <v>186</v>
      </c>
      <c r="O440">
        <v>929</v>
      </c>
      <c r="P440">
        <v>263</v>
      </c>
      <c r="Q440">
        <f t="shared" si="24"/>
        <v>1</v>
      </c>
      <c r="R440">
        <f>SUMIFS(Tabel132[Cluster],Tabel132[ID],A440)</f>
        <v>27</v>
      </c>
      <c r="S440">
        <f t="shared" si="25"/>
        <v>0.3221342304000655</v>
      </c>
      <c r="T440">
        <f t="shared" si="26"/>
        <v>177.71428571428572</v>
      </c>
      <c r="U440">
        <f t="shared" si="27"/>
        <v>333.2</v>
      </c>
    </row>
    <row r="441" spans="1:21" x14ac:dyDescent="0.25">
      <c r="A441">
        <v>449</v>
      </c>
      <c r="B441" t="s">
        <v>180</v>
      </c>
      <c r="C441">
        <v>112200</v>
      </c>
      <c r="D441">
        <v>618</v>
      </c>
      <c r="E441">
        <v>0</v>
      </c>
      <c r="F441">
        <v>0</v>
      </c>
      <c r="G441">
        <v>0</v>
      </c>
      <c r="H441">
        <v>59</v>
      </c>
      <c r="I441">
        <v>20</v>
      </c>
      <c r="J441">
        <v>14</v>
      </c>
      <c r="K441">
        <v>28</v>
      </c>
      <c r="L441">
        <v>3</v>
      </c>
      <c r="M441">
        <v>1</v>
      </c>
      <c r="N441">
        <v>5</v>
      </c>
      <c r="O441">
        <v>6</v>
      </c>
      <c r="P441">
        <v>1</v>
      </c>
      <c r="Q441">
        <f t="shared" si="24"/>
        <v>1</v>
      </c>
      <c r="R441">
        <f>SUMIFS(Tabel132[Cluster],Tabel132[ID],A441)</f>
        <v>0</v>
      </c>
      <c r="S441">
        <f t="shared" si="25"/>
        <v>0.18039354550706954</v>
      </c>
      <c r="T441">
        <f t="shared" si="26"/>
        <v>17.285714285714285</v>
      </c>
      <c r="U441">
        <f t="shared" si="27"/>
        <v>3.2</v>
      </c>
    </row>
    <row r="442" spans="1:21" x14ac:dyDescent="0.25">
      <c r="A442">
        <v>450</v>
      </c>
      <c r="B442" t="s">
        <v>181</v>
      </c>
      <c r="C442">
        <v>6400</v>
      </c>
      <c r="D442">
        <v>369</v>
      </c>
      <c r="E442">
        <v>819</v>
      </c>
      <c r="F442">
        <v>1411</v>
      </c>
      <c r="G442">
        <v>147</v>
      </c>
      <c r="H442">
        <v>884</v>
      </c>
      <c r="I442">
        <v>422</v>
      </c>
      <c r="J442">
        <v>909</v>
      </c>
      <c r="K442">
        <v>163</v>
      </c>
      <c r="L442">
        <v>1061</v>
      </c>
      <c r="M442">
        <v>711</v>
      </c>
      <c r="N442">
        <v>677</v>
      </c>
      <c r="O442">
        <v>1629</v>
      </c>
      <c r="P442">
        <v>197</v>
      </c>
      <c r="Q442">
        <f t="shared" si="24"/>
        <v>1</v>
      </c>
      <c r="R442">
        <f>SUMIFS(Tabel132[Cluster],Tabel132[ID],A442)</f>
        <v>9</v>
      </c>
      <c r="S442">
        <f t="shared" si="25"/>
        <v>0.5532407977236623</v>
      </c>
      <c r="T442">
        <f t="shared" si="26"/>
        <v>679.28571428571433</v>
      </c>
      <c r="U442">
        <f t="shared" si="27"/>
        <v>855</v>
      </c>
    </row>
    <row r="443" spans="1:21" x14ac:dyDescent="0.25">
      <c r="A443">
        <v>451</v>
      </c>
      <c r="B443" t="s">
        <v>182</v>
      </c>
      <c r="C443">
        <v>47400</v>
      </c>
      <c r="D443">
        <v>295</v>
      </c>
      <c r="E443">
        <v>33</v>
      </c>
      <c r="F443">
        <v>27</v>
      </c>
      <c r="G443">
        <v>49</v>
      </c>
      <c r="H443">
        <v>141</v>
      </c>
      <c r="I443">
        <v>184</v>
      </c>
      <c r="J443">
        <v>67</v>
      </c>
      <c r="K443">
        <v>17</v>
      </c>
      <c r="L443">
        <v>35</v>
      </c>
      <c r="M443">
        <v>99</v>
      </c>
      <c r="N443">
        <v>564</v>
      </c>
      <c r="O443">
        <v>32</v>
      </c>
      <c r="P443">
        <v>88</v>
      </c>
      <c r="Q443">
        <f t="shared" si="24"/>
        <v>1</v>
      </c>
      <c r="R443">
        <f>SUMIFS(Tabel132[Cluster],Tabel132[ID],A443)</f>
        <v>62</v>
      </c>
      <c r="S443">
        <f t="shared" si="25"/>
        <v>0.33522897361546977</v>
      </c>
      <c r="T443">
        <f t="shared" si="26"/>
        <v>74</v>
      </c>
      <c r="U443">
        <f t="shared" si="27"/>
        <v>163.6</v>
      </c>
    </row>
    <row r="444" spans="1:21" x14ac:dyDescent="0.25">
      <c r="A444">
        <v>452</v>
      </c>
      <c r="B444" t="s">
        <v>183</v>
      </c>
      <c r="C444">
        <v>72800</v>
      </c>
      <c r="D444">
        <v>141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f t="shared" si="24"/>
        <v>0</v>
      </c>
      <c r="R444">
        <f>SUMIFS(Tabel132[Cluster],Tabel132[ID],A444)</f>
        <v>83</v>
      </c>
      <c r="S444" t="str">
        <f t="shared" si="25"/>
        <v/>
      </c>
      <c r="T444">
        <f t="shared" si="26"/>
        <v>0</v>
      </c>
      <c r="U444">
        <f t="shared" si="27"/>
        <v>0</v>
      </c>
    </row>
    <row r="445" spans="1:21" x14ac:dyDescent="0.25">
      <c r="A445">
        <v>453</v>
      </c>
      <c r="B445" t="s">
        <v>769</v>
      </c>
      <c r="C445">
        <v>2700</v>
      </c>
      <c r="D445">
        <v>315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f t="shared" si="24"/>
        <v>0</v>
      </c>
      <c r="R445">
        <f>SUMIFS(Tabel132[Cluster],Tabel132[ID],A445)</f>
        <v>0</v>
      </c>
      <c r="S445" t="str">
        <f t="shared" si="25"/>
        <v/>
      </c>
      <c r="T445">
        <f t="shared" si="26"/>
        <v>0</v>
      </c>
      <c r="U445">
        <f t="shared" si="27"/>
        <v>0</v>
      </c>
    </row>
    <row r="446" spans="1:21" x14ac:dyDescent="0.25">
      <c r="A446">
        <v>454</v>
      </c>
      <c r="B446" t="s">
        <v>770</v>
      </c>
      <c r="C446">
        <v>38600</v>
      </c>
      <c r="D446">
        <v>423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f t="shared" si="24"/>
        <v>0</v>
      </c>
      <c r="R446">
        <f>SUMIFS(Tabel132[Cluster],Tabel132[ID],A446)</f>
        <v>0</v>
      </c>
      <c r="S446" t="str">
        <f t="shared" si="25"/>
        <v/>
      </c>
      <c r="T446">
        <f t="shared" si="26"/>
        <v>0</v>
      </c>
      <c r="U446">
        <f t="shared" si="27"/>
        <v>0</v>
      </c>
    </row>
    <row r="447" spans="1:21" x14ac:dyDescent="0.25">
      <c r="A447">
        <v>455</v>
      </c>
      <c r="B447" t="s">
        <v>771</v>
      </c>
      <c r="C447">
        <v>76500</v>
      </c>
      <c r="D447">
        <v>63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f t="shared" si="24"/>
        <v>0</v>
      </c>
      <c r="R447">
        <f>SUMIFS(Tabel132[Cluster],Tabel132[ID],A447)</f>
        <v>84</v>
      </c>
      <c r="S447" t="str">
        <f t="shared" si="25"/>
        <v/>
      </c>
      <c r="T447">
        <f t="shared" si="26"/>
        <v>0</v>
      </c>
      <c r="U447">
        <f t="shared" si="27"/>
        <v>0</v>
      </c>
    </row>
    <row r="448" spans="1:21" x14ac:dyDescent="0.25">
      <c r="A448">
        <v>456</v>
      </c>
      <c r="B448" t="s">
        <v>184</v>
      </c>
      <c r="C448">
        <v>12600</v>
      </c>
      <c r="D448">
        <v>1027</v>
      </c>
      <c r="E448">
        <v>4</v>
      </c>
      <c r="F448">
        <v>13</v>
      </c>
      <c r="G448">
        <v>2</v>
      </c>
      <c r="H448">
        <v>3</v>
      </c>
      <c r="I448">
        <v>4</v>
      </c>
      <c r="J448">
        <v>4</v>
      </c>
      <c r="K448">
        <v>4</v>
      </c>
      <c r="L448">
        <v>5</v>
      </c>
      <c r="M448">
        <v>3</v>
      </c>
      <c r="N448">
        <v>4</v>
      </c>
      <c r="O448">
        <v>3</v>
      </c>
      <c r="P448">
        <v>7</v>
      </c>
      <c r="Q448">
        <f t="shared" si="24"/>
        <v>1</v>
      </c>
      <c r="R448">
        <f>SUMIFS(Tabel132[Cluster],Tabel132[ID],A448)</f>
        <v>15</v>
      </c>
      <c r="S448">
        <f t="shared" si="25"/>
        <v>0.80215220772825346</v>
      </c>
      <c r="T448">
        <f t="shared" si="26"/>
        <v>4.8571428571428568</v>
      </c>
      <c r="U448">
        <f t="shared" si="27"/>
        <v>4.4000000000000004</v>
      </c>
    </row>
    <row r="449" spans="1:21" x14ac:dyDescent="0.25">
      <c r="A449">
        <v>457</v>
      </c>
      <c r="B449" t="s">
        <v>772</v>
      </c>
      <c r="C449">
        <v>13900</v>
      </c>
      <c r="D449">
        <v>669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f t="shared" si="24"/>
        <v>0</v>
      </c>
      <c r="R449">
        <f>SUMIFS(Tabel132[Cluster],Tabel132[ID],A449)</f>
        <v>0</v>
      </c>
      <c r="S449" t="str">
        <f t="shared" si="25"/>
        <v/>
      </c>
      <c r="T449">
        <f t="shared" si="26"/>
        <v>0</v>
      </c>
      <c r="U449">
        <f t="shared" si="27"/>
        <v>0</v>
      </c>
    </row>
    <row r="450" spans="1:21" x14ac:dyDescent="0.25">
      <c r="A450">
        <v>458</v>
      </c>
      <c r="B450" t="s">
        <v>773</v>
      </c>
      <c r="C450">
        <v>49000</v>
      </c>
      <c r="D450">
        <v>754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f t="shared" si="24"/>
        <v>0</v>
      </c>
      <c r="R450">
        <f>SUMIFS(Tabel132[Cluster],Tabel132[ID],A450)</f>
        <v>64</v>
      </c>
      <c r="S450" t="str">
        <f t="shared" si="25"/>
        <v/>
      </c>
      <c r="T450">
        <f t="shared" si="26"/>
        <v>0</v>
      </c>
      <c r="U450">
        <f t="shared" si="27"/>
        <v>0</v>
      </c>
    </row>
    <row r="451" spans="1:21" x14ac:dyDescent="0.25">
      <c r="A451">
        <v>459</v>
      </c>
      <c r="B451" t="s">
        <v>774</v>
      </c>
      <c r="C451">
        <v>98100</v>
      </c>
      <c r="D451">
        <v>21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f t="shared" si="24"/>
        <v>0</v>
      </c>
      <c r="R451">
        <f>SUMIFS(Tabel132[Cluster],Tabel132[ID],A451)</f>
        <v>0</v>
      </c>
      <c r="S451" t="str">
        <f t="shared" si="25"/>
        <v/>
      </c>
      <c r="T451">
        <f t="shared" si="26"/>
        <v>0</v>
      </c>
      <c r="U451">
        <f t="shared" si="27"/>
        <v>0</v>
      </c>
    </row>
    <row r="452" spans="1:21" x14ac:dyDescent="0.25">
      <c r="A452">
        <v>460</v>
      </c>
      <c r="B452" t="s">
        <v>185</v>
      </c>
      <c r="C452">
        <v>79800</v>
      </c>
      <c r="D452">
        <v>339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41</v>
      </c>
      <c r="L452">
        <v>0</v>
      </c>
      <c r="M452">
        <v>0</v>
      </c>
      <c r="N452">
        <v>6</v>
      </c>
      <c r="O452">
        <v>74</v>
      </c>
      <c r="P452">
        <v>68</v>
      </c>
      <c r="Q452">
        <f t="shared" ref="Q452:Q515" si="28">IF(AND(T452=0,U452=0),0,1)</f>
        <v>1</v>
      </c>
      <c r="R452">
        <f>SUMIFS(Tabel132[Cluster],Tabel132[ID],A452)</f>
        <v>86</v>
      </c>
      <c r="S452">
        <f t="shared" ref="S452:S515" si="29">IFERROR(_xlfn.T.TEST(E452:K452,L452:P452,2,2),"")</f>
        <v>0.16158044108849431</v>
      </c>
      <c r="T452">
        <f t="shared" ref="T452:T515" si="30">AVERAGE(E452:K452)</f>
        <v>5.8571428571428568</v>
      </c>
      <c r="U452">
        <f t="shared" ref="U452:U515" si="31">AVERAGE(L452:P452)</f>
        <v>29.6</v>
      </c>
    </row>
    <row r="453" spans="1:21" x14ac:dyDescent="0.25">
      <c r="A453">
        <v>461</v>
      </c>
      <c r="B453" t="s">
        <v>186</v>
      </c>
      <c r="C453">
        <v>7600</v>
      </c>
      <c r="D453">
        <v>361</v>
      </c>
      <c r="E453">
        <v>200</v>
      </c>
      <c r="F453">
        <v>61</v>
      </c>
      <c r="G453">
        <v>70</v>
      </c>
      <c r="H453">
        <v>73</v>
      </c>
      <c r="I453">
        <v>139</v>
      </c>
      <c r="J453">
        <v>214</v>
      </c>
      <c r="K453">
        <v>101</v>
      </c>
      <c r="L453">
        <v>4</v>
      </c>
      <c r="M453">
        <v>117</v>
      </c>
      <c r="N453">
        <v>226</v>
      </c>
      <c r="O453">
        <v>183</v>
      </c>
      <c r="P453">
        <v>139</v>
      </c>
      <c r="Q453">
        <f t="shared" si="28"/>
        <v>1</v>
      </c>
      <c r="R453">
        <f>SUMIFS(Tabel132[Cluster],Tabel132[ID],A453)</f>
        <v>10</v>
      </c>
      <c r="S453">
        <f t="shared" si="29"/>
        <v>0.79604060164528589</v>
      </c>
      <c r="T453">
        <f t="shared" si="30"/>
        <v>122.57142857142857</v>
      </c>
      <c r="U453">
        <f t="shared" si="31"/>
        <v>133.80000000000001</v>
      </c>
    </row>
    <row r="454" spans="1:21" x14ac:dyDescent="0.25">
      <c r="A454">
        <v>462</v>
      </c>
      <c r="B454" t="s">
        <v>775</v>
      </c>
      <c r="C454">
        <v>87900</v>
      </c>
      <c r="D454">
        <v>987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f t="shared" si="28"/>
        <v>0</v>
      </c>
      <c r="R454">
        <f>SUMIFS(Tabel132[Cluster],Tabel132[ID],A454)</f>
        <v>94</v>
      </c>
      <c r="S454" t="str">
        <f t="shared" si="29"/>
        <v/>
      </c>
      <c r="T454">
        <f t="shared" si="30"/>
        <v>0</v>
      </c>
      <c r="U454">
        <f t="shared" si="31"/>
        <v>0</v>
      </c>
    </row>
    <row r="455" spans="1:21" x14ac:dyDescent="0.25">
      <c r="A455">
        <v>463</v>
      </c>
      <c r="B455" t="s">
        <v>187</v>
      </c>
      <c r="C455">
        <v>38700</v>
      </c>
      <c r="D455">
        <v>375</v>
      </c>
      <c r="E455">
        <v>2306</v>
      </c>
      <c r="F455">
        <v>411</v>
      </c>
      <c r="G455">
        <v>200</v>
      </c>
      <c r="H455">
        <v>1801</v>
      </c>
      <c r="I455">
        <v>1558</v>
      </c>
      <c r="J455">
        <v>491</v>
      </c>
      <c r="K455">
        <v>1638</v>
      </c>
      <c r="L455">
        <v>249</v>
      </c>
      <c r="M455">
        <v>147</v>
      </c>
      <c r="N455">
        <v>6816</v>
      </c>
      <c r="O455">
        <v>706</v>
      </c>
      <c r="P455">
        <v>3783</v>
      </c>
      <c r="Q455">
        <f t="shared" si="28"/>
        <v>1</v>
      </c>
      <c r="R455">
        <f>SUMIFS(Tabel132[Cluster],Tabel132[ID],A455)</f>
        <v>49</v>
      </c>
      <c r="S455">
        <f t="shared" si="29"/>
        <v>0.3416652478793859</v>
      </c>
      <c r="T455">
        <f t="shared" si="30"/>
        <v>1200.7142857142858</v>
      </c>
      <c r="U455">
        <f t="shared" si="31"/>
        <v>2340.1999999999998</v>
      </c>
    </row>
    <row r="456" spans="1:21" x14ac:dyDescent="0.25">
      <c r="A456">
        <v>464</v>
      </c>
      <c r="B456" t="s">
        <v>776</v>
      </c>
      <c r="C456">
        <v>76600</v>
      </c>
      <c r="D456">
        <v>63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f t="shared" si="28"/>
        <v>0</v>
      </c>
      <c r="R456">
        <f>SUMIFS(Tabel132[Cluster],Tabel132[ID],A456)</f>
        <v>84</v>
      </c>
      <c r="S456" t="str">
        <f t="shared" si="29"/>
        <v/>
      </c>
      <c r="T456">
        <f t="shared" si="30"/>
        <v>0</v>
      </c>
      <c r="U456">
        <f t="shared" si="31"/>
        <v>0</v>
      </c>
    </row>
    <row r="457" spans="1:21" x14ac:dyDescent="0.25">
      <c r="A457">
        <v>465</v>
      </c>
      <c r="B457" t="s">
        <v>777</v>
      </c>
      <c r="C457">
        <v>49100</v>
      </c>
      <c r="D457">
        <v>754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f t="shared" si="28"/>
        <v>0</v>
      </c>
      <c r="R457">
        <f>SUMIFS(Tabel132[Cluster],Tabel132[ID],A457)</f>
        <v>64</v>
      </c>
      <c r="S457" t="str">
        <f t="shared" si="29"/>
        <v/>
      </c>
      <c r="T457">
        <f t="shared" si="30"/>
        <v>0</v>
      </c>
      <c r="U457">
        <f t="shared" si="31"/>
        <v>0</v>
      </c>
    </row>
    <row r="458" spans="1:21" x14ac:dyDescent="0.25">
      <c r="A458">
        <v>466</v>
      </c>
      <c r="B458" t="s">
        <v>188</v>
      </c>
      <c r="C458">
        <v>111200</v>
      </c>
      <c r="D458">
        <v>1099</v>
      </c>
      <c r="E458">
        <v>2242</v>
      </c>
      <c r="F458">
        <v>1676</v>
      </c>
      <c r="G458">
        <v>346</v>
      </c>
      <c r="H458">
        <v>4730</v>
      </c>
      <c r="I458">
        <v>1769</v>
      </c>
      <c r="J458">
        <v>1018</v>
      </c>
      <c r="K458">
        <v>1182</v>
      </c>
      <c r="L458">
        <v>656</v>
      </c>
      <c r="M458">
        <v>316</v>
      </c>
      <c r="N458">
        <v>1492</v>
      </c>
      <c r="O458">
        <v>2768</v>
      </c>
      <c r="P458">
        <v>1771</v>
      </c>
      <c r="Q458">
        <f t="shared" si="28"/>
        <v>1</v>
      </c>
      <c r="R458">
        <f>SUMIFS(Tabel132[Cluster],Tabel132[ID],A458)</f>
        <v>0</v>
      </c>
      <c r="S458">
        <f t="shared" si="29"/>
        <v>0.55139907625562989</v>
      </c>
      <c r="T458">
        <f t="shared" si="30"/>
        <v>1851.8571428571429</v>
      </c>
      <c r="U458">
        <f t="shared" si="31"/>
        <v>1400.6</v>
      </c>
    </row>
    <row r="459" spans="1:21" x14ac:dyDescent="0.25">
      <c r="A459">
        <v>467</v>
      </c>
      <c r="B459" t="s">
        <v>778</v>
      </c>
      <c r="C459">
        <v>74000</v>
      </c>
      <c r="D459">
        <v>1097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f t="shared" si="28"/>
        <v>0</v>
      </c>
      <c r="R459">
        <f>SUMIFS(Tabel132[Cluster],Tabel132[ID],A459)</f>
        <v>84</v>
      </c>
      <c r="S459" t="str">
        <f t="shared" si="29"/>
        <v/>
      </c>
      <c r="T459">
        <f t="shared" si="30"/>
        <v>0</v>
      </c>
      <c r="U459">
        <f t="shared" si="31"/>
        <v>0</v>
      </c>
    </row>
    <row r="460" spans="1:21" x14ac:dyDescent="0.25">
      <c r="A460">
        <v>468</v>
      </c>
      <c r="B460" t="s">
        <v>779</v>
      </c>
      <c r="C460">
        <v>43000</v>
      </c>
      <c r="D460">
        <v>926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f t="shared" si="28"/>
        <v>0</v>
      </c>
      <c r="R460">
        <f>SUMIFS(Tabel132[Cluster],Tabel132[ID],A460)</f>
        <v>55</v>
      </c>
      <c r="S460" t="str">
        <f t="shared" si="29"/>
        <v/>
      </c>
      <c r="T460">
        <f t="shared" si="30"/>
        <v>0</v>
      </c>
      <c r="U460">
        <f t="shared" si="31"/>
        <v>0</v>
      </c>
    </row>
    <row r="461" spans="1:21" x14ac:dyDescent="0.25">
      <c r="A461">
        <v>469</v>
      </c>
      <c r="B461" t="s">
        <v>189</v>
      </c>
      <c r="C461">
        <v>18200</v>
      </c>
      <c r="D461">
        <v>533</v>
      </c>
      <c r="E461">
        <v>242</v>
      </c>
      <c r="F461">
        <v>147</v>
      </c>
      <c r="G461">
        <v>0</v>
      </c>
      <c r="H461">
        <v>126</v>
      </c>
      <c r="I461">
        <v>128</v>
      </c>
      <c r="J461">
        <v>125</v>
      </c>
      <c r="K461">
        <v>15</v>
      </c>
      <c r="L461">
        <v>73</v>
      </c>
      <c r="M461">
        <v>78</v>
      </c>
      <c r="N461">
        <v>153</v>
      </c>
      <c r="O461">
        <v>95</v>
      </c>
      <c r="P461">
        <v>220</v>
      </c>
      <c r="Q461">
        <f t="shared" si="28"/>
        <v>1</v>
      </c>
      <c r="R461">
        <f>SUMIFS(Tabel132[Cluster],Tabel132[ID],A461)</f>
        <v>22</v>
      </c>
      <c r="S461">
        <f t="shared" si="29"/>
        <v>0.79130691524454222</v>
      </c>
      <c r="T461">
        <f t="shared" si="30"/>
        <v>111.85714285714286</v>
      </c>
      <c r="U461">
        <f t="shared" si="31"/>
        <v>123.8</v>
      </c>
    </row>
    <row r="462" spans="1:21" x14ac:dyDescent="0.25">
      <c r="A462">
        <v>470</v>
      </c>
      <c r="B462" t="s">
        <v>190</v>
      </c>
      <c r="C462">
        <v>77900</v>
      </c>
      <c r="D462">
        <v>290</v>
      </c>
      <c r="E462">
        <v>591</v>
      </c>
      <c r="F462">
        <v>228</v>
      </c>
      <c r="G462">
        <v>389</v>
      </c>
      <c r="H462">
        <v>1369</v>
      </c>
      <c r="I462">
        <v>254</v>
      </c>
      <c r="J462">
        <v>125</v>
      </c>
      <c r="K462">
        <v>870</v>
      </c>
      <c r="L462">
        <v>177</v>
      </c>
      <c r="M462">
        <v>81</v>
      </c>
      <c r="N462">
        <v>669</v>
      </c>
      <c r="O462">
        <v>607</v>
      </c>
      <c r="P462">
        <v>1355</v>
      </c>
      <c r="Q462">
        <f t="shared" si="28"/>
        <v>1</v>
      </c>
      <c r="R462">
        <f>SUMIFS(Tabel132[Cluster],Tabel132[ID],A462)</f>
        <v>85</v>
      </c>
      <c r="S462">
        <f t="shared" si="29"/>
        <v>0.91158637547224208</v>
      </c>
      <c r="T462">
        <f t="shared" si="30"/>
        <v>546.57142857142856</v>
      </c>
      <c r="U462">
        <f t="shared" si="31"/>
        <v>577.79999999999995</v>
      </c>
    </row>
    <row r="463" spans="1:21" x14ac:dyDescent="0.25">
      <c r="A463">
        <v>471</v>
      </c>
      <c r="B463" t="s">
        <v>780</v>
      </c>
      <c r="C463">
        <v>38800</v>
      </c>
      <c r="D463">
        <v>463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f t="shared" si="28"/>
        <v>0</v>
      </c>
      <c r="R463">
        <f>SUMIFS(Tabel132[Cluster],Tabel132[ID],A463)</f>
        <v>49</v>
      </c>
      <c r="S463" t="str">
        <f t="shared" si="29"/>
        <v/>
      </c>
      <c r="T463">
        <f t="shared" si="30"/>
        <v>0</v>
      </c>
      <c r="U463">
        <f t="shared" si="31"/>
        <v>0</v>
      </c>
    </row>
    <row r="464" spans="1:21" x14ac:dyDescent="0.25">
      <c r="A464">
        <v>472</v>
      </c>
      <c r="B464" t="s">
        <v>781</v>
      </c>
      <c r="C464">
        <v>51200</v>
      </c>
      <c r="D464">
        <v>426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f t="shared" si="28"/>
        <v>0</v>
      </c>
      <c r="R464">
        <f>SUMIFS(Tabel132[Cluster],Tabel132[ID],A464)</f>
        <v>66</v>
      </c>
      <c r="S464" t="str">
        <f t="shared" si="29"/>
        <v/>
      </c>
      <c r="T464">
        <f t="shared" si="30"/>
        <v>0</v>
      </c>
      <c r="U464">
        <f t="shared" si="31"/>
        <v>0</v>
      </c>
    </row>
    <row r="465" spans="1:21" x14ac:dyDescent="0.25">
      <c r="A465">
        <v>473</v>
      </c>
      <c r="B465" t="s">
        <v>782</v>
      </c>
      <c r="C465">
        <v>49200</v>
      </c>
      <c r="D465">
        <v>754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f t="shared" si="28"/>
        <v>0</v>
      </c>
      <c r="R465">
        <f>SUMIFS(Tabel132[Cluster],Tabel132[ID],A465)</f>
        <v>64</v>
      </c>
      <c r="S465" t="str">
        <f t="shared" si="29"/>
        <v/>
      </c>
      <c r="T465">
        <f t="shared" si="30"/>
        <v>0</v>
      </c>
      <c r="U465">
        <f t="shared" si="31"/>
        <v>0</v>
      </c>
    </row>
    <row r="466" spans="1:21" x14ac:dyDescent="0.25">
      <c r="A466">
        <v>474</v>
      </c>
      <c r="B466" t="s">
        <v>783</v>
      </c>
      <c r="C466">
        <v>112400</v>
      </c>
      <c r="D466">
        <v>1099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f t="shared" si="28"/>
        <v>0</v>
      </c>
      <c r="R466">
        <f>SUMIFS(Tabel132[Cluster],Tabel132[ID],A466)</f>
        <v>0</v>
      </c>
      <c r="S466" t="str">
        <f t="shared" si="29"/>
        <v/>
      </c>
      <c r="T466">
        <f t="shared" si="30"/>
        <v>0</v>
      </c>
      <c r="U466">
        <f t="shared" si="31"/>
        <v>0</v>
      </c>
    </row>
    <row r="467" spans="1:21" x14ac:dyDescent="0.25">
      <c r="A467">
        <v>475</v>
      </c>
      <c r="B467" t="s">
        <v>191</v>
      </c>
      <c r="C467">
        <v>65100</v>
      </c>
      <c r="D467">
        <v>1008</v>
      </c>
      <c r="E467">
        <v>1859</v>
      </c>
      <c r="F467">
        <v>248</v>
      </c>
      <c r="G467">
        <v>43</v>
      </c>
      <c r="H467">
        <v>2670</v>
      </c>
      <c r="I467">
        <v>2023</v>
      </c>
      <c r="J467">
        <v>634</v>
      </c>
      <c r="K467">
        <v>2445</v>
      </c>
      <c r="L467">
        <v>306</v>
      </c>
      <c r="M467">
        <v>82</v>
      </c>
      <c r="N467">
        <v>3397</v>
      </c>
      <c r="O467">
        <v>1775</v>
      </c>
      <c r="P467">
        <v>3275</v>
      </c>
      <c r="Q467">
        <f t="shared" si="28"/>
        <v>1</v>
      </c>
      <c r="R467">
        <f>SUMIFS(Tabel132[Cluster],Tabel132[ID],A467)</f>
        <v>77</v>
      </c>
      <c r="S467">
        <f t="shared" si="29"/>
        <v>0.65646545408749479</v>
      </c>
      <c r="T467">
        <f t="shared" si="30"/>
        <v>1417.4285714285713</v>
      </c>
      <c r="U467">
        <f t="shared" si="31"/>
        <v>1767</v>
      </c>
    </row>
    <row r="468" spans="1:21" x14ac:dyDescent="0.25">
      <c r="A468">
        <v>476</v>
      </c>
      <c r="B468" t="s">
        <v>784</v>
      </c>
      <c r="C468">
        <v>21200</v>
      </c>
      <c r="D468">
        <v>714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f t="shared" si="28"/>
        <v>0</v>
      </c>
      <c r="R468">
        <f>SUMIFS(Tabel132[Cluster],Tabel132[ID],A468)</f>
        <v>0</v>
      </c>
      <c r="S468" t="str">
        <f t="shared" si="29"/>
        <v/>
      </c>
      <c r="T468">
        <f t="shared" si="30"/>
        <v>0</v>
      </c>
      <c r="U468">
        <f t="shared" si="31"/>
        <v>0</v>
      </c>
    </row>
    <row r="469" spans="1:21" x14ac:dyDescent="0.25">
      <c r="A469">
        <v>477</v>
      </c>
      <c r="B469" t="s">
        <v>192</v>
      </c>
      <c r="C469">
        <v>48000</v>
      </c>
      <c r="D469">
        <v>623</v>
      </c>
      <c r="E469">
        <v>4103</v>
      </c>
      <c r="F469">
        <v>2368</v>
      </c>
      <c r="G469">
        <v>1844</v>
      </c>
      <c r="H469">
        <v>6706</v>
      </c>
      <c r="I469">
        <v>4488</v>
      </c>
      <c r="J469">
        <v>2106</v>
      </c>
      <c r="K469">
        <v>3063</v>
      </c>
      <c r="L469">
        <v>2304</v>
      </c>
      <c r="M469">
        <v>2152</v>
      </c>
      <c r="N469">
        <v>7060</v>
      </c>
      <c r="O469">
        <v>5886</v>
      </c>
      <c r="P469">
        <v>5215</v>
      </c>
      <c r="Q469">
        <f t="shared" si="28"/>
        <v>1</v>
      </c>
      <c r="R469">
        <f>SUMIFS(Tabel132[Cluster],Tabel132[ID],A469)</f>
        <v>0</v>
      </c>
      <c r="S469">
        <f t="shared" si="29"/>
        <v>0.39694947266860581</v>
      </c>
      <c r="T469">
        <f t="shared" si="30"/>
        <v>3525.4285714285716</v>
      </c>
      <c r="U469">
        <f t="shared" si="31"/>
        <v>4523.3999999999996</v>
      </c>
    </row>
    <row r="470" spans="1:21" x14ac:dyDescent="0.25">
      <c r="A470">
        <v>478</v>
      </c>
      <c r="B470" t="s">
        <v>193</v>
      </c>
      <c r="C470">
        <v>5400</v>
      </c>
      <c r="D470">
        <v>337</v>
      </c>
      <c r="E470">
        <v>2398</v>
      </c>
      <c r="F470">
        <v>798</v>
      </c>
      <c r="G470">
        <v>1132</v>
      </c>
      <c r="H470">
        <v>1046</v>
      </c>
      <c r="I470">
        <v>1235</v>
      </c>
      <c r="J470">
        <v>1164</v>
      </c>
      <c r="K470">
        <v>1392</v>
      </c>
      <c r="L470">
        <v>945</v>
      </c>
      <c r="M470">
        <v>561</v>
      </c>
      <c r="N470">
        <v>1479</v>
      </c>
      <c r="O470">
        <v>1309</v>
      </c>
      <c r="P470">
        <v>1214</v>
      </c>
      <c r="Q470">
        <f t="shared" si="28"/>
        <v>1</v>
      </c>
      <c r="R470">
        <f>SUMIFS(Tabel132[Cluster],Tabel132[ID],A470)</f>
        <v>7</v>
      </c>
      <c r="S470">
        <f t="shared" si="29"/>
        <v>0.45639985592527421</v>
      </c>
      <c r="T470">
        <f t="shared" si="30"/>
        <v>1309.2857142857142</v>
      </c>
      <c r="U470">
        <f t="shared" si="31"/>
        <v>1101.5999999999999</v>
      </c>
    </row>
    <row r="471" spans="1:21" x14ac:dyDescent="0.25">
      <c r="A471">
        <v>479</v>
      </c>
      <c r="B471" t="s">
        <v>785</v>
      </c>
      <c r="C471">
        <v>38900</v>
      </c>
      <c r="D471">
        <v>463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f t="shared" si="28"/>
        <v>0</v>
      </c>
      <c r="R471">
        <f>SUMIFS(Tabel132[Cluster],Tabel132[ID],A471)</f>
        <v>49</v>
      </c>
      <c r="S471" t="str">
        <f t="shared" si="29"/>
        <v/>
      </c>
      <c r="T471">
        <f t="shared" si="30"/>
        <v>0</v>
      </c>
      <c r="U471">
        <f t="shared" si="31"/>
        <v>0</v>
      </c>
    </row>
    <row r="472" spans="1:21" x14ac:dyDescent="0.25">
      <c r="A472">
        <v>480</v>
      </c>
      <c r="B472" t="s">
        <v>786</v>
      </c>
      <c r="C472">
        <v>51300</v>
      </c>
      <c r="D472">
        <v>426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f t="shared" si="28"/>
        <v>0</v>
      </c>
      <c r="R472">
        <f>SUMIFS(Tabel132[Cluster],Tabel132[ID],A472)</f>
        <v>66</v>
      </c>
      <c r="S472" t="str">
        <f t="shared" si="29"/>
        <v/>
      </c>
      <c r="T472">
        <f t="shared" si="30"/>
        <v>0</v>
      </c>
      <c r="U472">
        <f t="shared" si="31"/>
        <v>0</v>
      </c>
    </row>
    <row r="473" spans="1:21" x14ac:dyDescent="0.25">
      <c r="A473">
        <v>481</v>
      </c>
      <c r="B473" t="s">
        <v>787</v>
      </c>
      <c r="C473">
        <v>48700</v>
      </c>
      <c r="D473">
        <v>754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f t="shared" si="28"/>
        <v>0</v>
      </c>
      <c r="R473">
        <f>SUMIFS(Tabel132[Cluster],Tabel132[ID],A473)</f>
        <v>64</v>
      </c>
      <c r="S473" t="str">
        <f t="shared" si="29"/>
        <v/>
      </c>
      <c r="T473">
        <f t="shared" si="30"/>
        <v>0</v>
      </c>
      <c r="U473">
        <f t="shared" si="31"/>
        <v>0</v>
      </c>
    </row>
    <row r="474" spans="1:21" x14ac:dyDescent="0.25">
      <c r="A474">
        <v>482</v>
      </c>
      <c r="B474" t="s">
        <v>194</v>
      </c>
      <c r="C474">
        <v>101300</v>
      </c>
      <c r="D474">
        <v>948</v>
      </c>
      <c r="E474">
        <v>979</v>
      </c>
      <c r="F474">
        <v>7</v>
      </c>
      <c r="G474">
        <v>339</v>
      </c>
      <c r="H474">
        <v>2202</v>
      </c>
      <c r="I474">
        <v>246</v>
      </c>
      <c r="J474">
        <v>857</v>
      </c>
      <c r="K474">
        <v>535</v>
      </c>
      <c r="L474">
        <v>370</v>
      </c>
      <c r="M474">
        <v>109</v>
      </c>
      <c r="N474">
        <v>195</v>
      </c>
      <c r="O474">
        <v>3365</v>
      </c>
      <c r="P474">
        <v>881</v>
      </c>
      <c r="Q474">
        <f t="shared" si="28"/>
        <v>1</v>
      </c>
      <c r="R474">
        <f>SUMIFS(Tabel132[Cluster],Tabel132[ID],A474)</f>
        <v>0</v>
      </c>
      <c r="S474">
        <f t="shared" si="29"/>
        <v>0.69216901056807201</v>
      </c>
      <c r="T474">
        <f t="shared" si="30"/>
        <v>737.85714285714289</v>
      </c>
      <c r="U474">
        <f t="shared" si="31"/>
        <v>984</v>
      </c>
    </row>
    <row r="475" spans="1:21" x14ac:dyDescent="0.25">
      <c r="A475">
        <v>483</v>
      </c>
      <c r="B475" t="s">
        <v>195</v>
      </c>
      <c r="C475">
        <v>69700</v>
      </c>
      <c r="D475">
        <v>958</v>
      </c>
      <c r="E475">
        <v>149</v>
      </c>
      <c r="F475">
        <v>53</v>
      </c>
      <c r="G475">
        <v>1</v>
      </c>
      <c r="H475">
        <v>243</v>
      </c>
      <c r="I475">
        <v>5</v>
      </c>
      <c r="J475">
        <v>91</v>
      </c>
      <c r="K475">
        <v>57</v>
      </c>
      <c r="L475">
        <v>46</v>
      </c>
      <c r="M475">
        <v>124</v>
      </c>
      <c r="N475">
        <v>42</v>
      </c>
      <c r="O475">
        <v>4</v>
      </c>
      <c r="P475">
        <v>7</v>
      </c>
      <c r="Q475">
        <f t="shared" si="28"/>
        <v>1</v>
      </c>
      <c r="R475">
        <f>SUMIFS(Tabel132[Cluster],Tabel132[ID],A475)</f>
        <v>82</v>
      </c>
      <c r="S475">
        <f t="shared" si="29"/>
        <v>0.36230408893311294</v>
      </c>
      <c r="T475">
        <f t="shared" si="30"/>
        <v>85.571428571428569</v>
      </c>
      <c r="U475">
        <f t="shared" si="31"/>
        <v>44.6</v>
      </c>
    </row>
    <row r="476" spans="1:21" x14ac:dyDescent="0.25">
      <c r="A476">
        <v>484</v>
      </c>
      <c r="B476" t="s">
        <v>196</v>
      </c>
      <c r="C476">
        <v>22100</v>
      </c>
      <c r="D476">
        <v>731</v>
      </c>
      <c r="E476">
        <v>0</v>
      </c>
      <c r="F476">
        <v>0</v>
      </c>
      <c r="G476">
        <v>0</v>
      </c>
      <c r="H476">
        <v>3</v>
      </c>
      <c r="I476">
        <v>0</v>
      </c>
      <c r="J476">
        <v>12</v>
      </c>
      <c r="K476">
        <v>0</v>
      </c>
      <c r="L476">
        <v>1</v>
      </c>
      <c r="M476">
        <v>2</v>
      </c>
      <c r="N476">
        <v>0</v>
      </c>
      <c r="O476">
        <v>0</v>
      </c>
      <c r="P476">
        <v>2</v>
      </c>
      <c r="Q476">
        <f t="shared" si="28"/>
        <v>1</v>
      </c>
      <c r="R476">
        <f>SUMIFS(Tabel132[Cluster],Tabel132[ID],A476)</f>
        <v>28</v>
      </c>
      <c r="S476">
        <f t="shared" si="29"/>
        <v>0.59282658673334243</v>
      </c>
      <c r="T476">
        <f t="shared" si="30"/>
        <v>2.1428571428571428</v>
      </c>
      <c r="U476">
        <f t="shared" si="31"/>
        <v>1</v>
      </c>
    </row>
    <row r="477" spans="1:21" x14ac:dyDescent="0.25">
      <c r="A477">
        <v>485</v>
      </c>
      <c r="B477" t="s">
        <v>788</v>
      </c>
      <c r="C477">
        <v>48100</v>
      </c>
      <c r="D477">
        <v>477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f t="shared" si="28"/>
        <v>0</v>
      </c>
      <c r="R477">
        <f>SUMIFS(Tabel132[Cluster],Tabel132[ID],A477)</f>
        <v>63</v>
      </c>
      <c r="S477" t="str">
        <f t="shared" si="29"/>
        <v/>
      </c>
      <c r="T477">
        <f t="shared" si="30"/>
        <v>0</v>
      </c>
      <c r="U477">
        <f t="shared" si="31"/>
        <v>0</v>
      </c>
    </row>
    <row r="478" spans="1:21" x14ac:dyDescent="0.25">
      <c r="A478">
        <v>486</v>
      </c>
      <c r="B478" t="s">
        <v>789</v>
      </c>
      <c r="C478">
        <v>39000</v>
      </c>
      <c r="D478">
        <v>463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f t="shared" si="28"/>
        <v>0</v>
      </c>
      <c r="R478">
        <f>SUMIFS(Tabel132[Cluster],Tabel132[ID],A478)</f>
        <v>49</v>
      </c>
      <c r="S478" t="str">
        <f t="shared" si="29"/>
        <v/>
      </c>
      <c r="T478">
        <f t="shared" si="30"/>
        <v>0</v>
      </c>
      <c r="U478">
        <f t="shared" si="31"/>
        <v>0</v>
      </c>
    </row>
    <row r="479" spans="1:21" x14ac:dyDescent="0.25">
      <c r="A479">
        <v>487</v>
      </c>
      <c r="B479" t="s">
        <v>790</v>
      </c>
      <c r="C479">
        <v>51400</v>
      </c>
      <c r="D479">
        <v>426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f t="shared" si="28"/>
        <v>0</v>
      </c>
      <c r="R479">
        <f>SUMIFS(Tabel132[Cluster],Tabel132[ID],A479)</f>
        <v>66</v>
      </c>
      <c r="S479" t="str">
        <f t="shared" si="29"/>
        <v/>
      </c>
      <c r="T479">
        <f t="shared" si="30"/>
        <v>0</v>
      </c>
      <c r="U479">
        <f t="shared" si="31"/>
        <v>0</v>
      </c>
    </row>
    <row r="480" spans="1:21" x14ac:dyDescent="0.25">
      <c r="A480">
        <v>488</v>
      </c>
      <c r="B480" t="s">
        <v>197</v>
      </c>
      <c r="C480">
        <v>21900</v>
      </c>
      <c r="D480">
        <v>723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3</v>
      </c>
      <c r="O480">
        <v>0</v>
      </c>
      <c r="P480">
        <v>11</v>
      </c>
      <c r="Q480">
        <f t="shared" si="28"/>
        <v>1</v>
      </c>
      <c r="R480">
        <f>SUMIFS(Tabel132[Cluster],Tabel132[ID],A480)</f>
        <v>27</v>
      </c>
      <c r="S480">
        <f t="shared" si="29"/>
        <v>0.16478572246517212</v>
      </c>
      <c r="T480">
        <f t="shared" si="30"/>
        <v>0.14285714285714285</v>
      </c>
      <c r="U480">
        <f t="shared" si="31"/>
        <v>2.8</v>
      </c>
    </row>
    <row r="481" spans="1:21" x14ac:dyDescent="0.25">
      <c r="A481">
        <v>489</v>
      </c>
      <c r="B481" t="s">
        <v>791</v>
      </c>
      <c r="C481">
        <v>48800</v>
      </c>
      <c r="D481">
        <v>754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f t="shared" si="28"/>
        <v>0</v>
      </c>
      <c r="R481">
        <f>SUMIFS(Tabel132[Cluster],Tabel132[ID],A481)</f>
        <v>64</v>
      </c>
      <c r="S481" t="str">
        <f t="shared" si="29"/>
        <v/>
      </c>
      <c r="T481">
        <f t="shared" si="30"/>
        <v>0</v>
      </c>
      <c r="U481">
        <f t="shared" si="31"/>
        <v>0</v>
      </c>
    </row>
    <row r="482" spans="1:21" x14ac:dyDescent="0.25">
      <c r="A482">
        <v>490</v>
      </c>
      <c r="B482" t="s">
        <v>792</v>
      </c>
      <c r="C482">
        <v>105500</v>
      </c>
      <c r="D482">
        <v>1123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f t="shared" si="28"/>
        <v>0</v>
      </c>
      <c r="R482">
        <f>SUMIFS(Tabel132[Cluster],Tabel132[ID],A482)</f>
        <v>0</v>
      </c>
      <c r="S482" t="str">
        <f t="shared" si="29"/>
        <v/>
      </c>
      <c r="T482">
        <f t="shared" si="30"/>
        <v>0</v>
      </c>
      <c r="U482">
        <f t="shared" si="31"/>
        <v>0</v>
      </c>
    </row>
    <row r="483" spans="1:21" x14ac:dyDescent="0.25">
      <c r="A483">
        <v>491</v>
      </c>
      <c r="B483" t="s">
        <v>198</v>
      </c>
      <c r="C483">
        <v>74800</v>
      </c>
      <c r="D483">
        <v>331</v>
      </c>
      <c r="E483">
        <v>54</v>
      </c>
      <c r="F483">
        <v>0</v>
      </c>
      <c r="G483">
        <v>1</v>
      </c>
      <c r="H483">
        <v>4</v>
      </c>
      <c r="I483">
        <v>9</v>
      </c>
      <c r="J483">
        <v>12</v>
      </c>
      <c r="K483">
        <v>55</v>
      </c>
      <c r="L483">
        <v>0</v>
      </c>
      <c r="M483">
        <v>3</v>
      </c>
      <c r="N483">
        <v>38</v>
      </c>
      <c r="O483">
        <v>73</v>
      </c>
      <c r="P483">
        <v>31</v>
      </c>
      <c r="Q483">
        <f t="shared" si="28"/>
        <v>1</v>
      </c>
      <c r="R483">
        <f>SUMIFS(Tabel132[Cluster],Tabel132[ID],A483)</f>
        <v>84</v>
      </c>
      <c r="S483">
        <f t="shared" si="29"/>
        <v>0.54794860895475428</v>
      </c>
      <c r="T483">
        <f t="shared" si="30"/>
        <v>19.285714285714285</v>
      </c>
      <c r="U483">
        <f t="shared" si="31"/>
        <v>29</v>
      </c>
    </row>
    <row r="484" spans="1:21" x14ac:dyDescent="0.25">
      <c r="A484">
        <v>492</v>
      </c>
      <c r="B484" t="s">
        <v>793</v>
      </c>
      <c r="C484">
        <v>21000</v>
      </c>
      <c r="D484">
        <v>714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f t="shared" si="28"/>
        <v>0</v>
      </c>
      <c r="R484">
        <f>SUMIFS(Tabel132[Cluster],Tabel132[ID],A484)</f>
        <v>0</v>
      </c>
      <c r="S484" t="str">
        <f t="shared" si="29"/>
        <v/>
      </c>
      <c r="T484">
        <f t="shared" si="30"/>
        <v>0</v>
      </c>
      <c r="U484">
        <f t="shared" si="31"/>
        <v>0</v>
      </c>
    </row>
    <row r="485" spans="1:21" x14ac:dyDescent="0.25">
      <c r="A485">
        <v>493</v>
      </c>
      <c r="B485" t="s">
        <v>794</v>
      </c>
      <c r="C485">
        <v>48300</v>
      </c>
      <c r="D485">
        <v>477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f t="shared" si="28"/>
        <v>0</v>
      </c>
      <c r="R485">
        <f>SUMIFS(Tabel132[Cluster],Tabel132[ID],A485)</f>
        <v>64</v>
      </c>
      <c r="S485" t="str">
        <f t="shared" si="29"/>
        <v/>
      </c>
      <c r="T485">
        <f t="shared" si="30"/>
        <v>0</v>
      </c>
      <c r="U485">
        <f t="shared" si="31"/>
        <v>0</v>
      </c>
    </row>
    <row r="486" spans="1:21" x14ac:dyDescent="0.25">
      <c r="A486">
        <v>494</v>
      </c>
      <c r="B486" t="s">
        <v>199</v>
      </c>
      <c r="C486">
        <v>81200</v>
      </c>
      <c r="D486">
        <v>10</v>
      </c>
      <c r="E486">
        <v>1135</v>
      </c>
      <c r="F486">
        <v>50</v>
      </c>
      <c r="G486">
        <v>21</v>
      </c>
      <c r="H486">
        <v>1409</v>
      </c>
      <c r="I486">
        <v>546</v>
      </c>
      <c r="J486">
        <v>12</v>
      </c>
      <c r="K486">
        <v>494</v>
      </c>
      <c r="L486">
        <v>64</v>
      </c>
      <c r="M486">
        <v>11</v>
      </c>
      <c r="N486">
        <v>762</v>
      </c>
      <c r="O486">
        <v>197</v>
      </c>
      <c r="P486">
        <v>1080</v>
      </c>
      <c r="Q486">
        <f t="shared" si="28"/>
        <v>1</v>
      </c>
      <c r="R486">
        <f>SUMIFS(Tabel132[Cluster],Tabel132[ID],A486)</f>
        <v>89</v>
      </c>
      <c r="S486">
        <f t="shared" si="29"/>
        <v>0.7507702860475739</v>
      </c>
      <c r="T486">
        <f t="shared" si="30"/>
        <v>523.85714285714289</v>
      </c>
      <c r="U486">
        <f t="shared" si="31"/>
        <v>422.8</v>
      </c>
    </row>
    <row r="487" spans="1:21" x14ac:dyDescent="0.25">
      <c r="A487">
        <v>495</v>
      </c>
      <c r="B487" t="s">
        <v>795</v>
      </c>
      <c r="C487">
        <v>39100</v>
      </c>
      <c r="D487">
        <v>463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f t="shared" si="28"/>
        <v>0</v>
      </c>
      <c r="R487">
        <f>SUMIFS(Tabel132[Cluster],Tabel132[ID],A487)</f>
        <v>49</v>
      </c>
      <c r="S487" t="str">
        <f t="shared" si="29"/>
        <v/>
      </c>
      <c r="T487">
        <f t="shared" si="30"/>
        <v>0</v>
      </c>
      <c r="U487">
        <f t="shared" si="31"/>
        <v>0</v>
      </c>
    </row>
    <row r="488" spans="1:21" x14ac:dyDescent="0.25">
      <c r="A488">
        <v>496</v>
      </c>
      <c r="B488" t="s">
        <v>796</v>
      </c>
      <c r="C488">
        <v>33100</v>
      </c>
      <c r="D488">
        <v>814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f t="shared" si="28"/>
        <v>0</v>
      </c>
      <c r="R488">
        <f>SUMIFS(Tabel132[Cluster],Tabel132[ID],A488)</f>
        <v>42</v>
      </c>
      <c r="S488" t="str">
        <f t="shared" si="29"/>
        <v/>
      </c>
      <c r="T488">
        <f t="shared" si="30"/>
        <v>0</v>
      </c>
      <c r="U488">
        <f t="shared" si="31"/>
        <v>0</v>
      </c>
    </row>
    <row r="489" spans="1:21" x14ac:dyDescent="0.25">
      <c r="A489">
        <v>497</v>
      </c>
      <c r="B489" t="s">
        <v>797</v>
      </c>
      <c r="C489">
        <v>14000</v>
      </c>
      <c r="D489">
        <v>669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f t="shared" si="28"/>
        <v>0</v>
      </c>
      <c r="R489">
        <f>SUMIFS(Tabel132[Cluster],Tabel132[ID],A489)</f>
        <v>0</v>
      </c>
      <c r="S489" t="str">
        <f t="shared" si="29"/>
        <v/>
      </c>
      <c r="T489">
        <f t="shared" si="30"/>
        <v>0</v>
      </c>
      <c r="U489">
        <f t="shared" si="31"/>
        <v>0</v>
      </c>
    </row>
    <row r="490" spans="1:21" x14ac:dyDescent="0.25">
      <c r="A490">
        <v>498</v>
      </c>
      <c r="B490" t="s">
        <v>798</v>
      </c>
      <c r="C490">
        <v>53200</v>
      </c>
      <c r="D490">
        <v>359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f t="shared" si="28"/>
        <v>0</v>
      </c>
      <c r="R490">
        <f>SUMIFS(Tabel132[Cluster],Tabel132[ID],A490)</f>
        <v>75</v>
      </c>
      <c r="S490" t="str">
        <f t="shared" si="29"/>
        <v/>
      </c>
      <c r="T490">
        <f t="shared" si="30"/>
        <v>0</v>
      </c>
      <c r="U490">
        <f t="shared" si="31"/>
        <v>0</v>
      </c>
    </row>
    <row r="491" spans="1:21" x14ac:dyDescent="0.25">
      <c r="A491">
        <v>499</v>
      </c>
      <c r="B491" t="s">
        <v>799</v>
      </c>
      <c r="C491">
        <v>105300</v>
      </c>
      <c r="D491">
        <v>1123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f t="shared" si="28"/>
        <v>0</v>
      </c>
      <c r="R491">
        <f>SUMIFS(Tabel132[Cluster],Tabel132[ID],A491)</f>
        <v>0</v>
      </c>
      <c r="S491" t="str">
        <f t="shared" si="29"/>
        <v/>
      </c>
      <c r="T491">
        <f t="shared" si="30"/>
        <v>0</v>
      </c>
      <c r="U491">
        <f t="shared" si="31"/>
        <v>0</v>
      </c>
    </row>
    <row r="492" spans="1:21" x14ac:dyDescent="0.25">
      <c r="A492">
        <v>500</v>
      </c>
      <c r="B492" t="s">
        <v>800</v>
      </c>
      <c r="C492">
        <v>900</v>
      </c>
      <c r="D492">
        <v>315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f t="shared" si="28"/>
        <v>0</v>
      </c>
      <c r="R492">
        <f>SUMIFS(Tabel132[Cluster],Tabel132[ID],A492)</f>
        <v>2</v>
      </c>
      <c r="S492" t="str">
        <f t="shared" si="29"/>
        <v/>
      </c>
      <c r="T492">
        <f t="shared" si="30"/>
        <v>0</v>
      </c>
      <c r="U492">
        <f t="shared" si="31"/>
        <v>0</v>
      </c>
    </row>
    <row r="493" spans="1:21" x14ac:dyDescent="0.25">
      <c r="A493">
        <v>501</v>
      </c>
      <c r="B493" t="s">
        <v>200</v>
      </c>
      <c r="C493">
        <v>17900</v>
      </c>
      <c r="D493">
        <v>533</v>
      </c>
      <c r="E493">
        <v>197</v>
      </c>
      <c r="F493">
        <v>72</v>
      </c>
      <c r="G493">
        <v>161</v>
      </c>
      <c r="H493">
        <v>246</v>
      </c>
      <c r="I493">
        <v>160</v>
      </c>
      <c r="J493">
        <v>104</v>
      </c>
      <c r="K493">
        <v>66</v>
      </c>
      <c r="L493">
        <v>124</v>
      </c>
      <c r="M493">
        <v>125</v>
      </c>
      <c r="N493">
        <v>138</v>
      </c>
      <c r="O493">
        <v>67</v>
      </c>
      <c r="P493">
        <v>89</v>
      </c>
      <c r="Q493">
        <f t="shared" si="28"/>
        <v>1</v>
      </c>
      <c r="R493">
        <f>SUMIFS(Tabel132[Cluster],Tabel132[ID],A493)</f>
        <v>22</v>
      </c>
      <c r="S493">
        <f t="shared" si="29"/>
        <v>0.30007992410450579</v>
      </c>
      <c r="T493">
        <f t="shared" si="30"/>
        <v>143.71428571428572</v>
      </c>
      <c r="U493">
        <f t="shared" si="31"/>
        <v>108.6</v>
      </c>
    </row>
    <row r="494" spans="1:21" x14ac:dyDescent="0.25">
      <c r="A494">
        <v>502</v>
      </c>
      <c r="B494" t="s">
        <v>201</v>
      </c>
      <c r="C494">
        <v>45500</v>
      </c>
      <c r="D494">
        <v>822</v>
      </c>
      <c r="E494">
        <v>2060</v>
      </c>
      <c r="F494">
        <v>1832</v>
      </c>
      <c r="G494">
        <v>662</v>
      </c>
      <c r="H494">
        <v>4340</v>
      </c>
      <c r="I494">
        <v>4425</v>
      </c>
      <c r="J494">
        <v>1625</v>
      </c>
      <c r="K494">
        <v>2045</v>
      </c>
      <c r="L494">
        <v>854</v>
      </c>
      <c r="M494">
        <v>1397</v>
      </c>
      <c r="N494">
        <v>5857</v>
      </c>
      <c r="O494">
        <v>2470</v>
      </c>
      <c r="P494">
        <v>3551</v>
      </c>
      <c r="Q494">
        <f t="shared" si="28"/>
        <v>1</v>
      </c>
      <c r="R494">
        <f>SUMIFS(Tabel132[Cluster],Tabel132[ID],A494)</f>
        <v>60</v>
      </c>
      <c r="S494">
        <f t="shared" si="29"/>
        <v>0.69160458583330797</v>
      </c>
      <c r="T494">
        <f t="shared" si="30"/>
        <v>2427</v>
      </c>
      <c r="U494">
        <f t="shared" si="31"/>
        <v>2825.8</v>
      </c>
    </row>
    <row r="495" spans="1:21" x14ac:dyDescent="0.25">
      <c r="A495">
        <v>503</v>
      </c>
      <c r="B495" t="s">
        <v>202</v>
      </c>
      <c r="C495">
        <v>81300</v>
      </c>
      <c r="D495">
        <v>10</v>
      </c>
      <c r="E495">
        <v>2169</v>
      </c>
      <c r="F495">
        <v>104</v>
      </c>
      <c r="G495">
        <v>2</v>
      </c>
      <c r="H495">
        <v>4471</v>
      </c>
      <c r="I495">
        <v>1355</v>
      </c>
      <c r="J495">
        <v>113</v>
      </c>
      <c r="K495">
        <v>2827</v>
      </c>
      <c r="L495">
        <v>60</v>
      </c>
      <c r="M495">
        <v>27</v>
      </c>
      <c r="N495">
        <v>2918</v>
      </c>
      <c r="O495">
        <v>750</v>
      </c>
      <c r="P495">
        <v>3765</v>
      </c>
      <c r="Q495">
        <f t="shared" si="28"/>
        <v>1</v>
      </c>
      <c r="R495">
        <f>SUMIFS(Tabel132[Cluster],Tabel132[ID],A495)</f>
        <v>89</v>
      </c>
      <c r="S495">
        <f t="shared" si="29"/>
        <v>0.9429371305023303</v>
      </c>
      <c r="T495">
        <f t="shared" si="30"/>
        <v>1577.2857142857142</v>
      </c>
      <c r="U495">
        <f t="shared" si="31"/>
        <v>1504</v>
      </c>
    </row>
    <row r="496" spans="1:21" x14ac:dyDescent="0.25">
      <c r="A496">
        <v>504</v>
      </c>
      <c r="B496" t="s">
        <v>801</v>
      </c>
      <c r="C496">
        <v>39200</v>
      </c>
      <c r="D496">
        <v>463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f t="shared" si="28"/>
        <v>0</v>
      </c>
      <c r="R496">
        <f>SUMIFS(Tabel132[Cluster],Tabel132[ID],A496)</f>
        <v>49</v>
      </c>
      <c r="S496" t="str">
        <f t="shared" si="29"/>
        <v/>
      </c>
      <c r="T496">
        <f t="shared" si="30"/>
        <v>0</v>
      </c>
      <c r="U496">
        <f t="shared" si="31"/>
        <v>0</v>
      </c>
    </row>
    <row r="497" spans="1:21" x14ac:dyDescent="0.25">
      <c r="A497">
        <v>505</v>
      </c>
      <c r="B497" t="s">
        <v>802</v>
      </c>
      <c r="C497">
        <v>53300</v>
      </c>
      <c r="D497">
        <v>359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f t="shared" si="28"/>
        <v>0</v>
      </c>
      <c r="R497">
        <f>SUMIFS(Tabel132[Cluster],Tabel132[ID],A497)</f>
        <v>75</v>
      </c>
      <c r="S497" t="str">
        <f t="shared" si="29"/>
        <v/>
      </c>
      <c r="T497">
        <f t="shared" si="30"/>
        <v>0</v>
      </c>
      <c r="U497">
        <f t="shared" si="31"/>
        <v>0</v>
      </c>
    </row>
    <row r="498" spans="1:21" x14ac:dyDescent="0.25">
      <c r="A498">
        <v>506</v>
      </c>
      <c r="B498" t="s">
        <v>803</v>
      </c>
      <c r="C498">
        <v>101000</v>
      </c>
      <c r="D498">
        <v>948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f t="shared" si="28"/>
        <v>0</v>
      </c>
      <c r="R498">
        <f>SUMIFS(Tabel132[Cluster],Tabel132[ID],A498)</f>
        <v>0</v>
      </c>
      <c r="S498" t="str">
        <f t="shared" si="29"/>
        <v/>
      </c>
      <c r="T498">
        <f t="shared" si="30"/>
        <v>0</v>
      </c>
      <c r="U498">
        <f t="shared" si="31"/>
        <v>0</v>
      </c>
    </row>
    <row r="499" spans="1:21" x14ac:dyDescent="0.25">
      <c r="A499">
        <v>507</v>
      </c>
      <c r="B499" t="s">
        <v>203</v>
      </c>
      <c r="C499">
        <v>30000</v>
      </c>
      <c r="D499">
        <v>698</v>
      </c>
      <c r="E499">
        <v>713</v>
      </c>
      <c r="F499">
        <v>786</v>
      </c>
      <c r="G499">
        <v>3972</v>
      </c>
      <c r="H499">
        <v>2533</v>
      </c>
      <c r="I499">
        <v>790</v>
      </c>
      <c r="J499">
        <v>333</v>
      </c>
      <c r="K499">
        <v>529</v>
      </c>
      <c r="L499">
        <v>259</v>
      </c>
      <c r="M499">
        <v>366</v>
      </c>
      <c r="N499">
        <v>418</v>
      </c>
      <c r="O499">
        <v>2797</v>
      </c>
      <c r="P499">
        <v>1953</v>
      </c>
      <c r="Q499">
        <f t="shared" si="28"/>
        <v>1</v>
      </c>
      <c r="R499">
        <f>SUMIFS(Tabel132[Cluster],Tabel132[ID],A499)</f>
        <v>39</v>
      </c>
      <c r="S499">
        <f t="shared" si="29"/>
        <v>0.77383789483934196</v>
      </c>
      <c r="T499">
        <f t="shared" si="30"/>
        <v>1379.4285714285713</v>
      </c>
      <c r="U499">
        <f t="shared" si="31"/>
        <v>1158.5999999999999</v>
      </c>
    </row>
    <row r="500" spans="1:21" x14ac:dyDescent="0.25">
      <c r="A500">
        <v>508</v>
      </c>
      <c r="B500" t="s">
        <v>804</v>
      </c>
      <c r="C500">
        <v>43100</v>
      </c>
      <c r="D500">
        <v>926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f t="shared" si="28"/>
        <v>0</v>
      </c>
      <c r="R500">
        <f>SUMIFS(Tabel132[Cluster],Tabel132[ID],A500)</f>
        <v>55</v>
      </c>
      <c r="S500" t="str">
        <f t="shared" si="29"/>
        <v/>
      </c>
      <c r="T500">
        <f t="shared" si="30"/>
        <v>0</v>
      </c>
      <c r="U500">
        <f t="shared" si="31"/>
        <v>0</v>
      </c>
    </row>
    <row r="501" spans="1:21" x14ac:dyDescent="0.25">
      <c r="A501">
        <v>509</v>
      </c>
      <c r="B501" t="s">
        <v>805</v>
      </c>
      <c r="C501">
        <v>45600</v>
      </c>
      <c r="D501">
        <v>502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f t="shared" si="28"/>
        <v>0</v>
      </c>
      <c r="R501">
        <f>SUMIFS(Tabel132[Cluster],Tabel132[ID],A501)</f>
        <v>60</v>
      </c>
      <c r="S501" t="str">
        <f t="shared" si="29"/>
        <v/>
      </c>
      <c r="T501">
        <f t="shared" si="30"/>
        <v>0</v>
      </c>
      <c r="U501">
        <f t="shared" si="31"/>
        <v>0</v>
      </c>
    </row>
    <row r="502" spans="1:21" x14ac:dyDescent="0.25">
      <c r="A502">
        <v>510</v>
      </c>
      <c r="B502" t="s">
        <v>204</v>
      </c>
      <c r="C502">
        <v>5500</v>
      </c>
      <c r="D502">
        <v>337</v>
      </c>
      <c r="E502">
        <v>681</v>
      </c>
      <c r="F502">
        <v>182</v>
      </c>
      <c r="G502">
        <v>282</v>
      </c>
      <c r="H502">
        <v>194</v>
      </c>
      <c r="I502">
        <v>405</v>
      </c>
      <c r="J502">
        <v>128</v>
      </c>
      <c r="K502">
        <v>264</v>
      </c>
      <c r="L502">
        <v>241</v>
      </c>
      <c r="M502">
        <v>202</v>
      </c>
      <c r="N502">
        <v>413</v>
      </c>
      <c r="O502">
        <v>545</v>
      </c>
      <c r="P502">
        <v>255</v>
      </c>
      <c r="Q502">
        <f t="shared" si="28"/>
        <v>1</v>
      </c>
      <c r="R502">
        <f>SUMIFS(Tabel132[Cluster],Tabel132[ID],A502)</f>
        <v>7</v>
      </c>
      <c r="S502">
        <f t="shared" si="29"/>
        <v>0.80094946168701742</v>
      </c>
      <c r="T502">
        <f t="shared" si="30"/>
        <v>305.14285714285717</v>
      </c>
      <c r="U502">
        <f t="shared" si="31"/>
        <v>331.2</v>
      </c>
    </row>
    <row r="503" spans="1:21" x14ac:dyDescent="0.25">
      <c r="A503">
        <v>511</v>
      </c>
      <c r="B503" t="s">
        <v>205</v>
      </c>
      <c r="C503">
        <v>81400</v>
      </c>
      <c r="D503">
        <v>10</v>
      </c>
      <c r="E503">
        <v>129</v>
      </c>
      <c r="F503">
        <v>0</v>
      </c>
      <c r="G503">
        <v>0</v>
      </c>
      <c r="H503">
        <v>221</v>
      </c>
      <c r="I503">
        <v>51</v>
      </c>
      <c r="J503">
        <v>2</v>
      </c>
      <c r="K503">
        <v>161</v>
      </c>
      <c r="L503">
        <v>1</v>
      </c>
      <c r="M503">
        <v>2</v>
      </c>
      <c r="N503">
        <v>306</v>
      </c>
      <c r="O503">
        <v>10</v>
      </c>
      <c r="P503">
        <v>352</v>
      </c>
      <c r="Q503">
        <f t="shared" si="28"/>
        <v>1</v>
      </c>
      <c r="R503">
        <f>SUMIFS(Tabel132[Cluster],Tabel132[ID],A503)</f>
        <v>89</v>
      </c>
      <c r="S503">
        <f t="shared" si="29"/>
        <v>0.50585898531166285</v>
      </c>
      <c r="T503">
        <f t="shared" si="30"/>
        <v>80.571428571428569</v>
      </c>
      <c r="U503">
        <f t="shared" si="31"/>
        <v>134.19999999999999</v>
      </c>
    </row>
    <row r="504" spans="1:21" x14ac:dyDescent="0.25">
      <c r="A504">
        <v>512</v>
      </c>
      <c r="B504" t="s">
        <v>806</v>
      </c>
      <c r="C504">
        <v>54700</v>
      </c>
      <c r="D504">
        <v>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f t="shared" si="28"/>
        <v>0</v>
      </c>
      <c r="R504">
        <f>SUMIFS(Tabel132[Cluster],Tabel132[ID],A504)</f>
        <v>0</v>
      </c>
      <c r="S504" t="str">
        <f t="shared" si="29"/>
        <v/>
      </c>
      <c r="T504">
        <f t="shared" si="30"/>
        <v>0</v>
      </c>
      <c r="U504">
        <f t="shared" si="31"/>
        <v>0</v>
      </c>
    </row>
    <row r="505" spans="1:21" x14ac:dyDescent="0.25">
      <c r="A505">
        <v>513</v>
      </c>
      <c r="B505" t="s">
        <v>807</v>
      </c>
      <c r="C505">
        <v>53400</v>
      </c>
      <c r="D505">
        <v>359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f t="shared" si="28"/>
        <v>0</v>
      </c>
      <c r="R505">
        <f>SUMIFS(Tabel132[Cluster],Tabel132[ID],A505)</f>
        <v>75</v>
      </c>
      <c r="S505" t="str">
        <f t="shared" si="29"/>
        <v/>
      </c>
      <c r="T505">
        <f t="shared" si="30"/>
        <v>0</v>
      </c>
      <c r="U505">
        <f t="shared" si="31"/>
        <v>0</v>
      </c>
    </row>
    <row r="506" spans="1:21" x14ac:dyDescent="0.25">
      <c r="A506">
        <v>514</v>
      </c>
      <c r="B506" t="s">
        <v>808</v>
      </c>
      <c r="C506">
        <v>102600</v>
      </c>
      <c r="D506">
        <v>932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f t="shared" si="28"/>
        <v>0</v>
      </c>
      <c r="R506">
        <f>SUMIFS(Tabel132[Cluster],Tabel132[ID],A506)</f>
        <v>0</v>
      </c>
      <c r="S506" t="str">
        <f t="shared" si="29"/>
        <v/>
      </c>
      <c r="T506">
        <f t="shared" si="30"/>
        <v>0</v>
      </c>
      <c r="U506">
        <f t="shared" si="31"/>
        <v>0</v>
      </c>
    </row>
    <row r="507" spans="1:21" x14ac:dyDescent="0.25">
      <c r="A507">
        <v>515</v>
      </c>
      <c r="B507" t="s">
        <v>206</v>
      </c>
      <c r="C507">
        <v>75600</v>
      </c>
      <c r="D507">
        <v>467</v>
      </c>
      <c r="E507">
        <v>1</v>
      </c>
      <c r="F507">
        <v>0</v>
      </c>
      <c r="G507">
        <v>1</v>
      </c>
      <c r="H507">
        <v>3</v>
      </c>
      <c r="I507">
        <v>1</v>
      </c>
      <c r="J507">
        <v>0</v>
      </c>
      <c r="K507">
        <v>0</v>
      </c>
      <c r="L507">
        <v>2</v>
      </c>
      <c r="M507">
        <v>0</v>
      </c>
      <c r="N507">
        <v>41</v>
      </c>
      <c r="O507">
        <v>2</v>
      </c>
      <c r="P507">
        <v>1</v>
      </c>
      <c r="Q507">
        <f t="shared" si="28"/>
        <v>1</v>
      </c>
      <c r="R507">
        <f>SUMIFS(Tabel132[Cluster],Tabel132[ID],A507)</f>
        <v>84</v>
      </c>
      <c r="S507">
        <f t="shared" si="29"/>
        <v>0.23541501146414517</v>
      </c>
      <c r="T507">
        <f t="shared" si="30"/>
        <v>0.8571428571428571</v>
      </c>
      <c r="U507">
        <f t="shared" si="31"/>
        <v>9.1999999999999993</v>
      </c>
    </row>
    <row r="508" spans="1:21" x14ac:dyDescent="0.25">
      <c r="A508">
        <v>516</v>
      </c>
      <c r="B508" t="s">
        <v>809</v>
      </c>
      <c r="C508">
        <v>21300</v>
      </c>
      <c r="D508">
        <v>714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f t="shared" si="28"/>
        <v>0</v>
      </c>
      <c r="R508">
        <f>SUMIFS(Tabel132[Cluster],Tabel132[ID],A508)</f>
        <v>0</v>
      </c>
      <c r="S508" t="str">
        <f t="shared" si="29"/>
        <v/>
      </c>
      <c r="T508">
        <f t="shared" si="30"/>
        <v>0</v>
      </c>
      <c r="U508">
        <f t="shared" si="31"/>
        <v>0</v>
      </c>
    </row>
    <row r="509" spans="1:21" x14ac:dyDescent="0.25">
      <c r="A509">
        <v>517</v>
      </c>
      <c r="B509" t="s">
        <v>810</v>
      </c>
      <c r="C509">
        <v>37000</v>
      </c>
      <c r="D509">
        <v>566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f t="shared" si="28"/>
        <v>0</v>
      </c>
      <c r="R509">
        <f>SUMIFS(Tabel132[Cluster],Tabel132[ID],A509)</f>
        <v>47</v>
      </c>
      <c r="S509" t="str">
        <f t="shared" si="29"/>
        <v/>
      </c>
      <c r="T509">
        <f t="shared" si="30"/>
        <v>0</v>
      </c>
      <c r="U509">
        <f t="shared" si="31"/>
        <v>0</v>
      </c>
    </row>
    <row r="510" spans="1:21" x14ac:dyDescent="0.25">
      <c r="A510">
        <v>518</v>
      </c>
      <c r="B510" t="s">
        <v>811</v>
      </c>
      <c r="C510">
        <v>46000</v>
      </c>
      <c r="D510">
        <v>502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f t="shared" si="28"/>
        <v>0</v>
      </c>
      <c r="R510">
        <f>SUMIFS(Tabel132[Cluster],Tabel132[ID],A510)</f>
        <v>0</v>
      </c>
      <c r="S510" t="str">
        <f t="shared" si="29"/>
        <v/>
      </c>
      <c r="T510">
        <f t="shared" si="30"/>
        <v>0</v>
      </c>
      <c r="U510">
        <f t="shared" si="31"/>
        <v>0</v>
      </c>
    </row>
    <row r="511" spans="1:21" x14ac:dyDescent="0.25">
      <c r="A511">
        <v>519</v>
      </c>
      <c r="B511" t="s">
        <v>812</v>
      </c>
      <c r="C511">
        <v>62900</v>
      </c>
      <c r="D511">
        <v>512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f t="shared" si="28"/>
        <v>0</v>
      </c>
      <c r="R511">
        <f>SUMIFS(Tabel132[Cluster],Tabel132[ID],A511)</f>
        <v>0</v>
      </c>
      <c r="S511" t="str">
        <f t="shared" si="29"/>
        <v/>
      </c>
      <c r="T511">
        <f t="shared" si="30"/>
        <v>0</v>
      </c>
      <c r="U511">
        <f t="shared" si="31"/>
        <v>0</v>
      </c>
    </row>
    <row r="512" spans="1:21" x14ac:dyDescent="0.25">
      <c r="A512">
        <v>520</v>
      </c>
      <c r="B512" t="s">
        <v>207</v>
      </c>
      <c r="C512">
        <v>13200</v>
      </c>
      <c r="D512">
        <v>1018</v>
      </c>
      <c r="E512">
        <v>763</v>
      </c>
      <c r="F512">
        <v>930</v>
      </c>
      <c r="G512">
        <v>797</v>
      </c>
      <c r="H512">
        <v>1895</v>
      </c>
      <c r="I512">
        <v>1446</v>
      </c>
      <c r="J512">
        <v>828</v>
      </c>
      <c r="K512">
        <v>1301</v>
      </c>
      <c r="L512">
        <v>713</v>
      </c>
      <c r="M512">
        <v>483</v>
      </c>
      <c r="N512">
        <v>3227</v>
      </c>
      <c r="O512">
        <v>586</v>
      </c>
      <c r="P512">
        <v>1889</v>
      </c>
      <c r="Q512">
        <f t="shared" si="28"/>
        <v>1</v>
      </c>
      <c r="R512">
        <f>SUMIFS(Tabel132[Cluster],Tabel132[ID],A512)</f>
        <v>16</v>
      </c>
      <c r="S512">
        <f t="shared" si="29"/>
        <v>0.62239709748036565</v>
      </c>
      <c r="T512">
        <f t="shared" si="30"/>
        <v>1137.1428571428571</v>
      </c>
      <c r="U512">
        <f t="shared" si="31"/>
        <v>1379.6</v>
      </c>
    </row>
    <row r="513" spans="1:21" x14ac:dyDescent="0.25">
      <c r="A513">
        <v>521</v>
      </c>
      <c r="B513" t="s">
        <v>813</v>
      </c>
      <c r="C513">
        <v>53600</v>
      </c>
      <c r="D513">
        <v>359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f t="shared" si="28"/>
        <v>0</v>
      </c>
      <c r="R513">
        <f>SUMIFS(Tabel132[Cluster],Tabel132[ID],A513)</f>
        <v>75</v>
      </c>
      <c r="S513" t="str">
        <f t="shared" si="29"/>
        <v/>
      </c>
      <c r="T513">
        <f t="shared" si="30"/>
        <v>0</v>
      </c>
      <c r="U513">
        <f t="shared" si="31"/>
        <v>0</v>
      </c>
    </row>
    <row r="514" spans="1:21" x14ac:dyDescent="0.25">
      <c r="A514">
        <v>522</v>
      </c>
      <c r="B514" t="s">
        <v>814</v>
      </c>
      <c r="C514">
        <v>102300</v>
      </c>
      <c r="D514">
        <v>932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f t="shared" si="28"/>
        <v>0</v>
      </c>
      <c r="R514">
        <f>SUMIFS(Tabel132[Cluster],Tabel132[ID],A514)</f>
        <v>0</v>
      </c>
      <c r="S514" t="str">
        <f t="shared" si="29"/>
        <v/>
      </c>
      <c r="T514">
        <f t="shared" si="30"/>
        <v>0</v>
      </c>
      <c r="U514">
        <f t="shared" si="31"/>
        <v>0</v>
      </c>
    </row>
    <row r="515" spans="1:21" x14ac:dyDescent="0.25">
      <c r="A515">
        <v>523</v>
      </c>
      <c r="B515" t="s">
        <v>208</v>
      </c>
      <c r="C515">
        <v>72900</v>
      </c>
      <c r="D515">
        <v>141</v>
      </c>
      <c r="E515">
        <v>4</v>
      </c>
      <c r="F515">
        <v>1</v>
      </c>
      <c r="G515">
        <v>10</v>
      </c>
      <c r="H515">
        <v>87</v>
      </c>
      <c r="I515">
        <v>41</v>
      </c>
      <c r="J515">
        <v>2</v>
      </c>
      <c r="K515">
        <v>77</v>
      </c>
      <c r="L515">
        <v>4</v>
      </c>
      <c r="M515">
        <v>1</v>
      </c>
      <c r="N515">
        <v>208</v>
      </c>
      <c r="O515">
        <v>78</v>
      </c>
      <c r="P515">
        <v>156</v>
      </c>
      <c r="Q515">
        <f t="shared" si="28"/>
        <v>1</v>
      </c>
      <c r="R515">
        <f>SUMIFS(Tabel132[Cluster],Tabel132[ID],A515)</f>
        <v>83</v>
      </c>
      <c r="S515">
        <f t="shared" si="29"/>
        <v>0.15943390187237816</v>
      </c>
      <c r="T515">
        <f t="shared" si="30"/>
        <v>31.714285714285715</v>
      </c>
      <c r="U515">
        <f t="shared" si="31"/>
        <v>89.4</v>
      </c>
    </row>
    <row r="516" spans="1:21" x14ac:dyDescent="0.25">
      <c r="A516">
        <v>524</v>
      </c>
      <c r="B516" t="s">
        <v>815</v>
      </c>
      <c r="C516">
        <v>22200</v>
      </c>
      <c r="D516">
        <v>731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f t="shared" ref="Q516:Q579" si="32">IF(AND(T516=0,U516=0),0,1)</f>
        <v>0</v>
      </c>
      <c r="R516">
        <f>SUMIFS(Tabel132[Cluster],Tabel132[ID],A516)</f>
        <v>28</v>
      </c>
      <c r="S516" t="str">
        <f t="shared" ref="S516:S579" si="33">IFERROR(_xlfn.T.TEST(E516:K516,L516:P516,2,2),"")</f>
        <v/>
      </c>
      <c r="T516">
        <f t="shared" ref="T516:T579" si="34">AVERAGE(E516:K516)</f>
        <v>0</v>
      </c>
      <c r="U516">
        <f t="shared" ref="U516:U579" si="35">AVERAGE(L516:P516)</f>
        <v>0</v>
      </c>
    </row>
    <row r="517" spans="1:21" x14ac:dyDescent="0.25">
      <c r="A517">
        <v>525</v>
      </c>
      <c r="B517" t="s">
        <v>209</v>
      </c>
      <c r="C517">
        <v>75000</v>
      </c>
      <c r="D517">
        <v>331</v>
      </c>
      <c r="E517">
        <v>82</v>
      </c>
      <c r="F517">
        <v>1</v>
      </c>
      <c r="G517">
        <v>5</v>
      </c>
      <c r="H517">
        <v>44</v>
      </c>
      <c r="I517">
        <v>27</v>
      </c>
      <c r="J517">
        <v>1</v>
      </c>
      <c r="K517">
        <v>143</v>
      </c>
      <c r="L517">
        <v>0</v>
      </c>
      <c r="M517">
        <v>14</v>
      </c>
      <c r="N517">
        <v>207</v>
      </c>
      <c r="O517">
        <v>5</v>
      </c>
      <c r="P517">
        <v>12</v>
      </c>
      <c r="Q517">
        <f t="shared" si="32"/>
        <v>1</v>
      </c>
      <c r="R517">
        <f>SUMIFS(Tabel132[Cluster],Tabel132[ID],A517)</f>
        <v>84</v>
      </c>
      <c r="S517">
        <f t="shared" si="33"/>
        <v>0.91794739982761742</v>
      </c>
      <c r="T517">
        <f t="shared" si="34"/>
        <v>43.285714285714285</v>
      </c>
      <c r="U517">
        <f t="shared" si="35"/>
        <v>47.6</v>
      </c>
    </row>
    <row r="518" spans="1:21" x14ac:dyDescent="0.25">
      <c r="A518">
        <v>526</v>
      </c>
      <c r="B518" t="s">
        <v>816</v>
      </c>
      <c r="C518">
        <v>42800</v>
      </c>
      <c r="D518">
        <v>926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f t="shared" si="32"/>
        <v>0</v>
      </c>
      <c r="R518">
        <f>SUMIFS(Tabel132[Cluster],Tabel132[ID],A518)</f>
        <v>55</v>
      </c>
      <c r="S518" t="str">
        <f t="shared" si="33"/>
        <v/>
      </c>
      <c r="T518">
        <f t="shared" si="34"/>
        <v>0</v>
      </c>
      <c r="U518">
        <f t="shared" si="35"/>
        <v>0</v>
      </c>
    </row>
    <row r="519" spans="1:21" x14ac:dyDescent="0.25">
      <c r="A519">
        <v>527</v>
      </c>
      <c r="B519" t="s">
        <v>210</v>
      </c>
      <c r="C519">
        <v>10700</v>
      </c>
      <c r="D519">
        <v>1011</v>
      </c>
      <c r="E519">
        <v>693</v>
      </c>
      <c r="F519">
        <v>3521</v>
      </c>
      <c r="G519">
        <v>904</v>
      </c>
      <c r="H519">
        <v>2174</v>
      </c>
      <c r="I519">
        <v>282</v>
      </c>
      <c r="J519">
        <v>964</v>
      </c>
      <c r="K519">
        <v>816</v>
      </c>
      <c r="L519">
        <v>3289</v>
      </c>
      <c r="M519">
        <v>2942</v>
      </c>
      <c r="N519">
        <v>974</v>
      </c>
      <c r="O519">
        <v>2204</v>
      </c>
      <c r="P519">
        <v>1506</v>
      </c>
      <c r="Q519">
        <f t="shared" si="32"/>
        <v>1</v>
      </c>
      <c r="R519">
        <f>SUMIFS(Tabel132[Cluster],Tabel132[ID],A519)</f>
        <v>14</v>
      </c>
      <c r="S519">
        <f t="shared" si="33"/>
        <v>0.20389642326049665</v>
      </c>
      <c r="T519">
        <f t="shared" si="34"/>
        <v>1336.2857142857142</v>
      </c>
      <c r="U519">
        <f t="shared" si="35"/>
        <v>2183</v>
      </c>
    </row>
    <row r="520" spans="1:21" x14ac:dyDescent="0.25">
      <c r="A520">
        <v>528</v>
      </c>
      <c r="B520" t="s">
        <v>817</v>
      </c>
      <c r="C520">
        <v>54800</v>
      </c>
      <c r="D520">
        <v>512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f t="shared" si="32"/>
        <v>0</v>
      </c>
      <c r="R520">
        <f>SUMIFS(Tabel132[Cluster],Tabel132[ID],A520)</f>
        <v>0</v>
      </c>
      <c r="S520" t="str">
        <f t="shared" si="33"/>
        <v/>
      </c>
      <c r="T520">
        <f t="shared" si="34"/>
        <v>0</v>
      </c>
      <c r="U520">
        <f t="shared" si="35"/>
        <v>0</v>
      </c>
    </row>
    <row r="521" spans="1:21" x14ac:dyDescent="0.25">
      <c r="A521">
        <v>529</v>
      </c>
      <c r="B521" t="s">
        <v>818</v>
      </c>
      <c r="C521">
        <v>53900</v>
      </c>
      <c r="D521">
        <v>359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f t="shared" si="32"/>
        <v>0</v>
      </c>
      <c r="R521">
        <f>SUMIFS(Tabel132[Cluster],Tabel132[ID],A521)</f>
        <v>75</v>
      </c>
      <c r="S521" t="str">
        <f t="shared" si="33"/>
        <v/>
      </c>
      <c r="T521">
        <f t="shared" si="34"/>
        <v>0</v>
      </c>
      <c r="U521">
        <f t="shared" si="35"/>
        <v>0</v>
      </c>
    </row>
    <row r="522" spans="1:21" x14ac:dyDescent="0.25">
      <c r="A522">
        <v>530</v>
      </c>
      <c r="B522" t="s">
        <v>211</v>
      </c>
      <c r="C522">
        <v>111300</v>
      </c>
      <c r="D522">
        <v>1099</v>
      </c>
      <c r="E522">
        <v>0</v>
      </c>
      <c r="F522">
        <v>1</v>
      </c>
      <c r="G522">
        <v>0</v>
      </c>
      <c r="H522">
        <v>4</v>
      </c>
      <c r="I522">
        <v>6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3</v>
      </c>
      <c r="P522">
        <v>7</v>
      </c>
      <c r="Q522">
        <f t="shared" si="32"/>
        <v>1</v>
      </c>
      <c r="R522">
        <f>SUMIFS(Tabel132[Cluster],Tabel132[ID],A522)</f>
        <v>0</v>
      </c>
      <c r="S522">
        <f t="shared" si="33"/>
        <v>0.9287826435513058</v>
      </c>
      <c r="T522">
        <f t="shared" si="34"/>
        <v>1.8571428571428572</v>
      </c>
      <c r="U522">
        <f t="shared" si="35"/>
        <v>2</v>
      </c>
    </row>
    <row r="523" spans="1:21" x14ac:dyDescent="0.25">
      <c r="A523">
        <v>531</v>
      </c>
      <c r="B523" t="s">
        <v>212</v>
      </c>
      <c r="C523">
        <v>82100</v>
      </c>
      <c r="D523">
        <v>1100</v>
      </c>
      <c r="E523">
        <v>135</v>
      </c>
      <c r="F523">
        <v>6</v>
      </c>
      <c r="G523">
        <v>0</v>
      </c>
      <c r="H523">
        <v>234</v>
      </c>
      <c r="I523">
        <v>91</v>
      </c>
      <c r="J523">
        <v>10</v>
      </c>
      <c r="K523">
        <v>137</v>
      </c>
      <c r="L523">
        <v>0</v>
      </c>
      <c r="M523">
        <v>2</v>
      </c>
      <c r="N523">
        <v>558</v>
      </c>
      <c r="O523">
        <v>17</v>
      </c>
      <c r="P523">
        <v>392</v>
      </c>
      <c r="Q523">
        <f t="shared" si="32"/>
        <v>1</v>
      </c>
      <c r="R523">
        <f>SUMIFS(Tabel132[Cluster],Tabel132[ID],A523)</f>
        <v>91</v>
      </c>
      <c r="S523">
        <f t="shared" si="33"/>
        <v>0.3372836283137125</v>
      </c>
      <c r="T523">
        <f t="shared" si="34"/>
        <v>87.571428571428569</v>
      </c>
      <c r="U523">
        <f t="shared" si="35"/>
        <v>193.8</v>
      </c>
    </row>
    <row r="524" spans="1:21" x14ac:dyDescent="0.25">
      <c r="A524">
        <v>532</v>
      </c>
      <c r="B524" t="s">
        <v>819</v>
      </c>
      <c r="C524">
        <v>27400</v>
      </c>
      <c r="D524">
        <v>22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f t="shared" si="32"/>
        <v>0</v>
      </c>
      <c r="R524">
        <f>SUMIFS(Tabel132[Cluster],Tabel132[ID],A524)</f>
        <v>0</v>
      </c>
      <c r="S524" t="str">
        <f t="shared" si="33"/>
        <v/>
      </c>
      <c r="T524">
        <f t="shared" si="34"/>
        <v>0</v>
      </c>
      <c r="U524">
        <f t="shared" si="35"/>
        <v>0</v>
      </c>
    </row>
    <row r="525" spans="1:21" x14ac:dyDescent="0.25">
      <c r="A525">
        <v>533</v>
      </c>
      <c r="B525" t="s">
        <v>820</v>
      </c>
      <c r="C525">
        <v>17600</v>
      </c>
      <c r="D525">
        <v>669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f t="shared" si="32"/>
        <v>0</v>
      </c>
      <c r="R525">
        <f>SUMIFS(Tabel132[Cluster],Tabel132[ID],A525)</f>
        <v>22</v>
      </c>
      <c r="S525" t="str">
        <f t="shared" si="33"/>
        <v/>
      </c>
      <c r="T525">
        <f t="shared" si="34"/>
        <v>0</v>
      </c>
      <c r="U525">
        <f t="shared" si="35"/>
        <v>0</v>
      </c>
    </row>
    <row r="526" spans="1:21" x14ac:dyDescent="0.25">
      <c r="A526">
        <v>534</v>
      </c>
      <c r="B526" t="s">
        <v>213</v>
      </c>
      <c r="C526">
        <v>88000</v>
      </c>
      <c r="D526">
        <v>987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116</v>
      </c>
      <c r="L526">
        <v>0</v>
      </c>
      <c r="M526">
        <v>0</v>
      </c>
      <c r="N526">
        <v>5</v>
      </c>
      <c r="O526">
        <v>0</v>
      </c>
      <c r="P526">
        <v>215</v>
      </c>
      <c r="Q526">
        <f t="shared" si="32"/>
        <v>1</v>
      </c>
      <c r="R526">
        <f>SUMIFS(Tabel132[Cluster],Tabel132[ID],A526)</f>
        <v>94</v>
      </c>
      <c r="S526">
        <f t="shared" si="33"/>
        <v>0.51473871961132645</v>
      </c>
      <c r="T526">
        <f t="shared" si="34"/>
        <v>16.571428571428573</v>
      </c>
      <c r="U526">
        <f t="shared" si="35"/>
        <v>44</v>
      </c>
    </row>
    <row r="527" spans="1:21" x14ac:dyDescent="0.25">
      <c r="A527">
        <v>535</v>
      </c>
      <c r="B527" t="s">
        <v>821</v>
      </c>
      <c r="C527">
        <v>33200</v>
      </c>
      <c r="D527">
        <v>814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f t="shared" si="32"/>
        <v>0</v>
      </c>
      <c r="R527">
        <f>SUMIFS(Tabel132[Cluster],Tabel132[ID],A527)</f>
        <v>42</v>
      </c>
      <c r="S527" t="str">
        <f t="shared" si="33"/>
        <v/>
      </c>
      <c r="T527">
        <f t="shared" si="34"/>
        <v>0</v>
      </c>
      <c r="U527">
        <f t="shared" si="35"/>
        <v>0</v>
      </c>
    </row>
    <row r="528" spans="1:21" x14ac:dyDescent="0.25">
      <c r="A528">
        <v>536</v>
      </c>
      <c r="B528" t="s">
        <v>214</v>
      </c>
      <c r="C528">
        <v>50300</v>
      </c>
      <c r="D528">
        <v>278</v>
      </c>
      <c r="E528">
        <v>562</v>
      </c>
      <c r="F528">
        <v>566</v>
      </c>
      <c r="G528">
        <v>476</v>
      </c>
      <c r="H528">
        <v>2317</v>
      </c>
      <c r="I528">
        <v>1716</v>
      </c>
      <c r="J528">
        <v>1092</v>
      </c>
      <c r="K528">
        <v>496</v>
      </c>
      <c r="L528">
        <v>503</v>
      </c>
      <c r="M528">
        <v>519</v>
      </c>
      <c r="N528">
        <v>1674</v>
      </c>
      <c r="O528">
        <v>940</v>
      </c>
      <c r="P528">
        <v>2845</v>
      </c>
      <c r="Q528">
        <f t="shared" si="32"/>
        <v>1</v>
      </c>
      <c r="R528">
        <f>SUMIFS(Tabel132[Cluster],Tabel132[ID],A528)</f>
        <v>66</v>
      </c>
      <c r="S528">
        <f t="shared" si="33"/>
        <v>0.60317224611294507</v>
      </c>
      <c r="T528">
        <f t="shared" si="34"/>
        <v>1032.1428571428571</v>
      </c>
      <c r="U528">
        <f t="shared" si="35"/>
        <v>1296.2</v>
      </c>
    </row>
    <row r="529" spans="1:21" x14ac:dyDescent="0.25">
      <c r="A529">
        <v>537</v>
      </c>
      <c r="B529" t="s">
        <v>822</v>
      </c>
      <c r="C529">
        <v>53100</v>
      </c>
      <c r="D529">
        <v>359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f t="shared" si="32"/>
        <v>0</v>
      </c>
      <c r="R529">
        <f>SUMIFS(Tabel132[Cluster],Tabel132[ID],A529)</f>
        <v>75</v>
      </c>
      <c r="S529" t="str">
        <f t="shared" si="33"/>
        <v/>
      </c>
      <c r="T529">
        <f t="shared" si="34"/>
        <v>0</v>
      </c>
      <c r="U529">
        <f t="shared" si="35"/>
        <v>0</v>
      </c>
    </row>
    <row r="530" spans="1:21" x14ac:dyDescent="0.25">
      <c r="A530">
        <v>538</v>
      </c>
      <c r="B530" t="s">
        <v>823</v>
      </c>
      <c r="C530">
        <v>98000</v>
      </c>
      <c r="D530">
        <v>21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f t="shared" si="32"/>
        <v>0</v>
      </c>
      <c r="R530">
        <f>SUMIFS(Tabel132[Cluster],Tabel132[ID],A530)</f>
        <v>0</v>
      </c>
      <c r="S530" t="str">
        <f t="shared" si="33"/>
        <v/>
      </c>
      <c r="T530">
        <f t="shared" si="34"/>
        <v>0</v>
      </c>
      <c r="U530">
        <f t="shared" si="35"/>
        <v>0</v>
      </c>
    </row>
    <row r="531" spans="1:21" x14ac:dyDescent="0.25">
      <c r="A531">
        <v>539</v>
      </c>
      <c r="B531" t="s">
        <v>824</v>
      </c>
      <c r="C531">
        <v>80400</v>
      </c>
      <c r="D531">
        <v>128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f t="shared" si="32"/>
        <v>0</v>
      </c>
      <c r="R531">
        <f>SUMIFS(Tabel132[Cluster],Tabel132[ID],A531)</f>
        <v>88</v>
      </c>
      <c r="S531" t="str">
        <f t="shared" si="33"/>
        <v/>
      </c>
      <c r="T531">
        <f t="shared" si="34"/>
        <v>0</v>
      </c>
      <c r="U531">
        <f t="shared" si="35"/>
        <v>0</v>
      </c>
    </row>
    <row r="532" spans="1:21" x14ac:dyDescent="0.25">
      <c r="A532">
        <v>540</v>
      </c>
      <c r="B532" t="s">
        <v>215</v>
      </c>
      <c r="C532">
        <v>29000</v>
      </c>
      <c r="D532">
        <v>922</v>
      </c>
      <c r="E532">
        <v>300</v>
      </c>
      <c r="F532">
        <v>3775</v>
      </c>
      <c r="G532">
        <v>2718</v>
      </c>
      <c r="H532">
        <v>4505</v>
      </c>
      <c r="I532">
        <v>2236</v>
      </c>
      <c r="J532">
        <v>2248</v>
      </c>
      <c r="K532">
        <v>1205</v>
      </c>
      <c r="L532">
        <v>736</v>
      </c>
      <c r="M532">
        <v>2508</v>
      </c>
      <c r="N532">
        <v>1022</v>
      </c>
      <c r="O532">
        <v>1896</v>
      </c>
      <c r="P532">
        <v>2611</v>
      </c>
      <c r="Q532">
        <f t="shared" si="32"/>
        <v>1</v>
      </c>
      <c r="R532">
        <f>SUMIFS(Tabel132[Cluster],Tabel132[ID],A532)</f>
        <v>37</v>
      </c>
      <c r="S532">
        <f t="shared" si="33"/>
        <v>0.37378394188436637</v>
      </c>
      <c r="T532">
        <f t="shared" si="34"/>
        <v>2426.7142857142858</v>
      </c>
      <c r="U532">
        <f t="shared" si="35"/>
        <v>1754.6</v>
      </c>
    </row>
    <row r="533" spans="1:21" x14ac:dyDescent="0.25">
      <c r="A533">
        <v>541</v>
      </c>
      <c r="B533" t="s">
        <v>825</v>
      </c>
      <c r="C533">
        <v>28000</v>
      </c>
      <c r="D533">
        <v>315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f t="shared" si="32"/>
        <v>0</v>
      </c>
      <c r="R533">
        <f>SUMIFS(Tabel132[Cluster],Tabel132[ID],A533)</f>
        <v>36</v>
      </c>
      <c r="S533" t="str">
        <f t="shared" si="33"/>
        <v/>
      </c>
      <c r="T533">
        <f t="shared" si="34"/>
        <v>0</v>
      </c>
      <c r="U533">
        <f t="shared" si="35"/>
        <v>0</v>
      </c>
    </row>
    <row r="534" spans="1:21" x14ac:dyDescent="0.25">
      <c r="A534">
        <v>542</v>
      </c>
      <c r="B534" t="s">
        <v>216</v>
      </c>
      <c r="C534">
        <v>26700</v>
      </c>
      <c r="D534">
        <v>886</v>
      </c>
      <c r="E534">
        <v>150</v>
      </c>
      <c r="F534">
        <v>21</v>
      </c>
      <c r="G534">
        <v>17</v>
      </c>
      <c r="H534">
        <v>66</v>
      </c>
      <c r="I534">
        <v>155</v>
      </c>
      <c r="J534">
        <v>168</v>
      </c>
      <c r="K534">
        <v>224</v>
      </c>
      <c r="L534">
        <v>95</v>
      </c>
      <c r="M534">
        <v>9</v>
      </c>
      <c r="N534">
        <v>126</v>
      </c>
      <c r="O534">
        <v>575</v>
      </c>
      <c r="P534">
        <v>286</v>
      </c>
      <c r="Q534">
        <f t="shared" si="32"/>
        <v>1</v>
      </c>
      <c r="R534">
        <f>SUMIFS(Tabel132[Cluster],Tabel132[ID],A534)</f>
        <v>35</v>
      </c>
      <c r="S534">
        <f t="shared" si="33"/>
        <v>0.27710237105213908</v>
      </c>
      <c r="T534">
        <f t="shared" si="34"/>
        <v>114.42857142857143</v>
      </c>
      <c r="U534">
        <f t="shared" si="35"/>
        <v>218.2</v>
      </c>
    </row>
    <row r="535" spans="1:21" x14ac:dyDescent="0.25">
      <c r="A535">
        <v>543</v>
      </c>
      <c r="B535" t="s">
        <v>826</v>
      </c>
      <c r="C535">
        <v>42900</v>
      </c>
      <c r="D535">
        <v>926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f t="shared" si="32"/>
        <v>0</v>
      </c>
      <c r="R535">
        <f>SUMIFS(Tabel132[Cluster],Tabel132[ID],A535)</f>
        <v>55</v>
      </c>
      <c r="S535" t="str">
        <f t="shared" si="33"/>
        <v/>
      </c>
      <c r="T535">
        <f t="shared" si="34"/>
        <v>0</v>
      </c>
      <c r="U535">
        <f t="shared" si="35"/>
        <v>0</v>
      </c>
    </row>
    <row r="536" spans="1:21" x14ac:dyDescent="0.25">
      <c r="A536">
        <v>544</v>
      </c>
      <c r="B536" t="s">
        <v>827</v>
      </c>
      <c r="C536">
        <v>50400</v>
      </c>
      <c r="D536">
        <v>536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f t="shared" si="32"/>
        <v>0</v>
      </c>
      <c r="R536">
        <f>SUMIFS(Tabel132[Cluster],Tabel132[ID],A536)</f>
        <v>66</v>
      </c>
      <c r="S536" t="str">
        <f t="shared" si="33"/>
        <v/>
      </c>
      <c r="T536">
        <f t="shared" si="34"/>
        <v>0</v>
      </c>
      <c r="U536">
        <f t="shared" si="35"/>
        <v>0</v>
      </c>
    </row>
    <row r="537" spans="1:21" x14ac:dyDescent="0.25">
      <c r="A537">
        <v>545</v>
      </c>
      <c r="B537" t="s">
        <v>217</v>
      </c>
      <c r="C537">
        <v>26200</v>
      </c>
      <c r="D537">
        <v>879</v>
      </c>
      <c r="E537">
        <v>9</v>
      </c>
      <c r="F537">
        <v>1</v>
      </c>
      <c r="G537">
        <v>1</v>
      </c>
      <c r="H537">
        <v>4</v>
      </c>
      <c r="I537">
        <v>6</v>
      </c>
      <c r="J537">
        <v>2</v>
      </c>
      <c r="K537">
        <v>10</v>
      </c>
      <c r="L537">
        <v>0</v>
      </c>
      <c r="M537">
        <v>0</v>
      </c>
      <c r="N537">
        <v>12</v>
      </c>
      <c r="O537">
        <v>108</v>
      </c>
      <c r="P537">
        <v>24</v>
      </c>
      <c r="Q537">
        <f t="shared" si="32"/>
        <v>1</v>
      </c>
      <c r="R537">
        <f>SUMIFS(Tabel132[Cluster],Tabel132[ID],A537)</f>
        <v>34</v>
      </c>
      <c r="S537">
        <f t="shared" si="33"/>
        <v>0.18431592259767274</v>
      </c>
      <c r="T537">
        <f t="shared" si="34"/>
        <v>4.7142857142857144</v>
      </c>
      <c r="U537">
        <f t="shared" si="35"/>
        <v>28.8</v>
      </c>
    </row>
    <row r="538" spans="1:21" x14ac:dyDescent="0.25">
      <c r="A538">
        <v>546</v>
      </c>
      <c r="B538" t="s">
        <v>828</v>
      </c>
      <c r="C538">
        <v>53500</v>
      </c>
      <c r="D538">
        <v>359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f t="shared" si="32"/>
        <v>0</v>
      </c>
      <c r="R538">
        <f>SUMIFS(Tabel132[Cluster],Tabel132[ID],A538)</f>
        <v>75</v>
      </c>
      <c r="S538" t="str">
        <f t="shared" si="33"/>
        <v/>
      </c>
      <c r="T538">
        <f t="shared" si="34"/>
        <v>0</v>
      </c>
      <c r="U538">
        <f t="shared" si="35"/>
        <v>0</v>
      </c>
    </row>
    <row r="539" spans="1:21" x14ac:dyDescent="0.25">
      <c r="A539">
        <v>547</v>
      </c>
      <c r="B539" t="s">
        <v>829</v>
      </c>
      <c r="C539">
        <v>115600</v>
      </c>
      <c r="D539">
        <v>70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f t="shared" si="32"/>
        <v>0</v>
      </c>
      <c r="R539">
        <f>SUMIFS(Tabel132[Cluster],Tabel132[ID],A539)</f>
        <v>0</v>
      </c>
      <c r="S539" t="str">
        <f t="shared" si="33"/>
        <v/>
      </c>
      <c r="T539">
        <f t="shared" si="34"/>
        <v>0</v>
      </c>
      <c r="U539">
        <f t="shared" si="35"/>
        <v>0</v>
      </c>
    </row>
    <row r="540" spans="1:21" x14ac:dyDescent="0.25">
      <c r="A540">
        <v>548</v>
      </c>
      <c r="B540" t="s">
        <v>830</v>
      </c>
      <c r="C540">
        <v>80500</v>
      </c>
      <c r="D540">
        <v>128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f t="shared" si="32"/>
        <v>0</v>
      </c>
      <c r="R540">
        <f>SUMIFS(Tabel132[Cluster],Tabel132[ID],A540)</f>
        <v>88</v>
      </c>
      <c r="S540" t="str">
        <f t="shared" si="33"/>
        <v/>
      </c>
      <c r="T540">
        <f t="shared" si="34"/>
        <v>0</v>
      </c>
      <c r="U540">
        <f t="shared" si="35"/>
        <v>0</v>
      </c>
    </row>
    <row r="541" spans="1:21" x14ac:dyDescent="0.25">
      <c r="A541">
        <v>549</v>
      </c>
      <c r="B541" t="s">
        <v>218</v>
      </c>
      <c r="C541">
        <v>63500</v>
      </c>
      <c r="D541">
        <v>1129</v>
      </c>
      <c r="E541">
        <v>23851</v>
      </c>
      <c r="F541">
        <v>10799</v>
      </c>
      <c r="G541">
        <v>1610</v>
      </c>
      <c r="H541">
        <v>33520</v>
      </c>
      <c r="I541">
        <v>15568</v>
      </c>
      <c r="J541">
        <v>7615</v>
      </c>
      <c r="K541">
        <v>15444</v>
      </c>
      <c r="L541">
        <v>7746</v>
      </c>
      <c r="M541">
        <v>5923</v>
      </c>
      <c r="N541">
        <v>19259</v>
      </c>
      <c r="O541">
        <v>22469</v>
      </c>
      <c r="P541">
        <v>16352</v>
      </c>
      <c r="Q541">
        <f t="shared" si="32"/>
        <v>1</v>
      </c>
      <c r="R541">
        <f>SUMIFS(Tabel132[Cluster],Tabel132[ID],A541)</f>
        <v>0</v>
      </c>
      <c r="S541">
        <f t="shared" si="33"/>
        <v>0.8402076195973659</v>
      </c>
      <c r="T541">
        <f t="shared" si="34"/>
        <v>15486.714285714286</v>
      </c>
      <c r="U541">
        <f t="shared" si="35"/>
        <v>14349.8</v>
      </c>
    </row>
    <row r="542" spans="1:21" x14ac:dyDescent="0.25">
      <c r="A542">
        <v>550</v>
      </c>
      <c r="B542" t="s">
        <v>831</v>
      </c>
      <c r="C542">
        <v>43500</v>
      </c>
      <c r="D542">
        <v>926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f t="shared" si="32"/>
        <v>0</v>
      </c>
      <c r="R542">
        <f>SUMIFS(Tabel132[Cluster],Tabel132[ID],A542)</f>
        <v>55</v>
      </c>
      <c r="S542" t="str">
        <f t="shared" si="33"/>
        <v/>
      </c>
      <c r="T542">
        <f t="shared" si="34"/>
        <v>0</v>
      </c>
      <c r="U542">
        <f t="shared" si="35"/>
        <v>0</v>
      </c>
    </row>
    <row r="543" spans="1:21" x14ac:dyDescent="0.25">
      <c r="A543">
        <v>551</v>
      </c>
      <c r="B543" t="s">
        <v>832</v>
      </c>
      <c r="C543">
        <v>50500</v>
      </c>
      <c r="D543">
        <v>536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f t="shared" si="32"/>
        <v>0</v>
      </c>
      <c r="R543">
        <f>SUMIFS(Tabel132[Cluster],Tabel132[ID],A543)</f>
        <v>66</v>
      </c>
      <c r="S543" t="str">
        <f t="shared" si="33"/>
        <v/>
      </c>
      <c r="T543">
        <f t="shared" si="34"/>
        <v>0</v>
      </c>
      <c r="U543">
        <f t="shared" si="35"/>
        <v>0</v>
      </c>
    </row>
    <row r="544" spans="1:21" x14ac:dyDescent="0.25">
      <c r="A544">
        <v>552</v>
      </c>
      <c r="B544" t="s">
        <v>833</v>
      </c>
      <c r="C544">
        <v>87700</v>
      </c>
      <c r="D544">
        <v>987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f t="shared" si="32"/>
        <v>0</v>
      </c>
      <c r="R544">
        <f>SUMIFS(Tabel132[Cluster],Tabel132[ID],A544)</f>
        <v>94</v>
      </c>
      <c r="S544" t="str">
        <f t="shared" si="33"/>
        <v/>
      </c>
      <c r="T544">
        <f t="shared" si="34"/>
        <v>0</v>
      </c>
      <c r="U544">
        <f t="shared" si="35"/>
        <v>0</v>
      </c>
    </row>
    <row r="545" spans="1:21" x14ac:dyDescent="0.25">
      <c r="A545">
        <v>553</v>
      </c>
      <c r="B545" t="s">
        <v>834</v>
      </c>
      <c r="C545">
        <v>105200</v>
      </c>
      <c r="D545">
        <v>1123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f t="shared" si="32"/>
        <v>0</v>
      </c>
      <c r="R545">
        <f>SUMIFS(Tabel132[Cluster],Tabel132[ID],A545)</f>
        <v>0</v>
      </c>
      <c r="S545" t="str">
        <f t="shared" si="33"/>
        <v/>
      </c>
      <c r="T545">
        <f t="shared" si="34"/>
        <v>0</v>
      </c>
      <c r="U545">
        <f t="shared" si="35"/>
        <v>0</v>
      </c>
    </row>
    <row r="546" spans="1:21" x14ac:dyDescent="0.25">
      <c r="A546">
        <v>554</v>
      </c>
      <c r="B546" t="s">
        <v>835</v>
      </c>
      <c r="C546">
        <v>53700</v>
      </c>
      <c r="D546">
        <v>359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f t="shared" si="32"/>
        <v>0</v>
      </c>
      <c r="R546">
        <f>SUMIFS(Tabel132[Cluster],Tabel132[ID],A546)</f>
        <v>75</v>
      </c>
      <c r="S546" t="str">
        <f t="shared" si="33"/>
        <v/>
      </c>
      <c r="T546">
        <f t="shared" si="34"/>
        <v>0</v>
      </c>
      <c r="U546">
        <f t="shared" si="35"/>
        <v>0</v>
      </c>
    </row>
    <row r="547" spans="1:21" x14ac:dyDescent="0.25">
      <c r="A547">
        <v>555</v>
      </c>
      <c r="B547" t="s">
        <v>836</v>
      </c>
      <c r="C547">
        <v>80600</v>
      </c>
      <c r="D547">
        <v>128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f t="shared" si="32"/>
        <v>0</v>
      </c>
      <c r="R547">
        <f>SUMIFS(Tabel132[Cluster],Tabel132[ID],A547)</f>
        <v>88</v>
      </c>
      <c r="S547" t="str">
        <f t="shared" si="33"/>
        <v/>
      </c>
      <c r="T547">
        <f t="shared" si="34"/>
        <v>0</v>
      </c>
      <c r="U547">
        <f t="shared" si="35"/>
        <v>0</v>
      </c>
    </row>
    <row r="548" spans="1:21" x14ac:dyDescent="0.25">
      <c r="A548">
        <v>556</v>
      </c>
      <c r="B548" t="s">
        <v>219</v>
      </c>
      <c r="C548">
        <v>8700</v>
      </c>
      <c r="D548">
        <v>44</v>
      </c>
      <c r="E548">
        <v>30</v>
      </c>
      <c r="F548">
        <v>873</v>
      </c>
      <c r="G548">
        <v>70</v>
      </c>
      <c r="H548">
        <v>87</v>
      </c>
      <c r="I548">
        <v>155</v>
      </c>
      <c r="J548">
        <v>139</v>
      </c>
      <c r="K548">
        <v>54</v>
      </c>
      <c r="L548">
        <v>150</v>
      </c>
      <c r="M548">
        <v>68</v>
      </c>
      <c r="N548">
        <v>589</v>
      </c>
      <c r="O548">
        <v>46</v>
      </c>
      <c r="P548">
        <v>25</v>
      </c>
      <c r="Q548">
        <f t="shared" si="32"/>
        <v>1</v>
      </c>
      <c r="R548">
        <f>SUMIFS(Tabel132[Cluster],Tabel132[ID],A548)</f>
        <v>26</v>
      </c>
      <c r="S548">
        <f t="shared" si="33"/>
        <v>0.87751299056894261</v>
      </c>
      <c r="T548">
        <f t="shared" si="34"/>
        <v>201.14285714285714</v>
      </c>
      <c r="U548">
        <f t="shared" si="35"/>
        <v>175.6</v>
      </c>
    </row>
    <row r="549" spans="1:21" x14ac:dyDescent="0.25">
      <c r="A549">
        <v>557</v>
      </c>
      <c r="B549" t="s">
        <v>837</v>
      </c>
      <c r="C549">
        <v>75300</v>
      </c>
      <c r="D549">
        <v>331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f t="shared" si="32"/>
        <v>0</v>
      </c>
      <c r="R549">
        <f>SUMIFS(Tabel132[Cluster],Tabel132[ID],A549)</f>
        <v>84</v>
      </c>
      <c r="S549" t="str">
        <f t="shared" si="33"/>
        <v/>
      </c>
      <c r="T549">
        <f t="shared" si="34"/>
        <v>0</v>
      </c>
      <c r="U549">
        <f t="shared" si="35"/>
        <v>0</v>
      </c>
    </row>
    <row r="550" spans="1:21" x14ac:dyDescent="0.25">
      <c r="A550">
        <v>558</v>
      </c>
      <c r="B550" t="s">
        <v>220</v>
      </c>
      <c r="C550">
        <v>3600</v>
      </c>
      <c r="D550">
        <v>353</v>
      </c>
      <c r="E550">
        <v>1558</v>
      </c>
      <c r="F550">
        <v>2242</v>
      </c>
      <c r="G550">
        <v>539</v>
      </c>
      <c r="H550">
        <v>1554</v>
      </c>
      <c r="I550">
        <v>198</v>
      </c>
      <c r="J550">
        <v>306</v>
      </c>
      <c r="K550">
        <v>462</v>
      </c>
      <c r="L550">
        <v>2025</v>
      </c>
      <c r="M550">
        <v>884</v>
      </c>
      <c r="N550">
        <v>284</v>
      </c>
      <c r="O550">
        <v>2144</v>
      </c>
      <c r="P550">
        <v>579</v>
      </c>
      <c r="Q550">
        <f t="shared" si="32"/>
        <v>1</v>
      </c>
      <c r="R550">
        <f>SUMIFS(Tabel132[Cluster],Tabel132[ID],A550)</f>
        <v>5</v>
      </c>
      <c r="S550">
        <f t="shared" si="33"/>
        <v>0.6799024602674788</v>
      </c>
      <c r="T550">
        <f t="shared" si="34"/>
        <v>979.85714285714289</v>
      </c>
      <c r="U550">
        <f t="shared" si="35"/>
        <v>1183.2</v>
      </c>
    </row>
    <row r="551" spans="1:21" x14ac:dyDescent="0.25">
      <c r="A551">
        <v>559</v>
      </c>
      <c r="B551" t="s">
        <v>838</v>
      </c>
      <c r="C551">
        <v>50600</v>
      </c>
      <c r="D551">
        <v>536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f t="shared" si="32"/>
        <v>0</v>
      </c>
      <c r="R551">
        <f>SUMIFS(Tabel132[Cluster],Tabel132[ID],A551)</f>
        <v>66</v>
      </c>
      <c r="S551" t="str">
        <f t="shared" si="33"/>
        <v/>
      </c>
      <c r="T551">
        <f t="shared" si="34"/>
        <v>0</v>
      </c>
      <c r="U551">
        <f t="shared" si="35"/>
        <v>0</v>
      </c>
    </row>
    <row r="552" spans="1:21" x14ac:dyDescent="0.25">
      <c r="A552">
        <v>560</v>
      </c>
      <c r="B552" t="s">
        <v>839</v>
      </c>
      <c r="C552">
        <v>89900</v>
      </c>
      <c r="D552">
        <v>607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f t="shared" si="32"/>
        <v>0</v>
      </c>
      <c r="R552">
        <f>SUMIFS(Tabel132[Cluster],Tabel132[ID],A552)</f>
        <v>96</v>
      </c>
      <c r="S552" t="str">
        <f t="shared" si="33"/>
        <v/>
      </c>
      <c r="T552">
        <f t="shared" si="34"/>
        <v>0</v>
      </c>
      <c r="U552">
        <f t="shared" si="35"/>
        <v>0</v>
      </c>
    </row>
    <row r="553" spans="1:21" x14ac:dyDescent="0.25">
      <c r="A553">
        <v>561</v>
      </c>
      <c r="B553" t="s">
        <v>840</v>
      </c>
      <c r="C553">
        <v>13600</v>
      </c>
      <c r="D553">
        <v>669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f t="shared" si="32"/>
        <v>0</v>
      </c>
      <c r="R553">
        <f>SUMIFS(Tabel132[Cluster],Tabel132[ID],A553)</f>
        <v>0</v>
      </c>
      <c r="S553" t="str">
        <f t="shared" si="33"/>
        <v/>
      </c>
      <c r="T553">
        <f t="shared" si="34"/>
        <v>0</v>
      </c>
      <c r="U553">
        <f t="shared" si="35"/>
        <v>0</v>
      </c>
    </row>
    <row r="554" spans="1:21" x14ac:dyDescent="0.25">
      <c r="A554">
        <v>562</v>
      </c>
      <c r="B554" t="s">
        <v>841</v>
      </c>
      <c r="C554">
        <v>53800</v>
      </c>
      <c r="D554">
        <v>359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f t="shared" si="32"/>
        <v>0</v>
      </c>
      <c r="R554">
        <f>SUMIFS(Tabel132[Cluster],Tabel132[ID],A554)</f>
        <v>75</v>
      </c>
      <c r="S554" t="str">
        <f t="shared" si="33"/>
        <v/>
      </c>
      <c r="T554">
        <f t="shared" si="34"/>
        <v>0</v>
      </c>
      <c r="U554">
        <f t="shared" si="35"/>
        <v>0</v>
      </c>
    </row>
    <row r="555" spans="1:21" x14ac:dyDescent="0.25">
      <c r="A555">
        <v>563</v>
      </c>
      <c r="B555" t="s">
        <v>842</v>
      </c>
      <c r="C555">
        <v>115700</v>
      </c>
      <c r="D555">
        <v>70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f t="shared" si="32"/>
        <v>0</v>
      </c>
      <c r="R555">
        <f>SUMIFS(Tabel132[Cluster],Tabel132[ID],A555)</f>
        <v>0</v>
      </c>
      <c r="S555" t="str">
        <f t="shared" si="33"/>
        <v/>
      </c>
      <c r="T555">
        <f t="shared" si="34"/>
        <v>0</v>
      </c>
      <c r="U555">
        <f t="shared" si="35"/>
        <v>0</v>
      </c>
    </row>
    <row r="556" spans="1:21" x14ac:dyDescent="0.25">
      <c r="A556">
        <v>564</v>
      </c>
      <c r="B556" t="s">
        <v>221</v>
      </c>
      <c r="C556">
        <v>52500</v>
      </c>
      <c r="D556">
        <v>904</v>
      </c>
      <c r="E556">
        <v>3</v>
      </c>
      <c r="F556">
        <v>0</v>
      </c>
      <c r="G556">
        <v>5</v>
      </c>
      <c r="H556">
        <v>10</v>
      </c>
      <c r="I556">
        <v>3</v>
      </c>
      <c r="J556">
        <v>0</v>
      </c>
      <c r="K556">
        <v>4</v>
      </c>
      <c r="L556">
        <v>4</v>
      </c>
      <c r="M556">
        <v>4</v>
      </c>
      <c r="N556">
        <v>30</v>
      </c>
      <c r="O556">
        <v>1</v>
      </c>
      <c r="P556">
        <v>47</v>
      </c>
      <c r="Q556">
        <f t="shared" si="32"/>
        <v>1</v>
      </c>
      <c r="R556">
        <f>SUMIFS(Tabel132[Cluster],Tabel132[ID],A556)</f>
        <v>74</v>
      </c>
      <c r="S556">
        <f t="shared" si="33"/>
        <v>0.1074487777811399</v>
      </c>
      <c r="T556">
        <f t="shared" si="34"/>
        <v>3.5714285714285716</v>
      </c>
      <c r="U556">
        <f t="shared" si="35"/>
        <v>17.2</v>
      </c>
    </row>
    <row r="557" spans="1:21" x14ac:dyDescent="0.25">
      <c r="A557">
        <v>565</v>
      </c>
      <c r="B557" t="s">
        <v>222</v>
      </c>
      <c r="C557">
        <v>18000</v>
      </c>
      <c r="D557">
        <v>533</v>
      </c>
      <c r="E557">
        <v>299</v>
      </c>
      <c r="F557">
        <v>96</v>
      </c>
      <c r="G557">
        <v>142</v>
      </c>
      <c r="H557">
        <v>625</v>
      </c>
      <c r="I557">
        <v>280</v>
      </c>
      <c r="J557">
        <v>187</v>
      </c>
      <c r="K557">
        <v>91</v>
      </c>
      <c r="L557">
        <v>96</v>
      </c>
      <c r="M557">
        <v>347</v>
      </c>
      <c r="N557">
        <v>422</v>
      </c>
      <c r="O557">
        <v>145</v>
      </c>
      <c r="P557">
        <v>179</v>
      </c>
      <c r="Q557">
        <f t="shared" si="32"/>
        <v>1</v>
      </c>
      <c r="R557">
        <f>SUMIFS(Tabel132[Cluster],Tabel132[ID],A557)</f>
        <v>22</v>
      </c>
      <c r="S557">
        <f t="shared" si="33"/>
        <v>0.93792487360881416</v>
      </c>
      <c r="T557">
        <f t="shared" si="34"/>
        <v>245.71428571428572</v>
      </c>
      <c r="U557">
        <f t="shared" si="35"/>
        <v>237.8</v>
      </c>
    </row>
    <row r="558" spans="1:21" x14ac:dyDescent="0.25">
      <c r="A558">
        <v>566</v>
      </c>
      <c r="B558" t="s">
        <v>223</v>
      </c>
      <c r="C558">
        <v>36900</v>
      </c>
      <c r="D558">
        <v>698</v>
      </c>
      <c r="E558">
        <v>636</v>
      </c>
      <c r="F558">
        <v>831</v>
      </c>
      <c r="G558">
        <v>1890</v>
      </c>
      <c r="H558">
        <v>1576</v>
      </c>
      <c r="I558">
        <v>321</v>
      </c>
      <c r="J558">
        <v>333</v>
      </c>
      <c r="K558">
        <v>204</v>
      </c>
      <c r="L558">
        <v>139</v>
      </c>
      <c r="M558">
        <v>1969</v>
      </c>
      <c r="N558">
        <v>801</v>
      </c>
      <c r="O558">
        <v>2211</v>
      </c>
      <c r="P558">
        <v>241</v>
      </c>
      <c r="Q558">
        <f t="shared" si="32"/>
        <v>1</v>
      </c>
      <c r="R558">
        <f>SUMIFS(Tabel132[Cluster],Tabel132[ID],A558)</f>
        <v>47</v>
      </c>
      <c r="S558">
        <f t="shared" si="33"/>
        <v>0.61115368263980807</v>
      </c>
      <c r="T558">
        <f t="shared" si="34"/>
        <v>827.28571428571433</v>
      </c>
      <c r="U558">
        <f t="shared" si="35"/>
        <v>1072.2</v>
      </c>
    </row>
    <row r="559" spans="1:21" x14ac:dyDescent="0.25">
      <c r="A559">
        <v>567</v>
      </c>
      <c r="B559" t="s">
        <v>843</v>
      </c>
      <c r="C559">
        <v>200</v>
      </c>
      <c r="D559">
        <v>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f t="shared" si="32"/>
        <v>0</v>
      </c>
      <c r="R559">
        <f>SUMIFS(Tabel132[Cluster],Tabel132[ID],A559)</f>
        <v>0</v>
      </c>
      <c r="S559" t="str">
        <f t="shared" si="33"/>
        <v/>
      </c>
      <c r="T559">
        <f t="shared" si="34"/>
        <v>0</v>
      </c>
      <c r="U559">
        <f t="shared" si="35"/>
        <v>0</v>
      </c>
    </row>
    <row r="560" spans="1:21" x14ac:dyDescent="0.25">
      <c r="A560">
        <v>568</v>
      </c>
      <c r="B560" t="s">
        <v>844</v>
      </c>
      <c r="C560">
        <v>92400</v>
      </c>
      <c r="D560">
        <v>370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f t="shared" si="32"/>
        <v>0</v>
      </c>
      <c r="R560">
        <f>SUMIFS(Tabel132[Cluster],Tabel132[ID],A560)</f>
        <v>96</v>
      </c>
      <c r="S560" t="str">
        <f t="shared" si="33"/>
        <v/>
      </c>
      <c r="T560">
        <f t="shared" si="34"/>
        <v>0</v>
      </c>
      <c r="U560">
        <f t="shared" si="35"/>
        <v>0</v>
      </c>
    </row>
    <row r="561" spans="1:21" x14ac:dyDescent="0.25">
      <c r="A561">
        <v>569</v>
      </c>
      <c r="B561" t="s">
        <v>845</v>
      </c>
      <c r="C561">
        <v>54100</v>
      </c>
      <c r="D561">
        <v>367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f t="shared" si="32"/>
        <v>0</v>
      </c>
      <c r="R561">
        <f>SUMIFS(Tabel132[Cluster],Tabel132[ID],A561)</f>
        <v>75</v>
      </c>
      <c r="S561" t="str">
        <f t="shared" si="33"/>
        <v/>
      </c>
      <c r="T561">
        <f t="shared" si="34"/>
        <v>0</v>
      </c>
      <c r="U561">
        <f t="shared" si="35"/>
        <v>0</v>
      </c>
    </row>
    <row r="562" spans="1:21" x14ac:dyDescent="0.25">
      <c r="A562">
        <v>570</v>
      </c>
      <c r="B562" t="s">
        <v>846</v>
      </c>
      <c r="C562">
        <v>102200</v>
      </c>
      <c r="D562">
        <v>932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f t="shared" si="32"/>
        <v>0</v>
      </c>
      <c r="R562">
        <f>SUMIFS(Tabel132[Cluster],Tabel132[ID],A562)</f>
        <v>0</v>
      </c>
      <c r="S562" t="str">
        <f t="shared" si="33"/>
        <v/>
      </c>
      <c r="T562">
        <f t="shared" si="34"/>
        <v>0</v>
      </c>
      <c r="U562">
        <f t="shared" si="35"/>
        <v>0</v>
      </c>
    </row>
    <row r="563" spans="1:21" x14ac:dyDescent="0.25">
      <c r="A563">
        <v>571</v>
      </c>
      <c r="B563" t="s">
        <v>847</v>
      </c>
      <c r="C563">
        <v>67900</v>
      </c>
      <c r="D563">
        <v>856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f t="shared" si="32"/>
        <v>0</v>
      </c>
      <c r="R563">
        <f>SUMIFS(Tabel132[Cluster],Tabel132[ID],A563)</f>
        <v>80</v>
      </c>
      <c r="S563" t="str">
        <f t="shared" si="33"/>
        <v/>
      </c>
      <c r="T563">
        <f t="shared" si="34"/>
        <v>0</v>
      </c>
      <c r="U563">
        <f t="shared" si="35"/>
        <v>0</v>
      </c>
    </row>
    <row r="564" spans="1:21" x14ac:dyDescent="0.25">
      <c r="A564">
        <v>572</v>
      </c>
      <c r="B564" t="s">
        <v>848</v>
      </c>
      <c r="C564">
        <v>18400</v>
      </c>
      <c r="D564">
        <v>31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f t="shared" si="32"/>
        <v>0</v>
      </c>
      <c r="R564">
        <f>SUMIFS(Tabel132[Cluster],Tabel132[ID],A564)</f>
        <v>0</v>
      </c>
      <c r="S564" t="str">
        <f t="shared" si="33"/>
        <v/>
      </c>
      <c r="T564">
        <f t="shared" si="34"/>
        <v>0</v>
      </c>
      <c r="U564">
        <f t="shared" si="35"/>
        <v>0</v>
      </c>
    </row>
    <row r="565" spans="1:21" x14ac:dyDescent="0.25">
      <c r="A565">
        <v>573</v>
      </c>
      <c r="B565" t="s">
        <v>224</v>
      </c>
      <c r="C565">
        <v>15800</v>
      </c>
      <c r="D565">
        <v>409</v>
      </c>
      <c r="E565">
        <v>83</v>
      </c>
      <c r="F565">
        <v>79</v>
      </c>
      <c r="G565">
        <v>135</v>
      </c>
      <c r="H565">
        <v>307</v>
      </c>
      <c r="I565">
        <v>175</v>
      </c>
      <c r="J565">
        <v>102</v>
      </c>
      <c r="K565">
        <v>71</v>
      </c>
      <c r="L565">
        <v>351</v>
      </c>
      <c r="M565">
        <v>212</v>
      </c>
      <c r="N565">
        <v>80</v>
      </c>
      <c r="O565">
        <v>122</v>
      </c>
      <c r="P565">
        <v>48</v>
      </c>
      <c r="Q565">
        <f t="shared" si="32"/>
        <v>1</v>
      </c>
      <c r="R565">
        <f>SUMIFS(Tabel132[Cluster],Tabel132[ID],A565)</f>
        <v>19</v>
      </c>
      <c r="S565">
        <f t="shared" si="33"/>
        <v>0.66204509399668954</v>
      </c>
      <c r="T565">
        <f t="shared" si="34"/>
        <v>136</v>
      </c>
      <c r="U565">
        <f t="shared" si="35"/>
        <v>162.6</v>
      </c>
    </row>
    <row r="566" spans="1:21" x14ac:dyDescent="0.25">
      <c r="A566">
        <v>574</v>
      </c>
      <c r="B566" t="s">
        <v>225</v>
      </c>
      <c r="C566">
        <v>88100</v>
      </c>
      <c r="D566">
        <v>987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11</v>
      </c>
      <c r="K566">
        <v>159</v>
      </c>
      <c r="L566">
        <v>0</v>
      </c>
      <c r="M566">
        <v>46</v>
      </c>
      <c r="N566">
        <v>0</v>
      </c>
      <c r="O566">
        <v>0</v>
      </c>
      <c r="P566">
        <v>5</v>
      </c>
      <c r="Q566">
        <f t="shared" si="32"/>
        <v>1</v>
      </c>
      <c r="R566">
        <f>SUMIFS(Tabel132[Cluster],Tabel132[ID],A566)</f>
        <v>94</v>
      </c>
      <c r="S566">
        <f t="shared" si="33"/>
        <v>0.62602101809940791</v>
      </c>
      <c r="T566">
        <f t="shared" si="34"/>
        <v>24.285714285714285</v>
      </c>
      <c r="U566">
        <f t="shared" si="35"/>
        <v>10.199999999999999</v>
      </c>
    </row>
    <row r="567" spans="1:21" x14ac:dyDescent="0.25">
      <c r="A567">
        <v>575</v>
      </c>
      <c r="B567" t="s">
        <v>226</v>
      </c>
      <c r="C567">
        <v>68700</v>
      </c>
      <c r="D567">
        <v>51</v>
      </c>
      <c r="E567">
        <v>795</v>
      </c>
      <c r="F567">
        <v>10</v>
      </c>
      <c r="G567">
        <v>38</v>
      </c>
      <c r="H567">
        <v>1217</v>
      </c>
      <c r="I567">
        <v>517</v>
      </c>
      <c r="J567">
        <v>63</v>
      </c>
      <c r="K567">
        <v>1162</v>
      </c>
      <c r="L567">
        <v>19</v>
      </c>
      <c r="M567">
        <v>10</v>
      </c>
      <c r="N567">
        <v>942</v>
      </c>
      <c r="O567">
        <v>207</v>
      </c>
      <c r="P567">
        <v>1649</v>
      </c>
      <c r="Q567">
        <f t="shared" si="32"/>
        <v>1</v>
      </c>
      <c r="R567">
        <f>SUMIFS(Tabel132[Cluster],Tabel132[ID],A567)</f>
        <v>81</v>
      </c>
      <c r="S567">
        <f t="shared" si="33"/>
        <v>0.95155152263839415</v>
      </c>
      <c r="T567">
        <f t="shared" si="34"/>
        <v>543.14285714285711</v>
      </c>
      <c r="U567">
        <f t="shared" si="35"/>
        <v>565.4</v>
      </c>
    </row>
    <row r="568" spans="1:21" x14ac:dyDescent="0.25">
      <c r="A568">
        <v>576</v>
      </c>
      <c r="B568" t="s">
        <v>849</v>
      </c>
      <c r="C568">
        <v>92600</v>
      </c>
      <c r="D568">
        <v>370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f t="shared" si="32"/>
        <v>0</v>
      </c>
      <c r="R568">
        <f>SUMIFS(Tabel132[Cluster],Tabel132[ID],A568)</f>
        <v>96</v>
      </c>
      <c r="S568" t="str">
        <f t="shared" si="33"/>
        <v/>
      </c>
      <c r="T568">
        <f t="shared" si="34"/>
        <v>0</v>
      </c>
      <c r="U568">
        <f t="shared" si="35"/>
        <v>0</v>
      </c>
    </row>
    <row r="569" spans="1:21" x14ac:dyDescent="0.25">
      <c r="A569">
        <v>577</v>
      </c>
      <c r="B569" t="s">
        <v>227</v>
      </c>
      <c r="C569">
        <v>6600</v>
      </c>
      <c r="D569">
        <v>369</v>
      </c>
      <c r="E569">
        <v>1297</v>
      </c>
      <c r="F569">
        <v>482</v>
      </c>
      <c r="G569">
        <v>583</v>
      </c>
      <c r="H569">
        <v>1201</v>
      </c>
      <c r="I569">
        <v>920</v>
      </c>
      <c r="J569">
        <v>724</v>
      </c>
      <c r="K569">
        <v>451</v>
      </c>
      <c r="L569">
        <v>606</v>
      </c>
      <c r="M569">
        <v>559</v>
      </c>
      <c r="N569">
        <v>2952</v>
      </c>
      <c r="O569">
        <v>1385</v>
      </c>
      <c r="P569">
        <v>843</v>
      </c>
      <c r="Q569">
        <f t="shared" si="32"/>
        <v>1</v>
      </c>
      <c r="R569">
        <f>SUMIFS(Tabel132[Cluster],Tabel132[ID],A569)</f>
        <v>9</v>
      </c>
      <c r="S569">
        <f t="shared" si="33"/>
        <v>0.2762957421522218</v>
      </c>
      <c r="T569">
        <f t="shared" si="34"/>
        <v>808.28571428571433</v>
      </c>
      <c r="U569">
        <f t="shared" si="35"/>
        <v>1269</v>
      </c>
    </row>
    <row r="570" spans="1:21" x14ac:dyDescent="0.25">
      <c r="A570">
        <v>578</v>
      </c>
      <c r="B570" t="s">
        <v>850</v>
      </c>
      <c r="C570">
        <v>54200</v>
      </c>
      <c r="D570">
        <v>367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f t="shared" si="32"/>
        <v>0</v>
      </c>
      <c r="R570">
        <f>SUMIFS(Tabel132[Cluster],Tabel132[ID],A570)</f>
        <v>75</v>
      </c>
      <c r="S570" t="str">
        <f t="shared" si="33"/>
        <v/>
      </c>
      <c r="T570">
        <f t="shared" si="34"/>
        <v>0</v>
      </c>
      <c r="U570">
        <f t="shared" si="35"/>
        <v>0</v>
      </c>
    </row>
    <row r="571" spans="1:21" x14ac:dyDescent="0.25">
      <c r="A571">
        <v>579</v>
      </c>
      <c r="B571" t="s">
        <v>851</v>
      </c>
      <c r="C571">
        <v>106300</v>
      </c>
      <c r="D571">
        <v>956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f t="shared" si="32"/>
        <v>0</v>
      </c>
      <c r="R571">
        <f>SUMIFS(Tabel132[Cluster],Tabel132[ID],A571)</f>
        <v>0</v>
      </c>
      <c r="S571" t="str">
        <f t="shared" si="33"/>
        <v/>
      </c>
      <c r="T571">
        <f t="shared" si="34"/>
        <v>0</v>
      </c>
      <c r="U571">
        <f t="shared" si="35"/>
        <v>0</v>
      </c>
    </row>
    <row r="572" spans="1:21" x14ac:dyDescent="0.25">
      <c r="A572">
        <v>580</v>
      </c>
      <c r="B572" t="s">
        <v>228</v>
      </c>
      <c r="C572">
        <v>79500</v>
      </c>
      <c r="D572">
        <v>339</v>
      </c>
      <c r="E572">
        <v>129</v>
      </c>
      <c r="F572">
        <v>0</v>
      </c>
      <c r="G572">
        <v>11</v>
      </c>
      <c r="H572">
        <v>1596</v>
      </c>
      <c r="I572">
        <v>430</v>
      </c>
      <c r="J572">
        <v>58</v>
      </c>
      <c r="K572">
        <v>696</v>
      </c>
      <c r="L572">
        <v>15</v>
      </c>
      <c r="M572">
        <v>1</v>
      </c>
      <c r="N572">
        <v>164</v>
      </c>
      <c r="O572">
        <v>761</v>
      </c>
      <c r="P572">
        <v>613</v>
      </c>
      <c r="Q572">
        <f t="shared" si="32"/>
        <v>1</v>
      </c>
      <c r="R572">
        <f>SUMIFS(Tabel132[Cluster],Tabel132[ID],A572)</f>
        <v>86</v>
      </c>
      <c r="S572">
        <f t="shared" si="33"/>
        <v>0.72491651994129436</v>
      </c>
      <c r="T572">
        <f t="shared" si="34"/>
        <v>417.14285714285717</v>
      </c>
      <c r="U572">
        <f t="shared" si="35"/>
        <v>310.8</v>
      </c>
    </row>
    <row r="573" spans="1:21" x14ac:dyDescent="0.25">
      <c r="A573">
        <v>581</v>
      </c>
      <c r="B573" t="s">
        <v>229</v>
      </c>
      <c r="C573">
        <v>52700</v>
      </c>
      <c r="D573">
        <v>826</v>
      </c>
      <c r="E573">
        <v>0</v>
      </c>
      <c r="F573">
        <v>0</v>
      </c>
      <c r="G573">
        <v>0</v>
      </c>
      <c r="H573">
        <v>135</v>
      </c>
      <c r="I573">
        <v>26</v>
      </c>
      <c r="J573">
        <v>19</v>
      </c>
      <c r="K573">
        <v>22</v>
      </c>
      <c r="L573">
        <v>0</v>
      </c>
      <c r="M573">
        <v>31</v>
      </c>
      <c r="N573">
        <v>55</v>
      </c>
      <c r="O573">
        <v>70</v>
      </c>
      <c r="P573">
        <v>0</v>
      </c>
      <c r="Q573">
        <f t="shared" si="32"/>
        <v>1</v>
      </c>
      <c r="R573">
        <f>SUMIFS(Tabel132[Cluster],Tabel132[ID],A573)</f>
        <v>74</v>
      </c>
      <c r="S573">
        <f t="shared" si="33"/>
        <v>0.92659576808337563</v>
      </c>
      <c r="T573">
        <f t="shared" si="34"/>
        <v>28.857142857142858</v>
      </c>
      <c r="U573">
        <f t="shared" si="35"/>
        <v>31.2</v>
      </c>
    </row>
    <row r="574" spans="1:21" x14ac:dyDescent="0.25">
      <c r="A574">
        <v>582</v>
      </c>
      <c r="B574" t="s">
        <v>230</v>
      </c>
      <c r="C574">
        <v>22300</v>
      </c>
      <c r="D574">
        <v>731</v>
      </c>
      <c r="E574">
        <v>1</v>
      </c>
      <c r="F574">
        <v>322</v>
      </c>
      <c r="G574">
        <v>33</v>
      </c>
      <c r="H574">
        <v>83</v>
      </c>
      <c r="I574">
        <v>22</v>
      </c>
      <c r="J574">
        <v>113</v>
      </c>
      <c r="K574">
        <v>0</v>
      </c>
      <c r="L574">
        <v>28</v>
      </c>
      <c r="M574">
        <v>13</v>
      </c>
      <c r="N574">
        <v>681</v>
      </c>
      <c r="O574">
        <v>16</v>
      </c>
      <c r="P574">
        <v>15</v>
      </c>
      <c r="Q574">
        <f t="shared" si="32"/>
        <v>1</v>
      </c>
      <c r="R574">
        <f>SUMIFS(Tabel132[Cluster],Tabel132[ID],A574)</f>
        <v>28</v>
      </c>
      <c r="S574">
        <f t="shared" si="33"/>
        <v>0.58438373142045386</v>
      </c>
      <c r="T574">
        <f t="shared" si="34"/>
        <v>82</v>
      </c>
      <c r="U574">
        <f t="shared" si="35"/>
        <v>150.6</v>
      </c>
    </row>
    <row r="575" spans="1:21" x14ac:dyDescent="0.25">
      <c r="A575">
        <v>583</v>
      </c>
      <c r="B575" t="s">
        <v>231</v>
      </c>
      <c r="C575">
        <v>46600</v>
      </c>
      <c r="D575">
        <v>703</v>
      </c>
      <c r="E575">
        <v>486</v>
      </c>
      <c r="F575">
        <v>80</v>
      </c>
      <c r="G575">
        <v>325</v>
      </c>
      <c r="H575">
        <v>1170</v>
      </c>
      <c r="I575">
        <v>1303</v>
      </c>
      <c r="J575">
        <v>331</v>
      </c>
      <c r="K575">
        <v>142</v>
      </c>
      <c r="L575">
        <v>312</v>
      </c>
      <c r="M575">
        <v>343</v>
      </c>
      <c r="N575">
        <v>1187</v>
      </c>
      <c r="O575">
        <v>657</v>
      </c>
      <c r="P575">
        <v>770</v>
      </c>
      <c r="Q575">
        <f t="shared" si="32"/>
        <v>1</v>
      </c>
      <c r="R575">
        <f>SUMIFS(Tabel132[Cluster],Tabel132[ID],A575)</f>
        <v>61</v>
      </c>
      <c r="S575">
        <f t="shared" si="33"/>
        <v>0.69162650584279928</v>
      </c>
      <c r="T575">
        <f t="shared" si="34"/>
        <v>548.14285714285711</v>
      </c>
      <c r="U575">
        <f t="shared" si="35"/>
        <v>653.79999999999995</v>
      </c>
    </row>
    <row r="576" spans="1:21" x14ac:dyDescent="0.25">
      <c r="A576">
        <v>584</v>
      </c>
      <c r="B576" t="s">
        <v>852</v>
      </c>
      <c r="C576">
        <v>35300</v>
      </c>
      <c r="D576">
        <v>655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f t="shared" si="32"/>
        <v>0</v>
      </c>
      <c r="R576">
        <f>SUMIFS(Tabel132[Cluster],Tabel132[ID],A576)</f>
        <v>45</v>
      </c>
      <c r="S576" t="str">
        <f t="shared" si="33"/>
        <v/>
      </c>
      <c r="T576">
        <f t="shared" si="34"/>
        <v>0</v>
      </c>
      <c r="U576">
        <f t="shared" si="35"/>
        <v>0</v>
      </c>
    </row>
    <row r="577" spans="1:21" x14ac:dyDescent="0.25">
      <c r="A577">
        <v>585</v>
      </c>
      <c r="B577" t="s">
        <v>853</v>
      </c>
      <c r="C577">
        <v>54300</v>
      </c>
      <c r="D577">
        <v>367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f t="shared" si="32"/>
        <v>0</v>
      </c>
      <c r="R577">
        <f>SUMIFS(Tabel132[Cluster],Tabel132[ID],A577)</f>
        <v>75</v>
      </c>
      <c r="S577" t="str">
        <f t="shared" si="33"/>
        <v/>
      </c>
      <c r="T577">
        <f t="shared" si="34"/>
        <v>0</v>
      </c>
      <c r="U577">
        <f t="shared" si="35"/>
        <v>0</v>
      </c>
    </row>
    <row r="578" spans="1:21" x14ac:dyDescent="0.25">
      <c r="A578">
        <v>586</v>
      </c>
      <c r="B578" t="s">
        <v>854</v>
      </c>
      <c r="C578">
        <v>102500</v>
      </c>
      <c r="D578">
        <v>932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f t="shared" si="32"/>
        <v>0</v>
      </c>
      <c r="R578">
        <f>SUMIFS(Tabel132[Cluster],Tabel132[ID],A578)</f>
        <v>0</v>
      </c>
      <c r="S578" t="str">
        <f t="shared" si="33"/>
        <v/>
      </c>
      <c r="T578">
        <f t="shared" si="34"/>
        <v>0</v>
      </c>
      <c r="U578">
        <f t="shared" si="35"/>
        <v>0</v>
      </c>
    </row>
    <row r="579" spans="1:21" x14ac:dyDescent="0.25">
      <c r="A579">
        <v>587</v>
      </c>
      <c r="B579" t="s">
        <v>232</v>
      </c>
      <c r="C579">
        <v>81800</v>
      </c>
      <c r="D579">
        <v>795</v>
      </c>
      <c r="E579">
        <v>9</v>
      </c>
      <c r="F579">
        <v>0</v>
      </c>
      <c r="G579">
        <v>0</v>
      </c>
      <c r="H579">
        <v>1</v>
      </c>
      <c r="I579">
        <v>4</v>
      </c>
      <c r="J579">
        <v>0</v>
      </c>
      <c r="K579">
        <v>0</v>
      </c>
      <c r="L579">
        <v>0</v>
      </c>
      <c r="M579">
        <v>0</v>
      </c>
      <c r="N579">
        <v>4</v>
      </c>
      <c r="O579">
        <v>0</v>
      </c>
      <c r="P579">
        <v>17</v>
      </c>
      <c r="Q579">
        <f t="shared" si="32"/>
        <v>1</v>
      </c>
      <c r="R579">
        <f>SUMIFS(Tabel132[Cluster],Tabel132[ID],A579)</f>
        <v>90</v>
      </c>
      <c r="S579">
        <f t="shared" si="33"/>
        <v>0.49894365582571942</v>
      </c>
      <c r="T579">
        <f t="shared" si="34"/>
        <v>2</v>
      </c>
      <c r="U579">
        <f t="shared" si="35"/>
        <v>4.2</v>
      </c>
    </row>
    <row r="580" spans="1:21" x14ac:dyDescent="0.25">
      <c r="A580">
        <v>588</v>
      </c>
      <c r="B580" t="s">
        <v>233</v>
      </c>
      <c r="C580">
        <v>19600</v>
      </c>
      <c r="D580">
        <v>48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f t="shared" ref="Q580:Q643" si="36">IF(AND(T580=0,U580=0),0,1)</f>
        <v>0</v>
      </c>
      <c r="R580">
        <f>SUMIFS(Tabel132[Cluster],Tabel132[ID],A580)</f>
        <v>24</v>
      </c>
      <c r="S580" t="str">
        <f t="shared" ref="S580:S643" si="37">IFERROR(_xlfn.T.TEST(E580:K580,L580:P580,2,2),"")</f>
        <v/>
      </c>
      <c r="T580">
        <f t="shared" ref="T580:T643" si="38">AVERAGE(E580:K580)</f>
        <v>0</v>
      </c>
      <c r="U580">
        <f t="shared" ref="U580:U643" si="39">AVERAGE(L580:P580)</f>
        <v>0</v>
      </c>
    </row>
    <row r="581" spans="1:21" x14ac:dyDescent="0.25">
      <c r="A581">
        <v>589</v>
      </c>
      <c r="B581" t="s">
        <v>234</v>
      </c>
      <c r="C581">
        <v>31800</v>
      </c>
      <c r="D581">
        <v>698</v>
      </c>
      <c r="E581">
        <v>220</v>
      </c>
      <c r="F581">
        <v>238</v>
      </c>
      <c r="G581">
        <v>85</v>
      </c>
      <c r="H581">
        <v>569</v>
      </c>
      <c r="I581">
        <v>78</v>
      </c>
      <c r="J581">
        <v>48</v>
      </c>
      <c r="K581">
        <v>31</v>
      </c>
      <c r="L581">
        <v>343</v>
      </c>
      <c r="M581">
        <v>185</v>
      </c>
      <c r="N581">
        <v>329</v>
      </c>
      <c r="O581">
        <v>206</v>
      </c>
      <c r="P581">
        <v>484</v>
      </c>
      <c r="Q581">
        <f t="shared" si="36"/>
        <v>1</v>
      </c>
      <c r="R581">
        <f>SUMIFS(Tabel132[Cluster],Tabel132[ID],A581)</f>
        <v>42</v>
      </c>
      <c r="S581">
        <f t="shared" si="37"/>
        <v>0.21528069873679095</v>
      </c>
      <c r="T581">
        <f t="shared" si="38"/>
        <v>181.28571428571428</v>
      </c>
      <c r="U581">
        <f t="shared" si="39"/>
        <v>309.39999999999998</v>
      </c>
    </row>
    <row r="582" spans="1:21" x14ac:dyDescent="0.25">
      <c r="A582">
        <v>590</v>
      </c>
      <c r="B582" t="s">
        <v>235</v>
      </c>
      <c r="C582">
        <v>27100</v>
      </c>
      <c r="D582">
        <v>886</v>
      </c>
      <c r="E582">
        <v>3000</v>
      </c>
      <c r="F582">
        <v>358</v>
      </c>
      <c r="G582">
        <v>298</v>
      </c>
      <c r="H582">
        <v>2776</v>
      </c>
      <c r="I582">
        <v>1492</v>
      </c>
      <c r="J582">
        <v>1420</v>
      </c>
      <c r="K582">
        <v>1303</v>
      </c>
      <c r="L582">
        <v>271</v>
      </c>
      <c r="M582">
        <v>920</v>
      </c>
      <c r="N582">
        <v>4255</v>
      </c>
      <c r="O582">
        <v>1763</v>
      </c>
      <c r="P582">
        <v>5008</v>
      </c>
      <c r="Q582">
        <f t="shared" si="36"/>
        <v>1</v>
      </c>
      <c r="R582">
        <f>SUMIFS(Tabel132[Cluster],Tabel132[ID],A582)</f>
        <v>35</v>
      </c>
      <c r="S582">
        <f t="shared" si="37"/>
        <v>0.33349630441557809</v>
      </c>
      <c r="T582">
        <f t="shared" si="38"/>
        <v>1521</v>
      </c>
      <c r="U582">
        <f t="shared" si="39"/>
        <v>2443.4</v>
      </c>
    </row>
    <row r="583" spans="1:21" x14ac:dyDescent="0.25">
      <c r="A583">
        <v>591</v>
      </c>
      <c r="B583" t="s">
        <v>855</v>
      </c>
      <c r="C583">
        <v>84400</v>
      </c>
      <c r="D583">
        <v>165</v>
      </c>
      <c r="E583">
        <v>0</v>
      </c>
      <c r="F583">
        <v>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12</v>
      </c>
      <c r="O583">
        <v>0</v>
      </c>
      <c r="P583">
        <v>2</v>
      </c>
      <c r="Q583">
        <f t="shared" si="36"/>
        <v>1</v>
      </c>
      <c r="R583">
        <f>SUMIFS(Tabel132[Cluster],Tabel132[ID],A583)</f>
        <v>92</v>
      </c>
      <c r="S583">
        <f t="shared" si="37"/>
        <v>0.34689188600869258</v>
      </c>
      <c r="T583">
        <f t="shared" si="38"/>
        <v>0.7142857142857143</v>
      </c>
      <c r="U583">
        <f t="shared" si="39"/>
        <v>2.8</v>
      </c>
    </row>
    <row r="584" spans="1:21" x14ac:dyDescent="0.25">
      <c r="A584">
        <v>592</v>
      </c>
      <c r="B584" t="s">
        <v>856</v>
      </c>
      <c r="C584">
        <v>35900</v>
      </c>
      <c r="D584">
        <v>663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f t="shared" si="36"/>
        <v>0</v>
      </c>
      <c r="R584">
        <f>SUMIFS(Tabel132[Cluster],Tabel132[ID],A584)</f>
        <v>45</v>
      </c>
      <c r="S584" t="str">
        <f t="shared" si="37"/>
        <v/>
      </c>
      <c r="T584">
        <f t="shared" si="38"/>
        <v>0</v>
      </c>
      <c r="U584">
        <f t="shared" si="39"/>
        <v>0</v>
      </c>
    </row>
    <row r="585" spans="1:21" x14ac:dyDescent="0.25">
      <c r="A585">
        <v>593</v>
      </c>
      <c r="B585" t="s">
        <v>236</v>
      </c>
      <c r="C585">
        <v>16300</v>
      </c>
      <c r="D585">
        <v>385</v>
      </c>
      <c r="E585">
        <v>2313</v>
      </c>
      <c r="F585">
        <v>3030</v>
      </c>
      <c r="G585">
        <v>1081</v>
      </c>
      <c r="H585">
        <v>2039</v>
      </c>
      <c r="I585">
        <v>124</v>
      </c>
      <c r="J585">
        <v>276</v>
      </c>
      <c r="K585">
        <v>245</v>
      </c>
      <c r="L585">
        <v>2027</v>
      </c>
      <c r="M585">
        <v>2764</v>
      </c>
      <c r="N585">
        <v>1226</v>
      </c>
      <c r="O585">
        <v>1884</v>
      </c>
      <c r="P585">
        <v>345</v>
      </c>
      <c r="Q585">
        <f t="shared" si="36"/>
        <v>1</v>
      </c>
      <c r="R585">
        <f>SUMIFS(Tabel132[Cluster],Tabel132[ID],A585)</f>
        <v>20</v>
      </c>
      <c r="S585">
        <f t="shared" si="37"/>
        <v>0.59120940406731126</v>
      </c>
      <c r="T585">
        <f t="shared" si="38"/>
        <v>1301.1428571428571</v>
      </c>
      <c r="U585">
        <f t="shared" si="39"/>
        <v>1649.2</v>
      </c>
    </row>
    <row r="586" spans="1:21" x14ac:dyDescent="0.25">
      <c r="A586">
        <v>594</v>
      </c>
      <c r="B586" t="s">
        <v>857</v>
      </c>
      <c r="C586">
        <v>54400</v>
      </c>
      <c r="D586">
        <v>367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f t="shared" si="36"/>
        <v>0</v>
      </c>
      <c r="R586">
        <f>SUMIFS(Tabel132[Cluster],Tabel132[ID],A586)</f>
        <v>75</v>
      </c>
      <c r="S586" t="str">
        <f t="shared" si="37"/>
        <v/>
      </c>
      <c r="T586">
        <f t="shared" si="38"/>
        <v>0</v>
      </c>
      <c r="U586">
        <f t="shared" si="39"/>
        <v>0</v>
      </c>
    </row>
    <row r="587" spans="1:21" x14ac:dyDescent="0.25">
      <c r="A587">
        <v>595</v>
      </c>
      <c r="B587" t="s">
        <v>237</v>
      </c>
      <c r="C587">
        <v>115200</v>
      </c>
      <c r="D587">
        <v>1083</v>
      </c>
      <c r="E587">
        <v>95</v>
      </c>
      <c r="F587">
        <v>7</v>
      </c>
      <c r="G587">
        <v>2</v>
      </c>
      <c r="H587">
        <v>420</v>
      </c>
      <c r="I587">
        <v>119</v>
      </c>
      <c r="J587">
        <v>11</v>
      </c>
      <c r="K587">
        <v>24</v>
      </c>
      <c r="L587">
        <v>1</v>
      </c>
      <c r="M587">
        <v>1</v>
      </c>
      <c r="N587">
        <v>345</v>
      </c>
      <c r="O587">
        <v>100</v>
      </c>
      <c r="P587">
        <v>7</v>
      </c>
      <c r="Q587">
        <f t="shared" si="36"/>
        <v>1</v>
      </c>
      <c r="R587">
        <f>SUMIFS(Tabel132[Cluster],Tabel132[ID],A587)</f>
        <v>0</v>
      </c>
      <c r="S587">
        <f t="shared" si="37"/>
        <v>0.94608061824293355</v>
      </c>
      <c r="T587">
        <f t="shared" si="38"/>
        <v>96.857142857142861</v>
      </c>
      <c r="U587">
        <f t="shared" si="39"/>
        <v>90.8</v>
      </c>
    </row>
    <row r="588" spans="1:21" x14ac:dyDescent="0.25">
      <c r="A588">
        <v>596</v>
      </c>
      <c r="B588" t="s">
        <v>238</v>
      </c>
      <c r="C588">
        <v>52600</v>
      </c>
      <c r="D588">
        <v>904</v>
      </c>
      <c r="E588">
        <v>75</v>
      </c>
      <c r="F588">
        <v>42</v>
      </c>
      <c r="G588">
        <v>71</v>
      </c>
      <c r="H588">
        <v>343</v>
      </c>
      <c r="I588">
        <v>39</v>
      </c>
      <c r="J588">
        <v>231</v>
      </c>
      <c r="K588">
        <v>167</v>
      </c>
      <c r="L588">
        <v>77</v>
      </c>
      <c r="M588">
        <v>37</v>
      </c>
      <c r="N588">
        <v>249</v>
      </c>
      <c r="O588">
        <v>707</v>
      </c>
      <c r="P588">
        <v>587</v>
      </c>
      <c r="Q588">
        <f t="shared" si="36"/>
        <v>1</v>
      </c>
      <c r="R588">
        <f>SUMIFS(Tabel132[Cluster],Tabel132[ID],A588)</f>
        <v>74</v>
      </c>
      <c r="S588">
        <f t="shared" si="37"/>
        <v>0.14843244541946352</v>
      </c>
      <c r="T588">
        <f t="shared" si="38"/>
        <v>138.28571428571428</v>
      </c>
      <c r="U588">
        <f t="shared" si="39"/>
        <v>331.4</v>
      </c>
    </row>
    <row r="589" spans="1:21" x14ac:dyDescent="0.25">
      <c r="A589">
        <v>597</v>
      </c>
      <c r="B589" t="s">
        <v>858</v>
      </c>
      <c r="C589">
        <v>31900</v>
      </c>
      <c r="D589">
        <v>589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f t="shared" si="36"/>
        <v>0</v>
      </c>
      <c r="R589">
        <f>SUMIFS(Tabel132[Cluster],Tabel132[ID],A589)</f>
        <v>42</v>
      </c>
      <c r="S589" t="str">
        <f t="shared" si="37"/>
        <v/>
      </c>
      <c r="T589">
        <f t="shared" si="38"/>
        <v>0</v>
      </c>
      <c r="U589">
        <f t="shared" si="39"/>
        <v>0</v>
      </c>
    </row>
    <row r="590" spans="1:21" x14ac:dyDescent="0.25">
      <c r="A590">
        <v>598</v>
      </c>
      <c r="B590" t="s">
        <v>239</v>
      </c>
      <c r="C590">
        <v>13300</v>
      </c>
      <c r="D590">
        <v>1018</v>
      </c>
      <c r="E590">
        <v>124</v>
      </c>
      <c r="F590">
        <v>62</v>
      </c>
      <c r="G590">
        <v>33</v>
      </c>
      <c r="H590">
        <v>603</v>
      </c>
      <c r="I590">
        <v>205</v>
      </c>
      <c r="J590">
        <v>112</v>
      </c>
      <c r="K590">
        <v>497</v>
      </c>
      <c r="L590">
        <v>56</v>
      </c>
      <c r="M590">
        <v>68</v>
      </c>
      <c r="N590">
        <v>1021</v>
      </c>
      <c r="O590">
        <v>164</v>
      </c>
      <c r="P590">
        <v>676</v>
      </c>
      <c r="Q590">
        <f t="shared" si="36"/>
        <v>1</v>
      </c>
      <c r="R590">
        <f>SUMIFS(Tabel132[Cluster],Tabel132[ID],A590)</f>
        <v>16</v>
      </c>
      <c r="S590">
        <f t="shared" si="37"/>
        <v>0.40944287902394394</v>
      </c>
      <c r="T590">
        <f t="shared" si="38"/>
        <v>233.71428571428572</v>
      </c>
      <c r="U590">
        <f t="shared" si="39"/>
        <v>397</v>
      </c>
    </row>
    <row r="591" spans="1:21" x14ac:dyDescent="0.25">
      <c r="A591">
        <v>599</v>
      </c>
      <c r="B591" t="s">
        <v>240</v>
      </c>
      <c r="C591">
        <v>68500</v>
      </c>
      <c r="D591">
        <v>51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f t="shared" si="36"/>
        <v>0</v>
      </c>
      <c r="R591">
        <f>SUMIFS(Tabel132[Cluster],Tabel132[ID],A591)</f>
        <v>81</v>
      </c>
      <c r="S591" t="str">
        <f t="shared" si="37"/>
        <v/>
      </c>
      <c r="T591">
        <f t="shared" si="38"/>
        <v>0</v>
      </c>
      <c r="U591">
        <f t="shared" si="39"/>
        <v>0</v>
      </c>
    </row>
    <row r="592" spans="1:21" x14ac:dyDescent="0.25">
      <c r="A592">
        <v>600</v>
      </c>
      <c r="B592" t="s">
        <v>241</v>
      </c>
      <c r="C592">
        <v>10800</v>
      </c>
      <c r="D592">
        <v>1011</v>
      </c>
      <c r="E592">
        <v>565</v>
      </c>
      <c r="F592">
        <v>2700</v>
      </c>
      <c r="G592">
        <v>3031</v>
      </c>
      <c r="H592">
        <v>5181</v>
      </c>
      <c r="I592">
        <v>1514</v>
      </c>
      <c r="J592">
        <v>1310</v>
      </c>
      <c r="K592">
        <v>323</v>
      </c>
      <c r="L592">
        <v>4019</v>
      </c>
      <c r="M592">
        <v>2774</v>
      </c>
      <c r="N592">
        <v>2682</v>
      </c>
      <c r="O592">
        <v>1433</v>
      </c>
      <c r="P592">
        <v>1824</v>
      </c>
      <c r="Q592">
        <f t="shared" si="36"/>
        <v>1</v>
      </c>
      <c r="R592">
        <f>SUMIFS(Tabel132[Cluster],Tabel132[ID],A592)</f>
        <v>14</v>
      </c>
      <c r="S592">
        <f t="shared" si="37"/>
        <v>0.60345439181155025</v>
      </c>
      <c r="T592">
        <f t="shared" si="38"/>
        <v>2089.1428571428573</v>
      </c>
      <c r="U592">
        <f t="shared" si="39"/>
        <v>2546.4</v>
      </c>
    </row>
    <row r="593" spans="1:21" x14ac:dyDescent="0.25">
      <c r="A593">
        <v>601</v>
      </c>
      <c r="B593" t="s">
        <v>242</v>
      </c>
      <c r="C593">
        <v>14600</v>
      </c>
      <c r="D593">
        <v>402</v>
      </c>
      <c r="E593">
        <v>187</v>
      </c>
      <c r="F593">
        <v>247</v>
      </c>
      <c r="G593">
        <v>152</v>
      </c>
      <c r="H593">
        <v>183</v>
      </c>
      <c r="I593">
        <v>199</v>
      </c>
      <c r="J593">
        <v>281</v>
      </c>
      <c r="K593">
        <v>101</v>
      </c>
      <c r="L593">
        <v>235</v>
      </c>
      <c r="M593">
        <v>211</v>
      </c>
      <c r="N593">
        <v>321</v>
      </c>
      <c r="O593">
        <v>362</v>
      </c>
      <c r="P593">
        <v>172</v>
      </c>
      <c r="Q593">
        <f t="shared" si="36"/>
        <v>1</v>
      </c>
      <c r="R593">
        <f>SUMIFS(Tabel132[Cluster],Tabel132[ID],A593)</f>
        <v>17</v>
      </c>
      <c r="S593">
        <f t="shared" si="37"/>
        <v>0.12033624295634865</v>
      </c>
      <c r="T593">
        <f t="shared" si="38"/>
        <v>192.85714285714286</v>
      </c>
      <c r="U593">
        <f t="shared" si="39"/>
        <v>260.2</v>
      </c>
    </row>
    <row r="594" spans="1:21" x14ac:dyDescent="0.25">
      <c r="A594">
        <v>602</v>
      </c>
      <c r="B594" t="s">
        <v>859</v>
      </c>
      <c r="C594">
        <v>54500</v>
      </c>
      <c r="D594">
        <v>367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f t="shared" si="36"/>
        <v>0</v>
      </c>
      <c r="R594">
        <f>SUMIFS(Tabel132[Cluster],Tabel132[ID],A594)</f>
        <v>75</v>
      </c>
      <c r="S594" t="str">
        <f t="shared" si="37"/>
        <v/>
      </c>
      <c r="T594">
        <f t="shared" si="38"/>
        <v>0</v>
      </c>
      <c r="U594">
        <f t="shared" si="39"/>
        <v>0</v>
      </c>
    </row>
    <row r="595" spans="1:21" x14ac:dyDescent="0.25">
      <c r="A595">
        <v>603</v>
      </c>
      <c r="B595" t="s">
        <v>243</v>
      </c>
      <c r="C595">
        <v>111400</v>
      </c>
      <c r="D595">
        <v>1099</v>
      </c>
      <c r="E595">
        <v>10033</v>
      </c>
      <c r="F595">
        <v>4946</v>
      </c>
      <c r="G595">
        <v>744</v>
      </c>
      <c r="H595">
        <v>8008</v>
      </c>
      <c r="I595">
        <v>4478</v>
      </c>
      <c r="J595">
        <v>2292</v>
      </c>
      <c r="K595">
        <v>3180</v>
      </c>
      <c r="L595">
        <v>3360</v>
      </c>
      <c r="M595">
        <v>3499</v>
      </c>
      <c r="N595">
        <v>3818</v>
      </c>
      <c r="O595">
        <v>6681</v>
      </c>
      <c r="P595">
        <v>4344</v>
      </c>
      <c r="Q595">
        <f t="shared" si="36"/>
        <v>1</v>
      </c>
      <c r="R595">
        <f>SUMIFS(Tabel132[Cluster],Tabel132[ID],A595)</f>
        <v>0</v>
      </c>
      <c r="S595">
        <f t="shared" si="37"/>
        <v>0.76819149673290821</v>
      </c>
      <c r="T595">
        <f t="shared" si="38"/>
        <v>4811.5714285714284</v>
      </c>
      <c r="U595">
        <f t="shared" si="39"/>
        <v>4340.3999999999996</v>
      </c>
    </row>
    <row r="596" spans="1:21" x14ac:dyDescent="0.25">
      <c r="A596">
        <v>604</v>
      </c>
      <c r="B596" t="s">
        <v>244</v>
      </c>
      <c r="C596">
        <v>88900</v>
      </c>
      <c r="D596">
        <v>1117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f t="shared" si="36"/>
        <v>0</v>
      </c>
      <c r="R596">
        <f>SUMIFS(Tabel132[Cluster],Tabel132[ID],A596)</f>
        <v>95</v>
      </c>
      <c r="S596" t="str">
        <f t="shared" si="37"/>
        <v/>
      </c>
      <c r="T596">
        <f t="shared" si="38"/>
        <v>0</v>
      </c>
      <c r="U596">
        <f t="shared" si="39"/>
        <v>0</v>
      </c>
    </row>
    <row r="597" spans="1:21" x14ac:dyDescent="0.25">
      <c r="A597">
        <v>605</v>
      </c>
      <c r="B597" t="s">
        <v>860</v>
      </c>
      <c r="C597">
        <v>32500</v>
      </c>
      <c r="D597">
        <v>589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f t="shared" si="36"/>
        <v>0</v>
      </c>
      <c r="R597">
        <f>SUMIFS(Tabel132[Cluster],Tabel132[ID],A597)</f>
        <v>42</v>
      </c>
      <c r="S597" t="str">
        <f t="shared" si="37"/>
        <v/>
      </c>
      <c r="T597">
        <f t="shared" si="38"/>
        <v>0</v>
      </c>
      <c r="U597">
        <f t="shared" si="39"/>
        <v>0</v>
      </c>
    </row>
    <row r="598" spans="1:21" x14ac:dyDescent="0.25">
      <c r="A598">
        <v>606</v>
      </c>
      <c r="B598" t="s">
        <v>861</v>
      </c>
      <c r="C598">
        <v>26800</v>
      </c>
      <c r="D598">
        <v>886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f t="shared" si="36"/>
        <v>0</v>
      </c>
      <c r="R598">
        <f>SUMIFS(Tabel132[Cluster],Tabel132[ID],A598)</f>
        <v>35</v>
      </c>
      <c r="S598" t="str">
        <f t="shared" si="37"/>
        <v/>
      </c>
      <c r="T598">
        <f t="shared" si="38"/>
        <v>0</v>
      </c>
      <c r="U598">
        <f t="shared" si="39"/>
        <v>0</v>
      </c>
    </row>
    <row r="599" spans="1:21" x14ac:dyDescent="0.25">
      <c r="A599">
        <v>607</v>
      </c>
      <c r="B599" t="s">
        <v>862</v>
      </c>
      <c r="C599">
        <v>89700</v>
      </c>
      <c r="D599">
        <v>386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f t="shared" si="36"/>
        <v>0</v>
      </c>
      <c r="R599">
        <f>SUMIFS(Tabel132[Cluster],Tabel132[ID],A599)</f>
        <v>96</v>
      </c>
      <c r="S599" t="str">
        <f t="shared" si="37"/>
        <v/>
      </c>
      <c r="T599">
        <f t="shared" si="38"/>
        <v>0</v>
      </c>
      <c r="U599">
        <f t="shared" si="39"/>
        <v>0</v>
      </c>
    </row>
    <row r="600" spans="1:21" x14ac:dyDescent="0.25">
      <c r="A600">
        <v>608</v>
      </c>
      <c r="B600" t="s">
        <v>245</v>
      </c>
      <c r="C600">
        <v>23100</v>
      </c>
      <c r="D600">
        <v>746</v>
      </c>
      <c r="E600">
        <v>631</v>
      </c>
      <c r="F600">
        <v>318</v>
      </c>
      <c r="G600">
        <v>384</v>
      </c>
      <c r="H600">
        <v>421</v>
      </c>
      <c r="I600">
        <v>294</v>
      </c>
      <c r="J600">
        <v>258</v>
      </c>
      <c r="K600">
        <v>346</v>
      </c>
      <c r="L600">
        <v>423</v>
      </c>
      <c r="M600">
        <v>354</v>
      </c>
      <c r="N600">
        <v>735</v>
      </c>
      <c r="O600">
        <v>450</v>
      </c>
      <c r="P600">
        <v>1004</v>
      </c>
      <c r="Q600">
        <f t="shared" si="36"/>
        <v>1</v>
      </c>
      <c r="R600">
        <f>SUMIFS(Tabel132[Cluster],Tabel132[ID],A600)</f>
        <v>29</v>
      </c>
      <c r="S600">
        <f t="shared" si="37"/>
        <v>9.2586316812795652E-2</v>
      </c>
      <c r="T600">
        <f t="shared" si="38"/>
        <v>378.85714285714283</v>
      </c>
      <c r="U600">
        <f t="shared" si="39"/>
        <v>593.20000000000005</v>
      </c>
    </row>
    <row r="601" spans="1:21" x14ac:dyDescent="0.25">
      <c r="A601">
        <v>609</v>
      </c>
      <c r="B601" t="s">
        <v>246</v>
      </c>
      <c r="C601">
        <v>64800</v>
      </c>
      <c r="D601">
        <v>864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3</v>
      </c>
      <c r="O601">
        <v>0</v>
      </c>
      <c r="P601">
        <v>0</v>
      </c>
      <c r="Q601">
        <f t="shared" si="36"/>
        <v>1</v>
      </c>
      <c r="R601">
        <f>SUMIFS(Tabel132[Cluster],Tabel132[ID],A601)</f>
        <v>76</v>
      </c>
      <c r="S601">
        <f t="shared" si="37"/>
        <v>0.25498114530639771</v>
      </c>
      <c r="T601">
        <f t="shared" si="38"/>
        <v>0</v>
      </c>
      <c r="U601">
        <f t="shared" si="39"/>
        <v>0.6</v>
      </c>
    </row>
    <row r="602" spans="1:21" x14ac:dyDescent="0.25">
      <c r="A602">
        <v>610</v>
      </c>
      <c r="B602" t="s">
        <v>247</v>
      </c>
      <c r="C602">
        <v>26300</v>
      </c>
      <c r="D602">
        <v>879</v>
      </c>
      <c r="E602">
        <v>662</v>
      </c>
      <c r="F602">
        <v>465</v>
      </c>
      <c r="G602">
        <v>134</v>
      </c>
      <c r="H602">
        <v>1405</v>
      </c>
      <c r="I602">
        <v>572</v>
      </c>
      <c r="J602">
        <v>412</v>
      </c>
      <c r="K602">
        <v>949</v>
      </c>
      <c r="L602">
        <v>185</v>
      </c>
      <c r="M602">
        <v>518</v>
      </c>
      <c r="N602">
        <v>2139</v>
      </c>
      <c r="O602">
        <v>2775</v>
      </c>
      <c r="P602">
        <v>4310</v>
      </c>
      <c r="Q602">
        <f t="shared" si="36"/>
        <v>1</v>
      </c>
      <c r="R602">
        <f>SUMIFS(Tabel132[Cluster],Tabel132[ID],A602)</f>
        <v>34</v>
      </c>
      <c r="S602">
        <f t="shared" si="37"/>
        <v>6.9598468741929972E-2</v>
      </c>
      <c r="T602">
        <f t="shared" si="38"/>
        <v>657</v>
      </c>
      <c r="U602">
        <f t="shared" si="39"/>
        <v>1985.4</v>
      </c>
    </row>
    <row r="603" spans="1:21" x14ac:dyDescent="0.25">
      <c r="A603">
        <v>611</v>
      </c>
      <c r="B603" t="s">
        <v>248</v>
      </c>
      <c r="C603">
        <v>115300</v>
      </c>
      <c r="D603">
        <v>1083</v>
      </c>
      <c r="E603">
        <v>118</v>
      </c>
      <c r="F603">
        <v>84</v>
      </c>
      <c r="G603">
        <v>9</v>
      </c>
      <c r="H603">
        <v>217</v>
      </c>
      <c r="I603">
        <v>10</v>
      </c>
      <c r="J603">
        <v>56</v>
      </c>
      <c r="K603">
        <v>40</v>
      </c>
      <c r="L603">
        <v>88</v>
      </c>
      <c r="M603">
        <v>107</v>
      </c>
      <c r="N603">
        <v>40</v>
      </c>
      <c r="O603">
        <v>0</v>
      </c>
      <c r="P603">
        <v>31</v>
      </c>
      <c r="Q603">
        <f t="shared" si="36"/>
        <v>1</v>
      </c>
      <c r="R603">
        <f>SUMIFS(Tabel132[Cluster],Tabel132[ID],A603)</f>
        <v>0</v>
      </c>
      <c r="S603">
        <f t="shared" si="37"/>
        <v>0.54625724673115772</v>
      </c>
      <c r="T603">
        <f t="shared" si="38"/>
        <v>76.285714285714292</v>
      </c>
      <c r="U603">
        <f t="shared" si="39"/>
        <v>53.2</v>
      </c>
    </row>
    <row r="604" spans="1:21" x14ac:dyDescent="0.25">
      <c r="A604">
        <v>612</v>
      </c>
      <c r="B604" t="s">
        <v>249</v>
      </c>
      <c r="C604">
        <v>84900</v>
      </c>
      <c r="D604">
        <v>1132</v>
      </c>
      <c r="E604">
        <v>542</v>
      </c>
      <c r="F604">
        <v>17</v>
      </c>
      <c r="G604">
        <v>83</v>
      </c>
      <c r="H604">
        <v>273</v>
      </c>
      <c r="I604">
        <v>11</v>
      </c>
      <c r="J604">
        <v>607</v>
      </c>
      <c r="K604">
        <v>456</v>
      </c>
      <c r="L604">
        <v>171</v>
      </c>
      <c r="M604">
        <v>1123</v>
      </c>
      <c r="N604">
        <v>85</v>
      </c>
      <c r="O604">
        <v>787</v>
      </c>
      <c r="P604">
        <v>1048</v>
      </c>
      <c r="Q604">
        <f t="shared" si="36"/>
        <v>1</v>
      </c>
      <c r="R604">
        <f>SUMIFS(Tabel132[Cluster],Tabel132[ID],A604)</f>
        <v>93</v>
      </c>
      <c r="S604">
        <f t="shared" si="37"/>
        <v>0.12473107886968035</v>
      </c>
      <c r="T604">
        <f t="shared" si="38"/>
        <v>284.14285714285717</v>
      </c>
      <c r="U604">
        <f t="shared" si="39"/>
        <v>642.79999999999995</v>
      </c>
    </row>
    <row r="605" spans="1:21" x14ac:dyDescent="0.25">
      <c r="A605">
        <v>613</v>
      </c>
      <c r="B605" t="s">
        <v>250</v>
      </c>
      <c r="C605">
        <v>15900</v>
      </c>
      <c r="D605">
        <v>409</v>
      </c>
      <c r="E605">
        <v>172</v>
      </c>
      <c r="F605">
        <v>65</v>
      </c>
      <c r="G605">
        <v>228</v>
      </c>
      <c r="H605">
        <v>318</v>
      </c>
      <c r="I605">
        <v>329</v>
      </c>
      <c r="J605">
        <v>147</v>
      </c>
      <c r="K605">
        <v>128</v>
      </c>
      <c r="L605">
        <v>323</v>
      </c>
      <c r="M605">
        <v>438</v>
      </c>
      <c r="N605">
        <v>189</v>
      </c>
      <c r="O605">
        <v>265</v>
      </c>
      <c r="P605">
        <v>99</v>
      </c>
      <c r="Q605">
        <f t="shared" si="36"/>
        <v>1</v>
      </c>
      <c r="R605">
        <f>SUMIFS(Tabel132[Cluster],Tabel132[ID],A605)</f>
        <v>19</v>
      </c>
      <c r="S605">
        <f t="shared" si="37"/>
        <v>0.34648294792604839</v>
      </c>
      <c r="T605">
        <f t="shared" si="38"/>
        <v>198.14285714285714</v>
      </c>
      <c r="U605">
        <f t="shared" si="39"/>
        <v>262.8</v>
      </c>
    </row>
    <row r="606" spans="1:21" x14ac:dyDescent="0.25">
      <c r="A606">
        <v>614</v>
      </c>
      <c r="B606" t="s">
        <v>251</v>
      </c>
      <c r="C606">
        <v>78000</v>
      </c>
      <c r="D606">
        <v>290</v>
      </c>
      <c r="E606">
        <v>334</v>
      </c>
      <c r="F606">
        <v>1</v>
      </c>
      <c r="G606">
        <v>167</v>
      </c>
      <c r="H606">
        <v>830</v>
      </c>
      <c r="I606">
        <v>136</v>
      </c>
      <c r="J606">
        <v>13</v>
      </c>
      <c r="K606">
        <v>74</v>
      </c>
      <c r="L606">
        <v>2</v>
      </c>
      <c r="M606">
        <v>10</v>
      </c>
      <c r="N606">
        <v>19</v>
      </c>
      <c r="O606">
        <v>668</v>
      </c>
      <c r="P606">
        <v>52</v>
      </c>
      <c r="Q606">
        <f t="shared" si="36"/>
        <v>1</v>
      </c>
      <c r="R606">
        <f>SUMIFS(Tabel132[Cluster],Tabel132[ID],A606)</f>
        <v>85</v>
      </c>
      <c r="S606">
        <f t="shared" si="37"/>
        <v>0.6812407336717744</v>
      </c>
      <c r="T606">
        <f t="shared" si="38"/>
        <v>222.14285714285714</v>
      </c>
      <c r="U606">
        <f t="shared" si="39"/>
        <v>150.19999999999999</v>
      </c>
    </row>
    <row r="607" spans="1:21" x14ac:dyDescent="0.25">
      <c r="A607">
        <v>615</v>
      </c>
      <c r="B607" t="s">
        <v>863</v>
      </c>
      <c r="C607">
        <v>83600</v>
      </c>
      <c r="D607">
        <v>323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f t="shared" si="36"/>
        <v>0</v>
      </c>
      <c r="R607">
        <f>SUMIFS(Tabel132[Cluster],Tabel132[ID],A607)</f>
        <v>91</v>
      </c>
      <c r="S607" t="str">
        <f t="shared" si="37"/>
        <v/>
      </c>
      <c r="T607">
        <f t="shared" si="38"/>
        <v>0</v>
      </c>
      <c r="U607">
        <f t="shared" si="39"/>
        <v>0</v>
      </c>
    </row>
    <row r="608" spans="1:21" x14ac:dyDescent="0.25">
      <c r="A608">
        <v>616</v>
      </c>
      <c r="B608" t="s">
        <v>252</v>
      </c>
      <c r="C608">
        <v>82600</v>
      </c>
      <c r="D608">
        <v>323</v>
      </c>
      <c r="E608">
        <v>0</v>
      </c>
      <c r="F608">
        <v>0</v>
      </c>
      <c r="G608">
        <v>0</v>
      </c>
      <c r="H608">
        <v>10</v>
      </c>
      <c r="I608">
        <v>0</v>
      </c>
      <c r="J608">
        <v>12</v>
      </c>
      <c r="K608">
        <v>961</v>
      </c>
      <c r="L608">
        <v>0</v>
      </c>
      <c r="M608">
        <v>12</v>
      </c>
      <c r="N608">
        <v>44</v>
      </c>
      <c r="O608">
        <v>1</v>
      </c>
      <c r="P608">
        <v>1305</v>
      </c>
      <c r="Q608">
        <f t="shared" si="36"/>
        <v>1</v>
      </c>
      <c r="R608">
        <f>SUMIFS(Tabel132[Cluster],Tabel132[ID],A608)</f>
        <v>91</v>
      </c>
      <c r="S608">
        <f t="shared" si="37"/>
        <v>0.63503100513256272</v>
      </c>
      <c r="T608">
        <f t="shared" si="38"/>
        <v>140.42857142857142</v>
      </c>
      <c r="U608">
        <f t="shared" si="39"/>
        <v>272.39999999999998</v>
      </c>
    </row>
    <row r="609" spans="1:21" x14ac:dyDescent="0.25">
      <c r="A609">
        <v>617</v>
      </c>
      <c r="B609" t="s">
        <v>864</v>
      </c>
      <c r="C609">
        <v>67400</v>
      </c>
      <c r="D609">
        <v>362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f t="shared" si="36"/>
        <v>0</v>
      </c>
      <c r="R609">
        <f>SUMIFS(Tabel132[Cluster],Tabel132[ID],A609)</f>
        <v>80</v>
      </c>
      <c r="S609" t="str">
        <f t="shared" si="37"/>
        <v/>
      </c>
      <c r="T609">
        <f t="shared" si="38"/>
        <v>0</v>
      </c>
      <c r="U609">
        <f t="shared" si="39"/>
        <v>0</v>
      </c>
    </row>
    <row r="610" spans="1:21" x14ac:dyDescent="0.25">
      <c r="A610">
        <v>618</v>
      </c>
      <c r="B610" t="s">
        <v>865</v>
      </c>
      <c r="C610">
        <v>112000</v>
      </c>
      <c r="D610">
        <v>1099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f t="shared" si="36"/>
        <v>0</v>
      </c>
      <c r="R610">
        <f>SUMIFS(Tabel132[Cluster],Tabel132[ID],A610)</f>
        <v>0</v>
      </c>
      <c r="S610" t="str">
        <f t="shared" si="37"/>
        <v/>
      </c>
      <c r="T610">
        <f t="shared" si="38"/>
        <v>0</v>
      </c>
      <c r="U610">
        <f t="shared" si="39"/>
        <v>0</v>
      </c>
    </row>
    <row r="611" spans="1:21" x14ac:dyDescent="0.25">
      <c r="A611">
        <v>619</v>
      </c>
      <c r="B611" t="s">
        <v>866</v>
      </c>
      <c r="C611">
        <v>34100</v>
      </c>
      <c r="D611">
        <v>698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f t="shared" si="36"/>
        <v>0</v>
      </c>
      <c r="R611">
        <f>SUMIFS(Tabel132[Cluster],Tabel132[ID],A611)</f>
        <v>44</v>
      </c>
      <c r="S611" t="str">
        <f t="shared" si="37"/>
        <v/>
      </c>
      <c r="T611">
        <f t="shared" si="38"/>
        <v>0</v>
      </c>
      <c r="U611">
        <f t="shared" si="39"/>
        <v>0</v>
      </c>
    </row>
    <row r="612" spans="1:21" x14ac:dyDescent="0.25">
      <c r="A612">
        <v>620</v>
      </c>
      <c r="B612" t="s">
        <v>253</v>
      </c>
      <c r="C612">
        <v>22400</v>
      </c>
      <c r="D612">
        <v>731</v>
      </c>
      <c r="E612">
        <v>93</v>
      </c>
      <c r="F612">
        <v>215</v>
      </c>
      <c r="G612">
        <v>137</v>
      </c>
      <c r="H612">
        <v>106</v>
      </c>
      <c r="I612">
        <v>68</v>
      </c>
      <c r="J612">
        <v>73</v>
      </c>
      <c r="K612">
        <v>7</v>
      </c>
      <c r="L612">
        <v>128</v>
      </c>
      <c r="M612">
        <v>40</v>
      </c>
      <c r="N612">
        <v>1586</v>
      </c>
      <c r="O612">
        <v>74</v>
      </c>
      <c r="P612">
        <v>516</v>
      </c>
      <c r="Q612">
        <f t="shared" si="36"/>
        <v>1</v>
      </c>
      <c r="R612">
        <f>SUMIFS(Tabel132[Cluster],Tabel132[ID],A612)</f>
        <v>28</v>
      </c>
      <c r="S612">
        <f t="shared" si="37"/>
        <v>0.1608963062720549</v>
      </c>
      <c r="T612">
        <f t="shared" si="38"/>
        <v>99.857142857142861</v>
      </c>
      <c r="U612">
        <f t="shared" si="39"/>
        <v>468.8</v>
      </c>
    </row>
    <row r="613" spans="1:21" x14ac:dyDescent="0.25">
      <c r="A613">
        <v>621</v>
      </c>
      <c r="B613" t="s">
        <v>254</v>
      </c>
      <c r="C613">
        <v>88200</v>
      </c>
      <c r="D613">
        <v>987</v>
      </c>
      <c r="E613">
        <v>0</v>
      </c>
      <c r="F613">
        <v>0</v>
      </c>
      <c r="G613">
        <v>0</v>
      </c>
      <c r="H613">
        <v>4</v>
      </c>
      <c r="I613">
        <v>0</v>
      </c>
      <c r="J613">
        <v>0</v>
      </c>
      <c r="K613">
        <v>185</v>
      </c>
      <c r="L613">
        <v>0</v>
      </c>
      <c r="M613">
        <v>2</v>
      </c>
      <c r="N613">
        <v>7</v>
      </c>
      <c r="O613">
        <v>0</v>
      </c>
      <c r="P613">
        <v>242</v>
      </c>
      <c r="Q613">
        <f t="shared" si="36"/>
        <v>1</v>
      </c>
      <c r="R613">
        <f>SUMIFS(Tabel132[Cluster],Tabel132[ID],A613)</f>
        <v>94</v>
      </c>
      <c r="S613">
        <f t="shared" si="37"/>
        <v>0.6574107299316172</v>
      </c>
      <c r="T613">
        <f t="shared" si="38"/>
        <v>27</v>
      </c>
      <c r="U613">
        <f t="shared" si="39"/>
        <v>50.2</v>
      </c>
    </row>
    <row r="614" spans="1:21" x14ac:dyDescent="0.25">
      <c r="A614">
        <v>622</v>
      </c>
      <c r="B614" t="s">
        <v>255</v>
      </c>
      <c r="C614">
        <v>27200</v>
      </c>
      <c r="D614">
        <v>886</v>
      </c>
      <c r="E614">
        <v>515</v>
      </c>
      <c r="F614">
        <v>33</v>
      </c>
      <c r="G614">
        <v>13</v>
      </c>
      <c r="H614">
        <v>681</v>
      </c>
      <c r="I614">
        <v>209</v>
      </c>
      <c r="J614">
        <v>123</v>
      </c>
      <c r="K614">
        <v>257</v>
      </c>
      <c r="L614">
        <v>96</v>
      </c>
      <c r="M614">
        <v>94</v>
      </c>
      <c r="N614">
        <v>463</v>
      </c>
      <c r="O614">
        <v>181</v>
      </c>
      <c r="P614">
        <v>952</v>
      </c>
      <c r="Q614">
        <f t="shared" si="36"/>
        <v>1</v>
      </c>
      <c r="R614">
        <f>SUMIFS(Tabel132[Cluster],Tabel132[ID],A614)</f>
        <v>35</v>
      </c>
      <c r="S614">
        <f t="shared" si="37"/>
        <v>0.60003078416518485</v>
      </c>
      <c r="T614">
        <f t="shared" si="38"/>
        <v>261.57142857142856</v>
      </c>
      <c r="U614">
        <f t="shared" si="39"/>
        <v>357.2</v>
      </c>
    </row>
    <row r="615" spans="1:21" x14ac:dyDescent="0.25">
      <c r="A615">
        <v>623</v>
      </c>
      <c r="B615" t="s">
        <v>867</v>
      </c>
      <c r="C615">
        <v>47900</v>
      </c>
      <c r="D615">
        <v>567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f t="shared" si="36"/>
        <v>0</v>
      </c>
      <c r="R615">
        <f>SUMIFS(Tabel132[Cluster],Tabel132[ID],A615)</f>
        <v>0</v>
      </c>
      <c r="S615" t="str">
        <f t="shared" si="37"/>
        <v/>
      </c>
      <c r="T615">
        <f t="shared" si="38"/>
        <v>0</v>
      </c>
      <c r="U615">
        <f t="shared" si="39"/>
        <v>0</v>
      </c>
    </row>
    <row r="616" spans="1:21" x14ac:dyDescent="0.25">
      <c r="A616">
        <v>624</v>
      </c>
      <c r="B616" t="s">
        <v>868</v>
      </c>
      <c r="C616">
        <v>119100</v>
      </c>
      <c r="D616">
        <v>1024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f t="shared" si="36"/>
        <v>0</v>
      </c>
      <c r="R616">
        <f>SUMIFS(Tabel132[Cluster],Tabel132[ID],A616)</f>
        <v>0</v>
      </c>
      <c r="S616" t="str">
        <f t="shared" si="37"/>
        <v/>
      </c>
      <c r="T616">
        <f t="shared" si="38"/>
        <v>0</v>
      </c>
      <c r="U616">
        <f t="shared" si="39"/>
        <v>0</v>
      </c>
    </row>
    <row r="617" spans="1:21" x14ac:dyDescent="0.25">
      <c r="A617">
        <v>625</v>
      </c>
      <c r="B617" t="s">
        <v>256</v>
      </c>
      <c r="C617">
        <v>6700</v>
      </c>
      <c r="D617">
        <v>369</v>
      </c>
      <c r="E617">
        <v>2919</v>
      </c>
      <c r="F617">
        <v>521</v>
      </c>
      <c r="G617">
        <v>1137</v>
      </c>
      <c r="H617">
        <v>2825</v>
      </c>
      <c r="I617">
        <v>1815</v>
      </c>
      <c r="J617">
        <v>949</v>
      </c>
      <c r="K617">
        <v>1004</v>
      </c>
      <c r="L617">
        <v>976</v>
      </c>
      <c r="M617">
        <v>1216</v>
      </c>
      <c r="N617">
        <v>7602</v>
      </c>
      <c r="O617">
        <v>1693</v>
      </c>
      <c r="P617">
        <v>3172</v>
      </c>
      <c r="Q617">
        <f t="shared" si="36"/>
        <v>1</v>
      </c>
      <c r="R617">
        <f>SUMIFS(Tabel132[Cluster],Tabel132[ID],A617)</f>
        <v>9</v>
      </c>
      <c r="S617">
        <f t="shared" si="37"/>
        <v>0.25444417445439471</v>
      </c>
      <c r="T617">
        <f t="shared" si="38"/>
        <v>1595.7142857142858</v>
      </c>
      <c r="U617">
        <f t="shared" si="39"/>
        <v>2931.8</v>
      </c>
    </row>
    <row r="618" spans="1:21" x14ac:dyDescent="0.25">
      <c r="A618">
        <v>626</v>
      </c>
      <c r="B618" t="s">
        <v>869</v>
      </c>
      <c r="C618">
        <v>67500</v>
      </c>
      <c r="D618">
        <v>362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f t="shared" si="36"/>
        <v>0</v>
      </c>
      <c r="R618">
        <f>SUMIFS(Tabel132[Cluster],Tabel132[ID],A618)</f>
        <v>80</v>
      </c>
      <c r="S618" t="str">
        <f t="shared" si="37"/>
        <v/>
      </c>
      <c r="T618">
        <f t="shared" si="38"/>
        <v>0</v>
      </c>
      <c r="U618">
        <f t="shared" si="39"/>
        <v>0</v>
      </c>
    </row>
    <row r="619" spans="1:21" x14ac:dyDescent="0.25">
      <c r="A619">
        <v>627</v>
      </c>
      <c r="B619" t="s">
        <v>870</v>
      </c>
      <c r="C619">
        <v>104100</v>
      </c>
      <c r="D619">
        <v>285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f t="shared" si="36"/>
        <v>0</v>
      </c>
      <c r="R619">
        <f>SUMIFS(Tabel132[Cluster],Tabel132[ID],A619)</f>
        <v>0</v>
      </c>
      <c r="S619" t="str">
        <f t="shared" si="37"/>
        <v/>
      </c>
      <c r="T619">
        <f t="shared" si="38"/>
        <v>0</v>
      </c>
      <c r="U619">
        <f t="shared" si="39"/>
        <v>0</v>
      </c>
    </row>
    <row r="620" spans="1:21" x14ac:dyDescent="0.25">
      <c r="A620">
        <v>628</v>
      </c>
      <c r="B620" t="s">
        <v>257</v>
      </c>
      <c r="C620">
        <v>82200</v>
      </c>
      <c r="D620">
        <v>1100</v>
      </c>
      <c r="E620">
        <v>1087</v>
      </c>
      <c r="F620">
        <v>296</v>
      </c>
      <c r="G620">
        <v>170</v>
      </c>
      <c r="H620">
        <v>1356</v>
      </c>
      <c r="I620">
        <v>512</v>
      </c>
      <c r="J620">
        <v>103</v>
      </c>
      <c r="K620">
        <v>452</v>
      </c>
      <c r="L620">
        <v>219</v>
      </c>
      <c r="M620">
        <v>38</v>
      </c>
      <c r="N620">
        <v>661</v>
      </c>
      <c r="O620">
        <v>328</v>
      </c>
      <c r="P620">
        <v>383</v>
      </c>
      <c r="Q620">
        <f t="shared" si="36"/>
        <v>1</v>
      </c>
      <c r="R620">
        <f>SUMIFS(Tabel132[Cluster],Tabel132[ID],A620)</f>
        <v>91</v>
      </c>
      <c r="S620">
        <f t="shared" si="37"/>
        <v>0.32042309920623202</v>
      </c>
      <c r="T620">
        <f t="shared" si="38"/>
        <v>568</v>
      </c>
      <c r="U620">
        <f t="shared" si="39"/>
        <v>325.8</v>
      </c>
    </row>
    <row r="621" spans="1:21" x14ac:dyDescent="0.25">
      <c r="A621">
        <v>629</v>
      </c>
      <c r="B621" t="s">
        <v>258</v>
      </c>
      <c r="C621">
        <v>63800</v>
      </c>
      <c r="D621">
        <v>637</v>
      </c>
      <c r="E621">
        <v>4656</v>
      </c>
      <c r="F621">
        <v>1404</v>
      </c>
      <c r="G621">
        <v>599</v>
      </c>
      <c r="H621">
        <v>6592</v>
      </c>
      <c r="I621">
        <v>2891</v>
      </c>
      <c r="J621">
        <v>1560</v>
      </c>
      <c r="K621">
        <v>3328</v>
      </c>
      <c r="L621">
        <v>990</v>
      </c>
      <c r="M621">
        <v>907</v>
      </c>
      <c r="N621">
        <v>3767</v>
      </c>
      <c r="O621">
        <v>3839</v>
      </c>
      <c r="P621">
        <v>3359</v>
      </c>
      <c r="Q621">
        <f t="shared" si="36"/>
        <v>1</v>
      </c>
      <c r="R621">
        <f>SUMIFS(Tabel132[Cluster],Tabel132[ID],A621)</f>
        <v>76</v>
      </c>
      <c r="S621">
        <f t="shared" si="37"/>
        <v>0.70198003126009823</v>
      </c>
      <c r="T621">
        <f t="shared" si="38"/>
        <v>3004.2857142857142</v>
      </c>
      <c r="U621">
        <f t="shared" si="39"/>
        <v>2572.4</v>
      </c>
    </row>
    <row r="622" spans="1:21" x14ac:dyDescent="0.25">
      <c r="A622">
        <v>630</v>
      </c>
      <c r="B622" t="s">
        <v>259</v>
      </c>
      <c r="C622">
        <v>21700</v>
      </c>
      <c r="D622">
        <v>723</v>
      </c>
      <c r="E622">
        <v>1028</v>
      </c>
      <c r="F622">
        <v>689</v>
      </c>
      <c r="G622">
        <v>876</v>
      </c>
      <c r="H622">
        <v>711</v>
      </c>
      <c r="I622">
        <v>863</v>
      </c>
      <c r="J622">
        <v>914</v>
      </c>
      <c r="K622">
        <v>421</v>
      </c>
      <c r="L622">
        <v>976</v>
      </c>
      <c r="M622">
        <v>622</v>
      </c>
      <c r="N622">
        <v>2049</v>
      </c>
      <c r="O622">
        <v>605</v>
      </c>
      <c r="P622">
        <v>1757</v>
      </c>
      <c r="Q622">
        <f t="shared" si="36"/>
        <v>1</v>
      </c>
      <c r="R622">
        <f>SUMIFS(Tabel132[Cluster],Tabel132[ID],A622)</f>
        <v>27</v>
      </c>
      <c r="S622">
        <f t="shared" si="37"/>
        <v>0.14398877412941857</v>
      </c>
      <c r="T622">
        <f t="shared" si="38"/>
        <v>786</v>
      </c>
      <c r="U622">
        <f t="shared" si="39"/>
        <v>1201.8</v>
      </c>
    </row>
    <row r="623" spans="1:21" x14ac:dyDescent="0.25">
      <c r="A623">
        <v>631</v>
      </c>
      <c r="B623" t="s">
        <v>871</v>
      </c>
      <c r="C623">
        <v>34600</v>
      </c>
      <c r="D623">
        <v>698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f t="shared" si="36"/>
        <v>0</v>
      </c>
      <c r="R623">
        <f>SUMIFS(Tabel132[Cluster],Tabel132[ID],A623)</f>
        <v>45</v>
      </c>
      <c r="S623" t="str">
        <f t="shared" si="37"/>
        <v/>
      </c>
      <c r="T623">
        <f t="shared" si="38"/>
        <v>0</v>
      </c>
      <c r="U623">
        <f t="shared" si="39"/>
        <v>0</v>
      </c>
    </row>
    <row r="624" spans="1:21" x14ac:dyDescent="0.25">
      <c r="A624">
        <v>632</v>
      </c>
      <c r="B624" t="s">
        <v>260</v>
      </c>
      <c r="C624">
        <v>39600</v>
      </c>
      <c r="D624">
        <v>726</v>
      </c>
      <c r="E624">
        <v>1335</v>
      </c>
      <c r="F624">
        <v>1525</v>
      </c>
      <c r="G624">
        <v>822</v>
      </c>
      <c r="H624">
        <v>829</v>
      </c>
      <c r="I624">
        <v>1006</v>
      </c>
      <c r="J624">
        <v>1583</v>
      </c>
      <c r="K624">
        <v>643</v>
      </c>
      <c r="L624">
        <v>1748</v>
      </c>
      <c r="M624">
        <v>1001</v>
      </c>
      <c r="N624">
        <v>1146</v>
      </c>
      <c r="O624">
        <v>747</v>
      </c>
      <c r="P624">
        <v>1440</v>
      </c>
      <c r="Q624">
        <f t="shared" si="36"/>
        <v>1</v>
      </c>
      <c r="R624">
        <f>SUMIFS(Tabel132[Cluster],Tabel132[ID],A624)</f>
        <v>52</v>
      </c>
      <c r="S624">
        <f t="shared" si="37"/>
        <v>0.63065250403073581</v>
      </c>
      <c r="T624">
        <f t="shared" si="38"/>
        <v>1106.1428571428571</v>
      </c>
      <c r="U624">
        <f t="shared" si="39"/>
        <v>1216.4000000000001</v>
      </c>
    </row>
    <row r="625" spans="1:21" x14ac:dyDescent="0.25">
      <c r="A625">
        <v>633</v>
      </c>
      <c r="B625" t="s">
        <v>261</v>
      </c>
      <c r="C625">
        <v>101200</v>
      </c>
      <c r="D625">
        <v>948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11</v>
      </c>
      <c r="L625">
        <v>0</v>
      </c>
      <c r="M625">
        <v>0</v>
      </c>
      <c r="N625">
        <v>0</v>
      </c>
      <c r="O625">
        <v>0</v>
      </c>
      <c r="P625">
        <v>2</v>
      </c>
      <c r="Q625">
        <f t="shared" si="36"/>
        <v>1</v>
      </c>
      <c r="R625">
        <f>SUMIFS(Tabel132[Cluster],Tabel132[ID],A625)</f>
        <v>0</v>
      </c>
      <c r="S625">
        <f t="shared" si="37"/>
        <v>0.55429546305855926</v>
      </c>
      <c r="T625">
        <f t="shared" si="38"/>
        <v>1.5714285714285714</v>
      </c>
      <c r="U625">
        <f t="shared" si="39"/>
        <v>0.4</v>
      </c>
    </row>
    <row r="626" spans="1:21" x14ac:dyDescent="0.25">
      <c r="A626">
        <v>634</v>
      </c>
      <c r="B626" t="s">
        <v>262</v>
      </c>
      <c r="C626">
        <v>82300</v>
      </c>
      <c r="D626">
        <v>1100</v>
      </c>
      <c r="E626">
        <v>1408</v>
      </c>
      <c r="F626">
        <v>235</v>
      </c>
      <c r="G626">
        <v>4</v>
      </c>
      <c r="H626">
        <v>2730</v>
      </c>
      <c r="I626">
        <v>1668</v>
      </c>
      <c r="J626">
        <v>178</v>
      </c>
      <c r="K626">
        <v>2030</v>
      </c>
      <c r="L626">
        <v>33</v>
      </c>
      <c r="M626">
        <v>45</v>
      </c>
      <c r="N626">
        <v>2276</v>
      </c>
      <c r="O626">
        <v>588</v>
      </c>
      <c r="P626">
        <v>1975</v>
      </c>
      <c r="Q626">
        <f t="shared" si="36"/>
        <v>1</v>
      </c>
      <c r="R626">
        <f>SUMIFS(Tabel132[Cluster],Tabel132[ID],A626)</f>
        <v>91</v>
      </c>
      <c r="S626">
        <f t="shared" si="37"/>
        <v>0.75968173119380711</v>
      </c>
      <c r="T626">
        <f t="shared" si="38"/>
        <v>1179</v>
      </c>
      <c r="U626">
        <f t="shared" si="39"/>
        <v>983.4</v>
      </c>
    </row>
    <row r="627" spans="1:21" x14ac:dyDescent="0.25">
      <c r="A627">
        <v>635</v>
      </c>
      <c r="B627" t="s">
        <v>872</v>
      </c>
      <c r="C627">
        <v>27600</v>
      </c>
      <c r="D627">
        <v>22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f t="shared" si="36"/>
        <v>0</v>
      </c>
      <c r="R627">
        <f>SUMIFS(Tabel132[Cluster],Tabel132[ID],A627)</f>
        <v>0</v>
      </c>
      <c r="S627" t="str">
        <f t="shared" si="37"/>
        <v/>
      </c>
      <c r="T627">
        <f t="shared" si="38"/>
        <v>0</v>
      </c>
      <c r="U627">
        <f t="shared" si="39"/>
        <v>0</v>
      </c>
    </row>
    <row r="628" spans="1:21" x14ac:dyDescent="0.25">
      <c r="A628">
        <v>636</v>
      </c>
      <c r="B628" t="s">
        <v>873</v>
      </c>
      <c r="C628">
        <v>67600</v>
      </c>
      <c r="D628">
        <v>362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f t="shared" si="36"/>
        <v>0</v>
      </c>
      <c r="R628">
        <f>SUMIFS(Tabel132[Cluster],Tabel132[ID],A628)</f>
        <v>80</v>
      </c>
      <c r="S628" t="str">
        <f t="shared" si="37"/>
        <v/>
      </c>
      <c r="T628">
        <f t="shared" si="38"/>
        <v>0</v>
      </c>
      <c r="U628">
        <f t="shared" si="39"/>
        <v>0</v>
      </c>
    </row>
    <row r="629" spans="1:21" x14ac:dyDescent="0.25">
      <c r="A629">
        <v>637</v>
      </c>
      <c r="B629" t="s">
        <v>874</v>
      </c>
      <c r="C629">
        <v>63700</v>
      </c>
      <c r="D629">
        <v>864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f t="shared" si="36"/>
        <v>0</v>
      </c>
      <c r="R629">
        <f>SUMIFS(Tabel132[Cluster],Tabel132[ID],A629)</f>
        <v>76</v>
      </c>
      <c r="S629" t="str">
        <f t="shared" si="37"/>
        <v/>
      </c>
      <c r="T629">
        <f t="shared" si="38"/>
        <v>0</v>
      </c>
      <c r="U629">
        <f t="shared" si="39"/>
        <v>0</v>
      </c>
    </row>
    <row r="630" spans="1:21" x14ac:dyDescent="0.25">
      <c r="A630">
        <v>638</v>
      </c>
      <c r="B630" t="s">
        <v>263</v>
      </c>
      <c r="C630">
        <v>9600</v>
      </c>
      <c r="D630">
        <v>1057</v>
      </c>
      <c r="E630">
        <v>1487</v>
      </c>
      <c r="F630">
        <v>1353</v>
      </c>
      <c r="G630">
        <v>1619</v>
      </c>
      <c r="H630">
        <v>2000</v>
      </c>
      <c r="I630">
        <v>2245</v>
      </c>
      <c r="J630">
        <v>1789</v>
      </c>
      <c r="K630">
        <v>1358</v>
      </c>
      <c r="L630">
        <v>1292</v>
      </c>
      <c r="M630">
        <v>1177</v>
      </c>
      <c r="N630">
        <v>6737</v>
      </c>
      <c r="O630">
        <v>1353</v>
      </c>
      <c r="P630">
        <v>5255</v>
      </c>
      <c r="Q630">
        <f t="shared" si="36"/>
        <v>1</v>
      </c>
      <c r="R630">
        <f>SUMIFS(Tabel132[Cluster],Tabel132[ID],A630)</f>
        <v>12</v>
      </c>
      <c r="S630">
        <f t="shared" si="37"/>
        <v>0.1682487634278933</v>
      </c>
      <c r="T630">
        <f t="shared" si="38"/>
        <v>1693</v>
      </c>
      <c r="U630">
        <f t="shared" si="39"/>
        <v>3162.8</v>
      </c>
    </row>
    <row r="631" spans="1:21" x14ac:dyDescent="0.25">
      <c r="A631">
        <v>639</v>
      </c>
      <c r="B631" t="s">
        <v>264</v>
      </c>
      <c r="C631">
        <v>34700</v>
      </c>
      <c r="D631">
        <v>631</v>
      </c>
      <c r="E631">
        <v>252</v>
      </c>
      <c r="F631">
        <v>42</v>
      </c>
      <c r="G631">
        <v>90</v>
      </c>
      <c r="H631">
        <v>294</v>
      </c>
      <c r="I631">
        <v>141</v>
      </c>
      <c r="J631">
        <v>87</v>
      </c>
      <c r="K631">
        <v>85</v>
      </c>
      <c r="L631">
        <v>63</v>
      </c>
      <c r="M631">
        <v>277</v>
      </c>
      <c r="N631">
        <v>352</v>
      </c>
      <c r="O631">
        <v>323</v>
      </c>
      <c r="P631">
        <v>567</v>
      </c>
      <c r="Q631">
        <f t="shared" si="36"/>
        <v>1</v>
      </c>
      <c r="R631">
        <f>SUMIFS(Tabel132[Cluster],Tabel132[ID],A631)</f>
        <v>45</v>
      </c>
      <c r="S631">
        <f t="shared" si="37"/>
        <v>5.2370483604081426E-2</v>
      </c>
      <c r="T631">
        <f t="shared" si="38"/>
        <v>141.57142857142858</v>
      </c>
      <c r="U631">
        <f t="shared" si="39"/>
        <v>316.39999999999998</v>
      </c>
    </row>
    <row r="632" spans="1:21" x14ac:dyDescent="0.25">
      <c r="A632">
        <v>640</v>
      </c>
      <c r="B632" t="s">
        <v>875</v>
      </c>
      <c r="C632">
        <v>92700</v>
      </c>
      <c r="D632">
        <v>370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f t="shared" si="36"/>
        <v>0</v>
      </c>
      <c r="R632">
        <f>SUMIFS(Tabel132[Cluster],Tabel132[ID],A632)</f>
        <v>96</v>
      </c>
      <c r="S632" t="str">
        <f t="shared" si="37"/>
        <v/>
      </c>
      <c r="T632">
        <f t="shared" si="38"/>
        <v>0</v>
      </c>
      <c r="U632">
        <f t="shared" si="39"/>
        <v>0</v>
      </c>
    </row>
    <row r="633" spans="1:21" x14ac:dyDescent="0.25">
      <c r="A633">
        <v>641</v>
      </c>
      <c r="B633" t="s">
        <v>876</v>
      </c>
      <c r="C633">
        <v>100900</v>
      </c>
      <c r="D633">
        <v>948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f t="shared" si="36"/>
        <v>0</v>
      </c>
      <c r="R633">
        <f>SUMIFS(Tabel132[Cluster],Tabel132[ID],A633)</f>
        <v>0</v>
      </c>
      <c r="S633" t="str">
        <f t="shared" si="37"/>
        <v/>
      </c>
      <c r="T633">
        <f t="shared" si="38"/>
        <v>0</v>
      </c>
      <c r="U633">
        <f t="shared" si="39"/>
        <v>0</v>
      </c>
    </row>
    <row r="634" spans="1:21" x14ac:dyDescent="0.25">
      <c r="A634">
        <v>642</v>
      </c>
      <c r="B634" t="s">
        <v>265</v>
      </c>
      <c r="C634">
        <v>90600</v>
      </c>
      <c r="D634">
        <v>386</v>
      </c>
      <c r="E634">
        <v>0</v>
      </c>
      <c r="F634">
        <v>0</v>
      </c>
      <c r="G634">
        <v>80</v>
      </c>
      <c r="H634">
        <v>37</v>
      </c>
      <c r="I634">
        <v>0</v>
      </c>
      <c r="J634">
        <v>14</v>
      </c>
      <c r="K634">
        <v>0</v>
      </c>
      <c r="L634">
        <v>0</v>
      </c>
      <c r="M634">
        <v>31</v>
      </c>
      <c r="N634">
        <v>0</v>
      </c>
      <c r="O634">
        <v>0</v>
      </c>
      <c r="P634">
        <v>43</v>
      </c>
      <c r="Q634">
        <f t="shared" si="36"/>
        <v>1</v>
      </c>
      <c r="R634">
        <f>SUMIFS(Tabel132[Cluster],Tabel132[ID],A634)</f>
        <v>96</v>
      </c>
      <c r="S634">
        <f t="shared" si="37"/>
        <v>0.80866724596946005</v>
      </c>
      <c r="T634">
        <f t="shared" si="38"/>
        <v>18.714285714285715</v>
      </c>
      <c r="U634">
        <f t="shared" si="39"/>
        <v>14.8</v>
      </c>
    </row>
    <row r="635" spans="1:21" x14ac:dyDescent="0.25">
      <c r="A635">
        <v>643</v>
      </c>
      <c r="B635" t="s">
        <v>266</v>
      </c>
      <c r="C635">
        <v>12200</v>
      </c>
      <c r="D635">
        <v>1027</v>
      </c>
      <c r="E635">
        <v>20</v>
      </c>
      <c r="F635">
        <v>14</v>
      </c>
      <c r="G635">
        <v>75</v>
      </c>
      <c r="H635">
        <v>391</v>
      </c>
      <c r="I635">
        <v>20</v>
      </c>
      <c r="J635">
        <v>39</v>
      </c>
      <c r="K635">
        <v>11</v>
      </c>
      <c r="L635">
        <v>152</v>
      </c>
      <c r="M635">
        <v>245</v>
      </c>
      <c r="N635">
        <v>58</v>
      </c>
      <c r="O635">
        <v>116</v>
      </c>
      <c r="P635">
        <v>7</v>
      </c>
      <c r="Q635">
        <f t="shared" si="36"/>
        <v>1</v>
      </c>
      <c r="R635">
        <f>SUMIFS(Tabel132[Cluster],Tabel132[ID],A635)</f>
        <v>15</v>
      </c>
      <c r="S635">
        <f t="shared" si="37"/>
        <v>0.64165593898567064</v>
      </c>
      <c r="T635">
        <f t="shared" si="38"/>
        <v>81.428571428571431</v>
      </c>
      <c r="U635">
        <f t="shared" si="39"/>
        <v>115.6</v>
      </c>
    </row>
    <row r="636" spans="1:21" x14ac:dyDescent="0.25">
      <c r="A636">
        <v>644</v>
      </c>
      <c r="B636" t="s">
        <v>877</v>
      </c>
      <c r="C636">
        <v>1300</v>
      </c>
      <c r="D636">
        <v>500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f t="shared" si="36"/>
        <v>0</v>
      </c>
      <c r="R636">
        <f>SUMIFS(Tabel132[Cluster],Tabel132[ID],A636)</f>
        <v>2</v>
      </c>
      <c r="S636" t="str">
        <f t="shared" si="37"/>
        <v/>
      </c>
      <c r="T636">
        <f t="shared" si="38"/>
        <v>0</v>
      </c>
      <c r="U636">
        <f t="shared" si="39"/>
        <v>0</v>
      </c>
    </row>
    <row r="637" spans="1:21" x14ac:dyDescent="0.25">
      <c r="A637">
        <v>645</v>
      </c>
      <c r="B637" t="s">
        <v>878</v>
      </c>
      <c r="C637">
        <v>54900</v>
      </c>
      <c r="D637">
        <v>528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f t="shared" si="36"/>
        <v>0</v>
      </c>
      <c r="R637">
        <f>SUMIFS(Tabel132[Cluster],Tabel132[ID],A637)</f>
        <v>0</v>
      </c>
      <c r="S637" t="str">
        <f t="shared" si="37"/>
        <v/>
      </c>
      <c r="T637">
        <f t="shared" si="38"/>
        <v>0</v>
      </c>
      <c r="U637">
        <f t="shared" si="39"/>
        <v>0</v>
      </c>
    </row>
    <row r="638" spans="1:21" x14ac:dyDescent="0.25">
      <c r="A638">
        <v>646</v>
      </c>
      <c r="B638" t="s">
        <v>879</v>
      </c>
      <c r="C638">
        <v>33400</v>
      </c>
      <c r="D638">
        <v>814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f t="shared" si="36"/>
        <v>0</v>
      </c>
      <c r="R638">
        <f>SUMIFS(Tabel132[Cluster],Tabel132[ID],A638)</f>
        <v>42</v>
      </c>
      <c r="S638" t="str">
        <f t="shared" si="37"/>
        <v/>
      </c>
      <c r="T638">
        <f t="shared" si="38"/>
        <v>0</v>
      </c>
      <c r="U638">
        <f t="shared" si="39"/>
        <v>0</v>
      </c>
    </row>
    <row r="639" spans="1:21" x14ac:dyDescent="0.25">
      <c r="A639">
        <v>647</v>
      </c>
      <c r="B639" t="s">
        <v>267</v>
      </c>
      <c r="C639">
        <v>35100</v>
      </c>
      <c r="D639">
        <v>631</v>
      </c>
      <c r="E639">
        <v>530</v>
      </c>
      <c r="F639">
        <v>307</v>
      </c>
      <c r="G639">
        <v>639</v>
      </c>
      <c r="H639">
        <v>878</v>
      </c>
      <c r="I639">
        <v>1170</v>
      </c>
      <c r="J639">
        <v>343</v>
      </c>
      <c r="K639">
        <v>473</v>
      </c>
      <c r="L639">
        <v>225</v>
      </c>
      <c r="M639">
        <v>1245</v>
      </c>
      <c r="N639">
        <v>646</v>
      </c>
      <c r="O639">
        <v>505</v>
      </c>
      <c r="P639">
        <v>544</v>
      </c>
      <c r="Q639">
        <f t="shared" si="36"/>
        <v>1</v>
      </c>
      <c r="R639">
        <f>SUMIFS(Tabel132[Cluster],Tabel132[ID],A639)</f>
        <v>45</v>
      </c>
      <c r="S639">
        <f t="shared" si="37"/>
        <v>0.94885286650465139</v>
      </c>
      <c r="T639">
        <f t="shared" si="38"/>
        <v>620</v>
      </c>
      <c r="U639">
        <f t="shared" si="39"/>
        <v>633</v>
      </c>
    </row>
    <row r="640" spans="1:21" x14ac:dyDescent="0.25">
      <c r="A640">
        <v>648</v>
      </c>
      <c r="B640" t="s">
        <v>268</v>
      </c>
      <c r="C640">
        <v>1800</v>
      </c>
      <c r="D640">
        <v>985</v>
      </c>
      <c r="E640">
        <v>12199</v>
      </c>
      <c r="F640">
        <v>5148</v>
      </c>
      <c r="G640">
        <v>11395</v>
      </c>
      <c r="H640">
        <v>13174</v>
      </c>
      <c r="I640">
        <v>10896</v>
      </c>
      <c r="J640">
        <v>7433</v>
      </c>
      <c r="K640">
        <v>3379</v>
      </c>
      <c r="L640">
        <v>7361</v>
      </c>
      <c r="M640">
        <v>8498</v>
      </c>
      <c r="N640">
        <v>49762</v>
      </c>
      <c r="O640">
        <v>5970</v>
      </c>
      <c r="P640">
        <v>14700</v>
      </c>
      <c r="Q640">
        <f t="shared" si="36"/>
        <v>1</v>
      </c>
      <c r="R640">
        <f>SUMIFS(Tabel132[Cluster],Tabel132[ID],A640)</f>
        <v>3</v>
      </c>
      <c r="S640">
        <f t="shared" si="37"/>
        <v>0.27369380649051678</v>
      </c>
      <c r="T640">
        <f t="shared" si="38"/>
        <v>9089.1428571428569</v>
      </c>
      <c r="U640">
        <f t="shared" si="39"/>
        <v>17258.2</v>
      </c>
    </row>
    <row r="641" spans="1:21" x14ac:dyDescent="0.25">
      <c r="A641">
        <v>649</v>
      </c>
      <c r="B641" t="s">
        <v>269</v>
      </c>
      <c r="C641">
        <v>14700</v>
      </c>
      <c r="D641">
        <v>402</v>
      </c>
      <c r="E641">
        <v>70</v>
      </c>
      <c r="F641">
        <v>112</v>
      </c>
      <c r="G641">
        <v>59</v>
      </c>
      <c r="H641">
        <v>44</v>
      </c>
      <c r="I641">
        <v>47</v>
      </c>
      <c r="J641">
        <v>69</v>
      </c>
      <c r="K641">
        <v>15</v>
      </c>
      <c r="L641">
        <v>47</v>
      </c>
      <c r="M641">
        <v>32</v>
      </c>
      <c r="N641">
        <v>77</v>
      </c>
      <c r="O641">
        <v>101</v>
      </c>
      <c r="P641">
        <v>84</v>
      </c>
      <c r="Q641">
        <f t="shared" si="36"/>
        <v>1</v>
      </c>
      <c r="R641">
        <f>SUMIFS(Tabel132[Cluster],Tabel132[ID],A641)</f>
        <v>17</v>
      </c>
      <c r="S641">
        <f t="shared" si="37"/>
        <v>0.61847377728756148</v>
      </c>
      <c r="T641">
        <f t="shared" si="38"/>
        <v>59.428571428571431</v>
      </c>
      <c r="U641">
        <f t="shared" si="39"/>
        <v>68.2</v>
      </c>
    </row>
    <row r="642" spans="1:21" x14ac:dyDescent="0.25">
      <c r="A642">
        <v>650</v>
      </c>
      <c r="B642" t="s">
        <v>880</v>
      </c>
      <c r="C642">
        <v>105400</v>
      </c>
      <c r="D642">
        <v>1123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f t="shared" si="36"/>
        <v>0</v>
      </c>
      <c r="R642">
        <f>SUMIFS(Tabel132[Cluster],Tabel132[ID],A642)</f>
        <v>0</v>
      </c>
      <c r="S642" t="str">
        <f t="shared" si="37"/>
        <v/>
      </c>
      <c r="T642">
        <f t="shared" si="38"/>
        <v>0</v>
      </c>
      <c r="U642">
        <f t="shared" si="39"/>
        <v>0</v>
      </c>
    </row>
    <row r="643" spans="1:21" x14ac:dyDescent="0.25">
      <c r="A643">
        <v>651</v>
      </c>
      <c r="B643" t="s">
        <v>881</v>
      </c>
      <c r="C643">
        <v>90700</v>
      </c>
      <c r="D643">
        <v>386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f t="shared" si="36"/>
        <v>0</v>
      </c>
      <c r="R643">
        <f>SUMIFS(Tabel132[Cluster],Tabel132[ID],A643)</f>
        <v>96</v>
      </c>
      <c r="S643" t="str">
        <f t="shared" si="37"/>
        <v/>
      </c>
      <c r="T643">
        <f t="shared" si="38"/>
        <v>0</v>
      </c>
      <c r="U643">
        <f t="shared" si="39"/>
        <v>0</v>
      </c>
    </row>
    <row r="644" spans="1:21" x14ac:dyDescent="0.25">
      <c r="A644">
        <v>652</v>
      </c>
      <c r="B644" t="s">
        <v>882</v>
      </c>
      <c r="C644">
        <v>71000</v>
      </c>
      <c r="D644">
        <v>103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f t="shared" ref="Q644:Q707" si="40">IF(AND(T644=0,U644=0),0,1)</f>
        <v>0</v>
      </c>
      <c r="R644">
        <f>SUMIFS(Tabel132[Cluster],Tabel132[ID],A644)</f>
        <v>83</v>
      </c>
      <c r="S644" t="str">
        <f t="shared" ref="S644:S707" si="41">IFERROR(_xlfn.T.TEST(E644:K644,L644:P644,2,2),"")</f>
        <v/>
      </c>
      <c r="T644">
        <f t="shared" ref="T644:T707" si="42">AVERAGE(E644:K644)</f>
        <v>0</v>
      </c>
      <c r="U644">
        <f t="shared" ref="U644:U707" si="43">AVERAGE(L644:P644)</f>
        <v>0</v>
      </c>
    </row>
    <row r="645" spans="1:21" x14ac:dyDescent="0.25">
      <c r="A645">
        <v>653</v>
      </c>
      <c r="B645" t="s">
        <v>883</v>
      </c>
      <c r="C645">
        <v>92300</v>
      </c>
      <c r="D645">
        <v>370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f t="shared" si="40"/>
        <v>0</v>
      </c>
      <c r="R645">
        <f>SUMIFS(Tabel132[Cluster],Tabel132[ID],A645)</f>
        <v>96</v>
      </c>
      <c r="S645" t="str">
        <f t="shared" si="41"/>
        <v/>
      </c>
      <c r="T645">
        <f t="shared" si="42"/>
        <v>0</v>
      </c>
      <c r="U645">
        <f t="shared" si="43"/>
        <v>0</v>
      </c>
    </row>
    <row r="646" spans="1:21" x14ac:dyDescent="0.25">
      <c r="A646">
        <v>654</v>
      </c>
      <c r="B646" t="s">
        <v>270</v>
      </c>
      <c r="C646">
        <v>3800</v>
      </c>
      <c r="D646">
        <v>353</v>
      </c>
      <c r="E646">
        <v>1458</v>
      </c>
      <c r="F646">
        <v>446</v>
      </c>
      <c r="G646">
        <v>1192</v>
      </c>
      <c r="H646">
        <v>2675</v>
      </c>
      <c r="I646">
        <v>1822</v>
      </c>
      <c r="J646">
        <v>1317</v>
      </c>
      <c r="K646">
        <v>729</v>
      </c>
      <c r="L646">
        <v>960</v>
      </c>
      <c r="M646">
        <v>899</v>
      </c>
      <c r="N646">
        <v>2663</v>
      </c>
      <c r="O646">
        <v>5173</v>
      </c>
      <c r="P646">
        <v>1781</v>
      </c>
      <c r="Q646">
        <f t="shared" si="40"/>
        <v>1</v>
      </c>
      <c r="R646">
        <f>SUMIFS(Tabel132[Cluster],Tabel132[ID],A646)</f>
        <v>5</v>
      </c>
      <c r="S646">
        <f t="shared" si="41"/>
        <v>0.23822281932843101</v>
      </c>
      <c r="T646">
        <f t="shared" si="42"/>
        <v>1377</v>
      </c>
      <c r="U646">
        <f t="shared" si="43"/>
        <v>2295.1999999999998</v>
      </c>
    </row>
    <row r="647" spans="1:21" x14ac:dyDescent="0.25">
      <c r="A647">
        <v>655</v>
      </c>
      <c r="B647" t="s">
        <v>884</v>
      </c>
      <c r="C647">
        <v>35200</v>
      </c>
      <c r="D647">
        <v>647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f t="shared" si="40"/>
        <v>0</v>
      </c>
      <c r="R647">
        <f>SUMIFS(Tabel132[Cluster],Tabel132[ID],A647)</f>
        <v>45</v>
      </c>
      <c r="S647" t="str">
        <f t="shared" si="41"/>
        <v/>
      </c>
      <c r="T647">
        <f t="shared" si="42"/>
        <v>0</v>
      </c>
      <c r="U647">
        <f t="shared" si="43"/>
        <v>0</v>
      </c>
    </row>
    <row r="648" spans="1:21" x14ac:dyDescent="0.25">
      <c r="A648">
        <v>656</v>
      </c>
      <c r="B648" t="s">
        <v>271</v>
      </c>
      <c r="C648">
        <v>2200</v>
      </c>
      <c r="D648">
        <v>993</v>
      </c>
      <c r="E648">
        <v>4243</v>
      </c>
      <c r="F648">
        <v>4385</v>
      </c>
      <c r="G648">
        <v>7407</v>
      </c>
      <c r="H648">
        <v>3855</v>
      </c>
      <c r="I648">
        <v>1714</v>
      </c>
      <c r="J648">
        <v>1880</v>
      </c>
      <c r="K648">
        <v>1348</v>
      </c>
      <c r="L648">
        <v>2096</v>
      </c>
      <c r="M648">
        <v>1752</v>
      </c>
      <c r="N648">
        <v>4010</v>
      </c>
      <c r="O648">
        <v>4079</v>
      </c>
      <c r="P648">
        <v>2353</v>
      </c>
      <c r="Q648">
        <f t="shared" si="40"/>
        <v>1</v>
      </c>
      <c r="R648">
        <f>SUMIFS(Tabel132[Cluster],Tabel132[ID],A648)</f>
        <v>4</v>
      </c>
      <c r="S648">
        <f t="shared" si="41"/>
        <v>0.52547723544537317</v>
      </c>
      <c r="T648">
        <f t="shared" si="42"/>
        <v>3547.4285714285716</v>
      </c>
      <c r="U648">
        <f t="shared" si="43"/>
        <v>2858</v>
      </c>
    </row>
    <row r="649" spans="1:21" x14ac:dyDescent="0.25">
      <c r="A649">
        <v>657</v>
      </c>
      <c r="B649" t="s">
        <v>272</v>
      </c>
      <c r="C649">
        <v>5800</v>
      </c>
      <c r="D649">
        <v>345</v>
      </c>
      <c r="E649">
        <v>2478</v>
      </c>
      <c r="F649">
        <v>5997</v>
      </c>
      <c r="G649">
        <v>8132</v>
      </c>
      <c r="H649">
        <v>8148</v>
      </c>
      <c r="I649">
        <v>6437</v>
      </c>
      <c r="J649">
        <v>5171</v>
      </c>
      <c r="K649">
        <v>1456</v>
      </c>
      <c r="L649">
        <v>7464</v>
      </c>
      <c r="M649">
        <v>8385</v>
      </c>
      <c r="N649">
        <v>18849</v>
      </c>
      <c r="O649">
        <v>8202</v>
      </c>
      <c r="P649">
        <v>5310</v>
      </c>
      <c r="Q649">
        <f t="shared" si="40"/>
        <v>1</v>
      </c>
      <c r="R649">
        <f>SUMIFS(Tabel132[Cluster],Tabel132[ID],A649)</f>
        <v>8</v>
      </c>
      <c r="S649">
        <f t="shared" si="41"/>
        <v>9.3459284551500973E-2</v>
      </c>
      <c r="T649">
        <f t="shared" si="42"/>
        <v>5402.7142857142853</v>
      </c>
      <c r="U649">
        <f t="shared" si="43"/>
        <v>9642</v>
      </c>
    </row>
    <row r="650" spans="1:21" x14ac:dyDescent="0.25">
      <c r="A650">
        <v>658</v>
      </c>
      <c r="B650" t="s">
        <v>273</v>
      </c>
      <c r="C650">
        <v>101100</v>
      </c>
      <c r="D650">
        <v>948</v>
      </c>
      <c r="E650">
        <v>391</v>
      </c>
      <c r="F650">
        <v>171</v>
      </c>
      <c r="G650">
        <v>106</v>
      </c>
      <c r="H650">
        <v>460</v>
      </c>
      <c r="I650">
        <v>35</v>
      </c>
      <c r="J650">
        <v>774</v>
      </c>
      <c r="K650">
        <v>1184</v>
      </c>
      <c r="L650">
        <v>269</v>
      </c>
      <c r="M650">
        <v>336</v>
      </c>
      <c r="N650">
        <v>224</v>
      </c>
      <c r="O650">
        <v>649</v>
      </c>
      <c r="P650">
        <v>1732</v>
      </c>
      <c r="Q650">
        <f t="shared" si="40"/>
        <v>1</v>
      </c>
      <c r="R650">
        <f>SUMIFS(Tabel132[Cluster],Tabel132[ID],A650)</f>
        <v>0</v>
      </c>
      <c r="S650">
        <f t="shared" si="41"/>
        <v>0.52691871128762524</v>
      </c>
      <c r="T650">
        <f t="shared" si="42"/>
        <v>445.85714285714283</v>
      </c>
      <c r="U650">
        <f t="shared" si="43"/>
        <v>642</v>
      </c>
    </row>
    <row r="651" spans="1:21" x14ac:dyDescent="0.25">
      <c r="A651">
        <v>659</v>
      </c>
      <c r="B651" t="s">
        <v>885</v>
      </c>
      <c r="C651">
        <v>90800</v>
      </c>
      <c r="D651">
        <v>651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f t="shared" si="40"/>
        <v>0</v>
      </c>
      <c r="R651">
        <f>SUMIFS(Tabel132[Cluster],Tabel132[ID],A651)</f>
        <v>96</v>
      </c>
      <c r="S651" t="str">
        <f t="shared" si="41"/>
        <v/>
      </c>
      <c r="T651">
        <f t="shared" si="42"/>
        <v>0</v>
      </c>
      <c r="U651">
        <f t="shared" si="43"/>
        <v>0</v>
      </c>
    </row>
    <row r="652" spans="1:21" x14ac:dyDescent="0.25">
      <c r="A652">
        <v>660</v>
      </c>
      <c r="B652" t="s">
        <v>886</v>
      </c>
      <c r="C652">
        <v>71100</v>
      </c>
      <c r="D652">
        <v>103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f t="shared" si="40"/>
        <v>0</v>
      </c>
      <c r="R652">
        <f>SUMIFS(Tabel132[Cluster],Tabel132[ID],A652)</f>
        <v>83</v>
      </c>
      <c r="S652" t="str">
        <f t="shared" si="41"/>
        <v/>
      </c>
      <c r="T652">
        <f t="shared" si="42"/>
        <v>0</v>
      </c>
      <c r="U652">
        <f t="shared" si="43"/>
        <v>0</v>
      </c>
    </row>
    <row r="653" spans="1:21" x14ac:dyDescent="0.25">
      <c r="A653">
        <v>661</v>
      </c>
      <c r="B653" t="s">
        <v>274</v>
      </c>
      <c r="C653">
        <v>92500</v>
      </c>
      <c r="D653">
        <v>370</v>
      </c>
      <c r="E653">
        <v>0</v>
      </c>
      <c r="F653">
        <v>0</v>
      </c>
      <c r="G653">
        <v>0</v>
      </c>
      <c r="H653">
        <v>66</v>
      </c>
      <c r="I653">
        <v>0</v>
      </c>
      <c r="J653">
        <v>0</v>
      </c>
      <c r="K653">
        <v>0</v>
      </c>
      <c r="L653">
        <v>0</v>
      </c>
      <c r="M653">
        <v>10</v>
      </c>
      <c r="N653">
        <v>0</v>
      </c>
      <c r="O653">
        <v>0</v>
      </c>
      <c r="P653">
        <v>0</v>
      </c>
      <c r="Q653">
        <f t="shared" si="40"/>
        <v>1</v>
      </c>
      <c r="R653">
        <f>SUMIFS(Tabel132[Cluster],Tabel132[ID],A653)</f>
        <v>96</v>
      </c>
      <c r="S653">
        <f t="shared" si="41"/>
        <v>0.53056163600776851</v>
      </c>
      <c r="T653">
        <f t="shared" si="42"/>
        <v>9.4285714285714288</v>
      </c>
      <c r="U653">
        <f t="shared" si="43"/>
        <v>2</v>
      </c>
    </row>
    <row r="654" spans="1:21" x14ac:dyDescent="0.25">
      <c r="A654">
        <v>662</v>
      </c>
      <c r="B654" t="s">
        <v>275</v>
      </c>
      <c r="C654">
        <v>9700</v>
      </c>
      <c r="D654">
        <v>1057</v>
      </c>
      <c r="E654">
        <v>186</v>
      </c>
      <c r="F654">
        <v>298</v>
      </c>
      <c r="G654">
        <v>149</v>
      </c>
      <c r="H654">
        <v>348</v>
      </c>
      <c r="I654">
        <v>196</v>
      </c>
      <c r="J654">
        <v>124</v>
      </c>
      <c r="K654">
        <v>86</v>
      </c>
      <c r="L654">
        <v>74</v>
      </c>
      <c r="M654">
        <v>214</v>
      </c>
      <c r="N654">
        <v>651</v>
      </c>
      <c r="O654">
        <v>393</v>
      </c>
      <c r="P654">
        <v>576</v>
      </c>
      <c r="Q654">
        <f t="shared" si="40"/>
        <v>1</v>
      </c>
      <c r="R654">
        <f>SUMIFS(Tabel132[Cluster],Tabel132[ID],A654)</f>
        <v>12</v>
      </c>
      <c r="S654">
        <f t="shared" si="41"/>
        <v>9.3772601438175909E-2</v>
      </c>
      <c r="T654">
        <f t="shared" si="42"/>
        <v>198.14285714285714</v>
      </c>
      <c r="U654">
        <f t="shared" si="43"/>
        <v>381.6</v>
      </c>
    </row>
    <row r="655" spans="1:21" x14ac:dyDescent="0.25">
      <c r="A655">
        <v>663</v>
      </c>
      <c r="B655" t="s">
        <v>887</v>
      </c>
      <c r="C655">
        <v>35800</v>
      </c>
      <c r="D655">
        <v>647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f t="shared" si="40"/>
        <v>0</v>
      </c>
      <c r="R655">
        <f>SUMIFS(Tabel132[Cluster],Tabel132[ID],A655)</f>
        <v>45</v>
      </c>
      <c r="S655" t="str">
        <f t="shared" si="41"/>
        <v/>
      </c>
      <c r="T655">
        <f t="shared" si="42"/>
        <v>0</v>
      </c>
      <c r="U655">
        <f t="shared" si="43"/>
        <v>0</v>
      </c>
    </row>
    <row r="656" spans="1:21" x14ac:dyDescent="0.25">
      <c r="A656">
        <v>664</v>
      </c>
      <c r="B656" t="s">
        <v>888</v>
      </c>
      <c r="C656">
        <v>43200</v>
      </c>
      <c r="D656">
        <v>926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f t="shared" si="40"/>
        <v>0</v>
      </c>
      <c r="R656">
        <f>SUMIFS(Tabel132[Cluster],Tabel132[ID],A656)</f>
        <v>55</v>
      </c>
      <c r="S656" t="str">
        <f t="shared" si="41"/>
        <v/>
      </c>
      <c r="T656">
        <f t="shared" si="42"/>
        <v>0</v>
      </c>
      <c r="U656">
        <f t="shared" si="43"/>
        <v>0</v>
      </c>
    </row>
    <row r="657" spans="1:21" x14ac:dyDescent="0.25">
      <c r="A657">
        <v>665</v>
      </c>
      <c r="B657" t="s">
        <v>276</v>
      </c>
      <c r="C657">
        <v>97900</v>
      </c>
      <c r="D657">
        <v>21</v>
      </c>
      <c r="E657">
        <v>941</v>
      </c>
      <c r="F657">
        <v>1103</v>
      </c>
      <c r="G657">
        <v>2632</v>
      </c>
      <c r="H657">
        <v>2943</v>
      </c>
      <c r="I657">
        <v>260</v>
      </c>
      <c r="J657">
        <v>751</v>
      </c>
      <c r="K657">
        <v>923</v>
      </c>
      <c r="L657">
        <v>400</v>
      </c>
      <c r="M657">
        <v>1108</v>
      </c>
      <c r="N657">
        <v>756</v>
      </c>
      <c r="O657">
        <v>2106</v>
      </c>
      <c r="P657">
        <v>762</v>
      </c>
      <c r="Q657">
        <f t="shared" si="40"/>
        <v>1</v>
      </c>
      <c r="R657">
        <f>SUMIFS(Tabel132[Cluster],Tabel132[ID],A657)</f>
        <v>0</v>
      </c>
      <c r="S657">
        <f t="shared" si="41"/>
        <v>0.52889145382791092</v>
      </c>
      <c r="T657">
        <f t="shared" si="42"/>
        <v>1364.7142857142858</v>
      </c>
      <c r="U657">
        <f t="shared" si="43"/>
        <v>1026.4000000000001</v>
      </c>
    </row>
    <row r="658" spans="1:21" x14ac:dyDescent="0.25">
      <c r="A658">
        <v>666</v>
      </c>
      <c r="B658" t="s">
        <v>889</v>
      </c>
      <c r="C658">
        <v>90900</v>
      </c>
      <c r="D658">
        <v>651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f t="shared" si="40"/>
        <v>0</v>
      </c>
      <c r="R658">
        <f>SUMIFS(Tabel132[Cluster],Tabel132[ID],A658)</f>
        <v>96</v>
      </c>
      <c r="S658" t="str">
        <f t="shared" si="41"/>
        <v/>
      </c>
      <c r="T658">
        <f t="shared" si="42"/>
        <v>0</v>
      </c>
      <c r="U658">
        <f t="shared" si="43"/>
        <v>0</v>
      </c>
    </row>
    <row r="659" spans="1:21" x14ac:dyDescent="0.25">
      <c r="A659">
        <v>667</v>
      </c>
      <c r="B659" t="s">
        <v>277</v>
      </c>
      <c r="C659">
        <v>800</v>
      </c>
      <c r="D659">
        <v>184</v>
      </c>
      <c r="E659">
        <v>30</v>
      </c>
      <c r="F659">
        <v>31</v>
      </c>
      <c r="G659">
        <v>100</v>
      </c>
      <c r="H659">
        <v>168</v>
      </c>
      <c r="I659">
        <v>48</v>
      </c>
      <c r="J659">
        <v>35</v>
      </c>
      <c r="K659">
        <v>118</v>
      </c>
      <c r="L659">
        <v>208</v>
      </c>
      <c r="M659">
        <v>153</v>
      </c>
      <c r="N659">
        <v>110</v>
      </c>
      <c r="O659">
        <v>65</v>
      </c>
      <c r="P659">
        <v>685</v>
      </c>
      <c r="Q659">
        <f t="shared" si="40"/>
        <v>1</v>
      </c>
      <c r="R659">
        <f>SUMIFS(Tabel132[Cluster],Tabel132[ID],A659)</f>
        <v>1</v>
      </c>
      <c r="S659">
        <f t="shared" si="41"/>
        <v>0.11132253704116618</v>
      </c>
      <c r="T659">
        <f t="shared" si="42"/>
        <v>75.714285714285708</v>
      </c>
      <c r="U659">
        <f t="shared" si="43"/>
        <v>244.2</v>
      </c>
    </row>
    <row r="660" spans="1:21" x14ac:dyDescent="0.25">
      <c r="A660">
        <v>668</v>
      </c>
      <c r="B660" t="s">
        <v>890</v>
      </c>
      <c r="C660">
        <v>72500</v>
      </c>
      <c r="D660">
        <v>830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f t="shared" si="40"/>
        <v>0</v>
      </c>
      <c r="R660">
        <f>SUMIFS(Tabel132[Cluster],Tabel132[ID],A660)</f>
        <v>83</v>
      </c>
      <c r="S660" t="str">
        <f t="shared" si="41"/>
        <v/>
      </c>
      <c r="T660">
        <f t="shared" si="42"/>
        <v>0</v>
      </c>
      <c r="U660">
        <f t="shared" si="43"/>
        <v>0</v>
      </c>
    </row>
    <row r="661" spans="1:21" x14ac:dyDescent="0.25">
      <c r="A661">
        <v>669</v>
      </c>
      <c r="B661" t="s">
        <v>891</v>
      </c>
      <c r="C661">
        <v>13400</v>
      </c>
      <c r="D661">
        <v>315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f t="shared" si="40"/>
        <v>0</v>
      </c>
      <c r="R661">
        <f>SUMIFS(Tabel132[Cluster],Tabel132[ID],A661)</f>
        <v>0</v>
      </c>
      <c r="S661" t="str">
        <f t="shared" si="41"/>
        <v/>
      </c>
      <c r="T661">
        <f t="shared" si="42"/>
        <v>0</v>
      </c>
      <c r="U661">
        <f t="shared" si="43"/>
        <v>0</v>
      </c>
    </row>
    <row r="662" spans="1:21" x14ac:dyDescent="0.25">
      <c r="A662">
        <v>670</v>
      </c>
      <c r="B662" t="s">
        <v>278</v>
      </c>
      <c r="C662">
        <v>7200</v>
      </c>
      <c r="D662">
        <v>361</v>
      </c>
      <c r="E662">
        <v>189</v>
      </c>
      <c r="F662">
        <v>935</v>
      </c>
      <c r="G662">
        <v>1119</v>
      </c>
      <c r="H662">
        <v>713</v>
      </c>
      <c r="I662">
        <v>252</v>
      </c>
      <c r="J662">
        <v>423</v>
      </c>
      <c r="K662">
        <v>196</v>
      </c>
      <c r="L662">
        <v>504</v>
      </c>
      <c r="M662">
        <v>364</v>
      </c>
      <c r="N662">
        <v>390</v>
      </c>
      <c r="O662">
        <v>1022</v>
      </c>
      <c r="P662">
        <v>172</v>
      </c>
      <c r="Q662">
        <f t="shared" si="40"/>
        <v>1</v>
      </c>
      <c r="R662">
        <f>SUMIFS(Tabel132[Cluster],Tabel132[ID],A662)</f>
        <v>10</v>
      </c>
      <c r="S662">
        <f t="shared" si="41"/>
        <v>0.79268681597438961</v>
      </c>
      <c r="T662">
        <f t="shared" si="42"/>
        <v>546.71428571428567</v>
      </c>
      <c r="U662">
        <f t="shared" si="43"/>
        <v>490.4</v>
      </c>
    </row>
    <row r="663" spans="1:21" x14ac:dyDescent="0.25">
      <c r="A663">
        <v>671</v>
      </c>
      <c r="B663" t="s">
        <v>279</v>
      </c>
      <c r="C663">
        <v>25400</v>
      </c>
      <c r="D663">
        <v>894</v>
      </c>
      <c r="E663">
        <v>478</v>
      </c>
      <c r="F663">
        <v>310</v>
      </c>
      <c r="G663">
        <v>814</v>
      </c>
      <c r="H663">
        <v>826</v>
      </c>
      <c r="I663">
        <v>132</v>
      </c>
      <c r="J663">
        <v>321</v>
      </c>
      <c r="K663">
        <v>30</v>
      </c>
      <c r="L663">
        <v>691</v>
      </c>
      <c r="M663">
        <v>526</v>
      </c>
      <c r="N663">
        <v>121</v>
      </c>
      <c r="O663">
        <v>1370</v>
      </c>
      <c r="P663">
        <v>113</v>
      </c>
      <c r="Q663">
        <f t="shared" si="40"/>
        <v>1</v>
      </c>
      <c r="R663">
        <f>SUMIFS(Tabel132[Cluster],Tabel132[ID],A663)</f>
        <v>33</v>
      </c>
      <c r="S663">
        <f t="shared" si="41"/>
        <v>0.54645030399868566</v>
      </c>
      <c r="T663">
        <f t="shared" si="42"/>
        <v>415.85714285714283</v>
      </c>
      <c r="U663">
        <f t="shared" si="43"/>
        <v>564.20000000000005</v>
      </c>
    </row>
    <row r="664" spans="1:21" x14ac:dyDescent="0.25">
      <c r="A664">
        <v>672</v>
      </c>
      <c r="B664" t="s">
        <v>280</v>
      </c>
      <c r="C664">
        <v>48200</v>
      </c>
      <c r="D664">
        <v>485</v>
      </c>
      <c r="E664">
        <v>81859</v>
      </c>
      <c r="F664">
        <v>70858</v>
      </c>
      <c r="G664">
        <v>33389</v>
      </c>
      <c r="H664">
        <v>129993</v>
      </c>
      <c r="I664">
        <v>64400</v>
      </c>
      <c r="J664">
        <v>45479</v>
      </c>
      <c r="K664">
        <v>70242</v>
      </c>
      <c r="L664">
        <v>50049</v>
      </c>
      <c r="M664">
        <v>48067</v>
      </c>
      <c r="N664">
        <v>87494</v>
      </c>
      <c r="O664">
        <v>90045</v>
      </c>
      <c r="P664">
        <v>86422</v>
      </c>
      <c r="Q664">
        <f t="shared" si="40"/>
        <v>1</v>
      </c>
      <c r="R664">
        <f>SUMIFS(Tabel132[Cluster],Tabel132[ID],A664)</f>
        <v>63</v>
      </c>
      <c r="S664">
        <f t="shared" si="41"/>
        <v>0.92619940329022299</v>
      </c>
      <c r="T664">
        <f t="shared" si="42"/>
        <v>70888.571428571435</v>
      </c>
      <c r="U664">
        <f t="shared" si="43"/>
        <v>72415.399999999994</v>
      </c>
    </row>
    <row r="665" spans="1:21" x14ac:dyDescent="0.25">
      <c r="A665">
        <v>673</v>
      </c>
      <c r="B665" t="s">
        <v>281</v>
      </c>
      <c r="C665">
        <v>114700</v>
      </c>
      <c r="D665">
        <v>46</v>
      </c>
      <c r="E665">
        <v>12</v>
      </c>
      <c r="F665">
        <v>0</v>
      </c>
      <c r="G665">
        <v>0</v>
      </c>
      <c r="H665">
        <v>29</v>
      </c>
      <c r="I665">
        <v>1</v>
      </c>
      <c r="J665">
        <v>15</v>
      </c>
      <c r="K665">
        <v>0</v>
      </c>
      <c r="L665">
        <v>0</v>
      </c>
      <c r="M665">
        <v>2</v>
      </c>
      <c r="N665">
        <v>18</v>
      </c>
      <c r="O665">
        <v>8</v>
      </c>
      <c r="P665">
        <v>15</v>
      </c>
      <c r="Q665">
        <f t="shared" si="40"/>
        <v>1</v>
      </c>
      <c r="R665">
        <f>SUMIFS(Tabel132[Cluster],Tabel132[ID],A665)</f>
        <v>0</v>
      </c>
      <c r="S665">
        <f t="shared" si="41"/>
        <v>0.93913013376215537</v>
      </c>
      <c r="T665">
        <f t="shared" si="42"/>
        <v>8.1428571428571423</v>
      </c>
      <c r="U665">
        <f t="shared" si="43"/>
        <v>8.6</v>
      </c>
    </row>
    <row r="666" spans="1:21" x14ac:dyDescent="0.25">
      <c r="A666">
        <v>674</v>
      </c>
      <c r="B666" t="s">
        <v>892</v>
      </c>
      <c r="C666">
        <v>91000</v>
      </c>
      <c r="D666">
        <v>651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f t="shared" si="40"/>
        <v>0</v>
      </c>
      <c r="R666">
        <f>SUMIFS(Tabel132[Cluster],Tabel132[ID],A666)</f>
        <v>96</v>
      </c>
      <c r="S666" t="str">
        <f t="shared" si="41"/>
        <v/>
      </c>
      <c r="T666">
        <f t="shared" si="42"/>
        <v>0</v>
      </c>
      <c r="U666">
        <f t="shared" si="43"/>
        <v>0</v>
      </c>
    </row>
    <row r="667" spans="1:21" x14ac:dyDescent="0.25">
      <c r="A667">
        <v>675</v>
      </c>
      <c r="B667" t="s">
        <v>282</v>
      </c>
      <c r="C667">
        <v>25000</v>
      </c>
      <c r="D667">
        <v>119</v>
      </c>
      <c r="E667">
        <v>293</v>
      </c>
      <c r="F667">
        <v>80</v>
      </c>
      <c r="G667">
        <v>169</v>
      </c>
      <c r="H667">
        <v>222</v>
      </c>
      <c r="I667">
        <v>155</v>
      </c>
      <c r="J667">
        <v>101</v>
      </c>
      <c r="K667">
        <v>151</v>
      </c>
      <c r="L667">
        <v>112</v>
      </c>
      <c r="M667">
        <v>153</v>
      </c>
      <c r="N667">
        <v>900</v>
      </c>
      <c r="O667">
        <v>261</v>
      </c>
      <c r="P667">
        <v>1170</v>
      </c>
      <c r="Q667">
        <f t="shared" si="40"/>
        <v>1</v>
      </c>
      <c r="R667">
        <f>SUMIFS(Tabel132[Cluster],Tabel132[ID],A667)</f>
        <v>32</v>
      </c>
      <c r="S667">
        <f t="shared" si="41"/>
        <v>8.1978483055058518E-2</v>
      </c>
      <c r="T667">
        <f t="shared" si="42"/>
        <v>167.28571428571428</v>
      </c>
      <c r="U667">
        <f t="shared" si="43"/>
        <v>519.20000000000005</v>
      </c>
    </row>
    <row r="668" spans="1:21" x14ac:dyDescent="0.25">
      <c r="A668">
        <v>676</v>
      </c>
      <c r="B668" t="s">
        <v>893</v>
      </c>
      <c r="C668">
        <v>72600</v>
      </c>
      <c r="D668">
        <v>830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f t="shared" si="40"/>
        <v>0</v>
      </c>
      <c r="R668">
        <f>SUMIFS(Tabel132[Cluster],Tabel132[ID],A668)</f>
        <v>83</v>
      </c>
      <c r="S668" t="str">
        <f t="shared" si="41"/>
        <v/>
      </c>
      <c r="T668">
        <f t="shared" si="42"/>
        <v>0</v>
      </c>
      <c r="U668">
        <f t="shared" si="43"/>
        <v>0</v>
      </c>
    </row>
    <row r="669" spans="1:21" x14ac:dyDescent="0.25">
      <c r="A669">
        <v>677</v>
      </c>
      <c r="B669" t="s">
        <v>894</v>
      </c>
      <c r="C669">
        <v>9800</v>
      </c>
      <c r="D669">
        <v>315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f t="shared" si="40"/>
        <v>0</v>
      </c>
      <c r="R669">
        <f>SUMIFS(Tabel132[Cluster],Tabel132[ID],A669)</f>
        <v>13</v>
      </c>
      <c r="S669" t="str">
        <f t="shared" si="41"/>
        <v/>
      </c>
      <c r="T669">
        <f t="shared" si="42"/>
        <v>0</v>
      </c>
      <c r="U669">
        <f t="shared" si="43"/>
        <v>0</v>
      </c>
    </row>
    <row r="670" spans="1:21" x14ac:dyDescent="0.25">
      <c r="A670">
        <v>678</v>
      </c>
      <c r="B670" t="s">
        <v>283</v>
      </c>
      <c r="C670">
        <v>10900</v>
      </c>
      <c r="D670">
        <v>1011</v>
      </c>
      <c r="E670">
        <v>441</v>
      </c>
      <c r="F670">
        <v>292</v>
      </c>
      <c r="G670">
        <v>1040</v>
      </c>
      <c r="H670">
        <v>2493</v>
      </c>
      <c r="I670">
        <v>2071</v>
      </c>
      <c r="J670">
        <v>709</v>
      </c>
      <c r="K670">
        <v>283</v>
      </c>
      <c r="L670">
        <v>1268</v>
      </c>
      <c r="M670">
        <v>830</v>
      </c>
      <c r="N670">
        <v>1841</v>
      </c>
      <c r="O670">
        <v>954</v>
      </c>
      <c r="P670">
        <v>453</v>
      </c>
      <c r="Q670">
        <f t="shared" si="40"/>
        <v>1</v>
      </c>
      <c r="R670">
        <f>SUMIFS(Tabel132[Cluster],Tabel132[ID],A670)</f>
        <v>14</v>
      </c>
      <c r="S670">
        <f t="shared" si="41"/>
        <v>0.96147451432485354</v>
      </c>
      <c r="T670">
        <f t="shared" si="42"/>
        <v>1047</v>
      </c>
      <c r="U670">
        <f t="shared" si="43"/>
        <v>1069.2</v>
      </c>
    </row>
    <row r="671" spans="1:21" x14ac:dyDescent="0.25">
      <c r="A671">
        <v>679</v>
      </c>
      <c r="B671" t="s">
        <v>895</v>
      </c>
      <c r="C671">
        <v>88400</v>
      </c>
      <c r="D671">
        <v>1117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33</v>
      </c>
      <c r="Q671">
        <f t="shared" si="40"/>
        <v>1</v>
      </c>
      <c r="R671">
        <f>SUMIFS(Tabel132[Cluster],Tabel132[ID],A671)</f>
        <v>95</v>
      </c>
      <c r="S671">
        <f t="shared" si="41"/>
        <v>0.25498114530639793</v>
      </c>
      <c r="T671">
        <f t="shared" si="42"/>
        <v>0</v>
      </c>
      <c r="U671">
        <f t="shared" si="43"/>
        <v>6.6</v>
      </c>
    </row>
    <row r="672" spans="1:21" x14ac:dyDescent="0.25">
      <c r="A672">
        <v>680</v>
      </c>
      <c r="B672" t="s">
        <v>284</v>
      </c>
      <c r="C672">
        <v>23200</v>
      </c>
      <c r="D672">
        <v>746</v>
      </c>
      <c r="E672">
        <v>4</v>
      </c>
      <c r="F672">
        <v>0</v>
      </c>
      <c r="G672">
        <v>0</v>
      </c>
      <c r="H672">
        <v>3</v>
      </c>
      <c r="I672">
        <v>1</v>
      </c>
      <c r="J672">
        <v>0</v>
      </c>
      <c r="K672">
        <v>4</v>
      </c>
      <c r="L672">
        <v>0</v>
      </c>
      <c r="M672">
        <v>0</v>
      </c>
      <c r="N672">
        <v>8</v>
      </c>
      <c r="O672">
        <v>0</v>
      </c>
      <c r="P672">
        <v>19</v>
      </c>
      <c r="Q672">
        <f t="shared" si="40"/>
        <v>1</v>
      </c>
      <c r="R672">
        <f>SUMIFS(Tabel132[Cluster],Tabel132[ID],A672)</f>
        <v>29</v>
      </c>
      <c r="S672">
        <f t="shared" si="41"/>
        <v>0.27768138881432131</v>
      </c>
      <c r="T672">
        <f t="shared" si="42"/>
        <v>1.7142857142857142</v>
      </c>
      <c r="U672">
        <f t="shared" si="43"/>
        <v>5.4</v>
      </c>
    </row>
    <row r="673" spans="1:21" x14ac:dyDescent="0.25">
      <c r="A673">
        <v>681</v>
      </c>
      <c r="B673" t="s">
        <v>285</v>
      </c>
      <c r="C673">
        <v>114600</v>
      </c>
      <c r="D673">
        <v>46</v>
      </c>
      <c r="E673">
        <v>11</v>
      </c>
      <c r="F673">
        <v>10</v>
      </c>
      <c r="G673">
        <v>0</v>
      </c>
      <c r="H673">
        <v>0</v>
      </c>
      <c r="I673">
        <v>3</v>
      </c>
      <c r="J673">
        <v>0</v>
      </c>
      <c r="K673">
        <v>28</v>
      </c>
      <c r="L673">
        <v>0</v>
      </c>
      <c r="M673">
        <v>0</v>
      </c>
      <c r="N673">
        <v>20</v>
      </c>
      <c r="O673">
        <v>11</v>
      </c>
      <c r="P673">
        <v>0</v>
      </c>
      <c r="Q673">
        <f t="shared" si="40"/>
        <v>1</v>
      </c>
      <c r="R673">
        <f>SUMIFS(Tabel132[Cluster],Tabel132[ID],A673)</f>
        <v>0</v>
      </c>
      <c r="S673">
        <f t="shared" si="41"/>
        <v>0.83444151156559121</v>
      </c>
      <c r="T673">
        <f t="shared" si="42"/>
        <v>7.4285714285714288</v>
      </c>
      <c r="U673">
        <f t="shared" si="43"/>
        <v>6.2</v>
      </c>
    </row>
    <row r="674" spans="1:21" x14ac:dyDescent="0.25">
      <c r="A674">
        <v>682</v>
      </c>
      <c r="B674" t="s">
        <v>896</v>
      </c>
      <c r="C674">
        <v>91100</v>
      </c>
      <c r="D674">
        <v>651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f t="shared" si="40"/>
        <v>0</v>
      </c>
      <c r="R674">
        <f>SUMIFS(Tabel132[Cluster],Tabel132[ID],A674)</f>
        <v>96</v>
      </c>
      <c r="S674" t="str">
        <f t="shared" si="41"/>
        <v/>
      </c>
      <c r="T674">
        <f t="shared" si="42"/>
        <v>0</v>
      </c>
      <c r="U674">
        <f t="shared" si="43"/>
        <v>0</v>
      </c>
    </row>
    <row r="675" spans="1:21" x14ac:dyDescent="0.25">
      <c r="A675">
        <v>683</v>
      </c>
      <c r="B675" t="s">
        <v>897</v>
      </c>
      <c r="C675">
        <v>27700</v>
      </c>
      <c r="D675">
        <v>22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f t="shared" si="40"/>
        <v>0</v>
      </c>
      <c r="R675">
        <f>SUMIFS(Tabel132[Cluster],Tabel132[ID],A675)</f>
        <v>0</v>
      </c>
      <c r="S675" t="str">
        <f t="shared" si="41"/>
        <v/>
      </c>
      <c r="T675">
        <f t="shared" si="42"/>
        <v>0</v>
      </c>
      <c r="U675">
        <f t="shared" si="43"/>
        <v>0</v>
      </c>
    </row>
    <row r="676" spans="1:21" x14ac:dyDescent="0.25">
      <c r="A676">
        <v>684</v>
      </c>
      <c r="B676" t="s">
        <v>898</v>
      </c>
      <c r="C676">
        <v>72700</v>
      </c>
      <c r="D676">
        <v>830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f t="shared" si="40"/>
        <v>0</v>
      </c>
      <c r="R676">
        <f>SUMIFS(Tabel132[Cluster],Tabel132[ID],A676)</f>
        <v>83</v>
      </c>
      <c r="S676" t="str">
        <f t="shared" si="41"/>
        <v/>
      </c>
      <c r="T676">
        <f t="shared" si="42"/>
        <v>0</v>
      </c>
      <c r="U676">
        <f t="shared" si="43"/>
        <v>0</v>
      </c>
    </row>
    <row r="677" spans="1:21" x14ac:dyDescent="0.25">
      <c r="A677">
        <v>685</v>
      </c>
      <c r="B677" t="s">
        <v>286</v>
      </c>
      <c r="C677">
        <v>63900</v>
      </c>
      <c r="D677">
        <v>637</v>
      </c>
      <c r="E677">
        <v>3952</v>
      </c>
      <c r="F677">
        <v>404</v>
      </c>
      <c r="G677">
        <v>162</v>
      </c>
      <c r="H677">
        <v>6677</v>
      </c>
      <c r="I677">
        <v>1970</v>
      </c>
      <c r="J677">
        <v>1187</v>
      </c>
      <c r="K677">
        <v>2305</v>
      </c>
      <c r="L677">
        <v>485</v>
      </c>
      <c r="M677">
        <v>650</v>
      </c>
      <c r="N677">
        <v>4667</v>
      </c>
      <c r="O677">
        <v>4301</v>
      </c>
      <c r="P677">
        <v>1831</v>
      </c>
      <c r="Q677">
        <f t="shared" si="40"/>
        <v>1</v>
      </c>
      <c r="R677">
        <f>SUMIFS(Tabel132[Cluster],Tabel132[ID],A677)</f>
        <v>76</v>
      </c>
      <c r="S677">
        <f t="shared" si="41"/>
        <v>0.9955761846099922</v>
      </c>
      <c r="T677">
        <f t="shared" si="42"/>
        <v>2379.5714285714284</v>
      </c>
      <c r="U677">
        <f t="shared" si="43"/>
        <v>2386.8000000000002</v>
      </c>
    </row>
    <row r="678" spans="1:21" x14ac:dyDescent="0.25">
      <c r="A678">
        <v>686</v>
      </c>
      <c r="B678" t="s">
        <v>899</v>
      </c>
      <c r="C678">
        <v>3300</v>
      </c>
      <c r="D678">
        <v>322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f t="shared" si="40"/>
        <v>0</v>
      </c>
      <c r="R678">
        <f>SUMIFS(Tabel132[Cluster],Tabel132[ID],A678)</f>
        <v>0</v>
      </c>
      <c r="S678" t="str">
        <f t="shared" si="41"/>
        <v/>
      </c>
      <c r="T678">
        <f t="shared" si="42"/>
        <v>0</v>
      </c>
      <c r="U678">
        <f t="shared" si="43"/>
        <v>0</v>
      </c>
    </row>
    <row r="679" spans="1:21" x14ac:dyDescent="0.25">
      <c r="A679">
        <v>687</v>
      </c>
      <c r="B679" t="s">
        <v>287</v>
      </c>
      <c r="C679">
        <v>27000</v>
      </c>
      <c r="D679">
        <v>886</v>
      </c>
      <c r="E679">
        <v>1048</v>
      </c>
      <c r="F679">
        <v>204</v>
      </c>
      <c r="G679">
        <v>239</v>
      </c>
      <c r="H679">
        <v>733</v>
      </c>
      <c r="I679">
        <v>730</v>
      </c>
      <c r="J679">
        <v>554</v>
      </c>
      <c r="K679">
        <v>990</v>
      </c>
      <c r="L679">
        <v>240</v>
      </c>
      <c r="M679">
        <v>538</v>
      </c>
      <c r="N679">
        <v>3801</v>
      </c>
      <c r="O679">
        <v>1559</v>
      </c>
      <c r="P679">
        <v>5873</v>
      </c>
      <c r="Q679">
        <f t="shared" si="40"/>
        <v>1</v>
      </c>
      <c r="R679">
        <f>SUMIFS(Tabel132[Cluster],Tabel132[ID],A679)</f>
        <v>35</v>
      </c>
      <c r="S679">
        <f t="shared" si="41"/>
        <v>7.8546618334525226E-2</v>
      </c>
      <c r="T679">
        <f t="shared" si="42"/>
        <v>642.57142857142856</v>
      </c>
      <c r="U679">
        <f t="shared" si="43"/>
        <v>2402.1999999999998</v>
      </c>
    </row>
    <row r="680" spans="1:21" x14ac:dyDescent="0.25">
      <c r="A680">
        <v>688</v>
      </c>
      <c r="B680" t="s">
        <v>900</v>
      </c>
      <c r="C680">
        <v>300</v>
      </c>
      <c r="D680">
        <v>567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f t="shared" si="40"/>
        <v>0</v>
      </c>
      <c r="R680">
        <f>SUMIFS(Tabel132[Cluster],Tabel132[ID],A680)</f>
        <v>0</v>
      </c>
      <c r="S680" t="str">
        <f t="shared" si="41"/>
        <v/>
      </c>
      <c r="T680">
        <f t="shared" si="42"/>
        <v>0</v>
      </c>
      <c r="U680">
        <f t="shared" si="43"/>
        <v>0</v>
      </c>
    </row>
    <row r="681" spans="1:21" x14ac:dyDescent="0.25">
      <c r="A681">
        <v>689</v>
      </c>
      <c r="B681" t="s">
        <v>288</v>
      </c>
      <c r="C681">
        <v>73900</v>
      </c>
      <c r="D681">
        <v>141</v>
      </c>
      <c r="E681">
        <v>57</v>
      </c>
      <c r="F681">
        <v>0</v>
      </c>
      <c r="G681">
        <v>1</v>
      </c>
      <c r="H681">
        <v>12</v>
      </c>
      <c r="I681">
        <v>0</v>
      </c>
      <c r="J681">
        <v>0</v>
      </c>
      <c r="K681">
        <v>7</v>
      </c>
      <c r="L681">
        <v>0</v>
      </c>
      <c r="M681">
        <v>0</v>
      </c>
      <c r="N681">
        <v>0</v>
      </c>
      <c r="O681">
        <v>18</v>
      </c>
      <c r="P681">
        <v>48</v>
      </c>
      <c r="Q681">
        <f t="shared" si="40"/>
        <v>1</v>
      </c>
      <c r="R681">
        <f>SUMIFS(Tabel132[Cluster],Tabel132[ID],A681)</f>
        <v>83</v>
      </c>
      <c r="S681">
        <f t="shared" si="41"/>
        <v>0.86068151683042649</v>
      </c>
      <c r="T681">
        <f t="shared" si="42"/>
        <v>11</v>
      </c>
      <c r="U681">
        <f t="shared" si="43"/>
        <v>13.2</v>
      </c>
    </row>
    <row r="682" spans="1:21" x14ac:dyDescent="0.25">
      <c r="A682">
        <v>690</v>
      </c>
      <c r="B682" t="s">
        <v>289</v>
      </c>
      <c r="C682">
        <v>114500</v>
      </c>
      <c r="D682">
        <v>46</v>
      </c>
      <c r="E682">
        <v>169</v>
      </c>
      <c r="F682">
        <v>57</v>
      </c>
      <c r="G682">
        <v>19</v>
      </c>
      <c r="H682">
        <v>775</v>
      </c>
      <c r="I682">
        <v>141</v>
      </c>
      <c r="J682">
        <v>39</v>
      </c>
      <c r="K682">
        <v>105</v>
      </c>
      <c r="L682">
        <v>4</v>
      </c>
      <c r="M682">
        <v>15</v>
      </c>
      <c r="N682">
        <v>151</v>
      </c>
      <c r="O682">
        <v>326</v>
      </c>
      <c r="P682">
        <v>0</v>
      </c>
      <c r="Q682">
        <f t="shared" si="40"/>
        <v>1</v>
      </c>
      <c r="R682">
        <f>SUMIFS(Tabel132[Cluster],Tabel132[ID],A682)</f>
        <v>0</v>
      </c>
      <c r="S682">
        <f t="shared" si="41"/>
        <v>0.52117785570649455</v>
      </c>
      <c r="T682">
        <f t="shared" si="42"/>
        <v>186.42857142857142</v>
      </c>
      <c r="U682">
        <f t="shared" si="43"/>
        <v>99.2</v>
      </c>
    </row>
    <row r="683" spans="1:21" x14ac:dyDescent="0.25">
      <c r="A683">
        <v>691</v>
      </c>
      <c r="B683" t="s">
        <v>901</v>
      </c>
      <c r="C683">
        <v>91200</v>
      </c>
      <c r="D683">
        <v>651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f t="shared" si="40"/>
        <v>0</v>
      </c>
      <c r="R683">
        <f>SUMIFS(Tabel132[Cluster],Tabel132[ID],A683)</f>
        <v>96</v>
      </c>
      <c r="S683" t="str">
        <f t="shared" si="41"/>
        <v/>
      </c>
      <c r="T683">
        <f t="shared" si="42"/>
        <v>0</v>
      </c>
      <c r="U683">
        <f t="shared" si="43"/>
        <v>0</v>
      </c>
    </row>
    <row r="684" spans="1:21" x14ac:dyDescent="0.25">
      <c r="A684">
        <v>692</v>
      </c>
      <c r="B684" t="s">
        <v>290</v>
      </c>
      <c r="C684">
        <v>29100</v>
      </c>
      <c r="D684">
        <v>922</v>
      </c>
      <c r="E684">
        <v>221</v>
      </c>
      <c r="F684">
        <v>76</v>
      </c>
      <c r="G684">
        <v>236</v>
      </c>
      <c r="H684">
        <v>1175</v>
      </c>
      <c r="I684">
        <v>1514</v>
      </c>
      <c r="J684">
        <v>216</v>
      </c>
      <c r="K684">
        <v>141</v>
      </c>
      <c r="L684">
        <v>98</v>
      </c>
      <c r="M684">
        <v>267</v>
      </c>
      <c r="N684">
        <v>742</v>
      </c>
      <c r="O684">
        <v>261</v>
      </c>
      <c r="P684">
        <v>289</v>
      </c>
      <c r="Q684">
        <f t="shared" si="40"/>
        <v>1</v>
      </c>
      <c r="R684">
        <f>SUMIFS(Tabel132[Cluster],Tabel132[ID],A684)</f>
        <v>37</v>
      </c>
      <c r="S684">
        <f t="shared" si="41"/>
        <v>0.53212468552734948</v>
      </c>
      <c r="T684">
        <f t="shared" si="42"/>
        <v>511.28571428571428</v>
      </c>
      <c r="U684">
        <f t="shared" si="43"/>
        <v>331.4</v>
      </c>
    </row>
    <row r="685" spans="1:21" x14ac:dyDescent="0.25">
      <c r="A685">
        <v>693</v>
      </c>
      <c r="B685" t="s">
        <v>291</v>
      </c>
      <c r="C685">
        <v>76700</v>
      </c>
      <c r="D685">
        <v>467</v>
      </c>
      <c r="E685">
        <v>27</v>
      </c>
      <c r="F685">
        <v>0</v>
      </c>
      <c r="G685">
        <v>0</v>
      </c>
      <c r="H685">
        <v>4</v>
      </c>
      <c r="I685">
        <v>3</v>
      </c>
      <c r="J685">
        <v>5</v>
      </c>
      <c r="K685">
        <v>1</v>
      </c>
      <c r="L685">
        <v>0</v>
      </c>
      <c r="M685">
        <v>3</v>
      </c>
      <c r="N685">
        <v>0</v>
      </c>
      <c r="O685">
        <v>22</v>
      </c>
      <c r="P685">
        <v>20</v>
      </c>
      <c r="Q685">
        <f t="shared" si="40"/>
        <v>1</v>
      </c>
      <c r="R685">
        <f>SUMIFS(Tabel132[Cluster],Tabel132[ID],A685)</f>
        <v>84</v>
      </c>
      <c r="S685">
        <f t="shared" si="41"/>
        <v>0.59412777813524453</v>
      </c>
      <c r="T685">
        <f t="shared" si="42"/>
        <v>5.7142857142857144</v>
      </c>
      <c r="U685">
        <f t="shared" si="43"/>
        <v>9</v>
      </c>
    </row>
    <row r="686" spans="1:21" x14ac:dyDescent="0.25">
      <c r="A686">
        <v>694</v>
      </c>
      <c r="B686" t="s">
        <v>292</v>
      </c>
      <c r="C686">
        <v>24800</v>
      </c>
      <c r="D686">
        <v>119</v>
      </c>
      <c r="E686">
        <v>164</v>
      </c>
      <c r="F686">
        <v>360</v>
      </c>
      <c r="G686">
        <v>466</v>
      </c>
      <c r="H686">
        <v>605</v>
      </c>
      <c r="I686">
        <v>736</v>
      </c>
      <c r="J686">
        <v>225</v>
      </c>
      <c r="K686">
        <v>120</v>
      </c>
      <c r="L686">
        <v>150</v>
      </c>
      <c r="M686">
        <v>506</v>
      </c>
      <c r="N686">
        <v>2083</v>
      </c>
      <c r="O686">
        <v>393</v>
      </c>
      <c r="P686">
        <v>259</v>
      </c>
      <c r="Q686">
        <f t="shared" si="40"/>
        <v>1</v>
      </c>
      <c r="R686">
        <f>SUMIFS(Tabel132[Cluster],Tabel132[ID],A686)</f>
        <v>32</v>
      </c>
      <c r="S686">
        <f t="shared" si="41"/>
        <v>0.3671447279587472</v>
      </c>
      <c r="T686">
        <f t="shared" si="42"/>
        <v>382.28571428571428</v>
      </c>
      <c r="U686">
        <f t="shared" si="43"/>
        <v>678.2</v>
      </c>
    </row>
    <row r="687" spans="1:21" x14ac:dyDescent="0.25">
      <c r="A687">
        <v>695</v>
      </c>
      <c r="B687" t="s">
        <v>902</v>
      </c>
      <c r="C687">
        <v>400</v>
      </c>
      <c r="D687">
        <v>688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f t="shared" si="40"/>
        <v>0</v>
      </c>
      <c r="R687">
        <f>SUMIFS(Tabel132[Cluster],Tabel132[ID],A687)</f>
        <v>0</v>
      </c>
      <c r="S687" t="str">
        <f t="shared" si="41"/>
        <v/>
      </c>
      <c r="T687">
        <f t="shared" si="42"/>
        <v>0</v>
      </c>
      <c r="U687">
        <f t="shared" si="43"/>
        <v>0</v>
      </c>
    </row>
    <row r="688" spans="1:21" x14ac:dyDescent="0.25">
      <c r="A688">
        <v>696</v>
      </c>
      <c r="B688" t="s">
        <v>293</v>
      </c>
      <c r="C688">
        <v>12100</v>
      </c>
      <c r="D688">
        <v>1027</v>
      </c>
      <c r="E688">
        <v>6</v>
      </c>
      <c r="F688">
        <v>49</v>
      </c>
      <c r="G688">
        <v>53</v>
      </c>
      <c r="H688">
        <v>147</v>
      </c>
      <c r="I688">
        <v>12</v>
      </c>
      <c r="J688">
        <v>57</v>
      </c>
      <c r="K688">
        <v>97</v>
      </c>
      <c r="L688">
        <v>83</v>
      </c>
      <c r="M688">
        <v>64</v>
      </c>
      <c r="N688">
        <v>148</v>
      </c>
      <c r="O688">
        <v>259</v>
      </c>
      <c r="P688">
        <v>5</v>
      </c>
      <c r="Q688">
        <f t="shared" si="40"/>
        <v>1</v>
      </c>
      <c r="R688">
        <f>SUMIFS(Tabel132[Cluster],Tabel132[ID],A688)</f>
        <v>15</v>
      </c>
      <c r="S688">
        <f t="shared" si="41"/>
        <v>0.24852087291935629</v>
      </c>
      <c r="T688">
        <f t="shared" si="42"/>
        <v>60.142857142857146</v>
      </c>
      <c r="U688">
        <f t="shared" si="43"/>
        <v>111.8</v>
      </c>
    </row>
    <row r="689" spans="1:21" x14ac:dyDescent="0.25">
      <c r="A689">
        <v>697</v>
      </c>
      <c r="B689" t="s">
        <v>294</v>
      </c>
      <c r="C689">
        <v>103000</v>
      </c>
      <c r="D689">
        <v>932</v>
      </c>
      <c r="E689">
        <v>1129</v>
      </c>
      <c r="F689">
        <v>142</v>
      </c>
      <c r="G689">
        <v>5</v>
      </c>
      <c r="H689">
        <v>1763</v>
      </c>
      <c r="I689">
        <v>915</v>
      </c>
      <c r="J689">
        <v>249</v>
      </c>
      <c r="K689">
        <v>645</v>
      </c>
      <c r="L689">
        <v>37</v>
      </c>
      <c r="M689">
        <v>37</v>
      </c>
      <c r="N689">
        <v>1561</v>
      </c>
      <c r="O689">
        <v>945</v>
      </c>
      <c r="P689">
        <v>971</v>
      </c>
      <c r="Q689">
        <f t="shared" si="40"/>
        <v>1</v>
      </c>
      <c r="R689">
        <f>SUMIFS(Tabel132[Cluster],Tabel132[ID],A689)</f>
        <v>0</v>
      </c>
      <c r="S689">
        <f t="shared" si="41"/>
        <v>0.96348679424384609</v>
      </c>
      <c r="T689">
        <f t="shared" si="42"/>
        <v>692.57142857142856</v>
      </c>
      <c r="U689">
        <f t="shared" si="43"/>
        <v>710.2</v>
      </c>
    </row>
    <row r="690" spans="1:21" x14ac:dyDescent="0.25">
      <c r="A690">
        <v>698</v>
      </c>
      <c r="B690" t="s">
        <v>295</v>
      </c>
      <c r="C690">
        <v>29900</v>
      </c>
      <c r="D690">
        <v>695</v>
      </c>
      <c r="E690">
        <v>3763</v>
      </c>
      <c r="F690">
        <v>3441</v>
      </c>
      <c r="G690">
        <v>7417</v>
      </c>
      <c r="H690">
        <v>6888</v>
      </c>
      <c r="I690">
        <v>1318</v>
      </c>
      <c r="J690">
        <v>1942</v>
      </c>
      <c r="K690">
        <v>2671</v>
      </c>
      <c r="L690">
        <v>2444</v>
      </c>
      <c r="M690">
        <v>2463</v>
      </c>
      <c r="N690">
        <v>3158</v>
      </c>
      <c r="O690">
        <v>9878</v>
      </c>
      <c r="P690">
        <v>4717</v>
      </c>
      <c r="Q690">
        <f t="shared" si="40"/>
        <v>1</v>
      </c>
      <c r="R690">
        <f>SUMIFS(Tabel132[Cluster],Tabel132[ID],A690)</f>
        <v>39</v>
      </c>
      <c r="S690">
        <f t="shared" si="41"/>
        <v>0.70636271599966305</v>
      </c>
      <c r="T690">
        <f t="shared" si="42"/>
        <v>3920</v>
      </c>
      <c r="U690">
        <f t="shared" si="43"/>
        <v>4532</v>
      </c>
    </row>
    <row r="691" spans="1:21" x14ac:dyDescent="0.25">
      <c r="A691">
        <v>699</v>
      </c>
      <c r="B691" t="s">
        <v>903</v>
      </c>
      <c r="C691">
        <v>25100</v>
      </c>
      <c r="D691">
        <v>119</v>
      </c>
      <c r="E691">
        <v>2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2</v>
      </c>
      <c r="O691">
        <v>0</v>
      </c>
      <c r="P691">
        <v>1</v>
      </c>
      <c r="Q691">
        <f t="shared" si="40"/>
        <v>1</v>
      </c>
      <c r="R691">
        <f>SUMIFS(Tabel132[Cluster],Tabel132[ID],A691)</f>
        <v>32</v>
      </c>
      <c r="S691">
        <f t="shared" si="41"/>
        <v>0.732078173256975</v>
      </c>
      <c r="T691">
        <f t="shared" si="42"/>
        <v>0.42857142857142855</v>
      </c>
      <c r="U691">
        <f t="shared" si="43"/>
        <v>0.6</v>
      </c>
    </row>
    <row r="692" spans="1:21" x14ac:dyDescent="0.25">
      <c r="A692">
        <v>700</v>
      </c>
      <c r="B692" t="s">
        <v>904</v>
      </c>
      <c r="C692">
        <v>74200</v>
      </c>
      <c r="D692">
        <v>88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f t="shared" si="40"/>
        <v>0</v>
      </c>
      <c r="R692">
        <f>SUMIFS(Tabel132[Cluster],Tabel132[ID],A692)</f>
        <v>84</v>
      </c>
      <c r="S692" t="str">
        <f t="shared" si="41"/>
        <v/>
      </c>
      <c r="T692">
        <f t="shared" si="42"/>
        <v>0</v>
      </c>
      <c r="U692">
        <f t="shared" si="43"/>
        <v>0</v>
      </c>
    </row>
    <row r="693" spans="1:21" x14ac:dyDescent="0.25">
      <c r="A693">
        <v>701</v>
      </c>
      <c r="B693" t="s">
        <v>905</v>
      </c>
      <c r="C693">
        <v>95900</v>
      </c>
      <c r="D693">
        <v>370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f t="shared" si="40"/>
        <v>0</v>
      </c>
      <c r="R693">
        <f>SUMIFS(Tabel132[Cluster],Tabel132[ID],A693)</f>
        <v>96</v>
      </c>
      <c r="S693" t="str">
        <f t="shared" si="41"/>
        <v/>
      </c>
      <c r="T693">
        <f t="shared" si="42"/>
        <v>0</v>
      </c>
      <c r="U693">
        <f t="shared" si="43"/>
        <v>0</v>
      </c>
    </row>
    <row r="694" spans="1:21" x14ac:dyDescent="0.25">
      <c r="A694">
        <v>702</v>
      </c>
      <c r="B694" t="s">
        <v>296</v>
      </c>
      <c r="C694">
        <v>3900</v>
      </c>
      <c r="D694">
        <v>353</v>
      </c>
      <c r="E694">
        <v>4626</v>
      </c>
      <c r="F694">
        <v>1334</v>
      </c>
      <c r="G694">
        <v>2175</v>
      </c>
      <c r="H694">
        <v>5149</v>
      </c>
      <c r="I694">
        <v>3151</v>
      </c>
      <c r="J694">
        <v>2026</v>
      </c>
      <c r="K694">
        <v>1999</v>
      </c>
      <c r="L694">
        <v>1619</v>
      </c>
      <c r="M694">
        <v>1905</v>
      </c>
      <c r="N694">
        <v>6438</v>
      </c>
      <c r="O694">
        <v>5331</v>
      </c>
      <c r="P694">
        <v>6622</v>
      </c>
      <c r="Q694">
        <f t="shared" si="40"/>
        <v>1</v>
      </c>
      <c r="R694">
        <f>SUMIFS(Tabel132[Cluster],Tabel132[ID],A694)</f>
        <v>5</v>
      </c>
      <c r="S694">
        <f t="shared" si="41"/>
        <v>0.22142292772894565</v>
      </c>
      <c r="T694">
        <f t="shared" si="42"/>
        <v>2922.8571428571427</v>
      </c>
      <c r="U694">
        <f t="shared" si="43"/>
        <v>4383</v>
      </c>
    </row>
    <row r="695" spans="1:21" x14ac:dyDescent="0.25">
      <c r="A695">
        <v>703</v>
      </c>
      <c r="B695" t="s">
        <v>297</v>
      </c>
      <c r="C695">
        <v>46400</v>
      </c>
      <c r="D695">
        <v>688</v>
      </c>
      <c r="E695">
        <v>506</v>
      </c>
      <c r="F695">
        <v>227</v>
      </c>
      <c r="G695">
        <v>621</v>
      </c>
      <c r="H695">
        <v>1546</v>
      </c>
      <c r="I695">
        <v>1073</v>
      </c>
      <c r="J695">
        <v>476</v>
      </c>
      <c r="K695">
        <v>716</v>
      </c>
      <c r="L695">
        <v>533</v>
      </c>
      <c r="M695">
        <v>674</v>
      </c>
      <c r="N695">
        <v>2464</v>
      </c>
      <c r="O695">
        <v>1229</v>
      </c>
      <c r="P695">
        <v>2909</v>
      </c>
      <c r="Q695">
        <f t="shared" si="40"/>
        <v>1</v>
      </c>
      <c r="R695">
        <f>SUMIFS(Tabel132[Cluster],Tabel132[ID],A695)</f>
        <v>61</v>
      </c>
      <c r="S695">
        <f t="shared" si="41"/>
        <v>9.3149614594298769E-2</v>
      </c>
      <c r="T695">
        <f t="shared" si="42"/>
        <v>737.85714285714289</v>
      </c>
      <c r="U695">
        <f t="shared" si="43"/>
        <v>1561.8</v>
      </c>
    </row>
    <row r="696" spans="1:21" x14ac:dyDescent="0.25">
      <c r="A696">
        <v>704</v>
      </c>
      <c r="B696" t="s">
        <v>298</v>
      </c>
      <c r="C696">
        <v>24700</v>
      </c>
      <c r="D696">
        <v>119</v>
      </c>
      <c r="E696">
        <v>308</v>
      </c>
      <c r="F696">
        <v>2457</v>
      </c>
      <c r="G696">
        <v>1089</v>
      </c>
      <c r="H696">
        <v>449</v>
      </c>
      <c r="I696">
        <v>398</v>
      </c>
      <c r="J696">
        <v>581</v>
      </c>
      <c r="K696">
        <v>479</v>
      </c>
      <c r="L696">
        <v>830</v>
      </c>
      <c r="M696">
        <v>1283</v>
      </c>
      <c r="N696">
        <v>1952</v>
      </c>
      <c r="O696">
        <v>1325</v>
      </c>
      <c r="P696">
        <v>455</v>
      </c>
      <c r="Q696">
        <f t="shared" si="40"/>
        <v>1</v>
      </c>
      <c r="R696">
        <f>SUMIFS(Tabel132[Cluster],Tabel132[ID],A696)</f>
        <v>32</v>
      </c>
      <c r="S696">
        <f t="shared" si="41"/>
        <v>0.41266166402338544</v>
      </c>
      <c r="T696">
        <f t="shared" si="42"/>
        <v>823</v>
      </c>
      <c r="U696">
        <f t="shared" si="43"/>
        <v>1169</v>
      </c>
    </row>
    <row r="697" spans="1:21" x14ac:dyDescent="0.25">
      <c r="A697">
        <v>705</v>
      </c>
      <c r="B697" t="s">
        <v>299</v>
      </c>
      <c r="C697">
        <v>99900</v>
      </c>
      <c r="D697">
        <v>229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12</v>
      </c>
      <c r="L697">
        <v>0</v>
      </c>
      <c r="M697">
        <v>0</v>
      </c>
      <c r="N697">
        <v>0</v>
      </c>
      <c r="O697">
        <v>24</v>
      </c>
      <c r="P697">
        <v>24</v>
      </c>
      <c r="Q697">
        <f t="shared" si="40"/>
        <v>1</v>
      </c>
      <c r="R697">
        <f>SUMIFS(Tabel132[Cluster],Tabel132[ID],A697)</f>
        <v>0</v>
      </c>
      <c r="S697">
        <f t="shared" si="41"/>
        <v>0.16652577472708197</v>
      </c>
      <c r="T697">
        <f t="shared" si="42"/>
        <v>1.7142857142857142</v>
      </c>
      <c r="U697">
        <f t="shared" si="43"/>
        <v>9.6</v>
      </c>
    </row>
    <row r="698" spans="1:21" x14ac:dyDescent="0.25">
      <c r="A698">
        <v>706</v>
      </c>
      <c r="B698" t="s">
        <v>300</v>
      </c>
      <c r="C698">
        <v>82400</v>
      </c>
      <c r="D698">
        <v>1100</v>
      </c>
      <c r="E698">
        <v>251</v>
      </c>
      <c r="F698">
        <v>145</v>
      </c>
      <c r="G698">
        <v>0</v>
      </c>
      <c r="H698">
        <v>621</v>
      </c>
      <c r="I698">
        <v>176</v>
      </c>
      <c r="J698">
        <v>124</v>
      </c>
      <c r="K698">
        <v>472</v>
      </c>
      <c r="L698">
        <v>88</v>
      </c>
      <c r="M698">
        <v>10</v>
      </c>
      <c r="N698">
        <v>1111</v>
      </c>
      <c r="O698">
        <v>104</v>
      </c>
      <c r="P698">
        <v>749</v>
      </c>
      <c r="Q698">
        <f t="shared" si="40"/>
        <v>1</v>
      </c>
      <c r="R698">
        <f>SUMIFS(Tabel132[Cluster],Tabel132[ID],A698)</f>
        <v>91</v>
      </c>
      <c r="S698">
        <f t="shared" si="41"/>
        <v>0.46535926135041028</v>
      </c>
      <c r="T698">
        <f t="shared" si="42"/>
        <v>255.57142857142858</v>
      </c>
      <c r="U698">
        <f t="shared" si="43"/>
        <v>412.4</v>
      </c>
    </row>
    <row r="699" spans="1:21" x14ac:dyDescent="0.25">
      <c r="A699">
        <v>707</v>
      </c>
      <c r="B699" t="s">
        <v>301</v>
      </c>
      <c r="C699">
        <v>8500</v>
      </c>
      <c r="D699">
        <v>44</v>
      </c>
      <c r="E699">
        <v>0</v>
      </c>
      <c r="F699">
        <v>0</v>
      </c>
      <c r="G699">
        <v>0</v>
      </c>
      <c r="H699">
        <v>2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  <c r="O699">
        <v>1</v>
      </c>
      <c r="P699">
        <v>0</v>
      </c>
      <c r="Q699">
        <f t="shared" si="40"/>
        <v>1</v>
      </c>
      <c r="R699">
        <f>SUMIFS(Tabel132[Cluster],Tabel132[ID],A699)</f>
        <v>26</v>
      </c>
      <c r="S699">
        <f t="shared" si="41"/>
        <v>0.78005475107779021</v>
      </c>
      <c r="T699">
        <f t="shared" si="42"/>
        <v>0.2857142857142857</v>
      </c>
      <c r="U699">
        <f t="shared" si="43"/>
        <v>0.4</v>
      </c>
    </row>
    <row r="700" spans="1:21" x14ac:dyDescent="0.25">
      <c r="A700">
        <v>708</v>
      </c>
      <c r="B700" t="s">
        <v>906</v>
      </c>
      <c r="C700">
        <v>74300</v>
      </c>
      <c r="D700">
        <v>88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f t="shared" si="40"/>
        <v>0</v>
      </c>
      <c r="R700">
        <f>SUMIFS(Tabel132[Cluster],Tabel132[ID],A700)</f>
        <v>84</v>
      </c>
      <c r="S700" t="str">
        <f t="shared" si="41"/>
        <v/>
      </c>
      <c r="T700">
        <f t="shared" si="42"/>
        <v>0</v>
      </c>
      <c r="U700">
        <f t="shared" si="43"/>
        <v>0</v>
      </c>
    </row>
    <row r="701" spans="1:21" x14ac:dyDescent="0.25">
      <c r="A701">
        <v>709</v>
      </c>
      <c r="B701" t="s">
        <v>907</v>
      </c>
      <c r="C701">
        <v>64000</v>
      </c>
      <c r="D701">
        <v>637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f t="shared" si="40"/>
        <v>0</v>
      </c>
      <c r="R701">
        <f>SUMIFS(Tabel132[Cluster],Tabel132[ID],A701)</f>
        <v>76</v>
      </c>
      <c r="S701" t="str">
        <f t="shared" si="41"/>
        <v/>
      </c>
      <c r="T701">
        <f t="shared" si="42"/>
        <v>0</v>
      </c>
      <c r="U701">
        <f t="shared" si="43"/>
        <v>0</v>
      </c>
    </row>
    <row r="702" spans="1:21" x14ac:dyDescent="0.25">
      <c r="A702">
        <v>710</v>
      </c>
      <c r="B702" t="s">
        <v>908</v>
      </c>
      <c r="C702">
        <v>99500</v>
      </c>
      <c r="D702">
        <v>967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f t="shared" si="40"/>
        <v>0</v>
      </c>
      <c r="R702">
        <f>SUMIFS(Tabel132[Cluster],Tabel132[ID],A702)</f>
        <v>0</v>
      </c>
      <c r="S702" t="str">
        <f t="shared" si="41"/>
        <v/>
      </c>
      <c r="T702">
        <f t="shared" si="42"/>
        <v>0</v>
      </c>
      <c r="U702">
        <f t="shared" si="43"/>
        <v>0</v>
      </c>
    </row>
    <row r="703" spans="1:21" x14ac:dyDescent="0.25">
      <c r="A703">
        <v>711</v>
      </c>
      <c r="B703" t="s">
        <v>909</v>
      </c>
      <c r="C703">
        <v>90300</v>
      </c>
      <c r="D703">
        <v>720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f t="shared" si="40"/>
        <v>0</v>
      </c>
      <c r="R703">
        <f>SUMIFS(Tabel132[Cluster],Tabel132[ID],A703)</f>
        <v>96</v>
      </c>
      <c r="S703" t="str">
        <f t="shared" si="41"/>
        <v/>
      </c>
      <c r="T703">
        <f t="shared" si="42"/>
        <v>0</v>
      </c>
      <c r="U703">
        <f t="shared" si="43"/>
        <v>0</v>
      </c>
    </row>
    <row r="704" spans="1:21" x14ac:dyDescent="0.25">
      <c r="A704">
        <v>712</v>
      </c>
      <c r="B704" t="s">
        <v>910</v>
      </c>
      <c r="C704">
        <v>43300</v>
      </c>
      <c r="D704">
        <v>926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f t="shared" si="40"/>
        <v>0</v>
      </c>
      <c r="R704">
        <f>SUMIFS(Tabel132[Cluster],Tabel132[ID],A704)</f>
        <v>55</v>
      </c>
      <c r="S704" t="str">
        <f t="shared" si="41"/>
        <v/>
      </c>
      <c r="T704">
        <f t="shared" si="42"/>
        <v>0</v>
      </c>
      <c r="U704">
        <f t="shared" si="43"/>
        <v>0</v>
      </c>
    </row>
    <row r="705" spans="1:21" x14ac:dyDescent="0.25">
      <c r="A705">
        <v>713</v>
      </c>
      <c r="B705" t="s">
        <v>911</v>
      </c>
      <c r="C705">
        <v>112300</v>
      </c>
      <c r="D705">
        <v>1099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f t="shared" si="40"/>
        <v>0</v>
      </c>
      <c r="R705">
        <f>SUMIFS(Tabel132[Cluster],Tabel132[ID],A705)</f>
        <v>0</v>
      </c>
      <c r="S705" t="str">
        <f t="shared" si="41"/>
        <v/>
      </c>
      <c r="T705">
        <f t="shared" si="42"/>
        <v>0</v>
      </c>
      <c r="U705">
        <f t="shared" si="43"/>
        <v>0</v>
      </c>
    </row>
    <row r="706" spans="1:21" x14ac:dyDescent="0.25">
      <c r="A706">
        <v>714</v>
      </c>
      <c r="B706" t="s">
        <v>912</v>
      </c>
      <c r="C706">
        <v>20800</v>
      </c>
      <c r="D706">
        <v>315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f t="shared" si="40"/>
        <v>0</v>
      </c>
      <c r="R706">
        <f>SUMIFS(Tabel132[Cluster],Tabel132[ID],A706)</f>
        <v>0</v>
      </c>
      <c r="S706" t="str">
        <f t="shared" si="41"/>
        <v/>
      </c>
      <c r="T706">
        <f t="shared" si="42"/>
        <v>0</v>
      </c>
      <c r="U706">
        <f t="shared" si="43"/>
        <v>0</v>
      </c>
    </row>
    <row r="707" spans="1:21" x14ac:dyDescent="0.25">
      <c r="A707">
        <v>715</v>
      </c>
      <c r="B707" t="s">
        <v>913</v>
      </c>
      <c r="C707">
        <v>41700</v>
      </c>
      <c r="D707">
        <v>918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f t="shared" si="40"/>
        <v>0</v>
      </c>
      <c r="R707">
        <f>SUMIFS(Tabel132[Cluster],Tabel132[ID],A707)</f>
        <v>54</v>
      </c>
      <c r="S707" t="str">
        <f t="shared" si="41"/>
        <v/>
      </c>
      <c r="T707">
        <f t="shared" si="42"/>
        <v>0</v>
      </c>
      <c r="U707">
        <f t="shared" si="43"/>
        <v>0</v>
      </c>
    </row>
    <row r="708" spans="1:21" x14ac:dyDescent="0.25">
      <c r="A708">
        <v>716</v>
      </c>
      <c r="B708" t="s">
        <v>914</v>
      </c>
      <c r="C708">
        <v>74400</v>
      </c>
      <c r="D708">
        <v>88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f t="shared" ref="Q708:Q771" si="44">IF(AND(T708=0,U708=0),0,1)</f>
        <v>0</v>
      </c>
      <c r="R708">
        <f>SUMIFS(Tabel132[Cluster],Tabel132[ID],A708)</f>
        <v>84</v>
      </c>
      <c r="S708" t="str">
        <f t="shared" ref="S708:S771" si="45">IFERROR(_xlfn.T.TEST(E708:K708,L708:P708,2,2),"")</f>
        <v/>
      </c>
      <c r="T708">
        <f t="shared" ref="T708:T771" si="46">AVERAGE(E708:K708)</f>
        <v>0</v>
      </c>
      <c r="U708">
        <f t="shared" ref="U708:U771" si="47">AVERAGE(L708:P708)</f>
        <v>0</v>
      </c>
    </row>
    <row r="709" spans="1:21" x14ac:dyDescent="0.25">
      <c r="A709">
        <v>717</v>
      </c>
      <c r="B709" t="s">
        <v>915</v>
      </c>
      <c r="C709">
        <v>101700</v>
      </c>
      <c r="D709">
        <v>967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f t="shared" si="44"/>
        <v>0</v>
      </c>
      <c r="R709">
        <f>SUMIFS(Tabel132[Cluster],Tabel132[ID],A709)</f>
        <v>0</v>
      </c>
      <c r="S709" t="str">
        <f t="shared" si="45"/>
        <v/>
      </c>
      <c r="T709">
        <f t="shared" si="46"/>
        <v>0</v>
      </c>
      <c r="U709">
        <f t="shared" si="47"/>
        <v>0</v>
      </c>
    </row>
    <row r="710" spans="1:21" x14ac:dyDescent="0.25">
      <c r="A710">
        <v>718</v>
      </c>
      <c r="B710" t="s">
        <v>302</v>
      </c>
      <c r="C710">
        <v>64100</v>
      </c>
      <c r="D710">
        <v>709</v>
      </c>
      <c r="E710">
        <v>4120</v>
      </c>
      <c r="F710">
        <v>2296</v>
      </c>
      <c r="G710">
        <v>439</v>
      </c>
      <c r="H710">
        <v>6363</v>
      </c>
      <c r="I710">
        <v>3378</v>
      </c>
      <c r="J710">
        <v>1620</v>
      </c>
      <c r="K710">
        <v>2505</v>
      </c>
      <c r="L710">
        <v>1451</v>
      </c>
      <c r="M710">
        <v>934</v>
      </c>
      <c r="N710">
        <v>3114</v>
      </c>
      <c r="O710">
        <v>2921</v>
      </c>
      <c r="P710">
        <v>2181</v>
      </c>
      <c r="Q710">
        <f t="shared" si="44"/>
        <v>1</v>
      </c>
      <c r="R710">
        <f>SUMIFS(Tabel132[Cluster],Tabel132[ID],A710)</f>
        <v>76</v>
      </c>
      <c r="S710">
        <f t="shared" si="45"/>
        <v>0.38912884060202291</v>
      </c>
      <c r="T710">
        <f t="shared" si="46"/>
        <v>2960.1428571428573</v>
      </c>
      <c r="U710">
        <f t="shared" si="47"/>
        <v>2120.1999999999998</v>
      </c>
    </row>
    <row r="711" spans="1:21" x14ac:dyDescent="0.25">
      <c r="A711">
        <v>719</v>
      </c>
      <c r="B711" t="s">
        <v>916</v>
      </c>
      <c r="C711">
        <v>3400</v>
      </c>
      <c r="D711">
        <v>322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f t="shared" si="44"/>
        <v>0</v>
      </c>
      <c r="R711">
        <f>SUMIFS(Tabel132[Cluster],Tabel132[ID],A711)</f>
        <v>0</v>
      </c>
      <c r="S711" t="str">
        <f t="shared" si="45"/>
        <v/>
      </c>
      <c r="T711">
        <f t="shared" si="46"/>
        <v>0</v>
      </c>
      <c r="U711">
        <f t="shared" si="47"/>
        <v>0</v>
      </c>
    </row>
    <row r="712" spans="1:21" x14ac:dyDescent="0.25">
      <c r="A712">
        <v>720</v>
      </c>
      <c r="B712" t="s">
        <v>917</v>
      </c>
      <c r="C712">
        <v>90200</v>
      </c>
      <c r="D712">
        <v>386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f t="shared" si="44"/>
        <v>0</v>
      </c>
      <c r="R712">
        <f>SUMIFS(Tabel132[Cluster],Tabel132[ID],A712)</f>
        <v>96</v>
      </c>
      <c r="S712" t="str">
        <f t="shared" si="45"/>
        <v/>
      </c>
      <c r="T712">
        <f t="shared" si="46"/>
        <v>0</v>
      </c>
      <c r="U712">
        <f t="shared" si="47"/>
        <v>0</v>
      </c>
    </row>
    <row r="713" spans="1:21" x14ac:dyDescent="0.25">
      <c r="A713">
        <v>721</v>
      </c>
      <c r="B713" t="s">
        <v>303</v>
      </c>
      <c r="C713">
        <v>16500</v>
      </c>
      <c r="D713">
        <v>385</v>
      </c>
      <c r="E713">
        <v>1624</v>
      </c>
      <c r="F713">
        <v>1234</v>
      </c>
      <c r="G713">
        <v>1160</v>
      </c>
      <c r="H713">
        <v>2131</v>
      </c>
      <c r="I713">
        <v>785</v>
      </c>
      <c r="J713">
        <v>927</v>
      </c>
      <c r="K713">
        <v>730</v>
      </c>
      <c r="L713">
        <v>593</v>
      </c>
      <c r="M713">
        <v>2141</v>
      </c>
      <c r="N713">
        <v>768</v>
      </c>
      <c r="O713">
        <v>1336</v>
      </c>
      <c r="P713">
        <v>892</v>
      </c>
      <c r="Q713">
        <f t="shared" si="44"/>
        <v>1</v>
      </c>
      <c r="R713">
        <f>SUMIFS(Tabel132[Cluster],Tabel132[ID],A713)</f>
        <v>20</v>
      </c>
      <c r="S713">
        <f t="shared" si="45"/>
        <v>0.80665377398754479</v>
      </c>
      <c r="T713">
        <f t="shared" si="46"/>
        <v>1227.2857142857142</v>
      </c>
      <c r="U713">
        <f t="shared" si="47"/>
        <v>1146</v>
      </c>
    </row>
    <row r="714" spans="1:21" x14ac:dyDescent="0.25">
      <c r="A714">
        <v>722</v>
      </c>
      <c r="B714" t="s">
        <v>918</v>
      </c>
      <c r="C714">
        <v>114900</v>
      </c>
      <c r="D714">
        <v>1068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f t="shared" si="44"/>
        <v>0</v>
      </c>
      <c r="R714">
        <f>SUMIFS(Tabel132[Cluster],Tabel132[ID],A714)</f>
        <v>0</v>
      </c>
      <c r="S714" t="str">
        <f t="shared" si="45"/>
        <v/>
      </c>
      <c r="T714">
        <f t="shared" si="46"/>
        <v>0</v>
      </c>
      <c r="U714">
        <f t="shared" si="47"/>
        <v>0</v>
      </c>
    </row>
    <row r="715" spans="1:21" x14ac:dyDescent="0.25">
      <c r="A715">
        <v>723</v>
      </c>
      <c r="B715" t="s">
        <v>919</v>
      </c>
      <c r="C715">
        <v>21400</v>
      </c>
      <c r="D715">
        <v>714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f t="shared" si="44"/>
        <v>0</v>
      </c>
      <c r="R715">
        <f>SUMIFS(Tabel132[Cluster],Tabel132[ID],A715)</f>
        <v>0</v>
      </c>
      <c r="S715" t="str">
        <f t="shared" si="45"/>
        <v/>
      </c>
      <c r="T715">
        <f t="shared" si="46"/>
        <v>0</v>
      </c>
      <c r="U715">
        <f t="shared" si="47"/>
        <v>0</v>
      </c>
    </row>
    <row r="716" spans="1:21" x14ac:dyDescent="0.25">
      <c r="A716">
        <v>724</v>
      </c>
      <c r="B716" t="s">
        <v>920</v>
      </c>
      <c r="C716">
        <v>74500</v>
      </c>
      <c r="D716">
        <v>88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f t="shared" si="44"/>
        <v>0</v>
      </c>
      <c r="R716">
        <f>SUMIFS(Tabel132[Cluster],Tabel132[ID],A716)</f>
        <v>84</v>
      </c>
      <c r="S716" t="str">
        <f t="shared" si="45"/>
        <v/>
      </c>
      <c r="T716">
        <f t="shared" si="46"/>
        <v>0</v>
      </c>
      <c r="U716">
        <f t="shared" si="47"/>
        <v>0</v>
      </c>
    </row>
    <row r="717" spans="1:21" x14ac:dyDescent="0.25">
      <c r="A717">
        <v>725</v>
      </c>
      <c r="B717" t="s">
        <v>304</v>
      </c>
      <c r="C717">
        <v>64200</v>
      </c>
      <c r="D717">
        <v>709</v>
      </c>
      <c r="E717">
        <v>117</v>
      </c>
      <c r="F717">
        <v>8</v>
      </c>
      <c r="G717">
        <v>12</v>
      </c>
      <c r="H717">
        <v>402</v>
      </c>
      <c r="I717">
        <v>135</v>
      </c>
      <c r="J717">
        <v>23</v>
      </c>
      <c r="K717">
        <v>49</v>
      </c>
      <c r="L717">
        <v>12</v>
      </c>
      <c r="M717">
        <v>8</v>
      </c>
      <c r="N717">
        <v>263</v>
      </c>
      <c r="O717">
        <v>206</v>
      </c>
      <c r="P717">
        <v>156</v>
      </c>
      <c r="Q717">
        <f t="shared" si="44"/>
        <v>1</v>
      </c>
      <c r="R717">
        <f>SUMIFS(Tabel132[Cluster],Tabel132[ID],A717)</f>
        <v>76</v>
      </c>
      <c r="S717">
        <f t="shared" si="45"/>
        <v>0.7749965097097028</v>
      </c>
      <c r="T717">
        <f t="shared" si="46"/>
        <v>106.57142857142857</v>
      </c>
      <c r="U717">
        <f t="shared" si="47"/>
        <v>129</v>
      </c>
    </row>
    <row r="718" spans="1:21" x14ac:dyDescent="0.25">
      <c r="A718">
        <v>726</v>
      </c>
      <c r="B718" t="s">
        <v>305</v>
      </c>
      <c r="C718">
        <v>39300</v>
      </c>
      <c r="D718">
        <v>1080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f t="shared" si="44"/>
        <v>0</v>
      </c>
      <c r="R718">
        <f>SUMIFS(Tabel132[Cluster],Tabel132[ID],A718)</f>
        <v>52</v>
      </c>
      <c r="S718" t="str">
        <f t="shared" si="45"/>
        <v/>
      </c>
      <c r="T718">
        <f t="shared" si="46"/>
        <v>0</v>
      </c>
      <c r="U718">
        <f t="shared" si="47"/>
        <v>0</v>
      </c>
    </row>
    <row r="719" spans="1:21" x14ac:dyDescent="0.25">
      <c r="A719">
        <v>727</v>
      </c>
      <c r="B719" t="s">
        <v>921</v>
      </c>
      <c r="C719">
        <v>43400</v>
      </c>
      <c r="D719">
        <v>926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f t="shared" si="44"/>
        <v>0</v>
      </c>
      <c r="R719">
        <f>SUMIFS(Tabel132[Cluster],Tabel132[ID],A719)</f>
        <v>55</v>
      </c>
      <c r="S719" t="str">
        <f t="shared" si="45"/>
        <v/>
      </c>
      <c r="T719">
        <f t="shared" si="46"/>
        <v>0</v>
      </c>
      <c r="U719">
        <f t="shared" si="47"/>
        <v>0</v>
      </c>
    </row>
    <row r="720" spans="1:21" x14ac:dyDescent="0.25">
      <c r="A720">
        <v>728</v>
      </c>
      <c r="B720" t="s">
        <v>306</v>
      </c>
      <c r="C720">
        <v>105900</v>
      </c>
      <c r="D720">
        <v>960</v>
      </c>
      <c r="E720">
        <v>3</v>
      </c>
      <c r="F720">
        <v>0</v>
      </c>
      <c r="G720">
        <v>21</v>
      </c>
      <c r="H720">
        <v>65</v>
      </c>
      <c r="I720">
        <v>0</v>
      </c>
      <c r="J720">
        <v>15</v>
      </c>
      <c r="K720">
        <v>294</v>
      </c>
      <c r="L720">
        <v>0</v>
      </c>
      <c r="M720">
        <v>77</v>
      </c>
      <c r="N720">
        <v>31</v>
      </c>
      <c r="O720">
        <v>98</v>
      </c>
      <c r="P720">
        <v>37</v>
      </c>
      <c r="Q720">
        <f t="shared" si="44"/>
        <v>1</v>
      </c>
      <c r="R720">
        <f>SUMIFS(Tabel132[Cluster],Tabel132[ID],A720)</f>
        <v>0</v>
      </c>
      <c r="S720">
        <f t="shared" si="45"/>
        <v>0.87369315426858418</v>
      </c>
      <c r="T720">
        <f t="shared" si="46"/>
        <v>56.857142857142854</v>
      </c>
      <c r="U720">
        <f t="shared" si="47"/>
        <v>48.6</v>
      </c>
    </row>
    <row r="721" spans="1:21" x14ac:dyDescent="0.25">
      <c r="A721">
        <v>729</v>
      </c>
      <c r="B721" t="s">
        <v>307</v>
      </c>
      <c r="C721">
        <v>28500</v>
      </c>
      <c r="D721">
        <v>541</v>
      </c>
      <c r="E721">
        <v>334</v>
      </c>
      <c r="F721">
        <v>410</v>
      </c>
      <c r="G721">
        <v>305</v>
      </c>
      <c r="H721">
        <v>1436</v>
      </c>
      <c r="I721">
        <v>1074</v>
      </c>
      <c r="J721">
        <v>344</v>
      </c>
      <c r="K721">
        <v>636</v>
      </c>
      <c r="L721">
        <v>462</v>
      </c>
      <c r="M721">
        <v>314</v>
      </c>
      <c r="N721">
        <v>1785</v>
      </c>
      <c r="O721">
        <v>326</v>
      </c>
      <c r="P721">
        <v>1408</v>
      </c>
      <c r="Q721">
        <f t="shared" si="44"/>
        <v>1</v>
      </c>
      <c r="R721">
        <f>SUMIFS(Tabel132[Cluster],Tabel132[ID],A721)</f>
        <v>36</v>
      </c>
      <c r="S721">
        <f t="shared" si="45"/>
        <v>0.5306359667557532</v>
      </c>
      <c r="T721">
        <f t="shared" si="46"/>
        <v>648.42857142857144</v>
      </c>
      <c r="U721">
        <f t="shared" si="47"/>
        <v>859</v>
      </c>
    </row>
    <row r="722" spans="1:21" x14ac:dyDescent="0.25">
      <c r="A722">
        <v>730</v>
      </c>
      <c r="B722" t="s">
        <v>922</v>
      </c>
      <c r="C722">
        <v>115400</v>
      </c>
      <c r="D722">
        <v>1083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f t="shared" si="44"/>
        <v>0</v>
      </c>
      <c r="R722">
        <f>SUMIFS(Tabel132[Cluster],Tabel132[ID],A722)</f>
        <v>0</v>
      </c>
      <c r="S722" t="str">
        <f t="shared" si="45"/>
        <v/>
      </c>
      <c r="T722">
        <f t="shared" si="46"/>
        <v>0</v>
      </c>
      <c r="U722">
        <f t="shared" si="47"/>
        <v>0</v>
      </c>
    </row>
    <row r="723" spans="1:21" x14ac:dyDescent="0.25">
      <c r="A723">
        <v>731</v>
      </c>
      <c r="B723" t="s">
        <v>923</v>
      </c>
      <c r="C723">
        <v>22000</v>
      </c>
      <c r="D723">
        <v>714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f t="shared" si="44"/>
        <v>0</v>
      </c>
      <c r="R723">
        <f>SUMIFS(Tabel132[Cluster],Tabel132[ID],A723)</f>
        <v>28</v>
      </c>
      <c r="S723" t="str">
        <f t="shared" si="45"/>
        <v/>
      </c>
      <c r="T723">
        <f t="shared" si="46"/>
        <v>0</v>
      </c>
      <c r="U723">
        <f t="shared" si="47"/>
        <v>0</v>
      </c>
    </row>
    <row r="724" spans="1:21" x14ac:dyDescent="0.25">
      <c r="A724">
        <v>732</v>
      </c>
      <c r="B724" t="s">
        <v>924</v>
      </c>
      <c r="C724">
        <v>74900</v>
      </c>
      <c r="D724">
        <v>491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f t="shared" si="44"/>
        <v>0</v>
      </c>
      <c r="R724">
        <f>SUMIFS(Tabel132[Cluster],Tabel132[ID],A724)</f>
        <v>84</v>
      </c>
      <c r="S724" t="str">
        <f t="shared" si="45"/>
        <v/>
      </c>
      <c r="T724">
        <f t="shared" si="46"/>
        <v>0</v>
      </c>
      <c r="U724">
        <f t="shared" si="47"/>
        <v>0</v>
      </c>
    </row>
    <row r="725" spans="1:21" x14ac:dyDescent="0.25">
      <c r="A725">
        <v>733</v>
      </c>
      <c r="B725" t="s">
        <v>308</v>
      </c>
      <c r="C725">
        <v>64300</v>
      </c>
      <c r="D725">
        <v>709</v>
      </c>
      <c r="E725">
        <v>12817</v>
      </c>
      <c r="F725">
        <v>6750</v>
      </c>
      <c r="G725">
        <v>1713</v>
      </c>
      <c r="H725">
        <v>17380</v>
      </c>
      <c r="I725">
        <v>9736</v>
      </c>
      <c r="J725">
        <v>3035</v>
      </c>
      <c r="K725">
        <v>8649</v>
      </c>
      <c r="L725">
        <v>3005</v>
      </c>
      <c r="M725">
        <v>1301</v>
      </c>
      <c r="N725">
        <v>10434</v>
      </c>
      <c r="O725">
        <v>6052</v>
      </c>
      <c r="P725">
        <v>7800</v>
      </c>
      <c r="Q725">
        <f t="shared" si="44"/>
        <v>1</v>
      </c>
      <c r="R725">
        <f>SUMIFS(Tabel132[Cluster],Tabel132[ID],A725)</f>
        <v>76</v>
      </c>
      <c r="S725">
        <f t="shared" si="45"/>
        <v>0.33328655341162183</v>
      </c>
      <c r="T725">
        <f t="shared" si="46"/>
        <v>8582.8571428571431</v>
      </c>
      <c r="U725">
        <f t="shared" si="47"/>
        <v>5718.4</v>
      </c>
    </row>
    <row r="726" spans="1:21" x14ac:dyDescent="0.25">
      <c r="A726">
        <v>734</v>
      </c>
      <c r="B726" t="s">
        <v>925</v>
      </c>
      <c r="C726">
        <v>39800</v>
      </c>
      <c r="D726">
        <v>726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f t="shared" si="44"/>
        <v>0</v>
      </c>
      <c r="R726">
        <f>SUMIFS(Tabel132[Cluster],Tabel132[ID],A726)</f>
        <v>52</v>
      </c>
      <c r="S726" t="str">
        <f t="shared" si="45"/>
        <v/>
      </c>
      <c r="T726">
        <f t="shared" si="46"/>
        <v>0</v>
      </c>
      <c r="U726">
        <f t="shared" si="47"/>
        <v>0</v>
      </c>
    </row>
    <row r="727" spans="1:21" x14ac:dyDescent="0.25">
      <c r="A727">
        <v>735</v>
      </c>
      <c r="B727" t="s">
        <v>309</v>
      </c>
      <c r="C727">
        <v>11400</v>
      </c>
      <c r="D727">
        <v>1002</v>
      </c>
      <c r="E727">
        <v>348</v>
      </c>
      <c r="F727">
        <v>997</v>
      </c>
      <c r="G727">
        <v>323</v>
      </c>
      <c r="H727">
        <v>1314</v>
      </c>
      <c r="I727">
        <v>226</v>
      </c>
      <c r="J727">
        <v>1067</v>
      </c>
      <c r="K727">
        <v>821</v>
      </c>
      <c r="L727">
        <v>758</v>
      </c>
      <c r="M727">
        <v>102</v>
      </c>
      <c r="N727">
        <v>920</v>
      </c>
      <c r="O727">
        <v>2275</v>
      </c>
      <c r="P727">
        <v>702</v>
      </c>
      <c r="Q727">
        <f t="shared" si="44"/>
        <v>1</v>
      </c>
      <c r="R727">
        <f>SUMIFS(Tabel132[Cluster],Tabel132[ID],A727)</f>
        <v>15</v>
      </c>
      <c r="S727">
        <f t="shared" si="45"/>
        <v>0.54315657046859034</v>
      </c>
      <c r="T727">
        <f t="shared" si="46"/>
        <v>728</v>
      </c>
      <c r="U727">
        <f t="shared" si="47"/>
        <v>951.4</v>
      </c>
    </row>
    <row r="728" spans="1:21" x14ac:dyDescent="0.25">
      <c r="A728">
        <v>736</v>
      </c>
      <c r="B728" t="s">
        <v>926</v>
      </c>
      <c r="C728">
        <v>110000</v>
      </c>
      <c r="D728">
        <v>1000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f t="shared" si="44"/>
        <v>0</v>
      </c>
      <c r="R728">
        <f>SUMIFS(Tabel132[Cluster],Tabel132[ID],A728)</f>
        <v>0</v>
      </c>
      <c r="S728" t="str">
        <f t="shared" si="45"/>
        <v/>
      </c>
      <c r="T728">
        <f t="shared" si="46"/>
        <v>0</v>
      </c>
      <c r="U728">
        <f t="shared" si="47"/>
        <v>0</v>
      </c>
    </row>
    <row r="729" spans="1:21" x14ac:dyDescent="0.25">
      <c r="A729">
        <v>737</v>
      </c>
      <c r="B729" t="s">
        <v>927</v>
      </c>
      <c r="C729">
        <v>111700</v>
      </c>
      <c r="D729">
        <v>1099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f t="shared" si="44"/>
        <v>0</v>
      </c>
      <c r="R729">
        <f>SUMIFS(Tabel132[Cluster],Tabel132[ID],A729)</f>
        <v>0</v>
      </c>
      <c r="S729" t="str">
        <f t="shared" si="45"/>
        <v/>
      </c>
      <c r="T729">
        <f t="shared" si="46"/>
        <v>0</v>
      </c>
      <c r="U729">
        <f t="shared" si="47"/>
        <v>0</v>
      </c>
    </row>
    <row r="730" spans="1:21" x14ac:dyDescent="0.25">
      <c r="A730">
        <v>738</v>
      </c>
      <c r="B730" t="s">
        <v>928</v>
      </c>
      <c r="C730">
        <v>22600</v>
      </c>
      <c r="D730">
        <v>714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f t="shared" si="44"/>
        <v>0</v>
      </c>
      <c r="R730">
        <f>SUMIFS(Tabel132[Cluster],Tabel132[ID],A730)</f>
        <v>29</v>
      </c>
      <c r="S730" t="str">
        <f t="shared" si="45"/>
        <v/>
      </c>
      <c r="T730">
        <f t="shared" si="46"/>
        <v>0</v>
      </c>
      <c r="U730">
        <f t="shared" si="47"/>
        <v>0</v>
      </c>
    </row>
    <row r="731" spans="1:21" x14ac:dyDescent="0.25">
      <c r="A731">
        <v>739</v>
      </c>
      <c r="B731" t="s">
        <v>929</v>
      </c>
      <c r="C731">
        <v>18600</v>
      </c>
      <c r="D731">
        <v>31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f t="shared" si="44"/>
        <v>0</v>
      </c>
      <c r="R731">
        <f>SUMIFS(Tabel132[Cluster],Tabel132[ID],A731)</f>
        <v>0</v>
      </c>
      <c r="S731" t="str">
        <f t="shared" si="45"/>
        <v/>
      </c>
      <c r="T731">
        <f t="shared" si="46"/>
        <v>0</v>
      </c>
      <c r="U731">
        <f t="shared" si="47"/>
        <v>0</v>
      </c>
    </row>
    <row r="732" spans="1:21" x14ac:dyDescent="0.25">
      <c r="A732">
        <v>740</v>
      </c>
      <c r="B732" t="s">
        <v>930</v>
      </c>
      <c r="C732">
        <v>75700</v>
      </c>
      <c r="D732">
        <v>515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f t="shared" si="44"/>
        <v>0</v>
      </c>
      <c r="R732">
        <f>SUMIFS(Tabel132[Cluster],Tabel132[ID],A732)</f>
        <v>84</v>
      </c>
      <c r="S732" t="str">
        <f t="shared" si="45"/>
        <v/>
      </c>
      <c r="T732">
        <f t="shared" si="46"/>
        <v>0</v>
      </c>
      <c r="U732">
        <f t="shared" si="47"/>
        <v>0</v>
      </c>
    </row>
    <row r="733" spans="1:21" x14ac:dyDescent="0.25">
      <c r="A733">
        <v>741</v>
      </c>
      <c r="B733" t="s">
        <v>310</v>
      </c>
      <c r="C733">
        <v>64400</v>
      </c>
      <c r="D733">
        <v>733</v>
      </c>
      <c r="E733">
        <v>164</v>
      </c>
      <c r="F733">
        <v>9</v>
      </c>
      <c r="G733">
        <v>16</v>
      </c>
      <c r="H733">
        <v>189</v>
      </c>
      <c r="I733">
        <v>69</v>
      </c>
      <c r="J733">
        <v>52</v>
      </c>
      <c r="K733">
        <v>343</v>
      </c>
      <c r="L733">
        <v>16</v>
      </c>
      <c r="M733">
        <v>5</v>
      </c>
      <c r="N733">
        <v>562</v>
      </c>
      <c r="O733">
        <v>157</v>
      </c>
      <c r="P733">
        <v>326</v>
      </c>
      <c r="Q733">
        <f t="shared" si="44"/>
        <v>1</v>
      </c>
      <c r="R733">
        <f>SUMIFS(Tabel132[Cluster],Tabel132[ID],A733)</f>
        <v>76</v>
      </c>
      <c r="S733">
        <f t="shared" si="45"/>
        <v>0.38610267350452976</v>
      </c>
      <c r="T733">
        <f t="shared" si="46"/>
        <v>120.28571428571429</v>
      </c>
      <c r="U733">
        <f t="shared" si="47"/>
        <v>213.2</v>
      </c>
    </row>
    <row r="734" spans="1:21" x14ac:dyDescent="0.25">
      <c r="A734">
        <v>742</v>
      </c>
      <c r="B734" t="s">
        <v>931</v>
      </c>
      <c r="C734">
        <v>39900</v>
      </c>
      <c r="D734">
        <v>734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f t="shared" si="44"/>
        <v>0</v>
      </c>
      <c r="R734">
        <f>SUMIFS(Tabel132[Cluster],Tabel132[ID],A734)</f>
        <v>52</v>
      </c>
      <c r="S734" t="str">
        <f t="shared" si="45"/>
        <v/>
      </c>
      <c r="T734">
        <f t="shared" si="46"/>
        <v>0</v>
      </c>
      <c r="U734">
        <f t="shared" si="47"/>
        <v>0</v>
      </c>
    </row>
    <row r="735" spans="1:21" x14ac:dyDescent="0.25">
      <c r="A735">
        <v>743</v>
      </c>
      <c r="B735" t="s">
        <v>932</v>
      </c>
      <c r="C735">
        <v>43600</v>
      </c>
      <c r="D735">
        <v>926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f t="shared" si="44"/>
        <v>0</v>
      </c>
      <c r="R735">
        <f>SUMIFS(Tabel132[Cluster],Tabel132[ID],A735)</f>
        <v>55</v>
      </c>
      <c r="S735" t="str">
        <f t="shared" si="45"/>
        <v/>
      </c>
      <c r="T735">
        <f t="shared" si="46"/>
        <v>0</v>
      </c>
      <c r="U735">
        <f t="shared" si="47"/>
        <v>0</v>
      </c>
    </row>
    <row r="736" spans="1:21" x14ac:dyDescent="0.25">
      <c r="A736">
        <v>744</v>
      </c>
      <c r="B736" t="s">
        <v>933</v>
      </c>
      <c r="C736">
        <v>104300</v>
      </c>
      <c r="D736">
        <v>960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f t="shared" si="44"/>
        <v>0</v>
      </c>
      <c r="R736">
        <f>SUMIFS(Tabel132[Cluster],Tabel132[ID],A736)</f>
        <v>0</v>
      </c>
      <c r="S736" t="str">
        <f t="shared" si="45"/>
        <v/>
      </c>
      <c r="T736">
        <f t="shared" si="46"/>
        <v>0</v>
      </c>
      <c r="U736">
        <f t="shared" si="47"/>
        <v>0</v>
      </c>
    </row>
    <row r="737" spans="1:21" x14ac:dyDescent="0.25">
      <c r="A737">
        <v>745</v>
      </c>
      <c r="B737" t="s">
        <v>934</v>
      </c>
      <c r="C737">
        <v>111500</v>
      </c>
      <c r="D737">
        <v>1099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f t="shared" si="44"/>
        <v>0</v>
      </c>
      <c r="R737">
        <f>SUMIFS(Tabel132[Cluster],Tabel132[ID],A737)</f>
        <v>0</v>
      </c>
      <c r="S737" t="str">
        <f t="shared" si="45"/>
        <v/>
      </c>
      <c r="T737">
        <f t="shared" si="46"/>
        <v>0</v>
      </c>
      <c r="U737">
        <f t="shared" si="47"/>
        <v>0</v>
      </c>
    </row>
    <row r="738" spans="1:21" x14ac:dyDescent="0.25">
      <c r="A738">
        <v>746</v>
      </c>
      <c r="B738" t="s">
        <v>935</v>
      </c>
      <c r="C738">
        <v>22700</v>
      </c>
      <c r="D738">
        <v>714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f t="shared" si="44"/>
        <v>0</v>
      </c>
      <c r="R738">
        <f>SUMIFS(Tabel132[Cluster],Tabel132[ID],A738)</f>
        <v>29</v>
      </c>
      <c r="S738" t="str">
        <f t="shared" si="45"/>
        <v/>
      </c>
      <c r="T738">
        <f t="shared" si="46"/>
        <v>0</v>
      </c>
      <c r="U738">
        <f t="shared" si="47"/>
        <v>0</v>
      </c>
    </row>
    <row r="739" spans="1:21" x14ac:dyDescent="0.25">
      <c r="A739">
        <v>747</v>
      </c>
      <c r="B739" t="s">
        <v>936</v>
      </c>
      <c r="C739">
        <v>8600</v>
      </c>
      <c r="D739">
        <v>44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f t="shared" si="44"/>
        <v>0</v>
      </c>
      <c r="R739">
        <f>SUMIFS(Tabel132[Cluster],Tabel132[ID],A739)</f>
        <v>26</v>
      </c>
      <c r="S739" t="str">
        <f t="shared" si="45"/>
        <v/>
      </c>
      <c r="T739">
        <f t="shared" si="46"/>
        <v>0</v>
      </c>
      <c r="U739">
        <f t="shared" si="47"/>
        <v>0</v>
      </c>
    </row>
    <row r="740" spans="1:21" x14ac:dyDescent="0.25">
      <c r="A740">
        <v>748</v>
      </c>
      <c r="B740" t="s">
        <v>937</v>
      </c>
      <c r="C740">
        <v>75800</v>
      </c>
      <c r="D740">
        <v>515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f t="shared" si="44"/>
        <v>0</v>
      </c>
      <c r="R740">
        <f>SUMIFS(Tabel132[Cluster],Tabel132[ID],A740)</f>
        <v>84</v>
      </c>
      <c r="S740" t="str">
        <f t="shared" si="45"/>
        <v/>
      </c>
      <c r="T740">
        <f t="shared" si="46"/>
        <v>0</v>
      </c>
      <c r="U740">
        <f t="shared" si="47"/>
        <v>0</v>
      </c>
    </row>
    <row r="741" spans="1:21" x14ac:dyDescent="0.25">
      <c r="A741">
        <v>749</v>
      </c>
      <c r="B741" t="s">
        <v>311</v>
      </c>
      <c r="C741">
        <v>80100</v>
      </c>
      <c r="D741">
        <v>323</v>
      </c>
      <c r="E741">
        <v>1698</v>
      </c>
      <c r="F741">
        <v>191</v>
      </c>
      <c r="G741">
        <v>5</v>
      </c>
      <c r="H741">
        <v>1157</v>
      </c>
      <c r="I741">
        <v>351</v>
      </c>
      <c r="J741">
        <v>44</v>
      </c>
      <c r="K741">
        <v>112</v>
      </c>
      <c r="L741">
        <v>2</v>
      </c>
      <c r="M741">
        <v>17</v>
      </c>
      <c r="N741">
        <v>2235</v>
      </c>
      <c r="O741">
        <v>825</v>
      </c>
      <c r="P741">
        <v>576</v>
      </c>
      <c r="Q741">
        <f t="shared" si="44"/>
        <v>1</v>
      </c>
      <c r="R741">
        <f>SUMIFS(Tabel132[Cluster],Tabel132[ID],A741)</f>
        <v>87</v>
      </c>
      <c r="S741">
        <f t="shared" si="45"/>
        <v>0.63184547423887649</v>
      </c>
      <c r="T741">
        <f t="shared" si="46"/>
        <v>508.28571428571428</v>
      </c>
      <c r="U741">
        <f t="shared" si="47"/>
        <v>731</v>
      </c>
    </row>
    <row r="742" spans="1:21" x14ac:dyDescent="0.25">
      <c r="A742">
        <v>750</v>
      </c>
      <c r="B742" t="s">
        <v>312</v>
      </c>
      <c r="C742">
        <v>17000</v>
      </c>
      <c r="D742">
        <v>425</v>
      </c>
      <c r="E742">
        <v>91</v>
      </c>
      <c r="F742">
        <v>153</v>
      </c>
      <c r="G742">
        <v>142</v>
      </c>
      <c r="H742">
        <v>235</v>
      </c>
      <c r="I742">
        <v>11</v>
      </c>
      <c r="J742">
        <v>21</v>
      </c>
      <c r="K742">
        <v>58</v>
      </c>
      <c r="L742">
        <v>0</v>
      </c>
      <c r="M742">
        <v>159</v>
      </c>
      <c r="N742">
        <v>114</v>
      </c>
      <c r="O742">
        <v>446</v>
      </c>
      <c r="P742">
        <v>77</v>
      </c>
      <c r="Q742">
        <f t="shared" si="44"/>
        <v>1</v>
      </c>
      <c r="R742">
        <f>SUMIFS(Tabel132[Cluster],Tabel132[ID],A742)</f>
        <v>21</v>
      </c>
      <c r="S742">
        <f t="shared" si="45"/>
        <v>0.44782820706648441</v>
      </c>
      <c r="T742">
        <f t="shared" si="46"/>
        <v>101.57142857142857</v>
      </c>
      <c r="U742">
        <f t="shared" si="47"/>
        <v>159.19999999999999</v>
      </c>
    </row>
    <row r="743" spans="1:21" x14ac:dyDescent="0.25">
      <c r="A743">
        <v>751</v>
      </c>
      <c r="B743" t="s">
        <v>938</v>
      </c>
      <c r="C743">
        <v>40000</v>
      </c>
      <c r="D743">
        <v>734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f t="shared" si="44"/>
        <v>0</v>
      </c>
      <c r="R743">
        <f>SUMIFS(Tabel132[Cluster],Tabel132[ID],A743)</f>
        <v>52</v>
      </c>
      <c r="S743" t="str">
        <f t="shared" si="45"/>
        <v/>
      </c>
      <c r="T743">
        <f t="shared" si="46"/>
        <v>0</v>
      </c>
      <c r="U743">
        <f t="shared" si="47"/>
        <v>0</v>
      </c>
    </row>
    <row r="744" spans="1:21" x14ac:dyDescent="0.25">
      <c r="A744">
        <v>752</v>
      </c>
      <c r="B744" t="s">
        <v>939</v>
      </c>
      <c r="C744">
        <v>104400</v>
      </c>
      <c r="D744">
        <v>960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f t="shared" si="44"/>
        <v>0</v>
      </c>
      <c r="R744">
        <f>SUMIFS(Tabel132[Cluster],Tabel132[ID],A744)</f>
        <v>0</v>
      </c>
      <c r="S744" t="str">
        <f t="shared" si="45"/>
        <v/>
      </c>
      <c r="T744">
        <f t="shared" si="46"/>
        <v>0</v>
      </c>
      <c r="U744">
        <f t="shared" si="47"/>
        <v>0</v>
      </c>
    </row>
    <row r="745" spans="1:21" x14ac:dyDescent="0.25">
      <c r="A745">
        <v>753</v>
      </c>
      <c r="B745" t="s">
        <v>940</v>
      </c>
      <c r="C745">
        <v>114400</v>
      </c>
      <c r="D745">
        <v>46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0</v>
      </c>
      <c r="P745">
        <v>0</v>
      </c>
      <c r="Q745">
        <f t="shared" si="44"/>
        <v>1</v>
      </c>
      <c r="R745">
        <f>SUMIFS(Tabel132[Cluster],Tabel132[ID],A745)</f>
        <v>0</v>
      </c>
      <c r="S745">
        <f t="shared" si="45"/>
        <v>0.25498114530639793</v>
      </c>
      <c r="T745">
        <f t="shared" si="46"/>
        <v>0</v>
      </c>
      <c r="U745">
        <f t="shared" si="47"/>
        <v>0.2</v>
      </c>
    </row>
    <row r="746" spans="1:21" x14ac:dyDescent="0.25">
      <c r="A746">
        <v>754</v>
      </c>
      <c r="B746" t="s">
        <v>313</v>
      </c>
      <c r="C746">
        <v>48600</v>
      </c>
      <c r="D746">
        <v>493</v>
      </c>
      <c r="E746">
        <v>3397</v>
      </c>
      <c r="F746">
        <v>3687</v>
      </c>
      <c r="G746">
        <v>2253</v>
      </c>
      <c r="H746">
        <v>6335</v>
      </c>
      <c r="I746">
        <v>725</v>
      </c>
      <c r="J746">
        <v>1108</v>
      </c>
      <c r="K746">
        <v>2991</v>
      </c>
      <c r="L746">
        <v>1631</v>
      </c>
      <c r="M746">
        <v>2212</v>
      </c>
      <c r="N746">
        <v>2765</v>
      </c>
      <c r="O746">
        <v>14680</v>
      </c>
      <c r="P746">
        <v>2154</v>
      </c>
      <c r="Q746">
        <f t="shared" si="44"/>
        <v>1</v>
      </c>
      <c r="R746">
        <f>SUMIFS(Tabel132[Cluster],Tabel132[ID],A746)</f>
        <v>64</v>
      </c>
      <c r="S746">
        <f t="shared" si="45"/>
        <v>0.45032671600617691</v>
      </c>
      <c r="T746">
        <f t="shared" si="46"/>
        <v>2928</v>
      </c>
      <c r="U746">
        <f t="shared" si="47"/>
        <v>4688.3999999999996</v>
      </c>
    </row>
    <row r="747" spans="1:21" x14ac:dyDescent="0.25">
      <c r="A747">
        <v>755</v>
      </c>
      <c r="B747" t="s">
        <v>314</v>
      </c>
      <c r="C747">
        <v>12900</v>
      </c>
      <c r="D747">
        <v>1018</v>
      </c>
      <c r="E747">
        <v>162</v>
      </c>
      <c r="F747">
        <v>3853</v>
      </c>
      <c r="G747">
        <v>2525</v>
      </c>
      <c r="H747">
        <v>2014</v>
      </c>
      <c r="I747">
        <v>1817</v>
      </c>
      <c r="J747">
        <v>895</v>
      </c>
      <c r="K747">
        <v>220</v>
      </c>
      <c r="L747">
        <v>739</v>
      </c>
      <c r="M747">
        <v>976</v>
      </c>
      <c r="N747">
        <v>1978</v>
      </c>
      <c r="O747">
        <v>904</v>
      </c>
      <c r="P747">
        <v>2700</v>
      </c>
      <c r="Q747">
        <f t="shared" si="44"/>
        <v>1</v>
      </c>
      <c r="R747">
        <f>SUMIFS(Tabel132[Cluster],Tabel132[ID],A747)</f>
        <v>16</v>
      </c>
      <c r="S747">
        <f t="shared" si="45"/>
        <v>0.79493505045834678</v>
      </c>
      <c r="T747">
        <f t="shared" si="46"/>
        <v>1640.8571428571429</v>
      </c>
      <c r="U747">
        <f t="shared" si="47"/>
        <v>1459.4</v>
      </c>
    </row>
    <row r="748" spans="1:21" x14ac:dyDescent="0.25">
      <c r="A748">
        <v>756</v>
      </c>
      <c r="B748" t="s">
        <v>941</v>
      </c>
      <c r="C748">
        <v>75900</v>
      </c>
      <c r="D748">
        <v>515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f t="shared" si="44"/>
        <v>0</v>
      </c>
      <c r="R748">
        <f>SUMIFS(Tabel132[Cluster],Tabel132[ID],A748)</f>
        <v>84</v>
      </c>
      <c r="S748" t="str">
        <f t="shared" si="45"/>
        <v/>
      </c>
      <c r="T748">
        <f t="shared" si="46"/>
        <v>0</v>
      </c>
      <c r="U748">
        <f t="shared" si="47"/>
        <v>0</v>
      </c>
    </row>
    <row r="749" spans="1:21" x14ac:dyDescent="0.25">
      <c r="A749">
        <v>757</v>
      </c>
      <c r="B749" t="s">
        <v>315</v>
      </c>
      <c r="C749">
        <v>83100</v>
      </c>
      <c r="D749">
        <v>323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f t="shared" si="44"/>
        <v>0</v>
      </c>
      <c r="R749">
        <f>SUMIFS(Tabel132[Cluster],Tabel132[ID],A749)</f>
        <v>91</v>
      </c>
      <c r="S749" t="str">
        <f t="shared" si="45"/>
        <v/>
      </c>
      <c r="T749">
        <f t="shared" si="46"/>
        <v>0</v>
      </c>
      <c r="U749">
        <f t="shared" si="47"/>
        <v>0</v>
      </c>
    </row>
    <row r="750" spans="1:21" x14ac:dyDescent="0.25">
      <c r="A750">
        <v>758</v>
      </c>
      <c r="B750" t="s">
        <v>942</v>
      </c>
      <c r="C750">
        <v>40100</v>
      </c>
      <c r="D750">
        <v>734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f t="shared" si="44"/>
        <v>0</v>
      </c>
      <c r="R750">
        <f>SUMIFS(Tabel132[Cluster],Tabel132[ID],A750)</f>
        <v>52</v>
      </c>
      <c r="S750" t="str">
        <f t="shared" si="45"/>
        <v/>
      </c>
      <c r="T750">
        <f t="shared" si="46"/>
        <v>0</v>
      </c>
      <c r="U750">
        <f t="shared" si="47"/>
        <v>0</v>
      </c>
    </row>
    <row r="751" spans="1:21" x14ac:dyDescent="0.25">
      <c r="A751">
        <v>759</v>
      </c>
      <c r="B751" t="s">
        <v>316</v>
      </c>
      <c r="C751">
        <v>12300</v>
      </c>
      <c r="D751">
        <v>1027</v>
      </c>
      <c r="E751">
        <v>4</v>
      </c>
      <c r="F751">
        <v>1</v>
      </c>
      <c r="G751">
        <v>9</v>
      </c>
      <c r="H751">
        <v>124</v>
      </c>
      <c r="I751">
        <v>22</v>
      </c>
      <c r="J751">
        <v>5</v>
      </c>
      <c r="K751">
        <v>5</v>
      </c>
      <c r="L751">
        <v>17</v>
      </c>
      <c r="M751">
        <v>19</v>
      </c>
      <c r="N751">
        <v>10</v>
      </c>
      <c r="O751">
        <v>7</v>
      </c>
      <c r="P751">
        <v>1</v>
      </c>
      <c r="Q751">
        <f t="shared" si="44"/>
        <v>1</v>
      </c>
      <c r="R751">
        <f>SUMIFS(Tabel132[Cluster],Tabel132[ID],A751)</f>
        <v>15</v>
      </c>
      <c r="S751">
        <f t="shared" si="45"/>
        <v>0.52280734070661927</v>
      </c>
      <c r="T751">
        <f t="shared" si="46"/>
        <v>24.285714285714285</v>
      </c>
      <c r="U751">
        <f t="shared" si="47"/>
        <v>10.8</v>
      </c>
    </row>
    <row r="752" spans="1:21" x14ac:dyDescent="0.25">
      <c r="A752">
        <v>760</v>
      </c>
      <c r="B752" t="s">
        <v>943</v>
      </c>
      <c r="C752">
        <v>108600</v>
      </c>
      <c r="D752">
        <v>1000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f t="shared" si="44"/>
        <v>0</v>
      </c>
      <c r="R752">
        <f>SUMIFS(Tabel132[Cluster],Tabel132[ID],A752)</f>
        <v>0</v>
      </c>
      <c r="S752" t="str">
        <f t="shared" si="45"/>
        <v/>
      </c>
      <c r="T752">
        <f t="shared" si="46"/>
        <v>0</v>
      </c>
      <c r="U752">
        <f t="shared" si="47"/>
        <v>0</v>
      </c>
    </row>
    <row r="753" spans="1:21" x14ac:dyDescent="0.25">
      <c r="A753">
        <v>761</v>
      </c>
      <c r="B753" t="s">
        <v>944</v>
      </c>
      <c r="C753">
        <v>76800</v>
      </c>
      <c r="D753">
        <v>693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f t="shared" si="44"/>
        <v>0</v>
      </c>
      <c r="R753">
        <f>SUMIFS(Tabel132[Cluster],Tabel132[ID],A753)</f>
        <v>84</v>
      </c>
      <c r="S753" t="str">
        <f t="shared" si="45"/>
        <v/>
      </c>
      <c r="T753">
        <f t="shared" si="46"/>
        <v>0</v>
      </c>
      <c r="U753">
        <f t="shared" si="47"/>
        <v>0</v>
      </c>
    </row>
    <row r="754" spans="1:21" x14ac:dyDescent="0.25">
      <c r="A754">
        <v>762</v>
      </c>
      <c r="B754" t="s">
        <v>945</v>
      </c>
      <c r="C754">
        <v>113800</v>
      </c>
      <c r="D754">
        <v>182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f t="shared" si="44"/>
        <v>0</v>
      </c>
      <c r="R754">
        <f>SUMIFS(Tabel132[Cluster],Tabel132[ID],A754)</f>
        <v>0</v>
      </c>
      <c r="S754" t="str">
        <f t="shared" si="45"/>
        <v/>
      </c>
      <c r="T754">
        <f t="shared" si="46"/>
        <v>0</v>
      </c>
      <c r="U754">
        <f t="shared" si="47"/>
        <v>0</v>
      </c>
    </row>
    <row r="755" spans="1:21" x14ac:dyDescent="0.25">
      <c r="A755">
        <v>763</v>
      </c>
      <c r="B755" t="s">
        <v>946</v>
      </c>
      <c r="C755">
        <v>73000</v>
      </c>
      <c r="D755">
        <v>141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f t="shared" si="44"/>
        <v>0</v>
      </c>
      <c r="R755">
        <f>SUMIFS(Tabel132[Cluster],Tabel132[ID],A755)</f>
        <v>83</v>
      </c>
      <c r="S755" t="str">
        <f t="shared" si="45"/>
        <v/>
      </c>
      <c r="T755">
        <f t="shared" si="46"/>
        <v>0</v>
      </c>
      <c r="U755">
        <f t="shared" si="47"/>
        <v>0</v>
      </c>
    </row>
    <row r="756" spans="1:21" x14ac:dyDescent="0.25">
      <c r="A756">
        <v>764</v>
      </c>
      <c r="B756" t="s">
        <v>947</v>
      </c>
      <c r="C756">
        <v>41800</v>
      </c>
      <c r="D756">
        <v>918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f t="shared" si="44"/>
        <v>0</v>
      </c>
      <c r="R756">
        <f>SUMIFS(Tabel132[Cluster],Tabel132[ID],A756)</f>
        <v>54</v>
      </c>
      <c r="S756" t="str">
        <f t="shared" si="45"/>
        <v/>
      </c>
      <c r="T756">
        <f t="shared" si="46"/>
        <v>0</v>
      </c>
      <c r="U756">
        <f t="shared" si="47"/>
        <v>0</v>
      </c>
    </row>
    <row r="757" spans="1:21" x14ac:dyDescent="0.25">
      <c r="A757">
        <v>765</v>
      </c>
      <c r="B757" t="s">
        <v>948</v>
      </c>
      <c r="C757">
        <v>96400</v>
      </c>
      <c r="D757">
        <v>370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f t="shared" si="44"/>
        <v>0</v>
      </c>
      <c r="R757">
        <f>SUMIFS(Tabel132[Cluster],Tabel132[ID],A757)</f>
        <v>96</v>
      </c>
      <c r="S757" t="str">
        <f t="shared" si="45"/>
        <v/>
      </c>
      <c r="T757">
        <f t="shared" si="46"/>
        <v>0</v>
      </c>
      <c r="U757">
        <f t="shared" si="47"/>
        <v>0</v>
      </c>
    </row>
    <row r="758" spans="1:21" x14ac:dyDescent="0.25">
      <c r="A758">
        <v>766</v>
      </c>
      <c r="B758" t="s">
        <v>949</v>
      </c>
      <c r="C758">
        <v>40200</v>
      </c>
      <c r="D758">
        <v>726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f t="shared" si="44"/>
        <v>0</v>
      </c>
      <c r="R758">
        <f>SUMIFS(Tabel132[Cluster],Tabel132[ID],A758)</f>
        <v>52</v>
      </c>
      <c r="S758" t="str">
        <f t="shared" si="45"/>
        <v/>
      </c>
      <c r="T758">
        <f t="shared" si="46"/>
        <v>0</v>
      </c>
      <c r="U758">
        <f t="shared" si="47"/>
        <v>0</v>
      </c>
    </row>
    <row r="759" spans="1:21" x14ac:dyDescent="0.25">
      <c r="A759">
        <v>767</v>
      </c>
      <c r="B759" t="s">
        <v>317</v>
      </c>
      <c r="C759">
        <v>2400</v>
      </c>
      <c r="D759">
        <v>993</v>
      </c>
      <c r="E759">
        <v>3114</v>
      </c>
      <c r="F759">
        <v>1617</v>
      </c>
      <c r="G759">
        <v>2659</v>
      </c>
      <c r="H759">
        <v>3177</v>
      </c>
      <c r="I759">
        <v>2526</v>
      </c>
      <c r="J759">
        <v>1158</v>
      </c>
      <c r="K759">
        <v>8754</v>
      </c>
      <c r="L759">
        <v>1828</v>
      </c>
      <c r="M759">
        <v>2237</v>
      </c>
      <c r="N759">
        <v>14653</v>
      </c>
      <c r="O759">
        <v>4136</v>
      </c>
      <c r="P759">
        <v>16168</v>
      </c>
      <c r="Q759">
        <f t="shared" si="44"/>
        <v>1</v>
      </c>
      <c r="R759">
        <f>SUMIFS(Tabel132[Cluster],Tabel132[ID],A759)</f>
        <v>4</v>
      </c>
      <c r="S759">
        <f t="shared" si="45"/>
        <v>0.14273251062980721</v>
      </c>
      <c r="T759">
        <f t="shared" si="46"/>
        <v>3286.4285714285716</v>
      </c>
      <c r="U759">
        <f t="shared" si="47"/>
        <v>7804.4</v>
      </c>
    </row>
    <row r="760" spans="1:21" x14ac:dyDescent="0.25">
      <c r="A760">
        <v>768</v>
      </c>
      <c r="B760" t="s">
        <v>950</v>
      </c>
      <c r="C760">
        <v>110600</v>
      </c>
      <c r="D760">
        <v>991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f t="shared" si="44"/>
        <v>0</v>
      </c>
      <c r="R760">
        <f>SUMIFS(Tabel132[Cluster],Tabel132[ID],A760)</f>
        <v>0</v>
      </c>
      <c r="S760" t="str">
        <f t="shared" si="45"/>
        <v/>
      </c>
      <c r="T760">
        <f t="shared" si="46"/>
        <v>0</v>
      </c>
      <c r="U760">
        <f t="shared" si="47"/>
        <v>0</v>
      </c>
    </row>
    <row r="761" spans="1:21" x14ac:dyDescent="0.25">
      <c r="A761">
        <v>769</v>
      </c>
      <c r="B761" t="s">
        <v>951</v>
      </c>
      <c r="C761">
        <v>76900</v>
      </c>
      <c r="D761">
        <v>693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f t="shared" si="44"/>
        <v>0</v>
      </c>
      <c r="R761">
        <f>SUMIFS(Tabel132[Cluster],Tabel132[ID],A761)</f>
        <v>84</v>
      </c>
      <c r="S761" t="str">
        <f t="shared" si="45"/>
        <v/>
      </c>
      <c r="T761">
        <f t="shared" si="46"/>
        <v>0</v>
      </c>
      <c r="U761">
        <f t="shared" si="47"/>
        <v>0</v>
      </c>
    </row>
    <row r="762" spans="1:21" x14ac:dyDescent="0.25">
      <c r="A762">
        <v>770</v>
      </c>
      <c r="B762" t="s">
        <v>952</v>
      </c>
      <c r="C762">
        <v>113900</v>
      </c>
      <c r="D762">
        <v>182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f t="shared" si="44"/>
        <v>0</v>
      </c>
      <c r="R762">
        <f>SUMIFS(Tabel132[Cluster],Tabel132[ID],A762)</f>
        <v>0</v>
      </c>
      <c r="S762" t="str">
        <f t="shared" si="45"/>
        <v/>
      </c>
      <c r="T762">
        <f t="shared" si="46"/>
        <v>0</v>
      </c>
      <c r="U762">
        <f t="shared" si="47"/>
        <v>0</v>
      </c>
    </row>
    <row r="763" spans="1:21" x14ac:dyDescent="0.25">
      <c r="A763">
        <v>771</v>
      </c>
      <c r="B763" t="s">
        <v>318</v>
      </c>
      <c r="C763">
        <v>84700</v>
      </c>
      <c r="D763">
        <v>1065</v>
      </c>
      <c r="E763">
        <v>856</v>
      </c>
      <c r="F763">
        <v>171</v>
      </c>
      <c r="G763">
        <v>1119</v>
      </c>
      <c r="H763">
        <v>2302</v>
      </c>
      <c r="I763">
        <v>53</v>
      </c>
      <c r="J763">
        <v>1494</v>
      </c>
      <c r="K763">
        <v>2871</v>
      </c>
      <c r="L763">
        <v>1576</v>
      </c>
      <c r="M763">
        <v>2602</v>
      </c>
      <c r="N763">
        <v>745</v>
      </c>
      <c r="O763">
        <v>1267</v>
      </c>
      <c r="P763">
        <v>5003</v>
      </c>
      <c r="Q763">
        <f t="shared" si="44"/>
        <v>1</v>
      </c>
      <c r="R763">
        <f>SUMIFS(Tabel132[Cluster],Tabel132[ID],A763)</f>
        <v>0</v>
      </c>
      <c r="S763">
        <f t="shared" si="45"/>
        <v>0.24360985822764161</v>
      </c>
      <c r="T763">
        <f t="shared" si="46"/>
        <v>1266.5714285714287</v>
      </c>
      <c r="U763">
        <f t="shared" si="47"/>
        <v>2238.6</v>
      </c>
    </row>
    <row r="764" spans="1:21" x14ac:dyDescent="0.25">
      <c r="A764">
        <v>772</v>
      </c>
      <c r="B764" t="s">
        <v>319</v>
      </c>
      <c r="C764">
        <v>19800</v>
      </c>
      <c r="D764">
        <v>48</v>
      </c>
      <c r="E764">
        <v>191</v>
      </c>
      <c r="F764">
        <v>1050</v>
      </c>
      <c r="G764">
        <v>277</v>
      </c>
      <c r="H764">
        <v>361</v>
      </c>
      <c r="I764">
        <v>349</v>
      </c>
      <c r="J764">
        <v>560</v>
      </c>
      <c r="K764">
        <v>3</v>
      </c>
      <c r="L764">
        <v>142</v>
      </c>
      <c r="M764">
        <v>455</v>
      </c>
      <c r="N764">
        <v>2325</v>
      </c>
      <c r="O764">
        <v>234</v>
      </c>
      <c r="P764">
        <v>673</v>
      </c>
      <c r="Q764">
        <f t="shared" si="44"/>
        <v>1</v>
      </c>
      <c r="R764">
        <f>SUMIFS(Tabel132[Cluster],Tabel132[ID],A764)</f>
        <v>24</v>
      </c>
      <c r="S764">
        <f t="shared" si="45"/>
        <v>0.33774276245850376</v>
      </c>
      <c r="T764">
        <f t="shared" si="46"/>
        <v>398.71428571428572</v>
      </c>
      <c r="U764">
        <f t="shared" si="47"/>
        <v>765.8</v>
      </c>
    </row>
    <row r="765" spans="1:21" x14ac:dyDescent="0.25">
      <c r="A765">
        <v>773</v>
      </c>
      <c r="B765" t="s">
        <v>953</v>
      </c>
      <c r="C765">
        <v>96500</v>
      </c>
      <c r="D765">
        <v>370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f t="shared" si="44"/>
        <v>0</v>
      </c>
      <c r="R765">
        <f>SUMIFS(Tabel132[Cluster],Tabel132[ID],A765)</f>
        <v>96</v>
      </c>
      <c r="S765" t="str">
        <f t="shared" si="45"/>
        <v/>
      </c>
      <c r="T765">
        <f t="shared" si="46"/>
        <v>0</v>
      </c>
      <c r="U765">
        <f t="shared" si="47"/>
        <v>0</v>
      </c>
    </row>
    <row r="766" spans="1:21" x14ac:dyDescent="0.25">
      <c r="A766">
        <v>774</v>
      </c>
      <c r="B766" t="s">
        <v>320</v>
      </c>
      <c r="C766">
        <v>25600</v>
      </c>
      <c r="D766">
        <v>894</v>
      </c>
      <c r="E766">
        <v>359</v>
      </c>
      <c r="F766">
        <v>116</v>
      </c>
      <c r="G766">
        <v>134</v>
      </c>
      <c r="H766">
        <v>571</v>
      </c>
      <c r="I766">
        <v>505</v>
      </c>
      <c r="J766">
        <v>252</v>
      </c>
      <c r="K766">
        <v>78</v>
      </c>
      <c r="L766">
        <v>127</v>
      </c>
      <c r="M766">
        <v>286</v>
      </c>
      <c r="N766">
        <v>495</v>
      </c>
      <c r="O766">
        <v>140</v>
      </c>
      <c r="P766">
        <v>215</v>
      </c>
      <c r="Q766">
        <f t="shared" si="44"/>
        <v>1</v>
      </c>
      <c r="R766">
        <f>SUMIFS(Tabel132[Cluster],Tabel132[ID],A766)</f>
        <v>33</v>
      </c>
      <c r="S766">
        <f t="shared" si="45"/>
        <v>0.74362669591323072</v>
      </c>
      <c r="T766">
        <f t="shared" si="46"/>
        <v>287.85714285714283</v>
      </c>
      <c r="U766">
        <f t="shared" si="47"/>
        <v>252.6</v>
      </c>
    </row>
    <row r="767" spans="1:21" x14ac:dyDescent="0.25">
      <c r="A767">
        <v>775</v>
      </c>
      <c r="B767" t="s">
        <v>954</v>
      </c>
      <c r="C767">
        <v>40300</v>
      </c>
      <c r="D767">
        <v>766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f t="shared" si="44"/>
        <v>0</v>
      </c>
      <c r="R767">
        <f>SUMIFS(Tabel132[Cluster],Tabel132[ID],A767)</f>
        <v>52</v>
      </c>
      <c r="S767" t="str">
        <f t="shared" si="45"/>
        <v/>
      </c>
      <c r="T767">
        <f t="shared" si="46"/>
        <v>0</v>
      </c>
      <c r="U767">
        <f t="shared" si="47"/>
        <v>0</v>
      </c>
    </row>
    <row r="768" spans="1:21" x14ac:dyDescent="0.25">
      <c r="A768">
        <v>776</v>
      </c>
      <c r="B768" t="s">
        <v>321</v>
      </c>
      <c r="C768">
        <v>106100</v>
      </c>
      <c r="D768">
        <v>983</v>
      </c>
      <c r="E768">
        <v>106925</v>
      </c>
      <c r="F768">
        <v>65758</v>
      </c>
      <c r="G768">
        <v>18355</v>
      </c>
      <c r="H768">
        <v>97421</v>
      </c>
      <c r="I768">
        <v>54889</v>
      </c>
      <c r="J768">
        <v>37405</v>
      </c>
      <c r="K768">
        <v>48607</v>
      </c>
      <c r="L768">
        <v>30707</v>
      </c>
      <c r="M768">
        <v>30984</v>
      </c>
      <c r="N768">
        <v>52286</v>
      </c>
      <c r="O768">
        <v>94134</v>
      </c>
      <c r="P768">
        <v>65407</v>
      </c>
      <c r="Q768">
        <f t="shared" si="44"/>
        <v>1</v>
      </c>
      <c r="R768">
        <f>SUMIFS(Tabel132[Cluster],Tabel132[ID],A768)</f>
        <v>0</v>
      </c>
      <c r="S768">
        <f t="shared" si="45"/>
        <v>0.7111068682053836</v>
      </c>
      <c r="T768">
        <f t="shared" si="46"/>
        <v>61337.142857142855</v>
      </c>
      <c r="U768">
        <f t="shared" si="47"/>
        <v>54703.6</v>
      </c>
    </row>
    <row r="769" spans="1:21" x14ac:dyDescent="0.25">
      <c r="A769">
        <v>777</v>
      </c>
      <c r="B769" t="s">
        <v>955</v>
      </c>
      <c r="C769">
        <v>77000</v>
      </c>
      <c r="D769">
        <v>693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f t="shared" si="44"/>
        <v>0</v>
      </c>
      <c r="R769">
        <f>SUMIFS(Tabel132[Cluster],Tabel132[ID],A769)</f>
        <v>84</v>
      </c>
      <c r="S769" t="str">
        <f t="shared" si="45"/>
        <v/>
      </c>
      <c r="T769">
        <f t="shared" si="46"/>
        <v>0</v>
      </c>
      <c r="U769">
        <f t="shared" si="47"/>
        <v>0</v>
      </c>
    </row>
    <row r="770" spans="1:21" x14ac:dyDescent="0.25">
      <c r="A770">
        <v>778</v>
      </c>
      <c r="B770" t="s">
        <v>322</v>
      </c>
      <c r="C770">
        <v>16600</v>
      </c>
      <c r="D770">
        <v>385</v>
      </c>
      <c r="E770">
        <v>2003</v>
      </c>
      <c r="F770">
        <v>918</v>
      </c>
      <c r="G770">
        <v>620</v>
      </c>
      <c r="H770">
        <v>2711</v>
      </c>
      <c r="I770">
        <v>1423</v>
      </c>
      <c r="J770">
        <v>1321</v>
      </c>
      <c r="K770">
        <v>1182</v>
      </c>
      <c r="L770">
        <v>852</v>
      </c>
      <c r="M770">
        <v>2880</v>
      </c>
      <c r="N770">
        <v>1797</v>
      </c>
      <c r="O770">
        <v>2141</v>
      </c>
      <c r="P770">
        <v>1422</v>
      </c>
      <c r="Q770">
        <f t="shared" si="44"/>
        <v>1</v>
      </c>
      <c r="R770">
        <f>SUMIFS(Tabel132[Cluster],Tabel132[ID],A770)</f>
        <v>20</v>
      </c>
      <c r="S770">
        <f t="shared" si="45"/>
        <v>0.41177836602159912</v>
      </c>
      <c r="T770">
        <f t="shared" si="46"/>
        <v>1454</v>
      </c>
      <c r="U770">
        <f t="shared" si="47"/>
        <v>1818.4</v>
      </c>
    </row>
    <row r="771" spans="1:21" x14ac:dyDescent="0.25">
      <c r="A771">
        <v>779</v>
      </c>
      <c r="B771" t="s">
        <v>956</v>
      </c>
      <c r="C771">
        <v>114000</v>
      </c>
      <c r="D771">
        <v>182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f t="shared" si="44"/>
        <v>0</v>
      </c>
      <c r="R771">
        <f>SUMIFS(Tabel132[Cluster],Tabel132[ID],A771)</f>
        <v>0</v>
      </c>
      <c r="S771" t="str">
        <f t="shared" si="45"/>
        <v/>
      </c>
      <c r="T771">
        <f t="shared" si="46"/>
        <v>0</v>
      </c>
      <c r="U771">
        <f t="shared" si="47"/>
        <v>0</v>
      </c>
    </row>
    <row r="772" spans="1:21" x14ac:dyDescent="0.25">
      <c r="A772">
        <v>780</v>
      </c>
      <c r="B772" t="s">
        <v>323</v>
      </c>
      <c r="C772">
        <v>47800</v>
      </c>
      <c r="D772">
        <v>703</v>
      </c>
      <c r="E772">
        <v>130</v>
      </c>
      <c r="F772">
        <v>52</v>
      </c>
      <c r="G772">
        <v>53</v>
      </c>
      <c r="H772">
        <v>445</v>
      </c>
      <c r="I772">
        <v>486</v>
      </c>
      <c r="J772">
        <v>57</v>
      </c>
      <c r="K772">
        <v>98</v>
      </c>
      <c r="L772">
        <v>207</v>
      </c>
      <c r="M772">
        <v>149</v>
      </c>
      <c r="N772">
        <v>121</v>
      </c>
      <c r="O772">
        <v>193</v>
      </c>
      <c r="P772">
        <v>185</v>
      </c>
      <c r="Q772">
        <f t="shared" ref="Q772:Q835" si="48">IF(AND(T772=0,U772=0),0,1)</f>
        <v>1</v>
      </c>
      <c r="R772">
        <f>SUMIFS(Tabel132[Cluster],Tabel132[ID],A772)</f>
        <v>62</v>
      </c>
      <c r="S772">
        <f t="shared" ref="S772:S835" si="49">IFERROR(_xlfn.T.TEST(E772:K772,L772:P772,2,2),"")</f>
        <v>0.84425882614023307</v>
      </c>
      <c r="T772">
        <f t="shared" ref="T772:T835" si="50">AVERAGE(E772:K772)</f>
        <v>188.71428571428572</v>
      </c>
      <c r="U772">
        <f t="shared" ref="U772:U835" si="51">AVERAGE(L772:P772)</f>
        <v>171</v>
      </c>
    </row>
    <row r="773" spans="1:21" x14ac:dyDescent="0.25">
      <c r="A773">
        <v>781</v>
      </c>
      <c r="B773" t="s">
        <v>957</v>
      </c>
      <c r="C773">
        <v>96600</v>
      </c>
      <c r="D773">
        <v>370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f t="shared" si="48"/>
        <v>0</v>
      </c>
      <c r="R773">
        <f>SUMIFS(Tabel132[Cluster],Tabel132[ID],A773)</f>
        <v>96</v>
      </c>
      <c r="S773" t="str">
        <f t="shared" si="49"/>
        <v/>
      </c>
      <c r="T773">
        <f t="shared" si="50"/>
        <v>0</v>
      </c>
      <c r="U773">
        <f t="shared" si="51"/>
        <v>0</v>
      </c>
    </row>
    <row r="774" spans="1:21" x14ac:dyDescent="0.25">
      <c r="A774">
        <v>782</v>
      </c>
      <c r="B774" t="s">
        <v>958</v>
      </c>
      <c r="C774">
        <v>40400</v>
      </c>
      <c r="D774">
        <v>766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f t="shared" si="48"/>
        <v>0</v>
      </c>
      <c r="R774">
        <f>SUMIFS(Tabel132[Cluster],Tabel132[ID],A774)</f>
        <v>52</v>
      </c>
      <c r="S774" t="str">
        <f t="shared" si="49"/>
        <v/>
      </c>
      <c r="T774">
        <f t="shared" si="50"/>
        <v>0</v>
      </c>
      <c r="U774">
        <f t="shared" si="51"/>
        <v>0</v>
      </c>
    </row>
    <row r="775" spans="1:21" x14ac:dyDescent="0.25">
      <c r="A775">
        <v>783</v>
      </c>
      <c r="B775" t="s">
        <v>324</v>
      </c>
      <c r="C775">
        <v>23800</v>
      </c>
      <c r="D775">
        <v>104</v>
      </c>
      <c r="E775">
        <v>603</v>
      </c>
      <c r="F775">
        <v>205</v>
      </c>
      <c r="G775">
        <v>467</v>
      </c>
      <c r="H775">
        <v>824</v>
      </c>
      <c r="I775">
        <v>1197</v>
      </c>
      <c r="J775">
        <v>360</v>
      </c>
      <c r="K775">
        <v>303</v>
      </c>
      <c r="L775">
        <v>316</v>
      </c>
      <c r="M775">
        <v>452</v>
      </c>
      <c r="N775">
        <v>2817</v>
      </c>
      <c r="O775">
        <v>582</v>
      </c>
      <c r="P775">
        <v>1723</v>
      </c>
      <c r="Q775">
        <f t="shared" si="48"/>
        <v>1</v>
      </c>
      <c r="R775">
        <f>SUMIFS(Tabel132[Cluster],Tabel132[ID],A775)</f>
        <v>30</v>
      </c>
      <c r="S775">
        <f t="shared" si="49"/>
        <v>0.18234228205023625</v>
      </c>
      <c r="T775">
        <f t="shared" si="50"/>
        <v>565.57142857142856</v>
      </c>
      <c r="U775">
        <f t="shared" si="51"/>
        <v>1178</v>
      </c>
    </row>
    <row r="776" spans="1:21" x14ac:dyDescent="0.25">
      <c r="A776">
        <v>784</v>
      </c>
      <c r="B776" t="s">
        <v>325</v>
      </c>
      <c r="C776">
        <v>106900</v>
      </c>
      <c r="D776">
        <v>983</v>
      </c>
      <c r="E776">
        <v>0</v>
      </c>
      <c r="F776">
        <v>0</v>
      </c>
      <c r="G776">
        <v>0</v>
      </c>
      <c r="H776">
        <v>8</v>
      </c>
      <c r="I776">
        <v>0</v>
      </c>
      <c r="J776">
        <v>16</v>
      </c>
      <c r="K776">
        <v>47</v>
      </c>
      <c r="L776">
        <v>0</v>
      </c>
      <c r="M776">
        <v>90</v>
      </c>
      <c r="N776">
        <v>0</v>
      </c>
      <c r="O776">
        <v>0</v>
      </c>
      <c r="P776">
        <v>0</v>
      </c>
      <c r="Q776">
        <f t="shared" si="48"/>
        <v>1</v>
      </c>
      <c r="R776">
        <f>SUMIFS(Tabel132[Cluster],Tabel132[ID],A776)</f>
        <v>0</v>
      </c>
      <c r="S776">
        <f t="shared" si="49"/>
        <v>0.65114474971606984</v>
      </c>
      <c r="T776">
        <f t="shared" si="50"/>
        <v>10.142857142857142</v>
      </c>
      <c r="U776">
        <f t="shared" si="51"/>
        <v>18</v>
      </c>
    </row>
    <row r="777" spans="1:21" x14ac:dyDescent="0.25">
      <c r="A777">
        <v>785</v>
      </c>
      <c r="B777" t="s">
        <v>959</v>
      </c>
      <c r="C777">
        <v>77100</v>
      </c>
      <c r="D777">
        <v>693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f t="shared" si="48"/>
        <v>0</v>
      </c>
      <c r="R777">
        <f>SUMIFS(Tabel132[Cluster],Tabel132[ID],A777)</f>
        <v>84</v>
      </c>
      <c r="S777" t="str">
        <f t="shared" si="49"/>
        <v/>
      </c>
      <c r="T777">
        <f t="shared" si="50"/>
        <v>0</v>
      </c>
      <c r="U777">
        <f t="shared" si="51"/>
        <v>0</v>
      </c>
    </row>
    <row r="778" spans="1:21" x14ac:dyDescent="0.25">
      <c r="A778">
        <v>786</v>
      </c>
      <c r="B778" t="s">
        <v>326</v>
      </c>
      <c r="C778">
        <v>28600</v>
      </c>
      <c r="D778">
        <v>541</v>
      </c>
      <c r="E778">
        <v>74</v>
      </c>
      <c r="F778">
        <v>80</v>
      </c>
      <c r="G778">
        <v>37</v>
      </c>
      <c r="H778">
        <v>311</v>
      </c>
      <c r="I778">
        <v>261</v>
      </c>
      <c r="J778">
        <v>91</v>
      </c>
      <c r="K778">
        <v>281</v>
      </c>
      <c r="L778">
        <v>63</v>
      </c>
      <c r="M778">
        <v>70</v>
      </c>
      <c r="N778">
        <v>663</v>
      </c>
      <c r="O778">
        <v>107</v>
      </c>
      <c r="P778">
        <v>479</v>
      </c>
      <c r="Q778">
        <f t="shared" si="48"/>
        <v>1</v>
      </c>
      <c r="R778">
        <f>SUMIFS(Tabel132[Cluster],Tabel132[ID],A778)</f>
        <v>36</v>
      </c>
      <c r="S778">
        <f t="shared" si="49"/>
        <v>0.34561063345004839</v>
      </c>
      <c r="T778">
        <f t="shared" si="50"/>
        <v>162.14285714285714</v>
      </c>
      <c r="U778">
        <f t="shared" si="51"/>
        <v>276.39999999999998</v>
      </c>
    </row>
    <row r="779" spans="1:21" x14ac:dyDescent="0.25">
      <c r="A779">
        <v>787</v>
      </c>
      <c r="B779" t="s">
        <v>960</v>
      </c>
      <c r="C779">
        <v>114100</v>
      </c>
      <c r="D779">
        <v>182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f t="shared" si="48"/>
        <v>0</v>
      </c>
      <c r="R779">
        <f>SUMIFS(Tabel132[Cluster],Tabel132[ID],A779)</f>
        <v>0</v>
      </c>
      <c r="S779" t="str">
        <f t="shared" si="49"/>
        <v/>
      </c>
      <c r="T779">
        <f t="shared" si="50"/>
        <v>0</v>
      </c>
      <c r="U779">
        <f t="shared" si="51"/>
        <v>0</v>
      </c>
    </row>
    <row r="780" spans="1:21" x14ac:dyDescent="0.25">
      <c r="A780">
        <v>788</v>
      </c>
      <c r="B780" t="s">
        <v>327</v>
      </c>
      <c r="C780">
        <v>36400</v>
      </c>
      <c r="D780">
        <v>698</v>
      </c>
      <c r="E780">
        <v>352</v>
      </c>
      <c r="F780">
        <v>567</v>
      </c>
      <c r="G780">
        <v>375</v>
      </c>
      <c r="H780">
        <v>611</v>
      </c>
      <c r="I780">
        <v>252</v>
      </c>
      <c r="J780">
        <v>174</v>
      </c>
      <c r="K780">
        <v>102</v>
      </c>
      <c r="L780">
        <v>126</v>
      </c>
      <c r="M780">
        <v>620</v>
      </c>
      <c r="N780">
        <v>393</v>
      </c>
      <c r="O780">
        <v>1737</v>
      </c>
      <c r="P780">
        <v>177</v>
      </c>
      <c r="Q780">
        <f t="shared" si="48"/>
        <v>1</v>
      </c>
      <c r="R780">
        <f>SUMIFS(Tabel132[Cluster],Tabel132[ID],A780)</f>
        <v>46</v>
      </c>
      <c r="S780">
        <f t="shared" si="49"/>
        <v>0.33383125698831773</v>
      </c>
      <c r="T780">
        <f t="shared" si="50"/>
        <v>347.57142857142856</v>
      </c>
      <c r="U780">
        <f t="shared" si="51"/>
        <v>610.6</v>
      </c>
    </row>
    <row r="781" spans="1:21" x14ac:dyDescent="0.25">
      <c r="A781">
        <v>789</v>
      </c>
      <c r="B781" t="s">
        <v>961</v>
      </c>
      <c r="C781">
        <v>92100</v>
      </c>
      <c r="D781">
        <v>386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f t="shared" si="48"/>
        <v>0</v>
      </c>
      <c r="R781">
        <f>SUMIFS(Tabel132[Cluster],Tabel132[ID],A781)</f>
        <v>96</v>
      </c>
      <c r="S781" t="str">
        <f t="shared" si="49"/>
        <v/>
      </c>
      <c r="T781">
        <f t="shared" si="50"/>
        <v>0</v>
      </c>
      <c r="U781">
        <f t="shared" si="51"/>
        <v>0</v>
      </c>
    </row>
    <row r="782" spans="1:21" x14ac:dyDescent="0.25">
      <c r="A782">
        <v>790</v>
      </c>
      <c r="B782" t="s">
        <v>962</v>
      </c>
      <c r="C782">
        <v>40500</v>
      </c>
      <c r="D782">
        <v>766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f t="shared" si="48"/>
        <v>0</v>
      </c>
      <c r="R782">
        <f>SUMIFS(Tabel132[Cluster],Tabel132[ID],A782)</f>
        <v>52</v>
      </c>
      <c r="S782" t="str">
        <f t="shared" si="49"/>
        <v/>
      </c>
      <c r="T782">
        <f t="shared" si="50"/>
        <v>0</v>
      </c>
      <c r="U782">
        <f t="shared" si="51"/>
        <v>0</v>
      </c>
    </row>
    <row r="783" spans="1:21" x14ac:dyDescent="0.25">
      <c r="A783">
        <v>791</v>
      </c>
      <c r="B783" t="s">
        <v>328</v>
      </c>
      <c r="C783">
        <v>12400</v>
      </c>
      <c r="D783">
        <v>1027</v>
      </c>
      <c r="E783">
        <v>11</v>
      </c>
      <c r="F783">
        <v>9</v>
      </c>
      <c r="G783">
        <v>15</v>
      </c>
      <c r="H783">
        <v>18</v>
      </c>
      <c r="I783">
        <v>89</v>
      </c>
      <c r="J783">
        <v>6</v>
      </c>
      <c r="K783">
        <v>8</v>
      </c>
      <c r="L783">
        <v>23</v>
      </c>
      <c r="M783">
        <v>21</v>
      </c>
      <c r="N783">
        <v>13</v>
      </c>
      <c r="O783">
        <v>16</v>
      </c>
      <c r="P783">
        <v>2</v>
      </c>
      <c r="Q783">
        <f t="shared" si="48"/>
        <v>1</v>
      </c>
      <c r="R783">
        <f>SUMIFS(Tabel132[Cluster],Tabel132[ID],A783)</f>
        <v>15</v>
      </c>
      <c r="S783">
        <f t="shared" si="49"/>
        <v>0.60952240057155882</v>
      </c>
      <c r="T783">
        <f t="shared" si="50"/>
        <v>22.285714285714285</v>
      </c>
      <c r="U783">
        <f t="shared" si="51"/>
        <v>15</v>
      </c>
    </row>
    <row r="784" spans="1:21" x14ac:dyDescent="0.25">
      <c r="A784">
        <v>792</v>
      </c>
      <c r="B784" t="s">
        <v>963</v>
      </c>
      <c r="C784">
        <v>102000</v>
      </c>
      <c r="D784">
        <v>967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f t="shared" si="48"/>
        <v>0</v>
      </c>
      <c r="R784">
        <f>SUMIFS(Tabel132[Cluster],Tabel132[ID],A784)</f>
        <v>0</v>
      </c>
      <c r="S784" t="str">
        <f t="shared" si="49"/>
        <v/>
      </c>
      <c r="T784">
        <f t="shared" si="50"/>
        <v>0</v>
      </c>
      <c r="U784">
        <f t="shared" si="51"/>
        <v>0</v>
      </c>
    </row>
    <row r="785" spans="1:21" x14ac:dyDescent="0.25">
      <c r="A785">
        <v>793</v>
      </c>
      <c r="B785" t="s">
        <v>964</v>
      </c>
      <c r="C785">
        <v>2900</v>
      </c>
      <c r="D785">
        <v>322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f t="shared" si="48"/>
        <v>0</v>
      </c>
      <c r="R785">
        <f>SUMIFS(Tabel132[Cluster],Tabel132[ID],A785)</f>
        <v>0</v>
      </c>
      <c r="S785" t="str">
        <f t="shared" si="49"/>
        <v/>
      </c>
      <c r="T785">
        <f t="shared" si="50"/>
        <v>0</v>
      </c>
      <c r="U785">
        <f t="shared" si="51"/>
        <v>0</v>
      </c>
    </row>
    <row r="786" spans="1:21" x14ac:dyDescent="0.25">
      <c r="A786">
        <v>794</v>
      </c>
      <c r="B786" t="s">
        <v>329</v>
      </c>
      <c r="C786">
        <v>100000</v>
      </c>
      <c r="D786">
        <v>229</v>
      </c>
      <c r="E786">
        <v>115</v>
      </c>
      <c r="F786">
        <v>287</v>
      </c>
      <c r="G786">
        <v>132</v>
      </c>
      <c r="H786">
        <v>771</v>
      </c>
      <c r="I786">
        <v>5</v>
      </c>
      <c r="J786">
        <v>238</v>
      </c>
      <c r="K786">
        <v>776</v>
      </c>
      <c r="L786">
        <v>1163</v>
      </c>
      <c r="M786">
        <v>648</v>
      </c>
      <c r="N786">
        <v>135</v>
      </c>
      <c r="O786">
        <v>61</v>
      </c>
      <c r="P786">
        <v>797</v>
      </c>
      <c r="Q786">
        <f t="shared" si="48"/>
        <v>1</v>
      </c>
      <c r="R786">
        <f>SUMIFS(Tabel132[Cluster],Tabel132[ID],A786)</f>
        <v>0</v>
      </c>
      <c r="S786">
        <f t="shared" si="49"/>
        <v>0.32929604715686511</v>
      </c>
      <c r="T786">
        <f t="shared" si="50"/>
        <v>332</v>
      </c>
      <c r="U786">
        <f t="shared" si="51"/>
        <v>560.79999999999995</v>
      </c>
    </row>
    <row r="787" spans="1:21" x14ac:dyDescent="0.25">
      <c r="A787">
        <v>795</v>
      </c>
      <c r="B787" t="s">
        <v>330</v>
      </c>
      <c r="C787">
        <v>81500</v>
      </c>
      <c r="D787">
        <v>323</v>
      </c>
      <c r="E787">
        <v>380</v>
      </c>
      <c r="F787">
        <v>4</v>
      </c>
      <c r="G787">
        <v>4</v>
      </c>
      <c r="H787">
        <v>1318</v>
      </c>
      <c r="I787">
        <v>680</v>
      </c>
      <c r="J787">
        <v>36</v>
      </c>
      <c r="K787">
        <v>4639</v>
      </c>
      <c r="L787">
        <v>1</v>
      </c>
      <c r="M787">
        <v>39</v>
      </c>
      <c r="N787">
        <v>918</v>
      </c>
      <c r="O787">
        <v>94</v>
      </c>
      <c r="P787">
        <v>8352</v>
      </c>
      <c r="Q787">
        <f t="shared" si="48"/>
        <v>1</v>
      </c>
      <c r="R787">
        <f>SUMIFS(Tabel132[Cluster],Tabel132[ID],A787)</f>
        <v>90</v>
      </c>
      <c r="S787">
        <f t="shared" si="49"/>
        <v>0.58499616732005189</v>
      </c>
      <c r="T787">
        <f t="shared" si="50"/>
        <v>1008.7142857142857</v>
      </c>
      <c r="U787">
        <f t="shared" si="51"/>
        <v>1880.8</v>
      </c>
    </row>
    <row r="788" spans="1:21" x14ac:dyDescent="0.25">
      <c r="A788">
        <v>796</v>
      </c>
      <c r="B788" t="s">
        <v>965</v>
      </c>
      <c r="C788">
        <v>78200</v>
      </c>
      <c r="D788">
        <v>797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f t="shared" si="48"/>
        <v>0</v>
      </c>
      <c r="R788">
        <f>SUMIFS(Tabel132[Cluster],Tabel132[ID],A788)</f>
        <v>85</v>
      </c>
      <c r="S788" t="str">
        <f t="shared" si="49"/>
        <v/>
      </c>
      <c r="T788">
        <f t="shared" si="50"/>
        <v>0</v>
      </c>
      <c r="U788">
        <f t="shared" si="51"/>
        <v>0</v>
      </c>
    </row>
    <row r="789" spans="1:21" x14ac:dyDescent="0.25">
      <c r="A789">
        <v>797</v>
      </c>
      <c r="B789" t="s">
        <v>331</v>
      </c>
      <c r="C789">
        <v>78100</v>
      </c>
      <c r="D789">
        <v>290</v>
      </c>
      <c r="E789">
        <v>7979</v>
      </c>
      <c r="F789">
        <v>1107</v>
      </c>
      <c r="G789">
        <v>228</v>
      </c>
      <c r="H789">
        <v>9025</v>
      </c>
      <c r="I789">
        <v>4694</v>
      </c>
      <c r="J789">
        <v>1800</v>
      </c>
      <c r="K789">
        <v>6582</v>
      </c>
      <c r="L789">
        <v>500</v>
      </c>
      <c r="M789">
        <v>728</v>
      </c>
      <c r="N789">
        <v>8394</v>
      </c>
      <c r="O789">
        <v>5714</v>
      </c>
      <c r="P789">
        <v>6729</v>
      </c>
      <c r="Q789">
        <f t="shared" si="48"/>
        <v>1</v>
      </c>
      <c r="R789">
        <f>SUMIFS(Tabel132[Cluster],Tabel132[ID],A789)</f>
        <v>85</v>
      </c>
      <c r="S789">
        <f t="shared" si="49"/>
        <v>0.97195624432844907</v>
      </c>
      <c r="T789">
        <f t="shared" si="50"/>
        <v>4487.8571428571431</v>
      </c>
      <c r="U789">
        <f t="shared" si="51"/>
        <v>4413</v>
      </c>
    </row>
    <row r="790" spans="1:21" x14ac:dyDescent="0.25">
      <c r="A790">
        <v>798</v>
      </c>
      <c r="B790" t="s">
        <v>332</v>
      </c>
      <c r="C790">
        <v>100100</v>
      </c>
      <c r="D790">
        <v>967</v>
      </c>
      <c r="E790">
        <v>0</v>
      </c>
      <c r="F790">
        <v>2</v>
      </c>
      <c r="G790">
        <v>0</v>
      </c>
      <c r="H790">
        <v>12</v>
      </c>
      <c r="I790">
        <v>0</v>
      </c>
      <c r="J790">
        <v>2</v>
      </c>
      <c r="K790">
        <v>16</v>
      </c>
      <c r="L790">
        <v>2</v>
      </c>
      <c r="M790">
        <v>0</v>
      </c>
      <c r="N790">
        <v>0</v>
      </c>
      <c r="O790">
        <v>0</v>
      </c>
      <c r="P790">
        <v>6</v>
      </c>
      <c r="Q790">
        <f t="shared" si="48"/>
        <v>1</v>
      </c>
      <c r="R790">
        <f>SUMIFS(Tabel132[Cluster],Tabel132[ID],A790)</f>
        <v>0</v>
      </c>
      <c r="S790">
        <f t="shared" si="49"/>
        <v>0.36736296317340889</v>
      </c>
      <c r="T790">
        <f t="shared" si="50"/>
        <v>4.5714285714285712</v>
      </c>
      <c r="U790">
        <f t="shared" si="51"/>
        <v>1.6</v>
      </c>
    </row>
    <row r="791" spans="1:21" x14ac:dyDescent="0.25">
      <c r="A791">
        <v>799</v>
      </c>
      <c r="B791" t="s">
        <v>966</v>
      </c>
      <c r="C791">
        <v>40600</v>
      </c>
      <c r="D791">
        <v>726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f t="shared" si="48"/>
        <v>0</v>
      </c>
      <c r="R791">
        <f>SUMIFS(Tabel132[Cluster],Tabel132[ID],A791)</f>
        <v>52</v>
      </c>
      <c r="S791" t="str">
        <f t="shared" si="49"/>
        <v/>
      </c>
      <c r="T791">
        <f t="shared" si="50"/>
        <v>0</v>
      </c>
      <c r="U791">
        <f t="shared" si="51"/>
        <v>0</v>
      </c>
    </row>
    <row r="792" spans="1:21" x14ac:dyDescent="0.25">
      <c r="A792">
        <v>800</v>
      </c>
      <c r="B792" t="s">
        <v>333</v>
      </c>
      <c r="C792">
        <v>24900</v>
      </c>
      <c r="D792">
        <v>119</v>
      </c>
      <c r="E792">
        <v>524</v>
      </c>
      <c r="F792">
        <v>329</v>
      </c>
      <c r="G792">
        <v>640</v>
      </c>
      <c r="H792">
        <v>811</v>
      </c>
      <c r="I792">
        <v>726</v>
      </c>
      <c r="J792">
        <v>467</v>
      </c>
      <c r="K792">
        <v>355</v>
      </c>
      <c r="L792">
        <v>367</v>
      </c>
      <c r="M792">
        <v>382</v>
      </c>
      <c r="N792">
        <v>2573</v>
      </c>
      <c r="O792">
        <v>352</v>
      </c>
      <c r="P792">
        <v>1054</v>
      </c>
      <c r="Q792">
        <f t="shared" si="48"/>
        <v>1</v>
      </c>
      <c r="R792">
        <f>SUMIFS(Tabel132[Cluster],Tabel132[ID],A792)</f>
        <v>32</v>
      </c>
      <c r="S792">
        <f t="shared" si="49"/>
        <v>0.30307775169626483</v>
      </c>
      <c r="T792">
        <f t="shared" si="50"/>
        <v>550.28571428571433</v>
      </c>
      <c r="U792">
        <f t="shared" si="51"/>
        <v>945.6</v>
      </c>
    </row>
    <row r="793" spans="1:21" x14ac:dyDescent="0.25">
      <c r="A793">
        <v>801</v>
      </c>
      <c r="B793" t="s">
        <v>967</v>
      </c>
      <c r="C793">
        <v>13500</v>
      </c>
      <c r="D793">
        <v>669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f t="shared" si="48"/>
        <v>0</v>
      </c>
      <c r="R793">
        <f>SUMIFS(Tabel132[Cluster],Tabel132[ID],A793)</f>
        <v>0</v>
      </c>
      <c r="S793" t="str">
        <f t="shared" si="49"/>
        <v/>
      </c>
      <c r="T793">
        <f t="shared" si="50"/>
        <v>0</v>
      </c>
      <c r="U793">
        <f t="shared" si="51"/>
        <v>0</v>
      </c>
    </row>
    <row r="794" spans="1:21" x14ac:dyDescent="0.25">
      <c r="A794">
        <v>802</v>
      </c>
      <c r="B794" t="s">
        <v>334</v>
      </c>
      <c r="C794">
        <v>115100</v>
      </c>
      <c r="D794">
        <v>1083</v>
      </c>
      <c r="E794">
        <v>1059</v>
      </c>
      <c r="F794">
        <v>181</v>
      </c>
      <c r="G794">
        <v>23</v>
      </c>
      <c r="H794">
        <v>2455</v>
      </c>
      <c r="I794">
        <v>492</v>
      </c>
      <c r="J794">
        <v>104</v>
      </c>
      <c r="K794">
        <v>236</v>
      </c>
      <c r="L794">
        <v>73</v>
      </c>
      <c r="M794">
        <v>134</v>
      </c>
      <c r="N794">
        <v>384</v>
      </c>
      <c r="O794">
        <v>966</v>
      </c>
      <c r="P794">
        <v>342</v>
      </c>
      <c r="Q794">
        <f t="shared" si="48"/>
        <v>1</v>
      </c>
      <c r="R794">
        <f>SUMIFS(Tabel132[Cluster],Tabel132[ID],A794)</f>
        <v>0</v>
      </c>
      <c r="S794">
        <f t="shared" si="49"/>
        <v>0.53003977045815476</v>
      </c>
      <c r="T794">
        <f t="shared" si="50"/>
        <v>650</v>
      </c>
      <c r="U794">
        <f t="shared" si="51"/>
        <v>379.8</v>
      </c>
    </row>
    <row r="795" spans="1:21" x14ac:dyDescent="0.25">
      <c r="A795">
        <v>803</v>
      </c>
      <c r="B795" t="s">
        <v>335</v>
      </c>
      <c r="C795">
        <v>51600</v>
      </c>
      <c r="D795">
        <v>623</v>
      </c>
      <c r="E795">
        <v>3654</v>
      </c>
      <c r="F795">
        <v>2616</v>
      </c>
      <c r="G795">
        <v>735</v>
      </c>
      <c r="H795">
        <v>8154</v>
      </c>
      <c r="I795">
        <v>2601</v>
      </c>
      <c r="J795">
        <v>2394</v>
      </c>
      <c r="K795">
        <v>2634</v>
      </c>
      <c r="L795">
        <v>1944</v>
      </c>
      <c r="M795">
        <v>1128</v>
      </c>
      <c r="N795">
        <v>2796</v>
      </c>
      <c r="O795">
        <v>7233</v>
      </c>
      <c r="P795">
        <v>3502</v>
      </c>
      <c r="Q795">
        <f t="shared" si="48"/>
        <v>1</v>
      </c>
      <c r="R795">
        <f>SUMIFS(Tabel132[Cluster],Tabel132[ID],A795)</f>
        <v>72</v>
      </c>
      <c r="S795">
        <f t="shared" si="49"/>
        <v>0.96301127353820193</v>
      </c>
      <c r="T795">
        <f t="shared" si="50"/>
        <v>3255.4285714285716</v>
      </c>
      <c r="U795">
        <f t="shared" si="51"/>
        <v>3320.6</v>
      </c>
    </row>
    <row r="796" spans="1:21" x14ac:dyDescent="0.25">
      <c r="A796">
        <v>804</v>
      </c>
      <c r="B796" t="s">
        <v>336</v>
      </c>
      <c r="C796">
        <v>78300</v>
      </c>
      <c r="D796">
        <v>797</v>
      </c>
      <c r="E796">
        <v>528</v>
      </c>
      <c r="F796">
        <v>37</v>
      </c>
      <c r="G796">
        <v>0</v>
      </c>
      <c r="H796">
        <v>563</v>
      </c>
      <c r="I796">
        <v>92</v>
      </c>
      <c r="J796">
        <v>76</v>
      </c>
      <c r="K796">
        <v>326</v>
      </c>
      <c r="L796">
        <v>32</v>
      </c>
      <c r="M796">
        <v>9</v>
      </c>
      <c r="N796">
        <v>207</v>
      </c>
      <c r="O796">
        <v>466</v>
      </c>
      <c r="P796">
        <v>200</v>
      </c>
      <c r="Q796">
        <f t="shared" si="48"/>
        <v>1</v>
      </c>
      <c r="R796">
        <f>SUMIFS(Tabel132[Cluster],Tabel132[ID],A796)</f>
        <v>85</v>
      </c>
      <c r="S796">
        <f t="shared" si="49"/>
        <v>0.70976355513164346</v>
      </c>
      <c r="T796">
        <f t="shared" si="50"/>
        <v>231.71428571428572</v>
      </c>
      <c r="U796">
        <f t="shared" si="51"/>
        <v>182.8</v>
      </c>
    </row>
    <row r="797" spans="1:21" x14ac:dyDescent="0.25">
      <c r="A797">
        <v>805</v>
      </c>
      <c r="B797" t="s">
        <v>337</v>
      </c>
      <c r="C797">
        <v>17700</v>
      </c>
      <c r="D797">
        <v>533</v>
      </c>
      <c r="E797">
        <v>195</v>
      </c>
      <c r="F797">
        <v>437</v>
      </c>
      <c r="G797">
        <v>322</v>
      </c>
      <c r="H797">
        <v>334</v>
      </c>
      <c r="I797">
        <v>119</v>
      </c>
      <c r="J797">
        <v>156</v>
      </c>
      <c r="K797">
        <v>4</v>
      </c>
      <c r="L797">
        <v>312</v>
      </c>
      <c r="M797">
        <v>400</v>
      </c>
      <c r="N797">
        <v>182</v>
      </c>
      <c r="O797">
        <v>505</v>
      </c>
      <c r="P797">
        <v>54</v>
      </c>
      <c r="Q797">
        <f t="shared" si="48"/>
        <v>1</v>
      </c>
      <c r="R797">
        <f>SUMIFS(Tabel132[Cluster],Tabel132[ID],A797)</f>
        <v>22</v>
      </c>
      <c r="S797">
        <f t="shared" si="49"/>
        <v>0.49424746268523667</v>
      </c>
      <c r="T797">
        <f t="shared" si="50"/>
        <v>223.85714285714286</v>
      </c>
      <c r="U797">
        <f t="shared" si="51"/>
        <v>290.60000000000002</v>
      </c>
    </row>
    <row r="798" spans="1:21" x14ac:dyDescent="0.25">
      <c r="A798">
        <v>806</v>
      </c>
      <c r="B798" t="s">
        <v>338</v>
      </c>
      <c r="C798">
        <v>7900</v>
      </c>
      <c r="D798">
        <v>378</v>
      </c>
      <c r="E798">
        <v>1213</v>
      </c>
      <c r="F798">
        <v>9396</v>
      </c>
      <c r="G798">
        <v>6682</v>
      </c>
      <c r="H798">
        <v>7987</v>
      </c>
      <c r="I798">
        <v>4884</v>
      </c>
      <c r="J798">
        <v>4012</v>
      </c>
      <c r="K798">
        <v>1667</v>
      </c>
      <c r="L798">
        <v>4481</v>
      </c>
      <c r="M798">
        <v>5634</v>
      </c>
      <c r="N798">
        <v>7040</v>
      </c>
      <c r="O798">
        <v>6084</v>
      </c>
      <c r="P798">
        <v>3463</v>
      </c>
      <c r="Q798">
        <f t="shared" si="48"/>
        <v>1</v>
      </c>
      <c r="R798">
        <f>SUMIFS(Tabel132[Cluster],Tabel132[ID],A798)</f>
        <v>11</v>
      </c>
      <c r="S798">
        <f t="shared" si="49"/>
        <v>0.88581564364150023</v>
      </c>
      <c r="T798">
        <f t="shared" si="50"/>
        <v>5120.1428571428569</v>
      </c>
      <c r="U798">
        <f t="shared" si="51"/>
        <v>5340.4</v>
      </c>
    </row>
    <row r="799" spans="1:21" x14ac:dyDescent="0.25">
      <c r="A799">
        <v>807</v>
      </c>
      <c r="B799" t="s">
        <v>968</v>
      </c>
      <c r="C799">
        <v>40700</v>
      </c>
      <c r="D799">
        <v>799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f t="shared" si="48"/>
        <v>0</v>
      </c>
      <c r="R799">
        <f>SUMIFS(Tabel132[Cluster],Tabel132[ID],A799)</f>
        <v>52</v>
      </c>
      <c r="S799" t="str">
        <f t="shared" si="49"/>
        <v/>
      </c>
      <c r="T799">
        <f t="shared" si="50"/>
        <v>0</v>
      </c>
      <c r="U799">
        <f t="shared" si="51"/>
        <v>0</v>
      </c>
    </row>
    <row r="800" spans="1:21" x14ac:dyDescent="0.25">
      <c r="A800">
        <v>808</v>
      </c>
      <c r="B800" t="s">
        <v>969</v>
      </c>
      <c r="C800">
        <v>101400</v>
      </c>
      <c r="D800">
        <v>967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f t="shared" si="48"/>
        <v>0</v>
      </c>
      <c r="R800">
        <f>SUMIFS(Tabel132[Cluster],Tabel132[ID],A800)</f>
        <v>0</v>
      </c>
      <c r="S800" t="str">
        <f t="shared" si="49"/>
        <v/>
      </c>
      <c r="T800">
        <f t="shared" si="50"/>
        <v>0</v>
      </c>
      <c r="U800">
        <f t="shared" si="51"/>
        <v>0</v>
      </c>
    </row>
    <row r="801" spans="1:21" x14ac:dyDescent="0.25">
      <c r="A801">
        <v>809</v>
      </c>
      <c r="B801" t="s">
        <v>970</v>
      </c>
      <c r="C801">
        <v>52800</v>
      </c>
      <c r="D801">
        <v>803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f t="shared" si="48"/>
        <v>0</v>
      </c>
      <c r="R801">
        <f>SUMIFS(Tabel132[Cluster],Tabel132[ID],A801)</f>
        <v>75</v>
      </c>
      <c r="S801" t="str">
        <f t="shared" si="49"/>
        <v/>
      </c>
      <c r="T801">
        <f t="shared" si="50"/>
        <v>0</v>
      </c>
      <c r="U801">
        <f t="shared" si="51"/>
        <v>0</v>
      </c>
    </row>
    <row r="802" spans="1:21" x14ac:dyDescent="0.25">
      <c r="A802">
        <v>810</v>
      </c>
      <c r="B802" t="s">
        <v>339</v>
      </c>
      <c r="C802">
        <v>19900</v>
      </c>
      <c r="D802">
        <v>48</v>
      </c>
      <c r="E802">
        <v>438</v>
      </c>
      <c r="F802">
        <v>105</v>
      </c>
      <c r="G802">
        <v>401</v>
      </c>
      <c r="H802">
        <v>1052</v>
      </c>
      <c r="I802">
        <v>400</v>
      </c>
      <c r="J802">
        <v>79</v>
      </c>
      <c r="K802">
        <v>512</v>
      </c>
      <c r="L802">
        <v>235</v>
      </c>
      <c r="M802">
        <v>349</v>
      </c>
      <c r="N802">
        <v>924</v>
      </c>
      <c r="O802">
        <v>137</v>
      </c>
      <c r="P802">
        <v>2912</v>
      </c>
      <c r="Q802">
        <f t="shared" si="48"/>
        <v>1</v>
      </c>
      <c r="R802">
        <f>SUMIFS(Tabel132[Cluster],Tabel132[ID],A802)</f>
        <v>24</v>
      </c>
      <c r="S802">
        <f t="shared" si="49"/>
        <v>0.31036142758480356</v>
      </c>
      <c r="T802">
        <f t="shared" si="50"/>
        <v>426.71428571428572</v>
      </c>
      <c r="U802">
        <f t="shared" si="51"/>
        <v>911.4</v>
      </c>
    </row>
    <row r="803" spans="1:21" x14ac:dyDescent="0.25">
      <c r="A803">
        <v>811</v>
      </c>
      <c r="B803" t="s">
        <v>971</v>
      </c>
      <c r="C803">
        <v>79200</v>
      </c>
      <c r="D803">
        <v>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f t="shared" si="48"/>
        <v>0</v>
      </c>
      <c r="R803">
        <f>SUMIFS(Tabel132[Cluster],Tabel132[ID],A803)</f>
        <v>86</v>
      </c>
      <c r="S803" t="str">
        <f t="shared" si="49"/>
        <v/>
      </c>
      <c r="T803">
        <f t="shared" si="50"/>
        <v>0</v>
      </c>
      <c r="U803">
        <f t="shared" si="51"/>
        <v>0</v>
      </c>
    </row>
    <row r="804" spans="1:21" x14ac:dyDescent="0.25">
      <c r="A804">
        <v>812</v>
      </c>
      <c r="B804" t="s">
        <v>972</v>
      </c>
      <c r="C804">
        <v>104600</v>
      </c>
      <c r="D804">
        <v>326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f t="shared" si="48"/>
        <v>0</v>
      </c>
      <c r="R804">
        <f>SUMIFS(Tabel132[Cluster],Tabel132[ID],A804)</f>
        <v>0</v>
      </c>
      <c r="S804" t="str">
        <f t="shared" si="49"/>
        <v/>
      </c>
      <c r="T804">
        <f t="shared" si="50"/>
        <v>0</v>
      </c>
      <c r="U804">
        <f t="shared" si="51"/>
        <v>0</v>
      </c>
    </row>
    <row r="805" spans="1:21" x14ac:dyDescent="0.25">
      <c r="A805">
        <v>813</v>
      </c>
      <c r="B805" t="s">
        <v>973</v>
      </c>
      <c r="C805">
        <v>101800</v>
      </c>
      <c r="D805">
        <v>967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f t="shared" si="48"/>
        <v>0</v>
      </c>
      <c r="R805">
        <f>SUMIFS(Tabel132[Cluster],Tabel132[ID],A805)</f>
        <v>0</v>
      </c>
      <c r="S805" t="str">
        <f t="shared" si="49"/>
        <v/>
      </c>
      <c r="T805">
        <f t="shared" si="50"/>
        <v>0</v>
      </c>
      <c r="U805">
        <f t="shared" si="51"/>
        <v>0</v>
      </c>
    </row>
    <row r="806" spans="1:21" x14ac:dyDescent="0.25">
      <c r="A806">
        <v>814</v>
      </c>
      <c r="B806" t="s">
        <v>340</v>
      </c>
      <c r="C806">
        <v>33000</v>
      </c>
      <c r="D806">
        <v>698</v>
      </c>
      <c r="E806">
        <v>16</v>
      </c>
      <c r="F806">
        <v>331</v>
      </c>
      <c r="G806">
        <v>20</v>
      </c>
      <c r="H806">
        <v>29</v>
      </c>
      <c r="I806">
        <v>20</v>
      </c>
      <c r="J806">
        <v>57</v>
      </c>
      <c r="K806">
        <v>1</v>
      </c>
      <c r="L806">
        <v>22</v>
      </c>
      <c r="M806">
        <v>14</v>
      </c>
      <c r="N806">
        <v>112</v>
      </c>
      <c r="O806">
        <v>16</v>
      </c>
      <c r="P806">
        <v>9</v>
      </c>
      <c r="Q806">
        <f t="shared" si="48"/>
        <v>1</v>
      </c>
      <c r="R806">
        <f>SUMIFS(Tabel132[Cluster],Tabel132[ID],A806)</f>
        <v>42</v>
      </c>
      <c r="S806">
        <f t="shared" si="49"/>
        <v>0.56473700021198403</v>
      </c>
      <c r="T806">
        <f t="shared" si="50"/>
        <v>67.714285714285708</v>
      </c>
      <c r="U806">
        <f t="shared" si="51"/>
        <v>34.6</v>
      </c>
    </row>
    <row r="807" spans="1:21" x14ac:dyDescent="0.25">
      <c r="A807">
        <v>815</v>
      </c>
      <c r="B807" t="s">
        <v>974</v>
      </c>
      <c r="C807">
        <v>40800</v>
      </c>
      <c r="D807">
        <v>799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f t="shared" si="48"/>
        <v>0</v>
      </c>
      <c r="R807">
        <f>SUMIFS(Tabel132[Cluster],Tabel132[ID],A807)</f>
        <v>52</v>
      </c>
      <c r="S807" t="str">
        <f t="shared" si="49"/>
        <v/>
      </c>
      <c r="T807">
        <f t="shared" si="50"/>
        <v>0</v>
      </c>
      <c r="U807">
        <f t="shared" si="51"/>
        <v>0</v>
      </c>
    </row>
    <row r="808" spans="1:21" x14ac:dyDescent="0.25">
      <c r="A808">
        <v>816</v>
      </c>
      <c r="B808" t="s">
        <v>341</v>
      </c>
      <c r="C808">
        <v>11600</v>
      </c>
      <c r="D808">
        <v>1002</v>
      </c>
      <c r="E808">
        <v>286</v>
      </c>
      <c r="F808">
        <v>350</v>
      </c>
      <c r="G808">
        <v>529</v>
      </c>
      <c r="H808">
        <v>1292</v>
      </c>
      <c r="I808">
        <v>1000</v>
      </c>
      <c r="J808">
        <v>347</v>
      </c>
      <c r="K808">
        <v>115</v>
      </c>
      <c r="L808">
        <v>1137</v>
      </c>
      <c r="M808">
        <v>412</v>
      </c>
      <c r="N808">
        <v>863</v>
      </c>
      <c r="O808">
        <v>538</v>
      </c>
      <c r="P808">
        <v>202</v>
      </c>
      <c r="Q808">
        <f t="shared" si="48"/>
        <v>1</v>
      </c>
      <c r="R808">
        <f>SUMIFS(Tabel132[Cluster],Tabel132[ID],A808)</f>
        <v>15</v>
      </c>
      <c r="S808">
        <f t="shared" si="49"/>
        <v>0.77241225890003518</v>
      </c>
      <c r="T808">
        <f t="shared" si="50"/>
        <v>559.85714285714289</v>
      </c>
      <c r="U808">
        <f t="shared" si="51"/>
        <v>630.4</v>
      </c>
    </row>
    <row r="809" spans="1:21" x14ac:dyDescent="0.25">
      <c r="A809">
        <v>817</v>
      </c>
      <c r="B809" t="s">
        <v>975</v>
      </c>
      <c r="C809">
        <v>113200</v>
      </c>
      <c r="D809">
        <v>349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f t="shared" si="48"/>
        <v>0</v>
      </c>
      <c r="R809">
        <f>SUMIFS(Tabel132[Cluster],Tabel132[ID],A809)</f>
        <v>0</v>
      </c>
      <c r="S809" t="str">
        <f t="shared" si="49"/>
        <v/>
      </c>
      <c r="T809">
        <f t="shared" si="50"/>
        <v>0</v>
      </c>
      <c r="U809">
        <f t="shared" si="51"/>
        <v>0</v>
      </c>
    </row>
    <row r="810" spans="1:21" x14ac:dyDescent="0.25">
      <c r="A810">
        <v>818</v>
      </c>
      <c r="B810" t="s">
        <v>976</v>
      </c>
      <c r="C810">
        <v>51700</v>
      </c>
      <c r="D810">
        <v>803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f t="shared" si="48"/>
        <v>0</v>
      </c>
      <c r="R810">
        <f>SUMIFS(Tabel132[Cluster],Tabel132[ID],A810)</f>
        <v>72</v>
      </c>
      <c r="S810" t="str">
        <f t="shared" si="49"/>
        <v/>
      </c>
      <c r="T810">
        <f t="shared" si="50"/>
        <v>0</v>
      </c>
      <c r="U810">
        <f t="shared" si="51"/>
        <v>0</v>
      </c>
    </row>
    <row r="811" spans="1:21" x14ac:dyDescent="0.25">
      <c r="A811">
        <v>819</v>
      </c>
      <c r="B811" t="s">
        <v>342</v>
      </c>
      <c r="C811">
        <v>20000</v>
      </c>
      <c r="D811">
        <v>48</v>
      </c>
      <c r="E811">
        <v>218</v>
      </c>
      <c r="F811">
        <v>13</v>
      </c>
      <c r="G811">
        <v>65</v>
      </c>
      <c r="H811">
        <v>1223</v>
      </c>
      <c r="I811">
        <v>169</v>
      </c>
      <c r="J811">
        <v>34</v>
      </c>
      <c r="K811">
        <v>925</v>
      </c>
      <c r="L811">
        <v>63</v>
      </c>
      <c r="M811">
        <v>84</v>
      </c>
      <c r="N811">
        <v>328</v>
      </c>
      <c r="O811">
        <v>112</v>
      </c>
      <c r="P811">
        <v>1022</v>
      </c>
      <c r="Q811">
        <f t="shared" si="48"/>
        <v>1</v>
      </c>
      <c r="R811">
        <f>SUMIFS(Tabel132[Cluster],Tabel132[ID],A811)</f>
        <v>24</v>
      </c>
      <c r="S811">
        <f t="shared" si="49"/>
        <v>0.83751693058284482</v>
      </c>
      <c r="T811">
        <f t="shared" si="50"/>
        <v>378.14285714285717</v>
      </c>
      <c r="U811">
        <f t="shared" si="51"/>
        <v>321.8</v>
      </c>
    </row>
    <row r="812" spans="1:21" x14ac:dyDescent="0.25">
      <c r="A812">
        <v>820</v>
      </c>
      <c r="B812" t="s">
        <v>977</v>
      </c>
      <c r="C812">
        <v>79300</v>
      </c>
      <c r="D812">
        <v>4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f t="shared" si="48"/>
        <v>0</v>
      </c>
      <c r="R812">
        <f>SUMIFS(Tabel132[Cluster],Tabel132[ID],A812)</f>
        <v>86</v>
      </c>
      <c r="S812" t="str">
        <f t="shared" si="49"/>
        <v/>
      </c>
      <c r="T812">
        <f t="shared" si="50"/>
        <v>0</v>
      </c>
      <c r="U812">
        <f t="shared" si="51"/>
        <v>0</v>
      </c>
    </row>
    <row r="813" spans="1:21" x14ac:dyDescent="0.25">
      <c r="A813">
        <v>821</v>
      </c>
      <c r="B813" t="s">
        <v>343</v>
      </c>
      <c r="C813">
        <v>16400</v>
      </c>
      <c r="D813">
        <v>385</v>
      </c>
      <c r="E813">
        <v>2238</v>
      </c>
      <c r="F813">
        <v>6106</v>
      </c>
      <c r="G813">
        <v>5559</v>
      </c>
      <c r="H813">
        <v>5325</v>
      </c>
      <c r="I813">
        <v>454</v>
      </c>
      <c r="J813">
        <v>1207</v>
      </c>
      <c r="K813">
        <v>794</v>
      </c>
      <c r="L813">
        <v>4801</v>
      </c>
      <c r="M813">
        <v>4683</v>
      </c>
      <c r="N813">
        <v>1171</v>
      </c>
      <c r="O813">
        <v>4233</v>
      </c>
      <c r="P813">
        <v>1075</v>
      </c>
      <c r="Q813">
        <f t="shared" si="48"/>
        <v>1</v>
      </c>
      <c r="R813">
        <f>SUMIFS(Tabel132[Cluster],Tabel132[ID],A813)</f>
        <v>20</v>
      </c>
      <c r="S813">
        <f t="shared" si="49"/>
        <v>0.94420365161645359</v>
      </c>
      <c r="T813">
        <f t="shared" si="50"/>
        <v>3097.5714285714284</v>
      </c>
      <c r="U813">
        <f t="shared" si="51"/>
        <v>3192.6</v>
      </c>
    </row>
    <row r="814" spans="1:21" x14ac:dyDescent="0.25">
      <c r="A814">
        <v>822</v>
      </c>
      <c r="B814" t="s">
        <v>978</v>
      </c>
      <c r="C814">
        <v>41200</v>
      </c>
      <c r="D814">
        <v>1089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f t="shared" si="48"/>
        <v>0</v>
      </c>
      <c r="R814">
        <f>SUMIFS(Tabel132[Cluster],Tabel132[ID],A814)</f>
        <v>0</v>
      </c>
      <c r="S814" t="str">
        <f t="shared" si="49"/>
        <v/>
      </c>
      <c r="T814">
        <f t="shared" si="50"/>
        <v>0</v>
      </c>
      <c r="U814">
        <f t="shared" si="51"/>
        <v>0</v>
      </c>
    </row>
    <row r="815" spans="1:21" x14ac:dyDescent="0.25">
      <c r="A815">
        <v>823</v>
      </c>
      <c r="B815" t="s">
        <v>979</v>
      </c>
      <c r="C815">
        <v>40900</v>
      </c>
      <c r="D815">
        <v>799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f t="shared" si="48"/>
        <v>0</v>
      </c>
      <c r="R815">
        <f>SUMIFS(Tabel132[Cluster],Tabel132[ID],A815)</f>
        <v>52</v>
      </c>
      <c r="S815" t="str">
        <f t="shared" si="49"/>
        <v/>
      </c>
      <c r="T815">
        <f t="shared" si="50"/>
        <v>0</v>
      </c>
      <c r="U815">
        <f t="shared" si="51"/>
        <v>0</v>
      </c>
    </row>
    <row r="816" spans="1:21" x14ac:dyDescent="0.25">
      <c r="A816">
        <v>824</v>
      </c>
      <c r="B816" t="s">
        <v>980</v>
      </c>
      <c r="C816">
        <v>112700</v>
      </c>
      <c r="D816">
        <v>991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f t="shared" si="48"/>
        <v>0</v>
      </c>
      <c r="R816">
        <f>SUMIFS(Tabel132[Cluster],Tabel132[ID],A816)</f>
        <v>0</v>
      </c>
      <c r="S816" t="str">
        <f t="shared" si="49"/>
        <v/>
      </c>
      <c r="T816">
        <f t="shared" si="50"/>
        <v>0</v>
      </c>
      <c r="U816">
        <f t="shared" si="51"/>
        <v>0</v>
      </c>
    </row>
    <row r="817" spans="1:21" x14ac:dyDescent="0.25">
      <c r="A817">
        <v>825</v>
      </c>
      <c r="B817" t="s">
        <v>981</v>
      </c>
      <c r="C817">
        <v>113300</v>
      </c>
      <c r="D817">
        <v>349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f t="shared" si="48"/>
        <v>0</v>
      </c>
      <c r="R817">
        <f>SUMIFS(Tabel132[Cluster],Tabel132[ID],A817)</f>
        <v>0</v>
      </c>
      <c r="S817" t="str">
        <f t="shared" si="49"/>
        <v/>
      </c>
      <c r="T817">
        <f t="shared" si="50"/>
        <v>0</v>
      </c>
      <c r="U817">
        <f t="shared" si="51"/>
        <v>0</v>
      </c>
    </row>
    <row r="818" spans="1:21" x14ac:dyDescent="0.25">
      <c r="A818">
        <v>826</v>
      </c>
      <c r="B818" t="s">
        <v>982</v>
      </c>
      <c r="C818">
        <v>52300</v>
      </c>
      <c r="D818">
        <v>803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f t="shared" si="48"/>
        <v>0</v>
      </c>
      <c r="R818">
        <f>SUMIFS(Tabel132[Cluster],Tabel132[ID],A818)</f>
        <v>74</v>
      </c>
      <c r="S818" t="str">
        <f t="shared" si="49"/>
        <v/>
      </c>
      <c r="T818">
        <f t="shared" si="50"/>
        <v>0</v>
      </c>
      <c r="U818">
        <f t="shared" si="51"/>
        <v>0</v>
      </c>
    </row>
    <row r="819" spans="1:21" x14ac:dyDescent="0.25">
      <c r="A819">
        <v>827</v>
      </c>
      <c r="B819" t="s">
        <v>344</v>
      </c>
      <c r="C819">
        <v>8800</v>
      </c>
      <c r="D819">
        <v>44</v>
      </c>
      <c r="E819">
        <v>214</v>
      </c>
      <c r="F819">
        <v>1794</v>
      </c>
      <c r="G819">
        <v>268</v>
      </c>
      <c r="H819">
        <v>199</v>
      </c>
      <c r="I819">
        <v>369</v>
      </c>
      <c r="J819">
        <v>290</v>
      </c>
      <c r="K819">
        <v>22</v>
      </c>
      <c r="L819">
        <v>416</v>
      </c>
      <c r="M819">
        <v>136</v>
      </c>
      <c r="N819">
        <v>1324</v>
      </c>
      <c r="O819">
        <v>202</v>
      </c>
      <c r="P819">
        <v>235</v>
      </c>
      <c r="Q819">
        <f t="shared" si="48"/>
        <v>1</v>
      </c>
      <c r="R819">
        <f>SUMIFS(Tabel132[Cluster],Tabel132[ID],A819)</f>
        <v>26</v>
      </c>
      <c r="S819">
        <f t="shared" si="49"/>
        <v>0.97217273616061028</v>
      </c>
      <c r="T819">
        <f t="shared" si="50"/>
        <v>450.85714285714283</v>
      </c>
      <c r="U819">
        <f t="shared" si="51"/>
        <v>462.6</v>
      </c>
    </row>
    <row r="820" spans="1:21" x14ac:dyDescent="0.25">
      <c r="A820">
        <v>828</v>
      </c>
      <c r="B820" t="s">
        <v>983</v>
      </c>
      <c r="C820">
        <v>79400</v>
      </c>
      <c r="D820">
        <v>4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f t="shared" si="48"/>
        <v>0</v>
      </c>
      <c r="R820">
        <f>SUMIFS(Tabel132[Cluster],Tabel132[ID],A820)</f>
        <v>86</v>
      </c>
      <c r="S820" t="str">
        <f t="shared" si="49"/>
        <v/>
      </c>
      <c r="T820">
        <f t="shared" si="50"/>
        <v>0</v>
      </c>
      <c r="U820">
        <f t="shared" si="51"/>
        <v>0</v>
      </c>
    </row>
    <row r="821" spans="1:21" x14ac:dyDescent="0.25">
      <c r="A821">
        <v>829</v>
      </c>
      <c r="B821" t="s">
        <v>984</v>
      </c>
      <c r="C821">
        <v>45700</v>
      </c>
      <c r="D821">
        <v>509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f t="shared" si="48"/>
        <v>0</v>
      </c>
      <c r="R821">
        <f>SUMIFS(Tabel132[Cluster],Tabel132[ID],A821)</f>
        <v>60</v>
      </c>
      <c r="S821" t="str">
        <f t="shared" si="49"/>
        <v/>
      </c>
      <c r="T821">
        <f t="shared" si="50"/>
        <v>0</v>
      </c>
      <c r="U821">
        <f t="shared" si="51"/>
        <v>0</v>
      </c>
    </row>
    <row r="822" spans="1:21" x14ac:dyDescent="0.25">
      <c r="A822">
        <v>830</v>
      </c>
      <c r="B822" t="s">
        <v>345</v>
      </c>
      <c r="C822">
        <v>72400</v>
      </c>
      <c r="D822">
        <v>141</v>
      </c>
      <c r="E822">
        <v>15</v>
      </c>
      <c r="F822">
        <v>2</v>
      </c>
      <c r="G822">
        <v>4</v>
      </c>
      <c r="H822">
        <v>32</v>
      </c>
      <c r="I822">
        <v>12</v>
      </c>
      <c r="J822">
        <v>30</v>
      </c>
      <c r="K822">
        <v>8</v>
      </c>
      <c r="L822">
        <v>0</v>
      </c>
      <c r="M822">
        <v>15</v>
      </c>
      <c r="N822">
        <v>6</v>
      </c>
      <c r="O822">
        <v>463</v>
      </c>
      <c r="P822">
        <v>73</v>
      </c>
      <c r="Q822">
        <f t="shared" si="48"/>
        <v>1</v>
      </c>
      <c r="R822">
        <f>SUMIFS(Tabel132[Cluster],Tabel132[ID],A822)</f>
        <v>83</v>
      </c>
      <c r="S822">
        <f t="shared" si="49"/>
        <v>0.2193422381882183</v>
      </c>
      <c r="T822">
        <f t="shared" si="50"/>
        <v>14.714285714285714</v>
      </c>
      <c r="U822">
        <f t="shared" si="51"/>
        <v>111.4</v>
      </c>
    </row>
    <row r="823" spans="1:21" x14ac:dyDescent="0.25">
      <c r="A823">
        <v>831</v>
      </c>
      <c r="B823" t="s">
        <v>346</v>
      </c>
      <c r="C823">
        <v>23900</v>
      </c>
      <c r="D823">
        <v>104</v>
      </c>
      <c r="E823">
        <v>11</v>
      </c>
      <c r="F823">
        <v>10</v>
      </c>
      <c r="G823">
        <v>3</v>
      </c>
      <c r="H823">
        <v>12</v>
      </c>
      <c r="I823">
        <v>20</v>
      </c>
      <c r="J823">
        <v>2</v>
      </c>
      <c r="K823">
        <v>1</v>
      </c>
      <c r="L823">
        <v>2</v>
      </c>
      <c r="M823">
        <v>5</v>
      </c>
      <c r="N823">
        <v>43</v>
      </c>
      <c r="O823">
        <v>7</v>
      </c>
      <c r="P823">
        <v>39</v>
      </c>
      <c r="Q823">
        <f t="shared" si="48"/>
        <v>1</v>
      </c>
      <c r="R823">
        <f>SUMIFS(Tabel132[Cluster],Tabel132[ID],A823)</f>
        <v>30</v>
      </c>
      <c r="S823">
        <f t="shared" si="49"/>
        <v>0.21010870299582274</v>
      </c>
      <c r="T823">
        <f t="shared" si="50"/>
        <v>8.4285714285714288</v>
      </c>
      <c r="U823">
        <f t="shared" si="51"/>
        <v>19.2</v>
      </c>
    </row>
    <row r="824" spans="1:21" x14ac:dyDescent="0.25">
      <c r="A824">
        <v>832</v>
      </c>
      <c r="B824" t="s">
        <v>985</v>
      </c>
      <c r="C824">
        <v>99000</v>
      </c>
      <c r="D824">
        <v>967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f t="shared" si="48"/>
        <v>0</v>
      </c>
      <c r="R824">
        <f>SUMIFS(Tabel132[Cluster],Tabel132[ID],A824)</f>
        <v>0</v>
      </c>
      <c r="S824" t="str">
        <f t="shared" si="49"/>
        <v/>
      </c>
      <c r="T824">
        <f t="shared" si="50"/>
        <v>0</v>
      </c>
      <c r="U824">
        <f t="shared" si="51"/>
        <v>0</v>
      </c>
    </row>
    <row r="825" spans="1:21" x14ac:dyDescent="0.25">
      <c r="A825">
        <v>833</v>
      </c>
      <c r="B825" t="s">
        <v>986</v>
      </c>
      <c r="C825">
        <v>113400</v>
      </c>
      <c r="D825">
        <v>349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f t="shared" si="48"/>
        <v>0</v>
      </c>
      <c r="R825">
        <f>SUMIFS(Tabel132[Cluster],Tabel132[ID],A825)</f>
        <v>0</v>
      </c>
      <c r="S825" t="str">
        <f t="shared" si="49"/>
        <v/>
      </c>
      <c r="T825">
        <f t="shared" si="50"/>
        <v>0</v>
      </c>
      <c r="U825">
        <f t="shared" si="51"/>
        <v>0</v>
      </c>
    </row>
    <row r="826" spans="1:21" x14ac:dyDescent="0.25">
      <c r="A826">
        <v>834</v>
      </c>
      <c r="B826" t="s">
        <v>987</v>
      </c>
      <c r="C826">
        <v>79000</v>
      </c>
      <c r="D826">
        <v>302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f t="shared" si="48"/>
        <v>0</v>
      </c>
      <c r="R826">
        <f>SUMIFS(Tabel132[Cluster],Tabel132[ID],A826)</f>
        <v>86</v>
      </c>
      <c r="S826" t="str">
        <f t="shared" si="49"/>
        <v/>
      </c>
      <c r="T826">
        <f t="shared" si="50"/>
        <v>0</v>
      </c>
      <c r="U826">
        <f t="shared" si="51"/>
        <v>0</v>
      </c>
    </row>
    <row r="827" spans="1:21" x14ac:dyDescent="0.25">
      <c r="A827">
        <v>835</v>
      </c>
      <c r="B827" t="s">
        <v>988</v>
      </c>
      <c r="C827">
        <v>52000</v>
      </c>
      <c r="D827">
        <v>803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f t="shared" si="48"/>
        <v>0</v>
      </c>
      <c r="R827">
        <f>SUMIFS(Tabel132[Cluster],Tabel132[ID],A827)</f>
        <v>73</v>
      </c>
      <c r="S827" t="str">
        <f t="shared" si="49"/>
        <v/>
      </c>
      <c r="T827">
        <f t="shared" si="50"/>
        <v>0</v>
      </c>
      <c r="U827">
        <f t="shared" si="51"/>
        <v>0</v>
      </c>
    </row>
    <row r="828" spans="1:21" x14ac:dyDescent="0.25">
      <c r="A828">
        <v>836</v>
      </c>
      <c r="B828" t="s">
        <v>347</v>
      </c>
      <c r="C828">
        <v>29400</v>
      </c>
      <c r="D828">
        <v>895</v>
      </c>
      <c r="E828">
        <v>264</v>
      </c>
      <c r="F828">
        <v>2411</v>
      </c>
      <c r="G828">
        <v>1592</v>
      </c>
      <c r="H828">
        <v>3952</v>
      </c>
      <c r="I828">
        <v>1462</v>
      </c>
      <c r="J828">
        <v>1912</v>
      </c>
      <c r="K828">
        <v>1019</v>
      </c>
      <c r="L828">
        <v>1029</v>
      </c>
      <c r="M828">
        <v>1672</v>
      </c>
      <c r="N828">
        <v>1197</v>
      </c>
      <c r="O828">
        <v>1237</v>
      </c>
      <c r="P828">
        <v>2003</v>
      </c>
      <c r="Q828">
        <f t="shared" si="48"/>
        <v>1</v>
      </c>
      <c r="R828">
        <f>SUMIFS(Tabel132[Cluster],Tabel132[ID],A828)</f>
        <v>38</v>
      </c>
      <c r="S828">
        <f t="shared" si="49"/>
        <v>0.51087429848317245</v>
      </c>
      <c r="T828">
        <f t="shared" si="50"/>
        <v>1801.7142857142858</v>
      </c>
      <c r="U828">
        <f t="shared" si="51"/>
        <v>1427.6</v>
      </c>
    </row>
    <row r="829" spans="1:21" x14ac:dyDescent="0.25">
      <c r="A829">
        <v>837</v>
      </c>
      <c r="B829" t="s">
        <v>989</v>
      </c>
      <c r="C829">
        <v>45900</v>
      </c>
      <c r="D829">
        <v>509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f t="shared" si="48"/>
        <v>0</v>
      </c>
      <c r="R829">
        <f>SUMIFS(Tabel132[Cluster],Tabel132[ID],A829)</f>
        <v>60</v>
      </c>
      <c r="S829" t="str">
        <f t="shared" si="49"/>
        <v/>
      </c>
      <c r="T829">
        <f t="shared" si="50"/>
        <v>0</v>
      </c>
      <c r="U829">
        <f t="shared" si="51"/>
        <v>0</v>
      </c>
    </row>
    <row r="830" spans="1:21" x14ac:dyDescent="0.25">
      <c r="A830">
        <v>838</v>
      </c>
      <c r="B830" t="s">
        <v>348</v>
      </c>
      <c r="C830">
        <v>3700</v>
      </c>
      <c r="D830">
        <v>353</v>
      </c>
      <c r="E830">
        <v>1073</v>
      </c>
      <c r="F830">
        <v>2330</v>
      </c>
      <c r="G830">
        <v>2737</v>
      </c>
      <c r="H830">
        <v>4076</v>
      </c>
      <c r="I830">
        <v>2317</v>
      </c>
      <c r="J830">
        <v>1378</v>
      </c>
      <c r="K830">
        <v>519</v>
      </c>
      <c r="L830">
        <v>3122</v>
      </c>
      <c r="M830">
        <v>2547</v>
      </c>
      <c r="N830">
        <v>3160</v>
      </c>
      <c r="O830">
        <v>6538</v>
      </c>
      <c r="P830">
        <v>1477</v>
      </c>
      <c r="Q830">
        <f t="shared" si="48"/>
        <v>1</v>
      </c>
      <c r="R830">
        <f>SUMIFS(Tabel132[Cluster],Tabel132[ID],A830)</f>
        <v>5</v>
      </c>
      <c r="S830">
        <f t="shared" si="49"/>
        <v>0.17068302248223824</v>
      </c>
      <c r="T830">
        <f t="shared" si="50"/>
        <v>2061.4285714285716</v>
      </c>
      <c r="U830">
        <f t="shared" si="51"/>
        <v>3368.8</v>
      </c>
    </row>
    <row r="831" spans="1:21" x14ac:dyDescent="0.25">
      <c r="A831">
        <v>839</v>
      </c>
      <c r="B831" t="s">
        <v>990</v>
      </c>
      <c r="C831">
        <v>93100</v>
      </c>
      <c r="D831">
        <v>370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f t="shared" si="48"/>
        <v>0</v>
      </c>
      <c r="R831">
        <f>SUMIFS(Tabel132[Cluster],Tabel132[ID],A831)</f>
        <v>96</v>
      </c>
      <c r="S831" t="str">
        <f t="shared" si="49"/>
        <v/>
      </c>
      <c r="T831">
        <f t="shared" si="50"/>
        <v>0</v>
      </c>
      <c r="U831">
        <f t="shared" si="51"/>
        <v>0</v>
      </c>
    </row>
    <row r="832" spans="1:21" x14ac:dyDescent="0.25">
      <c r="A832">
        <v>840</v>
      </c>
      <c r="B832" t="s">
        <v>991</v>
      </c>
      <c r="C832">
        <v>97600</v>
      </c>
      <c r="D832">
        <v>967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f t="shared" si="48"/>
        <v>0</v>
      </c>
      <c r="R832">
        <f>SUMIFS(Tabel132[Cluster],Tabel132[ID],A832)</f>
        <v>0</v>
      </c>
      <c r="S832" t="str">
        <f t="shared" si="49"/>
        <v/>
      </c>
      <c r="T832">
        <f t="shared" si="50"/>
        <v>0</v>
      </c>
      <c r="U832">
        <f t="shared" si="51"/>
        <v>0</v>
      </c>
    </row>
    <row r="833" spans="1:21" x14ac:dyDescent="0.25">
      <c r="A833">
        <v>841</v>
      </c>
      <c r="B833" t="s">
        <v>349</v>
      </c>
      <c r="C833">
        <v>100800</v>
      </c>
      <c r="D833">
        <v>948</v>
      </c>
      <c r="E833">
        <v>39</v>
      </c>
      <c r="F833">
        <v>15</v>
      </c>
      <c r="G833">
        <v>66</v>
      </c>
      <c r="H833">
        <v>223</v>
      </c>
      <c r="I833">
        <v>2</v>
      </c>
      <c r="J833">
        <v>70</v>
      </c>
      <c r="K833">
        <v>166</v>
      </c>
      <c r="L833">
        <v>265</v>
      </c>
      <c r="M833">
        <v>200</v>
      </c>
      <c r="N833">
        <v>53</v>
      </c>
      <c r="O833">
        <v>49</v>
      </c>
      <c r="P833">
        <v>100</v>
      </c>
      <c r="Q833">
        <f t="shared" si="48"/>
        <v>1</v>
      </c>
      <c r="R833">
        <f>SUMIFS(Tabel132[Cluster],Tabel132[ID],A833)</f>
        <v>0</v>
      </c>
      <c r="S833">
        <f t="shared" si="49"/>
        <v>0.3483485610177548</v>
      </c>
      <c r="T833">
        <f t="shared" si="50"/>
        <v>83</v>
      </c>
      <c r="U833">
        <f t="shared" si="51"/>
        <v>133.4</v>
      </c>
    </row>
    <row r="834" spans="1:21" x14ac:dyDescent="0.25">
      <c r="A834">
        <v>842</v>
      </c>
      <c r="B834" t="s">
        <v>350</v>
      </c>
      <c r="C834">
        <v>78900</v>
      </c>
      <c r="D834">
        <v>302</v>
      </c>
      <c r="E834">
        <v>1213</v>
      </c>
      <c r="F834">
        <v>638</v>
      </c>
      <c r="G834">
        <v>1048</v>
      </c>
      <c r="H834">
        <v>1403</v>
      </c>
      <c r="I834">
        <v>975</v>
      </c>
      <c r="J834">
        <v>954</v>
      </c>
      <c r="K834">
        <v>807</v>
      </c>
      <c r="L834">
        <v>189</v>
      </c>
      <c r="M834">
        <v>410</v>
      </c>
      <c r="N834">
        <v>526</v>
      </c>
      <c r="O834">
        <v>655</v>
      </c>
      <c r="P834">
        <v>1129</v>
      </c>
      <c r="Q834">
        <f t="shared" si="48"/>
        <v>1</v>
      </c>
      <c r="R834">
        <f>SUMIFS(Tabel132[Cluster],Tabel132[ID],A834)</f>
        <v>86</v>
      </c>
      <c r="S834">
        <f t="shared" si="49"/>
        <v>3.430713488901966E-2</v>
      </c>
      <c r="T834">
        <f t="shared" si="50"/>
        <v>1005.4285714285714</v>
      </c>
      <c r="U834">
        <f t="shared" si="51"/>
        <v>581.79999999999995</v>
      </c>
    </row>
    <row r="835" spans="1:21" x14ac:dyDescent="0.25">
      <c r="A835">
        <v>843</v>
      </c>
      <c r="B835" t="s">
        <v>351</v>
      </c>
      <c r="C835">
        <v>44300</v>
      </c>
      <c r="D835">
        <v>822</v>
      </c>
      <c r="E835">
        <v>453</v>
      </c>
      <c r="F835">
        <v>259</v>
      </c>
      <c r="G835">
        <v>264</v>
      </c>
      <c r="H835">
        <v>1646</v>
      </c>
      <c r="I835">
        <v>421</v>
      </c>
      <c r="J835">
        <v>477</v>
      </c>
      <c r="K835">
        <v>315</v>
      </c>
      <c r="L835">
        <v>1317</v>
      </c>
      <c r="M835">
        <v>537</v>
      </c>
      <c r="N835">
        <v>1273</v>
      </c>
      <c r="O835">
        <v>2550</v>
      </c>
      <c r="P835">
        <v>648</v>
      </c>
      <c r="Q835">
        <f t="shared" si="48"/>
        <v>1</v>
      </c>
      <c r="R835">
        <f>SUMIFS(Tabel132[Cluster],Tabel132[ID],A835)</f>
        <v>57</v>
      </c>
      <c r="S835">
        <f t="shared" si="49"/>
        <v>8.217008457638568E-2</v>
      </c>
      <c r="T835">
        <f t="shared" si="50"/>
        <v>547.85714285714289</v>
      </c>
      <c r="U835">
        <f t="shared" si="51"/>
        <v>1265</v>
      </c>
    </row>
    <row r="836" spans="1:21" x14ac:dyDescent="0.25">
      <c r="A836">
        <v>844</v>
      </c>
      <c r="B836" t="s">
        <v>352</v>
      </c>
      <c r="C836">
        <v>1900</v>
      </c>
      <c r="D836">
        <v>985</v>
      </c>
      <c r="E836">
        <v>22973</v>
      </c>
      <c r="F836">
        <v>12136</v>
      </c>
      <c r="G836">
        <v>14382</v>
      </c>
      <c r="H836">
        <v>8520</v>
      </c>
      <c r="I836">
        <v>16221</v>
      </c>
      <c r="J836">
        <v>13669</v>
      </c>
      <c r="K836">
        <v>8961</v>
      </c>
      <c r="L836">
        <v>13590</v>
      </c>
      <c r="M836">
        <v>14462</v>
      </c>
      <c r="N836">
        <v>49941</v>
      </c>
      <c r="O836">
        <v>12821</v>
      </c>
      <c r="P836">
        <v>28418</v>
      </c>
      <c r="Q836">
        <f t="shared" ref="Q836:Q899" si="52">IF(AND(T836=0,U836=0),0,1)</f>
        <v>1</v>
      </c>
      <c r="R836">
        <f>SUMIFS(Tabel132[Cluster],Tabel132[ID],A836)</f>
        <v>3</v>
      </c>
      <c r="S836">
        <f t="shared" ref="S836:S899" si="53">IFERROR(_xlfn.T.TEST(E836:K836,L836:P836,2,2),"")</f>
        <v>0.14373829546872102</v>
      </c>
      <c r="T836">
        <f t="shared" ref="T836:T899" si="54">AVERAGE(E836:K836)</f>
        <v>13837.428571428571</v>
      </c>
      <c r="U836">
        <f t="shared" ref="U836:U899" si="55">AVERAGE(L836:P836)</f>
        <v>23846.400000000001</v>
      </c>
    </row>
    <row r="837" spans="1:21" x14ac:dyDescent="0.25">
      <c r="A837">
        <v>845</v>
      </c>
      <c r="B837" t="s">
        <v>992</v>
      </c>
      <c r="C837">
        <v>45800</v>
      </c>
      <c r="D837">
        <v>509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f t="shared" si="52"/>
        <v>0</v>
      </c>
      <c r="R837">
        <f>SUMIFS(Tabel132[Cluster],Tabel132[ID],A837)</f>
        <v>60</v>
      </c>
      <c r="S837" t="str">
        <f t="shared" si="53"/>
        <v/>
      </c>
      <c r="T837">
        <f t="shared" si="54"/>
        <v>0</v>
      </c>
      <c r="U837">
        <f t="shared" si="55"/>
        <v>0</v>
      </c>
    </row>
    <row r="838" spans="1:21" x14ac:dyDescent="0.25">
      <c r="A838">
        <v>846</v>
      </c>
      <c r="B838" t="s">
        <v>993</v>
      </c>
      <c r="C838">
        <v>63200</v>
      </c>
      <c r="D838">
        <v>519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f t="shared" si="52"/>
        <v>0</v>
      </c>
      <c r="R838">
        <f>SUMIFS(Tabel132[Cluster],Tabel132[ID],A838)</f>
        <v>0</v>
      </c>
      <c r="S838" t="str">
        <f t="shared" si="53"/>
        <v/>
      </c>
      <c r="T838">
        <f t="shared" si="54"/>
        <v>0</v>
      </c>
      <c r="U838">
        <f t="shared" si="55"/>
        <v>0</v>
      </c>
    </row>
    <row r="839" spans="1:21" x14ac:dyDescent="0.25">
      <c r="A839">
        <v>847</v>
      </c>
      <c r="B839" t="s">
        <v>353</v>
      </c>
      <c r="C839">
        <v>11700</v>
      </c>
      <c r="D839">
        <v>1002</v>
      </c>
      <c r="E839">
        <v>553</v>
      </c>
      <c r="F839">
        <v>507</v>
      </c>
      <c r="G839">
        <v>682</v>
      </c>
      <c r="H839">
        <v>3364</v>
      </c>
      <c r="I839">
        <v>3021</v>
      </c>
      <c r="J839">
        <v>603</v>
      </c>
      <c r="K839">
        <v>262</v>
      </c>
      <c r="L839">
        <v>1818</v>
      </c>
      <c r="M839">
        <v>1046</v>
      </c>
      <c r="N839">
        <v>1743</v>
      </c>
      <c r="O839">
        <v>576</v>
      </c>
      <c r="P839">
        <v>404</v>
      </c>
      <c r="Q839">
        <f t="shared" si="52"/>
        <v>1</v>
      </c>
      <c r="R839">
        <f>SUMIFS(Tabel132[Cluster],Tabel132[ID],A839)</f>
        <v>15</v>
      </c>
      <c r="S839">
        <f t="shared" si="53"/>
        <v>0.80000895369038005</v>
      </c>
      <c r="T839">
        <f t="shared" si="54"/>
        <v>1284.5714285714287</v>
      </c>
      <c r="U839">
        <f t="shared" si="55"/>
        <v>1117.4000000000001</v>
      </c>
    </row>
    <row r="840" spans="1:21" x14ac:dyDescent="0.25">
      <c r="A840">
        <v>848</v>
      </c>
      <c r="B840" t="s">
        <v>994</v>
      </c>
      <c r="C840">
        <v>98300</v>
      </c>
      <c r="D840">
        <v>967</v>
      </c>
      <c r="E840">
        <v>0</v>
      </c>
      <c r="F840">
        <v>0</v>
      </c>
      <c r="G840">
        <v>20</v>
      </c>
      <c r="H840">
        <v>0</v>
      </c>
      <c r="I840">
        <v>0</v>
      </c>
      <c r="J840">
        <v>129</v>
      </c>
      <c r="K840">
        <v>0</v>
      </c>
      <c r="L840">
        <v>0</v>
      </c>
      <c r="M840">
        <v>0</v>
      </c>
      <c r="N840">
        <v>0</v>
      </c>
      <c r="O840">
        <v>97</v>
      </c>
      <c r="P840">
        <v>6</v>
      </c>
      <c r="Q840">
        <f t="shared" si="52"/>
        <v>1</v>
      </c>
      <c r="R840">
        <f>SUMIFS(Tabel132[Cluster],Tabel132[ID],A840)</f>
        <v>0</v>
      </c>
      <c r="S840">
        <f t="shared" si="53"/>
        <v>0.98020555879136972</v>
      </c>
      <c r="T840">
        <f t="shared" si="54"/>
        <v>21.285714285714285</v>
      </c>
      <c r="U840">
        <f t="shared" si="55"/>
        <v>20.6</v>
      </c>
    </row>
    <row r="841" spans="1:21" x14ac:dyDescent="0.25">
      <c r="A841">
        <v>849</v>
      </c>
      <c r="B841" t="s">
        <v>354</v>
      </c>
      <c r="C841">
        <v>10400</v>
      </c>
      <c r="D841">
        <v>677</v>
      </c>
      <c r="E841">
        <v>108</v>
      </c>
      <c r="F841">
        <v>28</v>
      </c>
      <c r="G841">
        <v>32</v>
      </c>
      <c r="H841">
        <v>294</v>
      </c>
      <c r="I841">
        <v>109</v>
      </c>
      <c r="J841">
        <v>45</v>
      </c>
      <c r="K841">
        <v>324</v>
      </c>
      <c r="L841">
        <v>17</v>
      </c>
      <c r="M841">
        <v>30</v>
      </c>
      <c r="N841">
        <v>390</v>
      </c>
      <c r="O841">
        <v>60</v>
      </c>
      <c r="P841">
        <v>511</v>
      </c>
      <c r="Q841">
        <f t="shared" si="52"/>
        <v>1</v>
      </c>
      <c r="R841">
        <f>SUMIFS(Tabel132[Cluster],Tabel132[ID],A841)</f>
        <v>13</v>
      </c>
      <c r="S841">
        <f t="shared" si="53"/>
        <v>0.52679303098717778</v>
      </c>
      <c r="T841">
        <f t="shared" si="54"/>
        <v>134.28571428571428</v>
      </c>
      <c r="U841">
        <f t="shared" si="55"/>
        <v>201.6</v>
      </c>
    </row>
    <row r="842" spans="1:21" x14ac:dyDescent="0.25">
      <c r="A842">
        <v>850</v>
      </c>
      <c r="B842" t="s">
        <v>995</v>
      </c>
      <c r="C842">
        <v>104800</v>
      </c>
      <c r="D842">
        <v>326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f t="shared" si="52"/>
        <v>0</v>
      </c>
      <c r="R842">
        <f>SUMIFS(Tabel132[Cluster],Tabel132[ID],A842)</f>
        <v>0</v>
      </c>
      <c r="S842" t="str">
        <f t="shared" si="53"/>
        <v/>
      </c>
      <c r="T842">
        <f t="shared" si="54"/>
        <v>0</v>
      </c>
      <c r="U842">
        <f t="shared" si="55"/>
        <v>0</v>
      </c>
    </row>
    <row r="843" spans="1:21" x14ac:dyDescent="0.25">
      <c r="A843">
        <v>851</v>
      </c>
      <c r="B843" t="s">
        <v>355</v>
      </c>
      <c r="C843">
        <v>78800</v>
      </c>
      <c r="D843">
        <v>302</v>
      </c>
      <c r="E843">
        <v>1295</v>
      </c>
      <c r="F843">
        <v>357</v>
      </c>
      <c r="G843">
        <v>155</v>
      </c>
      <c r="H843">
        <v>454</v>
      </c>
      <c r="I843">
        <v>311</v>
      </c>
      <c r="J843">
        <v>185</v>
      </c>
      <c r="K843">
        <v>386</v>
      </c>
      <c r="L843">
        <v>83</v>
      </c>
      <c r="M843">
        <v>57</v>
      </c>
      <c r="N843">
        <v>417</v>
      </c>
      <c r="O843">
        <v>197</v>
      </c>
      <c r="P843">
        <v>1030</v>
      </c>
      <c r="Q843">
        <f t="shared" si="52"/>
        <v>1</v>
      </c>
      <c r="R843">
        <f>SUMIFS(Tabel132[Cluster],Tabel132[ID],A843)</f>
        <v>86</v>
      </c>
      <c r="S843">
        <f t="shared" si="53"/>
        <v>0.69765228356046194</v>
      </c>
      <c r="T843">
        <f t="shared" si="54"/>
        <v>449</v>
      </c>
      <c r="U843">
        <f t="shared" si="55"/>
        <v>356.8</v>
      </c>
    </row>
    <row r="844" spans="1:21" x14ac:dyDescent="0.25">
      <c r="A844">
        <v>852</v>
      </c>
      <c r="B844" t="s">
        <v>996</v>
      </c>
      <c r="C844">
        <v>94600</v>
      </c>
      <c r="D844">
        <v>370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f t="shared" si="52"/>
        <v>0</v>
      </c>
      <c r="R844">
        <f>SUMIFS(Tabel132[Cluster],Tabel132[ID],A844)</f>
        <v>96</v>
      </c>
      <c r="S844" t="str">
        <f t="shared" si="53"/>
        <v/>
      </c>
      <c r="T844">
        <f t="shared" si="54"/>
        <v>0</v>
      </c>
      <c r="U844">
        <f t="shared" si="55"/>
        <v>0</v>
      </c>
    </row>
    <row r="845" spans="1:21" x14ac:dyDescent="0.25">
      <c r="A845">
        <v>853</v>
      </c>
      <c r="B845" t="s">
        <v>997</v>
      </c>
      <c r="C845">
        <v>46100</v>
      </c>
      <c r="D845">
        <v>518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f t="shared" si="52"/>
        <v>0</v>
      </c>
      <c r="R845">
        <f>SUMIFS(Tabel132[Cluster],Tabel132[ID],A845)</f>
        <v>0</v>
      </c>
      <c r="S845" t="str">
        <f t="shared" si="53"/>
        <v/>
      </c>
      <c r="T845">
        <f t="shared" si="54"/>
        <v>0</v>
      </c>
      <c r="U845">
        <f t="shared" si="55"/>
        <v>0</v>
      </c>
    </row>
    <row r="846" spans="1:21" x14ac:dyDescent="0.25">
      <c r="A846">
        <v>854</v>
      </c>
      <c r="B846" t="s">
        <v>356</v>
      </c>
      <c r="C846">
        <v>6500</v>
      </c>
      <c r="D846">
        <v>369</v>
      </c>
      <c r="E846">
        <v>1056</v>
      </c>
      <c r="F846">
        <v>2664</v>
      </c>
      <c r="G846">
        <v>2223</v>
      </c>
      <c r="H846">
        <v>2355</v>
      </c>
      <c r="I846">
        <v>699</v>
      </c>
      <c r="J846">
        <v>780</v>
      </c>
      <c r="K846">
        <v>470</v>
      </c>
      <c r="L846">
        <v>1273</v>
      </c>
      <c r="M846">
        <v>1134</v>
      </c>
      <c r="N846">
        <v>3215</v>
      </c>
      <c r="O846">
        <v>2882</v>
      </c>
      <c r="P846">
        <v>698</v>
      </c>
      <c r="Q846">
        <f t="shared" si="52"/>
        <v>1</v>
      </c>
      <c r="R846">
        <f>SUMIFS(Tabel132[Cluster],Tabel132[ID],A846)</f>
        <v>9</v>
      </c>
      <c r="S846">
        <f t="shared" si="53"/>
        <v>0.53699149369530397</v>
      </c>
      <c r="T846">
        <f t="shared" si="54"/>
        <v>1463.8571428571429</v>
      </c>
      <c r="U846">
        <f t="shared" si="55"/>
        <v>1840.4</v>
      </c>
    </row>
    <row r="847" spans="1:21" x14ac:dyDescent="0.25">
      <c r="A847">
        <v>855</v>
      </c>
      <c r="B847" t="s">
        <v>998</v>
      </c>
      <c r="C847">
        <v>110100</v>
      </c>
      <c r="D847">
        <v>1000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f t="shared" si="52"/>
        <v>0</v>
      </c>
      <c r="R847">
        <f>SUMIFS(Tabel132[Cluster],Tabel132[ID],A847)</f>
        <v>0</v>
      </c>
      <c r="S847" t="str">
        <f t="shared" si="53"/>
        <v/>
      </c>
      <c r="T847">
        <f t="shared" si="54"/>
        <v>0</v>
      </c>
      <c r="U847">
        <f t="shared" si="55"/>
        <v>0</v>
      </c>
    </row>
    <row r="848" spans="1:21" x14ac:dyDescent="0.25">
      <c r="A848">
        <v>856</v>
      </c>
      <c r="B848" t="s">
        <v>999</v>
      </c>
      <c r="C848">
        <v>65600</v>
      </c>
      <c r="D848">
        <v>549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f t="shared" si="52"/>
        <v>0</v>
      </c>
      <c r="R848">
        <f>SUMIFS(Tabel132[Cluster],Tabel132[ID],A848)</f>
        <v>0</v>
      </c>
      <c r="S848" t="str">
        <f t="shared" si="53"/>
        <v/>
      </c>
      <c r="T848">
        <f t="shared" si="54"/>
        <v>0</v>
      </c>
      <c r="U848">
        <f t="shared" si="55"/>
        <v>0</v>
      </c>
    </row>
    <row r="849" spans="1:21" x14ac:dyDescent="0.25">
      <c r="A849">
        <v>857</v>
      </c>
      <c r="B849" t="s">
        <v>357</v>
      </c>
      <c r="C849">
        <v>10300</v>
      </c>
      <c r="D849">
        <v>677</v>
      </c>
      <c r="E849">
        <v>744</v>
      </c>
      <c r="F849">
        <v>847</v>
      </c>
      <c r="G849">
        <v>787</v>
      </c>
      <c r="H849">
        <v>2274</v>
      </c>
      <c r="I849">
        <v>1250</v>
      </c>
      <c r="J849">
        <v>799</v>
      </c>
      <c r="K849">
        <v>2121</v>
      </c>
      <c r="L849">
        <v>663</v>
      </c>
      <c r="M849">
        <v>523</v>
      </c>
      <c r="N849">
        <v>2986</v>
      </c>
      <c r="O849">
        <v>995</v>
      </c>
      <c r="P849">
        <v>3727</v>
      </c>
      <c r="Q849">
        <f t="shared" si="52"/>
        <v>1</v>
      </c>
      <c r="R849">
        <f>SUMIFS(Tabel132[Cluster],Tabel132[ID],A849)</f>
        <v>13</v>
      </c>
      <c r="S849">
        <f t="shared" si="53"/>
        <v>0.42490397067731644</v>
      </c>
      <c r="T849">
        <f t="shared" si="54"/>
        <v>1260.2857142857142</v>
      </c>
      <c r="U849">
        <f t="shared" si="55"/>
        <v>1778.8</v>
      </c>
    </row>
    <row r="850" spans="1:21" x14ac:dyDescent="0.25">
      <c r="A850">
        <v>858</v>
      </c>
      <c r="B850" t="s">
        <v>1000</v>
      </c>
      <c r="C850">
        <v>102400</v>
      </c>
      <c r="D850">
        <v>932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f t="shared" si="52"/>
        <v>0</v>
      </c>
      <c r="R850">
        <f>SUMIFS(Tabel132[Cluster],Tabel132[ID],A850)</f>
        <v>0</v>
      </c>
      <c r="S850" t="str">
        <f t="shared" si="53"/>
        <v/>
      </c>
      <c r="T850">
        <f t="shared" si="54"/>
        <v>0</v>
      </c>
      <c r="U850">
        <f t="shared" si="55"/>
        <v>0</v>
      </c>
    </row>
    <row r="851" spans="1:21" x14ac:dyDescent="0.25">
      <c r="A851">
        <v>859</v>
      </c>
      <c r="B851" t="s">
        <v>1001</v>
      </c>
      <c r="C851">
        <v>94700</v>
      </c>
      <c r="D851">
        <v>370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f t="shared" si="52"/>
        <v>0</v>
      </c>
      <c r="R851">
        <f>SUMIFS(Tabel132[Cluster],Tabel132[ID],A851)</f>
        <v>96</v>
      </c>
      <c r="S851" t="str">
        <f t="shared" si="53"/>
        <v/>
      </c>
      <c r="T851">
        <f t="shared" si="54"/>
        <v>0</v>
      </c>
      <c r="U851">
        <f t="shared" si="55"/>
        <v>0</v>
      </c>
    </row>
    <row r="852" spans="1:21" x14ac:dyDescent="0.25">
      <c r="A852">
        <v>860</v>
      </c>
      <c r="B852" t="s">
        <v>1002</v>
      </c>
      <c r="C852">
        <v>85700</v>
      </c>
      <c r="D852">
        <v>881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f t="shared" si="52"/>
        <v>0</v>
      </c>
      <c r="R852">
        <f>SUMIFS(Tabel132[Cluster],Tabel132[ID],A852)</f>
        <v>93</v>
      </c>
      <c r="S852" t="str">
        <f t="shared" si="53"/>
        <v/>
      </c>
      <c r="T852">
        <f t="shared" si="54"/>
        <v>0</v>
      </c>
      <c r="U852">
        <f t="shared" si="55"/>
        <v>0</v>
      </c>
    </row>
    <row r="853" spans="1:21" x14ac:dyDescent="0.25">
      <c r="A853">
        <v>861</v>
      </c>
      <c r="B853" t="s">
        <v>1003</v>
      </c>
      <c r="C853">
        <v>46300</v>
      </c>
      <c r="D853">
        <v>518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f t="shared" si="52"/>
        <v>0</v>
      </c>
      <c r="R853">
        <f>SUMIFS(Tabel132[Cluster],Tabel132[ID],A853)</f>
        <v>0</v>
      </c>
      <c r="S853" t="str">
        <f t="shared" si="53"/>
        <v/>
      </c>
      <c r="T853">
        <f t="shared" si="54"/>
        <v>0</v>
      </c>
      <c r="U853">
        <f t="shared" si="55"/>
        <v>0</v>
      </c>
    </row>
    <row r="854" spans="1:21" x14ac:dyDescent="0.25">
      <c r="A854">
        <v>862</v>
      </c>
      <c r="B854" t="s">
        <v>358</v>
      </c>
      <c r="C854">
        <v>8200</v>
      </c>
      <c r="D854">
        <v>378</v>
      </c>
      <c r="E854">
        <v>6095</v>
      </c>
      <c r="F854">
        <v>4100</v>
      </c>
      <c r="G854">
        <v>3518</v>
      </c>
      <c r="H854">
        <v>6031</v>
      </c>
      <c r="I854">
        <v>4492</v>
      </c>
      <c r="J854">
        <v>3390</v>
      </c>
      <c r="K854">
        <v>6974</v>
      </c>
      <c r="L854">
        <v>2181</v>
      </c>
      <c r="M854">
        <v>2244</v>
      </c>
      <c r="N854">
        <v>7289</v>
      </c>
      <c r="O854">
        <v>3277</v>
      </c>
      <c r="P854">
        <v>7566</v>
      </c>
      <c r="Q854">
        <f t="shared" si="52"/>
        <v>1</v>
      </c>
      <c r="R854">
        <f>SUMIFS(Tabel132[Cluster],Tabel132[ID],A854)</f>
        <v>11</v>
      </c>
      <c r="S854">
        <f t="shared" si="53"/>
        <v>0.72393247147759321</v>
      </c>
      <c r="T854">
        <f t="shared" si="54"/>
        <v>4942.8571428571431</v>
      </c>
      <c r="U854">
        <f t="shared" si="55"/>
        <v>4511.3999999999996</v>
      </c>
    </row>
    <row r="855" spans="1:21" x14ac:dyDescent="0.25">
      <c r="A855">
        <v>863</v>
      </c>
      <c r="B855" t="s">
        <v>359</v>
      </c>
      <c r="C855">
        <v>109700</v>
      </c>
      <c r="D855">
        <v>1000</v>
      </c>
      <c r="E855">
        <v>82</v>
      </c>
      <c r="F855">
        <v>58</v>
      </c>
      <c r="G855">
        <v>6</v>
      </c>
      <c r="H855">
        <v>74</v>
      </c>
      <c r="I855">
        <v>46</v>
      </c>
      <c r="J855">
        <v>136</v>
      </c>
      <c r="K855">
        <v>128</v>
      </c>
      <c r="L855">
        <v>20</v>
      </c>
      <c r="M855">
        <v>101</v>
      </c>
      <c r="N855">
        <v>197</v>
      </c>
      <c r="O855">
        <v>25</v>
      </c>
      <c r="P855">
        <v>280</v>
      </c>
      <c r="Q855">
        <f t="shared" si="52"/>
        <v>1</v>
      </c>
      <c r="R855">
        <f>SUMIFS(Tabel132[Cluster],Tabel132[ID],A855)</f>
        <v>0</v>
      </c>
      <c r="S855">
        <f t="shared" si="53"/>
        <v>0.31862732773408908</v>
      </c>
      <c r="T855">
        <f t="shared" si="54"/>
        <v>75.714285714285708</v>
      </c>
      <c r="U855">
        <f t="shared" si="55"/>
        <v>124.6</v>
      </c>
    </row>
    <row r="856" spans="1:21" x14ac:dyDescent="0.25">
      <c r="A856">
        <v>864</v>
      </c>
      <c r="B856" t="s">
        <v>1004</v>
      </c>
      <c r="C856">
        <v>63600</v>
      </c>
      <c r="D856">
        <v>549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f t="shared" si="52"/>
        <v>0</v>
      </c>
      <c r="R856">
        <f>SUMIFS(Tabel132[Cluster],Tabel132[ID],A856)</f>
        <v>0</v>
      </c>
      <c r="S856" t="str">
        <f t="shared" si="53"/>
        <v/>
      </c>
      <c r="T856">
        <f t="shared" si="54"/>
        <v>0</v>
      </c>
      <c r="U856">
        <f t="shared" si="55"/>
        <v>0</v>
      </c>
    </row>
    <row r="857" spans="1:21" x14ac:dyDescent="0.25">
      <c r="A857">
        <v>865</v>
      </c>
      <c r="B857" t="s">
        <v>1005</v>
      </c>
      <c r="C857">
        <v>3100</v>
      </c>
      <c r="D857">
        <v>322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f t="shared" si="52"/>
        <v>0</v>
      </c>
      <c r="R857">
        <f>SUMIFS(Tabel132[Cluster],Tabel132[ID],A857)</f>
        <v>0</v>
      </c>
      <c r="S857" t="str">
        <f t="shared" si="53"/>
        <v/>
      </c>
      <c r="T857">
        <f t="shared" si="54"/>
        <v>0</v>
      </c>
      <c r="U857">
        <f t="shared" si="55"/>
        <v>0</v>
      </c>
    </row>
    <row r="858" spans="1:21" x14ac:dyDescent="0.25">
      <c r="A858">
        <v>866</v>
      </c>
      <c r="B858" t="s">
        <v>1006</v>
      </c>
      <c r="C858">
        <v>104900</v>
      </c>
      <c r="D858">
        <v>326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f t="shared" si="52"/>
        <v>0</v>
      </c>
      <c r="R858">
        <f>SUMIFS(Tabel132[Cluster],Tabel132[ID],A858)</f>
        <v>0</v>
      </c>
      <c r="S858" t="str">
        <f t="shared" si="53"/>
        <v/>
      </c>
      <c r="T858">
        <f t="shared" si="54"/>
        <v>0</v>
      </c>
      <c r="U858">
        <f t="shared" si="55"/>
        <v>0</v>
      </c>
    </row>
    <row r="859" spans="1:21" x14ac:dyDescent="0.25">
      <c r="A859">
        <v>867</v>
      </c>
      <c r="B859" t="s">
        <v>360</v>
      </c>
      <c r="C859">
        <v>85400</v>
      </c>
      <c r="D859">
        <v>1132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4</v>
      </c>
      <c r="K859">
        <v>1278</v>
      </c>
      <c r="L859">
        <v>0</v>
      </c>
      <c r="M859">
        <v>5</v>
      </c>
      <c r="N859">
        <v>199</v>
      </c>
      <c r="O859">
        <v>43</v>
      </c>
      <c r="P859">
        <v>1834</v>
      </c>
      <c r="Q859">
        <f t="shared" si="52"/>
        <v>1</v>
      </c>
      <c r="R859">
        <f>SUMIFS(Tabel132[Cluster],Tabel132[ID],A859)</f>
        <v>93</v>
      </c>
      <c r="S859">
        <f t="shared" si="53"/>
        <v>0.54011904934225696</v>
      </c>
      <c r="T859">
        <f t="shared" si="54"/>
        <v>183.14285714285714</v>
      </c>
      <c r="U859">
        <f t="shared" si="55"/>
        <v>416.2</v>
      </c>
    </row>
    <row r="860" spans="1:21" x14ac:dyDescent="0.25">
      <c r="A860">
        <v>868</v>
      </c>
      <c r="B860" t="s">
        <v>1007</v>
      </c>
      <c r="C860">
        <v>85800</v>
      </c>
      <c r="D860">
        <v>881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f t="shared" si="52"/>
        <v>0</v>
      </c>
      <c r="R860">
        <f>SUMIFS(Tabel132[Cluster],Tabel132[ID],A860)</f>
        <v>93</v>
      </c>
      <c r="S860" t="str">
        <f t="shared" si="53"/>
        <v/>
      </c>
      <c r="T860">
        <f t="shared" si="54"/>
        <v>0</v>
      </c>
      <c r="U860">
        <f t="shared" si="55"/>
        <v>0</v>
      </c>
    </row>
    <row r="861" spans="1:21" x14ac:dyDescent="0.25">
      <c r="A861">
        <v>869</v>
      </c>
      <c r="B861" t="s">
        <v>361</v>
      </c>
      <c r="C861">
        <v>17200</v>
      </c>
      <c r="D861">
        <v>425</v>
      </c>
      <c r="E861">
        <v>19</v>
      </c>
      <c r="F861">
        <v>24</v>
      </c>
      <c r="G861">
        <v>190</v>
      </c>
      <c r="H861">
        <v>127</v>
      </c>
      <c r="I861">
        <v>11</v>
      </c>
      <c r="J861">
        <v>9</v>
      </c>
      <c r="K861">
        <v>6</v>
      </c>
      <c r="L861">
        <v>46</v>
      </c>
      <c r="M861">
        <v>42</v>
      </c>
      <c r="N861">
        <v>6</v>
      </c>
      <c r="O861">
        <v>34</v>
      </c>
      <c r="P861">
        <v>29</v>
      </c>
      <c r="Q861">
        <f t="shared" si="52"/>
        <v>1</v>
      </c>
      <c r="R861">
        <f>SUMIFS(Tabel132[Cluster],Tabel132[ID],A861)</f>
        <v>21</v>
      </c>
      <c r="S861">
        <f t="shared" si="53"/>
        <v>0.49703779904884604</v>
      </c>
      <c r="T861">
        <f t="shared" si="54"/>
        <v>55.142857142857146</v>
      </c>
      <c r="U861">
        <f t="shared" si="55"/>
        <v>31.4</v>
      </c>
    </row>
    <row r="862" spans="1:21" x14ac:dyDescent="0.25">
      <c r="A862">
        <v>870</v>
      </c>
      <c r="B862" t="s">
        <v>1008</v>
      </c>
      <c r="C862">
        <v>46200</v>
      </c>
      <c r="D862">
        <v>518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f t="shared" si="52"/>
        <v>0</v>
      </c>
      <c r="R862">
        <f>SUMIFS(Tabel132[Cluster],Tabel132[ID],A862)</f>
        <v>0</v>
      </c>
      <c r="S862" t="str">
        <f t="shared" si="53"/>
        <v/>
      </c>
      <c r="T862">
        <f t="shared" si="54"/>
        <v>0</v>
      </c>
      <c r="U862">
        <f t="shared" si="55"/>
        <v>0</v>
      </c>
    </row>
    <row r="863" spans="1:21" x14ac:dyDescent="0.25">
      <c r="A863">
        <v>871</v>
      </c>
      <c r="B863" t="s">
        <v>1009</v>
      </c>
      <c r="C863">
        <v>103100</v>
      </c>
      <c r="D863">
        <v>967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f t="shared" si="52"/>
        <v>0</v>
      </c>
      <c r="R863">
        <f>SUMIFS(Tabel132[Cluster],Tabel132[ID],A863)</f>
        <v>0</v>
      </c>
      <c r="S863" t="str">
        <f t="shared" si="53"/>
        <v/>
      </c>
      <c r="T863">
        <f t="shared" si="54"/>
        <v>0</v>
      </c>
      <c r="U863">
        <f t="shared" si="55"/>
        <v>0</v>
      </c>
    </row>
    <row r="864" spans="1:21" x14ac:dyDescent="0.25">
      <c r="A864">
        <v>872</v>
      </c>
      <c r="B864" t="s">
        <v>1010</v>
      </c>
      <c r="C864">
        <v>84500</v>
      </c>
      <c r="D864">
        <v>165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f t="shared" si="52"/>
        <v>0</v>
      </c>
      <c r="R864">
        <f>SUMIFS(Tabel132[Cluster],Tabel132[ID],A864)</f>
        <v>92</v>
      </c>
      <c r="S864" t="str">
        <f t="shared" si="53"/>
        <v/>
      </c>
      <c r="T864">
        <f t="shared" si="54"/>
        <v>0</v>
      </c>
      <c r="U864">
        <f t="shared" si="55"/>
        <v>0</v>
      </c>
    </row>
    <row r="865" spans="1:21" x14ac:dyDescent="0.25">
      <c r="A865">
        <v>873</v>
      </c>
      <c r="B865" t="s">
        <v>362</v>
      </c>
      <c r="C865">
        <v>7800</v>
      </c>
      <c r="D865">
        <v>378</v>
      </c>
      <c r="E865">
        <v>2214</v>
      </c>
      <c r="F865">
        <v>5402</v>
      </c>
      <c r="G865">
        <v>3789</v>
      </c>
      <c r="H865">
        <v>5023</v>
      </c>
      <c r="I865">
        <v>1163</v>
      </c>
      <c r="J865">
        <v>1901</v>
      </c>
      <c r="K865">
        <v>1503</v>
      </c>
      <c r="L865">
        <v>4552</v>
      </c>
      <c r="M865">
        <v>4988</v>
      </c>
      <c r="N865">
        <v>1844</v>
      </c>
      <c r="O865">
        <v>4580</v>
      </c>
      <c r="P865">
        <v>3095</v>
      </c>
      <c r="Q865">
        <f t="shared" si="52"/>
        <v>1</v>
      </c>
      <c r="R865">
        <f>SUMIFS(Tabel132[Cluster],Tabel132[ID],A865)</f>
        <v>11</v>
      </c>
      <c r="S865">
        <f t="shared" si="53"/>
        <v>0.39922642870940361</v>
      </c>
      <c r="T865">
        <f t="shared" si="54"/>
        <v>2999.2857142857142</v>
      </c>
      <c r="U865">
        <f t="shared" si="55"/>
        <v>3811.8</v>
      </c>
    </row>
    <row r="866" spans="1:21" x14ac:dyDescent="0.25">
      <c r="A866">
        <v>874</v>
      </c>
      <c r="B866" t="s">
        <v>363</v>
      </c>
      <c r="C866">
        <v>79700</v>
      </c>
      <c r="D866">
        <v>339</v>
      </c>
      <c r="E866">
        <v>39</v>
      </c>
      <c r="F866">
        <v>33</v>
      </c>
      <c r="G866">
        <v>20</v>
      </c>
      <c r="H866">
        <v>281</v>
      </c>
      <c r="I866">
        <v>4</v>
      </c>
      <c r="J866">
        <v>22</v>
      </c>
      <c r="K866">
        <v>24</v>
      </c>
      <c r="L866">
        <v>12</v>
      </c>
      <c r="M866">
        <v>8</v>
      </c>
      <c r="N866">
        <v>0</v>
      </c>
      <c r="O866">
        <v>632</v>
      </c>
      <c r="P866">
        <v>31</v>
      </c>
      <c r="Q866">
        <f t="shared" si="52"/>
        <v>1</v>
      </c>
      <c r="R866">
        <f>SUMIFS(Tabel132[Cluster],Tabel132[ID],A866)</f>
        <v>86</v>
      </c>
      <c r="S866">
        <f t="shared" si="53"/>
        <v>0.51126325607066114</v>
      </c>
      <c r="T866">
        <f t="shared" si="54"/>
        <v>60.428571428571431</v>
      </c>
      <c r="U866">
        <f t="shared" si="55"/>
        <v>136.6</v>
      </c>
    </row>
    <row r="867" spans="1:21" x14ac:dyDescent="0.25">
      <c r="A867">
        <v>875</v>
      </c>
      <c r="B867" t="s">
        <v>1011</v>
      </c>
      <c r="C867">
        <v>85900</v>
      </c>
      <c r="D867">
        <v>881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f t="shared" si="52"/>
        <v>0</v>
      </c>
      <c r="R867">
        <f>SUMIFS(Tabel132[Cluster],Tabel132[ID],A867)</f>
        <v>93</v>
      </c>
      <c r="S867" t="str">
        <f t="shared" si="53"/>
        <v/>
      </c>
      <c r="T867">
        <f t="shared" si="54"/>
        <v>0</v>
      </c>
      <c r="U867">
        <f t="shared" si="55"/>
        <v>0</v>
      </c>
    </row>
    <row r="868" spans="1:21" x14ac:dyDescent="0.25">
      <c r="A868">
        <v>876</v>
      </c>
      <c r="B868" t="s">
        <v>1012</v>
      </c>
      <c r="C868">
        <v>98400</v>
      </c>
      <c r="D868">
        <v>848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f t="shared" si="52"/>
        <v>0</v>
      </c>
      <c r="R868">
        <f>SUMIFS(Tabel132[Cluster],Tabel132[ID],A868)</f>
        <v>0</v>
      </c>
      <c r="S868" t="str">
        <f t="shared" si="53"/>
        <v/>
      </c>
      <c r="T868">
        <f t="shared" si="54"/>
        <v>0</v>
      </c>
      <c r="U868">
        <f t="shared" si="55"/>
        <v>0</v>
      </c>
    </row>
    <row r="869" spans="1:21" x14ac:dyDescent="0.25">
      <c r="A869">
        <v>877</v>
      </c>
      <c r="B869" t="s">
        <v>364</v>
      </c>
      <c r="C869">
        <v>109300</v>
      </c>
      <c r="D869">
        <v>1000</v>
      </c>
      <c r="E869">
        <v>0</v>
      </c>
      <c r="F869">
        <v>19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21</v>
      </c>
      <c r="O869">
        <v>0</v>
      </c>
      <c r="P869">
        <v>0</v>
      </c>
      <c r="Q869">
        <f t="shared" si="52"/>
        <v>1</v>
      </c>
      <c r="R869">
        <f>SUMIFS(Tabel132[Cluster],Tabel132[ID],A869)</f>
        <v>0</v>
      </c>
      <c r="S869">
        <f t="shared" si="53"/>
        <v>0.76159699187393259</v>
      </c>
      <c r="T869">
        <f t="shared" si="54"/>
        <v>2.7142857142857144</v>
      </c>
      <c r="U869">
        <f t="shared" si="55"/>
        <v>4.2</v>
      </c>
    </row>
    <row r="870" spans="1:21" x14ac:dyDescent="0.25">
      <c r="A870">
        <v>878</v>
      </c>
      <c r="B870" t="s">
        <v>365</v>
      </c>
      <c r="C870">
        <v>5700</v>
      </c>
      <c r="D870">
        <v>345</v>
      </c>
      <c r="E870">
        <v>2641</v>
      </c>
      <c r="F870">
        <v>7038</v>
      </c>
      <c r="G870">
        <v>6146</v>
      </c>
      <c r="H870">
        <v>3647</v>
      </c>
      <c r="I870">
        <v>529</v>
      </c>
      <c r="J870">
        <v>1483</v>
      </c>
      <c r="K870">
        <v>1127</v>
      </c>
      <c r="L870">
        <v>5103</v>
      </c>
      <c r="M870">
        <v>4165</v>
      </c>
      <c r="N870">
        <v>2382</v>
      </c>
      <c r="O870">
        <v>4870</v>
      </c>
      <c r="P870">
        <v>1948</v>
      </c>
      <c r="Q870">
        <f t="shared" si="52"/>
        <v>1</v>
      </c>
      <c r="R870">
        <f>SUMIFS(Tabel132[Cluster],Tabel132[ID],A870)</f>
        <v>8</v>
      </c>
      <c r="S870">
        <f t="shared" si="53"/>
        <v>0.72166950915578965</v>
      </c>
      <c r="T870">
        <f t="shared" si="54"/>
        <v>3230.1428571428573</v>
      </c>
      <c r="U870">
        <f t="shared" si="55"/>
        <v>3693.6</v>
      </c>
    </row>
    <row r="871" spans="1:21" x14ac:dyDescent="0.25">
      <c r="A871">
        <v>879</v>
      </c>
      <c r="B871" t="s">
        <v>1013</v>
      </c>
      <c r="C871">
        <v>25900</v>
      </c>
      <c r="D871">
        <v>254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f t="shared" si="52"/>
        <v>0</v>
      </c>
      <c r="R871">
        <f>SUMIFS(Tabel132[Cluster],Tabel132[ID],A871)</f>
        <v>34</v>
      </c>
      <c r="S871" t="str">
        <f t="shared" si="53"/>
        <v/>
      </c>
      <c r="T871">
        <f t="shared" si="54"/>
        <v>0</v>
      </c>
      <c r="U871">
        <f t="shared" si="55"/>
        <v>0</v>
      </c>
    </row>
    <row r="872" spans="1:21" x14ac:dyDescent="0.25">
      <c r="A872">
        <v>880</v>
      </c>
      <c r="B872" t="s">
        <v>366</v>
      </c>
      <c r="C872">
        <v>87200</v>
      </c>
      <c r="D872">
        <v>987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2</v>
      </c>
      <c r="N872">
        <v>0</v>
      </c>
      <c r="O872">
        <v>0</v>
      </c>
      <c r="P872">
        <v>0</v>
      </c>
      <c r="Q872">
        <f t="shared" si="52"/>
        <v>1</v>
      </c>
      <c r="R872">
        <f>SUMIFS(Tabel132[Cluster],Tabel132[ID],A872)</f>
        <v>94</v>
      </c>
      <c r="S872">
        <f t="shared" si="53"/>
        <v>0.25498114530639793</v>
      </c>
      <c r="T872">
        <f t="shared" si="54"/>
        <v>0</v>
      </c>
      <c r="U872">
        <f t="shared" si="55"/>
        <v>0.4</v>
      </c>
    </row>
    <row r="873" spans="1:21" x14ac:dyDescent="0.25">
      <c r="A873">
        <v>881</v>
      </c>
      <c r="B873" t="s">
        <v>1014</v>
      </c>
      <c r="C873">
        <v>85600</v>
      </c>
      <c r="D873">
        <v>867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f t="shared" si="52"/>
        <v>0</v>
      </c>
      <c r="R873">
        <f>SUMIFS(Tabel132[Cluster],Tabel132[ID],A873)</f>
        <v>93</v>
      </c>
      <c r="S873" t="str">
        <f t="shared" si="53"/>
        <v/>
      </c>
      <c r="T873">
        <f t="shared" si="54"/>
        <v>0</v>
      </c>
      <c r="U873">
        <f t="shared" si="55"/>
        <v>0</v>
      </c>
    </row>
    <row r="874" spans="1:21" x14ac:dyDescent="0.25">
      <c r="A874">
        <v>882</v>
      </c>
      <c r="B874" t="s">
        <v>367</v>
      </c>
      <c r="C874">
        <v>2000</v>
      </c>
      <c r="D874">
        <v>985</v>
      </c>
      <c r="E874">
        <v>5045</v>
      </c>
      <c r="F874">
        <v>1295</v>
      </c>
      <c r="G874">
        <v>1495</v>
      </c>
      <c r="H874">
        <v>3302</v>
      </c>
      <c r="I874">
        <v>1867</v>
      </c>
      <c r="J874">
        <v>1454</v>
      </c>
      <c r="K874">
        <v>1450</v>
      </c>
      <c r="L874">
        <v>1561</v>
      </c>
      <c r="M874">
        <v>1623</v>
      </c>
      <c r="N874">
        <v>9655</v>
      </c>
      <c r="O874">
        <v>4542</v>
      </c>
      <c r="P874">
        <v>8317</v>
      </c>
      <c r="Q874">
        <f t="shared" si="52"/>
        <v>1</v>
      </c>
      <c r="R874">
        <f>SUMIFS(Tabel132[Cluster],Tabel132[ID],A874)</f>
        <v>3</v>
      </c>
      <c r="S874">
        <f t="shared" si="53"/>
        <v>8.9523965885350332E-2</v>
      </c>
      <c r="T874">
        <f t="shared" si="54"/>
        <v>2272.5714285714284</v>
      </c>
      <c r="U874">
        <f t="shared" si="55"/>
        <v>5139.6000000000004</v>
      </c>
    </row>
    <row r="875" spans="1:21" x14ac:dyDescent="0.25">
      <c r="A875">
        <v>883</v>
      </c>
      <c r="B875" t="s">
        <v>1015</v>
      </c>
      <c r="C875">
        <v>86000</v>
      </c>
      <c r="D875">
        <v>881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f t="shared" si="52"/>
        <v>0</v>
      </c>
      <c r="R875">
        <f>SUMIFS(Tabel132[Cluster],Tabel132[ID],A875)</f>
        <v>93</v>
      </c>
      <c r="S875" t="str">
        <f t="shared" si="53"/>
        <v/>
      </c>
      <c r="T875">
        <f t="shared" si="54"/>
        <v>0</v>
      </c>
      <c r="U875">
        <f t="shared" si="55"/>
        <v>0</v>
      </c>
    </row>
    <row r="876" spans="1:21" x14ac:dyDescent="0.25">
      <c r="A876">
        <v>884</v>
      </c>
      <c r="B876" t="s">
        <v>368</v>
      </c>
      <c r="C876">
        <v>110700</v>
      </c>
      <c r="D876">
        <v>768</v>
      </c>
      <c r="E876">
        <v>41</v>
      </c>
      <c r="F876">
        <v>11</v>
      </c>
      <c r="G876">
        <v>23</v>
      </c>
      <c r="H876">
        <v>89</v>
      </c>
      <c r="I876">
        <v>65</v>
      </c>
      <c r="J876">
        <v>41</v>
      </c>
      <c r="K876">
        <v>39</v>
      </c>
      <c r="L876">
        <v>24</v>
      </c>
      <c r="M876">
        <v>30</v>
      </c>
      <c r="N876">
        <v>174</v>
      </c>
      <c r="O876">
        <v>28</v>
      </c>
      <c r="P876">
        <v>75</v>
      </c>
      <c r="Q876">
        <f t="shared" si="52"/>
        <v>1</v>
      </c>
      <c r="R876">
        <f>SUMIFS(Tabel132[Cluster],Tabel132[ID],A876)</f>
        <v>0</v>
      </c>
      <c r="S876">
        <f t="shared" si="53"/>
        <v>0.42250472005159867</v>
      </c>
      <c r="T876">
        <f t="shared" si="54"/>
        <v>44.142857142857146</v>
      </c>
      <c r="U876">
        <f t="shared" si="55"/>
        <v>66.2</v>
      </c>
    </row>
    <row r="877" spans="1:21" x14ac:dyDescent="0.25">
      <c r="A877">
        <v>885</v>
      </c>
      <c r="B877" t="s">
        <v>1016</v>
      </c>
      <c r="C877">
        <v>97400</v>
      </c>
      <c r="D877">
        <v>967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f t="shared" si="52"/>
        <v>0</v>
      </c>
      <c r="R877">
        <f>SUMIFS(Tabel132[Cluster],Tabel132[ID],A877)</f>
        <v>0</v>
      </c>
      <c r="S877" t="str">
        <f t="shared" si="53"/>
        <v/>
      </c>
      <c r="T877">
        <f t="shared" si="54"/>
        <v>0</v>
      </c>
      <c r="U877">
        <f t="shared" si="55"/>
        <v>0</v>
      </c>
    </row>
    <row r="878" spans="1:21" x14ac:dyDescent="0.25">
      <c r="A878">
        <v>886</v>
      </c>
      <c r="B878" t="s">
        <v>1017</v>
      </c>
      <c r="C878">
        <v>26600</v>
      </c>
      <c r="D878">
        <v>254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f t="shared" si="52"/>
        <v>0</v>
      </c>
      <c r="R878">
        <f>SUMIFS(Tabel132[Cluster],Tabel132[ID],A878)</f>
        <v>35</v>
      </c>
      <c r="S878" t="str">
        <f t="shared" si="53"/>
        <v/>
      </c>
      <c r="T878">
        <f t="shared" si="54"/>
        <v>0</v>
      </c>
      <c r="U878">
        <f t="shared" si="55"/>
        <v>0</v>
      </c>
    </row>
    <row r="879" spans="1:21" x14ac:dyDescent="0.25">
      <c r="A879">
        <v>887</v>
      </c>
      <c r="B879" t="s">
        <v>1018</v>
      </c>
      <c r="C879">
        <v>93200</v>
      </c>
      <c r="D879">
        <v>370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f t="shared" si="52"/>
        <v>0</v>
      </c>
      <c r="R879">
        <f>SUMIFS(Tabel132[Cluster],Tabel132[ID],A879)</f>
        <v>96</v>
      </c>
      <c r="S879" t="str">
        <f t="shared" si="53"/>
        <v/>
      </c>
      <c r="T879">
        <f t="shared" si="54"/>
        <v>0</v>
      </c>
      <c r="U879">
        <f t="shared" si="55"/>
        <v>0</v>
      </c>
    </row>
    <row r="880" spans="1:21" x14ac:dyDescent="0.25">
      <c r="A880">
        <v>888</v>
      </c>
      <c r="B880" t="s">
        <v>369</v>
      </c>
      <c r="C880">
        <v>29200</v>
      </c>
      <c r="D880">
        <v>922</v>
      </c>
      <c r="E880">
        <v>166</v>
      </c>
      <c r="F880">
        <v>744</v>
      </c>
      <c r="G880">
        <v>1392</v>
      </c>
      <c r="H880">
        <v>3514</v>
      </c>
      <c r="I880">
        <v>1912</v>
      </c>
      <c r="J880">
        <v>623</v>
      </c>
      <c r="K880">
        <v>359</v>
      </c>
      <c r="L880">
        <v>100</v>
      </c>
      <c r="M880">
        <v>578</v>
      </c>
      <c r="N880">
        <v>705</v>
      </c>
      <c r="O880">
        <v>391</v>
      </c>
      <c r="P880">
        <v>395</v>
      </c>
      <c r="Q880">
        <f t="shared" si="52"/>
        <v>1</v>
      </c>
      <c r="R880">
        <f>SUMIFS(Tabel132[Cluster],Tabel132[ID],A880)</f>
        <v>37</v>
      </c>
      <c r="S880">
        <f t="shared" si="53"/>
        <v>0.16216276405054655</v>
      </c>
      <c r="T880">
        <f t="shared" si="54"/>
        <v>1244.2857142857142</v>
      </c>
      <c r="U880">
        <f t="shared" si="55"/>
        <v>433.8</v>
      </c>
    </row>
    <row r="881" spans="1:21" x14ac:dyDescent="0.25">
      <c r="A881">
        <v>889</v>
      </c>
      <c r="B881" t="s">
        <v>370</v>
      </c>
      <c r="C881">
        <v>4000</v>
      </c>
      <c r="D881">
        <v>353</v>
      </c>
      <c r="E881">
        <v>8222</v>
      </c>
      <c r="F881">
        <v>3819</v>
      </c>
      <c r="G881">
        <v>1879</v>
      </c>
      <c r="H881">
        <v>5541</v>
      </c>
      <c r="I881">
        <v>4788</v>
      </c>
      <c r="J881">
        <v>3090</v>
      </c>
      <c r="K881">
        <v>6320</v>
      </c>
      <c r="L881">
        <v>1844</v>
      </c>
      <c r="M881">
        <v>2227</v>
      </c>
      <c r="N881">
        <v>4320</v>
      </c>
      <c r="O881">
        <v>8793</v>
      </c>
      <c r="P881">
        <v>5796</v>
      </c>
      <c r="Q881">
        <f t="shared" si="52"/>
        <v>1</v>
      </c>
      <c r="R881">
        <f>SUMIFS(Tabel132[Cluster],Tabel132[ID],A881)</f>
        <v>5</v>
      </c>
      <c r="S881">
        <f t="shared" si="53"/>
        <v>0.88453513775253301</v>
      </c>
      <c r="T881">
        <f t="shared" si="54"/>
        <v>4808.4285714285716</v>
      </c>
      <c r="U881">
        <f t="shared" si="55"/>
        <v>4596</v>
      </c>
    </row>
    <row r="882" spans="1:21" x14ac:dyDescent="0.25">
      <c r="A882">
        <v>890</v>
      </c>
      <c r="B882" t="s">
        <v>1019</v>
      </c>
      <c r="C882">
        <v>86200</v>
      </c>
      <c r="D882">
        <v>867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f t="shared" si="52"/>
        <v>0</v>
      </c>
      <c r="R882">
        <f>SUMIFS(Tabel132[Cluster],Tabel132[ID],A882)</f>
        <v>93</v>
      </c>
      <c r="S882" t="str">
        <f t="shared" si="53"/>
        <v/>
      </c>
      <c r="T882">
        <f t="shared" si="54"/>
        <v>0</v>
      </c>
      <c r="U882">
        <f t="shared" si="55"/>
        <v>0</v>
      </c>
    </row>
    <row r="883" spans="1:21" x14ac:dyDescent="0.25">
      <c r="A883">
        <v>891</v>
      </c>
      <c r="B883" t="s">
        <v>1020</v>
      </c>
      <c r="C883">
        <v>86100</v>
      </c>
      <c r="D883">
        <v>881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f t="shared" si="52"/>
        <v>0</v>
      </c>
      <c r="R883">
        <f>SUMIFS(Tabel132[Cluster],Tabel132[ID],A883)</f>
        <v>93</v>
      </c>
      <c r="S883" t="str">
        <f t="shared" si="53"/>
        <v/>
      </c>
      <c r="T883">
        <f t="shared" si="54"/>
        <v>0</v>
      </c>
      <c r="U883">
        <f t="shared" si="55"/>
        <v>0</v>
      </c>
    </row>
    <row r="884" spans="1:21" x14ac:dyDescent="0.25">
      <c r="A884">
        <v>892</v>
      </c>
      <c r="B884" t="s">
        <v>1021</v>
      </c>
      <c r="C884">
        <v>110800</v>
      </c>
      <c r="D884">
        <v>768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f t="shared" si="52"/>
        <v>0</v>
      </c>
      <c r="R884">
        <f>SUMIFS(Tabel132[Cluster],Tabel132[ID],A884)</f>
        <v>0</v>
      </c>
      <c r="S884" t="str">
        <f t="shared" si="53"/>
        <v/>
      </c>
      <c r="T884">
        <f t="shared" si="54"/>
        <v>0</v>
      </c>
      <c r="U884">
        <f t="shared" si="55"/>
        <v>0</v>
      </c>
    </row>
    <row r="885" spans="1:21" x14ac:dyDescent="0.25">
      <c r="A885">
        <v>893</v>
      </c>
      <c r="B885" t="s">
        <v>371</v>
      </c>
      <c r="C885">
        <v>8300</v>
      </c>
      <c r="D885">
        <v>378</v>
      </c>
      <c r="E885">
        <v>1241</v>
      </c>
      <c r="F885">
        <v>491</v>
      </c>
      <c r="G885">
        <v>124</v>
      </c>
      <c r="H885">
        <v>1806</v>
      </c>
      <c r="I885">
        <v>1019</v>
      </c>
      <c r="J885">
        <v>616</v>
      </c>
      <c r="K885">
        <v>1450</v>
      </c>
      <c r="L885">
        <v>133</v>
      </c>
      <c r="M885">
        <v>156</v>
      </c>
      <c r="N885">
        <v>1183</v>
      </c>
      <c r="O885">
        <v>1356</v>
      </c>
      <c r="P885">
        <v>1532</v>
      </c>
      <c r="Q885">
        <f t="shared" si="52"/>
        <v>1</v>
      </c>
      <c r="R885">
        <f>SUMIFS(Tabel132[Cluster],Tabel132[ID],A885)</f>
        <v>11</v>
      </c>
      <c r="S885">
        <f t="shared" si="53"/>
        <v>0.80676100874912937</v>
      </c>
      <c r="T885">
        <f t="shared" si="54"/>
        <v>963.85714285714289</v>
      </c>
      <c r="U885">
        <f t="shared" si="55"/>
        <v>872</v>
      </c>
    </row>
    <row r="886" spans="1:21" x14ac:dyDescent="0.25">
      <c r="A886">
        <v>894</v>
      </c>
      <c r="B886" t="s">
        <v>372</v>
      </c>
      <c r="C886">
        <v>25300</v>
      </c>
      <c r="D886">
        <v>254</v>
      </c>
      <c r="E886">
        <v>62</v>
      </c>
      <c r="F886">
        <v>17</v>
      </c>
      <c r="G886">
        <v>40</v>
      </c>
      <c r="H886">
        <v>120</v>
      </c>
      <c r="I886">
        <v>93</v>
      </c>
      <c r="J886">
        <v>56</v>
      </c>
      <c r="K886">
        <v>14</v>
      </c>
      <c r="L886">
        <v>27</v>
      </c>
      <c r="M886">
        <v>35</v>
      </c>
      <c r="N886">
        <v>117</v>
      </c>
      <c r="O886">
        <v>46</v>
      </c>
      <c r="P886">
        <v>25</v>
      </c>
      <c r="Q886">
        <f t="shared" si="52"/>
        <v>1</v>
      </c>
      <c r="R886">
        <f>SUMIFS(Tabel132[Cluster],Tabel132[ID],A886)</f>
        <v>33</v>
      </c>
      <c r="S886">
        <f t="shared" si="53"/>
        <v>0.7492815297121338</v>
      </c>
      <c r="T886">
        <f t="shared" si="54"/>
        <v>57.428571428571431</v>
      </c>
      <c r="U886">
        <f t="shared" si="55"/>
        <v>50</v>
      </c>
    </row>
    <row r="887" spans="1:21" x14ac:dyDescent="0.25">
      <c r="A887">
        <v>895</v>
      </c>
      <c r="B887" t="s">
        <v>373</v>
      </c>
      <c r="C887">
        <v>29300</v>
      </c>
      <c r="D887">
        <v>315</v>
      </c>
      <c r="E887">
        <v>1</v>
      </c>
      <c r="F887">
        <v>8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6</v>
      </c>
      <c r="N887">
        <v>0</v>
      </c>
      <c r="O887">
        <v>2</v>
      </c>
      <c r="P887">
        <v>0</v>
      </c>
      <c r="Q887">
        <f t="shared" si="52"/>
        <v>1</v>
      </c>
      <c r="R887">
        <f>SUMIFS(Tabel132[Cluster],Tabel132[ID],A887)</f>
        <v>38</v>
      </c>
      <c r="S887">
        <f t="shared" si="53"/>
        <v>0.85385307900041707</v>
      </c>
      <c r="T887">
        <f t="shared" si="54"/>
        <v>1.2857142857142858</v>
      </c>
      <c r="U887">
        <f t="shared" si="55"/>
        <v>1.6</v>
      </c>
    </row>
    <row r="888" spans="1:21" x14ac:dyDescent="0.25">
      <c r="A888">
        <v>896</v>
      </c>
      <c r="B888" t="s">
        <v>1022</v>
      </c>
      <c r="C888">
        <v>108000</v>
      </c>
      <c r="D888">
        <v>983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f t="shared" si="52"/>
        <v>0</v>
      </c>
      <c r="R888">
        <f>SUMIFS(Tabel132[Cluster],Tabel132[ID],A888)</f>
        <v>0</v>
      </c>
      <c r="S888" t="str">
        <f t="shared" si="53"/>
        <v/>
      </c>
      <c r="T888">
        <f t="shared" si="54"/>
        <v>0</v>
      </c>
      <c r="U888">
        <f t="shared" si="55"/>
        <v>0</v>
      </c>
    </row>
    <row r="889" spans="1:21" x14ac:dyDescent="0.25">
      <c r="A889">
        <v>897</v>
      </c>
      <c r="B889" t="s">
        <v>374</v>
      </c>
      <c r="C889">
        <v>9900</v>
      </c>
      <c r="D889">
        <v>677</v>
      </c>
      <c r="E889">
        <v>560</v>
      </c>
      <c r="F889">
        <v>3000</v>
      </c>
      <c r="G889">
        <v>2453</v>
      </c>
      <c r="H889">
        <v>1473</v>
      </c>
      <c r="I889">
        <v>470</v>
      </c>
      <c r="J889">
        <v>809</v>
      </c>
      <c r="K889">
        <v>747</v>
      </c>
      <c r="L889">
        <v>2179</v>
      </c>
      <c r="M889">
        <v>1957</v>
      </c>
      <c r="N889">
        <v>1154</v>
      </c>
      <c r="O889">
        <v>1236</v>
      </c>
      <c r="P889">
        <v>1402</v>
      </c>
      <c r="Q889">
        <f t="shared" si="52"/>
        <v>1</v>
      </c>
      <c r="R889">
        <f>SUMIFS(Tabel132[Cluster],Tabel132[ID],A889)</f>
        <v>13</v>
      </c>
      <c r="S889">
        <f t="shared" si="53"/>
        <v>0.64968443214667393</v>
      </c>
      <c r="T889">
        <f t="shared" si="54"/>
        <v>1358.8571428571429</v>
      </c>
      <c r="U889">
        <f t="shared" si="55"/>
        <v>1585.6</v>
      </c>
    </row>
    <row r="890" spans="1:21" x14ac:dyDescent="0.25">
      <c r="A890">
        <v>898</v>
      </c>
      <c r="B890" t="s">
        <v>375</v>
      </c>
      <c r="C890">
        <v>87400</v>
      </c>
      <c r="D890">
        <v>987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2</v>
      </c>
      <c r="L890">
        <v>0</v>
      </c>
      <c r="M890">
        <v>0</v>
      </c>
      <c r="N890">
        <v>0</v>
      </c>
      <c r="O890">
        <v>19</v>
      </c>
      <c r="P890">
        <v>40</v>
      </c>
      <c r="Q890">
        <f t="shared" si="52"/>
        <v>1</v>
      </c>
      <c r="R890">
        <f>SUMIFS(Tabel132[Cluster],Tabel132[ID],A890)</f>
        <v>94</v>
      </c>
      <c r="S890">
        <f t="shared" si="53"/>
        <v>0.1113721535887499</v>
      </c>
      <c r="T890">
        <f t="shared" si="54"/>
        <v>0.2857142857142857</v>
      </c>
      <c r="U890">
        <f t="shared" si="55"/>
        <v>11.8</v>
      </c>
    </row>
    <row r="891" spans="1:21" x14ac:dyDescent="0.25">
      <c r="A891">
        <v>899</v>
      </c>
      <c r="B891" t="s">
        <v>1023</v>
      </c>
      <c r="C891">
        <v>86300</v>
      </c>
      <c r="D891">
        <v>890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f t="shared" si="52"/>
        <v>0</v>
      </c>
      <c r="R891">
        <f>SUMIFS(Tabel132[Cluster],Tabel132[ID],A891)</f>
        <v>93</v>
      </c>
      <c r="S891" t="str">
        <f t="shared" si="53"/>
        <v/>
      </c>
      <c r="T891">
        <f t="shared" si="54"/>
        <v>0</v>
      </c>
      <c r="U891">
        <f t="shared" si="55"/>
        <v>0</v>
      </c>
    </row>
    <row r="892" spans="1:21" x14ac:dyDescent="0.25">
      <c r="A892">
        <v>900</v>
      </c>
      <c r="B892" t="s">
        <v>376</v>
      </c>
      <c r="C892">
        <v>98200</v>
      </c>
      <c r="D892">
        <v>840</v>
      </c>
      <c r="E892">
        <v>2849</v>
      </c>
      <c r="F892">
        <v>1667</v>
      </c>
      <c r="G892">
        <v>558</v>
      </c>
      <c r="H892">
        <v>5582</v>
      </c>
      <c r="I892">
        <v>1642</v>
      </c>
      <c r="J892">
        <v>948</v>
      </c>
      <c r="K892">
        <v>1436</v>
      </c>
      <c r="L892">
        <v>1170</v>
      </c>
      <c r="M892">
        <v>2211</v>
      </c>
      <c r="N892">
        <v>1841</v>
      </c>
      <c r="O892">
        <v>7560</v>
      </c>
      <c r="P892">
        <v>3075</v>
      </c>
      <c r="Q892">
        <f t="shared" si="52"/>
        <v>1</v>
      </c>
      <c r="R892">
        <f>SUMIFS(Tabel132[Cluster],Tabel132[ID],A892)</f>
        <v>0</v>
      </c>
      <c r="S892">
        <f t="shared" si="53"/>
        <v>0.39822076094990333</v>
      </c>
      <c r="T892">
        <f t="shared" si="54"/>
        <v>2097.4285714285716</v>
      </c>
      <c r="U892">
        <f t="shared" si="55"/>
        <v>3171.4</v>
      </c>
    </row>
    <row r="893" spans="1:21" x14ac:dyDescent="0.25">
      <c r="A893">
        <v>901</v>
      </c>
      <c r="B893" t="s">
        <v>1024</v>
      </c>
      <c r="C893">
        <v>99600</v>
      </c>
      <c r="D893">
        <v>967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f t="shared" si="52"/>
        <v>0</v>
      </c>
      <c r="R893">
        <f>SUMIFS(Tabel132[Cluster],Tabel132[ID],A893)</f>
        <v>0</v>
      </c>
      <c r="S893" t="str">
        <f t="shared" si="53"/>
        <v/>
      </c>
      <c r="T893">
        <f t="shared" si="54"/>
        <v>0</v>
      </c>
      <c r="U893">
        <f t="shared" si="55"/>
        <v>0</v>
      </c>
    </row>
    <row r="894" spans="1:21" x14ac:dyDescent="0.25">
      <c r="A894">
        <v>902</v>
      </c>
      <c r="B894" t="s">
        <v>377</v>
      </c>
      <c r="C894">
        <v>17300</v>
      </c>
      <c r="D894">
        <v>425</v>
      </c>
      <c r="E894">
        <v>103</v>
      </c>
      <c r="F894">
        <v>287</v>
      </c>
      <c r="G894">
        <v>141</v>
      </c>
      <c r="H894">
        <v>228</v>
      </c>
      <c r="I894">
        <v>65</v>
      </c>
      <c r="J894">
        <v>65</v>
      </c>
      <c r="K894">
        <v>47</v>
      </c>
      <c r="L894">
        <v>73</v>
      </c>
      <c r="M894">
        <v>228</v>
      </c>
      <c r="N894">
        <v>127</v>
      </c>
      <c r="O894">
        <v>140</v>
      </c>
      <c r="P894">
        <v>49</v>
      </c>
      <c r="Q894">
        <f t="shared" si="52"/>
        <v>1</v>
      </c>
      <c r="R894">
        <f>SUMIFS(Tabel132[Cluster],Tabel132[ID],A894)</f>
        <v>21</v>
      </c>
      <c r="S894">
        <f t="shared" si="53"/>
        <v>0.83707420852972481</v>
      </c>
      <c r="T894">
        <f t="shared" si="54"/>
        <v>133.71428571428572</v>
      </c>
      <c r="U894">
        <f t="shared" si="55"/>
        <v>123.4</v>
      </c>
    </row>
    <row r="895" spans="1:21" x14ac:dyDescent="0.25">
      <c r="A895">
        <v>903</v>
      </c>
      <c r="B895" t="s">
        <v>1025</v>
      </c>
      <c r="C895">
        <v>90500</v>
      </c>
      <c r="D895">
        <v>386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f t="shared" si="52"/>
        <v>0</v>
      </c>
      <c r="R895">
        <f>SUMIFS(Tabel132[Cluster],Tabel132[ID],A895)</f>
        <v>96</v>
      </c>
      <c r="S895" t="str">
        <f t="shared" si="53"/>
        <v/>
      </c>
      <c r="T895">
        <f t="shared" si="54"/>
        <v>0</v>
      </c>
      <c r="U895">
        <f t="shared" si="55"/>
        <v>0</v>
      </c>
    </row>
    <row r="896" spans="1:21" x14ac:dyDescent="0.25">
      <c r="A896">
        <v>904</v>
      </c>
      <c r="B896" t="s">
        <v>1026</v>
      </c>
      <c r="C896">
        <v>52400</v>
      </c>
      <c r="D896">
        <v>826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f t="shared" si="52"/>
        <v>0</v>
      </c>
      <c r="R896">
        <f>SUMIFS(Tabel132[Cluster],Tabel132[ID],A896)</f>
        <v>74</v>
      </c>
      <c r="S896" t="str">
        <f t="shared" si="53"/>
        <v/>
      </c>
      <c r="T896">
        <f t="shared" si="54"/>
        <v>0</v>
      </c>
      <c r="U896">
        <f t="shared" si="55"/>
        <v>0</v>
      </c>
    </row>
    <row r="897" spans="1:21" x14ac:dyDescent="0.25">
      <c r="A897">
        <v>905</v>
      </c>
      <c r="B897" t="s">
        <v>378</v>
      </c>
      <c r="C897">
        <v>14300</v>
      </c>
      <c r="D897">
        <v>402</v>
      </c>
      <c r="E897">
        <v>21</v>
      </c>
      <c r="F897">
        <v>407</v>
      </c>
      <c r="G897">
        <v>282</v>
      </c>
      <c r="H897">
        <v>672</v>
      </c>
      <c r="I897">
        <v>28</v>
      </c>
      <c r="J897">
        <v>86</v>
      </c>
      <c r="K897">
        <v>50</v>
      </c>
      <c r="L897">
        <v>839</v>
      </c>
      <c r="M897">
        <v>915</v>
      </c>
      <c r="N897">
        <v>150</v>
      </c>
      <c r="O897">
        <v>123</v>
      </c>
      <c r="P897">
        <v>122</v>
      </c>
      <c r="Q897">
        <f t="shared" si="52"/>
        <v>1</v>
      </c>
      <c r="R897">
        <f>SUMIFS(Tabel132[Cluster],Tabel132[ID],A897)</f>
        <v>17</v>
      </c>
      <c r="S897">
        <f t="shared" si="53"/>
        <v>0.29363495775613996</v>
      </c>
      <c r="T897">
        <f t="shared" si="54"/>
        <v>220.85714285714286</v>
      </c>
      <c r="U897">
        <f t="shared" si="55"/>
        <v>429.8</v>
      </c>
    </row>
    <row r="898" spans="1:21" x14ac:dyDescent="0.25">
      <c r="A898">
        <v>906</v>
      </c>
      <c r="B898" t="s">
        <v>379</v>
      </c>
      <c r="C898">
        <v>25700</v>
      </c>
      <c r="D898">
        <v>894</v>
      </c>
      <c r="E898">
        <v>1319</v>
      </c>
      <c r="F898">
        <v>113</v>
      </c>
      <c r="G898">
        <v>159</v>
      </c>
      <c r="H898">
        <v>368</v>
      </c>
      <c r="I898">
        <v>320</v>
      </c>
      <c r="J898">
        <v>745</v>
      </c>
      <c r="K898">
        <v>175</v>
      </c>
      <c r="L898">
        <v>92</v>
      </c>
      <c r="M898">
        <v>525</v>
      </c>
      <c r="N898">
        <v>829</v>
      </c>
      <c r="O898">
        <v>317</v>
      </c>
      <c r="P898">
        <v>933</v>
      </c>
      <c r="Q898">
        <f t="shared" si="52"/>
        <v>1</v>
      </c>
      <c r="R898">
        <f>SUMIFS(Tabel132[Cluster],Tabel132[ID],A898)</f>
        <v>33</v>
      </c>
      <c r="S898">
        <f t="shared" si="53"/>
        <v>0.73510507640570777</v>
      </c>
      <c r="T898">
        <f t="shared" si="54"/>
        <v>457</v>
      </c>
      <c r="U898">
        <f t="shared" si="55"/>
        <v>539.20000000000005</v>
      </c>
    </row>
    <row r="899" spans="1:21" x14ac:dyDescent="0.25">
      <c r="A899">
        <v>907</v>
      </c>
      <c r="B899" t="s">
        <v>380</v>
      </c>
      <c r="C899">
        <v>68600</v>
      </c>
      <c r="D899">
        <v>51</v>
      </c>
      <c r="E899">
        <v>1027</v>
      </c>
      <c r="F899">
        <v>79</v>
      </c>
      <c r="G899">
        <v>20</v>
      </c>
      <c r="H899">
        <v>1191</v>
      </c>
      <c r="I899">
        <v>829</v>
      </c>
      <c r="J899">
        <v>140</v>
      </c>
      <c r="K899">
        <v>763</v>
      </c>
      <c r="L899">
        <v>48</v>
      </c>
      <c r="M899">
        <v>41</v>
      </c>
      <c r="N899">
        <v>1203</v>
      </c>
      <c r="O899">
        <v>326</v>
      </c>
      <c r="P899">
        <v>349</v>
      </c>
      <c r="Q899">
        <f t="shared" si="52"/>
        <v>1</v>
      </c>
      <c r="R899">
        <f>SUMIFS(Tabel132[Cluster],Tabel132[ID],A899)</f>
        <v>81</v>
      </c>
      <c r="S899">
        <f t="shared" si="53"/>
        <v>0.52766308242083904</v>
      </c>
      <c r="T899">
        <f t="shared" si="54"/>
        <v>578.42857142857144</v>
      </c>
      <c r="U899">
        <f t="shared" si="55"/>
        <v>393.4</v>
      </c>
    </row>
    <row r="900" spans="1:21" x14ac:dyDescent="0.25">
      <c r="A900">
        <v>908</v>
      </c>
      <c r="B900" t="s">
        <v>381</v>
      </c>
      <c r="C900">
        <v>110900</v>
      </c>
      <c r="D900">
        <v>768</v>
      </c>
      <c r="E900">
        <v>305</v>
      </c>
      <c r="F900">
        <v>250</v>
      </c>
      <c r="G900">
        <v>95</v>
      </c>
      <c r="H900">
        <v>1317</v>
      </c>
      <c r="I900">
        <v>217</v>
      </c>
      <c r="J900">
        <v>184</v>
      </c>
      <c r="K900">
        <v>536</v>
      </c>
      <c r="L900">
        <v>41</v>
      </c>
      <c r="M900">
        <v>24</v>
      </c>
      <c r="N900">
        <v>59</v>
      </c>
      <c r="O900">
        <v>452</v>
      </c>
      <c r="P900">
        <v>397</v>
      </c>
      <c r="Q900">
        <f t="shared" ref="Q900:Q963" si="56">IF(AND(T900=0,U900=0),0,1)</f>
        <v>1</v>
      </c>
      <c r="R900">
        <f>SUMIFS(Tabel132[Cluster],Tabel132[ID],A900)</f>
        <v>0</v>
      </c>
      <c r="S900">
        <f t="shared" ref="S900:S963" si="57">IFERROR(_xlfn.T.TEST(E900:K900,L900:P900,2,2),"")</f>
        <v>0.31068283992283008</v>
      </c>
      <c r="T900">
        <f t="shared" ref="T900:T963" si="58">AVERAGE(E900:K900)</f>
        <v>414.85714285714283</v>
      </c>
      <c r="U900">
        <f t="shared" ref="U900:U963" si="59">AVERAGE(L900:P900)</f>
        <v>194.6</v>
      </c>
    </row>
    <row r="901" spans="1:21" x14ac:dyDescent="0.25">
      <c r="A901">
        <v>909</v>
      </c>
      <c r="B901" t="s">
        <v>1027</v>
      </c>
      <c r="C901">
        <v>41300</v>
      </c>
      <c r="D901">
        <v>822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f t="shared" si="56"/>
        <v>0</v>
      </c>
      <c r="R901">
        <f>SUMIFS(Tabel132[Cluster],Tabel132[ID],A901)</f>
        <v>54</v>
      </c>
      <c r="S901" t="str">
        <f t="shared" si="57"/>
        <v/>
      </c>
      <c r="T901">
        <f t="shared" si="58"/>
        <v>0</v>
      </c>
      <c r="U901">
        <f t="shared" si="59"/>
        <v>0</v>
      </c>
    </row>
    <row r="902" spans="1:21" x14ac:dyDescent="0.25">
      <c r="A902">
        <v>910</v>
      </c>
      <c r="B902" t="s">
        <v>382</v>
      </c>
      <c r="C902">
        <v>22500</v>
      </c>
      <c r="D902">
        <v>731</v>
      </c>
      <c r="E902">
        <v>256</v>
      </c>
      <c r="F902">
        <v>89</v>
      </c>
      <c r="G902">
        <v>93</v>
      </c>
      <c r="H902">
        <v>163</v>
      </c>
      <c r="I902">
        <v>49</v>
      </c>
      <c r="J902">
        <v>49</v>
      </c>
      <c r="K902">
        <v>442</v>
      </c>
      <c r="L902">
        <v>91</v>
      </c>
      <c r="M902">
        <v>37</v>
      </c>
      <c r="N902">
        <v>276</v>
      </c>
      <c r="O902">
        <v>81</v>
      </c>
      <c r="P902">
        <v>315</v>
      </c>
      <c r="Q902">
        <f t="shared" si="56"/>
        <v>1</v>
      </c>
      <c r="R902">
        <f>SUMIFS(Tabel132[Cluster],Tabel132[ID],A902)</f>
        <v>28</v>
      </c>
      <c r="S902">
        <f t="shared" si="57"/>
        <v>0.9708090194021417</v>
      </c>
      <c r="T902">
        <f t="shared" si="58"/>
        <v>163</v>
      </c>
      <c r="U902">
        <f t="shared" si="59"/>
        <v>160</v>
      </c>
    </row>
    <row r="903" spans="1:21" x14ac:dyDescent="0.25">
      <c r="A903">
        <v>911</v>
      </c>
      <c r="B903" t="s">
        <v>383</v>
      </c>
      <c r="C903">
        <v>99300</v>
      </c>
      <c r="D903">
        <v>967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39</v>
      </c>
      <c r="L903">
        <v>0</v>
      </c>
      <c r="M903">
        <v>0</v>
      </c>
      <c r="N903">
        <v>0</v>
      </c>
      <c r="O903">
        <v>0</v>
      </c>
      <c r="P903">
        <v>44</v>
      </c>
      <c r="Q903">
        <f t="shared" si="56"/>
        <v>1</v>
      </c>
      <c r="R903">
        <f>SUMIFS(Tabel132[Cluster],Tabel132[ID],A903)</f>
        <v>0</v>
      </c>
      <c r="S903">
        <f t="shared" si="57"/>
        <v>0.7508006538751365</v>
      </c>
      <c r="T903">
        <f t="shared" si="58"/>
        <v>5.5714285714285712</v>
      </c>
      <c r="U903">
        <f t="shared" si="59"/>
        <v>8.8000000000000007</v>
      </c>
    </row>
    <row r="904" spans="1:21" x14ac:dyDescent="0.25">
      <c r="A904">
        <v>912</v>
      </c>
      <c r="B904" t="s">
        <v>1028</v>
      </c>
      <c r="C904">
        <v>55000</v>
      </c>
      <c r="D904">
        <v>645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f t="shared" si="56"/>
        <v>0</v>
      </c>
      <c r="R904">
        <f>SUMIFS(Tabel132[Cluster],Tabel132[ID],A904)</f>
        <v>0</v>
      </c>
      <c r="S904" t="str">
        <f t="shared" si="57"/>
        <v/>
      </c>
      <c r="T904">
        <f t="shared" si="58"/>
        <v>0</v>
      </c>
      <c r="U904">
        <f t="shared" si="59"/>
        <v>0</v>
      </c>
    </row>
    <row r="905" spans="1:21" x14ac:dyDescent="0.25">
      <c r="A905">
        <v>913</v>
      </c>
      <c r="B905" t="s">
        <v>1029</v>
      </c>
      <c r="C905">
        <v>13700</v>
      </c>
      <c r="D905">
        <v>669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f t="shared" si="56"/>
        <v>0</v>
      </c>
      <c r="R905">
        <f>SUMIFS(Tabel132[Cluster],Tabel132[ID],A905)</f>
        <v>0</v>
      </c>
      <c r="S905" t="str">
        <f t="shared" si="57"/>
        <v/>
      </c>
      <c r="T905">
        <f t="shared" si="58"/>
        <v>0</v>
      </c>
      <c r="U905">
        <f t="shared" si="59"/>
        <v>0</v>
      </c>
    </row>
    <row r="906" spans="1:21" x14ac:dyDescent="0.25">
      <c r="A906">
        <v>914</v>
      </c>
      <c r="B906" t="s">
        <v>384</v>
      </c>
      <c r="C906">
        <v>73100</v>
      </c>
      <c r="D906">
        <v>141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3</v>
      </c>
      <c r="Q906">
        <f t="shared" si="56"/>
        <v>1</v>
      </c>
      <c r="R906">
        <f>SUMIFS(Tabel132[Cluster],Tabel132[ID],A906)</f>
        <v>83</v>
      </c>
      <c r="S906">
        <f t="shared" si="57"/>
        <v>0.25498114530639771</v>
      </c>
      <c r="T906">
        <f t="shared" si="58"/>
        <v>0</v>
      </c>
      <c r="U906">
        <f t="shared" si="59"/>
        <v>0.6</v>
      </c>
    </row>
    <row r="907" spans="1:21" x14ac:dyDescent="0.25">
      <c r="A907">
        <v>915</v>
      </c>
      <c r="B907" t="s">
        <v>1030</v>
      </c>
      <c r="C907">
        <v>86400</v>
      </c>
      <c r="D907">
        <v>890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f t="shared" si="56"/>
        <v>0</v>
      </c>
      <c r="R907">
        <f>SUMIFS(Tabel132[Cluster],Tabel132[ID],A907)</f>
        <v>93</v>
      </c>
      <c r="S907" t="str">
        <f t="shared" si="57"/>
        <v/>
      </c>
      <c r="T907">
        <f t="shared" si="58"/>
        <v>0</v>
      </c>
      <c r="U907">
        <f t="shared" si="59"/>
        <v>0</v>
      </c>
    </row>
    <row r="908" spans="1:21" x14ac:dyDescent="0.25">
      <c r="A908">
        <v>916</v>
      </c>
      <c r="B908" t="s">
        <v>1031</v>
      </c>
      <c r="C908">
        <v>98500</v>
      </c>
      <c r="D908">
        <v>848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f t="shared" si="56"/>
        <v>0</v>
      </c>
      <c r="R908">
        <f>SUMIFS(Tabel132[Cluster],Tabel132[ID],A908)</f>
        <v>0</v>
      </c>
      <c r="S908" t="str">
        <f t="shared" si="57"/>
        <v/>
      </c>
      <c r="T908">
        <f t="shared" si="58"/>
        <v>0</v>
      </c>
      <c r="U908">
        <f t="shared" si="59"/>
        <v>0</v>
      </c>
    </row>
    <row r="909" spans="1:21" x14ac:dyDescent="0.25">
      <c r="A909">
        <v>917</v>
      </c>
      <c r="B909" t="s">
        <v>1032</v>
      </c>
      <c r="C909">
        <v>101500</v>
      </c>
      <c r="D909">
        <v>967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f t="shared" si="56"/>
        <v>0</v>
      </c>
      <c r="R909">
        <f>SUMIFS(Tabel132[Cluster],Tabel132[ID],A909)</f>
        <v>0</v>
      </c>
      <c r="S909" t="str">
        <f t="shared" si="57"/>
        <v/>
      </c>
      <c r="T909">
        <f t="shared" si="58"/>
        <v>0</v>
      </c>
      <c r="U909">
        <f t="shared" si="59"/>
        <v>0</v>
      </c>
    </row>
    <row r="910" spans="1:21" x14ac:dyDescent="0.25">
      <c r="A910">
        <v>918</v>
      </c>
      <c r="B910" t="s">
        <v>385</v>
      </c>
      <c r="C910">
        <v>41350</v>
      </c>
      <c r="D910">
        <v>909</v>
      </c>
      <c r="E910">
        <v>1684</v>
      </c>
      <c r="F910">
        <v>4692</v>
      </c>
      <c r="G910">
        <v>18966</v>
      </c>
      <c r="H910">
        <v>36066</v>
      </c>
      <c r="I910">
        <v>7442</v>
      </c>
      <c r="J910">
        <v>12246</v>
      </c>
      <c r="K910">
        <v>8088</v>
      </c>
      <c r="L910">
        <v>3283</v>
      </c>
      <c r="M910">
        <v>13225</v>
      </c>
      <c r="N910">
        <v>7805</v>
      </c>
      <c r="O910">
        <v>11791</v>
      </c>
      <c r="P910">
        <v>7354</v>
      </c>
      <c r="Q910">
        <f t="shared" si="56"/>
        <v>1</v>
      </c>
      <c r="R910">
        <f>SUMIFS(Tabel132[Cluster],Tabel132[ID],A910)</f>
        <v>54</v>
      </c>
      <c r="S910">
        <f t="shared" si="57"/>
        <v>0.47841964645837975</v>
      </c>
      <c r="T910">
        <f t="shared" si="58"/>
        <v>12740.571428571429</v>
      </c>
      <c r="U910">
        <f t="shared" si="59"/>
        <v>8691.6</v>
      </c>
    </row>
    <row r="911" spans="1:21" x14ac:dyDescent="0.25">
      <c r="A911">
        <v>919</v>
      </c>
      <c r="B911" t="s">
        <v>386</v>
      </c>
      <c r="C911">
        <v>19300</v>
      </c>
      <c r="D911">
        <v>39</v>
      </c>
      <c r="E911">
        <v>863</v>
      </c>
      <c r="F911">
        <v>183</v>
      </c>
      <c r="G911">
        <v>604</v>
      </c>
      <c r="H911">
        <v>908</v>
      </c>
      <c r="I911">
        <v>570</v>
      </c>
      <c r="J911">
        <v>68</v>
      </c>
      <c r="K911">
        <v>2100</v>
      </c>
      <c r="L911">
        <v>577</v>
      </c>
      <c r="M911">
        <v>417</v>
      </c>
      <c r="N911">
        <v>2020</v>
      </c>
      <c r="O911">
        <v>295</v>
      </c>
      <c r="P911">
        <v>3531</v>
      </c>
      <c r="Q911">
        <f t="shared" si="56"/>
        <v>1</v>
      </c>
      <c r="R911">
        <f>SUMIFS(Tabel132[Cluster],Tabel132[ID],A911)</f>
        <v>23</v>
      </c>
      <c r="S911">
        <f t="shared" si="57"/>
        <v>0.33187925100236293</v>
      </c>
      <c r="T911">
        <f t="shared" si="58"/>
        <v>756.57142857142856</v>
      </c>
      <c r="U911">
        <f t="shared" si="59"/>
        <v>1368</v>
      </c>
    </row>
    <row r="912" spans="1:21" x14ac:dyDescent="0.25">
      <c r="A912">
        <v>920</v>
      </c>
      <c r="B912" t="s">
        <v>387</v>
      </c>
      <c r="C912">
        <v>55400</v>
      </c>
      <c r="D912">
        <v>645</v>
      </c>
      <c r="E912">
        <v>0</v>
      </c>
      <c r="F912">
        <v>0</v>
      </c>
      <c r="G912">
        <v>29</v>
      </c>
      <c r="H912">
        <v>13</v>
      </c>
      <c r="I912">
        <v>0</v>
      </c>
      <c r="J912">
        <v>0</v>
      </c>
      <c r="K912">
        <v>13</v>
      </c>
      <c r="L912">
        <v>0</v>
      </c>
      <c r="M912">
        <v>16</v>
      </c>
      <c r="N912">
        <v>0</v>
      </c>
      <c r="O912">
        <v>76</v>
      </c>
      <c r="P912">
        <v>165</v>
      </c>
      <c r="Q912">
        <f t="shared" si="56"/>
        <v>1</v>
      </c>
      <c r="R912">
        <f>SUMIFS(Tabel132[Cluster],Tabel132[ID],A912)</f>
        <v>0</v>
      </c>
      <c r="S912">
        <f t="shared" si="57"/>
        <v>0.13399344012266309</v>
      </c>
      <c r="T912">
        <f t="shared" si="58"/>
        <v>7.8571428571428568</v>
      </c>
      <c r="U912">
        <f t="shared" si="59"/>
        <v>51.4</v>
      </c>
    </row>
    <row r="913" spans="1:21" x14ac:dyDescent="0.25">
      <c r="A913">
        <v>921</v>
      </c>
      <c r="B913" t="s">
        <v>1033</v>
      </c>
      <c r="C913">
        <v>3200</v>
      </c>
      <c r="D913">
        <v>322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f t="shared" si="56"/>
        <v>0</v>
      </c>
      <c r="R913">
        <f>SUMIFS(Tabel132[Cluster],Tabel132[ID],A913)</f>
        <v>0</v>
      </c>
      <c r="S913" t="str">
        <f t="shared" si="57"/>
        <v/>
      </c>
      <c r="T913">
        <f t="shared" si="58"/>
        <v>0</v>
      </c>
      <c r="U913">
        <f t="shared" si="59"/>
        <v>0</v>
      </c>
    </row>
    <row r="914" spans="1:21" x14ac:dyDescent="0.25">
      <c r="A914">
        <v>922</v>
      </c>
      <c r="B914" t="s">
        <v>1034</v>
      </c>
      <c r="C914">
        <v>28700</v>
      </c>
      <c r="D914">
        <v>315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f t="shared" si="56"/>
        <v>0</v>
      </c>
      <c r="R914">
        <f>SUMIFS(Tabel132[Cluster],Tabel132[ID],A914)</f>
        <v>37</v>
      </c>
      <c r="S914" t="str">
        <f t="shared" si="57"/>
        <v/>
      </c>
      <c r="T914">
        <f t="shared" si="58"/>
        <v>0</v>
      </c>
      <c r="U914">
        <f t="shared" si="59"/>
        <v>0</v>
      </c>
    </row>
    <row r="915" spans="1:21" x14ac:dyDescent="0.25">
      <c r="A915">
        <v>923</v>
      </c>
      <c r="B915" t="s">
        <v>1035</v>
      </c>
      <c r="C915">
        <v>86500</v>
      </c>
      <c r="D915">
        <v>890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f t="shared" si="56"/>
        <v>0</v>
      </c>
      <c r="R915">
        <f>SUMIFS(Tabel132[Cluster],Tabel132[ID],A915)</f>
        <v>93</v>
      </c>
      <c r="S915" t="str">
        <f t="shared" si="57"/>
        <v/>
      </c>
      <c r="T915">
        <f t="shared" si="58"/>
        <v>0</v>
      </c>
      <c r="U915">
        <f t="shared" si="59"/>
        <v>0</v>
      </c>
    </row>
    <row r="916" spans="1:21" x14ac:dyDescent="0.25">
      <c r="A916">
        <v>924</v>
      </c>
      <c r="B916" t="s">
        <v>388</v>
      </c>
      <c r="C916">
        <v>107100</v>
      </c>
      <c r="D916">
        <v>784</v>
      </c>
      <c r="E916">
        <v>3916</v>
      </c>
      <c r="F916">
        <v>5851</v>
      </c>
      <c r="G916">
        <v>1722</v>
      </c>
      <c r="H916">
        <v>7001</v>
      </c>
      <c r="I916">
        <v>2629</v>
      </c>
      <c r="J916">
        <v>2510</v>
      </c>
      <c r="K916">
        <v>2327</v>
      </c>
      <c r="L916">
        <v>2904</v>
      </c>
      <c r="M916">
        <v>2379</v>
      </c>
      <c r="N916">
        <v>3805</v>
      </c>
      <c r="O916">
        <v>3948</v>
      </c>
      <c r="P916">
        <v>2214</v>
      </c>
      <c r="Q916">
        <f t="shared" si="56"/>
        <v>1</v>
      </c>
      <c r="R916">
        <f>SUMIFS(Tabel132[Cluster],Tabel132[ID],A916)</f>
        <v>0</v>
      </c>
      <c r="S916">
        <f t="shared" si="57"/>
        <v>0.50552382514014504</v>
      </c>
      <c r="T916">
        <f t="shared" si="58"/>
        <v>3708</v>
      </c>
      <c r="U916">
        <f t="shared" si="59"/>
        <v>3050</v>
      </c>
    </row>
    <row r="917" spans="1:21" x14ac:dyDescent="0.25">
      <c r="A917">
        <v>925</v>
      </c>
      <c r="B917" t="s">
        <v>1036</v>
      </c>
      <c r="C917">
        <v>101900</v>
      </c>
      <c r="D917">
        <v>967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f t="shared" si="56"/>
        <v>0</v>
      </c>
      <c r="R917">
        <f>SUMIFS(Tabel132[Cluster],Tabel132[ID],A917)</f>
        <v>0</v>
      </c>
      <c r="S917" t="str">
        <f t="shared" si="57"/>
        <v/>
      </c>
      <c r="T917">
        <f t="shared" si="58"/>
        <v>0</v>
      </c>
      <c r="U917">
        <f t="shared" si="59"/>
        <v>0</v>
      </c>
    </row>
    <row r="918" spans="1:21" x14ac:dyDescent="0.25">
      <c r="A918">
        <v>926</v>
      </c>
      <c r="B918" t="s">
        <v>389</v>
      </c>
      <c r="C918">
        <v>42700</v>
      </c>
      <c r="D918">
        <v>909</v>
      </c>
      <c r="E918">
        <v>840</v>
      </c>
      <c r="F918">
        <v>1017</v>
      </c>
      <c r="G918">
        <v>1877</v>
      </c>
      <c r="H918">
        <v>2142</v>
      </c>
      <c r="I918">
        <v>679</v>
      </c>
      <c r="J918">
        <v>564</v>
      </c>
      <c r="K918">
        <v>981</v>
      </c>
      <c r="L918">
        <v>681</v>
      </c>
      <c r="M918">
        <v>1282</v>
      </c>
      <c r="N918">
        <v>1816</v>
      </c>
      <c r="O918">
        <v>1671</v>
      </c>
      <c r="P918">
        <v>1426</v>
      </c>
      <c r="Q918">
        <f t="shared" si="56"/>
        <v>1</v>
      </c>
      <c r="R918">
        <f>SUMIFS(Tabel132[Cluster],Tabel132[ID],A918)</f>
        <v>55</v>
      </c>
      <c r="S918">
        <f t="shared" si="57"/>
        <v>0.51163414175784638</v>
      </c>
      <c r="T918">
        <f t="shared" si="58"/>
        <v>1157.1428571428571</v>
      </c>
      <c r="U918">
        <f t="shared" si="59"/>
        <v>1375.2</v>
      </c>
    </row>
    <row r="919" spans="1:21" x14ac:dyDescent="0.25">
      <c r="A919">
        <v>927</v>
      </c>
      <c r="B919" t="s">
        <v>390</v>
      </c>
      <c r="C919">
        <v>19400</v>
      </c>
      <c r="D919">
        <v>39</v>
      </c>
      <c r="E919">
        <v>236</v>
      </c>
      <c r="F919">
        <v>20</v>
      </c>
      <c r="G919">
        <v>60</v>
      </c>
      <c r="H919">
        <v>629</v>
      </c>
      <c r="I919">
        <v>150</v>
      </c>
      <c r="J919">
        <v>42</v>
      </c>
      <c r="K919">
        <v>618</v>
      </c>
      <c r="L919">
        <v>56</v>
      </c>
      <c r="M919">
        <v>84</v>
      </c>
      <c r="N919">
        <v>475</v>
      </c>
      <c r="O919">
        <v>128</v>
      </c>
      <c r="P919">
        <v>534</v>
      </c>
      <c r="Q919">
        <f t="shared" si="56"/>
        <v>1</v>
      </c>
      <c r="R919">
        <f>SUMIFS(Tabel132[Cluster],Tabel132[ID],A919)</f>
        <v>23</v>
      </c>
      <c r="S919">
        <f t="shared" si="57"/>
        <v>0.9752469284593468</v>
      </c>
      <c r="T919">
        <f t="shared" si="58"/>
        <v>250.71428571428572</v>
      </c>
      <c r="U919">
        <f t="shared" si="59"/>
        <v>255.4</v>
      </c>
    </row>
    <row r="920" spans="1:21" x14ac:dyDescent="0.25">
      <c r="A920">
        <v>928</v>
      </c>
      <c r="B920" t="s">
        <v>391</v>
      </c>
      <c r="C920">
        <v>56300</v>
      </c>
      <c r="D920">
        <v>645</v>
      </c>
      <c r="E920">
        <v>9</v>
      </c>
      <c r="F920">
        <v>15</v>
      </c>
      <c r="G920">
        <v>43</v>
      </c>
      <c r="H920">
        <v>77</v>
      </c>
      <c r="I920">
        <v>0</v>
      </c>
      <c r="J920">
        <v>434</v>
      </c>
      <c r="K920">
        <v>613</v>
      </c>
      <c r="L920">
        <v>353</v>
      </c>
      <c r="M920">
        <v>20</v>
      </c>
      <c r="N920">
        <v>131</v>
      </c>
      <c r="O920">
        <v>431</v>
      </c>
      <c r="P920">
        <v>313</v>
      </c>
      <c r="Q920">
        <f t="shared" si="56"/>
        <v>1</v>
      </c>
      <c r="R920">
        <f>SUMIFS(Tabel132[Cluster],Tabel132[ID],A920)</f>
        <v>0</v>
      </c>
      <c r="S920">
        <f t="shared" si="57"/>
        <v>0.55112885322978022</v>
      </c>
      <c r="T920">
        <f t="shared" si="58"/>
        <v>170.14285714285714</v>
      </c>
      <c r="U920">
        <f t="shared" si="59"/>
        <v>249.6</v>
      </c>
    </row>
    <row r="921" spans="1:21" x14ac:dyDescent="0.25">
      <c r="A921">
        <v>929</v>
      </c>
      <c r="B921" t="s">
        <v>392</v>
      </c>
      <c r="C921">
        <v>4100</v>
      </c>
      <c r="D921">
        <v>353</v>
      </c>
      <c r="E921">
        <v>1864</v>
      </c>
      <c r="F921">
        <v>921</v>
      </c>
      <c r="G921">
        <v>122</v>
      </c>
      <c r="H921">
        <v>1079</v>
      </c>
      <c r="I921">
        <v>757</v>
      </c>
      <c r="J921">
        <v>333</v>
      </c>
      <c r="K921">
        <v>713</v>
      </c>
      <c r="L921">
        <v>242</v>
      </c>
      <c r="M921">
        <v>189</v>
      </c>
      <c r="N921">
        <v>522</v>
      </c>
      <c r="O921">
        <v>2368</v>
      </c>
      <c r="P921">
        <v>788</v>
      </c>
      <c r="Q921">
        <f t="shared" si="56"/>
        <v>1</v>
      </c>
      <c r="R921">
        <f>SUMIFS(Tabel132[Cluster],Tabel132[ID],A921)</f>
        <v>5</v>
      </c>
      <c r="S921">
        <f t="shared" si="57"/>
        <v>0.99034645102343799</v>
      </c>
      <c r="T921">
        <f t="shared" si="58"/>
        <v>827</v>
      </c>
      <c r="U921">
        <f t="shared" si="59"/>
        <v>821.8</v>
      </c>
    </row>
    <row r="922" spans="1:21" x14ac:dyDescent="0.25">
      <c r="A922">
        <v>930</v>
      </c>
      <c r="B922" t="s">
        <v>393</v>
      </c>
      <c r="C922">
        <v>68800</v>
      </c>
      <c r="D922">
        <v>51</v>
      </c>
      <c r="E922">
        <v>1222</v>
      </c>
      <c r="F922">
        <v>66</v>
      </c>
      <c r="G922">
        <v>18</v>
      </c>
      <c r="H922">
        <v>1184</v>
      </c>
      <c r="I922">
        <v>770</v>
      </c>
      <c r="J922">
        <v>52</v>
      </c>
      <c r="K922">
        <v>1056</v>
      </c>
      <c r="L922">
        <v>0</v>
      </c>
      <c r="M922">
        <v>18</v>
      </c>
      <c r="N922">
        <v>1825</v>
      </c>
      <c r="O922">
        <v>735</v>
      </c>
      <c r="P922">
        <v>1926</v>
      </c>
      <c r="Q922">
        <f t="shared" si="56"/>
        <v>1</v>
      </c>
      <c r="R922">
        <f>SUMIFS(Tabel132[Cluster],Tabel132[ID],A922)</f>
        <v>81</v>
      </c>
      <c r="S922">
        <f t="shared" si="57"/>
        <v>0.53481360042247239</v>
      </c>
      <c r="T922">
        <f t="shared" si="58"/>
        <v>624</v>
      </c>
      <c r="U922">
        <f t="shared" si="59"/>
        <v>900.8</v>
      </c>
    </row>
    <row r="923" spans="1:21" x14ac:dyDescent="0.25">
      <c r="A923">
        <v>931</v>
      </c>
      <c r="B923" t="s">
        <v>394</v>
      </c>
      <c r="C923">
        <v>87500</v>
      </c>
      <c r="D923">
        <v>987</v>
      </c>
      <c r="E923">
        <v>149</v>
      </c>
      <c r="F923">
        <v>3</v>
      </c>
      <c r="G923">
        <v>360</v>
      </c>
      <c r="H923">
        <v>7</v>
      </c>
      <c r="I923">
        <v>0</v>
      </c>
      <c r="J923">
        <v>1</v>
      </c>
      <c r="K923">
        <v>283</v>
      </c>
      <c r="L923">
        <v>299</v>
      </c>
      <c r="M923">
        <v>660</v>
      </c>
      <c r="N923">
        <v>0</v>
      </c>
      <c r="O923">
        <v>5</v>
      </c>
      <c r="P923">
        <v>223</v>
      </c>
      <c r="Q923">
        <f t="shared" si="56"/>
        <v>1</v>
      </c>
      <c r="R923">
        <f>SUMIFS(Tabel132[Cluster],Tabel132[ID],A923)</f>
        <v>94</v>
      </c>
      <c r="S923">
        <f t="shared" si="57"/>
        <v>0.33760828028003775</v>
      </c>
      <c r="T923">
        <f t="shared" si="58"/>
        <v>114.71428571428571</v>
      </c>
      <c r="U923">
        <f t="shared" si="59"/>
        <v>237.4</v>
      </c>
    </row>
    <row r="924" spans="1:21" x14ac:dyDescent="0.25">
      <c r="A924">
        <v>932</v>
      </c>
      <c r="B924" t="s">
        <v>1037</v>
      </c>
      <c r="C924">
        <v>102100</v>
      </c>
      <c r="D924">
        <v>792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f t="shared" si="56"/>
        <v>0</v>
      </c>
      <c r="R924">
        <f>SUMIFS(Tabel132[Cluster],Tabel132[ID],A924)</f>
        <v>0</v>
      </c>
      <c r="S924" t="str">
        <f t="shared" si="57"/>
        <v/>
      </c>
      <c r="T924">
        <f t="shared" si="58"/>
        <v>0</v>
      </c>
      <c r="U924">
        <f t="shared" si="59"/>
        <v>0</v>
      </c>
    </row>
    <row r="925" spans="1:21" x14ac:dyDescent="0.25">
      <c r="A925">
        <v>933</v>
      </c>
      <c r="B925" t="s">
        <v>1038</v>
      </c>
      <c r="C925">
        <v>100400</v>
      </c>
      <c r="D925">
        <v>967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f t="shared" si="56"/>
        <v>0</v>
      </c>
      <c r="R925">
        <f>SUMIFS(Tabel132[Cluster],Tabel132[ID],A925)</f>
        <v>0</v>
      </c>
      <c r="S925" t="str">
        <f t="shared" si="57"/>
        <v/>
      </c>
      <c r="T925">
        <f t="shared" si="58"/>
        <v>0</v>
      </c>
      <c r="U925">
        <f t="shared" si="59"/>
        <v>0</v>
      </c>
    </row>
    <row r="926" spans="1:21" x14ac:dyDescent="0.25">
      <c r="A926">
        <v>934</v>
      </c>
      <c r="B926" t="s">
        <v>395</v>
      </c>
      <c r="C926">
        <v>43700</v>
      </c>
      <c r="D926">
        <v>909</v>
      </c>
      <c r="E926">
        <v>43</v>
      </c>
      <c r="F926">
        <v>34</v>
      </c>
      <c r="G926">
        <v>244</v>
      </c>
      <c r="H926">
        <v>109</v>
      </c>
      <c r="I926">
        <v>46</v>
      </c>
      <c r="J926">
        <v>41</v>
      </c>
      <c r="K926">
        <v>118</v>
      </c>
      <c r="L926">
        <v>34</v>
      </c>
      <c r="M926">
        <v>199</v>
      </c>
      <c r="N926">
        <v>76</v>
      </c>
      <c r="O926">
        <v>101</v>
      </c>
      <c r="P926">
        <v>77</v>
      </c>
      <c r="Q926">
        <f t="shared" si="56"/>
        <v>1</v>
      </c>
      <c r="R926">
        <f>SUMIFS(Tabel132[Cluster],Tabel132[ID],A926)</f>
        <v>56</v>
      </c>
      <c r="S926">
        <f t="shared" si="57"/>
        <v>0.87464724378332737</v>
      </c>
      <c r="T926">
        <f t="shared" si="58"/>
        <v>90.714285714285708</v>
      </c>
      <c r="U926">
        <f t="shared" si="59"/>
        <v>97.4</v>
      </c>
    </row>
    <row r="927" spans="1:21" x14ac:dyDescent="0.25">
      <c r="A927">
        <v>935</v>
      </c>
      <c r="B927" t="s">
        <v>396</v>
      </c>
      <c r="C927">
        <v>19000</v>
      </c>
      <c r="D927">
        <v>39</v>
      </c>
      <c r="E927">
        <v>0</v>
      </c>
      <c r="F927">
        <v>27</v>
      </c>
      <c r="G927">
        <v>4</v>
      </c>
      <c r="H927">
        <v>83</v>
      </c>
      <c r="I927">
        <v>0</v>
      </c>
      <c r="J927">
        <v>8</v>
      </c>
      <c r="K927">
        <v>0</v>
      </c>
      <c r="L927">
        <v>2</v>
      </c>
      <c r="M927">
        <v>1</v>
      </c>
      <c r="N927">
        <v>63</v>
      </c>
      <c r="O927">
        <v>22</v>
      </c>
      <c r="P927">
        <v>10</v>
      </c>
      <c r="Q927">
        <f t="shared" si="56"/>
        <v>1</v>
      </c>
      <c r="R927">
        <f>SUMIFS(Tabel132[Cluster],Tabel132[ID],A927)</f>
        <v>23</v>
      </c>
      <c r="S927">
        <f t="shared" si="57"/>
        <v>0.89958118492020045</v>
      </c>
      <c r="T927">
        <f t="shared" si="58"/>
        <v>17.428571428571427</v>
      </c>
      <c r="U927">
        <f t="shared" si="59"/>
        <v>19.600000000000001</v>
      </c>
    </row>
    <row r="928" spans="1:21" x14ac:dyDescent="0.25">
      <c r="A928">
        <v>936</v>
      </c>
      <c r="B928" t="s">
        <v>1039</v>
      </c>
      <c r="C928">
        <v>57600</v>
      </c>
      <c r="D928">
        <v>645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f t="shared" si="56"/>
        <v>0</v>
      </c>
      <c r="R928">
        <f>SUMIFS(Tabel132[Cluster],Tabel132[ID],A928)</f>
        <v>0</v>
      </c>
      <c r="S928" t="str">
        <f t="shared" si="57"/>
        <v/>
      </c>
      <c r="T928">
        <f t="shared" si="58"/>
        <v>0</v>
      </c>
      <c r="U928">
        <f t="shared" si="59"/>
        <v>0</v>
      </c>
    </row>
    <row r="929" spans="1:21" x14ac:dyDescent="0.25">
      <c r="A929">
        <v>937</v>
      </c>
      <c r="B929" t="s">
        <v>1040</v>
      </c>
      <c r="C929">
        <v>13800</v>
      </c>
      <c r="D929">
        <v>669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f t="shared" si="56"/>
        <v>0</v>
      </c>
      <c r="R929">
        <f>SUMIFS(Tabel132[Cluster],Tabel132[ID],A929)</f>
        <v>0</v>
      </c>
      <c r="S929" t="str">
        <f t="shared" si="57"/>
        <v/>
      </c>
      <c r="T929">
        <f t="shared" si="58"/>
        <v>0</v>
      </c>
      <c r="U929">
        <f t="shared" si="59"/>
        <v>0</v>
      </c>
    </row>
    <row r="930" spans="1:21" x14ac:dyDescent="0.25">
      <c r="A930">
        <v>938</v>
      </c>
      <c r="B930" t="s">
        <v>1041</v>
      </c>
      <c r="C930">
        <v>94800</v>
      </c>
      <c r="D930">
        <v>370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f t="shared" si="56"/>
        <v>0</v>
      </c>
      <c r="R930">
        <f>SUMIFS(Tabel132[Cluster],Tabel132[ID],A930)</f>
        <v>96</v>
      </c>
      <c r="S930" t="str">
        <f t="shared" si="57"/>
        <v/>
      </c>
      <c r="T930">
        <f t="shared" si="58"/>
        <v>0</v>
      </c>
      <c r="U930">
        <f t="shared" si="59"/>
        <v>0</v>
      </c>
    </row>
    <row r="931" spans="1:21" x14ac:dyDescent="0.25">
      <c r="A931">
        <v>939</v>
      </c>
      <c r="B931" t="s">
        <v>1042</v>
      </c>
      <c r="C931">
        <v>92900</v>
      </c>
      <c r="D931">
        <v>135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f t="shared" si="56"/>
        <v>0</v>
      </c>
      <c r="R931">
        <f>SUMIFS(Tabel132[Cluster],Tabel132[ID],A931)</f>
        <v>96</v>
      </c>
      <c r="S931" t="str">
        <f t="shared" si="57"/>
        <v/>
      </c>
      <c r="T931">
        <f t="shared" si="58"/>
        <v>0</v>
      </c>
      <c r="U931">
        <f t="shared" si="59"/>
        <v>0</v>
      </c>
    </row>
    <row r="932" spans="1:21" x14ac:dyDescent="0.25">
      <c r="A932">
        <v>940</v>
      </c>
      <c r="B932" t="s">
        <v>397</v>
      </c>
      <c r="C932">
        <v>111000</v>
      </c>
      <c r="D932">
        <v>768</v>
      </c>
      <c r="E932">
        <v>11622</v>
      </c>
      <c r="F932">
        <v>1642</v>
      </c>
      <c r="G932">
        <v>1112</v>
      </c>
      <c r="H932">
        <v>9996</v>
      </c>
      <c r="I932">
        <v>4939</v>
      </c>
      <c r="J932">
        <v>2507</v>
      </c>
      <c r="K932">
        <v>4771</v>
      </c>
      <c r="L932">
        <v>1241</v>
      </c>
      <c r="M932">
        <v>1703</v>
      </c>
      <c r="N932">
        <v>6612</v>
      </c>
      <c r="O932">
        <v>9749</v>
      </c>
      <c r="P932">
        <v>10411</v>
      </c>
      <c r="Q932">
        <f t="shared" si="56"/>
        <v>1</v>
      </c>
      <c r="R932">
        <f>SUMIFS(Tabel132[Cluster],Tabel132[ID],A932)</f>
        <v>0</v>
      </c>
      <c r="S932">
        <f t="shared" si="57"/>
        <v>0.77664425961121453</v>
      </c>
      <c r="T932">
        <f t="shared" si="58"/>
        <v>5227</v>
      </c>
      <c r="U932">
        <f t="shared" si="59"/>
        <v>5943.2</v>
      </c>
    </row>
    <row r="933" spans="1:21" x14ac:dyDescent="0.25">
      <c r="A933">
        <v>941</v>
      </c>
      <c r="B933" t="s">
        <v>1043</v>
      </c>
      <c r="C933">
        <v>110400</v>
      </c>
      <c r="D933">
        <v>1000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f t="shared" si="56"/>
        <v>0</v>
      </c>
      <c r="R933">
        <f>SUMIFS(Tabel132[Cluster],Tabel132[ID],A933)</f>
        <v>0</v>
      </c>
      <c r="S933" t="str">
        <f t="shared" si="57"/>
        <v/>
      </c>
      <c r="T933">
        <f t="shared" si="58"/>
        <v>0</v>
      </c>
      <c r="U933">
        <f t="shared" si="59"/>
        <v>0</v>
      </c>
    </row>
    <row r="934" spans="1:21" x14ac:dyDescent="0.25">
      <c r="A934">
        <v>942</v>
      </c>
      <c r="B934" t="s">
        <v>1044</v>
      </c>
      <c r="C934">
        <v>46700</v>
      </c>
      <c r="D934">
        <v>703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f t="shared" si="56"/>
        <v>0</v>
      </c>
      <c r="R934">
        <f>SUMIFS(Tabel132[Cluster],Tabel132[ID],A934)</f>
        <v>61</v>
      </c>
      <c r="S934" t="str">
        <f t="shared" si="57"/>
        <v/>
      </c>
      <c r="T934">
        <f t="shared" si="58"/>
        <v>0</v>
      </c>
      <c r="U934">
        <f t="shared" si="59"/>
        <v>0</v>
      </c>
    </row>
    <row r="935" spans="1:21" x14ac:dyDescent="0.25">
      <c r="A935">
        <v>943</v>
      </c>
      <c r="B935" t="s">
        <v>398</v>
      </c>
      <c r="C935">
        <v>1700</v>
      </c>
      <c r="D935">
        <v>985</v>
      </c>
      <c r="E935">
        <v>4617</v>
      </c>
      <c r="F935">
        <v>6787</v>
      </c>
      <c r="G935">
        <v>13725</v>
      </c>
      <c r="H935">
        <v>12408</v>
      </c>
      <c r="I935">
        <v>7101</v>
      </c>
      <c r="J935">
        <v>4010</v>
      </c>
      <c r="K935">
        <v>1967</v>
      </c>
      <c r="L935">
        <v>6253</v>
      </c>
      <c r="M935">
        <v>8074</v>
      </c>
      <c r="N935">
        <v>14302</v>
      </c>
      <c r="O935">
        <v>9223</v>
      </c>
      <c r="P935">
        <v>5425</v>
      </c>
      <c r="Q935">
        <f t="shared" si="56"/>
        <v>1</v>
      </c>
      <c r="R935">
        <f>SUMIFS(Tabel132[Cluster],Tabel132[ID],A935)</f>
        <v>3</v>
      </c>
      <c r="S935">
        <f t="shared" si="57"/>
        <v>0.55998569803432408</v>
      </c>
      <c r="T935">
        <f t="shared" si="58"/>
        <v>7230.7142857142853</v>
      </c>
      <c r="U935">
        <f t="shared" si="59"/>
        <v>8655.4</v>
      </c>
    </row>
    <row r="936" spans="1:21" x14ac:dyDescent="0.25">
      <c r="A936">
        <v>944</v>
      </c>
      <c r="B936" t="s">
        <v>1045</v>
      </c>
      <c r="C936">
        <v>58000</v>
      </c>
      <c r="D936">
        <v>645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f t="shared" si="56"/>
        <v>0</v>
      </c>
      <c r="R936">
        <f>SUMIFS(Tabel132[Cluster],Tabel132[ID],A936)</f>
        <v>0</v>
      </c>
      <c r="S936" t="str">
        <f t="shared" si="57"/>
        <v/>
      </c>
      <c r="T936">
        <f t="shared" si="58"/>
        <v>0</v>
      </c>
      <c r="U936">
        <f t="shared" si="59"/>
        <v>0</v>
      </c>
    </row>
    <row r="937" spans="1:21" x14ac:dyDescent="0.25">
      <c r="A937">
        <v>945</v>
      </c>
      <c r="B937" t="s">
        <v>399</v>
      </c>
      <c r="C937">
        <v>6800</v>
      </c>
      <c r="D937">
        <v>369</v>
      </c>
      <c r="E937">
        <v>5966</v>
      </c>
      <c r="F937">
        <v>1404</v>
      </c>
      <c r="G937">
        <v>2372</v>
      </c>
      <c r="H937">
        <v>2113</v>
      </c>
      <c r="I937">
        <v>3141</v>
      </c>
      <c r="J937">
        <v>2526</v>
      </c>
      <c r="K937">
        <v>3108</v>
      </c>
      <c r="L937">
        <v>1832</v>
      </c>
      <c r="M937">
        <v>1995</v>
      </c>
      <c r="N937">
        <v>4526</v>
      </c>
      <c r="O937">
        <v>2941</v>
      </c>
      <c r="P937">
        <v>4080</v>
      </c>
      <c r="Q937">
        <f t="shared" si="56"/>
        <v>1</v>
      </c>
      <c r="R937">
        <f>SUMIFS(Tabel132[Cluster],Tabel132[ID],A937)</f>
        <v>9</v>
      </c>
      <c r="S937">
        <f t="shared" si="57"/>
        <v>0.87619956598422166</v>
      </c>
      <c r="T937">
        <f t="shared" si="58"/>
        <v>2947.1428571428573</v>
      </c>
      <c r="U937">
        <f t="shared" si="59"/>
        <v>3074.8</v>
      </c>
    </row>
    <row r="938" spans="1:21" x14ac:dyDescent="0.25">
      <c r="A938">
        <v>946</v>
      </c>
      <c r="B938" t="s">
        <v>400</v>
      </c>
      <c r="C938">
        <v>77150</v>
      </c>
      <c r="D938">
        <v>467</v>
      </c>
      <c r="E938">
        <v>131</v>
      </c>
      <c r="F938">
        <v>13</v>
      </c>
      <c r="G938">
        <v>2</v>
      </c>
      <c r="H938">
        <v>16</v>
      </c>
      <c r="I938">
        <v>127</v>
      </c>
      <c r="J938">
        <v>35</v>
      </c>
      <c r="K938">
        <v>264</v>
      </c>
      <c r="L938">
        <v>11</v>
      </c>
      <c r="M938">
        <v>17</v>
      </c>
      <c r="N938">
        <v>245</v>
      </c>
      <c r="O938">
        <v>87</v>
      </c>
      <c r="P938">
        <v>18</v>
      </c>
      <c r="Q938">
        <f t="shared" si="56"/>
        <v>1</v>
      </c>
      <c r="R938">
        <f>SUMIFS(Tabel132[Cluster],Tabel132[ID],A938)</f>
        <v>84</v>
      </c>
      <c r="S938">
        <f t="shared" si="57"/>
        <v>0.88591138739916431</v>
      </c>
      <c r="T938">
        <f t="shared" si="58"/>
        <v>84</v>
      </c>
      <c r="U938">
        <f t="shared" si="59"/>
        <v>75.599999999999994</v>
      </c>
    </row>
    <row r="939" spans="1:21" x14ac:dyDescent="0.25">
      <c r="A939">
        <v>947</v>
      </c>
      <c r="B939" t="s">
        <v>1046</v>
      </c>
      <c r="C939">
        <v>1400</v>
      </c>
      <c r="D939">
        <v>500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f t="shared" si="56"/>
        <v>0</v>
      </c>
      <c r="R939">
        <f>SUMIFS(Tabel132[Cluster],Tabel132[ID],A939)</f>
        <v>2</v>
      </c>
      <c r="S939" t="str">
        <f t="shared" si="57"/>
        <v/>
      </c>
      <c r="T939">
        <f t="shared" si="58"/>
        <v>0</v>
      </c>
      <c r="U939">
        <f t="shared" si="59"/>
        <v>0</v>
      </c>
    </row>
    <row r="940" spans="1:21" x14ac:dyDescent="0.25">
      <c r="A940">
        <v>948</v>
      </c>
      <c r="B940" t="s">
        <v>1047</v>
      </c>
      <c r="C940">
        <v>100700</v>
      </c>
      <c r="D940">
        <v>933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f t="shared" si="56"/>
        <v>0</v>
      </c>
      <c r="R940">
        <f>SUMIFS(Tabel132[Cluster],Tabel132[ID],A940)</f>
        <v>0</v>
      </c>
      <c r="S940" t="str">
        <f t="shared" si="57"/>
        <v/>
      </c>
      <c r="T940">
        <f t="shared" si="58"/>
        <v>0</v>
      </c>
      <c r="U940">
        <f t="shared" si="59"/>
        <v>0</v>
      </c>
    </row>
    <row r="941" spans="1:21" x14ac:dyDescent="0.25">
      <c r="A941">
        <v>949</v>
      </c>
      <c r="B941" t="s">
        <v>401</v>
      </c>
      <c r="C941">
        <v>97500</v>
      </c>
      <c r="D941">
        <v>967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f t="shared" si="56"/>
        <v>0</v>
      </c>
      <c r="R941">
        <f>SUMIFS(Tabel132[Cluster],Tabel132[ID],A941)</f>
        <v>0</v>
      </c>
      <c r="S941" t="str">
        <f t="shared" si="57"/>
        <v/>
      </c>
      <c r="T941">
        <f t="shared" si="58"/>
        <v>0</v>
      </c>
      <c r="U941">
        <f t="shared" si="59"/>
        <v>0</v>
      </c>
    </row>
    <row r="942" spans="1:21" x14ac:dyDescent="0.25">
      <c r="A942">
        <v>950</v>
      </c>
      <c r="B942" t="s">
        <v>402</v>
      </c>
      <c r="C942">
        <v>5900</v>
      </c>
      <c r="D942">
        <v>345</v>
      </c>
      <c r="E942">
        <v>2738</v>
      </c>
      <c r="F942">
        <v>2018</v>
      </c>
      <c r="G942">
        <v>3745</v>
      </c>
      <c r="H942">
        <v>5239</v>
      </c>
      <c r="I942">
        <v>3693</v>
      </c>
      <c r="J942">
        <v>3719</v>
      </c>
      <c r="K942">
        <v>1783</v>
      </c>
      <c r="L942">
        <v>3084</v>
      </c>
      <c r="M942">
        <v>3276</v>
      </c>
      <c r="N942">
        <v>12863</v>
      </c>
      <c r="O942">
        <v>4831</v>
      </c>
      <c r="P942">
        <v>6893</v>
      </c>
      <c r="Q942">
        <f t="shared" si="56"/>
        <v>1</v>
      </c>
      <c r="R942">
        <f>SUMIFS(Tabel132[Cluster],Tabel132[ID],A942)</f>
        <v>8</v>
      </c>
      <c r="S942">
        <f t="shared" si="57"/>
        <v>9.6488974883244913E-2</v>
      </c>
      <c r="T942">
        <f t="shared" si="58"/>
        <v>3276.4285714285716</v>
      </c>
      <c r="U942">
        <f t="shared" si="59"/>
        <v>6189.4</v>
      </c>
    </row>
    <row r="943" spans="1:21" x14ac:dyDescent="0.25">
      <c r="A943">
        <v>951</v>
      </c>
      <c r="B943" t="s">
        <v>1048</v>
      </c>
      <c r="C943">
        <v>58400</v>
      </c>
      <c r="D943">
        <v>645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f t="shared" si="56"/>
        <v>0</v>
      </c>
      <c r="R943">
        <f>SUMIFS(Tabel132[Cluster],Tabel132[ID],A943)</f>
        <v>0</v>
      </c>
      <c r="S943" t="str">
        <f t="shared" si="57"/>
        <v/>
      </c>
      <c r="T943">
        <f t="shared" si="58"/>
        <v>0</v>
      </c>
      <c r="U943">
        <f t="shared" si="59"/>
        <v>0</v>
      </c>
    </row>
    <row r="944" spans="1:21" x14ac:dyDescent="0.25">
      <c r="A944">
        <v>952</v>
      </c>
      <c r="B944" t="s">
        <v>403</v>
      </c>
      <c r="C944">
        <v>46800</v>
      </c>
      <c r="D944">
        <v>942</v>
      </c>
      <c r="E944">
        <v>762</v>
      </c>
      <c r="F944">
        <v>175</v>
      </c>
      <c r="G944">
        <v>614</v>
      </c>
      <c r="H944">
        <v>1809</v>
      </c>
      <c r="I944">
        <v>2150</v>
      </c>
      <c r="J944">
        <v>450</v>
      </c>
      <c r="K944">
        <v>440</v>
      </c>
      <c r="L944">
        <v>350</v>
      </c>
      <c r="M944">
        <v>696</v>
      </c>
      <c r="N944">
        <v>2806</v>
      </c>
      <c r="O944">
        <v>832</v>
      </c>
      <c r="P944">
        <v>1864</v>
      </c>
      <c r="Q944">
        <f t="shared" si="56"/>
        <v>1</v>
      </c>
      <c r="R944">
        <f>SUMIFS(Tabel132[Cluster],Tabel132[ID],A944)</f>
        <v>61</v>
      </c>
      <c r="S944">
        <f t="shared" si="57"/>
        <v>0.45369638196947515</v>
      </c>
      <c r="T944">
        <f t="shared" si="58"/>
        <v>914.28571428571433</v>
      </c>
      <c r="U944">
        <f t="shared" si="59"/>
        <v>1309.5999999999999</v>
      </c>
    </row>
    <row r="945" spans="1:21" x14ac:dyDescent="0.25">
      <c r="A945">
        <v>953</v>
      </c>
      <c r="B945" t="s">
        <v>1049</v>
      </c>
      <c r="C945">
        <v>69900</v>
      </c>
      <c r="D945">
        <v>958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f t="shared" si="56"/>
        <v>0</v>
      </c>
      <c r="R945">
        <f>SUMIFS(Tabel132[Cluster],Tabel132[ID],A945)</f>
        <v>82</v>
      </c>
      <c r="S945" t="str">
        <f t="shared" si="57"/>
        <v/>
      </c>
      <c r="T945">
        <f t="shared" si="58"/>
        <v>0</v>
      </c>
      <c r="U945">
        <f t="shared" si="59"/>
        <v>0</v>
      </c>
    </row>
    <row r="946" spans="1:21" x14ac:dyDescent="0.25">
      <c r="A946">
        <v>954</v>
      </c>
      <c r="B946" t="s">
        <v>404</v>
      </c>
      <c r="C946">
        <v>11800</v>
      </c>
      <c r="D946">
        <v>1002</v>
      </c>
      <c r="E946">
        <v>682</v>
      </c>
      <c r="F946">
        <v>548</v>
      </c>
      <c r="G946">
        <v>552</v>
      </c>
      <c r="H946">
        <v>1185</v>
      </c>
      <c r="I946">
        <v>909</v>
      </c>
      <c r="J946">
        <v>779</v>
      </c>
      <c r="K946">
        <v>810</v>
      </c>
      <c r="L946">
        <v>753</v>
      </c>
      <c r="M946">
        <v>498</v>
      </c>
      <c r="N946">
        <v>1173</v>
      </c>
      <c r="O946">
        <v>506</v>
      </c>
      <c r="P946">
        <v>704</v>
      </c>
      <c r="Q946">
        <f t="shared" si="56"/>
        <v>1</v>
      </c>
      <c r="R946">
        <f>SUMIFS(Tabel132[Cluster],Tabel132[ID],A946)</f>
        <v>15</v>
      </c>
      <c r="S946">
        <f t="shared" si="57"/>
        <v>0.7144764795928682</v>
      </c>
      <c r="T946">
        <f t="shared" si="58"/>
        <v>780.71428571428567</v>
      </c>
      <c r="U946">
        <f t="shared" si="59"/>
        <v>726.8</v>
      </c>
    </row>
    <row r="947" spans="1:21" x14ac:dyDescent="0.25">
      <c r="A947">
        <v>955</v>
      </c>
      <c r="B947" t="s">
        <v>1050</v>
      </c>
      <c r="C947">
        <v>94000</v>
      </c>
      <c r="D947">
        <v>235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f t="shared" si="56"/>
        <v>0</v>
      </c>
      <c r="R947">
        <f>SUMIFS(Tabel132[Cluster],Tabel132[ID],A947)</f>
        <v>96</v>
      </c>
      <c r="S947" t="str">
        <f t="shared" si="57"/>
        <v/>
      </c>
      <c r="T947">
        <f t="shared" si="58"/>
        <v>0</v>
      </c>
      <c r="U947">
        <f t="shared" si="59"/>
        <v>0</v>
      </c>
    </row>
    <row r="948" spans="1:21" x14ac:dyDescent="0.25">
      <c r="A948">
        <v>956</v>
      </c>
      <c r="B948" t="s">
        <v>1051</v>
      </c>
      <c r="C948">
        <v>106200</v>
      </c>
      <c r="D948">
        <v>776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f t="shared" si="56"/>
        <v>0</v>
      </c>
      <c r="R948">
        <f>SUMIFS(Tabel132[Cluster],Tabel132[ID],A948)</f>
        <v>0</v>
      </c>
      <c r="S948" t="str">
        <f t="shared" si="57"/>
        <v/>
      </c>
      <c r="T948">
        <f t="shared" si="58"/>
        <v>0</v>
      </c>
      <c r="U948">
        <f t="shared" si="59"/>
        <v>0</v>
      </c>
    </row>
    <row r="949" spans="1:21" x14ac:dyDescent="0.25">
      <c r="A949">
        <v>957</v>
      </c>
      <c r="B949" t="s">
        <v>1052</v>
      </c>
      <c r="C949">
        <v>58800</v>
      </c>
      <c r="D949">
        <v>645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f t="shared" si="56"/>
        <v>0</v>
      </c>
      <c r="R949">
        <f>SUMIFS(Tabel132[Cluster],Tabel132[ID],A949)</f>
        <v>0</v>
      </c>
      <c r="S949" t="str">
        <f t="shared" si="57"/>
        <v/>
      </c>
      <c r="T949">
        <f t="shared" si="58"/>
        <v>0</v>
      </c>
      <c r="U949">
        <f t="shared" si="59"/>
        <v>0</v>
      </c>
    </row>
    <row r="950" spans="1:21" x14ac:dyDescent="0.25">
      <c r="A950">
        <v>958</v>
      </c>
      <c r="B950" t="s">
        <v>1053</v>
      </c>
      <c r="C950">
        <v>69600</v>
      </c>
      <c r="D950">
        <v>856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f t="shared" si="56"/>
        <v>0</v>
      </c>
      <c r="R950">
        <f>SUMIFS(Tabel132[Cluster],Tabel132[ID],A950)</f>
        <v>0</v>
      </c>
      <c r="S950" t="str">
        <f t="shared" si="57"/>
        <v/>
      </c>
      <c r="T950">
        <f t="shared" si="58"/>
        <v>0</v>
      </c>
      <c r="U950">
        <f t="shared" si="59"/>
        <v>0</v>
      </c>
    </row>
    <row r="951" spans="1:21" x14ac:dyDescent="0.25">
      <c r="A951">
        <v>959</v>
      </c>
      <c r="B951" t="s">
        <v>405</v>
      </c>
      <c r="C951">
        <v>12800</v>
      </c>
      <c r="D951">
        <v>1018</v>
      </c>
      <c r="E951">
        <v>333</v>
      </c>
      <c r="F951">
        <v>1784</v>
      </c>
      <c r="G951">
        <v>1851</v>
      </c>
      <c r="H951">
        <v>2738</v>
      </c>
      <c r="I951">
        <v>514</v>
      </c>
      <c r="J951">
        <v>1546</v>
      </c>
      <c r="K951">
        <v>864</v>
      </c>
      <c r="L951">
        <v>739</v>
      </c>
      <c r="M951">
        <v>373</v>
      </c>
      <c r="N951">
        <v>2006</v>
      </c>
      <c r="O951">
        <v>951</v>
      </c>
      <c r="P951">
        <v>1181</v>
      </c>
      <c r="Q951">
        <f t="shared" si="56"/>
        <v>1</v>
      </c>
      <c r="R951">
        <f>SUMIFS(Tabel132[Cluster],Tabel132[ID],A951)</f>
        <v>16</v>
      </c>
      <c r="S951">
        <f t="shared" si="57"/>
        <v>0.48427894075370181</v>
      </c>
      <c r="T951">
        <f t="shared" si="58"/>
        <v>1375.7142857142858</v>
      </c>
      <c r="U951">
        <f t="shared" si="59"/>
        <v>1050</v>
      </c>
    </row>
    <row r="952" spans="1:21" x14ac:dyDescent="0.25">
      <c r="A952">
        <v>960</v>
      </c>
      <c r="B952" t="s">
        <v>1054</v>
      </c>
      <c r="C952">
        <v>104200</v>
      </c>
      <c r="D952">
        <v>1009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f t="shared" si="56"/>
        <v>0</v>
      </c>
      <c r="R952">
        <f>SUMIFS(Tabel132[Cluster],Tabel132[ID],A952)</f>
        <v>0</v>
      </c>
      <c r="S952" t="str">
        <f t="shared" si="57"/>
        <v/>
      </c>
      <c r="T952">
        <f t="shared" si="58"/>
        <v>0</v>
      </c>
      <c r="U952">
        <f t="shared" si="59"/>
        <v>0</v>
      </c>
    </row>
    <row r="953" spans="1:21" x14ac:dyDescent="0.25">
      <c r="A953">
        <v>961</v>
      </c>
      <c r="B953" t="s">
        <v>406</v>
      </c>
      <c r="C953">
        <v>33600</v>
      </c>
      <c r="D953">
        <v>698</v>
      </c>
      <c r="E953">
        <v>7551</v>
      </c>
      <c r="F953">
        <v>40857</v>
      </c>
      <c r="G953">
        <v>26945</v>
      </c>
      <c r="H953">
        <v>23191</v>
      </c>
      <c r="I953">
        <v>10206</v>
      </c>
      <c r="J953">
        <v>11926</v>
      </c>
      <c r="K953">
        <v>13246</v>
      </c>
      <c r="L953">
        <v>11978</v>
      </c>
      <c r="M953">
        <v>20507</v>
      </c>
      <c r="N953">
        <v>19638</v>
      </c>
      <c r="O953">
        <v>39981</v>
      </c>
      <c r="P953">
        <v>15359</v>
      </c>
      <c r="Q953">
        <f t="shared" si="56"/>
        <v>1</v>
      </c>
      <c r="R953">
        <f>SUMIFS(Tabel132[Cluster],Tabel132[ID],A953)</f>
        <v>43</v>
      </c>
      <c r="S953">
        <f t="shared" si="57"/>
        <v>0.73332413649177486</v>
      </c>
      <c r="T953">
        <f t="shared" si="58"/>
        <v>19131.714285714286</v>
      </c>
      <c r="U953">
        <f t="shared" si="59"/>
        <v>21492.6</v>
      </c>
    </row>
    <row r="954" spans="1:21" x14ac:dyDescent="0.25">
      <c r="A954">
        <v>962</v>
      </c>
      <c r="B954" t="s">
        <v>407</v>
      </c>
      <c r="C954">
        <v>2300</v>
      </c>
      <c r="D954">
        <v>993</v>
      </c>
      <c r="E954">
        <v>1794</v>
      </c>
      <c r="F954">
        <v>4494</v>
      </c>
      <c r="G954">
        <v>4047</v>
      </c>
      <c r="H954">
        <v>5697</v>
      </c>
      <c r="I954">
        <v>2446</v>
      </c>
      <c r="J954">
        <v>1620</v>
      </c>
      <c r="K954">
        <v>2904</v>
      </c>
      <c r="L954">
        <v>2865</v>
      </c>
      <c r="M954">
        <v>4338</v>
      </c>
      <c r="N954">
        <v>5537</v>
      </c>
      <c r="O954">
        <v>11630</v>
      </c>
      <c r="P954">
        <v>4807</v>
      </c>
      <c r="Q954">
        <f t="shared" si="56"/>
        <v>1</v>
      </c>
      <c r="R954">
        <f>SUMIFS(Tabel132[Cluster],Tabel132[ID],A954)</f>
        <v>4</v>
      </c>
      <c r="S954">
        <f t="shared" si="57"/>
        <v>0.10456920387258936</v>
      </c>
      <c r="T954">
        <f t="shared" si="58"/>
        <v>3286</v>
      </c>
      <c r="U954">
        <f t="shared" si="59"/>
        <v>5835.4</v>
      </c>
    </row>
    <row r="955" spans="1:21" x14ac:dyDescent="0.25">
      <c r="A955">
        <v>963</v>
      </c>
      <c r="B955" t="s">
        <v>1055</v>
      </c>
      <c r="C955">
        <v>94100</v>
      </c>
      <c r="D955">
        <v>235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f t="shared" si="56"/>
        <v>0</v>
      </c>
      <c r="R955">
        <f>SUMIFS(Tabel132[Cluster],Tabel132[ID],A955)</f>
        <v>96</v>
      </c>
      <c r="S955" t="str">
        <f t="shared" si="57"/>
        <v/>
      </c>
      <c r="T955">
        <f t="shared" si="58"/>
        <v>0</v>
      </c>
      <c r="U955">
        <f t="shared" si="59"/>
        <v>0</v>
      </c>
    </row>
    <row r="956" spans="1:21" x14ac:dyDescent="0.25">
      <c r="A956">
        <v>964</v>
      </c>
      <c r="B956" t="s">
        <v>1056</v>
      </c>
      <c r="C956">
        <v>106400</v>
      </c>
      <c r="D956">
        <v>776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f t="shared" si="56"/>
        <v>0</v>
      </c>
      <c r="R956">
        <f>SUMIFS(Tabel132[Cluster],Tabel132[ID],A956)</f>
        <v>0</v>
      </c>
      <c r="S956" t="str">
        <f t="shared" si="57"/>
        <v/>
      </c>
      <c r="T956">
        <f t="shared" si="58"/>
        <v>0</v>
      </c>
      <c r="U956">
        <f t="shared" si="59"/>
        <v>0</v>
      </c>
    </row>
    <row r="957" spans="1:21" x14ac:dyDescent="0.25">
      <c r="A957">
        <v>965</v>
      </c>
      <c r="B957" t="s">
        <v>408</v>
      </c>
      <c r="C957">
        <v>25500</v>
      </c>
      <c r="D957">
        <v>894</v>
      </c>
      <c r="E957">
        <v>323</v>
      </c>
      <c r="F957">
        <v>223</v>
      </c>
      <c r="G957">
        <v>739</v>
      </c>
      <c r="H957">
        <v>630</v>
      </c>
      <c r="I957">
        <v>264</v>
      </c>
      <c r="J957">
        <v>398</v>
      </c>
      <c r="K957">
        <v>217</v>
      </c>
      <c r="L957">
        <v>1008</v>
      </c>
      <c r="M957">
        <v>428</v>
      </c>
      <c r="N957">
        <v>353</v>
      </c>
      <c r="O957">
        <v>970</v>
      </c>
      <c r="P957">
        <v>303</v>
      </c>
      <c r="Q957">
        <f t="shared" si="56"/>
        <v>1</v>
      </c>
      <c r="R957">
        <f>SUMIFS(Tabel132[Cluster],Tabel132[ID],A957)</f>
        <v>33</v>
      </c>
      <c r="S957">
        <f t="shared" si="57"/>
        <v>0.20982128882684509</v>
      </c>
      <c r="T957">
        <f t="shared" si="58"/>
        <v>399.14285714285717</v>
      </c>
      <c r="U957">
        <f t="shared" si="59"/>
        <v>612.4</v>
      </c>
    </row>
    <row r="958" spans="1:21" x14ac:dyDescent="0.25">
      <c r="A958">
        <v>966</v>
      </c>
      <c r="B958" t="s">
        <v>409</v>
      </c>
      <c r="C958">
        <v>46900</v>
      </c>
      <c r="D958">
        <v>942</v>
      </c>
      <c r="E958">
        <v>65</v>
      </c>
      <c r="F958">
        <v>36</v>
      </c>
      <c r="G958">
        <v>119</v>
      </c>
      <c r="H958">
        <v>210</v>
      </c>
      <c r="I958">
        <v>227</v>
      </c>
      <c r="J958">
        <v>106</v>
      </c>
      <c r="K958">
        <v>18</v>
      </c>
      <c r="L958">
        <v>26</v>
      </c>
      <c r="M958">
        <v>108</v>
      </c>
      <c r="N958">
        <v>736</v>
      </c>
      <c r="O958">
        <v>61</v>
      </c>
      <c r="P958">
        <v>391</v>
      </c>
      <c r="Q958">
        <f t="shared" si="56"/>
        <v>1</v>
      </c>
      <c r="R958">
        <f>SUMIFS(Tabel132[Cluster],Tabel132[ID],A958)</f>
        <v>61</v>
      </c>
      <c r="S958">
        <f t="shared" si="57"/>
        <v>0.22156098086782133</v>
      </c>
      <c r="T958">
        <f t="shared" si="58"/>
        <v>111.57142857142857</v>
      </c>
      <c r="U958">
        <f t="shared" si="59"/>
        <v>264.39999999999998</v>
      </c>
    </row>
    <row r="959" spans="1:21" x14ac:dyDescent="0.25">
      <c r="A959">
        <v>967</v>
      </c>
      <c r="B959" t="s">
        <v>1057</v>
      </c>
      <c r="C959">
        <v>97300</v>
      </c>
      <c r="D959">
        <v>1009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f t="shared" si="56"/>
        <v>0</v>
      </c>
      <c r="R959">
        <f>SUMIFS(Tabel132[Cluster],Tabel132[ID],A959)</f>
        <v>0</v>
      </c>
      <c r="S959" t="str">
        <f t="shared" si="57"/>
        <v/>
      </c>
      <c r="T959">
        <f t="shared" si="58"/>
        <v>0</v>
      </c>
      <c r="U959">
        <f t="shared" si="59"/>
        <v>0</v>
      </c>
    </row>
    <row r="960" spans="1:21" x14ac:dyDescent="0.25">
      <c r="A960">
        <v>968</v>
      </c>
      <c r="B960" t="s">
        <v>1058</v>
      </c>
      <c r="C960">
        <v>59200</v>
      </c>
      <c r="D960">
        <v>645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f t="shared" si="56"/>
        <v>0</v>
      </c>
      <c r="R960">
        <f>SUMIFS(Tabel132[Cluster],Tabel132[ID],A960)</f>
        <v>0</v>
      </c>
      <c r="S960" t="str">
        <f t="shared" si="57"/>
        <v/>
      </c>
      <c r="T960">
        <f t="shared" si="58"/>
        <v>0</v>
      </c>
      <c r="U960">
        <f t="shared" si="59"/>
        <v>0</v>
      </c>
    </row>
    <row r="961" spans="1:21" x14ac:dyDescent="0.25">
      <c r="A961">
        <v>969</v>
      </c>
      <c r="B961" t="s">
        <v>410</v>
      </c>
      <c r="C961">
        <v>22800</v>
      </c>
      <c r="D961">
        <v>746</v>
      </c>
      <c r="E961">
        <v>69</v>
      </c>
      <c r="F961">
        <v>64</v>
      </c>
      <c r="G961">
        <v>24</v>
      </c>
      <c r="H961">
        <v>385</v>
      </c>
      <c r="I961">
        <v>31</v>
      </c>
      <c r="J961">
        <v>50</v>
      </c>
      <c r="K961">
        <v>215</v>
      </c>
      <c r="L961">
        <v>163</v>
      </c>
      <c r="M961">
        <v>123</v>
      </c>
      <c r="N961">
        <v>49</v>
      </c>
      <c r="O961">
        <v>133</v>
      </c>
      <c r="P961">
        <v>208</v>
      </c>
      <c r="Q961">
        <f t="shared" si="56"/>
        <v>1</v>
      </c>
      <c r="R961">
        <f>SUMIFS(Tabel132[Cluster],Tabel132[ID],A961)</f>
        <v>29</v>
      </c>
      <c r="S961">
        <f t="shared" si="57"/>
        <v>0.81461696385572924</v>
      </c>
      <c r="T961">
        <f t="shared" si="58"/>
        <v>119.71428571428571</v>
      </c>
      <c r="U961">
        <f t="shared" si="59"/>
        <v>135.19999999999999</v>
      </c>
    </row>
    <row r="962" spans="1:21" x14ac:dyDescent="0.25">
      <c r="A962">
        <v>970</v>
      </c>
      <c r="B962" t="s">
        <v>1059</v>
      </c>
      <c r="C962">
        <v>94900</v>
      </c>
      <c r="D962">
        <v>938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f t="shared" si="56"/>
        <v>0</v>
      </c>
      <c r="R962">
        <f>SUMIFS(Tabel132[Cluster],Tabel132[ID],A962)</f>
        <v>96</v>
      </c>
      <c r="S962" t="str">
        <f t="shared" si="57"/>
        <v/>
      </c>
      <c r="T962">
        <f t="shared" si="58"/>
        <v>0</v>
      </c>
      <c r="U962">
        <f t="shared" si="59"/>
        <v>0</v>
      </c>
    </row>
    <row r="963" spans="1:21" x14ac:dyDescent="0.25">
      <c r="A963">
        <v>971</v>
      </c>
      <c r="B963" t="s">
        <v>1060</v>
      </c>
      <c r="C963">
        <v>106600</v>
      </c>
      <c r="D963">
        <v>776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f t="shared" si="56"/>
        <v>0</v>
      </c>
      <c r="R963">
        <f>SUMIFS(Tabel132[Cluster],Tabel132[ID],A963)</f>
        <v>0</v>
      </c>
      <c r="S963" t="str">
        <f t="shared" si="57"/>
        <v/>
      </c>
      <c r="T963">
        <f t="shared" si="58"/>
        <v>0</v>
      </c>
      <c r="U963">
        <f t="shared" si="59"/>
        <v>0</v>
      </c>
    </row>
    <row r="964" spans="1:21" x14ac:dyDescent="0.25">
      <c r="A964">
        <v>972</v>
      </c>
      <c r="B964" t="s">
        <v>411</v>
      </c>
      <c r="C964">
        <v>20100</v>
      </c>
      <c r="D964">
        <v>315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f t="shared" ref="Q964:Q1027" si="60">IF(AND(T964=0,U964=0),0,1)</f>
        <v>0</v>
      </c>
      <c r="R964">
        <f>SUMIFS(Tabel132[Cluster],Tabel132[ID],A964)</f>
        <v>25</v>
      </c>
      <c r="S964" t="str">
        <f t="shared" ref="S964:S1027" si="61">IFERROR(_xlfn.T.TEST(E964:K964,L964:P964,2,2),"")</f>
        <v/>
      </c>
      <c r="T964">
        <f t="shared" ref="T964:T1027" si="62">AVERAGE(E964:K964)</f>
        <v>0</v>
      </c>
      <c r="U964">
        <f t="shared" ref="U964:U1027" si="63">AVERAGE(L964:P964)</f>
        <v>0</v>
      </c>
    </row>
    <row r="965" spans="1:21" x14ac:dyDescent="0.25">
      <c r="A965">
        <v>973</v>
      </c>
      <c r="B965" t="s">
        <v>412</v>
      </c>
      <c r="C965">
        <v>15700</v>
      </c>
      <c r="D965">
        <v>409</v>
      </c>
      <c r="E965">
        <v>103</v>
      </c>
      <c r="F965">
        <v>852</v>
      </c>
      <c r="G965">
        <v>1140</v>
      </c>
      <c r="H965">
        <v>1733</v>
      </c>
      <c r="I965">
        <v>192</v>
      </c>
      <c r="J965">
        <v>179</v>
      </c>
      <c r="K965">
        <v>125</v>
      </c>
      <c r="L965">
        <v>819</v>
      </c>
      <c r="M965">
        <v>985</v>
      </c>
      <c r="N965">
        <v>181</v>
      </c>
      <c r="O965">
        <v>236</v>
      </c>
      <c r="P965">
        <v>153</v>
      </c>
      <c r="Q965">
        <f t="shared" si="60"/>
        <v>1</v>
      </c>
      <c r="R965">
        <f>SUMIFS(Tabel132[Cluster],Tabel132[ID],A965)</f>
        <v>19</v>
      </c>
      <c r="S965">
        <f t="shared" si="61"/>
        <v>0.66937347797288105</v>
      </c>
      <c r="T965">
        <f t="shared" si="62"/>
        <v>617.71428571428567</v>
      </c>
      <c r="U965">
        <f t="shared" si="63"/>
        <v>474.8</v>
      </c>
    </row>
    <row r="966" spans="1:21" x14ac:dyDescent="0.25">
      <c r="A966">
        <v>974</v>
      </c>
      <c r="B966" t="s">
        <v>413</v>
      </c>
      <c r="C966">
        <v>6000</v>
      </c>
      <c r="D966">
        <v>345</v>
      </c>
      <c r="E966">
        <v>7929</v>
      </c>
      <c r="F966">
        <v>7230</v>
      </c>
      <c r="G966">
        <v>8562</v>
      </c>
      <c r="H966">
        <v>9727</v>
      </c>
      <c r="I966">
        <v>7094</v>
      </c>
      <c r="J966">
        <v>6733</v>
      </c>
      <c r="K966">
        <v>6113</v>
      </c>
      <c r="L966">
        <v>7612</v>
      </c>
      <c r="M966">
        <v>8658</v>
      </c>
      <c r="N966">
        <v>23376</v>
      </c>
      <c r="O966">
        <v>5891</v>
      </c>
      <c r="P966">
        <v>18218</v>
      </c>
      <c r="Q966">
        <f t="shared" si="60"/>
        <v>1</v>
      </c>
      <c r="R966">
        <f>SUMIFS(Tabel132[Cluster],Tabel132[ID],A966)</f>
        <v>8</v>
      </c>
      <c r="S966">
        <f t="shared" si="61"/>
        <v>0.10555428966101379</v>
      </c>
      <c r="T966">
        <f t="shared" si="62"/>
        <v>7626.8571428571431</v>
      </c>
      <c r="U966">
        <f t="shared" si="63"/>
        <v>12751</v>
      </c>
    </row>
    <row r="967" spans="1:21" x14ac:dyDescent="0.25">
      <c r="A967">
        <v>975</v>
      </c>
      <c r="B967" t="s">
        <v>1061</v>
      </c>
      <c r="C967">
        <v>82900</v>
      </c>
      <c r="D967">
        <v>323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f t="shared" si="60"/>
        <v>0</v>
      </c>
      <c r="R967">
        <f>SUMIFS(Tabel132[Cluster],Tabel132[ID],A967)</f>
        <v>91</v>
      </c>
      <c r="S967" t="str">
        <f t="shared" si="61"/>
        <v/>
      </c>
      <c r="T967">
        <f t="shared" si="62"/>
        <v>0</v>
      </c>
      <c r="U967">
        <f t="shared" si="63"/>
        <v>0</v>
      </c>
    </row>
    <row r="968" spans="1:21" x14ac:dyDescent="0.25">
      <c r="A968">
        <v>976</v>
      </c>
      <c r="B968" t="s">
        <v>1062</v>
      </c>
      <c r="C968">
        <v>55500</v>
      </c>
      <c r="D968">
        <v>920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f t="shared" si="60"/>
        <v>0</v>
      </c>
      <c r="R968">
        <f>SUMIFS(Tabel132[Cluster],Tabel132[ID],A968)</f>
        <v>0</v>
      </c>
      <c r="S968" t="str">
        <f t="shared" si="61"/>
        <v/>
      </c>
      <c r="T968">
        <f t="shared" si="62"/>
        <v>0</v>
      </c>
      <c r="U968">
        <f t="shared" si="63"/>
        <v>0</v>
      </c>
    </row>
    <row r="969" spans="1:21" x14ac:dyDescent="0.25">
      <c r="A969">
        <v>977</v>
      </c>
      <c r="B969" t="s">
        <v>414</v>
      </c>
      <c r="C969">
        <v>29700</v>
      </c>
      <c r="D969">
        <v>895</v>
      </c>
      <c r="E969">
        <v>163</v>
      </c>
      <c r="F969">
        <v>195</v>
      </c>
      <c r="G969">
        <v>129</v>
      </c>
      <c r="H969">
        <v>577</v>
      </c>
      <c r="I969">
        <v>692</v>
      </c>
      <c r="J969">
        <v>185</v>
      </c>
      <c r="K969">
        <v>264</v>
      </c>
      <c r="L969">
        <v>206</v>
      </c>
      <c r="M969">
        <v>146</v>
      </c>
      <c r="N969">
        <v>614</v>
      </c>
      <c r="O969">
        <v>164</v>
      </c>
      <c r="P969">
        <v>747</v>
      </c>
      <c r="Q969">
        <f t="shared" si="60"/>
        <v>1</v>
      </c>
      <c r="R969">
        <f>SUMIFS(Tabel132[Cluster],Tabel132[ID],A969)</f>
        <v>38</v>
      </c>
      <c r="S969">
        <f t="shared" si="61"/>
        <v>0.68822390795754507</v>
      </c>
      <c r="T969">
        <f t="shared" si="62"/>
        <v>315</v>
      </c>
      <c r="U969">
        <f t="shared" si="63"/>
        <v>375.4</v>
      </c>
    </row>
    <row r="970" spans="1:21" x14ac:dyDescent="0.25">
      <c r="A970">
        <v>978</v>
      </c>
      <c r="B970" t="s">
        <v>1063</v>
      </c>
      <c r="C970">
        <v>95000</v>
      </c>
      <c r="D970">
        <v>938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f t="shared" si="60"/>
        <v>0</v>
      </c>
      <c r="R970">
        <f>SUMIFS(Tabel132[Cluster],Tabel132[ID],A970)</f>
        <v>96</v>
      </c>
      <c r="S970" t="str">
        <f t="shared" si="61"/>
        <v/>
      </c>
      <c r="T970">
        <f t="shared" si="62"/>
        <v>0</v>
      </c>
      <c r="U970">
        <f t="shared" si="63"/>
        <v>0</v>
      </c>
    </row>
    <row r="971" spans="1:21" x14ac:dyDescent="0.25">
      <c r="A971">
        <v>979</v>
      </c>
      <c r="B971" t="s">
        <v>1064</v>
      </c>
      <c r="C971">
        <v>106700</v>
      </c>
      <c r="D971">
        <v>776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f t="shared" si="60"/>
        <v>0</v>
      </c>
      <c r="R971">
        <f>SUMIFS(Tabel132[Cluster],Tabel132[ID],A971)</f>
        <v>0</v>
      </c>
      <c r="S971" t="str">
        <f t="shared" si="61"/>
        <v/>
      </c>
      <c r="T971">
        <f t="shared" si="62"/>
        <v>0</v>
      </c>
      <c r="U971">
        <f t="shared" si="63"/>
        <v>0</v>
      </c>
    </row>
    <row r="972" spans="1:21" x14ac:dyDescent="0.25">
      <c r="A972">
        <v>980</v>
      </c>
      <c r="B972" t="s">
        <v>415</v>
      </c>
      <c r="C972">
        <v>76000</v>
      </c>
      <c r="D972">
        <v>467</v>
      </c>
      <c r="E972">
        <v>3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13</v>
      </c>
      <c r="L972">
        <v>0</v>
      </c>
      <c r="M972">
        <v>0</v>
      </c>
      <c r="N972">
        <v>0</v>
      </c>
      <c r="O972">
        <v>15</v>
      </c>
      <c r="P972">
        <v>6</v>
      </c>
      <c r="Q972">
        <f t="shared" si="60"/>
        <v>1</v>
      </c>
      <c r="R972">
        <f>SUMIFS(Tabel132[Cluster],Tabel132[ID],A972)</f>
        <v>84</v>
      </c>
      <c r="S972">
        <f t="shared" si="61"/>
        <v>0.59908428877330611</v>
      </c>
      <c r="T972">
        <f t="shared" si="62"/>
        <v>2.4285714285714284</v>
      </c>
      <c r="U972">
        <f t="shared" si="63"/>
        <v>4.2</v>
      </c>
    </row>
    <row r="973" spans="1:21" x14ac:dyDescent="0.25">
      <c r="A973">
        <v>981</v>
      </c>
      <c r="B973" t="s">
        <v>416</v>
      </c>
      <c r="C973">
        <v>4300</v>
      </c>
      <c r="D973">
        <v>329</v>
      </c>
      <c r="E973">
        <v>1421</v>
      </c>
      <c r="F973">
        <v>3026</v>
      </c>
      <c r="G973">
        <v>209</v>
      </c>
      <c r="H973">
        <v>1149</v>
      </c>
      <c r="I973">
        <v>163</v>
      </c>
      <c r="J973">
        <v>1036</v>
      </c>
      <c r="K973">
        <v>451</v>
      </c>
      <c r="L973">
        <v>2491</v>
      </c>
      <c r="M973">
        <v>1900</v>
      </c>
      <c r="N973">
        <v>913</v>
      </c>
      <c r="O973">
        <v>1850</v>
      </c>
      <c r="P973">
        <v>488</v>
      </c>
      <c r="Q973">
        <f t="shared" si="60"/>
        <v>1</v>
      </c>
      <c r="R973">
        <f>SUMIFS(Tabel132[Cluster],Tabel132[ID],A973)</f>
        <v>6</v>
      </c>
      <c r="S973">
        <f t="shared" si="61"/>
        <v>0.41164278407875354</v>
      </c>
      <c r="T973">
        <f t="shared" si="62"/>
        <v>1065</v>
      </c>
      <c r="U973">
        <f t="shared" si="63"/>
        <v>1528.4</v>
      </c>
    </row>
    <row r="974" spans="1:21" x14ac:dyDescent="0.25">
      <c r="A974">
        <v>982</v>
      </c>
      <c r="B974" t="s">
        <v>417</v>
      </c>
      <c r="C974">
        <v>41000</v>
      </c>
      <c r="D974">
        <v>1080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f t="shared" si="60"/>
        <v>0</v>
      </c>
      <c r="R974">
        <f>SUMIFS(Tabel132[Cluster],Tabel132[ID],A974)</f>
        <v>0</v>
      </c>
      <c r="S974" t="str">
        <f t="shared" si="61"/>
        <v/>
      </c>
      <c r="T974">
        <f t="shared" si="62"/>
        <v>0</v>
      </c>
      <c r="U974">
        <f t="shared" si="63"/>
        <v>0</v>
      </c>
    </row>
    <row r="975" spans="1:21" x14ac:dyDescent="0.25">
      <c r="A975">
        <v>983</v>
      </c>
      <c r="B975" t="s">
        <v>1065</v>
      </c>
      <c r="C975">
        <v>106000</v>
      </c>
      <c r="D975">
        <v>1009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f t="shared" si="60"/>
        <v>0</v>
      </c>
      <c r="R975">
        <f>SUMIFS(Tabel132[Cluster],Tabel132[ID],A975)</f>
        <v>0</v>
      </c>
      <c r="S975" t="str">
        <f t="shared" si="61"/>
        <v/>
      </c>
      <c r="T975">
        <f t="shared" si="62"/>
        <v>0</v>
      </c>
      <c r="U975">
        <f t="shared" si="63"/>
        <v>0</v>
      </c>
    </row>
    <row r="976" spans="1:21" x14ac:dyDescent="0.25">
      <c r="A976">
        <v>984</v>
      </c>
      <c r="B976" t="s">
        <v>1066</v>
      </c>
      <c r="C976">
        <v>55900</v>
      </c>
      <c r="D976">
        <v>920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f t="shared" si="60"/>
        <v>0</v>
      </c>
      <c r="R976">
        <f>SUMIFS(Tabel132[Cluster],Tabel132[ID],A976)</f>
        <v>0</v>
      </c>
      <c r="S976" t="str">
        <f t="shared" si="61"/>
        <v/>
      </c>
      <c r="T976">
        <f t="shared" si="62"/>
        <v>0</v>
      </c>
      <c r="U976">
        <f t="shared" si="63"/>
        <v>0</v>
      </c>
    </row>
    <row r="977" spans="1:21" x14ac:dyDescent="0.25">
      <c r="A977">
        <v>985</v>
      </c>
      <c r="B977" t="s">
        <v>418</v>
      </c>
      <c r="C977">
        <v>1500</v>
      </c>
      <c r="D977">
        <v>500</v>
      </c>
      <c r="E977">
        <v>1189</v>
      </c>
      <c r="F977">
        <v>559</v>
      </c>
      <c r="G977">
        <v>1686</v>
      </c>
      <c r="H977">
        <v>1882</v>
      </c>
      <c r="I977">
        <v>1658</v>
      </c>
      <c r="J977">
        <v>738</v>
      </c>
      <c r="K977">
        <v>505</v>
      </c>
      <c r="L977">
        <v>1098</v>
      </c>
      <c r="M977">
        <v>811</v>
      </c>
      <c r="N977">
        <v>4802</v>
      </c>
      <c r="O977">
        <v>693</v>
      </c>
      <c r="P977">
        <v>1082</v>
      </c>
      <c r="Q977">
        <f t="shared" si="60"/>
        <v>1</v>
      </c>
      <c r="R977">
        <f>SUMIFS(Tabel132[Cluster],Tabel132[ID],A977)</f>
        <v>3</v>
      </c>
      <c r="S977">
        <f t="shared" si="61"/>
        <v>0.47027702802831128</v>
      </c>
      <c r="T977">
        <f t="shared" si="62"/>
        <v>1173.8571428571429</v>
      </c>
      <c r="U977">
        <f t="shared" si="63"/>
        <v>1697.2</v>
      </c>
    </row>
    <row r="978" spans="1:21" x14ac:dyDescent="0.25">
      <c r="A978">
        <v>986</v>
      </c>
      <c r="B978" t="s">
        <v>1067</v>
      </c>
      <c r="C978">
        <v>106800</v>
      </c>
      <c r="D978">
        <v>776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f t="shared" si="60"/>
        <v>0</v>
      </c>
      <c r="R978">
        <f>SUMIFS(Tabel132[Cluster],Tabel132[ID],A978)</f>
        <v>0</v>
      </c>
      <c r="S978" t="str">
        <f t="shared" si="61"/>
        <v/>
      </c>
      <c r="T978">
        <f t="shared" si="62"/>
        <v>0</v>
      </c>
      <c r="U978">
        <f t="shared" si="63"/>
        <v>0</v>
      </c>
    </row>
    <row r="979" spans="1:21" x14ac:dyDescent="0.25">
      <c r="A979">
        <v>987</v>
      </c>
      <c r="B979" t="s">
        <v>1068</v>
      </c>
      <c r="C979">
        <v>87000</v>
      </c>
      <c r="D979">
        <v>771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f t="shared" si="60"/>
        <v>0</v>
      </c>
      <c r="R979">
        <f>SUMIFS(Tabel132[Cluster],Tabel132[ID],A979)</f>
        <v>94</v>
      </c>
      <c r="S979" t="str">
        <f t="shared" si="61"/>
        <v/>
      </c>
      <c r="T979">
        <f t="shared" si="62"/>
        <v>0</v>
      </c>
      <c r="U979">
        <f t="shared" si="63"/>
        <v>0</v>
      </c>
    </row>
    <row r="980" spans="1:21" x14ac:dyDescent="0.25">
      <c r="A980">
        <v>988</v>
      </c>
      <c r="B980" t="s">
        <v>419</v>
      </c>
      <c r="C980">
        <v>29600</v>
      </c>
      <c r="D980">
        <v>895</v>
      </c>
      <c r="E980">
        <v>250</v>
      </c>
      <c r="F980">
        <v>227</v>
      </c>
      <c r="G980">
        <v>670</v>
      </c>
      <c r="H980">
        <v>883</v>
      </c>
      <c r="I980">
        <v>1252</v>
      </c>
      <c r="J980">
        <v>252</v>
      </c>
      <c r="K980">
        <v>169</v>
      </c>
      <c r="L980">
        <v>263</v>
      </c>
      <c r="M980">
        <v>285</v>
      </c>
      <c r="N980">
        <v>511</v>
      </c>
      <c r="O980">
        <v>267</v>
      </c>
      <c r="P980">
        <v>371</v>
      </c>
      <c r="Q980">
        <f t="shared" si="60"/>
        <v>1</v>
      </c>
      <c r="R980">
        <f>SUMIFS(Tabel132[Cluster],Tabel132[ID],A980)</f>
        <v>38</v>
      </c>
      <c r="S980">
        <f t="shared" si="61"/>
        <v>0.3493679178852559</v>
      </c>
      <c r="T980">
        <f t="shared" si="62"/>
        <v>529</v>
      </c>
      <c r="U980">
        <f t="shared" si="63"/>
        <v>339.4</v>
      </c>
    </row>
    <row r="981" spans="1:21" x14ac:dyDescent="0.25">
      <c r="A981">
        <v>989</v>
      </c>
      <c r="B981" t="s">
        <v>1069</v>
      </c>
      <c r="C981">
        <v>63000</v>
      </c>
      <c r="D981">
        <v>519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f t="shared" si="60"/>
        <v>0</v>
      </c>
      <c r="R981">
        <f>SUMIFS(Tabel132[Cluster],Tabel132[ID],A981)</f>
        <v>0</v>
      </c>
      <c r="S981" t="str">
        <f t="shared" si="61"/>
        <v/>
      </c>
      <c r="T981">
        <f t="shared" si="62"/>
        <v>0</v>
      </c>
      <c r="U981">
        <f t="shared" si="63"/>
        <v>0</v>
      </c>
    </row>
    <row r="982" spans="1:21" x14ac:dyDescent="0.25">
      <c r="A982">
        <v>990</v>
      </c>
      <c r="B982" t="s">
        <v>420</v>
      </c>
      <c r="C982">
        <v>13000</v>
      </c>
      <c r="D982">
        <v>1018</v>
      </c>
      <c r="E982">
        <v>102</v>
      </c>
      <c r="F982">
        <v>204</v>
      </c>
      <c r="G982">
        <v>671</v>
      </c>
      <c r="H982">
        <v>1404</v>
      </c>
      <c r="I982">
        <v>1053</v>
      </c>
      <c r="J982">
        <v>392</v>
      </c>
      <c r="K982">
        <v>219</v>
      </c>
      <c r="L982">
        <v>483</v>
      </c>
      <c r="M982">
        <v>201</v>
      </c>
      <c r="N982">
        <v>857</v>
      </c>
      <c r="O982">
        <v>513</v>
      </c>
      <c r="P982">
        <v>270</v>
      </c>
      <c r="Q982">
        <f t="shared" si="60"/>
        <v>1</v>
      </c>
      <c r="R982">
        <f>SUMIFS(Tabel132[Cluster],Tabel132[ID],A982)</f>
        <v>16</v>
      </c>
      <c r="S982">
        <f t="shared" si="61"/>
        <v>0.65060996928294812</v>
      </c>
      <c r="T982">
        <f t="shared" si="62"/>
        <v>577.85714285714289</v>
      </c>
      <c r="U982">
        <f t="shared" si="63"/>
        <v>464.8</v>
      </c>
    </row>
    <row r="983" spans="1:21" x14ac:dyDescent="0.25">
      <c r="A983">
        <v>991</v>
      </c>
      <c r="B983" t="s">
        <v>1070</v>
      </c>
      <c r="C983">
        <v>110500</v>
      </c>
      <c r="D983">
        <v>1009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f t="shared" si="60"/>
        <v>0</v>
      </c>
      <c r="R983">
        <f>SUMIFS(Tabel132[Cluster],Tabel132[ID],A983)</f>
        <v>0</v>
      </c>
      <c r="S983" t="str">
        <f t="shared" si="61"/>
        <v/>
      </c>
      <c r="T983">
        <f t="shared" si="62"/>
        <v>0</v>
      </c>
      <c r="U983">
        <f t="shared" si="63"/>
        <v>0</v>
      </c>
    </row>
    <row r="984" spans="1:21" x14ac:dyDescent="0.25">
      <c r="A984">
        <v>992</v>
      </c>
      <c r="B984" t="s">
        <v>1071</v>
      </c>
      <c r="C984">
        <v>56400</v>
      </c>
      <c r="D984">
        <v>928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f t="shared" si="60"/>
        <v>0</v>
      </c>
      <c r="R984">
        <f>SUMIFS(Tabel132[Cluster],Tabel132[ID],A984)</f>
        <v>0</v>
      </c>
      <c r="S984" t="str">
        <f t="shared" si="61"/>
        <v/>
      </c>
      <c r="T984">
        <f t="shared" si="62"/>
        <v>0</v>
      </c>
      <c r="U984">
        <f t="shared" si="63"/>
        <v>0</v>
      </c>
    </row>
    <row r="985" spans="1:21" x14ac:dyDescent="0.25">
      <c r="A985">
        <v>993</v>
      </c>
      <c r="B985" t="s">
        <v>1072</v>
      </c>
      <c r="C985">
        <v>2100</v>
      </c>
      <c r="D985">
        <v>500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f t="shared" si="60"/>
        <v>0</v>
      </c>
      <c r="R985">
        <f>SUMIFS(Tabel132[Cluster],Tabel132[ID],A985)</f>
        <v>4</v>
      </c>
      <c r="S985" t="str">
        <f t="shared" si="61"/>
        <v/>
      </c>
      <c r="T985">
        <f t="shared" si="62"/>
        <v>0</v>
      </c>
      <c r="U985">
        <f t="shared" si="63"/>
        <v>0</v>
      </c>
    </row>
    <row r="986" spans="1:21" x14ac:dyDescent="0.25">
      <c r="A986">
        <v>994</v>
      </c>
      <c r="B986" t="s">
        <v>1073</v>
      </c>
      <c r="C986">
        <v>107500</v>
      </c>
      <c r="D986">
        <v>784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f t="shared" si="60"/>
        <v>0</v>
      </c>
      <c r="R986">
        <f>SUMIFS(Tabel132[Cluster],Tabel132[ID],A986)</f>
        <v>0</v>
      </c>
      <c r="S986" t="str">
        <f t="shared" si="61"/>
        <v/>
      </c>
      <c r="T986">
        <f t="shared" si="62"/>
        <v>0</v>
      </c>
      <c r="U986">
        <f t="shared" si="63"/>
        <v>0</v>
      </c>
    </row>
    <row r="987" spans="1:21" x14ac:dyDescent="0.25">
      <c r="A987">
        <v>995</v>
      </c>
      <c r="B987" t="s">
        <v>1074</v>
      </c>
      <c r="C987">
        <v>95500</v>
      </c>
      <c r="D987">
        <v>370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f t="shared" si="60"/>
        <v>0</v>
      </c>
      <c r="R987">
        <f>SUMIFS(Tabel132[Cluster],Tabel132[ID],A987)</f>
        <v>96</v>
      </c>
      <c r="S987" t="str">
        <f t="shared" si="61"/>
        <v/>
      </c>
      <c r="T987">
        <f t="shared" si="62"/>
        <v>0</v>
      </c>
      <c r="U987">
        <f t="shared" si="63"/>
        <v>0</v>
      </c>
    </row>
    <row r="988" spans="1:21" x14ac:dyDescent="0.25">
      <c r="A988">
        <v>996</v>
      </c>
      <c r="B988" t="s">
        <v>421</v>
      </c>
      <c r="C988">
        <v>23500</v>
      </c>
      <c r="D988">
        <v>104</v>
      </c>
      <c r="E988">
        <v>1117</v>
      </c>
      <c r="F988">
        <v>3518</v>
      </c>
      <c r="G988">
        <v>1474</v>
      </c>
      <c r="H988">
        <v>957</v>
      </c>
      <c r="I988">
        <v>271</v>
      </c>
      <c r="J988">
        <v>965</v>
      </c>
      <c r="K988">
        <v>476</v>
      </c>
      <c r="L988">
        <v>1214</v>
      </c>
      <c r="M988">
        <v>1809</v>
      </c>
      <c r="N988">
        <v>2037</v>
      </c>
      <c r="O988">
        <v>2339</v>
      </c>
      <c r="P988">
        <v>794</v>
      </c>
      <c r="Q988">
        <f t="shared" si="60"/>
        <v>1</v>
      </c>
      <c r="R988">
        <f>SUMIFS(Tabel132[Cluster],Tabel132[ID],A988)</f>
        <v>30</v>
      </c>
      <c r="S988">
        <f t="shared" si="61"/>
        <v>0.49268674580692973</v>
      </c>
      <c r="T988">
        <f t="shared" si="62"/>
        <v>1254</v>
      </c>
      <c r="U988">
        <f t="shared" si="63"/>
        <v>1638.6</v>
      </c>
    </row>
    <row r="989" spans="1:21" x14ac:dyDescent="0.25">
      <c r="A989">
        <v>997</v>
      </c>
      <c r="B989" t="s">
        <v>422</v>
      </c>
      <c r="C989">
        <v>0</v>
      </c>
      <c r="E989">
        <v>1</v>
      </c>
      <c r="F989">
        <v>0</v>
      </c>
      <c r="G989">
        <v>3</v>
      </c>
      <c r="H989">
        <v>2</v>
      </c>
      <c r="I989">
        <v>0</v>
      </c>
      <c r="J989">
        <v>3</v>
      </c>
      <c r="K989">
        <v>0</v>
      </c>
      <c r="L989">
        <v>0</v>
      </c>
      <c r="M989">
        <v>0</v>
      </c>
      <c r="N989">
        <v>0</v>
      </c>
      <c r="O989">
        <v>7</v>
      </c>
      <c r="P989">
        <v>0</v>
      </c>
      <c r="Q989">
        <f t="shared" si="60"/>
        <v>1</v>
      </c>
      <c r="R989">
        <f>SUMIFS(Tabel132[Cluster],Tabel132[ID],A989)</f>
        <v>0</v>
      </c>
      <c r="S989">
        <f t="shared" si="61"/>
        <v>0.9325876515208269</v>
      </c>
      <c r="T989">
        <f t="shared" si="62"/>
        <v>1.2857142857142858</v>
      </c>
      <c r="U989">
        <f t="shared" si="63"/>
        <v>1.4</v>
      </c>
    </row>
    <row r="990" spans="1:21" x14ac:dyDescent="0.25">
      <c r="A990">
        <v>998</v>
      </c>
      <c r="B990" t="s">
        <v>423</v>
      </c>
      <c r="C990">
        <v>48500</v>
      </c>
      <c r="D990">
        <v>493</v>
      </c>
      <c r="E990">
        <v>439</v>
      </c>
      <c r="F990">
        <v>353</v>
      </c>
      <c r="G990">
        <v>254</v>
      </c>
      <c r="H990">
        <v>847</v>
      </c>
      <c r="I990">
        <v>369</v>
      </c>
      <c r="J990">
        <v>194</v>
      </c>
      <c r="K990">
        <v>599</v>
      </c>
      <c r="L990">
        <v>89</v>
      </c>
      <c r="M990">
        <v>49</v>
      </c>
      <c r="N990">
        <v>960</v>
      </c>
      <c r="O990">
        <v>304</v>
      </c>
      <c r="P990">
        <v>1302</v>
      </c>
      <c r="Q990">
        <f t="shared" si="60"/>
        <v>1</v>
      </c>
      <c r="R990">
        <f>SUMIFS(Tabel132[Cluster],Tabel132[ID],A990)</f>
        <v>64</v>
      </c>
      <c r="S990">
        <f t="shared" si="61"/>
        <v>0.6609785150368731</v>
      </c>
      <c r="T990">
        <f t="shared" si="62"/>
        <v>436.42857142857144</v>
      </c>
      <c r="U990">
        <f t="shared" si="63"/>
        <v>540.79999999999995</v>
      </c>
    </row>
    <row r="991" spans="1:21" x14ac:dyDescent="0.25">
      <c r="A991">
        <v>999</v>
      </c>
      <c r="B991" t="s">
        <v>1075</v>
      </c>
      <c r="C991">
        <v>41600</v>
      </c>
      <c r="D991">
        <v>918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f t="shared" si="60"/>
        <v>0</v>
      </c>
      <c r="R991">
        <f>SUMIFS(Tabel132[Cluster],Tabel132[ID],A991)</f>
        <v>54</v>
      </c>
      <c r="S991" t="str">
        <f t="shared" si="61"/>
        <v/>
      </c>
      <c r="T991">
        <f t="shared" si="62"/>
        <v>0</v>
      </c>
      <c r="U991">
        <f t="shared" si="63"/>
        <v>0</v>
      </c>
    </row>
    <row r="992" spans="1:21" x14ac:dyDescent="0.25">
      <c r="A992">
        <v>1000</v>
      </c>
      <c r="B992" t="s">
        <v>1076</v>
      </c>
      <c r="C992">
        <v>108500</v>
      </c>
      <c r="D992">
        <v>1009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f t="shared" si="60"/>
        <v>0</v>
      </c>
      <c r="R992">
        <f>SUMIFS(Tabel132[Cluster],Tabel132[ID],A992)</f>
        <v>0</v>
      </c>
      <c r="S992" t="str">
        <f t="shared" si="61"/>
        <v/>
      </c>
      <c r="T992">
        <f t="shared" si="62"/>
        <v>0</v>
      </c>
      <c r="U992">
        <f t="shared" si="63"/>
        <v>0</v>
      </c>
    </row>
    <row r="993" spans="1:21" x14ac:dyDescent="0.25">
      <c r="A993">
        <v>1001</v>
      </c>
      <c r="B993" t="s">
        <v>1077</v>
      </c>
      <c r="C993">
        <v>56800</v>
      </c>
      <c r="D993">
        <v>928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f t="shared" si="60"/>
        <v>0</v>
      </c>
      <c r="R993">
        <f>SUMIFS(Tabel132[Cluster],Tabel132[ID],A993)</f>
        <v>0</v>
      </c>
      <c r="S993" t="str">
        <f t="shared" si="61"/>
        <v/>
      </c>
      <c r="T993">
        <f t="shared" si="62"/>
        <v>0</v>
      </c>
      <c r="U993">
        <f t="shared" si="63"/>
        <v>0</v>
      </c>
    </row>
    <row r="994" spans="1:21" x14ac:dyDescent="0.25">
      <c r="A994">
        <v>1002</v>
      </c>
      <c r="B994" t="s">
        <v>1078</v>
      </c>
      <c r="C994">
        <v>11300</v>
      </c>
      <c r="D994">
        <v>247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f t="shared" si="60"/>
        <v>0</v>
      </c>
      <c r="R994">
        <f>SUMIFS(Tabel132[Cluster],Tabel132[ID],A994)</f>
        <v>15</v>
      </c>
      <c r="S994" t="str">
        <f t="shared" si="61"/>
        <v/>
      </c>
      <c r="T994">
        <f t="shared" si="62"/>
        <v>0</v>
      </c>
      <c r="U994">
        <f t="shared" si="63"/>
        <v>0</v>
      </c>
    </row>
    <row r="995" spans="1:21" x14ac:dyDescent="0.25">
      <c r="A995">
        <v>1003</v>
      </c>
      <c r="B995" t="s">
        <v>1079</v>
      </c>
      <c r="C995">
        <v>107400</v>
      </c>
      <c r="D995">
        <v>784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f t="shared" si="60"/>
        <v>0</v>
      </c>
      <c r="R995">
        <f>SUMIFS(Tabel132[Cluster],Tabel132[ID],A995)</f>
        <v>0</v>
      </c>
      <c r="S995" t="str">
        <f t="shared" si="61"/>
        <v/>
      </c>
      <c r="T995">
        <f t="shared" si="62"/>
        <v>0</v>
      </c>
      <c r="U995">
        <f t="shared" si="63"/>
        <v>0</v>
      </c>
    </row>
    <row r="996" spans="1:21" x14ac:dyDescent="0.25">
      <c r="A996">
        <v>1004</v>
      </c>
      <c r="B996" t="s">
        <v>424</v>
      </c>
      <c r="C996">
        <v>76100</v>
      </c>
      <c r="D996">
        <v>467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10</v>
      </c>
      <c r="L996">
        <v>0</v>
      </c>
      <c r="M996">
        <v>1</v>
      </c>
      <c r="N996">
        <v>14</v>
      </c>
      <c r="O996">
        <v>31</v>
      </c>
      <c r="P996">
        <v>4</v>
      </c>
      <c r="Q996">
        <f t="shared" si="60"/>
        <v>1</v>
      </c>
      <c r="R996">
        <f>SUMIFS(Tabel132[Cluster],Tabel132[ID],A996)</f>
        <v>84</v>
      </c>
      <c r="S996">
        <f t="shared" si="61"/>
        <v>0.12398385835615455</v>
      </c>
      <c r="T996">
        <f t="shared" si="62"/>
        <v>1.4285714285714286</v>
      </c>
      <c r="U996">
        <f t="shared" si="63"/>
        <v>10</v>
      </c>
    </row>
    <row r="997" spans="1:21" x14ac:dyDescent="0.25">
      <c r="A997">
        <v>1005</v>
      </c>
      <c r="B997" t="s">
        <v>425</v>
      </c>
      <c r="C997">
        <v>11900</v>
      </c>
      <c r="D997">
        <v>1002</v>
      </c>
      <c r="E997">
        <v>142</v>
      </c>
      <c r="F997">
        <v>147</v>
      </c>
      <c r="G997">
        <v>106</v>
      </c>
      <c r="H997">
        <v>375</v>
      </c>
      <c r="I997">
        <v>259</v>
      </c>
      <c r="J997">
        <v>141</v>
      </c>
      <c r="K997">
        <v>220</v>
      </c>
      <c r="L997">
        <v>175</v>
      </c>
      <c r="M997">
        <v>167</v>
      </c>
      <c r="N997">
        <v>370</v>
      </c>
      <c r="O997">
        <v>172</v>
      </c>
      <c r="P997">
        <v>190</v>
      </c>
      <c r="Q997">
        <f t="shared" si="60"/>
        <v>1</v>
      </c>
      <c r="R997">
        <f>SUMIFS(Tabel132[Cluster],Tabel132[ID],A997)</f>
        <v>15</v>
      </c>
      <c r="S997">
        <f t="shared" si="61"/>
        <v>0.7677177792372879</v>
      </c>
      <c r="T997">
        <f t="shared" si="62"/>
        <v>198.57142857142858</v>
      </c>
      <c r="U997">
        <f t="shared" si="63"/>
        <v>214.8</v>
      </c>
    </row>
    <row r="998" spans="1:21" x14ac:dyDescent="0.25">
      <c r="A998">
        <v>1006</v>
      </c>
      <c r="B998" t="s">
        <v>426</v>
      </c>
      <c r="C998">
        <v>7100</v>
      </c>
      <c r="D998">
        <v>361</v>
      </c>
      <c r="E998">
        <v>217</v>
      </c>
      <c r="F998">
        <v>306</v>
      </c>
      <c r="G998">
        <v>280</v>
      </c>
      <c r="H998">
        <v>298</v>
      </c>
      <c r="I998">
        <v>558</v>
      </c>
      <c r="J998">
        <v>358</v>
      </c>
      <c r="K998">
        <v>1</v>
      </c>
      <c r="L998">
        <v>318</v>
      </c>
      <c r="M998">
        <v>175</v>
      </c>
      <c r="N998">
        <v>724</v>
      </c>
      <c r="O998">
        <v>530</v>
      </c>
      <c r="P998">
        <v>27</v>
      </c>
      <c r="Q998">
        <f t="shared" si="60"/>
        <v>1</v>
      </c>
      <c r="R998">
        <f>SUMIFS(Tabel132[Cluster],Tabel132[ID],A998)</f>
        <v>10</v>
      </c>
      <c r="S998">
        <f t="shared" si="61"/>
        <v>0.61313800546302177</v>
      </c>
      <c r="T998">
        <f t="shared" si="62"/>
        <v>288.28571428571428</v>
      </c>
      <c r="U998">
        <f t="shared" si="63"/>
        <v>354.8</v>
      </c>
    </row>
    <row r="999" spans="1:21" x14ac:dyDescent="0.25">
      <c r="A999">
        <v>1007</v>
      </c>
      <c r="B999" t="s">
        <v>427</v>
      </c>
      <c r="C999">
        <v>59700</v>
      </c>
      <c r="D999">
        <v>1073</v>
      </c>
      <c r="E999">
        <v>9</v>
      </c>
      <c r="F999">
        <v>98</v>
      </c>
      <c r="G999">
        <v>3135</v>
      </c>
      <c r="H999">
        <v>668</v>
      </c>
      <c r="I999">
        <v>2</v>
      </c>
      <c r="J999">
        <v>29</v>
      </c>
      <c r="K999">
        <v>155</v>
      </c>
      <c r="L999">
        <v>77</v>
      </c>
      <c r="M999">
        <v>15</v>
      </c>
      <c r="N999">
        <v>517</v>
      </c>
      <c r="O999">
        <v>537</v>
      </c>
      <c r="P999">
        <v>145</v>
      </c>
      <c r="Q999">
        <f t="shared" si="60"/>
        <v>1</v>
      </c>
      <c r="R999">
        <f>SUMIFS(Tabel132[Cluster],Tabel132[ID],A999)</f>
        <v>0</v>
      </c>
      <c r="S999">
        <f t="shared" si="61"/>
        <v>0.55035849954447658</v>
      </c>
      <c r="T999">
        <f t="shared" si="62"/>
        <v>585.14285714285711</v>
      </c>
      <c r="U999">
        <f t="shared" si="63"/>
        <v>258.2</v>
      </c>
    </row>
    <row r="1000" spans="1:21" x14ac:dyDescent="0.25">
      <c r="A1000">
        <v>1008</v>
      </c>
      <c r="B1000" t="s">
        <v>1080</v>
      </c>
      <c r="C1000">
        <v>65000</v>
      </c>
      <c r="D1000">
        <v>864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f t="shared" si="60"/>
        <v>0</v>
      </c>
      <c r="R1000">
        <f>SUMIFS(Tabel132[Cluster],Tabel132[ID],A1000)</f>
        <v>77</v>
      </c>
      <c r="S1000" t="str">
        <f t="shared" si="61"/>
        <v/>
      </c>
      <c r="T1000">
        <f t="shared" si="62"/>
        <v>0</v>
      </c>
      <c r="U1000">
        <f t="shared" si="63"/>
        <v>0</v>
      </c>
    </row>
    <row r="1001" spans="1:21" x14ac:dyDescent="0.25">
      <c r="A1001">
        <v>1009</v>
      </c>
      <c r="B1001" t="s">
        <v>428</v>
      </c>
      <c r="C1001">
        <v>97200</v>
      </c>
      <c r="D1001">
        <v>997</v>
      </c>
      <c r="E1001">
        <v>17820</v>
      </c>
      <c r="F1001">
        <v>12658</v>
      </c>
      <c r="G1001">
        <v>2912</v>
      </c>
      <c r="H1001">
        <v>19111</v>
      </c>
      <c r="I1001">
        <v>9646</v>
      </c>
      <c r="J1001">
        <v>5937</v>
      </c>
      <c r="K1001">
        <v>5881</v>
      </c>
      <c r="L1001">
        <v>6995</v>
      </c>
      <c r="M1001">
        <v>5180</v>
      </c>
      <c r="N1001">
        <v>8993</v>
      </c>
      <c r="O1001">
        <v>16680</v>
      </c>
      <c r="P1001">
        <v>8199</v>
      </c>
      <c r="Q1001">
        <f t="shared" si="60"/>
        <v>1</v>
      </c>
      <c r="R1001">
        <f>SUMIFS(Tabel132[Cluster],Tabel132[ID],A1001)</f>
        <v>0</v>
      </c>
      <c r="S1001">
        <f t="shared" si="61"/>
        <v>0.68641936072447285</v>
      </c>
      <c r="T1001">
        <f t="shared" si="62"/>
        <v>10566.428571428571</v>
      </c>
      <c r="U1001">
        <f t="shared" si="63"/>
        <v>9209.4</v>
      </c>
    </row>
    <row r="1002" spans="1:21" x14ac:dyDescent="0.25">
      <c r="A1002">
        <v>1010</v>
      </c>
      <c r="B1002" t="s">
        <v>429</v>
      </c>
      <c r="C1002">
        <v>10100</v>
      </c>
      <c r="D1002">
        <v>677</v>
      </c>
      <c r="E1002">
        <v>78</v>
      </c>
      <c r="F1002">
        <v>997</v>
      </c>
      <c r="G1002">
        <v>209</v>
      </c>
      <c r="H1002">
        <v>972</v>
      </c>
      <c r="I1002">
        <v>609</v>
      </c>
      <c r="J1002">
        <v>383</v>
      </c>
      <c r="K1002">
        <v>225</v>
      </c>
      <c r="L1002">
        <v>159</v>
      </c>
      <c r="M1002">
        <v>153</v>
      </c>
      <c r="N1002">
        <v>1068</v>
      </c>
      <c r="O1002">
        <v>369</v>
      </c>
      <c r="P1002">
        <v>970</v>
      </c>
      <c r="Q1002">
        <f t="shared" si="60"/>
        <v>1</v>
      </c>
      <c r="R1002">
        <f>SUMIFS(Tabel132[Cluster],Tabel132[ID],A1002)</f>
        <v>13</v>
      </c>
      <c r="S1002">
        <f t="shared" si="61"/>
        <v>0.84387104806281621</v>
      </c>
      <c r="T1002">
        <f t="shared" si="62"/>
        <v>496.14285714285717</v>
      </c>
      <c r="U1002">
        <f t="shared" si="63"/>
        <v>543.79999999999995</v>
      </c>
    </row>
    <row r="1003" spans="1:21" x14ac:dyDescent="0.25">
      <c r="A1003">
        <v>1011</v>
      </c>
      <c r="B1003" t="s">
        <v>1081</v>
      </c>
      <c r="C1003">
        <v>10600</v>
      </c>
      <c r="D1003">
        <v>247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f t="shared" si="60"/>
        <v>0</v>
      </c>
      <c r="R1003">
        <f>SUMIFS(Tabel132[Cluster],Tabel132[ID],A1003)</f>
        <v>14</v>
      </c>
      <c r="S1003" t="str">
        <f t="shared" si="61"/>
        <v/>
      </c>
      <c r="T1003">
        <f t="shared" si="62"/>
        <v>0</v>
      </c>
      <c r="U1003">
        <f t="shared" si="63"/>
        <v>0</v>
      </c>
    </row>
    <row r="1004" spans="1:21" x14ac:dyDescent="0.25">
      <c r="A1004">
        <v>1012</v>
      </c>
      <c r="B1004" t="s">
        <v>1082</v>
      </c>
      <c r="C1004">
        <v>107300</v>
      </c>
      <c r="D1004">
        <v>784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f t="shared" si="60"/>
        <v>0</v>
      </c>
      <c r="R1004">
        <f>SUMIFS(Tabel132[Cluster],Tabel132[ID],A1004)</f>
        <v>0</v>
      </c>
      <c r="S1004" t="str">
        <f t="shared" si="61"/>
        <v/>
      </c>
      <c r="T1004">
        <f t="shared" si="62"/>
        <v>0</v>
      </c>
      <c r="U1004">
        <f t="shared" si="63"/>
        <v>0</v>
      </c>
    </row>
    <row r="1005" spans="1:21" x14ac:dyDescent="0.25">
      <c r="A1005">
        <v>1014</v>
      </c>
      <c r="B1005" t="s">
        <v>1083</v>
      </c>
      <c r="C1005">
        <v>69000</v>
      </c>
      <c r="D1005">
        <v>856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f t="shared" si="60"/>
        <v>0</v>
      </c>
      <c r="R1005">
        <f>SUMIFS(Tabel132[Cluster],Tabel132[ID],A1005)</f>
        <v>82</v>
      </c>
      <c r="S1005" t="str">
        <f t="shared" si="61"/>
        <v/>
      </c>
      <c r="T1005">
        <f t="shared" si="62"/>
        <v>0</v>
      </c>
      <c r="U1005">
        <f t="shared" si="63"/>
        <v>0</v>
      </c>
    </row>
    <row r="1006" spans="1:21" x14ac:dyDescent="0.25">
      <c r="A1006">
        <v>1015</v>
      </c>
      <c r="B1006" t="s">
        <v>430</v>
      </c>
      <c r="C1006">
        <v>19200</v>
      </c>
      <c r="D1006">
        <v>39</v>
      </c>
      <c r="E1006">
        <v>382</v>
      </c>
      <c r="F1006">
        <v>1287</v>
      </c>
      <c r="G1006">
        <v>540</v>
      </c>
      <c r="H1006">
        <v>445</v>
      </c>
      <c r="I1006">
        <v>437</v>
      </c>
      <c r="J1006">
        <v>588</v>
      </c>
      <c r="K1006">
        <v>158</v>
      </c>
      <c r="L1006">
        <v>435</v>
      </c>
      <c r="M1006">
        <v>446</v>
      </c>
      <c r="N1006">
        <v>4117</v>
      </c>
      <c r="O1006">
        <v>727</v>
      </c>
      <c r="P1006">
        <v>1032</v>
      </c>
      <c r="Q1006">
        <f t="shared" si="60"/>
        <v>1</v>
      </c>
      <c r="R1006">
        <f>SUMIFS(Tabel132[Cluster],Tabel132[ID],A1006)</f>
        <v>23</v>
      </c>
      <c r="S1006">
        <f t="shared" si="61"/>
        <v>0.21129332211471413</v>
      </c>
      <c r="T1006">
        <f t="shared" si="62"/>
        <v>548.14285714285711</v>
      </c>
      <c r="U1006">
        <f t="shared" si="63"/>
        <v>1351.4</v>
      </c>
    </row>
    <row r="1007" spans="1:21" x14ac:dyDescent="0.25">
      <c r="A1007">
        <v>1016</v>
      </c>
      <c r="B1007" t="s">
        <v>431</v>
      </c>
      <c r="C1007">
        <v>97700</v>
      </c>
      <c r="D1007">
        <v>840</v>
      </c>
      <c r="E1007">
        <v>0</v>
      </c>
      <c r="F1007">
        <v>114</v>
      </c>
      <c r="G1007">
        <v>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8</v>
      </c>
      <c r="P1007">
        <v>27</v>
      </c>
      <c r="Q1007">
        <f t="shared" si="60"/>
        <v>1</v>
      </c>
      <c r="R1007">
        <f>SUMIFS(Tabel132[Cluster],Tabel132[ID],A1007)</f>
        <v>0</v>
      </c>
      <c r="S1007">
        <f t="shared" si="61"/>
        <v>0.64195632907395739</v>
      </c>
      <c r="T1007">
        <f t="shared" si="62"/>
        <v>16.571428571428573</v>
      </c>
      <c r="U1007">
        <f t="shared" si="63"/>
        <v>7</v>
      </c>
    </row>
    <row r="1008" spans="1:21" x14ac:dyDescent="0.25">
      <c r="A1008">
        <v>1017</v>
      </c>
      <c r="B1008" t="s">
        <v>432</v>
      </c>
      <c r="C1008">
        <v>60100</v>
      </c>
      <c r="D1008">
        <v>1073</v>
      </c>
      <c r="E1008">
        <v>0</v>
      </c>
      <c r="F1008">
        <v>0</v>
      </c>
      <c r="G1008">
        <v>123</v>
      </c>
      <c r="H1008">
        <v>2</v>
      </c>
      <c r="I1008">
        <v>0</v>
      </c>
      <c r="J1008">
        <v>0</v>
      </c>
      <c r="K1008">
        <v>0</v>
      </c>
      <c r="L1008">
        <v>0</v>
      </c>
      <c r="M1008">
        <v>29</v>
      </c>
      <c r="N1008">
        <v>0</v>
      </c>
      <c r="O1008">
        <v>2</v>
      </c>
      <c r="P1008">
        <v>0</v>
      </c>
      <c r="Q1008">
        <f t="shared" si="60"/>
        <v>1</v>
      </c>
      <c r="R1008">
        <f>SUMIFS(Tabel132[Cluster],Tabel132[ID],A1008)</f>
        <v>0</v>
      </c>
      <c r="S1008">
        <f t="shared" si="61"/>
        <v>0.60050772372651562</v>
      </c>
      <c r="T1008">
        <f t="shared" si="62"/>
        <v>17.857142857142858</v>
      </c>
      <c r="U1008">
        <f t="shared" si="63"/>
        <v>6.2</v>
      </c>
    </row>
    <row r="1009" spans="1:21" x14ac:dyDescent="0.25">
      <c r="A1009">
        <v>1018</v>
      </c>
      <c r="B1009" t="s">
        <v>1084</v>
      </c>
      <c r="C1009">
        <v>12700</v>
      </c>
      <c r="D1009">
        <v>247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f t="shared" si="60"/>
        <v>0</v>
      </c>
      <c r="R1009">
        <f>SUMIFS(Tabel132[Cluster],Tabel132[ID],A1009)</f>
        <v>16</v>
      </c>
      <c r="S1009" t="str">
        <f t="shared" si="61"/>
        <v/>
      </c>
      <c r="T1009">
        <f t="shared" si="62"/>
        <v>0</v>
      </c>
      <c r="U1009">
        <f t="shared" si="63"/>
        <v>0</v>
      </c>
    </row>
    <row r="1010" spans="1:21" x14ac:dyDescent="0.25">
      <c r="A1010">
        <v>1019</v>
      </c>
      <c r="B1010" t="s">
        <v>1085</v>
      </c>
      <c r="C1010">
        <v>107800</v>
      </c>
      <c r="D1010">
        <v>784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f t="shared" si="60"/>
        <v>0</v>
      </c>
      <c r="R1010">
        <f>SUMIFS(Tabel132[Cluster],Tabel132[ID],A1010)</f>
        <v>0</v>
      </c>
      <c r="S1010" t="str">
        <f t="shared" si="61"/>
        <v/>
      </c>
      <c r="T1010">
        <f t="shared" si="62"/>
        <v>0</v>
      </c>
      <c r="U1010">
        <f t="shared" si="63"/>
        <v>0</v>
      </c>
    </row>
    <row r="1011" spans="1:21" x14ac:dyDescent="0.25">
      <c r="A1011">
        <v>1020</v>
      </c>
      <c r="B1011" t="s">
        <v>433</v>
      </c>
      <c r="C1011">
        <v>65900</v>
      </c>
      <c r="D1011">
        <v>138</v>
      </c>
      <c r="E1011">
        <v>5479</v>
      </c>
      <c r="F1011">
        <v>1728</v>
      </c>
      <c r="G1011">
        <v>304</v>
      </c>
      <c r="H1011">
        <v>11902</v>
      </c>
      <c r="I1011">
        <v>3847</v>
      </c>
      <c r="J1011">
        <v>655</v>
      </c>
      <c r="K1011">
        <v>7603</v>
      </c>
      <c r="L1011">
        <v>391</v>
      </c>
      <c r="M1011">
        <v>255</v>
      </c>
      <c r="N1011">
        <v>8822</v>
      </c>
      <c r="O1011">
        <v>1356</v>
      </c>
      <c r="P1011">
        <v>9372</v>
      </c>
      <c r="Q1011">
        <f t="shared" si="60"/>
        <v>1</v>
      </c>
      <c r="R1011">
        <f>SUMIFS(Tabel132[Cluster],Tabel132[ID],A1011)</f>
        <v>78</v>
      </c>
      <c r="S1011">
        <f t="shared" si="61"/>
        <v>0.86029514951370567</v>
      </c>
      <c r="T1011">
        <f t="shared" si="62"/>
        <v>4502.5714285714284</v>
      </c>
      <c r="U1011">
        <f t="shared" si="63"/>
        <v>4039.2</v>
      </c>
    </row>
    <row r="1012" spans="1:21" x14ac:dyDescent="0.25">
      <c r="A1012">
        <v>1021</v>
      </c>
      <c r="B1012" t="s">
        <v>434</v>
      </c>
      <c r="C1012">
        <v>2500</v>
      </c>
      <c r="D1012">
        <v>993</v>
      </c>
      <c r="E1012">
        <v>4109</v>
      </c>
      <c r="F1012">
        <v>1708</v>
      </c>
      <c r="G1012">
        <v>3011</v>
      </c>
      <c r="H1012">
        <v>2997</v>
      </c>
      <c r="I1012">
        <v>4086</v>
      </c>
      <c r="J1012">
        <v>997</v>
      </c>
      <c r="K1012">
        <v>7464</v>
      </c>
      <c r="L1012">
        <v>3017</v>
      </c>
      <c r="M1012">
        <v>1784</v>
      </c>
      <c r="N1012">
        <v>14491</v>
      </c>
      <c r="O1012">
        <v>2406</v>
      </c>
      <c r="P1012">
        <v>11529</v>
      </c>
      <c r="Q1012">
        <f t="shared" si="60"/>
        <v>1</v>
      </c>
      <c r="R1012">
        <f>SUMIFS(Tabel132[Cluster],Tabel132[ID],A1012)</f>
        <v>4</v>
      </c>
      <c r="S1012">
        <f t="shared" si="61"/>
        <v>0.2150139416343631</v>
      </c>
      <c r="T1012">
        <f t="shared" si="62"/>
        <v>3481.7142857142858</v>
      </c>
      <c r="U1012">
        <f t="shared" si="63"/>
        <v>6645.4</v>
      </c>
    </row>
    <row r="1013" spans="1:21" x14ac:dyDescent="0.25">
      <c r="A1013">
        <v>1022</v>
      </c>
      <c r="B1013" t="s">
        <v>435</v>
      </c>
      <c r="C1013">
        <v>51800</v>
      </c>
      <c r="D1013">
        <v>818</v>
      </c>
      <c r="E1013">
        <v>8501</v>
      </c>
      <c r="F1013">
        <v>7616</v>
      </c>
      <c r="G1013">
        <v>1675</v>
      </c>
      <c r="H1013">
        <v>15506</v>
      </c>
      <c r="I1013">
        <v>5672</v>
      </c>
      <c r="J1013">
        <v>4846</v>
      </c>
      <c r="K1013">
        <v>6722</v>
      </c>
      <c r="L1013">
        <v>4584</v>
      </c>
      <c r="M1013">
        <v>2510</v>
      </c>
      <c r="N1013">
        <v>3686</v>
      </c>
      <c r="O1013">
        <v>11816</v>
      </c>
      <c r="P1013">
        <v>5137</v>
      </c>
      <c r="Q1013">
        <f t="shared" si="60"/>
        <v>1</v>
      </c>
      <c r="R1013">
        <f>SUMIFS(Tabel132[Cluster],Tabel132[ID],A1013)</f>
        <v>72</v>
      </c>
      <c r="S1013">
        <f t="shared" si="61"/>
        <v>0.49470713668778354</v>
      </c>
      <c r="T1013">
        <f t="shared" si="62"/>
        <v>7219.7142857142853</v>
      </c>
      <c r="U1013">
        <f t="shared" si="63"/>
        <v>5546.6</v>
      </c>
    </row>
    <row r="1014" spans="1:21" x14ac:dyDescent="0.25">
      <c r="A1014">
        <v>1023</v>
      </c>
      <c r="B1014" t="s">
        <v>436</v>
      </c>
      <c r="C1014">
        <v>13100</v>
      </c>
      <c r="D1014">
        <v>1018</v>
      </c>
      <c r="E1014">
        <v>405</v>
      </c>
      <c r="F1014">
        <v>370</v>
      </c>
      <c r="G1014">
        <v>882</v>
      </c>
      <c r="H1014">
        <v>3677</v>
      </c>
      <c r="I1014">
        <v>2981</v>
      </c>
      <c r="J1014">
        <v>849</v>
      </c>
      <c r="K1014">
        <v>547</v>
      </c>
      <c r="L1014">
        <v>817</v>
      </c>
      <c r="M1014">
        <v>761</v>
      </c>
      <c r="N1014">
        <v>2863</v>
      </c>
      <c r="O1014">
        <v>832</v>
      </c>
      <c r="P1014">
        <v>1223</v>
      </c>
      <c r="Q1014">
        <f t="shared" si="60"/>
        <v>1</v>
      </c>
      <c r="R1014">
        <f>SUMIFS(Tabel132[Cluster],Tabel132[ID],A1014)</f>
        <v>16</v>
      </c>
      <c r="S1014">
        <f t="shared" si="61"/>
        <v>0.90212912790909749</v>
      </c>
      <c r="T1014">
        <f t="shared" si="62"/>
        <v>1387.2857142857142</v>
      </c>
      <c r="U1014">
        <f t="shared" si="63"/>
        <v>1299.2</v>
      </c>
    </row>
    <row r="1015" spans="1:21" x14ac:dyDescent="0.25">
      <c r="A1015">
        <v>1024</v>
      </c>
      <c r="B1015" t="s">
        <v>1086</v>
      </c>
      <c r="C1015">
        <v>117000</v>
      </c>
      <c r="D1015">
        <v>997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f t="shared" si="60"/>
        <v>0</v>
      </c>
      <c r="R1015">
        <f>SUMIFS(Tabel132[Cluster],Tabel132[ID],A1015)</f>
        <v>0</v>
      </c>
      <c r="S1015" t="str">
        <f t="shared" si="61"/>
        <v/>
      </c>
      <c r="T1015">
        <f t="shared" si="62"/>
        <v>0</v>
      </c>
      <c r="U1015">
        <f t="shared" si="63"/>
        <v>0</v>
      </c>
    </row>
    <row r="1016" spans="1:21" x14ac:dyDescent="0.25">
      <c r="A1016">
        <v>1025</v>
      </c>
      <c r="B1016" t="s">
        <v>1087</v>
      </c>
      <c r="C1016">
        <v>61000</v>
      </c>
      <c r="D1016">
        <v>1073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f t="shared" si="60"/>
        <v>0</v>
      </c>
      <c r="R1016">
        <f>SUMIFS(Tabel132[Cluster],Tabel132[ID],A1016)</f>
        <v>0</v>
      </c>
      <c r="S1016" t="str">
        <f t="shared" si="61"/>
        <v/>
      </c>
      <c r="T1016">
        <f t="shared" si="62"/>
        <v>0</v>
      </c>
      <c r="U1016">
        <f t="shared" si="63"/>
        <v>0</v>
      </c>
    </row>
    <row r="1017" spans="1:21" x14ac:dyDescent="0.25">
      <c r="A1017">
        <v>1026</v>
      </c>
      <c r="B1017" t="s">
        <v>437</v>
      </c>
      <c r="C1017">
        <v>6900</v>
      </c>
      <c r="D1017">
        <v>369</v>
      </c>
      <c r="E1017">
        <v>1486</v>
      </c>
      <c r="F1017">
        <v>178</v>
      </c>
      <c r="G1017">
        <v>346</v>
      </c>
      <c r="H1017">
        <v>1077</v>
      </c>
      <c r="I1017">
        <v>688</v>
      </c>
      <c r="J1017">
        <v>201</v>
      </c>
      <c r="K1017">
        <v>375</v>
      </c>
      <c r="L1017">
        <v>378</v>
      </c>
      <c r="M1017">
        <v>304</v>
      </c>
      <c r="N1017">
        <v>1265</v>
      </c>
      <c r="O1017">
        <v>1278</v>
      </c>
      <c r="P1017">
        <v>829</v>
      </c>
      <c r="Q1017">
        <f t="shared" si="60"/>
        <v>1</v>
      </c>
      <c r="R1017">
        <f>SUMIFS(Tabel132[Cluster],Tabel132[ID],A1017)</f>
        <v>9</v>
      </c>
      <c r="S1017">
        <f t="shared" si="61"/>
        <v>0.51907913381069459</v>
      </c>
      <c r="T1017">
        <f t="shared" si="62"/>
        <v>621.57142857142856</v>
      </c>
      <c r="U1017">
        <f t="shared" si="63"/>
        <v>810.8</v>
      </c>
    </row>
    <row r="1018" spans="1:21" x14ac:dyDescent="0.25">
      <c r="A1018">
        <v>1027</v>
      </c>
      <c r="B1018" t="s">
        <v>1088</v>
      </c>
      <c r="C1018">
        <v>12000</v>
      </c>
      <c r="D1018">
        <v>247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f t="shared" si="60"/>
        <v>0</v>
      </c>
      <c r="R1018">
        <f>SUMIFS(Tabel132[Cluster],Tabel132[ID],A1018)</f>
        <v>15</v>
      </c>
      <c r="S1018" t="str">
        <f t="shared" si="61"/>
        <v/>
      </c>
      <c r="T1018">
        <f t="shared" si="62"/>
        <v>0</v>
      </c>
      <c r="U1018">
        <f t="shared" si="63"/>
        <v>0</v>
      </c>
    </row>
    <row r="1019" spans="1:21" x14ac:dyDescent="0.25">
      <c r="A1019">
        <v>1028</v>
      </c>
      <c r="B1019" t="s">
        <v>1089</v>
      </c>
      <c r="C1019">
        <v>107900</v>
      </c>
      <c r="D1019">
        <v>784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f t="shared" si="60"/>
        <v>0</v>
      </c>
      <c r="R1019">
        <f>SUMIFS(Tabel132[Cluster],Tabel132[ID],A1019)</f>
        <v>0</v>
      </c>
      <c r="S1019" t="str">
        <f t="shared" si="61"/>
        <v/>
      </c>
      <c r="T1019">
        <f t="shared" si="62"/>
        <v>0</v>
      </c>
      <c r="U1019">
        <f t="shared" si="63"/>
        <v>0</v>
      </c>
    </row>
    <row r="1020" spans="1:21" x14ac:dyDescent="0.25">
      <c r="A1020">
        <v>1029</v>
      </c>
      <c r="B1020" t="s">
        <v>438</v>
      </c>
      <c r="C1020">
        <v>66000</v>
      </c>
      <c r="D1020">
        <v>138</v>
      </c>
      <c r="E1020">
        <v>598</v>
      </c>
      <c r="F1020">
        <v>9</v>
      </c>
      <c r="G1020">
        <v>1</v>
      </c>
      <c r="H1020">
        <v>1457</v>
      </c>
      <c r="I1020">
        <v>609</v>
      </c>
      <c r="J1020">
        <v>153</v>
      </c>
      <c r="K1020">
        <v>867</v>
      </c>
      <c r="L1020">
        <v>105</v>
      </c>
      <c r="M1020">
        <v>10</v>
      </c>
      <c r="N1020">
        <v>956</v>
      </c>
      <c r="O1020">
        <v>926</v>
      </c>
      <c r="P1020">
        <v>979</v>
      </c>
      <c r="Q1020">
        <f t="shared" si="60"/>
        <v>1</v>
      </c>
      <c r="R1020">
        <f>SUMIFS(Tabel132[Cluster],Tabel132[ID],A1020)</f>
        <v>78</v>
      </c>
      <c r="S1020">
        <f t="shared" si="61"/>
        <v>0.82724924033380365</v>
      </c>
      <c r="T1020">
        <f t="shared" si="62"/>
        <v>527.71428571428567</v>
      </c>
      <c r="U1020">
        <f t="shared" si="63"/>
        <v>595.20000000000005</v>
      </c>
    </row>
    <row r="1021" spans="1:21" x14ac:dyDescent="0.25">
      <c r="A1021">
        <v>1030</v>
      </c>
      <c r="B1021" t="s">
        <v>439</v>
      </c>
      <c r="C1021">
        <v>5000</v>
      </c>
      <c r="D1021">
        <v>337</v>
      </c>
      <c r="E1021">
        <v>531</v>
      </c>
      <c r="F1021">
        <v>589</v>
      </c>
      <c r="G1021">
        <v>123</v>
      </c>
      <c r="H1021">
        <v>1120</v>
      </c>
      <c r="I1021">
        <v>715</v>
      </c>
      <c r="J1021">
        <v>339</v>
      </c>
      <c r="K1021">
        <v>57</v>
      </c>
      <c r="L1021">
        <v>756</v>
      </c>
      <c r="M1021">
        <v>675</v>
      </c>
      <c r="N1021">
        <v>970</v>
      </c>
      <c r="O1021">
        <v>1366</v>
      </c>
      <c r="P1021">
        <v>36</v>
      </c>
      <c r="Q1021">
        <f t="shared" si="60"/>
        <v>1</v>
      </c>
      <c r="R1021">
        <f>SUMIFS(Tabel132[Cluster],Tabel132[ID],A1021)</f>
        <v>7</v>
      </c>
      <c r="S1021">
        <f t="shared" si="61"/>
        <v>0.30543668509647875</v>
      </c>
      <c r="T1021">
        <f t="shared" si="62"/>
        <v>496.28571428571428</v>
      </c>
      <c r="U1021">
        <f t="shared" si="63"/>
        <v>760.6</v>
      </c>
    </row>
    <row r="1022" spans="1:21" x14ac:dyDescent="0.25">
      <c r="A1022">
        <v>1031</v>
      </c>
      <c r="B1022" t="s">
        <v>440</v>
      </c>
      <c r="C1022">
        <v>51900</v>
      </c>
      <c r="D1022">
        <v>818</v>
      </c>
      <c r="E1022">
        <v>3728</v>
      </c>
      <c r="F1022">
        <v>5643</v>
      </c>
      <c r="G1022">
        <v>1346</v>
      </c>
      <c r="H1022">
        <v>6362</v>
      </c>
      <c r="I1022">
        <v>2534</v>
      </c>
      <c r="J1022">
        <v>2582</v>
      </c>
      <c r="K1022">
        <v>1890</v>
      </c>
      <c r="L1022">
        <v>2491</v>
      </c>
      <c r="M1022">
        <v>1031</v>
      </c>
      <c r="N1022">
        <v>1836</v>
      </c>
      <c r="O1022">
        <v>4686</v>
      </c>
      <c r="P1022">
        <v>2102</v>
      </c>
      <c r="Q1022">
        <f t="shared" si="60"/>
        <v>1</v>
      </c>
      <c r="R1022">
        <f>SUMIFS(Tabel132[Cluster],Tabel132[ID],A1022)</f>
        <v>72</v>
      </c>
      <c r="S1022">
        <f t="shared" si="61"/>
        <v>0.33690068797536687</v>
      </c>
      <c r="T1022">
        <f t="shared" si="62"/>
        <v>3440.7142857142858</v>
      </c>
      <c r="U1022">
        <f t="shared" si="63"/>
        <v>2429.1999999999998</v>
      </c>
    </row>
    <row r="1023" spans="1:21" x14ac:dyDescent="0.25">
      <c r="A1023">
        <v>1032</v>
      </c>
      <c r="B1023" t="s">
        <v>1090</v>
      </c>
      <c r="C1023">
        <v>117100</v>
      </c>
      <c r="D1023">
        <v>1024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f t="shared" si="60"/>
        <v>0</v>
      </c>
      <c r="R1023">
        <f>SUMIFS(Tabel132[Cluster],Tabel132[ID],A1023)</f>
        <v>0</v>
      </c>
      <c r="S1023" t="str">
        <f t="shared" si="61"/>
        <v/>
      </c>
      <c r="T1023">
        <f t="shared" si="62"/>
        <v>0</v>
      </c>
      <c r="U1023">
        <f t="shared" si="63"/>
        <v>0</v>
      </c>
    </row>
    <row r="1024" spans="1:21" x14ac:dyDescent="0.25">
      <c r="A1024">
        <v>1033</v>
      </c>
      <c r="B1024" t="s">
        <v>1091</v>
      </c>
      <c r="C1024">
        <v>61400</v>
      </c>
      <c r="D1024">
        <v>1073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f t="shared" si="60"/>
        <v>0</v>
      </c>
      <c r="R1024">
        <f>SUMIFS(Tabel132[Cluster],Tabel132[ID],A1024)</f>
        <v>0</v>
      </c>
      <c r="S1024" t="str">
        <f t="shared" si="61"/>
        <v/>
      </c>
      <c r="T1024">
        <f t="shared" si="62"/>
        <v>0</v>
      </c>
      <c r="U1024">
        <f t="shared" si="63"/>
        <v>0</v>
      </c>
    </row>
    <row r="1025" spans="1:21" x14ac:dyDescent="0.25">
      <c r="A1025">
        <v>1034</v>
      </c>
      <c r="B1025" t="s">
        <v>1092</v>
      </c>
      <c r="C1025">
        <v>32100</v>
      </c>
      <c r="D1025">
        <v>589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f t="shared" si="60"/>
        <v>0</v>
      </c>
      <c r="R1025">
        <f>SUMIFS(Tabel132[Cluster],Tabel132[ID],A1025)</f>
        <v>42</v>
      </c>
      <c r="S1025" t="str">
        <f t="shared" si="61"/>
        <v/>
      </c>
      <c r="T1025">
        <f t="shared" si="62"/>
        <v>0</v>
      </c>
      <c r="U1025">
        <f t="shared" si="63"/>
        <v>0</v>
      </c>
    </row>
    <row r="1026" spans="1:21" x14ac:dyDescent="0.25">
      <c r="A1026">
        <v>1035</v>
      </c>
      <c r="B1026" t="s">
        <v>441</v>
      </c>
      <c r="C1026">
        <v>8000</v>
      </c>
      <c r="D1026">
        <v>378</v>
      </c>
      <c r="E1026">
        <v>1308</v>
      </c>
      <c r="F1026">
        <v>1309</v>
      </c>
      <c r="G1026">
        <v>2235</v>
      </c>
      <c r="H1026">
        <v>5110</v>
      </c>
      <c r="I1026">
        <v>3851</v>
      </c>
      <c r="J1026">
        <v>2235</v>
      </c>
      <c r="K1026">
        <v>1296</v>
      </c>
      <c r="L1026">
        <v>1350</v>
      </c>
      <c r="M1026">
        <v>1451</v>
      </c>
      <c r="N1026">
        <v>4804</v>
      </c>
      <c r="O1026">
        <v>5388</v>
      </c>
      <c r="P1026">
        <v>3179</v>
      </c>
      <c r="Q1026">
        <f t="shared" si="60"/>
        <v>1</v>
      </c>
      <c r="R1026">
        <f>SUMIFS(Tabel132[Cluster],Tabel132[ID],A1026)</f>
        <v>11</v>
      </c>
      <c r="S1026">
        <f t="shared" si="61"/>
        <v>0.44901161078043494</v>
      </c>
      <c r="T1026">
        <f t="shared" si="62"/>
        <v>2477.7142857142858</v>
      </c>
      <c r="U1026">
        <f t="shared" si="63"/>
        <v>3234.4</v>
      </c>
    </row>
    <row r="1027" spans="1:21" x14ac:dyDescent="0.25">
      <c r="A1027">
        <v>1036</v>
      </c>
      <c r="B1027" t="s">
        <v>1093</v>
      </c>
      <c r="C1027">
        <v>107200</v>
      </c>
      <c r="D1027">
        <v>784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f t="shared" si="60"/>
        <v>0</v>
      </c>
      <c r="R1027">
        <f>SUMIFS(Tabel132[Cluster],Tabel132[ID],A1027)</f>
        <v>0</v>
      </c>
      <c r="S1027" t="str">
        <f t="shared" si="61"/>
        <v/>
      </c>
      <c r="T1027">
        <f t="shared" si="62"/>
        <v>0</v>
      </c>
      <c r="U1027">
        <f t="shared" si="63"/>
        <v>0</v>
      </c>
    </row>
    <row r="1028" spans="1:21" x14ac:dyDescent="0.25">
      <c r="A1028">
        <v>1037</v>
      </c>
      <c r="B1028" t="s">
        <v>442</v>
      </c>
      <c r="C1028">
        <v>44700</v>
      </c>
      <c r="D1028">
        <v>822</v>
      </c>
      <c r="E1028">
        <v>2850</v>
      </c>
      <c r="F1028">
        <v>1223</v>
      </c>
      <c r="G1028">
        <v>334</v>
      </c>
      <c r="H1028">
        <v>2121</v>
      </c>
      <c r="I1028">
        <v>1445</v>
      </c>
      <c r="J1028">
        <v>1786</v>
      </c>
      <c r="K1028">
        <v>655</v>
      </c>
      <c r="L1028">
        <v>895</v>
      </c>
      <c r="M1028">
        <v>1057</v>
      </c>
      <c r="N1028">
        <v>2294</v>
      </c>
      <c r="O1028">
        <v>3184</v>
      </c>
      <c r="P1028">
        <v>1734</v>
      </c>
      <c r="Q1028">
        <f t="shared" ref="Q1028:Q1091" si="64">IF(AND(T1028=0,U1028=0),0,1)</f>
        <v>1</v>
      </c>
      <c r="R1028">
        <f>SUMIFS(Tabel132[Cluster],Tabel132[ID],A1028)</f>
        <v>58</v>
      </c>
      <c r="S1028">
        <f t="shared" ref="S1028:S1091" si="65">IFERROR(_xlfn.T.TEST(E1028:K1028,L1028:P1028,2,2),"")</f>
        <v>0.52411727340413683</v>
      </c>
      <c r="T1028">
        <f t="shared" ref="T1028:T1091" si="66">AVERAGE(E1028:K1028)</f>
        <v>1487.7142857142858</v>
      </c>
      <c r="U1028">
        <f t="shared" ref="U1028:U1091" si="67">AVERAGE(L1028:P1028)</f>
        <v>1832.8</v>
      </c>
    </row>
    <row r="1029" spans="1:21" x14ac:dyDescent="0.25">
      <c r="A1029">
        <v>1038</v>
      </c>
      <c r="B1029" t="s">
        <v>443</v>
      </c>
      <c r="C1029">
        <v>4700</v>
      </c>
      <c r="D1029">
        <v>329</v>
      </c>
      <c r="E1029">
        <v>8622</v>
      </c>
      <c r="F1029">
        <v>3871</v>
      </c>
      <c r="G1029">
        <v>3184</v>
      </c>
      <c r="H1029">
        <v>5765</v>
      </c>
      <c r="I1029">
        <v>4793</v>
      </c>
      <c r="J1029">
        <v>5605</v>
      </c>
      <c r="K1029">
        <v>6598</v>
      </c>
      <c r="L1029">
        <v>2564</v>
      </c>
      <c r="M1029">
        <v>4125</v>
      </c>
      <c r="N1029">
        <v>7639</v>
      </c>
      <c r="O1029">
        <v>6113</v>
      </c>
      <c r="P1029">
        <v>8845</v>
      </c>
      <c r="Q1029">
        <f t="shared" si="64"/>
        <v>1</v>
      </c>
      <c r="R1029">
        <f>SUMIFS(Tabel132[Cluster],Tabel132[ID],A1029)</f>
        <v>6</v>
      </c>
      <c r="S1029">
        <f t="shared" si="65"/>
        <v>0.77560395820872519</v>
      </c>
      <c r="T1029">
        <f t="shared" si="66"/>
        <v>5491.1428571428569</v>
      </c>
      <c r="U1029">
        <f t="shared" si="67"/>
        <v>5857.2</v>
      </c>
    </row>
    <row r="1030" spans="1:21" x14ac:dyDescent="0.25">
      <c r="A1030">
        <v>1039</v>
      </c>
      <c r="B1030" t="s">
        <v>1094</v>
      </c>
      <c r="C1030">
        <v>90400</v>
      </c>
      <c r="D1030">
        <v>720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f t="shared" si="64"/>
        <v>0</v>
      </c>
      <c r="R1030">
        <f>SUMIFS(Tabel132[Cluster],Tabel132[ID],A1030)</f>
        <v>96</v>
      </c>
      <c r="S1030" t="str">
        <f t="shared" si="65"/>
        <v/>
      </c>
      <c r="T1030">
        <f t="shared" si="66"/>
        <v>0</v>
      </c>
      <c r="U1030">
        <f t="shared" si="67"/>
        <v>0</v>
      </c>
    </row>
    <row r="1031" spans="1:21" x14ac:dyDescent="0.25">
      <c r="A1031">
        <v>1040</v>
      </c>
      <c r="B1031" t="s">
        <v>1095</v>
      </c>
      <c r="C1031">
        <v>117600</v>
      </c>
      <c r="D1031">
        <v>1024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f t="shared" si="64"/>
        <v>0</v>
      </c>
      <c r="R1031">
        <f>SUMIFS(Tabel132[Cluster],Tabel132[ID],A1031)</f>
        <v>0</v>
      </c>
      <c r="S1031" t="str">
        <f t="shared" si="65"/>
        <v/>
      </c>
      <c r="T1031">
        <f t="shared" si="66"/>
        <v>0</v>
      </c>
      <c r="U1031">
        <f t="shared" si="67"/>
        <v>0</v>
      </c>
    </row>
    <row r="1032" spans="1:21" x14ac:dyDescent="0.25">
      <c r="A1032">
        <v>1041</v>
      </c>
      <c r="B1032" t="s">
        <v>444</v>
      </c>
      <c r="C1032">
        <v>61800</v>
      </c>
      <c r="D1032">
        <v>1073</v>
      </c>
      <c r="E1032">
        <v>2</v>
      </c>
      <c r="F1032">
        <v>0</v>
      </c>
      <c r="G1032">
        <v>32</v>
      </c>
      <c r="H1032">
        <v>78</v>
      </c>
      <c r="I1032">
        <v>0</v>
      </c>
      <c r="J1032">
        <v>1</v>
      </c>
      <c r="K1032">
        <v>18</v>
      </c>
      <c r="L1032">
        <v>0</v>
      </c>
      <c r="M1032">
        <v>102</v>
      </c>
      <c r="N1032">
        <v>9</v>
      </c>
      <c r="O1032">
        <v>95</v>
      </c>
      <c r="P1032">
        <v>2</v>
      </c>
      <c r="Q1032">
        <f t="shared" si="64"/>
        <v>1</v>
      </c>
      <c r="R1032">
        <f>SUMIFS(Tabel132[Cluster],Tabel132[ID],A1032)</f>
        <v>0</v>
      </c>
      <c r="S1032">
        <f t="shared" si="65"/>
        <v>0.34933729707509842</v>
      </c>
      <c r="T1032">
        <f t="shared" si="66"/>
        <v>18.714285714285715</v>
      </c>
      <c r="U1032">
        <f t="shared" si="67"/>
        <v>41.6</v>
      </c>
    </row>
    <row r="1033" spans="1:21" x14ac:dyDescent="0.25">
      <c r="A1033">
        <v>1042</v>
      </c>
      <c r="B1033" t="s">
        <v>1096</v>
      </c>
      <c r="C1033">
        <v>32200</v>
      </c>
      <c r="D1033">
        <v>589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f t="shared" si="64"/>
        <v>0</v>
      </c>
      <c r="R1033">
        <f>SUMIFS(Tabel132[Cluster],Tabel132[ID],A1033)</f>
        <v>42</v>
      </c>
      <c r="S1033" t="str">
        <f t="shared" si="65"/>
        <v/>
      </c>
      <c r="T1033">
        <f t="shared" si="66"/>
        <v>0</v>
      </c>
      <c r="U1033">
        <f t="shared" si="67"/>
        <v>0</v>
      </c>
    </row>
    <row r="1034" spans="1:21" x14ac:dyDescent="0.25">
      <c r="A1034">
        <v>1043</v>
      </c>
      <c r="B1034" t="s">
        <v>1097</v>
      </c>
      <c r="C1034">
        <v>109600</v>
      </c>
      <c r="D1034">
        <v>877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f t="shared" si="64"/>
        <v>0</v>
      </c>
      <c r="R1034">
        <f>SUMIFS(Tabel132[Cluster],Tabel132[ID],A1034)</f>
        <v>0</v>
      </c>
      <c r="S1034" t="str">
        <f t="shared" si="65"/>
        <v/>
      </c>
      <c r="T1034">
        <f t="shared" si="66"/>
        <v>0</v>
      </c>
      <c r="U1034">
        <f t="shared" si="67"/>
        <v>0</v>
      </c>
    </row>
    <row r="1035" spans="1:21" x14ac:dyDescent="0.25">
      <c r="A1035">
        <v>1044</v>
      </c>
      <c r="B1035" t="s">
        <v>445</v>
      </c>
      <c r="C1035">
        <v>64900</v>
      </c>
      <c r="D1035">
        <v>864</v>
      </c>
      <c r="E1035">
        <v>207</v>
      </c>
      <c r="F1035">
        <v>40</v>
      </c>
      <c r="G1035">
        <v>21</v>
      </c>
      <c r="H1035">
        <v>170</v>
      </c>
      <c r="I1035">
        <v>113</v>
      </c>
      <c r="J1035">
        <v>47</v>
      </c>
      <c r="K1035">
        <v>197</v>
      </c>
      <c r="L1035">
        <v>3</v>
      </c>
      <c r="M1035">
        <v>28</v>
      </c>
      <c r="N1035">
        <v>331</v>
      </c>
      <c r="O1035">
        <v>637</v>
      </c>
      <c r="P1035">
        <v>235</v>
      </c>
      <c r="Q1035">
        <f t="shared" si="64"/>
        <v>1</v>
      </c>
      <c r="R1035">
        <f>SUMIFS(Tabel132[Cluster],Tabel132[ID],A1035)</f>
        <v>76</v>
      </c>
      <c r="S1035">
        <f t="shared" si="65"/>
        <v>0.22118821641298009</v>
      </c>
      <c r="T1035">
        <f t="shared" si="66"/>
        <v>113.57142857142857</v>
      </c>
      <c r="U1035">
        <f t="shared" si="67"/>
        <v>246.8</v>
      </c>
    </row>
    <row r="1036" spans="1:21" x14ac:dyDescent="0.25">
      <c r="A1036">
        <v>1045</v>
      </c>
      <c r="B1036" t="s">
        <v>446</v>
      </c>
      <c r="C1036">
        <v>29800</v>
      </c>
      <c r="D1036">
        <v>895</v>
      </c>
      <c r="E1036">
        <v>33</v>
      </c>
      <c r="F1036">
        <v>20</v>
      </c>
      <c r="G1036">
        <v>17</v>
      </c>
      <c r="H1036">
        <v>107</v>
      </c>
      <c r="I1036">
        <v>255</v>
      </c>
      <c r="J1036">
        <v>50</v>
      </c>
      <c r="K1036">
        <v>157</v>
      </c>
      <c r="L1036">
        <v>48</v>
      </c>
      <c r="M1036">
        <v>38</v>
      </c>
      <c r="N1036">
        <v>311</v>
      </c>
      <c r="O1036">
        <v>112</v>
      </c>
      <c r="P1036">
        <v>188</v>
      </c>
      <c r="Q1036">
        <f t="shared" si="64"/>
        <v>1</v>
      </c>
      <c r="R1036">
        <f>SUMIFS(Tabel132[Cluster],Tabel132[ID],A1036)</f>
        <v>38</v>
      </c>
      <c r="S1036">
        <f t="shared" si="65"/>
        <v>0.42648583509926297</v>
      </c>
      <c r="T1036">
        <f t="shared" si="66"/>
        <v>91.285714285714292</v>
      </c>
      <c r="U1036">
        <f t="shared" si="67"/>
        <v>139.4</v>
      </c>
    </row>
    <row r="1037" spans="1:21" x14ac:dyDescent="0.25">
      <c r="A1037">
        <v>1046</v>
      </c>
      <c r="B1037" t="s">
        <v>447</v>
      </c>
      <c r="C1037">
        <v>15300</v>
      </c>
      <c r="D1037">
        <v>394</v>
      </c>
      <c r="E1037">
        <v>1424</v>
      </c>
      <c r="F1037">
        <v>107</v>
      </c>
      <c r="G1037">
        <v>72</v>
      </c>
      <c r="H1037">
        <v>367</v>
      </c>
      <c r="I1037">
        <v>255</v>
      </c>
      <c r="J1037">
        <v>596</v>
      </c>
      <c r="K1037">
        <v>126</v>
      </c>
      <c r="L1037">
        <v>3</v>
      </c>
      <c r="M1037">
        <v>588</v>
      </c>
      <c r="N1037">
        <v>994</v>
      </c>
      <c r="O1037">
        <v>353</v>
      </c>
      <c r="P1037">
        <v>935</v>
      </c>
      <c r="Q1037">
        <f t="shared" si="64"/>
        <v>1</v>
      </c>
      <c r="R1037">
        <f>SUMIFS(Tabel132[Cluster],Tabel132[ID],A1037)</f>
        <v>18</v>
      </c>
      <c r="S1037">
        <f t="shared" si="65"/>
        <v>0.57573556257942204</v>
      </c>
      <c r="T1037">
        <f t="shared" si="66"/>
        <v>421</v>
      </c>
      <c r="U1037">
        <f t="shared" si="67"/>
        <v>574.6</v>
      </c>
    </row>
    <row r="1038" spans="1:21" x14ac:dyDescent="0.25">
      <c r="A1038">
        <v>1047</v>
      </c>
      <c r="B1038" t="s">
        <v>448</v>
      </c>
      <c r="C1038">
        <v>4500</v>
      </c>
      <c r="D1038">
        <v>329</v>
      </c>
      <c r="E1038">
        <v>1844</v>
      </c>
      <c r="F1038">
        <v>677</v>
      </c>
      <c r="G1038">
        <v>1917</v>
      </c>
      <c r="H1038">
        <v>3775</v>
      </c>
      <c r="I1038">
        <v>2907</v>
      </c>
      <c r="J1038">
        <v>1627</v>
      </c>
      <c r="K1038">
        <v>906</v>
      </c>
      <c r="L1038">
        <v>1133</v>
      </c>
      <c r="M1038">
        <v>843</v>
      </c>
      <c r="N1038">
        <v>3176</v>
      </c>
      <c r="O1038">
        <v>4417</v>
      </c>
      <c r="P1038">
        <v>1575</v>
      </c>
      <c r="Q1038">
        <f t="shared" si="64"/>
        <v>1</v>
      </c>
      <c r="R1038">
        <f>SUMIFS(Tabel132[Cluster],Tabel132[ID],A1038)</f>
        <v>6</v>
      </c>
      <c r="S1038">
        <f t="shared" si="65"/>
        <v>0.71745111563583142</v>
      </c>
      <c r="T1038">
        <f t="shared" si="66"/>
        <v>1950.4285714285713</v>
      </c>
      <c r="U1038">
        <f t="shared" si="67"/>
        <v>2228.8000000000002</v>
      </c>
    </row>
    <row r="1039" spans="1:21" x14ac:dyDescent="0.25">
      <c r="A1039">
        <v>1048</v>
      </c>
      <c r="B1039" t="s">
        <v>1098</v>
      </c>
      <c r="C1039">
        <v>93300</v>
      </c>
      <c r="D1039">
        <v>370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f t="shared" si="64"/>
        <v>0</v>
      </c>
      <c r="R1039">
        <f>SUMIFS(Tabel132[Cluster],Tabel132[ID],A1039)</f>
        <v>96</v>
      </c>
      <c r="S1039" t="str">
        <f t="shared" si="65"/>
        <v/>
      </c>
      <c r="T1039">
        <f t="shared" si="66"/>
        <v>0</v>
      </c>
      <c r="U1039">
        <f t="shared" si="67"/>
        <v>0</v>
      </c>
    </row>
    <row r="1040" spans="1:21" x14ac:dyDescent="0.25">
      <c r="A1040">
        <v>1049</v>
      </c>
      <c r="B1040" t="s">
        <v>449</v>
      </c>
      <c r="C1040">
        <v>62200</v>
      </c>
      <c r="D1040">
        <v>1073</v>
      </c>
      <c r="E1040">
        <v>25</v>
      </c>
      <c r="F1040">
        <v>789</v>
      </c>
      <c r="G1040">
        <v>175</v>
      </c>
      <c r="H1040">
        <v>242</v>
      </c>
      <c r="I1040">
        <v>0</v>
      </c>
      <c r="J1040">
        <v>315</v>
      </c>
      <c r="K1040">
        <v>1035</v>
      </c>
      <c r="L1040">
        <v>67</v>
      </c>
      <c r="M1040">
        <v>754</v>
      </c>
      <c r="N1040">
        <v>83</v>
      </c>
      <c r="O1040">
        <v>1566</v>
      </c>
      <c r="P1040">
        <v>592</v>
      </c>
      <c r="Q1040">
        <f t="shared" si="64"/>
        <v>1</v>
      </c>
      <c r="R1040">
        <f>SUMIFS(Tabel132[Cluster],Tabel132[ID],A1040)</f>
        <v>0</v>
      </c>
      <c r="S1040">
        <f t="shared" si="65"/>
        <v>0.41907122568560462</v>
      </c>
      <c r="T1040">
        <f t="shared" si="66"/>
        <v>368.71428571428572</v>
      </c>
      <c r="U1040">
        <f t="shared" si="67"/>
        <v>612.4</v>
      </c>
    </row>
    <row r="1041" spans="1:21" x14ac:dyDescent="0.25">
      <c r="A1041">
        <v>1050</v>
      </c>
      <c r="B1041" t="s">
        <v>1099</v>
      </c>
      <c r="C1041">
        <v>32300</v>
      </c>
      <c r="D1041">
        <v>589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f t="shared" si="64"/>
        <v>0</v>
      </c>
      <c r="R1041">
        <f>SUMIFS(Tabel132[Cluster],Tabel132[ID],A1041)</f>
        <v>42</v>
      </c>
      <c r="S1041" t="str">
        <f t="shared" si="65"/>
        <v/>
      </c>
      <c r="T1041">
        <f t="shared" si="66"/>
        <v>0</v>
      </c>
      <c r="U1041">
        <f t="shared" si="67"/>
        <v>0</v>
      </c>
    </row>
    <row r="1042" spans="1:21" x14ac:dyDescent="0.25">
      <c r="A1042">
        <v>1051</v>
      </c>
      <c r="B1042" t="s">
        <v>1100</v>
      </c>
      <c r="C1042">
        <v>109400</v>
      </c>
      <c r="D1042">
        <v>877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f t="shared" si="64"/>
        <v>0</v>
      </c>
      <c r="R1042">
        <f>SUMIFS(Tabel132[Cluster],Tabel132[ID],A1042)</f>
        <v>0</v>
      </c>
      <c r="S1042" t="str">
        <f t="shared" si="65"/>
        <v/>
      </c>
      <c r="T1042">
        <f t="shared" si="66"/>
        <v>0</v>
      </c>
      <c r="U1042">
        <f t="shared" si="67"/>
        <v>0</v>
      </c>
    </row>
    <row r="1043" spans="1:21" x14ac:dyDescent="0.25">
      <c r="A1043">
        <v>1052</v>
      </c>
      <c r="B1043" t="s">
        <v>450</v>
      </c>
      <c r="C1043">
        <v>83900</v>
      </c>
      <c r="D1043">
        <v>348</v>
      </c>
      <c r="E1043">
        <v>9</v>
      </c>
      <c r="F1043">
        <v>4</v>
      </c>
      <c r="G1043">
        <v>0</v>
      </c>
      <c r="H1043">
        <v>0</v>
      </c>
      <c r="I1043">
        <v>0</v>
      </c>
      <c r="J1043">
        <v>3</v>
      </c>
      <c r="K1043">
        <v>1006</v>
      </c>
      <c r="L1043">
        <v>0</v>
      </c>
      <c r="M1043">
        <v>2</v>
      </c>
      <c r="N1043">
        <v>80</v>
      </c>
      <c r="O1043">
        <v>26</v>
      </c>
      <c r="P1043">
        <v>2584</v>
      </c>
      <c r="Q1043">
        <f t="shared" si="64"/>
        <v>1</v>
      </c>
      <c r="R1043">
        <f>SUMIFS(Tabel132[Cluster],Tabel132[ID],A1043)</f>
        <v>92</v>
      </c>
      <c r="S1043">
        <f t="shared" si="65"/>
        <v>0.41087860826140932</v>
      </c>
      <c r="T1043">
        <f t="shared" si="66"/>
        <v>146</v>
      </c>
      <c r="U1043">
        <f t="shared" si="67"/>
        <v>538.4</v>
      </c>
    </row>
    <row r="1044" spans="1:21" x14ac:dyDescent="0.25">
      <c r="A1044">
        <v>1053</v>
      </c>
      <c r="B1044" t="s">
        <v>1101</v>
      </c>
      <c r="C1044">
        <v>18500</v>
      </c>
      <c r="D1044">
        <v>31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f t="shared" si="64"/>
        <v>0</v>
      </c>
      <c r="R1044">
        <f>SUMIFS(Tabel132[Cluster],Tabel132[ID],A1044)</f>
        <v>0</v>
      </c>
      <c r="S1044" t="str">
        <f t="shared" si="65"/>
        <v/>
      </c>
      <c r="T1044">
        <f t="shared" si="66"/>
        <v>0</v>
      </c>
      <c r="U1044">
        <f t="shared" si="67"/>
        <v>0</v>
      </c>
    </row>
    <row r="1045" spans="1:21" x14ac:dyDescent="0.25">
      <c r="A1045">
        <v>1054</v>
      </c>
      <c r="B1045" t="s">
        <v>451</v>
      </c>
      <c r="C1045">
        <v>8900</v>
      </c>
      <c r="D1045">
        <v>44</v>
      </c>
      <c r="E1045">
        <v>643</v>
      </c>
      <c r="F1045">
        <v>252</v>
      </c>
      <c r="G1045">
        <v>608</v>
      </c>
      <c r="H1045">
        <v>393</v>
      </c>
      <c r="I1045">
        <v>317</v>
      </c>
      <c r="J1045">
        <v>124</v>
      </c>
      <c r="K1045">
        <v>379</v>
      </c>
      <c r="L1045">
        <v>235</v>
      </c>
      <c r="M1045">
        <v>89</v>
      </c>
      <c r="N1045">
        <v>1001</v>
      </c>
      <c r="O1045">
        <v>156</v>
      </c>
      <c r="P1045">
        <v>1214</v>
      </c>
      <c r="Q1045">
        <f t="shared" si="64"/>
        <v>1</v>
      </c>
      <c r="R1045">
        <f>SUMIFS(Tabel132[Cluster],Tabel132[ID],A1045)</f>
        <v>26</v>
      </c>
      <c r="S1045">
        <f t="shared" si="65"/>
        <v>0.49363945423637057</v>
      </c>
      <c r="T1045">
        <f t="shared" si="66"/>
        <v>388</v>
      </c>
      <c r="U1045">
        <f t="shared" si="67"/>
        <v>539</v>
      </c>
    </row>
    <row r="1046" spans="1:21" x14ac:dyDescent="0.25">
      <c r="A1046">
        <v>1055</v>
      </c>
      <c r="B1046" t="s">
        <v>1102</v>
      </c>
      <c r="C1046">
        <v>117200</v>
      </c>
      <c r="D1046">
        <v>1032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f t="shared" si="64"/>
        <v>0</v>
      </c>
      <c r="R1046">
        <f>SUMIFS(Tabel132[Cluster],Tabel132[ID],A1046)</f>
        <v>0</v>
      </c>
      <c r="S1046" t="str">
        <f t="shared" si="65"/>
        <v/>
      </c>
      <c r="T1046">
        <f t="shared" si="66"/>
        <v>0</v>
      </c>
      <c r="U1046">
        <f t="shared" si="67"/>
        <v>0</v>
      </c>
    </row>
    <row r="1047" spans="1:21" x14ac:dyDescent="0.25">
      <c r="A1047">
        <v>1056</v>
      </c>
      <c r="B1047" t="s">
        <v>1103</v>
      </c>
      <c r="C1047">
        <v>60200</v>
      </c>
      <c r="D1047">
        <v>1017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f t="shared" si="64"/>
        <v>0</v>
      </c>
      <c r="R1047">
        <f>SUMIFS(Tabel132[Cluster],Tabel132[ID],A1047)</f>
        <v>0</v>
      </c>
      <c r="S1047" t="str">
        <f t="shared" si="65"/>
        <v/>
      </c>
      <c r="T1047">
        <f t="shared" si="66"/>
        <v>0</v>
      </c>
      <c r="U1047">
        <f t="shared" si="67"/>
        <v>0</v>
      </c>
    </row>
    <row r="1048" spans="1:21" x14ac:dyDescent="0.25">
      <c r="A1048">
        <v>1057</v>
      </c>
      <c r="B1048" t="s">
        <v>1104</v>
      </c>
      <c r="C1048">
        <v>9100</v>
      </c>
      <c r="D1048">
        <v>315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f t="shared" si="64"/>
        <v>0</v>
      </c>
      <c r="R1048">
        <f>SUMIFS(Tabel132[Cluster],Tabel132[ID],A1048)</f>
        <v>12</v>
      </c>
      <c r="S1048" t="str">
        <f t="shared" si="65"/>
        <v/>
      </c>
      <c r="T1048">
        <f t="shared" si="66"/>
        <v>0</v>
      </c>
      <c r="U1048">
        <f t="shared" si="67"/>
        <v>0</v>
      </c>
    </row>
    <row r="1049" spans="1:21" x14ac:dyDescent="0.25">
      <c r="A1049">
        <v>1058</v>
      </c>
      <c r="B1049" t="s">
        <v>452</v>
      </c>
      <c r="C1049">
        <v>10200</v>
      </c>
      <c r="D1049">
        <v>677</v>
      </c>
      <c r="E1049">
        <v>180</v>
      </c>
      <c r="F1049">
        <v>409</v>
      </c>
      <c r="G1049">
        <v>598</v>
      </c>
      <c r="H1049">
        <v>1963</v>
      </c>
      <c r="I1049">
        <v>1352</v>
      </c>
      <c r="J1049">
        <v>1048</v>
      </c>
      <c r="K1049">
        <v>578</v>
      </c>
      <c r="L1049">
        <v>523</v>
      </c>
      <c r="M1049">
        <v>383</v>
      </c>
      <c r="N1049">
        <v>2559</v>
      </c>
      <c r="O1049">
        <v>488</v>
      </c>
      <c r="P1049">
        <v>2893</v>
      </c>
      <c r="Q1049">
        <f t="shared" si="64"/>
        <v>1</v>
      </c>
      <c r="R1049">
        <f>SUMIFS(Tabel132[Cluster],Tabel132[ID],A1049)</f>
        <v>13</v>
      </c>
      <c r="S1049">
        <f t="shared" si="65"/>
        <v>0.38213939441781108</v>
      </c>
      <c r="T1049">
        <f t="shared" si="66"/>
        <v>875.42857142857144</v>
      </c>
      <c r="U1049">
        <f t="shared" si="67"/>
        <v>1369.2</v>
      </c>
    </row>
    <row r="1050" spans="1:21" x14ac:dyDescent="0.25">
      <c r="A1050">
        <v>1059</v>
      </c>
      <c r="B1050" t="s">
        <v>1105</v>
      </c>
      <c r="C1050">
        <v>32400</v>
      </c>
      <c r="D1050">
        <v>589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f t="shared" si="64"/>
        <v>0</v>
      </c>
      <c r="R1050">
        <f>SUMIFS(Tabel132[Cluster],Tabel132[ID],A1050)</f>
        <v>42</v>
      </c>
      <c r="S1050" t="str">
        <f t="shared" si="65"/>
        <v/>
      </c>
      <c r="T1050">
        <f t="shared" si="66"/>
        <v>0</v>
      </c>
      <c r="U1050">
        <f t="shared" si="67"/>
        <v>0</v>
      </c>
    </row>
    <row r="1051" spans="1:21" x14ac:dyDescent="0.25">
      <c r="A1051">
        <v>1060</v>
      </c>
      <c r="B1051" t="s">
        <v>453</v>
      </c>
      <c r="C1051">
        <v>109500</v>
      </c>
      <c r="D1051">
        <v>877</v>
      </c>
      <c r="E1051">
        <v>0</v>
      </c>
      <c r="F1051">
        <v>62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16</v>
      </c>
      <c r="O1051">
        <v>0</v>
      </c>
      <c r="P1051">
        <v>0</v>
      </c>
      <c r="Q1051">
        <f t="shared" si="64"/>
        <v>1</v>
      </c>
      <c r="R1051">
        <f>SUMIFS(Tabel132[Cluster],Tabel132[ID],A1051)</f>
        <v>0</v>
      </c>
      <c r="S1051">
        <f t="shared" si="65"/>
        <v>0.60716309817094838</v>
      </c>
      <c r="T1051">
        <f t="shared" si="66"/>
        <v>9</v>
      </c>
      <c r="U1051">
        <f t="shared" si="67"/>
        <v>3.2</v>
      </c>
    </row>
    <row r="1052" spans="1:21" x14ac:dyDescent="0.25">
      <c r="A1052">
        <v>1061</v>
      </c>
      <c r="B1052" t="s">
        <v>454</v>
      </c>
      <c r="C1052">
        <v>82500</v>
      </c>
      <c r="D1052">
        <v>1100</v>
      </c>
      <c r="E1052">
        <v>506</v>
      </c>
      <c r="F1052">
        <v>146</v>
      </c>
      <c r="G1052">
        <v>0</v>
      </c>
      <c r="H1052">
        <v>1206</v>
      </c>
      <c r="I1052">
        <v>350</v>
      </c>
      <c r="J1052">
        <v>36</v>
      </c>
      <c r="K1052">
        <v>564</v>
      </c>
      <c r="L1052">
        <v>12</v>
      </c>
      <c r="M1052">
        <v>1</v>
      </c>
      <c r="N1052">
        <v>734</v>
      </c>
      <c r="O1052">
        <v>93</v>
      </c>
      <c r="P1052">
        <v>572</v>
      </c>
      <c r="Q1052">
        <f t="shared" si="64"/>
        <v>1</v>
      </c>
      <c r="R1052">
        <f>SUMIFS(Tabel132[Cluster],Tabel132[ID],A1052)</f>
        <v>91</v>
      </c>
      <c r="S1052">
        <f t="shared" si="65"/>
        <v>0.61465198078753946</v>
      </c>
      <c r="T1052">
        <f t="shared" si="66"/>
        <v>401.14285714285717</v>
      </c>
      <c r="U1052">
        <f t="shared" si="67"/>
        <v>282.39999999999998</v>
      </c>
    </row>
    <row r="1053" spans="1:21" x14ac:dyDescent="0.25">
      <c r="A1053">
        <v>1062</v>
      </c>
      <c r="B1053" t="s">
        <v>455</v>
      </c>
      <c r="C1053">
        <v>4800</v>
      </c>
      <c r="D1053">
        <v>329</v>
      </c>
      <c r="E1053">
        <v>2064</v>
      </c>
      <c r="F1053">
        <v>817</v>
      </c>
      <c r="G1053">
        <v>539</v>
      </c>
      <c r="H1053">
        <v>1300</v>
      </c>
      <c r="I1053">
        <v>1399</v>
      </c>
      <c r="J1053">
        <v>1052</v>
      </c>
      <c r="K1053">
        <v>1869</v>
      </c>
      <c r="L1053">
        <v>415</v>
      </c>
      <c r="M1053">
        <v>721</v>
      </c>
      <c r="N1053">
        <v>1940</v>
      </c>
      <c r="O1053">
        <v>2637</v>
      </c>
      <c r="P1053">
        <v>2929</v>
      </c>
      <c r="Q1053">
        <f t="shared" si="64"/>
        <v>1</v>
      </c>
      <c r="R1053">
        <f>SUMIFS(Tabel132[Cluster],Tabel132[ID],A1053)</f>
        <v>6</v>
      </c>
      <c r="S1053">
        <f t="shared" si="65"/>
        <v>0.38817270369071033</v>
      </c>
      <c r="T1053">
        <f t="shared" si="66"/>
        <v>1291.4285714285713</v>
      </c>
      <c r="U1053">
        <f t="shared" si="67"/>
        <v>1728.4</v>
      </c>
    </row>
    <row r="1054" spans="1:21" x14ac:dyDescent="0.25">
      <c r="A1054">
        <v>1063</v>
      </c>
      <c r="B1054" t="s">
        <v>1106</v>
      </c>
      <c r="C1054">
        <v>117300</v>
      </c>
      <c r="D1054">
        <v>1032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f t="shared" si="64"/>
        <v>0</v>
      </c>
      <c r="R1054">
        <f>SUMIFS(Tabel132[Cluster],Tabel132[ID],A1054)</f>
        <v>0</v>
      </c>
      <c r="S1054" t="str">
        <f t="shared" si="65"/>
        <v/>
      </c>
      <c r="T1054">
        <f t="shared" si="66"/>
        <v>0</v>
      </c>
      <c r="U1054">
        <f t="shared" si="67"/>
        <v>0</v>
      </c>
    </row>
    <row r="1055" spans="1:21" x14ac:dyDescent="0.25">
      <c r="A1055">
        <v>1064</v>
      </c>
      <c r="B1055" t="s">
        <v>1107</v>
      </c>
      <c r="C1055">
        <v>60600</v>
      </c>
      <c r="D1055">
        <v>1017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f t="shared" si="64"/>
        <v>0</v>
      </c>
      <c r="R1055">
        <f>SUMIFS(Tabel132[Cluster],Tabel132[ID],A1055)</f>
        <v>0</v>
      </c>
      <c r="S1055" t="str">
        <f t="shared" si="65"/>
        <v/>
      </c>
      <c r="T1055">
        <f t="shared" si="66"/>
        <v>0</v>
      </c>
      <c r="U1055">
        <f t="shared" si="67"/>
        <v>0</v>
      </c>
    </row>
    <row r="1056" spans="1:21" x14ac:dyDescent="0.25">
      <c r="A1056">
        <v>1065</v>
      </c>
      <c r="B1056" t="s">
        <v>1108</v>
      </c>
      <c r="C1056">
        <v>84600</v>
      </c>
      <c r="D1056">
        <v>343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f t="shared" si="64"/>
        <v>0</v>
      </c>
      <c r="R1056">
        <f>SUMIFS(Tabel132[Cluster],Tabel132[ID],A1056)</f>
        <v>0</v>
      </c>
      <c r="S1056" t="str">
        <f t="shared" si="65"/>
        <v/>
      </c>
      <c r="T1056">
        <f t="shared" si="66"/>
        <v>0</v>
      </c>
      <c r="U1056">
        <f t="shared" si="67"/>
        <v>0</v>
      </c>
    </row>
    <row r="1057" spans="1:21" x14ac:dyDescent="0.25">
      <c r="A1057">
        <v>1066</v>
      </c>
      <c r="B1057" t="s">
        <v>456</v>
      </c>
      <c r="C1057">
        <v>15000</v>
      </c>
      <c r="D1057">
        <v>394</v>
      </c>
      <c r="E1057">
        <v>165</v>
      </c>
      <c r="F1057">
        <v>255</v>
      </c>
      <c r="G1057">
        <v>762</v>
      </c>
      <c r="H1057">
        <v>534</v>
      </c>
      <c r="I1057">
        <v>178</v>
      </c>
      <c r="J1057">
        <v>324</v>
      </c>
      <c r="K1057">
        <v>114</v>
      </c>
      <c r="L1057">
        <v>405</v>
      </c>
      <c r="M1057">
        <v>281</v>
      </c>
      <c r="N1057">
        <v>231</v>
      </c>
      <c r="O1057">
        <v>1191</v>
      </c>
      <c r="P1057">
        <v>149</v>
      </c>
      <c r="Q1057">
        <f t="shared" si="64"/>
        <v>1</v>
      </c>
      <c r="R1057">
        <f>SUMIFS(Tabel132[Cluster],Tabel132[ID],A1057)</f>
        <v>18</v>
      </c>
      <c r="S1057">
        <f t="shared" si="65"/>
        <v>0.54687792284578685</v>
      </c>
      <c r="T1057">
        <f t="shared" si="66"/>
        <v>333.14285714285717</v>
      </c>
      <c r="U1057">
        <f t="shared" si="67"/>
        <v>451.4</v>
      </c>
    </row>
    <row r="1058" spans="1:21" x14ac:dyDescent="0.25">
      <c r="A1058">
        <v>1067</v>
      </c>
      <c r="B1058" t="s">
        <v>1109</v>
      </c>
      <c r="C1058">
        <v>32700</v>
      </c>
      <c r="D1058">
        <v>589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f t="shared" si="64"/>
        <v>0</v>
      </c>
      <c r="R1058">
        <f>SUMIFS(Tabel132[Cluster],Tabel132[ID],A1058)</f>
        <v>42</v>
      </c>
      <c r="S1058" t="str">
        <f t="shared" si="65"/>
        <v/>
      </c>
      <c r="T1058">
        <f t="shared" si="66"/>
        <v>0</v>
      </c>
      <c r="U1058">
        <f t="shared" si="67"/>
        <v>0</v>
      </c>
    </row>
    <row r="1059" spans="1:21" x14ac:dyDescent="0.25">
      <c r="A1059">
        <v>1068</v>
      </c>
      <c r="B1059" t="s">
        <v>1110</v>
      </c>
      <c r="C1059">
        <v>114800</v>
      </c>
      <c r="D1059">
        <v>824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f t="shared" si="64"/>
        <v>0</v>
      </c>
      <c r="R1059">
        <f>SUMIFS(Tabel132[Cluster],Tabel132[ID],A1059)</f>
        <v>0</v>
      </c>
      <c r="S1059" t="str">
        <f t="shared" si="65"/>
        <v/>
      </c>
      <c r="T1059">
        <f t="shared" si="66"/>
        <v>0</v>
      </c>
      <c r="U1059">
        <f t="shared" si="67"/>
        <v>0</v>
      </c>
    </row>
    <row r="1060" spans="1:21" x14ac:dyDescent="0.25">
      <c r="A1060">
        <v>1069</v>
      </c>
      <c r="B1060" t="s">
        <v>1111</v>
      </c>
      <c r="C1060">
        <v>95600</v>
      </c>
      <c r="D1060">
        <v>370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f t="shared" si="64"/>
        <v>0</v>
      </c>
      <c r="R1060">
        <f>SUMIFS(Tabel132[Cluster],Tabel132[ID],A1060)</f>
        <v>96</v>
      </c>
      <c r="S1060" t="str">
        <f t="shared" si="65"/>
        <v/>
      </c>
      <c r="T1060">
        <f t="shared" si="66"/>
        <v>0</v>
      </c>
      <c r="U1060">
        <f t="shared" si="67"/>
        <v>0</v>
      </c>
    </row>
    <row r="1061" spans="1:21" x14ac:dyDescent="0.25">
      <c r="A1061">
        <v>1070</v>
      </c>
      <c r="B1061" t="s">
        <v>1112</v>
      </c>
      <c r="C1061">
        <v>4600</v>
      </c>
      <c r="D1061">
        <v>329</v>
      </c>
      <c r="E1061">
        <v>3682</v>
      </c>
      <c r="F1061">
        <v>1069</v>
      </c>
      <c r="G1061">
        <v>3126</v>
      </c>
      <c r="H1061">
        <v>8811</v>
      </c>
      <c r="I1061">
        <v>5322</v>
      </c>
      <c r="J1061">
        <v>2188</v>
      </c>
      <c r="K1061">
        <v>1901</v>
      </c>
      <c r="L1061">
        <v>1255</v>
      </c>
      <c r="M1061">
        <v>1861</v>
      </c>
      <c r="N1061">
        <v>9800</v>
      </c>
      <c r="O1061">
        <v>3887</v>
      </c>
      <c r="P1061">
        <v>5450</v>
      </c>
      <c r="Q1061">
        <f t="shared" si="64"/>
        <v>1</v>
      </c>
      <c r="R1061">
        <f>SUMIFS(Tabel132[Cluster],Tabel132[ID],A1061)</f>
        <v>6</v>
      </c>
      <c r="S1061">
        <f t="shared" si="65"/>
        <v>0.68698832297439727</v>
      </c>
      <c r="T1061">
        <f t="shared" si="66"/>
        <v>3728.4285714285716</v>
      </c>
      <c r="U1061">
        <f t="shared" si="67"/>
        <v>4450.6000000000004</v>
      </c>
    </row>
    <row r="1062" spans="1:21" x14ac:dyDescent="0.25">
      <c r="A1062">
        <v>1071</v>
      </c>
      <c r="B1062" t="s">
        <v>1113</v>
      </c>
      <c r="C1062">
        <v>117400</v>
      </c>
      <c r="D1062">
        <v>1032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f t="shared" si="64"/>
        <v>0</v>
      </c>
      <c r="R1062">
        <f>SUMIFS(Tabel132[Cluster],Tabel132[ID],A1062)</f>
        <v>0</v>
      </c>
      <c r="S1062" t="str">
        <f t="shared" si="65"/>
        <v/>
      </c>
      <c r="T1062">
        <f t="shared" si="66"/>
        <v>0</v>
      </c>
      <c r="U1062">
        <f t="shared" si="67"/>
        <v>0</v>
      </c>
    </row>
    <row r="1063" spans="1:21" x14ac:dyDescent="0.25">
      <c r="A1063">
        <v>1072</v>
      </c>
      <c r="B1063" t="s">
        <v>1114</v>
      </c>
      <c r="C1063">
        <v>65200</v>
      </c>
      <c r="D1063">
        <v>475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f t="shared" si="64"/>
        <v>0</v>
      </c>
      <c r="R1063">
        <f>SUMIFS(Tabel132[Cluster],Tabel132[ID],A1063)</f>
        <v>77</v>
      </c>
      <c r="S1063" t="str">
        <f t="shared" si="65"/>
        <v/>
      </c>
      <c r="T1063">
        <f t="shared" si="66"/>
        <v>0</v>
      </c>
      <c r="U1063">
        <f t="shared" si="67"/>
        <v>0</v>
      </c>
    </row>
    <row r="1064" spans="1:21" x14ac:dyDescent="0.25">
      <c r="A1064">
        <v>1073</v>
      </c>
      <c r="B1064" t="s">
        <v>1115</v>
      </c>
      <c r="C1064">
        <v>59600</v>
      </c>
      <c r="D1064">
        <v>528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f t="shared" si="64"/>
        <v>0</v>
      </c>
      <c r="R1064">
        <f>SUMIFS(Tabel132[Cluster],Tabel132[ID],A1064)</f>
        <v>0</v>
      </c>
      <c r="S1064" t="str">
        <f t="shared" si="65"/>
        <v/>
      </c>
      <c r="T1064">
        <f t="shared" si="66"/>
        <v>0</v>
      </c>
      <c r="U1064">
        <f t="shared" si="67"/>
        <v>0</v>
      </c>
    </row>
    <row r="1065" spans="1:21" x14ac:dyDescent="0.25">
      <c r="A1065">
        <v>1074</v>
      </c>
      <c r="B1065" t="s">
        <v>457</v>
      </c>
      <c r="C1065">
        <v>14200</v>
      </c>
      <c r="D1065">
        <v>402</v>
      </c>
      <c r="E1065">
        <v>22</v>
      </c>
      <c r="F1065">
        <v>361</v>
      </c>
      <c r="G1065">
        <v>34</v>
      </c>
      <c r="H1065">
        <v>192</v>
      </c>
      <c r="I1065">
        <v>33</v>
      </c>
      <c r="J1065">
        <v>13</v>
      </c>
      <c r="K1065">
        <v>80</v>
      </c>
      <c r="L1065">
        <v>431</v>
      </c>
      <c r="M1065">
        <v>1707</v>
      </c>
      <c r="N1065">
        <v>143</v>
      </c>
      <c r="O1065">
        <v>106</v>
      </c>
      <c r="P1065">
        <v>166</v>
      </c>
      <c r="Q1065">
        <f t="shared" si="64"/>
        <v>1</v>
      </c>
      <c r="R1065">
        <f>SUMIFS(Tabel132[Cluster],Tabel132[ID],A1065)</f>
        <v>17</v>
      </c>
      <c r="S1065">
        <f t="shared" si="65"/>
        <v>0.14823156721986661</v>
      </c>
      <c r="T1065">
        <f t="shared" si="66"/>
        <v>105</v>
      </c>
      <c r="U1065">
        <f t="shared" si="67"/>
        <v>510.6</v>
      </c>
    </row>
    <row r="1066" spans="1:21" x14ac:dyDescent="0.25">
      <c r="A1066">
        <v>1075</v>
      </c>
      <c r="B1066" t="s">
        <v>1116</v>
      </c>
      <c r="C1066">
        <v>32800</v>
      </c>
      <c r="D1066">
        <v>589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f t="shared" si="64"/>
        <v>0</v>
      </c>
      <c r="R1066">
        <f>SUMIFS(Tabel132[Cluster],Tabel132[ID],A1066)</f>
        <v>42</v>
      </c>
      <c r="S1066" t="str">
        <f t="shared" si="65"/>
        <v/>
      </c>
      <c r="T1066">
        <f t="shared" si="66"/>
        <v>0</v>
      </c>
      <c r="U1066">
        <f t="shared" si="67"/>
        <v>0</v>
      </c>
    </row>
    <row r="1067" spans="1:21" x14ac:dyDescent="0.25">
      <c r="A1067">
        <v>1076</v>
      </c>
      <c r="B1067" t="s">
        <v>1117</v>
      </c>
      <c r="C1067">
        <v>100500</v>
      </c>
      <c r="D1067">
        <v>933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f t="shared" si="64"/>
        <v>0</v>
      </c>
      <c r="R1067">
        <f>SUMIFS(Tabel132[Cluster],Tabel132[ID],A1067)</f>
        <v>0</v>
      </c>
      <c r="S1067" t="str">
        <f t="shared" si="65"/>
        <v/>
      </c>
      <c r="T1067">
        <f t="shared" si="66"/>
        <v>0</v>
      </c>
      <c r="U1067">
        <f t="shared" si="67"/>
        <v>0</v>
      </c>
    </row>
    <row r="1068" spans="1:21" x14ac:dyDescent="0.25">
      <c r="A1068">
        <v>1077</v>
      </c>
      <c r="B1068" t="s">
        <v>458</v>
      </c>
      <c r="C1068">
        <v>67800</v>
      </c>
      <c r="D1068">
        <v>444</v>
      </c>
      <c r="E1068">
        <v>46</v>
      </c>
      <c r="F1068">
        <v>1</v>
      </c>
      <c r="G1068">
        <v>0</v>
      </c>
      <c r="H1068">
        <v>44</v>
      </c>
      <c r="I1068">
        <v>80</v>
      </c>
      <c r="J1068">
        <v>5</v>
      </c>
      <c r="K1068">
        <v>1</v>
      </c>
      <c r="L1068">
        <v>1</v>
      </c>
      <c r="M1068">
        <v>16</v>
      </c>
      <c r="N1068">
        <v>20</v>
      </c>
      <c r="O1068">
        <v>7</v>
      </c>
      <c r="P1068">
        <v>1</v>
      </c>
      <c r="Q1068">
        <f t="shared" si="64"/>
        <v>1</v>
      </c>
      <c r="R1068">
        <f>SUMIFS(Tabel132[Cluster],Tabel132[ID],A1068)</f>
        <v>80</v>
      </c>
      <c r="S1068">
        <f t="shared" si="65"/>
        <v>0.29395368472019318</v>
      </c>
      <c r="T1068">
        <f t="shared" si="66"/>
        <v>25.285714285714285</v>
      </c>
      <c r="U1068">
        <f t="shared" si="67"/>
        <v>9</v>
      </c>
    </row>
    <row r="1069" spans="1:21" x14ac:dyDescent="0.25">
      <c r="A1069">
        <v>1078</v>
      </c>
      <c r="B1069" t="s">
        <v>1118</v>
      </c>
      <c r="C1069">
        <v>117500</v>
      </c>
      <c r="D1069">
        <v>1032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f t="shared" si="64"/>
        <v>0</v>
      </c>
      <c r="R1069">
        <f>SUMIFS(Tabel132[Cluster],Tabel132[ID],A1069)</f>
        <v>0</v>
      </c>
      <c r="S1069" t="str">
        <f t="shared" si="65"/>
        <v/>
      </c>
      <c r="T1069">
        <f t="shared" si="66"/>
        <v>0</v>
      </c>
      <c r="U1069">
        <f t="shared" si="67"/>
        <v>0</v>
      </c>
    </row>
    <row r="1070" spans="1:21" x14ac:dyDescent="0.25">
      <c r="A1070">
        <v>1079</v>
      </c>
      <c r="B1070" t="s">
        <v>1119</v>
      </c>
      <c r="C1070">
        <v>65300</v>
      </c>
      <c r="D1070">
        <v>475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f t="shared" si="64"/>
        <v>0</v>
      </c>
      <c r="R1070">
        <f>SUMIFS(Tabel132[Cluster],Tabel132[ID],A1070)</f>
        <v>77</v>
      </c>
      <c r="S1070" t="str">
        <f t="shared" si="65"/>
        <v/>
      </c>
      <c r="T1070">
        <f t="shared" si="66"/>
        <v>0</v>
      </c>
      <c r="U1070">
        <f t="shared" si="67"/>
        <v>0</v>
      </c>
    </row>
    <row r="1071" spans="1:21" x14ac:dyDescent="0.25">
      <c r="A1071">
        <v>1080</v>
      </c>
      <c r="B1071" t="s">
        <v>1120</v>
      </c>
      <c r="C1071">
        <v>37500</v>
      </c>
      <c r="D1071">
        <v>1089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f t="shared" si="64"/>
        <v>0</v>
      </c>
      <c r="R1071">
        <f>SUMIFS(Tabel132[Cluster],Tabel132[ID],A1071)</f>
        <v>0</v>
      </c>
      <c r="S1071" t="str">
        <f t="shared" si="65"/>
        <v/>
      </c>
      <c r="T1071">
        <f t="shared" si="66"/>
        <v>0</v>
      </c>
      <c r="U1071">
        <f t="shared" si="67"/>
        <v>0</v>
      </c>
    </row>
    <row r="1072" spans="1:21" x14ac:dyDescent="0.25">
      <c r="A1072">
        <v>1081</v>
      </c>
      <c r="B1072" t="s">
        <v>459</v>
      </c>
      <c r="C1072">
        <v>9000</v>
      </c>
      <c r="D1072">
        <v>44</v>
      </c>
      <c r="E1072">
        <v>86</v>
      </c>
      <c r="F1072">
        <v>13</v>
      </c>
      <c r="G1072">
        <v>70</v>
      </c>
      <c r="H1072">
        <v>202</v>
      </c>
      <c r="I1072">
        <v>99</v>
      </c>
      <c r="J1072">
        <v>18</v>
      </c>
      <c r="K1072">
        <v>213</v>
      </c>
      <c r="L1072">
        <v>13</v>
      </c>
      <c r="M1072">
        <v>19</v>
      </c>
      <c r="N1072">
        <v>245</v>
      </c>
      <c r="O1072">
        <v>42</v>
      </c>
      <c r="P1072">
        <v>330</v>
      </c>
      <c r="Q1072">
        <f t="shared" si="64"/>
        <v>1</v>
      </c>
      <c r="R1072">
        <f>SUMIFS(Tabel132[Cluster],Tabel132[ID],A1072)</f>
        <v>26</v>
      </c>
      <c r="S1072">
        <f t="shared" si="65"/>
        <v>0.66088561809062196</v>
      </c>
      <c r="T1072">
        <f t="shared" si="66"/>
        <v>100.14285714285714</v>
      </c>
      <c r="U1072">
        <f t="shared" si="67"/>
        <v>129.80000000000001</v>
      </c>
    </row>
    <row r="1073" spans="1:21" x14ac:dyDescent="0.25">
      <c r="A1073">
        <v>1082</v>
      </c>
      <c r="B1073" t="s">
        <v>1121</v>
      </c>
      <c r="C1073">
        <v>32900</v>
      </c>
      <c r="D1073">
        <v>589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f t="shared" si="64"/>
        <v>0</v>
      </c>
      <c r="R1073">
        <f>SUMIFS(Tabel132[Cluster],Tabel132[ID],A1073)</f>
        <v>42</v>
      </c>
      <c r="S1073" t="str">
        <f t="shared" si="65"/>
        <v/>
      </c>
      <c r="T1073">
        <f t="shared" si="66"/>
        <v>0</v>
      </c>
      <c r="U1073">
        <f t="shared" si="67"/>
        <v>0</v>
      </c>
    </row>
    <row r="1074" spans="1:21" x14ac:dyDescent="0.25">
      <c r="A1074">
        <v>1083</v>
      </c>
      <c r="B1074" t="s">
        <v>1122</v>
      </c>
      <c r="C1074">
        <v>115000</v>
      </c>
      <c r="D1074">
        <v>824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f t="shared" si="64"/>
        <v>0</v>
      </c>
      <c r="R1074">
        <f>SUMIFS(Tabel132[Cluster],Tabel132[ID],A1074)</f>
        <v>0</v>
      </c>
      <c r="S1074" t="str">
        <f t="shared" si="65"/>
        <v/>
      </c>
      <c r="T1074">
        <f t="shared" si="66"/>
        <v>0</v>
      </c>
      <c r="U1074">
        <f t="shared" si="67"/>
        <v>0</v>
      </c>
    </row>
    <row r="1075" spans="1:21" x14ac:dyDescent="0.25">
      <c r="A1075">
        <v>1084</v>
      </c>
      <c r="B1075" t="s">
        <v>460</v>
      </c>
      <c r="C1075">
        <v>45100</v>
      </c>
      <c r="D1075">
        <v>822</v>
      </c>
      <c r="E1075">
        <v>2185</v>
      </c>
      <c r="F1075">
        <v>1543</v>
      </c>
      <c r="G1075">
        <v>1071</v>
      </c>
      <c r="H1075">
        <v>2936</v>
      </c>
      <c r="I1075">
        <v>1656</v>
      </c>
      <c r="J1075">
        <v>1727</v>
      </c>
      <c r="K1075">
        <v>1002</v>
      </c>
      <c r="L1075">
        <v>1695</v>
      </c>
      <c r="M1075">
        <v>864</v>
      </c>
      <c r="N1075">
        <v>2654</v>
      </c>
      <c r="O1075">
        <v>4219</v>
      </c>
      <c r="P1075">
        <v>1654</v>
      </c>
      <c r="Q1075">
        <f t="shared" si="64"/>
        <v>1</v>
      </c>
      <c r="R1075">
        <f>SUMIFS(Tabel132[Cluster],Tabel132[ID],A1075)</f>
        <v>59</v>
      </c>
      <c r="S1075">
        <f t="shared" si="65"/>
        <v>0.40943191258989353</v>
      </c>
      <c r="T1075">
        <f t="shared" si="66"/>
        <v>1731.4285714285713</v>
      </c>
      <c r="U1075">
        <f t="shared" si="67"/>
        <v>2217.1999999999998</v>
      </c>
    </row>
    <row r="1076" spans="1:21" x14ac:dyDescent="0.25">
      <c r="A1076">
        <v>1085</v>
      </c>
      <c r="B1076" t="s">
        <v>461</v>
      </c>
      <c r="C1076">
        <v>2600</v>
      </c>
      <c r="D1076">
        <v>993</v>
      </c>
      <c r="E1076">
        <v>590</v>
      </c>
      <c r="F1076">
        <v>79</v>
      </c>
      <c r="G1076">
        <v>183</v>
      </c>
      <c r="H1076">
        <v>732</v>
      </c>
      <c r="I1076">
        <v>505</v>
      </c>
      <c r="J1076">
        <v>105</v>
      </c>
      <c r="K1076">
        <v>476</v>
      </c>
      <c r="L1076">
        <v>122</v>
      </c>
      <c r="M1076">
        <v>228</v>
      </c>
      <c r="N1076">
        <v>1510</v>
      </c>
      <c r="O1076">
        <v>603</v>
      </c>
      <c r="P1076">
        <v>1114</v>
      </c>
      <c r="Q1076">
        <f t="shared" si="64"/>
        <v>1</v>
      </c>
      <c r="R1076">
        <f>SUMIFS(Tabel132[Cluster],Tabel132[ID],A1076)</f>
        <v>4</v>
      </c>
      <c r="S1076">
        <f t="shared" si="65"/>
        <v>0.20741762499956287</v>
      </c>
      <c r="T1076">
        <f t="shared" si="66"/>
        <v>381.42857142857144</v>
      </c>
      <c r="U1076">
        <f t="shared" si="67"/>
        <v>715.4</v>
      </c>
    </row>
    <row r="1077" spans="1:21" x14ac:dyDescent="0.25">
      <c r="A1077">
        <v>1086</v>
      </c>
      <c r="B1077" t="s">
        <v>462</v>
      </c>
      <c r="C1077">
        <v>7300</v>
      </c>
      <c r="D1077">
        <v>361</v>
      </c>
      <c r="E1077">
        <v>94</v>
      </c>
      <c r="F1077">
        <v>57</v>
      </c>
      <c r="G1077">
        <v>208</v>
      </c>
      <c r="H1077">
        <v>394</v>
      </c>
      <c r="I1077">
        <v>173</v>
      </c>
      <c r="J1077">
        <v>70</v>
      </c>
      <c r="K1077">
        <v>33</v>
      </c>
      <c r="L1077">
        <v>58</v>
      </c>
      <c r="M1077">
        <v>68</v>
      </c>
      <c r="N1077">
        <v>288</v>
      </c>
      <c r="O1077">
        <v>99</v>
      </c>
      <c r="P1077">
        <v>82</v>
      </c>
      <c r="Q1077">
        <f t="shared" si="64"/>
        <v>1</v>
      </c>
      <c r="R1077">
        <f>SUMIFS(Tabel132[Cluster],Tabel132[ID],A1077)</f>
        <v>10</v>
      </c>
      <c r="S1077">
        <f t="shared" si="65"/>
        <v>0.68592618570995012</v>
      </c>
      <c r="T1077">
        <f t="shared" si="66"/>
        <v>147</v>
      </c>
      <c r="U1077">
        <f t="shared" si="67"/>
        <v>119</v>
      </c>
    </row>
    <row r="1078" spans="1:21" x14ac:dyDescent="0.25">
      <c r="A1078">
        <v>1087</v>
      </c>
      <c r="B1078" t="s">
        <v>1123</v>
      </c>
      <c r="C1078">
        <v>117700</v>
      </c>
      <c r="D1078">
        <v>1040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f t="shared" si="64"/>
        <v>0</v>
      </c>
      <c r="R1078">
        <f>SUMIFS(Tabel132[Cluster],Tabel132[ID],A1078)</f>
        <v>0</v>
      </c>
      <c r="S1078" t="str">
        <f t="shared" si="65"/>
        <v/>
      </c>
      <c r="T1078">
        <f t="shared" si="66"/>
        <v>0</v>
      </c>
      <c r="U1078">
        <f t="shared" si="67"/>
        <v>0</v>
      </c>
    </row>
    <row r="1079" spans="1:21" x14ac:dyDescent="0.25">
      <c r="A1079">
        <v>1088</v>
      </c>
      <c r="B1079" t="s">
        <v>1124</v>
      </c>
      <c r="C1079">
        <v>65400</v>
      </c>
      <c r="D1079">
        <v>475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f t="shared" si="64"/>
        <v>0</v>
      </c>
      <c r="R1079">
        <f>SUMIFS(Tabel132[Cluster],Tabel132[ID],A1079)</f>
        <v>77</v>
      </c>
      <c r="S1079" t="str">
        <f t="shared" si="65"/>
        <v/>
      </c>
      <c r="T1079">
        <f t="shared" si="66"/>
        <v>0</v>
      </c>
      <c r="U1079">
        <f t="shared" si="67"/>
        <v>0</v>
      </c>
    </row>
    <row r="1080" spans="1:21" x14ac:dyDescent="0.25">
      <c r="A1080">
        <v>1089</v>
      </c>
      <c r="B1080" t="s">
        <v>463</v>
      </c>
      <c r="C1080">
        <v>37400</v>
      </c>
      <c r="D1080">
        <v>695</v>
      </c>
      <c r="E1080">
        <v>2001</v>
      </c>
      <c r="F1080">
        <v>3609</v>
      </c>
      <c r="G1080">
        <v>5041</v>
      </c>
      <c r="H1080">
        <v>7698</v>
      </c>
      <c r="I1080">
        <v>2621</v>
      </c>
      <c r="J1080">
        <v>2516</v>
      </c>
      <c r="K1080">
        <v>3781</v>
      </c>
      <c r="L1080">
        <v>2349</v>
      </c>
      <c r="M1080">
        <v>2588</v>
      </c>
      <c r="N1080">
        <v>4230</v>
      </c>
      <c r="O1080">
        <v>7171</v>
      </c>
      <c r="P1080">
        <v>5319</v>
      </c>
      <c r="Q1080">
        <f t="shared" si="64"/>
        <v>1</v>
      </c>
      <c r="R1080">
        <f>SUMIFS(Tabel132[Cluster],Tabel132[ID],A1080)</f>
        <v>0</v>
      </c>
      <c r="S1080">
        <f t="shared" si="65"/>
        <v>0.71394826522473109</v>
      </c>
      <c r="T1080">
        <f t="shared" si="66"/>
        <v>3895.2857142857142</v>
      </c>
      <c r="U1080">
        <f t="shared" si="67"/>
        <v>4331.3999999999996</v>
      </c>
    </row>
    <row r="1081" spans="1:21" x14ac:dyDescent="0.25">
      <c r="A1081">
        <v>1090</v>
      </c>
      <c r="B1081" t="s">
        <v>464</v>
      </c>
      <c r="C1081">
        <v>8100</v>
      </c>
      <c r="D1081">
        <v>378</v>
      </c>
      <c r="E1081">
        <v>3350</v>
      </c>
      <c r="F1081">
        <v>3634</v>
      </c>
      <c r="G1081">
        <v>4993</v>
      </c>
      <c r="H1081">
        <v>10195</v>
      </c>
      <c r="I1081">
        <v>6995</v>
      </c>
      <c r="J1081">
        <v>4173</v>
      </c>
      <c r="K1081">
        <v>3663</v>
      </c>
      <c r="L1081">
        <v>3678</v>
      </c>
      <c r="M1081">
        <v>4413</v>
      </c>
      <c r="N1081">
        <v>11481</v>
      </c>
      <c r="O1081">
        <v>6124</v>
      </c>
      <c r="P1081">
        <v>9964</v>
      </c>
      <c r="Q1081">
        <f t="shared" si="64"/>
        <v>1</v>
      </c>
      <c r="R1081">
        <f>SUMIFS(Tabel132[Cluster],Tabel132[ID],A1081)</f>
        <v>11</v>
      </c>
      <c r="S1081">
        <f t="shared" si="65"/>
        <v>0.30423099193088521</v>
      </c>
      <c r="T1081">
        <f t="shared" si="66"/>
        <v>5286.1428571428569</v>
      </c>
      <c r="U1081">
        <f t="shared" si="67"/>
        <v>7132</v>
      </c>
    </row>
    <row r="1082" spans="1:21" x14ac:dyDescent="0.25">
      <c r="A1082">
        <v>1091</v>
      </c>
      <c r="B1082" t="s">
        <v>1125</v>
      </c>
      <c r="C1082">
        <v>57200</v>
      </c>
      <c r="D1082">
        <v>928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f t="shared" si="64"/>
        <v>0</v>
      </c>
      <c r="R1082">
        <f>SUMIFS(Tabel132[Cluster],Tabel132[ID],A1082)</f>
        <v>0</v>
      </c>
      <c r="S1082" t="str">
        <f t="shared" si="65"/>
        <v/>
      </c>
      <c r="T1082">
        <f t="shared" si="66"/>
        <v>0</v>
      </c>
      <c r="U1082">
        <f t="shared" si="67"/>
        <v>0</v>
      </c>
    </row>
    <row r="1083" spans="1:21" x14ac:dyDescent="0.25">
      <c r="A1083">
        <v>1092</v>
      </c>
      <c r="B1083" t="s">
        <v>465</v>
      </c>
      <c r="C1083">
        <v>108100</v>
      </c>
      <c r="D1083">
        <v>896</v>
      </c>
      <c r="E1083">
        <v>998</v>
      </c>
      <c r="F1083">
        <v>357</v>
      </c>
      <c r="G1083">
        <v>120</v>
      </c>
      <c r="H1083">
        <v>1383</v>
      </c>
      <c r="I1083">
        <v>644</v>
      </c>
      <c r="J1083">
        <v>371</v>
      </c>
      <c r="K1083">
        <v>537</v>
      </c>
      <c r="L1083">
        <v>598</v>
      </c>
      <c r="M1083">
        <v>401</v>
      </c>
      <c r="N1083">
        <v>501</v>
      </c>
      <c r="O1083">
        <v>818</v>
      </c>
      <c r="P1083">
        <v>544</v>
      </c>
      <c r="Q1083">
        <f t="shared" si="64"/>
        <v>1</v>
      </c>
      <c r="R1083">
        <f>SUMIFS(Tabel132[Cluster],Tabel132[ID],A1083)</f>
        <v>0</v>
      </c>
      <c r="S1083">
        <f t="shared" si="65"/>
        <v>0.78303482564279325</v>
      </c>
      <c r="T1083">
        <f t="shared" si="66"/>
        <v>630</v>
      </c>
      <c r="U1083">
        <f t="shared" si="67"/>
        <v>572.4</v>
      </c>
    </row>
    <row r="1084" spans="1:21" x14ac:dyDescent="0.25">
      <c r="A1084">
        <v>1093</v>
      </c>
      <c r="B1084" t="s">
        <v>466</v>
      </c>
      <c r="C1084">
        <v>87600</v>
      </c>
      <c r="D1084">
        <v>987</v>
      </c>
      <c r="E1084">
        <v>3</v>
      </c>
      <c r="F1084">
        <v>21</v>
      </c>
      <c r="G1084">
        <v>1</v>
      </c>
      <c r="H1084">
        <v>190</v>
      </c>
      <c r="I1084">
        <v>0</v>
      </c>
      <c r="J1084">
        <v>1</v>
      </c>
      <c r="K1084">
        <v>808</v>
      </c>
      <c r="L1084">
        <v>0</v>
      </c>
      <c r="M1084">
        <v>3</v>
      </c>
      <c r="N1084">
        <v>55</v>
      </c>
      <c r="O1084">
        <v>38</v>
      </c>
      <c r="P1084">
        <v>1298</v>
      </c>
      <c r="Q1084">
        <f t="shared" si="64"/>
        <v>1</v>
      </c>
      <c r="R1084">
        <f>SUMIFS(Tabel132[Cluster],Tabel132[ID],A1084)</f>
        <v>94</v>
      </c>
      <c r="S1084">
        <f t="shared" si="65"/>
        <v>0.60931356380130453</v>
      </c>
      <c r="T1084">
        <f t="shared" si="66"/>
        <v>146.28571428571428</v>
      </c>
      <c r="U1084">
        <f t="shared" si="67"/>
        <v>278.8</v>
      </c>
    </row>
    <row r="1085" spans="1:21" x14ac:dyDescent="0.25">
      <c r="A1085">
        <v>1094</v>
      </c>
      <c r="B1085" t="s">
        <v>467</v>
      </c>
      <c r="C1085">
        <v>5200</v>
      </c>
      <c r="D1085">
        <v>337</v>
      </c>
      <c r="E1085">
        <v>485</v>
      </c>
      <c r="F1085">
        <v>260</v>
      </c>
      <c r="G1085">
        <v>80</v>
      </c>
      <c r="H1085">
        <v>755</v>
      </c>
      <c r="I1085">
        <v>470</v>
      </c>
      <c r="J1085">
        <v>157</v>
      </c>
      <c r="K1085">
        <v>149</v>
      </c>
      <c r="L1085">
        <v>117</v>
      </c>
      <c r="M1085">
        <v>164</v>
      </c>
      <c r="N1085">
        <v>450</v>
      </c>
      <c r="O1085">
        <v>382</v>
      </c>
      <c r="P1085">
        <v>187</v>
      </c>
      <c r="Q1085">
        <f t="shared" si="64"/>
        <v>1</v>
      </c>
      <c r="R1085">
        <f>SUMIFS(Tabel132[Cluster],Tabel132[ID],A1085)</f>
        <v>7</v>
      </c>
      <c r="S1085">
        <f t="shared" si="65"/>
        <v>0.54696806928141017</v>
      </c>
      <c r="T1085">
        <f t="shared" si="66"/>
        <v>336.57142857142856</v>
      </c>
      <c r="U1085">
        <f t="shared" si="67"/>
        <v>260</v>
      </c>
    </row>
    <row r="1086" spans="1:21" x14ac:dyDescent="0.25">
      <c r="A1086">
        <v>1095</v>
      </c>
      <c r="B1086" t="s">
        <v>1126</v>
      </c>
      <c r="C1086">
        <v>117800</v>
      </c>
      <c r="D1086">
        <v>1040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f t="shared" si="64"/>
        <v>0</v>
      </c>
      <c r="R1086">
        <f>SUMIFS(Tabel132[Cluster],Tabel132[ID],A1086)</f>
        <v>0</v>
      </c>
      <c r="S1086" t="str">
        <f t="shared" si="65"/>
        <v/>
      </c>
      <c r="T1086">
        <f t="shared" si="66"/>
        <v>0</v>
      </c>
      <c r="U1086">
        <f t="shared" si="67"/>
        <v>0</v>
      </c>
    </row>
    <row r="1087" spans="1:21" x14ac:dyDescent="0.25">
      <c r="A1087">
        <v>1096</v>
      </c>
      <c r="B1087" t="s">
        <v>1127</v>
      </c>
      <c r="C1087">
        <v>66500</v>
      </c>
      <c r="D1087">
        <v>127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f t="shared" si="64"/>
        <v>0</v>
      </c>
      <c r="R1087">
        <f>SUMIFS(Tabel132[Cluster],Tabel132[ID],A1087)</f>
        <v>79</v>
      </c>
      <c r="S1087" t="str">
        <f t="shared" si="65"/>
        <v/>
      </c>
      <c r="T1087">
        <f t="shared" si="66"/>
        <v>0</v>
      </c>
      <c r="U1087">
        <f t="shared" si="67"/>
        <v>0</v>
      </c>
    </row>
    <row r="1088" spans="1:21" x14ac:dyDescent="0.25">
      <c r="A1088">
        <v>1097</v>
      </c>
      <c r="B1088" t="s">
        <v>468</v>
      </c>
      <c r="C1088">
        <v>70000</v>
      </c>
      <c r="D1088">
        <v>1129</v>
      </c>
      <c r="E1088">
        <v>5368</v>
      </c>
      <c r="F1088">
        <v>2042</v>
      </c>
      <c r="G1088">
        <v>602</v>
      </c>
      <c r="H1088">
        <v>11076</v>
      </c>
      <c r="I1088">
        <v>2806</v>
      </c>
      <c r="J1088">
        <v>1678</v>
      </c>
      <c r="K1088">
        <v>4261</v>
      </c>
      <c r="L1088">
        <v>1071</v>
      </c>
      <c r="M1088">
        <v>1137</v>
      </c>
      <c r="N1088">
        <v>6161</v>
      </c>
      <c r="O1088">
        <v>9795</v>
      </c>
      <c r="P1088">
        <v>4549</v>
      </c>
      <c r="Q1088">
        <f t="shared" si="64"/>
        <v>1</v>
      </c>
      <c r="R1088">
        <f>SUMIFS(Tabel132[Cluster],Tabel132[ID],A1088)</f>
        <v>0</v>
      </c>
      <c r="S1088">
        <f t="shared" si="65"/>
        <v>0.79239908073645449</v>
      </c>
      <c r="T1088">
        <f t="shared" si="66"/>
        <v>3976.1428571428573</v>
      </c>
      <c r="U1088">
        <f t="shared" si="67"/>
        <v>4542.6000000000004</v>
      </c>
    </row>
    <row r="1089" spans="1:21" x14ac:dyDescent="0.25">
      <c r="A1089">
        <v>1098</v>
      </c>
      <c r="B1089" t="s">
        <v>1128</v>
      </c>
      <c r="C1089">
        <v>94400</v>
      </c>
      <c r="D1089">
        <v>395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f t="shared" si="64"/>
        <v>0</v>
      </c>
      <c r="R1089">
        <f>SUMIFS(Tabel132[Cluster],Tabel132[ID],A1089)</f>
        <v>96</v>
      </c>
      <c r="S1089" t="str">
        <f t="shared" si="65"/>
        <v/>
      </c>
      <c r="T1089">
        <f t="shared" si="66"/>
        <v>0</v>
      </c>
      <c r="U1089">
        <f t="shared" si="67"/>
        <v>0</v>
      </c>
    </row>
    <row r="1090" spans="1:21" x14ac:dyDescent="0.25">
      <c r="A1090">
        <v>1099</v>
      </c>
      <c r="B1090" t="s">
        <v>1129</v>
      </c>
      <c r="C1090">
        <v>111100</v>
      </c>
      <c r="D1090">
        <v>768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f t="shared" si="64"/>
        <v>0</v>
      </c>
      <c r="R1090">
        <f>SUMIFS(Tabel132[Cluster],Tabel132[ID],A1090)</f>
        <v>0</v>
      </c>
      <c r="S1090" t="str">
        <f t="shared" si="65"/>
        <v/>
      </c>
      <c r="T1090">
        <f t="shared" si="66"/>
        <v>0</v>
      </c>
      <c r="U1090">
        <f t="shared" si="67"/>
        <v>0</v>
      </c>
    </row>
    <row r="1091" spans="1:21" x14ac:dyDescent="0.25">
      <c r="A1091">
        <v>1100</v>
      </c>
      <c r="B1091" t="s">
        <v>1130</v>
      </c>
      <c r="C1091">
        <v>81900</v>
      </c>
      <c r="D1091">
        <v>323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f t="shared" si="64"/>
        <v>0</v>
      </c>
      <c r="R1091">
        <f>SUMIFS(Tabel132[Cluster],Tabel132[ID],A1091)</f>
        <v>91</v>
      </c>
      <c r="S1091" t="str">
        <f t="shared" si="65"/>
        <v/>
      </c>
      <c r="T1091">
        <f t="shared" si="66"/>
        <v>0</v>
      </c>
      <c r="U1091">
        <f t="shared" si="67"/>
        <v>0</v>
      </c>
    </row>
    <row r="1092" spans="1:21" x14ac:dyDescent="0.25">
      <c r="A1092">
        <v>1101</v>
      </c>
      <c r="B1092" t="s">
        <v>469</v>
      </c>
      <c r="C1092">
        <v>23700</v>
      </c>
      <c r="D1092">
        <v>104</v>
      </c>
      <c r="E1092">
        <v>850</v>
      </c>
      <c r="F1092">
        <v>506</v>
      </c>
      <c r="G1092">
        <v>1208</v>
      </c>
      <c r="H1092">
        <v>1392</v>
      </c>
      <c r="I1092">
        <v>1623</v>
      </c>
      <c r="J1092">
        <v>790</v>
      </c>
      <c r="K1092">
        <v>473</v>
      </c>
      <c r="L1092">
        <v>589</v>
      </c>
      <c r="M1092">
        <v>620</v>
      </c>
      <c r="N1092">
        <v>3845</v>
      </c>
      <c r="O1092">
        <v>644</v>
      </c>
      <c r="P1092">
        <v>1542</v>
      </c>
      <c r="Q1092">
        <f t="shared" ref="Q1092:Q1155" si="68">IF(AND(T1092=0,U1092=0),0,1)</f>
        <v>1</v>
      </c>
      <c r="R1092">
        <f>SUMIFS(Tabel132[Cluster],Tabel132[ID],A1092)</f>
        <v>30</v>
      </c>
      <c r="S1092">
        <f t="shared" ref="S1092:S1155" si="69">IFERROR(_xlfn.T.TEST(E1092:K1092,L1092:P1092,2,2),"")</f>
        <v>0.41659270361131207</v>
      </c>
      <c r="T1092">
        <f t="shared" ref="T1092:T1155" si="70">AVERAGE(E1092:K1092)</f>
        <v>977.42857142857144</v>
      </c>
      <c r="U1092">
        <f t="shared" ref="U1092:U1155" si="71">AVERAGE(L1092:P1092)</f>
        <v>1448</v>
      </c>
    </row>
    <row r="1093" spans="1:21" x14ac:dyDescent="0.25">
      <c r="A1093">
        <v>1102</v>
      </c>
      <c r="B1093" t="s">
        <v>470</v>
      </c>
      <c r="C1093">
        <v>6100</v>
      </c>
      <c r="D1093">
        <v>345</v>
      </c>
      <c r="E1093">
        <v>8058</v>
      </c>
      <c r="F1093">
        <v>5118</v>
      </c>
      <c r="G1093">
        <v>3856</v>
      </c>
      <c r="H1093">
        <v>5937</v>
      </c>
      <c r="I1093">
        <v>7763</v>
      </c>
      <c r="J1093">
        <v>5968</v>
      </c>
      <c r="K1093">
        <v>12880</v>
      </c>
      <c r="L1093">
        <v>4521</v>
      </c>
      <c r="M1093">
        <v>5364</v>
      </c>
      <c r="N1093">
        <v>11358</v>
      </c>
      <c r="O1093">
        <v>7180</v>
      </c>
      <c r="P1093">
        <v>12630</v>
      </c>
      <c r="Q1093">
        <f t="shared" si="68"/>
        <v>1</v>
      </c>
      <c r="R1093">
        <f>SUMIFS(Tabel132[Cluster],Tabel132[ID],A1093)</f>
        <v>8</v>
      </c>
      <c r="S1093">
        <f t="shared" si="69"/>
        <v>0.56375562610459129</v>
      </c>
      <c r="T1093">
        <f t="shared" si="70"/>
        <v>7082.8571428571431</v>
      </c>
      <c r="U1093">
        <f t="shared" si="71"/>
        <v>8210.6</v>
      </c>
    </row>
    <row r="1094" spans="1:21" x14ac:dyDescent="0.25">
      <c r="A1094">
        <v>1103</v>
      </c>
      <c r="B1094" t="s">
        <v>1131</v>
      </c>
      <c r="C1094">
        <v>117900</v>
      </c>
      <c r="D1094">
        <v>1040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f t="shared" si="68"/>
        <v>0</v>
      </c>
      <c r="R1094">
        <f>SUMIFS(Tabel132[Cluster],Tabel132[ID],A1094)</f>
        <v>0</v>
      </c>
      <c r="S1094" t="str">
        <f t="shared" si="69"/>
        <v/>
      </c>
      <c r="T1094">
        <f t="shared" si="70"/>
        <v>0</v>
      </c>
      <c r="U1094">
        <f t="shared" si="71"/>
        <v>0</v>
      </c>
    </row>
    <row r="1095" spans="1:21" x14ac:dyDescent="0.25">
      <c r="A1095">
        <v>1104</v>
      </c>
      <c r="B1095" t="s">
        <v>1132</v>
      </c>
      <c r="C1095">
        <v>66600</v>
      </c>
      <c r="D1095">
        <v>127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f t="shared" si="68"/>
        <v>0</v>
      </c>
      <c r="R1095">
        <f>SUMIFS(Tabel132[Cluster],Tabel132[ID],A1095)</f>
        <v>79</v>
      </c>
      <c r="S1095" t="str">
        <f t="shared" si="69"/>
        <v/>
      </c>
      <c r="T1095">
        <f t="shared" si="70"/>
        <v>0</v>
      </c>
      <c r="U1095">
        <f t="shared" si="71"/>
        <v>0</v>
      </c>
    </row>
    <row r="1096" spans="1:21" x14ac:dyDescent="0.25">
      <c r="A1096">
        <v>1105</v>
      </c>
      <c r="B1096" t="s">
        <v>471</v>
      </c>
      <c r="C1096">
        <v>50700</v>
      </c>
      <c r="D1096">
        <v>278</v>
      </c>
      <c r="E1096">
        <v>82</v>
      </c>
      <c r="F1096">
        <v>72</v>
      </c>
      <c r="G1096">
        <v>51</v>
      </c>
      <c r="H1096">
        <v>318</v>
      </c>
      <c r="I1096">
        <v>257</v>
      </c>
      <c r="J1096">
        <v>74</v>
      </c>
      <c r="K1096">
        <v>15</v>
      </c>
      <c r="L1096">
        <v>54</v>
      </c>
      <c r="M1096">
        <v>25</v>
      </c>
      <c r="N1096">
        <v>75</v>
      </c>
      <c r="O1096">
        <v>119</v>
      </c>
      <c r="P1096">
        <v>201</v>
      </c>
      <c r="Q1096">
        <f t="shared" si="68"/>
        <v>1</v>
      </c>
      <c r="R1096">
        <f>SUMIFS(Tabel132[Cluster],Tabel132[ID],A1096)</f>
        <v>66</v>
      </c>
      <c r="S1096">
        <f t="shared" si="69"/>
        <v>0.62419601536639524</v>
      </c>
      <c r="T1096">
        <f t="shared" si="70"/>
        <v>124.14285714285714</v>
      </c>
      <c r="U1096">
        <f t="shared" si="71"/>
        <v>94.8</v>
      </c>
    </row>
    <row r="1097" spans="1:21" x14ac:dyDescent="0.25">
      <c r="A1097">
        <v>1106</v>
      </c>
      <c r="B1097" t="s">
        <v>472</v>
      </c>
      <c r="C1097">
        <v>10000</v>
      </c>
      <c r="D1097">
        <v>677</v>
      </c>
      <c r="E1097">
        <v>104</v>
      </c>
      <c r="F1097">
        <v>4663</v>
      </c>
      <c r="G1097">
        <v>2128</v>
      </c>
      <c r="H1097">
        <v>1196</v>
      </c>
      <c r="I1097">
        <v>841</v>
      </c>
      <c r="J1097">
        <v>725</v>
      </c>
      <c r="K1097">
        <v>410</v>
      </c>
      <c r="L1097">
        <v>585</v>
      </c>
      <c r="M1097">
        <v>1875</v>
      </c>
      <c r="N1097">
        <v>2273</v>
      </c>
      <c r="O1097">
        <v>662</v>
      </c>
      <c r="P1097">
        <v>990</v>
      </c>
      <c r="Q1097">
        <f t="shared" si="68"/>
        <v>1</v>
      </c>
      <c r="R1097">
        <f>SUMIFS(Tabel132[Cluster],Tabel132[ID],A1097)</f>
        <v>13</v>
      </c>
      <c r="S1097">
        <f t="shared" si="69"/>
        <v>0.83671809166993727</v>
      </c>
      <c r="T1097">
        <f t="shared" si="70"/>
        <v>1438.1428571428571</v>
      </c>
      <c r="U1097">
        <f t="shared" si="71"/>
        <v>1277</v>
      </c>
    </row>
    <row r="1098" spans="1:21" x14ac:dyDescent="0.25">
      <c r="A1098">
        <v>1107</v>
      </c>
      <c r="B1098" t="s">
        <v>1133</v>
      </c>
      <c r="C1098">
        <v>94500</v>
      </c>
      <c r="D1098">
        <v>395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f t="shared" si="68"/>
        <v>0</v>
      </c>
      <c r="R1098">
        <f>SUMIFS(Tabel132[Cluster],Tabel132[ID],A1098)</f>
        <v>96</v>
      </c>
      <c r="S1098" t="str">
        <f t="shared" si="69"/>
        <v/>
      </c>
      <c r="T1098">
        <f t="shared" si="70"/>
        <v>0</v>
      </c>
      <c r="U1098">
        <f t="shared" si="71"/>
        <v>0</v>
      </c>
    </row>
    <row r="1099" spans="1:21" x14ac:dyDescent="0.25">
      <c r="A1099">
        <v>1108</v>
      </c>
      <c r="B1099" t="s">
        <v>1134</v>
      </c>
      <c r="C1099">
        <v>106500</v>
      </c>
      <c r="D1099">
        <v>776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f t="shared" si="68"/>
        <v>0</v>
      </c>
      <c r="R1099">
        <f>SUMIFS(Tabel132[Cluster],Tabel132[ID],A1099)</f>
        <v>0</v>
      </c>
      <c r="S1099" t="str">
        <f t="shared" si="69"/>
        <v/>
      </c>
      <c r="T1099">
        <f t="shared" si="70"/>
        <v>0</v>
      </c>
      <c r="U1099">
        <f t="shared" si="71"/>
        <v>0</v>
      </c>
    </row>
    <row r="1100" spans="1:21" x14ac:dyDescent="0.25">
      <c r="A1100">
        <v>1109</v>
      </c>
      <c r="B1100" t="s">
        <v>473</v>
      </c>
      <c r="C1100">
        <v>73200</v>
      </c>
      <c r="D1100">
        <v>141</v>
      </c>
      <c r="E1100">
        <v>3</v>
      </c>
      <c r="F1100">
        <v>0</v>
      </c>
      <c r="G1100">
        <v>1</v>
      </c>
      <c r="H1100">
        <v>1</v>
      </c>
      <c r="I1100">
        <v>8</v>
      </c>
      <c r="J1100">
        <v>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4</v>
      </c>
      <c r="Q1100">
        <f t="shared" si="68"/>
        <v>1</v>
      </c>
      <c r="R1100">
        <f>SUMIFS(Tabel132[Cluster],Tabel132[ID],A1100)</f>
        <v>83</v>
      </c>
      <c r="S1100">
        <f t="shared" si="69"/>
        <v>0.3698820691664455</v>
      </c>
      <c r="T1100">
        <f t="shared" si="70"/>
        <v>2.1428571428571428</v>
      </c>
      <c r="U1100">
        <f t="shared" si="71"/>
        <v>0.8</v>
      </c>
    </row>
    <row r="1101" spans="1:21" x14ac:dyDescent="0.25">
      <c r="A1101">
        <v>1110</v>
      </c>
      <c r="B1101" t="s">
        <v>1135</v>
      </c>
      <c r="C1101">
        <v>75100</v>
      </c>
      <c r="D1101">
        <v>525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f t="shared" si="68"/>
        <v>0</v>
      </c>
      <c r="R1101">
        <f>SUMIFS(Tabel132[Cluster],Tabel132[ID],A1101)</f>
        <v>84</v>
      </c>
      <c r="S1101" t="str">
        <f t="shared" si="69"/>
        <v/>
      </c>
      <c r="T1101">
        <f t="shared" si="70"/>
        <v>0</v>
      </c>
      <c r="U1101">
        <f t="shared" si="71"/>
        <v>0</v>
      </c>
    </row>
    <row r="1102" spans="1:21" x14ac:dyDescent="0.25">
      <c r="A1102">
        <v>1111</v>
      </c>
      <c r="B1102" t="s">
        <v>474</v>
      </c>
      <c r="C1102">
        <v>7400</v>
      </c>
      <c r="D1102">
        <v>361</v>
      </c>
      <c r="E1102">
        <v>434</v>
      </c>
      <c r="F1102">
        <v>160</v>
      </c>
      <c r="G1102">
        <v>208</v>
      </c>
      <c r="H1102">
        <v>1758</v>
      </c>
      <c r="I1102">
        <v>454</v>
      </c>
      <c r="J1102">
        <v>284</v>
      </c>
      <c r="K1102">
        <v>164</v>
      </c>
      <c r="L1102">
        <v>236</v>
      </c>
      <c r="M1102">
        <v>296</v>
      </c>
      <c r="N1102">
        <v>1787</v>
      </c>
      <c r="O1102">
        <v>398</v>
      </c>
      <c r="P1102">
        <v>312</v>
      </c>
      <c r="Q1102">
        <f t="shared" si="68"/>
        <v>1</v>
      </c>
      <c r="R1102">
        <f>SUMIFS(Tabel132[Cluster],Tabel132[ID],A1102)</f>
        <v>10</v>
      </c>
      <c r="S1102">
        <f t="shared" si="69"/>
        <v>0.7614428290023888</v>
      </c>
      <c r="T1102">
        <f t="shared" si="70"/>
        <v>494.57142857142856</v>
      </c>
      <c r="U1102">
        <f t="shared" si="71"/>
        <v>605.79999999999995</v>
      </c>
    </row>
    <row r="1103" spans="1:21" x14ac:dyDescent="0.25">
      <c r="A1103">
        <v>1112</v>
      </c>
      <c r="B1103" t="s">
        <v>1136</v>
      </c>
      <c r="C1103">
        <v>118000</v>
      </c>
      <c r="D1103">
        <v>1040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f t="shared" si="68"/>
        <v>0</v>
      </c>
      <c r="R1103">
        <f>SUMIFS(Tabel132[Cluster],Tabel132[ID],A1103)</f>
        <v>0</v>
      </c>
      <c r="S1103" t="str">
        <f t="shared" si="69"/>
        <v/>
      </c>
      <c r="T1103">
        <f t="shared" si="70"/>
        <v>0</v>
      </c>
      <c r="U1103">
        <f t="shared" si="71"/>
        <v>0</v>
      </c>
    </row>
    <row r="1104" spans="1:21" x14ac:dyDescent="0.25">
      <c r="A1104">
        <v>1113</v>
      </c>
      <c r="B1104" t="s">
        <v>475</v>
      </c>
      <c r="C1104">
        <v>66900</v>
      </c>
      <c r="D1104">
        <v>239</v>
      </c>
      <c r="E1104">
        <v>308</v>
      </c>
      <c r="F1104">
        <v>0</v>
      </c>
      <c r="G1104">
        <v>13</v>
      </c>
      <c r="H1104">
        <v>123</v>
      </c>
      <c r="I1104">
        <v>124</v>
      </c>
      <c r="J1104">
        <v>12</v>
      </c>
      <c r="K1104">
        <v>159</v>
      </c>
      <c r="L1104">
        <v>5</v>
      </c>
      <c r="M1104">
        <v>9</v>
      </c>
      <c r="N1104">
        <v>133</v>
      </c>
      <c r="O1104">
        <v>118</v>
      </c>
      <c r="P1104">
        <v>47</v>
      </c>
      <c r="Q1104">
        <f t="shared" si="68"/>
        <v>1</v>
      </c>
      <c r="R1104">
        <f>SUMIFS(Tabel132[Cluster],Tabel132[ID],A1104)</f>
        <v>79</v>
      </c>
      <c r="S1104">
        <f t="shared" si="69"/>
        <v>0.44862184033407726</v>
      </c>
      <c r="T1104">
        <f t="shared" si="70"/>
        <v>105.57142857142857</v>
      </c>
      <c r="U1104">
        <f t="shared" si="71"/>
        <v>62.4</v>
      </c>
    </row>
    <row r="1105" spans="1:21" x14ac:dyDescent="0.25">
      <c r="A1105">
        <v>1114</v>
      </c>
      <c r="B1105" t="s">
        <v>476</v>
      </c>
      <c r="C1105">
        <v>14400</v>
      </c>
      <c r="D1105">
        <v>402</v>
      </c>
      <c r="E1105">
        <v>40</v>
      </c>
      <c r="F1105">
        <v>59</v>
      </c>
      <c r="G1105">
        <v>129</v>
      </c>
      <c r="H1105">
        <v>150</v>
      </c>
      <c r="I1105">
        <v>95</v>
      </c>
      <c r="J1105">
        <v>60</v>
      </c>
      <c r="K1105">
        <v>21</v>
      </c>
      <c r="L1105">
        <v>370</v>
      </c>
      <c r="M1105">
        <v>390</v>
      </c>
      <c r="N1105">
        <v>111</v>
      </c>
      <c r="O1105">
        <v>41</v>
      </c>
      <c r="P1105">
        <v>33</v>
      </c>
      <c r="Q1105">
        <f t="shared" si="68"/>
        <v>1</v>
      </c>
      <c r="R1105">
        <f>SUMIFS(Tabel132[Cluster],Tabel132[ID],A1105)</f>
        <v>17</v>
      </c>
      <c r="S1105">
        <f t="shared" si="69"/>
        <v>0.14252466474850464</v>
      </c>
      <c r="T1105">
        <f t="shared" si="70"/>
        <v>79.142857142857139</v>
      </c>
      <c r="U1105">
        <f t="shared" si="71"/>
        <v>189</v>
      </c>
    </row>
    <row r="1106" spans="1:21" x14ac:dyDescent="0.25">
      <c r="A1106">
        <v>1116</v>
      </c>
      <c r="B1106" t="s">
        <v>1137</v>
      </c>
      <c r="C1106">
        <v>100300</v>
      </c>
      <c r="D1106">
        <v>798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f t="shared" si="68"/>
        <v>0</v>
      </c>
      <c r="R1106">
        <f>SUMIFS(Tabel132[Cluster],Tabel132[ID],A1106)</f>
        <v>0</v>
      </c>
      <c r="S1106" t="str">
        <f t="shared" si="69"/>
        <v/>
      </c>
      <c r="T1106">
        <f t="shared" si="70"/>
        <v>0</v>
      </c>
      <c r="U1106">
        <f t="shared" si="71"/>
        <v>0</v>
      </c>
    </row>
    <row r="1107" spans="1:21" x14ac:dyDescent="0.25">
      <c r="A1107">
        <v>1117</v>
      </c>
      <c r="B1107" t="s">
        <v>1138</v>
      </c>
      <c r="C1107">
        <v>88300</v>
      </c>
      <c r="D1107">
        <v>771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f t="shared" si="68"/>
        <v>0</v>
      </c>
      <c r="R1107">
        <f>SUMIFS(Tabel132[Cluster],Tabel132[ID],A1107)</f>
        <v>95</v>
      </c>
      <c r="S1107" t="str">
        <f t="shared" si="69"/>
        <v/>
      </c>
      <c r="T1107">
        <f t="shared" si="70"/>
        <v>0</v>
      </c>
      <c r="U1107">
        <f t="shared" si="71"/>
        <v>0</v>
      </c>
    </row>
    <row r="1108" spans="1:21" x14ac:dyDescent="0.25">
      <c r="A1108">
        <v>1118</v>
      </c>
      <c r="B1108" t="s">
        <v>1139</v>
      </c>
      <c r="C1108">
        <v>75200</v>
      </c>
      <c r="D1108">
        <v>525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f t="shared" si="68"/>
        <v>0</v>
      </c>
      <c r="R1108">
        <f>SUMIFS(Tabel132[Cluster],Tabel132[ID],A1108)</f>
        <v>84</v>
      </c>
      <c r="S1108" t="str">
        <f t="shared" si="69"/>
        <v/>
      </c>
      <c r="T1108">
        <f t="shared" si="70"/>
        <v>0</v>
      </c>
      <c r="U1108">
        <f t="shared" si="71"/>
        <v>0</v>
      </c>
    </row>
    <row r="1109" spans="1:21" x14ac:dyDescent="0.25">
      <c r="A1109">
        <v>1119</v>
      </c>
      <c r="B1109" t="s">
        <v>1140</v>
      </c>
      <c r="C1109">
        <v>118100</v>
      </c>
      <c r="D1109">
        <v>1040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f t="shared" si="68"/>
        <v>0</v>
      </c>
      <c r="R1109">
        <f>SUMIFS(Tabel132[Cluster],Tabel132[ID],A1109)</f>
        <v>0</v>
      </c>
      <c r="S1109" t="str">
        <f t="shared" si="69"/>
        <v/>
      </c>
      <c r="T1109">
        <f t="shared" si="70"/>
        <v>0</v>
      </c>
      <c r="U1109">
        <f t="shared" si="71"/>
        <v>0</v>
      </c>
    </row>
    <row r="1110" spans="1:21" x14ac:dyDescent="0.25">
      <c r="A1110">
        <v>1120</v>
      </c>
      <c r="B1110" t="s">
        <v>477</v>
      </c>
      <c r="C1110">
        <v>66800</v>
      </c>
      <c r="D1110">
        <v>239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f t="shared" si="68"/>
        <v>0</v>
      </c>
      <c r="R1110">
        <f>SUMIFS(Tabel132[Cluster],Tabel132[ID],A1110)</f>
        <v>79</v>
      </c>
      <c r="S1110" t="str">
        <f t="shared" si="69"/>
        <v/>
      </c>
      <c r="T1110">
        <f t="shared" si="70"/>
        <v>0</v>
      </c>
      <c r="U1110">
        <f t="shared" si="71"/>
        <v>0</v>
      </c>
    </row>
    <row r="1111" spans="1:21" x14ac:dyDescent="0.25">
      <c r="A1111">
        <v>1121</v>
      </c>
      <c r="B1111" t="s">
        <v>1141</v>
      </c>
      <c r="C1111">
        <v>41400</v>
      </c>
      <c r="D1111">
        <v>918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f t="shared" si="68"/>
        <v>0</v>
      </c>
      <c r="R1111">
        <f>SUMIFS(Tabel132[Cluster],Tabel132[ID],A1111)</f>
        <v>54</v>
      </c>
      <c r="S1111" t="str">
        <f t="shared" si="69"/>
        <v/>
      </c>
      <c r="T1111">
        <f t="shared" si="70"/>
        <v>0</v>
      </c>
      <c r="U1111">
        <f t="shared" si="71"/>
        <v>0</v>
      </c>
    </row>
    <row r="1112" spans="1:21" x14ac:dyDescent="0.25">
      <c r="A1112">
        <v>1123</v>
      </c>
      <c r="B1112" t="s">
        <v>1142</v>
      </c>
      <c r="C1112">
        <v>105100</v>
      </c>
      <c r="D1112">
        <v>752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f t="shared" si="68"/>
        <v>0</v>
      </c>
      <c r="R1112">
        <f>SUMIFS(Tabel132[Cluster],Tabel132[ID],A1112)</f>
        <v>0</v>
      </c>
      <c r="S1112" t="str">
        <f t="shared" si="69"/>
        <v/>
      </c>
      <c r="T1112">
        <f t="shared" si="70"/>
        <v>0</v>
      </c>
      <c r="U1112">
        <f t="shared" si="71"/>
        <v>0</v>
      </c>
    </row>
    <row r="1113" spans="1:21" x14ac:dyDescent="0.25">
      <c r="A1113">
        <v>1124</v>
      </c>
      <c r="B1113" t="s">
        <v>1143</v>
      </c>
      <c r="C1113">
        <v>73300</v>
      </c>
      <c r="D1113">
        <v>141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f t="shared" si="68"/>
        <v>0</v>
      </c>
      <c r="R1113">
        <f>SUMIFS(Tabel132[Cluster],Tabel132[ID],A1113)</f>
        <v>83</v>
      </c>
      <c r="S1113" t="str">
        <f t="shared" si="69"/>
        <v/>
      </c>
      <c r="T1113">
        <f t="shared" si="70"/>
        <v>0</v>
      </c>
      <c r="U1113">
        <f t="shared" si="71"/>
        <v>0</v>
      </c>
    </row>
    <row r="1114" spans="1:21" x14ac:dyDescent="0.25">
      <c r="A1114">
        <v>1125</v>
      </c>
      <c r="B1114" t="s">
        <v>478</v>
      </c>
      <c r="C1114">
        <v>23000</v>
      </c>
      <c r="D1114">
        <v>746</v>
      </c>
      <c r="E1114">
        <v>324</v>
      </c>
      <c r="F1114">
        <v>171</v>
      </c>
      <c r="G1114">
        <v>213</v>
      </c>
      <c r="H1114">
        <v>306</v>
      </c>
      <c r="I1114">
        <v>388</v>
      </c>
      <c r="J1114">
        <v>265</v>
      </c>
      <c r="K1114">
        <v>196</v>
      </c>
      <c r="L1114">
        <v>544</v>
      </c>
      <c r="M1114">
        <v>325</v>
      </c>
      <c r="N1114">
        <v>653</v>
      </c>
      <c r="O1114">
        <v>304</v>
      </c>
      <c r="P1114">
        <v>825</v>
      </c>
      <c r="Q1114">
        <f t="shared" si="68"/>
        <v>1</v>
      </c>
      <c r="R1114">
        <f>SUMIFS(Tabel132[Cluster],Tabel132[ID],A1114)</f>
        <v>29</v>
      </c>
      <c r="S1114">
        <f t="shared" si="69"/>
        <v>1.4275776970662825E-2</v>
      </c>
      <c r="T1114">
        <f t="shared" si="70"/>
        <v>266.14285714285717</v>
      </c>
      <c r="U1114">
        <f t="shared" si="71"/>
        <v>530.20000000000005</v>
      </c>
    </row>
    <row r="1115" spans="1:21" x14ac:dyDescent="0.25">
      <c r="A1115">
        <v>1126</v>
      </c>
      <c r="B1115" t="s">
        <v>1144</v>
      </c>
      <c r="C1115">
        <v>75400</v>
      </c>
      <c r="D1115">
        <v>557</v>
      </c>
      <c r="E1115">
        <v>0</v>
      </c>
      <c r="F1115">
        <v>0</v>
      </c>
      <c r="G1115">
        <v>0</v>
      </c>
      <c r="H1115">
        <v>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f t="shared" si="68"/>
        <v>1</v>
      </c>
      <c r="R1115">
        <f>SUMIFS(Tabel132[Cluster],Tabel132[ID],A1115)</f>
        <v>84</v>
      </c>
      <c r="S1115">
        <f t="shared" si="69"/>
        <v>0.42411366209585688</v>
      </c>
      <c r="T1115">
        <f t="shared" si="70"/>
        <v>0.2857142857142857</v>
      </c>
      <c r="U1115">
        <f t="shared" si="71"/>
        <v>0</v>
      </c>
    </row>
    <row r="1116" spans="1:21" x14ac:dyDescent="0.25">
      <c r="A1116">
        <v>1127</v>
      </c>
      <c r="B1116" t="s">
        <v>479</v>
      </c>
      <c r="C1116">
        <v>28200</v>
      </c>
      <c r="D1116">
        <v>541</v>
      </c>
      <c r="E1116">
        <v>141</v>
      </c>
      <c r="F1116">
        <v>2271</v>
      </c>
      <c r="G1116">
        <v>2911</v>
      </c>
      <c r="H1116">
        <v>3547</v>
      </c>
      <c r="I1116">
        <v>2091</v>
      </c>
      <c r="J1116">
        <v>1255</v>
      </c>
      <c r="K1116">
        <v>257</v>
      </c>
      <c r="L1116">
        <v>918</v>
      </c>
      <c r="M1116">
        <v>1522</v>
      </c>
      <c r="N1116">
        <v>1309</v>
      </c>
      <c r="O1116">
        <v>464</v>
      </c>
      <c r="P1116">
        <v>2097</v>
      </c>
      <c r="Q1116">
        <f t="shared" si="68"/>
        <v>1</v>
      </c>
      <c r="R1116">
        <f>SUMIFS(Tabel132[Cluster],Tabel132[ID],A1116)</f>
        <v>36</v>
      </c>
      <c r="S1116">
        <f t="shared" si="69"/>
        <v>0.42787494340338272</v>
      </c>
      <c r="T1116">
        <f t="shared" si="70"/>
        <v>1781.8571428571429</v>
      </c>
      <c r="U1116">
        <f t="shared" si="71"/>
        <v>1262</v>
      </c>
    </row>
    <row r="1117" spans="1:21" x14ac:dyDescent="0.25">
      <c r="A1117">
        <v>1128</v>
      </c>
      <c r="B1117" t="s">
        <v>480</v>
      </c>
      <c r="C1117">
        <v>5300</v>
      </c>
      <c r="D1117">
        <v>337</v>
      </c>
      <c r="E1117">
        <v>812</v>
      </c>
      <c r="F1117">
        <v>164</v>
      </c>
      <c r="G1117">
        <v>309</v>
      </c>
      <c r="H1117">
        <v>1779</v>
      </c>
      <c r="I1117">
        <v>1326</v>
      </c>
      <c r="J1117">
        <v>266</v>
      </c>
      <c r="K1117">
        <v>324</v>
      </c>
      <c r="L1117">
        <v>302</v>
      </c>
      <c r="M1117">
        <v>352</v>
      </c>
      <c r="N1117">
        <v>1674</v>
      </c>
      <c r="O1117">
        <v>627</v>
      </c>
      <c r="P1117">
        <v>477</v>
      </c>
      <c r="Q1117">
        <f t="shared" si="68"/>
        <v>1</v>
      </c>
      <c r="R1117">
        <f>SUMIFS(Tabel132[Cluster],Tabel132[ID],A1117)</f>
        <v>7</v>
      </c>
      <c r="S1117">
        <f t="shared" si="69"/>
        <v>0.94476355371450771</v>
      </c>
      <c r="T1117">
        <f t="shared" si="70"/>
        <v>711.42857142857144</v>
      </c>
      <c r="U1117">
        <f t="shared" si="71"/>
        <v>686.4</v>
      </c>
    </row>
    <row r="1118" spans="1:21" x14ac:dyDescent="0.25">
      <c r="A1118">
        <v>1129</v>
      </c>
      <c r="B1118" t="s">
        <v>1145</v>
      </c>
      <c r="C1118">
        <v>63400</v>
      </c>
      <c r="D1118">
        <v>343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f t="shared" si="68"/>
        <v>0</v>
      </c>
      <c r="R1118">
        <f>SUMIFS(Tabel132[Cluster],Tabel132[ID],A1118)</f>
        <v>0</v>
      </c>
      <c r="S1118" t="str">
        <f t="shared" si="69"/>
        <v/>
      </c>
      <c r="T1118">
        <f t="shared" si="70"/>
        <v>0</v>
      </c>
      <c r="U1118">
        <f t="shared" si="71"/>
        <v>0</v>
      </c>
    </row>
    <row r="1119" spans="1:21" x14ac:dyDescent="0.25">
      <c r="A1119">
        <v>1131</v>
      </c>
      <c r="B1119" t="s">
        <v>1146</v>
      </c>
      <c r="C1119">
        <v>100200</v>
      </c>
      <c r="D1119">
        <v>798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f t="shared" si="68"/>
        <v>0</v>
      </c>
      <c r="R1119">
        <f>SUMIFS(Tabel132[Cluster],Tabel132[ID],A1119)</f>
        <v>0</v>
      </c>
      <c r="S1119" t="str">
        <f t="shared" si="69"/>
        <v/>
      </c>
      <c r="T1119">
        <f t="shared" si="70"/>
        <v>0</v>
      </c>
      <c r="U1119">
        <f t="shared" si="71"/>
        <v>0</v>
      </c>
    </row>
    <row r="1120" spans="1:21" x14ac:dyDescent="0.25">
      <c r="A1120">
        <v>1132</v>
      </c>
      <c r="B1120" t="s">
        <v>1147</v>
      </c>
      <c r="C1120">
        <v>84800</v>
      </c>
      <c r="D1120">
        <v>771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f t="shared" si="68"/>
        <v>0</v>
      </c>
      <c r="R1120">
        <f>SUMIFS(Tabel132[Cluster],Tabel132[ID],A1120)</f>
        <v>93</v>
      </c>
      <c r="S1120" t="str">
        <f t="shared" si="69"/>
        <v/>
      </c>
      <c r="T1120">
        <f t="shared" si="70"/>
        <v>0</v>
      </c>
      <c r="U1120">
        <f t="shared" si="71"/>
        <v>0</v>
      </c>
    </row>
    <row r="1121" spans="1:21" x14ac:dyDescent="0.25">
      <c r="A1121">
        <v>1133</v>
      </c>
      <c r="B1121" t="s">
        <v>1148</v>
      </c>
      <c r="C1121">
        <v>44200</v>
      </c>
      <c r="D1121">
        <v>934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f t="shared" si="68"/>
        <v>0</v>
      </c>
      <c r="R1121">
        <f>SUMIFS(Tabel132[Cluster],Tabel132[ID],A1121)</f>
        <v>56</v>
      </c>
      <c r="S1121" t="str">
        <f t="shared" si="69"/>
        <v/>
      </c>
      <c r="T1121">
        <f t="shared" si="70"/>
        <v>0</v>
      </c>
      <c r="U1121">
        <f t="shared" si="71"/>
        <v>0</v>
      </c>
    </row>
    <row r="1122" spans="1:21" x14ac:dyDescent="0.25">
      <c r="A1122">
        <v>1139</v>
      </c>
      <c r="B1122" t="s">
        <v>481</v>
      </c>
      <c r="C1122">
        <v>34500</v>
      </c>
      <c r="D1122">
        <v>619</v>
      </c>
      <c r="E1122">
        <v>23</v>
      </c>
      <c r="F1122">
        <v>2</v>
      </c>
      <c r="G1122">
        <v>30</v>
      </c>
      <c r="H1122">
        <v>64</v>
      </c>
      <c r="I1122">
        <v>43</v>
      </c>
      <c r="J1122">
        <v>26</v>
      </c>
      <c r="K1122">
        <v>35</v>
      </c>
      <c r="L1122">
        <v>12</v>
      </c>
      <c r="M1122">
        <v>4</v>
      </c>
      <c r="N1122">
        <v>121</v>
      </c>
      <c r="O1122">
        <v>21</v>
      </c>
      <c r="P1122">
        <v>1175</v>
      </c>
      <c r="Q1122">
        <f t="shared" si="68"/>
        <v>1</v>
      </c>
      <c r="R1122">
        <f>SUMIFS(Tabel132[Cluster],Tabel132[ID],A1122)</f>
        <v>44</v>
      </c>
      <c r="S1122">
        <f t="shared" si="69"/>
        <v>0.24273532966223624</v>
      </c>
      <c r="T1122">
        <f t="shared" si="70"/>
        <v>31.857142857142858</v>
      </c>
      <c r="U1122">
        <f t="shared" si="71"/>
        <v>266.60000000000002</v>
      </c>
    </row>
    <row r="1123" spans="1:21" x14ac:dyDescent="0.25">
      <c r="A1123">
        <v>1140</v>
      </c>
      <c r="B1123" t="s">
        <v>1149</v>
      </c>
      <c r="C1123">
        <v>37100</v>
      </c>
      <c r="D1123">
        <v>566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f t="shared" si="68"/>
        <v>0</v>
      </c>
      <c r="R1123">
        <f>SUMIFS(Tabel132[Cluster],Tabel132[ID],A1123)</f>
        <v>47</v>
      </c>
      <c r="S1123" t="str">
        <f t="shared" si="69"/>
        <v/>
      </c>
      <c r="T1123">
        <f t="shared" si="70"/>
        <v>0</v>
      </c>
      <c r="U1123">
        <f t="shared" si="71"/>
        <v>0</v>
      </c>
    </row>
    <row r="1124" spans="1:21" x14ac:dyDescent="0.25">
      <c r="A1124">
        <v>1141</v>
      </c>
      <c r="B1124" t="s">
        <v>1150</v>
      </c>
      <c r="C1124">
        <v>37200</v>
      </c>
      <c r="D1124">
        <v>566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f t="shared" si="68"/>
        <v>0</v>
      </c>
      <c r="R1124">
        <f>SUMIFS(Tabel132[Cluster],Tabel132[ID],A1124)</f>
        <v>47</v>
      </c>
      <c r="S1124" t="str">
        <f t="shared" si="69"/>
        <v/>
      </c>
      <c r="T1124">
        <f t="shared" si="70"/>
        <v>0</v>
      </c>
      <c r="U1124">
        <f t="shared" si="71"/>
        <v>0</v>
      </c>
    </row>
    <row r="1125" spans="1:21" x14ac:dyDescent="0.25">
      <c r="A1125">
        <v>1142</v>
      </c>
      <c r="B1125" t="s">
        <v>1151</v>
      </c>
      <c r="C1125">
        <v>37300</v>
      </c>
      <c r="D1125">
        <v>566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f t="shared" si="68"/>
        <v>0</v>
      </c>
      <c r="R1125">
        <f>SUMIFS(Tabel132[Cluster],Tabel132[ID],A1125)</f>
        <v>47</v>
      </c>
      <c r="S1125" t="str">
        <f t="shared" si="69"/>
        <v/>
      </c>
      <c r="T1125">
        <f t="shared" si="70"/>
        <v>0</v>
      </c>
      <c r="U1125">
        <f t="shared" si="71"/>
        <v>0</v>
      </c>
    </row>
    <row r="1126" spans="1:21" x14ac:dyDescent="0.25">
      <c r="A1126">
        <v>1143</v>
      </c>
      <c r="B1126" t="s">
        <v>1152</v>
      </c>
      <c r="C1126">
        <v>62800</v>
      </c>
      <c r="D1126">
        <v>528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f t="shared" si="68"/>
        <v>0</v>
      </c>
      <c r="R1126">
        <f>SUMIFS(Tabel132[Cluster],Tabel132[ID],A1126)</f>
        <v>0</v>
      </c>
      <c r="S1126" t="str">
        <f t="shared" si="69"/>
        <v/>
      </c>
      <c r="T1126">
        <f t="shared" si="70"/>
        <v>0</v>
      </c>
      <c r="U1126">
        <f t="shared" si="71"/>
        <v>0</v>
      </c>
    </row>
    <row r="1127" spans="1:21" x14ac:dyDescent="0.25">
      <c r="A1127">
        <v>1144</v>
      </c>
      <c r="B1127" t="s">
        <v>1153</v>
      </c>
      <c r="C1127">
        <v>62600</v>
      </c>
      <c r="D1127">
        <v>528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f t="shared" si="68"/>
        <v>0</v>
      </c>
      <c r="R1127">
        <f>SUMIFS(Tabel132[Cluster],Tabel132[ID],A1127)</f>
        <v>0</v>
      </c>
      <c r="S1127" t="str">
        <f t="shared" si="69"/>
        <v/>
      </c>
      <c r="T1127">
        <f t="shared" si="70"/>
        <v>0</v>
      </c>
      <c r="U1127">
        <f t="shared" si="71"/>
        <v>0</v>
      </c>
    </row>
    <row r="1128" spans="1:21" x14ac:dyDescent="0.25">
      <c r="A1128">
        <v>1145</v>
      </c>
      <c r="B1128" t="s">
        <v>1154</v>
      </c>
      <c r="C1128">
        <v>62700</v>
      </c>
      <c r="D1128">
        <v>528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f t="shared" si="68"/>
        <v>0</v>
      </c>
      <c r="R1128">
        <f>SUMIFS(Tabel132[Cluster],Tabel132[ID],A1128)</f>
        <v>0</v>
      </c>
      <c r="S1128" t="str">
        <f t="shared" si="69"/>
        <v/>
      </c>
      <c r="T1128">
        <f t="shared" si="70"/>
        <v>0</v>
      </c>
      <c r="U1128">
        <f t="shared" si="71"/>
        <v>0</v>
      </c>
    </row>
    <row r="1129" spans="1:21" x14ac:dyDescent="0.25">
      <c r="A1129">
        <v>10671</v>
      </c>
      <c r="B1129" t="s">
        <v>1155</v>
      </c>
      <c r="C1129">
        <v>78400</v>
      </c>
      <c r="D1129">
        <v>1097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f t="shared" si="68"/>
        <v>0</v>
      </c>
      <c r="R1129">
        <f>SUMIFS(Tabel132[Cluster],Tabel132[ID],A1129)</f>
        <v>0</v>
      </c>
      <c r="S1129" t="str">
        <f t="shared" si="69"/>
        <v/>
      </c>
      <c r="T1129">
        <f t="shared" si="70"/>
        <v>0</v>
      </c>
      <c r="U1129">
        <f t="shared" si="71"/>
        <v>0</v>
      </c>
    </row>
    <row r="1130" spans="1:21" x14ac:dyDescent="0.25">
      <c r="A1130">
        <v>10672</v>
      </c>
      <c r="B1130" t="s">
        <v>1156</v>
      </c>
      <c r="C1130">
        <v>60000</v>
      </c>
      <c r="D1130">
        <v>1007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f t="shared" si="68"/>
        <v>0</v>
      </c>
      <c r="R1130">
        <f>SUMIFS(Tabel132[Cluster],Tabel132[ID],A1130)</f>
        <v>0</v>
      </c>
      <c r="S1130" t="str">
        <f t="shared" si="69"/>
        <v/>
      </c>
      <c r="T1130">
        <f t="shared" si="70"/>
        <v>0</v>
      </c>
      <c r="U1130">
        <f t="shared" si="71"/>
        <v>0</v>
      </c>
    </row>
    <row r="1131" spans="1:21" x14ac:dyDescent="0.25">
      <c r="A1131">
        <v>10673</v>
      </c>
      <c r="B1131" t="s">
        <v>1157</v>
      </c>
      <c r="C1131">
        <v>59900</v>
      </c>
      <c r="D1131">
        <v>1007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f t="shared" si="68"/>
        <v>0</v>
      </c>
      <c r="R1131">
        <f>SUMIFS(Tabel132[Cluster],Tabel132[ID],A1131)</f>
        <v>0</v>
      </c>
      <c r="S1131" t="str">
        <f t="shared" si="69"/>
        <v/>
      </c>
      <c r="T1131">
        <f t="shared" si="70"/>
        <v>0</v>
      </c>
      <c r="U1131">
        <f t="shared" si="71"/>
        <v>0</v>
      </c>
    </row>
    <row r="1132" spans="1:21" x14ac:dyDescent="0.25">
      <c r="A1132">
        <v>10674</v>
      </c>
      <c r="B1132" t="s">
        <v>1158</v>
      </c>
      <c r="C1132">
        <v>59800</v>
      </c>
      <c r="D1132">
        <v>1007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f t="shared" si="68"/>
        <v>0</v>
      </c>
      <c r="R1132">
        <f>SUMIFS(Tabel132[Cluster],Tabel132[ID],A1132)</f>
        <v>0</v>
      </c>
      <c r="S1132" t="str">
        <f t="shared" si="69"/>
        <v/>
      </c>
      <c r="T1132">
        <f t="shared" si="70"/>
        <v>0</v>
      </c>
      <c r="U1132">
        <f t="shared" si="71"/>
        <v>0</v>
      </c>
    </row>
    <row r="1133" spans="1:21" x14ac:dyDescent="0.25">
      <c r="A1133">
        <v>10675</v>
      </c>
      <c r="B1133" t="s">
        <v>1159</v>
      </c>
      <c r="C1133">
        <v>60500</v>
      </c>
      <c r="D1133">
        <v>1056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f t="shared" si="68"/>
        <v>0</v>
      </c>
      <c r="R1133">
        <f>SUMIFS(Tabel132[Cluster],Tabel132[ID],A1133)</f>
        <v>0</v>
      </c>
      <c r="S1133" t="str">
        <f t="shared" si="69"/>
        <v/>
      </c>
      <c r="T1133">
        <f t="shared" si="70"/>
        <v>0</v>
      </c>
      <c r="U1133">
        <f t="shared" si="71"/>
        <v>0</v>
      </c>
    </row>
    <row r="1134" spans="1:21" x14ac:dyDescent="0.25">
      <c r="A1134">
        <v>10676</v>
      </c>
      <c r="B1134" t="s">
        <v>1160</v>
      </c>
      <c r="C1134">
        <v>60400</v>
      </c>
      <c r="D1134">
        <v>1056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f t="shared" si="68"/>
        <v>0</v>
      </c>
      <c r="R1134">
        <f>SUMIFS(Tabel132[Cluster],Tabel132[ID],A1134)</f>
        <v>0</v>
      </c>
      <c r="S1134" t="str">
        <f t="shared" si="69"/>
        <v/>
      </c>
      <c r="T1134">
        <f t="shared" si="70"/>
        <v>0</v>
      </c>
      <c r="U1134">
        <f t="shared" si="71"/>
        <v>0</v>
      </c>
    </row>
    <row r="1135" spans="1:21" x14ac:dyDescent="0.25">
      <c r="A1135">
        <v>10677</v>
      </c>
      <c r="B1135" t="s">
        <v>1161</v>
      </c>
      <c r="C1135">
        <v>60300</v>
      </c>
      <c r="D1135">
        <v>1056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f t="shared" si="68"/>
        <v>0</v>
      </c>
      <c r="R1135">
        <f>SUMIFS(Tabel132[Cluster],Tabel132[ID],A1135)</f>
        <v>0</v>
      </c>
      <c r="S1135" t="str">
        <f t="shared" si="69"/>
        <v/>
      </c>
      <c r="T1135">
        <f t="shared" si="70"/>
        <v>0</v>
      </c>
      <c r="U1135">
        <f t="shared" si="71"/>
        <v>0</v>
      </c>
    </row>
    <row r="1136" spans="1:21" x14ac:dyDescent="0.25">
      <c r="A1136">
        <v>10678</v>
      </c>
      <c r="B1136" t="s">
        <v>1162</v>
      </c>
      <c r="C1136">
        <v>60900</v>
      </c>
      <c r="D1136">
        <v>1064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f t="shared" si="68"/>
        <v>0</v>
      </c>
      <c r="R1136">
        <f>SUMIFS(Tabel132[Cluster],Tabel132[ID],A1136)</f>
        <v>0</v>
      </c>
      <c r="S1136" t="str">
        <f t="shared" si="69"/>
        <v/>
      </c>
      <c r="T1136">
        <f t="shared" si="70"/>
        <v>0</v>
      </c>
      <c r="U1136">
        <f t="shared" si="71"/>
        <v>0</v>
      </c>
    </row>
    <row r="1137" spans="1:21" x14ac:dyDescent="0.25">
      <c r="A1137">
        <v>10679</v>
      </c>
      <c r="B1137" t="s">
        <v>1163</v>
      </c>
      <c r="C1137">
        <v>60800</v>
      </c>
      <c r="D1137">
        <v>1064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f t="shared" si="68"/>
        <v>0</v>
      </c>
      <c r="R1137">
        <f>SUMIFS(Tabel132[Cluster],Tabel132[ID],A1137)</f>
        <v>0</v>
      </c>
      <c r="S1137" t="str">
        <f t="shared" si="69"/>
        <v/>
      </c>
      <c r="T1137">
        <f t="shared" si="70"/>
        <v>0</v>
      </c>
      <c r="U1137">
        <f t="shared" si="71"/>
        <v>0</v>
      </c>
    </row>
    <row r="1138" spans="1:21" x14ac:dyDescent="0.25">
      <c r="A1138">
        <v>10680</v>
      </c>
      <c r="B1138" t="s">
        <v>1164</v>
      </c>
      <c r="C1138">
        <v>60700</v>
      </c>
      <c r="D1138">
        <v>1064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f t="shared" si="68"/>
        <v>0</v>
      </c>
      <c r="R1138">
        <f>SUMIFS(Tabel132[Cluster],Tabel132[ID],A1138)</f>
        <v>0</v>
      </c>
      <c r="S1138" t="str">
        <f t="shared" si="69"/>
        <v/>
      </c>
      <c r="T1138">
        <f t="shared" si="70"/>
        <v>0</v>
      </c>
      <c r="U1138">
        <f t="shared" si="71"/>
        <v>0</v>
      </c>
    </row>
    <row r="1139" spans="1:21" x14ac:dyDescent="0.25">
      <c r="A1139">
        <v>10681</v>
      </c>
      <c r="B1139" t="s">
        <v>1165</v>
      </c>
      <c r="C1139">
        <v>61300</v>
      </c>
      <c r="D1139">
        <v>1025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f t="shared" si="68"/>
        <v>0</v>
      </c>
      <c r="R1139">
        <f>SUMIFS(Tabel132[Cluster],Tabel132[ID],A1139)</f>
        <v>0</v>
      </c>
      <c r="S1139" t="str">
        <f t="shared" si="69"/>
        <v/>
      </c>
      <c r="T1139">
        <f t="shared" si="70"/>
        <v>0</v>
      </c>
      <c r="U1139">
        <f t="shared" si="71"/>
        <v>0</v>
      </c>
    </row>
    <row r="1140" spans="1:21" x14ac:dyDescent="0.25">
      <c r="A1140">
        <v>10682</v>
      </c>
      <c r="B1140" t="s">
        <v>1166</v>
      </c>
      <c r="C1140">
        <v>61200</v>
      </c>
      <c r="D1140">
        <v>1025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f t="shared" si="68"/>
        <v>0</v>
      </c>
      <c r="R1140">
        <f>SUMIFS(Tabel132[Cluster],Tabel132[ID],A1140)</f>
        <v>0</v>
      </c>
      <c r="S1140" t="str">
        <f t="shared" si="69"/>
        <v/>
      </c>
      <c r="T1140">
        <f t="shared" si="70"/>
        <v>0</v>
      </c>
      <c r="U1140">
        <f t="shared" si="71"/>
        <v>0</v>
      </c>
    </row>
    <row r="1141" spans="1:21" x14ac:dyDescent="0.25">
      <c r="A1141">
        <v>10683</v>
      </c>
      <c r="B1141" t="s">
        <v>1167</v>
      </c>
      <c r="C1141">
        <v>61100</v>
      </c>
      <c r="D1141">
        <v>1025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f t="shared" si="68"/>
        <v>0</v>
      </c>
      <c r="R1141">
        <f>SUMIFS(Tabel132[Cluster],Tabel132[ID],A1141)</f>
        <v>0</v>
      </c>
      <c r="S1141" t="str">
        <f t="shared" si="69"/>
        <v/>
      </c>
      <c r="T1141">
        <f t="shared" si="70"/>
        <v>0</v>
      </c>
      <c r="U1141">
        <f t="shared" si="71"/>
        <v>0</v>
      </c>
    </row>
    <row r="1142" spans="1:21" x14ac:dyDescent="0.25">
      <c r="A1142">
        <v>10684</v>
      </c>
      <c r="B1142" t="s">
        <v>1168</v>
      </c>
      <c r="C1142">
        <v>61700</v>
      </c>
      <c r="D1142">
        <v>1033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f t="shared" si="68"/>
        <v>0</v>
      </c>
      <c r="R1142">
        <f>SUMIFS(Tabel132[Cluster],Tabel132[ID],A1142)</f>
        <v>0</v>
      </c>
      <c r="S1142" t="str">
        <f t="shared" si="69"/>
        <v/>
      </c>
      <c r="T1142">
        <f t="shared" si="70"/>
        <v>0</v>
      </c>
      <c r="U1142">
        <f t="shared" si="71"/>
        <v>0</v>
      </c>
    </row>
    <row r="1143" spans="1:21" x14ac:dyDescent="0.25">
      <c r="A1143">
        <v>10685</v>
      </c>
      <c r="B1143" t="s">
        <v>1169</v>
      </c>
      <c r="C1143">
        <v>61600</v>
      </c>
      <c r="D1143">
        <v>1033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f t="shared" si="68"/>
        <v>0</v>
      </c>
      <c r="R1143">
        <f>SUMIFS(Tabel132[Cluster],Tabel132[ID],A1143)</f>
        <v>0</v>
      </c>
      <c r="S1143" t="str">
        <f t="shared" si="69"/>
        <v/>
      </c>
      <c r="T1143">
        <f t="shared" si="70"/>
        <v>0</v>
      </c>
      <c r="U1143">
        <f t="shared" si="71"/>
        <v>0</v>
      </c>
    </row>
    <row r="1144" spans="1:21" x14ac:dyDescent="0.25">
      <c r="A1144">
        <v>10686</v>
      </c>
      <c r="B1144" t="s">
        <v>1170</v>
      </c>
      <c r="C1144">
        <v>61500</v>
      </c>
      <c r="D1144">
        <v>1033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f t="shared" si="68"/>
        <v>0</v>
      </c>
      <c r="R1144">
        <f>SUMIFS(Tabel132[Cluster],Tabel132[ID],A1144)</f>
        <v>0</v>
      </c>
      <c r="S1144" t="str">
        <f t="shared" si="69"/>
        <v/>
      </c>
      <c r="T1144">
        <f t="shared" si="70"/>
        <v>0</v>
      </c>
      <c r="U1144">
        <f t="shared" si="71"/>
        <v>0</v>
      </c>
    </row>
    <row r="1145" spans="1:21" x14ac:dyDescent="0.25">
      <c r="A1145">
        <v>10687</v>
      </c>
      <c r="B1145" t="s">
        <v>1171</v>
      </c>
      <c r="C1145">
        <v>62100</v>
      </c>
      <c r="D1145">
        <v>1041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f t="shared" si="68"/>
        <v>0</v>
      </c>
      <c r="R1145">
        <f>SUMIFS(Tabel132[Cluster],Tabel132[ID],A1145)</f>
        <v>0</v>
      </c>
      <c r="S1145" t="str">
        <f t="shared" si="69"/>
        <v/>
      </c>
      <c r="T1145">
        <f t="shared" si="70"/>
        <v>0</v>
      </c>
      <c r="U1145">
        <f t="shared" si="71"/>
        <v>0</v>
      </c>
    </row>
    <row r="1146" spans="1:21" x14ac:dyDescent="0.25">
      <c r="A1146">
        <v>10688</v>
      </c>
      <c r="B1146" t="s">
        <v>1172</v>
      </c>
      <c r="C1146">
        <v>62000</v>
      </c>
      <c r="D1146">
        <v>1041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f t="shared" si="68"/>
        <v>0</v>
      </c>
      <c r="R1146">
        <f>SUMIFS(Tabel132[Cluster],Tabel132[ID],A1146)</f>
        <v>0</v>
      </c>
      <c r="S1146" t="str">
        <f t="shared" si="69"/>
        <v/>
      </c>
      <c r="T1146">
        <f t="shared" si="70"/>
        <v>0</v>
      </c>
      <c r="U1146">
        <f t="shared" si="71"/>
        <v>0</v>
      </c>
    </row>
    <row r="1147" spans="1:21" x14ac:dyDescent="0.25">
      <c r="A1147">
        <v>10689</v>
      </c>
      <c r="B1147" t="s">
        <v>1173</v>
      </c>
      <c r="C1147">
        <v>61900</v>
      </c>
      <c r="D1147">
        <v>1041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f t="shared" si="68"/>
        <v>0</v>
      </c>
      <c r="R1147">
        <f>SUMIFS(Tabel132[Cluster],Tabel132[ID],A1147)</f>
        <v>0</v>
      </c>
      <c r="S1147" t="str">
        <f t="shared" si="69"/>
        <v/>
      </c>
      <c r="T1147">
        <f t="shared" si="70"/>
        <v>0</v>
      </c>
      <c r="U1147">
        <f t="shared" si="71"/>
        <v>0</v>
      </c>
    </row>
    <row r="1148" spans="1:21" x14ac:dyDescent="0.25">
      <c r="A1148">
        <v>10690</v>
      </c>
      <c r="B1148" t="s">
        <v>1174</v>
      </c>
      <c r="C1148">
        <v>62500</v>
      </c>
      <c r="D1148">
        <v>1049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f t="shared" si="68"/>
        <v>0</v>
      </c>
      <c r="R1148">
        <f>SUMIFS(Tabel132[Cluster],Tabel132[ID],A1148)</f>
        <v>0</v>
      </c>
      <c r="S1148" t="str">
        <f t="shared" si="69"/>
        <v/>
      </c>
      <c r="T1148">
        <f t="shared" si="70"/>
        <v>0</v>
      </c>
      <c r="U1148">
        <f t="shared" si="71"/>
        <v>0</v>
      </c>
    </row>
    <row r="1149" spans="1:21" x14ac:dyDescent="0.25">
      <c r="A1149">
        <v>10691</v>
      </c>
      <c r="B1149" t="s">
        <v>1175</v>
      </c>
      <c r="C1149">
        <v>62400</v>
      </c>
      <c r="D1149">
        <v>1049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f t="shared" si="68"/>
        <v>0</v>
      </c>
      <c r="R1149">
        <f>SUMIFS(Tabel132[Cluster],Tabel132[ID],A1149)</f>
        <v>0</v>
      </c>
      <c r="S1149" t="str">
        <f t="shared" si="69"/>
        <v/>
      </c>
      <c r="T1149">
        <f t="shared" si="70"/>
        <v>0</v>
      </c>
      <c r="U1149">
        <f t="shared" si="71"/>
        <v>0</v>
      </c>
    </row>
    <row r="1150" spans="1:21" x14ac:dyDescent="0.25">
      <c r="A1150">
        <v>10692</v>
      </c>
      <c r="B1150" t="s">
        <v>1176</v>
      </c>
      <c r="C1150">
        <v>62300</v>
      </c>
      <c r="D1150">
        <v>1049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f t="shared" si="68"/>
        <v>0</v>
      </c>
      <c r="R1150">
        <f>SUMIFS(Tabel132[Cluster],Tabel132[ID],A1150)</f>
        <v>0</v>
      </c>
      <c r="S1150" t="str">
        <f t="shared" si="69"/>
        <v/>
      </c>
      <c r="T1150">
        <f t="shared" si="70"/>
        <v>0</v>
      </c>
      <c r="U1150">
        <f t="shared" si="71"/>
        <v>0</v>
      </c>
    </row>
    <row r="1151" spans="1:21" x14ac:dyDescent="0.25">
      <c r="A1151">
        <v>10693</v>
      </c>
      <c r="B1151" t="s">
        <v>1177</v>
      </c>
      <c r="C1151">
        <v>44400</v>
      </c>
      <c r="D1151">
        <v>843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f t="shared" si="68"/>
        <v>0</v>
      </c>
      <c r="R1151">
        <f>SUMIFS(Tabel132[Cluster],Tabel132[ID],A1151)</f>
        <v>57</v>
      </c>
      <c r="S1151" t="str">
        <f t="shared" si="69"/>
        <v/>
      </c>
      <c r="T1151">
        <f t="shared" si="70"/>
        <v>0</v>
      </c>
      <c r="U1151">
        <f t="shared" si="71"/>
        <v>0</v>
      </c>
    </row>
    <row r="1152" spans="1:21" x14ac:dyDescent="0.25">
      <c r="A1152">
        <v>10694</v>
      </c>
      <c r="B1152" t="s">
        <v>1178</v>
      </c>
      <c r="C1152">
        <v>44500</v>
      </c>
      <c r="D1152">
        <v>843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f t="shared" si="68"/>
        <v>0</v>
      </c>
      <c r="R1152">
        <f>SUMIFS(Tabel132[Cluster],Tabel132[ID],A1152)</f>
        <v>57</v>
      </c>
      <c r="S1152" t="str">
        <f t="shared" si="69"/>
        <v/>
      </c>
      <c r="T1152">
        <f t="shared" si="70"/>
        <v>0</v>
      </c>
      <c r="U1152">
        <f t="shared" si="71"/>
        <v>0</v>
      </c>
    </row>
    <row r="1153" spans="1:21" x14ac:dyDescent="0.25">
      <c r="A1153">
        <v>10695</v>
      </c>
      <c r="B1153" t="s">
        <v>1179</v>
      </c>
      <c r="C1153">
        <v>44600</v>
      </c>
      <c r="D1153">
        <v>843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f t="shared" si="68"/>
        <v>0</v>
      </c>
      <c r="R1153">
        <f>SUMIFS(Tabel132[Cluster],Tabel132[ID],A1153)</f>
        <v>57</v>
      </c>
      <c r="S1153" t="str">
        <f t="shared" si="69"/>
        <v/>
      </c>
      <c r="T1153">
        <f t="shared" si="70"/>
        <v>0</v>
      </c>
      <c r="U1153">
        <f t="shared" si="71"/>
        <v>0</v>
      </c>
    </row>
    <row r="1154" spans="1:21" x14ac:dyDescent="0.25">
      <c r="A1154">
        <v>10696</v>
      </c>
      <c r="B1154" t="s">
        <v>1180</v>
      </c>
      <c r="C1154">
        <v>44800</v>
      </c>
      <c r="D1154">
        <v>1037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f t="shared" si="68"/>
        <v>0</v>
      </c>
      <c r="R1154">
        <f>SUMIFS(Tabel132[Cluster],Tabel132[ID],A1154)</f>
        <v>58</v>
      </c>
      <c r="S1154" t="str">
        <f t="shared" si="69"/>
        <v/>
      </c>
      <c r="T1154">
        <f t="shared" si="70"/>
        <v>0</v>
      </c>
      <c r="U1154">
        <f t="shared" si="71"/>
        <v>0</v>
      </c>
    </row>
    <row r="1155" spans="1:21" x14ac:dyDescent="0.25">
      <c r="A1155">
        <v>10697</v>
      </c>
      <c r="B1155" t="s">
        <v>1181</v>
      </c>
      <c r="C1155">
        <v>44900</v>
      </c>
      <c r="D1155">
        <v>1037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f t="shared" si="68"/>
        <v>0</v>
      </c>
      <c r="R1155">
        <f>SUMIFS(Tabel132[Cluster],Tabel132[ID],A1155)</f>
        <v>58</v>
      </c>
      <c r="S1155" t="str">
        <f t="shared" si="69"/>
        <v/>
      </c>
      <c r="T1155">
        <f t="shared" si="70"/>
        <v>0</v>
      </c>
      <c r="U1155">
        <f t="shared" si="71"/>
        <v>0</v>
      </c>
    </row>
    <row r="1156" spans="1:21" x14ac:dyDescent="0.25">
      <c r="A1156">
        <v>10698</v>
      </c>
      <c r="B1156" t="s">
        <v>1182</v>
      </c>
      <c r="C1156">
        <v>45000</v>
      </c>
      <c r="D1156">
        <v>1037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f t="shared" ref="Q1156:Q1219" si="72">IF(AND(T1156=0,U1156=0),0,1)</f>
        <v>0</v>
      </c>
      <c r="R1156">
        <f>SUMIFS(Tabel132[Cluster],Tabel132[ID],A1156)</f>
        <v>58</v>
      </c>
      <c r="S1156" t="str">
        <f t="shared" ref="S1156:S1219" si="73">IFERROR(_xlfn.T.TEST(E1156:K1156,L1156:P1156,2,2),"")</f>
        <v/>
      </c>
      <c r="T1156">
        <f t="shared" ref="T1156:T1219" si="74">AVERAGE(E1156:K1156)</f>
        <v>0</v>
      </c>
      <c r="U1156">
        <f t="shared" ref="U1156:U1219" si="75">AVERAGE(L1156:P1156)</f>
        <v>0</v>
      </c>
    </row>
    <row r="1157" spans="1:21" x14ac:dyDescent="0.25">
      <c r="A1157">
        <v>10699</v>
      </c>
      <c r="B1157" t="s">
        <v>1183</v>
      </c>
      <c r="C1157">
        <v>45200</v>
      </c>
      <c r="D1157">
        <v>1084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f t="shared" si="72"/>
        <v>0</v>
      </c>
      <c r="R1157">
        <f>SUMIFS(Tabel132[Cluster],Tabel132[ID],A1157)</f>
        <v>59</v>
      </c>
      <c r="S1157" t="str">
        <f t="shared" si="73"/>
        <v/>
      </c>
      <c r="T1157">
        <f t="shared" si="74"/>
        <v>0</v>
      </c>
      <c r="U1157">
        <f t="shared" si="75"/>
        <v>0</v>
      </c>
    </row>
    <row r="1158" spans="1:21" x14ac:dyDescent="0.25">
      <c r="A1158">
        <v>10700</v>
      </c>
      <c r="B1158" t="s">
        <v>1184</v>
      </c>
      <c r="C1158">
        <v>45300</v>
      </c>
      <c r="D1158">
        <v>1084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f t="shared" si="72"/>
        <v>0</v>
      </c>
      <c r="R1158">
        <f>SUMIFS(Tabel132[Cluster],Tabel132[ID],A1158)</f>
        <v>59</v>
      </c>
      <c r="S1158" t="str">
        <f t="shared" si="73"/>
        <v/>
      </c>
      <c r="T1158">
        <f t="shared" si="74"/>
        <v>0</v>
      </c>
      <c r="U1158">
        <f t="shared" si="75"/>
        <v>0</v>
      </c>
    </row>
    <row r="1159" spans="1:21" x14ac:dyDescent="0.25">
      <c r="A1159">
        <v>10701</v>
      </c>
      <c r="B1159" t="s">
        <v>1185</v>
      </c>
      <c r="C1159">
        <v>45400</v>
      </c>
      <c r="D1159">
        <v>1084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f t="shared" si="72"/>
        <v>0</v>
      </c>
      <c r="R1159">
        <f>SUMIFS(Tabel132[Cluster],Tabel132[ID],A1159)</f>
        <v>59</v>
      </c>
      <c r="S1159" t="str">
        <f t="shared" si="73"/>
        <v/>
      </c>
      <c r="T1159">
        <f t="shared" si="74"/>
        <v>0</v>
      </c>
      <c r="U1159">
        <f t="shared" si="75"/>
        <v>0</v>
      </c>
    </row>
    <row r="1160" spans="1:21" x14ac:dyDescent="0.25">
      <c r="A1160">
        <v>10702</v>
      </c>
      <c r="B1160" t="s">
        <v>1186</v>
      </c>
      <c r="C1160">
        <v>39700</v>
      </c>
      <c r="D1160">
        <v>726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f t="shared" si="72"/>
        <v>0</v>
      </c>
      <c r="R1160">
        <f>SUMIFS(Tabel132[Cluster],Tabel132[ID],A1160)</f>
        <v>52</v>
      </c>
      <c r="S1160" t="str">
        <f t="shared" si="73"/>
        <v/>
      </c>
      <c r="T1160">
        <f t="shared" si="74"/>
        <v>0</v>
      </c>
      <c r="U1160">
        <f t="shared" si="75"/>
        <v>0</v>
      </c>
    </row>
    <row r="1161" spans="1:21" x14ac:dyDescent="0.25">
      <c r="A1161">
        <v>10703</v>
      </c>
      <c r="B1161" t="s">
        <v>482</v>
      </c>
      <c r="C1161">
        <v>39400</v>
      </c>
      <c r="D1161">
        <v>726</v>
      </c>
      <c r="E1161">
        <v>1423</v>
      </c>
      <c r="F1161">
        <v>837</v>
      </c>
      <c r="G1161">
        <v>403</v>
      </c>
      <c r="H1161">
        <v>895</v>
      </c>
      <c r="I1161">
        <v>711</v>
      </c>
      <c r="J1161">
        <v>654</v>
      </c>
      <c r="K1161">
        <v>1232</v>
      </c>
      <c r="L1161">
        <v>1245</v>
      </c>
      <c r="M1161">
        <v>605</v>
      </c>
      <c r="N1161">
        <v>4113</v>
      </c>
      <c r="O1161">
        <v>724</v>
      </c>
      <c r="P1161">
        <v>2303</v>
      </c>
      <c r="Q1161">
        <f t="shared" si="72"/>
        <v>1</v>
      </c>
      <c r="R1161">
        <f>SUMIFS(Tabel132[Cluster],Tabel132[ID],A1161)</f>
        <v>52</v>
      </c>
      <c r="S1161">
        <f t="shared" si="73"/>
        <v>0.13339078819279396</v>
      </c>
      <c r="T1161">
        <f t="shared" si="74"/>
        <v>879.28571428571433</v>
      </c>
      <c r="U1161">
        <f t="shared" si="75"/>
        <v>1798</v>
      </c>
    </row>
    <row r="1162" spans="1:21" x14ac:dyDescent="0.25">
      <c r="A1162">
        <v>10704</v>
      </c>
      <c r="B1162" t="s">
        <v>483</v>
      </c>
      <c r="C1162">
        <v>39500</v>
      </c>
      <c r="D1162">
        <v>726</v>
      </c>
      <c r="E1162">
        <v>388</v>
      </c>
      <c r="F1162">
        <v>430</v>
      </c>
      <c r="G1162">
        <v>178</v>
      </c>
      <c r="H1162">
        <v>193</v>
      </c>
      <c r="I1162">
        <v>169</v>
      </c>
      <c r="J1162">
        <v>234</v>
      </c>
      <c r="K1162">
        <v>152</v>
      </c>
      <c r="L1162">
        <v>393</v>
      </c>
      <c r="M1162">
        <v>154</v>
      </c>
      <c r="N1162">
        <v>518</v>
      </c>
      <c r="O1162">
        <v>137</v>
      </c>
      <c r="P1162">
        <v>469</v>
      </c>
      <c r="Q1162">
        <f t="shared" si="72"/>
        <v>1</v>
      </c>
      <c r="R1162">
        <f>SUMIFS(Tabel132[Cluster],Tabel132[ID],A1162)</f>
        <v>52</v>
      </c>
      <c r="S1162">
        <f t="shared" si="73"/>
        <v>0.33204861629337301</v>
      </c>
      <c r="T1162">
        <f t="shared" si="74"/>
        <v>249.14285714285714</v>
      </c>
      <c r="U1162">
        <f t="shared" si="75"/>
        <v>334.2</v>
      </c>
    </row>
    <row r="1163" spans="1:21" x14ac:dyDescent="0.25">
      <c r="A1163">
        <v>10705</v>
      </c>
      <c r="B1163" t="s">
        <v>1187</v>
      </c>
      <c r="C1163">
        <v>55300</v>
      </c>
      <c r="D1163">
        <v>912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f t="shared" si="72"/>
        <v>0</v>
      </c>
      <c r="R1163">
        <f>SUMIFS(Tabel132[Cluster],Tabel132[ID],A1163)</f>
        <v>0</v>
      </c>
      <c r="S1163" t="str">
        <f t="shared" si="73"/>
        <v/>
      </c>
      <c r="T1163">
        <f t="shared" si="74"/>
        <v>0</v>
      </c>
      <c r="U1163">
        <f t="shared" si="75"/>
        <v>0</v>
      </c>
    </row>
    <row r="1164" spans="1:21" x14ac:dyDescent="0.25">
      <c r="A1164">
        <v>10706</v>
      </c>
      <c r="B1164" t="s">
        <v>1188</v>
      </c>
      <c r="C1164">
        <v>55200</v>
      </c>
      <c r="D1164">
        <v>912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f t="shared" si="72"/>
        <v>0</v>
      </c>
      <c r="R1164">
        <f>SUMIFS(Tabel132[Cluster],Tabel132[ID],A1164)</f>
        <v>0</v>
      </c>
      <c r="S1164" t="str">
        <f t="shared" si="73"/>
        <v/>
      </c>
      <c r="T1164">
        <f t="shared" si="74"/>
        <v>0</v>
      </c>
      <c r="U1164">
        <f t="shared" si="75"/>
        <v>0</v>
      </c>
    </row>
    <row r="1165" spans="1:21" x14ac:dyDescent="0.25">
      <c r="A1165">
        <v>10707</v>
      </c>
      <c r="B1165" t="s">
        <v>1189</v>
      </c>
      <c r="C1165">
        <v>55100</v>
      </c>
      <c r="D1165">
        <v>912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f t="shared" si="72"/>
        <v>0</v>
      </c>
      <c r="R1165">
        <f>SUMIFS(Tabel132[Cluster],Tabel132[ID],A1165)</f>
        <v>0</v>
      </c>
      <c r="S1165" t="str">
        <f t="shared" si="73"/>
        <v/>
      </c>
      <c r="T1165">
        <f t="shared" si="74"/>
        <v>0</v>
      </c>
      <c r="U1165">
        <f t="shared" si="75"/>
        <v>0</v>
      </c>
    </row>
    <row r="1166" spans="1:21" x14ac:dyDescent="0.25">
      <c r="A1166">
        <v>10708</v>
      </c>
      <c r="B1166" t="s">
        <v>1190</v>
      </c>
      <c r="C1166">
        <v>55800</v>
      </c>
      <c r="D1166">
        <v>976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f t="shared" si="72"/>
        <v>0</v>
      </c>
      <c r="R1166">
        <f>SUMIFS(Tabel132[Cluster],Tabel132[ID],A1166)</f>
        <v>0</v>
      </c>
      <c r="S1166" t="str">
        <f t="shared" si="73"/>
        <v/>
      </c>
      <c r="T1166">
        <f t="shared" si="74"/>
        <v>0</v>
      </c>
      <c r="U1166">
        <f t="shared" si="75"/>
        <v>0</v>
      </c>
    </row>
    <row r="1167" spans="1:21" x14ac:dyDescent="0.25">
      <c r="A1167">
        <v>10709</v>
      </c>
      <c r="B1167" t="s">
        <v>1191</v>
      </c>
      <c r="C1167">
        <v>55700</v>
      </c>
      <c r="D1167">
        <v>976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f t="shared" si="72"/>
        <v>0</v>
      </c>
      <c r="R1167">
        <f>SUMIFS(Tabel132[Cluster],Tabel132[ID],A1167)</f>
        <v>0</v>
      </c>
      <c r="S1167" t="str">
        <f t="shared" si="73"/>
        <v/>
      </c>
      <c r="T1167">
        <f t="shared" si="74"/>
        <v>0</v>
      </c>
      <c r="U1167">
        <f t="shared" si="75"/>
        <v>0</v>
      </c>
    </row>
    <row r="1168" spans="1:21" x14ac:dyDescent="0.25">
      <c r="A1168">
        <v>10710</v>
      </c>
      <c r="B1168" t="s">
        <v>1192</v>
      </c>
      <c r="C1168">
        <v>55600</v>
      </c>
      <c r="D1168">
        <v>976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f t="shared" si="72"/>
        <v>0</v>
      </c>
      <c r="R1168">
        <f>SUMIFS(Tabel132[Cluster],Tabel132[ID],A1168)</f>
        <v>0</v>
      </c>
      <c r="S1168" t="str">
        <f t="shared" si="73"/>
        <v/>
      </c>
      <c r="T1168">
        <f t="shared" si="74"/>
        <v>0</v>
      </c>
      <c r="U1168">
        <f t="shared" si="75"/>
        <v>0</v>
      </c>
    </row>
    <row r="1169" spans="1:21" x14ac:dyDescent="0.25">
      <c r="A1169">
        <v>10711</v>
      </c>
      <c r="B1169" t="s">
        <v>1193</v>
      </c>
      <c r="C1169">
        <v>56200</v>
      </c>
      <c r="D1169">
        <v>984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f t="shared" si="72"/>
        <v>0</v>
      </c>
      <c r="R1169">
        <f>SUMIFS(Tabel132[Cluster],Tabel132[ID],A1169)</f>
        <v>0</v>
      </c>
      <c r="S1169" t="str">
        <f t="shared" si="73"/>
        <v/>
      </c>
      <c r="T1169">
        <f t="shared" si="74"/>
        <v>0</v>
      </c>
      <c r="U1169">
        <f t="shared" si="75"/>
        <v>0</v>
      </c>
    </row>
    <row r="1170" spans="1:21" x14ac:dyDescent="0.25">
      <c r="A1170">
        <v>10712</v>
      </c>
      <c r="B1170" t="s">
        <v>1194</v>
      </c>
      <c r="C1170">
        <v>56100</v>
      </c>
      <c r="D1170">
        <v>984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f t="shared" si="72"/>
        <v>0</v>
      </c>
      <c r="R1170">
        <f>SUMIFS(Tabel132[Cluster],Tabel132[ID],A1170)</f>
        <v>0</v>
      </c>
      <c r="S1170" t="str">
        <f t="shared" si="73"/>
        <v/>
      </c>
      <c r="T1170">
        <f t="shared" si="74"/>
        <v>0</v>
      </c>
      <c r="U1170">
        <f t="shared" si="75"/>
        <v>0</v>
      </c>
    </row>
    <row r="1171" spans="1:21" x14ac:dyDescent="0.25">
      <c r="A1171">
        <v>10713</v>
      </c>
      <c r="B1171" t="s">
        <v>1195</v>
      </c>
      <c r="C1171">
        <v>56000</v>
      </c>
      <c r="D1171">
        <v>984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f t="shared" si="72"/>
        <v>0</v>
      </c>
      <c r="R1171">
        <f>SUMIFS(Tabel132[Cluster],Tabel132[ID],A1171)</f>
        <v>0</v>
      </c>
      <c r="S1171" t="str">
        <f t="shared" si="73"/>
        <v/>
      </c>
      <c r="T1171">
        <f t="shared" si="74"/>
        <v>0</v>
      </c>
      <c r="U1171">
        <f t="shared" si="75"/>
        <v>0</v>
      </c>
    </row>
    <row r="1172" spans="1:21" x14ac:dyDescent="0.25">
      <c r="A1172">
        <v>10714</v>
      </c>
      <c r="B1172" t="s">
        <v>1196</v>
      </c>
      <c r="C1172">
        <v>56700</v>
      </c>
      <c r="D1172">
        <v>992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f t="shared" si="72"/>
        <v>0</v>
      </c>
      <c r="R1172">
        <f>SUMIFS(Tabel132[Cluster],Tabel132[ID],A1172)</f>
        <v>0</v>
      </c>
      <c r="S1172" t="str">
        <f t="shared" si="73"/>
        <v/>
      </c>
      <c r="T1172">
        <f t="shared" si="74"/>
        <v>0</v>
      </c>
      <c r="U1172">
        <f t="shared" si="75"/>
        <v>0</v>
      </c>
    </row>
    <row r="1173" spans="1:21" x14ac:dyDescent="0.25">
      <c r="A1173">
        <v>10715</v>
      </c>
      <c r="B1173" t="s">
        <v>1197</v>
      </c>
      <c r="C1173">
        <v>56600</v>
      </c>
      <c r="D1173">
        <v>992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f t="shared" si="72"/>
        <v>0</v>
      </c>
      <c r="R1173">
        <f>SUMIFS(Tabel132[Cluster],Tabel132[ID],A1173)</f>
        <v>0</v>
      </c>
      <c r="S1173" t="str">
        <f t="shared" si="73"/>
        <v/>
      </c>
      <c r="T1173">
        <f t="shared" si="74"/>
        <v>0</v>
      </c>
      <c r="U1173">
        <f t="shared" si="75"/>
        <v>0</v>
      </c>
    </row>
    <row r="1174" spans="1:21" x14ac:dyDescent="0.25">
      <c r="A1174">
        <v>10716</v>
      </c>
      <c r="B1174" t="s">
        <v>1198</v>
      </c>
      <c r="C1174">
        <v>56500</v>
      </c>
      <c r="D1174">
        <v>992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f t="shared" si="72"/>
        <v>0</v>
      </c>
      <c r="R1174">
        <f>SUMIFS(Tabel132[Cluster],Tabel132[ID],A1174)</f>
        <v>0</v>
      </c>
      <c r="S1174" t="str">
        <f t="shared" si="73"/>
        <v/>
      </c>
      <c r="T1174">
        <f t="shared" si="74"/>
        <v>0</v>
      </c>
      <c r="U1174">
        <f t="shared" si="75"/>
        <v>0</v>
      </c>
    </row>
    <row r="1175" spans="1:21" x14ac:dyDescent="0.25">
      <c r="A1175">
        <v>10717</v>
      </c>
      <c r="B1175" t="s">
        <v>1199</v>
      </c>
      <c r="C1175">
        <v>57100</v>
      </c>
      <c r="D1175">
        <v>1001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f t="shared" si="72"/>
        <v>0</v>
      </c>
      <c r="R1175">
        <f>SUMIFS(Tabel132[Cluster],Tabel132[ID],A1175)</f>
        <v>0</v>
      </c>
      <c r="S1175" t="str">
        <f t="shared" si="73"/>
        <v/>
      </c>
      <c r="T1175">
        <f t="shared" si="74"/>
        <v>0</v>
      </c>
      <c r="U1175">
        <f t="shared" si="75"/>
        <v>0</v>
      </c>
    </row>
    <row r="1176" spans="1:21" x14ac:dyDescent="0.25">
      <c r="A1176">
        <v>10718</v>
      </c>
      <c r="B1176" t="s">
        <v>1200</v>
      </c>
      <c r="C1176">
        <v>57000</v>
      </c>
      <c r="D1176">
        <v>1001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f t="shared" si="72"/>
        <v>0</v>
      </c>
      <c r="R1176">
        <f>SUMIFS(Tabel132[Cluster],Tabel132[ID],A1176)</f>
        <v>0</v>
      </c>
      <c r="S1176" t="str">
        <f t="shared" si="73"/>
        <v/>
      </c>
      <c r="T1176">
        <f t="shared" si="74"/>
        <v>0</v>
      </c>
      <c r="U1176">
        <f t="shared" si="75"/>
        <v>0</v>
      </c>
    </row>
    <row r="1177" spans="1:21" x14ac:dyDescent="0.25">
      <c r="A1177">
        <v>10719</v>
      </c>
      <c r="B1177" t="s">
        <v>1201</v>
      </c>
      <c r="C1177">
        <v>56900</v>
      </c>
      <c r="D1177">
        <v>1001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f t="shared" si="72"/>
        <v>0</v>
      </c>
      <c r="R1177">
        <f>SUMIFS(Tabel132[Cluster],Tabel132[ID],A1177)</f>
        <v>0</v>
      </c>
      <c r="S1177" t="str">
        <f t="shared" si="73"/>
        <v/>
      </c>
      <c r="T1177">
        <f t="shared" si="74"/>
        <v>0</v>
      </c>
      <c r="U1177">
        <f t="shared" si="75"/>
        <v>0</v>
      </c>
    </row>
    <row r="1178" spans="1:21" x14ac:dyDescent="0.25">
      <c r="A1178">
        <v>10720</v>
      </c>
      <c r="B1178" t="s">
        <v>1202</v>
      </c>
      <c r="C1178">
        <v>57500</v>
      </c>
      <c r="D1178">
        <v>1091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f t="shared" si="72"/>
        <v>0</v>
      </c>
      <c r="R1178">
        <f>SUMIFS(Tabel132[Cluster],Tabel132[ID],A1178)</f>
        <v>0</v>
      </c>
      <c r="S1178" t="str">
        <f t="shared" si="73"/>
        <v/>
      </c>
      <c r="T1178">
        <f t="shared" si="74"/>
        <v>0</v>
      </c>
      <c r="U1178">
        <f t="shared" si="75"/>
        <v>0</v>
      </c>
    </row>
    <row r="1179" spans="1:21" x14ac:dyDescent="0.25">
      <c r="A1179">
        <v>10721</v>
      </c>
      <c r="B1179" t="s">
        <v>1203</v>
      </c>
      <c r="C1179">
        <v>57400</v>
      </c>
      <c r="D1179">
        <v>1091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f t="shared" si="72"/>
        <v>0</v>
      </c>
      <c r="R1179">
        <f>SUMIFS(Tabel132[Cluster],Tabel132[ID],A1179)</f>
        <v>0</v>
      </c>
      <c r="S1179" t="str">
        <f t="shared" si="73"/>
        <v/>
      </c>
      <c r="T1179">
        <f t="shared" si="74"/>
        <v>0</v>
      </c>
      <c r="U1179">
        <f t="shared" si="75"/>
        <v>0</v>
      </c>
    </row>
    <row r="1180" spans="1:21" x14ac:dyDescent="0.25">
      <c r="A1180">
        <v>10722</v>
      </c>
      <c r="B1180" t="s">
        <v>1204</v>
      </c>
      <c r="C1180">
        <v>57300</v>
      </c>
      <c r="D1180">
        <v>1091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f t="shared" si="72"/>
        <v>0</v>
      </c>
      <c r="R1180">
        <f>SUMIFS(Tabel132[Cluster],Tabel132[ID],A1180)</f>
        <v>0</v>
      </c>
      <c r="S1180" t="str">
        <f t="shared" si="73"/>
        <v/>
      </c>
      <c r="T1180">
        <f t="shared" si="74"/>
        <v>0</v>
      </c>
      <c r="U1180">
        <f t="shared" si="75"/>
        <v>0</v>
      </c>
    </row>
    <row r="1181" spans="1:21" x14ac:dyDescent="0.25">
      <c r="A1181">
        <v>10723</v>
      </c>
      <c r="B1181" t="s">
        <v>1205</v>
      </c>
      <c r="C1181">
        <v>57900</v>
      </c>
      <c r="D1181">
        <v>936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f t="shared" si="72"/>
        <v>0</v>
      </c>
      <c r="R1181">
        <f>SUMIFS(Tabel132[Cluster],Tabel132[ID],A1181)</f>
        <v>0</v>
      </c>
      <c r="S1181" t="str">
        <f t="shared" si="73"/>
        <v/>
      </c>
      <c r="T1181">
        <f t="shared" si="74"/>
        <v>0</v>
      </c>
      <c r="U1181">
        <f t="shared" si="75"/>
        <v>0</v>
      </c>
    </row>
    <row r="1182" spans="1:21" x14ac:dyDescent="0.25">
      <c r="A1182">
        <v>10724</v>
      </c>
      <c r="B1182" t="s">
        <v>1206</v>
      </c>
      <c r="C1182">
        <v>57800</v>
      </c>
      <c r="D1182">
        <v>936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f t="shared" si="72"/>
        <v>0</v>
      </c>
      <c r="R1182">
        <f>SUMIFS(Tabel132[Cluster],Tabel132[ID],A1182)</f>
        <v>0</v>
      </c>
      <c r="S1182" t="str">
        <f t="shared" si="73"/>
        <v/>
      </c>
      <c r="T1182">
        <f t="shared" si="74"/>
        <v>0</v>
      </c>
      <c r="U1182">
        <f t="shared" si="75"/>
        <v>0</v>
      </c>
    </row>
    <row r="1183" spans="1:21" x14ac:dyDescent="0.25">
      <c r="A1183">
        <v>10725</v>
      </c>
      <c r="B1183" t="s">
        <v>1207</v>
      </c>
      <c r="C1183">
        <v>57700</v>
      </c>
      <c r="D1183">
        <v>936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f t="shared" si="72"/>
        <v>0</v>
      </c>
      <c r="R1183">
        <f>SUMIFS(Tabel132[Cluster],Tabel132[ID],A1183)</f>
        <v>0</v>
      </c>
      <c r="S1183" t="str">
        <f t="shared" si="73"/>
        <v/>
      </c>
      <c r="T1183">
        <f t="shared" si="74"/>
        <v>0</v>
      </c>
      <c r="U1183">
        <f t="shared" si="75"/>
        <v>0</v>
      </c>
    </row>
    <row r="1184" spans="1:21" x14ac:dyDescent="0.25">
      <c r="A1184">
        <v>10726</v>
      </c>
      <c r="B1184" t="s">
        <v>1208</v>
      </c>
      <c r="C1184">
        <v>58300</v>
      </c>
      <c r="D1184">
        <v>944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f t="shared" si="72"/>
        <v>0</v>
      </c>
      <c r="R1184">
        <f>SUMIFS(Tabel132[Cluster],Tabel132[ID],A1184)</f>
        <v>0</v>
      </c>
      <c r="S1184" t="str">
        <f t="shared" si="73"/>
        <v/>
      </c>
      <c r="T1184">
        <f t="shared" si="74"/>
        <v>0</v>
      </c>
      <c r="U1184">
        <f t="shared" si="75"/>
        <v>0</v>
      </c>
    </row>
    <row r="1185" spans="1:21" x14ac:dyDescent="0.25">
      <c r="A1185">
        <v>10727</v>
      </c>
      <c r="B1185" t="s">
        <v>1209</v>
      </c>
      <c r="C1185">
        <v>58200</v>
      </c>
      <c r="D1185">
        <v>944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f t="shared" si="72"/>
        <v>0</v>
      </c>
      <c r="R1185">
        <f>SUMIFS(Tabel132[Cluster],Tabel132[ID],A1185)</f>
        <v>0</v>
      </c>
      <c r="S1185" t="str">
        <f t="shared" si="73"/>
        <v/>
      </c>
      <c r="T1185">
        <f t="shared" si="74"/>
        <v>0</v>
      </c>
      <c r="U1185">
        <f t="shared" si="75"/>
        <v>0</v>
      </c>
    </row>
    <row r="1186" spans="1:21" x14ac:dyDescent="0.25">
      <c r="A1186">
        <v>10728</v>
      </c>
      <c r="B1186" t="s">
        <v>1210</v>
      </c>
      <c r="C1186">
        <v>58100</v>
      </c>
      <c r="D1186">
        <v>944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f t="shared" si="72"/>
        <v>0</v>
      </c>
      <c r="R1186">
        <f>SUMIFS(Tabel132[Cluster],Tabel132[ID],A1186)</f>
        <v>0</v>
      </c>
      <c r="S1186" t="str">
        <f t="shared" si="73"/>
        <v/>
      </c>
      <c r="T1186">
        <f t="shared" si="74"/>
        <v>0</v>
      </c>
      <c r="U1186">
        <f t="shared" si="75"/>
        <v>0</v>
      </c>
    </row>
    <row r="1187" spans="1:21" x14ac:dyDescent="0.25">
      <c r="A1187">
        <v>10729</v>
      </c>
      <c r="B1187" t="s">
        <v>1211</v>
      </c>
      <c r="C1187">
        <v>58700</v>
      </c>
      <c r="D1187">
        <v>951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f t="shared" si="72"/>
        <v>0</v>
      </c>
      <c r="R1187">
        <f>SUMIFS(Tabel132[Cluster],Tabel132[ID],A1187)</f>
        <v>0</v>
      </c>
      <c r="S1187" t="str">
        <f t="shared" si="73"/>
        <v/>
      </c>
      <c r="T1187">
        <f t="shared" si="74"/>
        <v>0</v>
      </c>
      <c r="U1187">
        <f t="shared" si="75"/>
        <v>0</v>
      </c>
    </row>
    <row r="1188" spans="1:21" x14ac:dyDescent="0.25">
      <c r="A1188">
        <v>10730</v>
      </c>
      <c r="B1188" t="s">
        <v>1212</v>
      </c>
      <c r="C1188">
        <v>58600</v>
      </c>
      <c r="D1188">
        <v>951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f t="shared" si="72"/>
        <v>0</v>
      </c>
      <c r="R1188">
        <f>SUMIFS(Tabel132[Cluster],Tabel132[ID],A1188)</f>
        <v>0</v>
      </c>
      <c r="S1188" t="str">
        <f t="shared" si="73"/>
        <v/>
      </c>
      <c r="T1188">
        <f t="shared" si="74"/>
        <v>0</v>
      </c>
      <c r="U1188">
        <f t="shared" si="75"/>
        <v>0</v>
      </c>
    </row>
    <row r="1189" spans="1:21" x14ac:dyDescent="0.25">
      <c r="A1189">
        <v>10731</v>
      </c>
      <c r="B1189" t="s">
        <v>1213</v>
      </c>
      <c r="C1189">
        <v>58500</v>
      </c>
      <c r="D1189">
        <v>951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f t="shared" si="72"/>
        <v>0</v>
      </c>
      <c r="R1189">
        <f>SUMIFS(Tabel132[Cluster],Tabel132[ID],A1189)</f>
        <v>0</v>
      </c>
      <c r="S1189" t="str">
        <f t="shared" si="73"/>
        <v/>
      </c>
      <c r="T1189">
        <f t="shared" si="74"/>
        <v>0</v>
      </c>
      <c r="U1189">
        <f t="shared" si="75"/>
        <v>0</v>
      </c>
    </row>
    <row r="1190" spans="1:21" x14ac:dyDescent="0.25">
      <c r="A1190">
        <v>10732</v>
      </c>
      <c r="B1190" t="s">
        <v>1214</v>
      </c>
      <c r="C1190">
        <v>59100</v>
      </c>
      <c r="D1190">
        <v>957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f t="shared" si="72"/>
        <v>0</v>
      </c>
      <c r="R1190">
        <f>SUMIFS(Tabel132[Cluster],Tabel132[ID],A1190)</f>
        <v>0</v>
      </c>
      <c r="S1190" t="str">
        <f t="shared" si="73"/>
        <v/>
      </c>
      <c r="T1190">
        <f t="shared" si="74"/>
        <v>0</v>
      </c>
      <c r="U1190">
        <f t="shared" si="75"/>
        <v>0</v>
      </c>
    </row>
    <row r="1191" spans="1:21" x14ac:dyDescent="0.25">
      <c r="A1191">
        <v>10733</v>
      </c>
      <c r="B1191" t="s">
        <v>1215</v>
      </c>
      <c r="C1191">
        <v>59000</v>
      </c>
      <c r="D1191">
        <v>957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f t="shared" si="72"/>
        <v>0</v>
      </c>
      <c r="R1191">
        <f>SUMIFS(Tabel132[Cluster],Tabel132[ID],A1191)</f>
        <v>0</v>
      </c>
      <c r="S1191" t="str">
        <f t="shared" si="73"/>
        <v/>
      </c>
      <c r="T1191">
        <f t="shared" si="74"/>
        <v>0</v>
      </c>
      <c r="U1191">
        <f t="shared" si="75"/>
        <v>0</v>
      </c>
    </row>
    <row r="1192" spans="1:21" x14ac:dyDescent="0.25">
      <c r="A1192">
        <v>10734</v>
      </c>
      <c r="B1192" t="s">
        <v>1216</v>
      </c>
      <c r="C1192">
        <v>58900</v>
      </c>
      <c r="D1192">
        <v>957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f t="shared" si="72"/>
        <v>0</v>
      </c>
      <c r="R1192">
        <f>SUMIFS(Tabel132[Cluster],Tabel132[ID],A1192)</f>
        <v>0</v>
      </c>
      <c r="S1192" t="str">
        <f t="shared" si="73"/>
        <v/>
      </c>
      <c r="T1192">
        <f t="shared" si="74"/>
        <v>0</v>
      </c>
      <c r="U1192">
        <f t="shared" si="75"/>
        <v>0</v>
      </c>
    </row>
    <row r="1193" spans="1:21" x14ac:dyDescent="0.25">
      <c r="A1193">
        <v>10735</v>
      </c>
      <c r="B1193" t="s">
        <v>1217</v>
      </c>
      <c r="C1193">
        <v>59500</v>
      </c>
      <c r="D1193">
        <v>968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f t="shared" si="72"/>
        <v>0</v>
      </c>
      <c r="R1193">
        <f>SUMIFS(Tabel132[Cluster],Tabel132[ID],A1193)</f>
        <v>0</v>
      </c>
      <c r="S1193" t="str">
        <f t="shared" si="73"/>
        <v/>
      </c>
      <c r="T1193">
        <f t="shared" si="74"/>
        <v>0</v>
      </c>
      <c r="U1193">
        <f t="shared" si="75"/>
        <v>0</v>
      </c>
    </row>
    <row r="1194" spans="1:21" x14ac:dyDescent="0.25">
      <c r="A1194">
        <v>10736</v>
      </c>
      <c r="B1194" t="s">
        <v>1218</v>
      </c>
      <c r="C1194">
        <v>59400</v>
      </c>
      <c r="D1194">
        <v>968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f t="shared" si="72"/>
        <v>0</v>
      </c>
      <c r="R1194">
        <f>SUMIFS(Tabel132[Cluster],Tabel132[ID],A1194)</f>
        <v>0</v>
      </c>
      <c r="S1194" t="str">
        <f t="shared" si="73"/>
        <v/>
      </c>
      <c r="T1194">
        <f t="shared" si="74"/>
        <v>0</v>
      </c>
      <c r="U1194">
        <f t="shared" si="75"/>
        <v>0</v>
      </c>
    </row>
    <row r="1195" spans="1:21" x14ac:dyDescent="0.25">
      <c r="A1195">
        <v>10737</v>
      </c>
      <c r="B1195" t="s">
        <v>1219</v>
      </c>
      <c r="C1195">
        <v>59300</v>
      </c>
      <c r="D1195">
        <v>968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f t="shared" si="72"/>
        <v>0</v>
      </c>
      <c r="R1195">
        <f>SUMIFS(Tabel132[Cluster],Tabel132[ID],A1195)</f>
        <v>0</v>
      </c>
      <c r="S1195" t="str">
        <f t="shared" si="73"/>
        <v/>
      </c>
      <c r="T1195">
        <f t="shared" si="74"/>
        <v>0</v>
      </c>
      <c r="U1195">
        <f t="shared" si="75"/>
        <v>0</v>
      </c>
    </row>
    <row r="1196" spans="1:21" x14ac:dyDescent="0.25">
      <c r="A1196">
        <v>12993</v>
      </c>
      <c r="B1196" t="s">
        <v>1220</v>
      </c>
      <c r="C1196">
        <v>2701</v>
      </c>
      <c r="D1196">
        <v>453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f t="shared" si="72"/>
        <v>0</v>
      </c>
      <c r="R1196">
        <f>SUMIFS(Tabel132[Cluster],Tabel132[ID],A1196)</f>
        <v>0</v>
      </c>
      <c r="S1196" t="str">
        <f t="shared" si="73"/>
        <v/>
      </c>
      <c r="T1196">
        <f t="shared" si="74"/>
        <v>0</v>
      </c>
      <c r="U1196">
        <f t="shared" si="75"/>
        <v>0</v>
      </c>
    </row>
    <row r="1197" spans="1:21" x14ac:dyDescent="0.25">
      <c r="A1197">
        <v>12994</v>
      </c>
      <c r="B1197" t="s">
        <v>1221</v>
      </c>
      <c r="C1197">
        <v>2702</v>
      </c>
      <c r="D1197">
        <v>453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f t="shared" si="72"/>
        <v>0</v>
      </c>
      <c r="R1197">
        <f>SUMIFS(Tabel132[Cluster],Tabel132[ID],A1197)</f>
        <v>0</v>
      </c>
      <c r="S1197" t="str">
        <f t="shared" si="73"/>
        <v/>
      </c>
      <c r="T1197">
        <f t="shared" si="74"/>
        <v>0</v>
      </c>
      <c r="U1197">
        <f t="shared" si="75"/>
        <v>0</v>
      </c>
    </row>
    <row r="1198" spans="1:21" x14ac:dyDescent="0.25">
      <c r="A1198">
        <v>12995</v>
      </c>
      <c r="B1198" t="s">
        <v>1222</v>
      </c>
      <c r="C1198">
        <v>2703</v>
      </c>
      <c r="D1198">
        <v>453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f t="shared" si="72"/>
        <v>0</v>
      </c>
      <c r="R1198">
        <f>SUMIFS(Tabel132[Cluster],Tabel132[ID],A1198)</f>
        <v>0</v>
      </c>
      <c r="S1198" t="str">
        <f t="shared" si="73"/>
        <v/>
      </c>
      <c r="T1198">
        <f t="shared" si="74"/>
        <v>0</v>
      </c>
      <c r="U1198">
        <f t="shared" si="75"/>
        <v>0</v>
      </c>
    </row>
    <row r="1199" spans="1:21" x14ac:dyDescent="0.25">
      <c r="A1199">
        <v>12996</v>
      </c>
      <c r="B1199" t="s">
        <v>1223</v>
      </c>
      <c r="C1199">
        <v>2704</v>
      </c>
      <c r="D1199">
        <v>453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f t="shared" si="72"/>
        <v>0</v>
      </c>
      <c r="R1199">
        <f>SUMIFS(Tabel132[Cluster],Tabel132[ID],A1199)</f>
        <v>0</v>
      </c>
      <c r="S1199" t="str">
        <f t="shared" si="73"/>
        <v/>
      </c>
      <c r="T1199">
        <f t="shared" si="74"/>
        <v>0</v>
      </c>
      <c r="U1199">
        <f t="shared" si="75"/>
        <v>0</v>
      </c>
    </row>
    <row r="1200" spans="1:21" x14ac:dyDescent="0.25">
      <c r="A1200">
        <v>12997</v>
      </c>
      <c r="B1200" t="s">
        <v>1224</v>
      </c>
      <c r="C1200">
        <v>2705</v>
      </c>
      <c r="D1200">
        <v>453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f t="shared" si="72"/>
        <v>0</v>
      </c>
      <c r="R1200">
        <f>SUMIFS(Tabel132[Cluster],Tabel132[ID],A1200)</f>
        <v>0</v>
      </c>
      <c r="S1200" t="str">
        <f t="shared" si="73"/>
        <v/>
      </c>
      <c r="T1200">
        <f t="shared" si="74"/>
        <v>0</v>
      </c>
      <c r="U1200">
        <f t="shared" si="75"/>
        <v>0</v>
      </c>
    </row>
    <row r="1201" spans="1:21" x14ac:dyDescent="0.25">
      <c r="A1201">
        <v>12998</v>
      </c>
      <c r="B1201" t="s">
        <v>1225</v>
      </c>
      <c r="C1201">
        <v>2706</v>
      </c>
      <c r="D1201">
        <v>453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f t="shared" si="72"/>
        <v>0</v>
      </c>
      <c r="R1201">
        <f>SUMIFS(Tabel132[Cluster],Tabel132[ID],A1201)</f>
        <v>0</v>
      </c>
      <c r="S1201" t="str">
        <f t="shared" si="73"/>
        <v/>
      </c>
      <c r="T1201">
        <f t="shared" si="74"/>
        <v>0</v>
      </c>
      <c r="U1201">
        <f t="shared" si="75"/>
        <v>0</v>
      </c>
    </row>
    <row r="1202" spans="1:21" x14ac:dyDescent="0.25">
      <c r="A1202">
        <v>2375</v>
      </c>
      <c r="B1202" t="s">
        <v>1226</v>
      </c>
      <c r="C1202">
        <v>37600</v>
      </c>
      <c r="D1202">
        <v>1080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f t="shared" si="72"/>
        <v>0</v>
      </c>
      <c r="R1202">
        <f>SUMIFS(Tabel132[Cluster],Tabel132[ID],A1202)</f>
        <v>0</v>
      </c>
      <c r="S1202" t="str">
        <f t="shared" si="73"/>
        <v/>
      </c>
      <c r="T1202">
        <f t="shared" si="74"/>
        <v>0</v>
      </c>
      <c r="U1202">
        <f t="shared" si="75"/>
        <v>0</v>
      </c>
    </row>
    <row r="1203" spans="1:21" x14ac:dyDescent="0.25">
      <c r="A1203">
        <v>2382</v>
      </c>
      <c r="B1203" t="s">
        <v>485</v>
      </c>
      <c r="C1203">
        <v>37700</v>
      </c>
      <c r="D1203">
        <v>2375</v>
      </c>
      <c r="E1203">
        <v>4342</v>
      </c>
      <c r="F1203">
        <v>2602</v>
      </c>
      <c r="G1203">
        <v>1101</v>
      </c>
      <c r="H1203">
        <v>11239</v>
      </c>
      <c r="I1203">
        <v>7028</v>
      </c>
      <c r="J1203">
        <v>1762</v>
      </c>
      <c r="K1203">
        <v>3201</v>
      </c>
      <c r="L1203">
        <v>1102</v>
      </c>
      <c r="M1203">
        <v>1797</v>
      </c>
      <c r="N1203">
        <v>9932</v>
      </c>
      <c r="O1203">
        <v>2320</v>
      </c>
      <c r="P1203">
        <v>5164</v>
      </c>
      <c r="Q1203">
        <f t="shared" si="72"/>
        <v>1</v>
      </c>
      <c r="R1203">
        <f>SUMIFS(Tabel132[Cluster],Tabel132[ID],A1203)</f>
        <v>50</v>
      </c>
      <c r="S1203">
        <f t="shared" si="73"/>
        <v>0.85106031266960258</v>
      </c>
      <c r="T1203">
        <f t="shared" si="74"/>
        <v>4467.8571428571431</v>
      </c>
      <c r="U1203">
        <f t="shared" si="75"/>
        <v>4063</v>
      </c>
    </row>
    <row r="1204" spans="1:21" x14ac:dyDescent="0.25">
      <c r="A1204">
        <v>2391</v>
      </c>
      <c r="B1204" t="s">
        <v>1227</v>
      </c>
      <c r="C1204">
        <v>37800</v>
      </c>
      <c r="D1204">
        <v>2382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f t="shared" si="72"/>
        <v>0</v>
      </c>
      <c r="R1204">
        <f>SUMIFS(Tabel132[Cluster],Tabel132[ID],A1204)</f>
        <v>50</v>
      </c>
      <c r="S1204" t="str">
        <f t="shared" si="73"/>
        <v/>
      </c>
      <c r="T1204">
        <f t="shared" si="74"/>
        <v>0</v>
      </c>
      <c r="U1204">
        <f t="shared" si="75"/>
        <v>0</v>
      </c>
    </row>
    <row r="1205" spans="1:21" x14ac:dyDescent="0.25">
      <c r="A1205">
        <v>2399</v>
      </c>
      <c r="B1205" t="s">
        <v>1228</v>
      </c>
      <c r="C1205">
        <v>37900</v>
      </c>
      <c r="D1205">
        <v>2382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f t="shared" si="72"/>
        <v>0</v>
      </c>
      <c r="R1205">
        <f>SUMIFS(Tabel132[Cluster],Tabel132[ID],A1205)</f>
        <v>50</v>
      </c>
      <c r="S1205" t="str">
        <f t="shared" si="73"/>
        <v/>
      </c>
      <c r="T1205">
        <f t="shared" si="74"/>
        <v>0</v>
      </c>
      <c r="U1205">
        <f t="shared" si="75"/>
        <v>0</v>
      </c>
    </row>
    <row r="1206" spans="1:21" x14ac:dyDescent="0.25">
      <c r="A1206">
        <v>2407</v>
      </c>
      <c r="B1206" t="s">
        <v>1229</v>
      </c>
      <c r="C1206">
        <v>38000</v>
      </c>
      <c r="D1206">
        <v>2382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f t="shared" si="72"/>
        <v>0</v>
      </c>
      <c r="R1206">
        <f>SUMIFS(Tabel132[Cluster],Tabel132[ID],A1206)</f>
        <v>50</v>
      </c>
      <c r="S1206" t="str">
        <f t="shared" si="73"/>
        <v/>
      </c>
      <c r="T1206">
        <f t="shared" si="74"/>
        <v>0</v>
      </c>
      <c r="U1206">
        <f t="shared" si="75"/>
        <v>0</v>
      </c>
    </row>
    <row r="1207" spans="1:21" x14ac:dyDescent="0.25">
      <c r="A1207">
        <v>2415</v>
      </c>
      <c r="B1207" t="s">
        <v>1230</v>
      </c>
      <c r="C1207">
        <v>38100</v>
      </c>
      <c r="D1207">
        <v>2382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f t="shared" si="72"/>
        <v>0</v>
      </c>
      <c r="R1207">
        <f>SUMIFS(Tabel132[Cluster],Tabel132[ID],A1207)</f>
        <v>50</v>
      </c>
      <c r="S1207" t="str">
        <f t="shared" si="73"/>
        <v/>
      </c>
      <c r="T1207">
        <f t="shared" si="74"/>
        <v>0</v>
      </c>
      <c r="U1207">
        <f t="shared" si="75"/>
        <v>0</v>
      </c>
    </row>
    <row r="1208" spans="1:21" x14ac:dyDescent="0.25">
      <c r="A1208">
        <v>2423</v>
      </c>
      <c r="B1208" t="s">
        <v>486</v>
      </c>
      <c r="C1208">
        <v>38200</v>
      </c>
      <c r="D1208">
        <v>2375</v>
      </c>
      <c r="E1208">
        <v>285</v>
      </c>
      <c r="F1208">
        <v>42</v>
      </c>
      <c r="G1208">
        <v>83</v>
      </c>
      <c r="H1208">
        <v>634</v>
      </c>
      <c r="I1208">
        <v>932</v>
      </c>
      <c r="J1208">
        <v>58</v>
      </c>
      <c r="K1208">
        <v>177</v>
      </c>
      <c r="L1208">
        <v>87</v>
      </c>
      <c r="M1208">
        <v>131</v>
      </c>
      <c r="N1208">
        <v>1610</v>
      </c>
      <c r="O1208">
        <v>113</v>
      </c>
      <c r="P1208">
        <v>332</v>
      </c>
      <c r="Q1208">
        <f t="shared" si="72"/>
        <v>1</v>
      </c>
      <c r="R1208">
        <f>SUMIFS(Tabel132[Cluster],Tabel132[ID],A1208)</f>
        <v>0</v>
      </c>
      <c r="S1208">
        <f t="shared" si="73"/>
        <v>0.63926506502044056</v>
      </c>
      <c r="T1208">
        <f t="shared" si="74"/>
        <v>315.85714285714283</v>
      </c>
      <c r="U1208">
        <f t="shared" si="75"/>
        <v>454.6</v>
      </c>
    </row>
    <row r="1209" spans="1:21" x14ac:dyDescent="0.25">
      <c r="A1209">
        <v>2431</v>
      </c>
      <c r="B1209" t="s">
        <v>1231</v>
      </c>
      <c r="C1209">
        <v>38300</v>
      </c>
      <c r="D1209">
        <v>2423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f t="shared" si="72"/>
        <v>0</v>
      </c>
      <c r="R1209">
        <f>SUMIFS(Tabel132[Cluster],Tabel132[ID],A1209)</f>
        <v>0</v>
      </c>
      <c r="S1209" t="str">
        <f t="shared" si="73"/>
        <v/>
      </c>
      <c r="T1209">
        <f t="shared" si="74"/>
        <v>0</v>
      </c>
      <c r="U1209">
        <f t="shared" si="75"/>
        <v>0</v>
      </c>
    </row>
    <row r="1210" spans="1:21" x14ac:dyDescent="0.25">
      <c r="A1210">
        <v>2438</v>
      </c>
      <c r="B1210" t="s">
        <v>1232</v>
      </c>
      <c r="C1210">
        <v>38400</v>
      </c>
      <c r="D1210">
        <v>2423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f t="shared" si="72"/>
        <v>0</v>
      </c>
      <c r="R1210">
        <f>SUMIFS(Tabel132[Cluster],Tabel132[ID],A1210)</f>
        <v>0</v>
      </c>
      <c r="S1210" t="str">
        <f t="shared" si="73"/>
        <v/>
      </c>
      <c r="T1210">
        <f t="shared" si="74"/>
        <v>0</v>
      </c>
      <c r="U1210">
        <f t="shared" si="75"/>
        <v>0</v>
      </c>
    </row>
    <row r="1211" spans="1:21" x14ac:dyDescent="0.25">
      <c r="A1211">
        <v>2446</v>
      </c>
      <c r="B1211" t="s">
        <v>1233</v>
      </c>
      <c r="C1211">
        <v>38500</v>
      </c>
      <c r="D1211">
        <v>2423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f t="shared" si="72"/>
        <v>0</v>
      </c>
      <c r="R1211">
        <f>SUMIFS(Tabel132[Cluster],Tabel132[ID],A1211)</f>
        <v>0</v>
      </c>
      <c r="S1211" t="str">
        <f t="shared" si="73"/>
        <v/>
      </c>
      <c r="T1211">
        <f t="shared" si="74"/>
        <v>0</v>
      </c>
      <c r="U1211">
        <f t="shared" si="75"/>
        <v>0</v>
      </c>
    </row>
    <row r="1212" spans="1:21" x14ac:dyDescent="0.25">
      <c r="A1212">
        <v>2454</v>
      </c>
      <c r="B1212" t="s">
        <v>1234</v>
      </c>
      <c r="C1212">
        <v>38600</v>
      </c>
      <c r="D1212">
        <v>2423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f t="shared" si="72"/>
        <v>0</v>
      </c>
      <c r="R1212">
        <f>SUMIFS(Tabel132[Cluster],Tabel132[ID],A1212)</f>
        <v>0</v>
      </c>
      <c r="S1212" t="str">
        <f t="shared" si="73"/>
        <v/>
      </c>
      <c r="T1212">
        <f t="shared" si="74"/>
        <v>0</v>
      </c>
      <c r="U1212">
        <f t="shared" si="75"/>
        <v>0</v>
      </c>
    </row>
    <row r="1213" spans="1:21" x14ac:dyDescent="0.25">
      <c r="A1213">
        <v>2463</v>
      </c>
      <c r="B1213" t="s">
        <v>487</v>
      </c>
      <c r="C1213">
        <v>38700</v>
      </c>
      <c r="D1213">
        <v>2375</v>
      </c>
      <c r="E1213">
        <v>2798</v>
      </c>
      <c r="F1213">
        <v>951</v>
      </c>
      <c r="G1213">
        <v>812</v>
      </c>
      <c r="H1213">
        <v>1893</v>
      </c>
      <c r="I1213">
        <v>4097</v>
      </c>
      <c r="J1213">
        <v>886</v>
      </c>
      <c r="K1213">
        <v>1882</v>
      </c>
      <c r="L1213">
        <v>1085</v>
      </c>
      <c r="M1213">
        <v>615</v>
      </c>
      <c r="N1213">
        <v>8022</v>
      </c>
      <c r="O1213">
        <v>1010</v>
      </c>
      <c r="P1213">
        <v>3805</v>
      </c>
      <c r="Q1213">
        <f t="shared" si="72"/>
        <v>1</v>
      </c>
      <c r="R1213">
        <f>SUMIFS(Tabel132[Cluster],Tabel132[ID],A1213)</f>
        <v>51</v>
      </c>
      <c r="S1213">
        <f t="shared" si="73"/>
        <v>0.45116276989052784</v>
      </c>
      <c r="T1213">
        <f t="shared" si="74"/>
        <v>1902.7142857142858</v>
      </c>
      <c r="U1213">
        <f t="shared" si="75"/>
        <v>2907.4</v>
      </c>
    </row>
    <row r="1214" spans="1:21" x14ac:dyDescent="0.25">
      <c r="A1214">
        <v>2471</v>
      </c>
      <c r="B1214" t="s">
        <v>1235</v>
      </c>
      <c r="C1214">
        <v>38800</v>
      </c>
      <c r="D1214">
        <v>2463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f t="shared" si="72"/>
        <v>0</v>
      </c>
      <c r="R1214">
        <f>SUMIFS(Tabel132[Cluster],Tabel132[ID],A1214)</f>
        <v>51</v>
      </c>
      <c r="S1214" t="str">
        <f t="shared" si="73"/>
        <v/>
      </c>
      <c r="T1214">
        <f t="shared" si="74"/>
        <v>0</v>
      </c>
      <c r="U1214">
        <f t="shared" si="75"/>
        <v>0</v>
      </c>
    </row>
    <row r="1215" spans="1:21" x14ac:dyDescent="0.25">
      <c r="A1215">
        <v>2479</v>
      </c>
      <c r="B1215" t="s">
        <v>1236</v>
      </c>
      <c r="C1215">
        <v>38900</v>
      </c>
      <c r="D1215">
        <v>2463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f t="shared" si="72"/>
        <v>0</v>
      </c>
      <c r="R1215">
        <f>SUMIFS(Tabel132[Cluster],Tabel132[ID],A1215)</f>
        <v>51</v>
      </c>
      <c r="S1215" t="str">
        <f t="shared" si="73"/>
        <v/>
      </c>
      <c r="T1215">
        <f t="shared" si="74"/>
        <v>0</v>
      </c>
      <c r="U1215">
        <f t="shared" si="75"/>
        <v>0</v>
      </c>
    </row>
    <row r="1216" spans="1:21" x14ac:dyDescent="0.25">
      <c r="A1216">
        <v>2486</v>
      </c>
      <c r="B1216" t="s">
        <v>1237</v>
      </c>
      <c r="C1216">
        <v>39000</v>
      </c>
      <c r="D1216">
        <v>2463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f t="shared" si="72"/>
        <v>0</v>
      </c>
      <c r="R1216">
        <f>SUMIFS(Tabel132[Cluster],Tabel132[ID],A1216)</f>
        <v>51</v>
      </c>
      <c r="S1216" t="str">
        <f t="shared" si="73"/>
        <v/>
      </c>
      <c r="T1216">
        <f t="shared" si="74"/>
        <v>0</v>
      </c>
      <c r="U1216">
        <f t="shared" si="75"/>
        <v>0</v>
      </c>
    </row>
    <row r="1217" spans="1:21" x14ac:dyDescent="0.25">
      <c r="A1217">
        <v>2495</v>
      </c>
      <c r="B1217" t="s">
        <v>1238</v>
      </c>
      <c r="C1217">
        <v>39100</v>
      </c>
      <c r="D1217">
        <v>2463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f t="shared" si="72"/>
        <v>0</v>
      </c>
      <c r="R1217">
        <f>SUMIFS(Tabel132[Cluster],Tabel132[ID],A1217)</f>
        <v>51</v>
      </c>
      <c r="S1217" t="str">
        <f t="shared" si="73"/>
        <v/>
      </c>
      <c r="T1217">
        <f t="shared" si="74"/>
        <v>0</v>
      </c>
      <c r="U1217">
        <f t="shared" si="75"/>
        <v>0</v>
      </c>
    </row>
    <row r="1218" spans="1:21" x14ac:dyDescent="0.25">
      <c r="A1218">
        <v>2504</v>
      </c>
      <c r="B1218" t="s">
        <v>1239</v>
      </c>
      <c r="C1218">
        <v>39200</v>
      </c>
      <c r="D1218">
        <v>2463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f t="shared" si="72"/>
        <v>0</v>
      </c>
      <c r="R1218">
        <f>SUMIFS(Tabel132[Cluster],Tabel132[ID],A1218)</f>
        <v>51</v>
      </c>
      <c r="S1218" t="str">
        <f t="shared" si="73"/>
        <v/>
      </c>
      <c r="T1218">
        <f t="shared" si="74"/>
        <v>0</v>
      </c>
      <c r="U1218">
        <f t="shared" si="75"/>
        <v>0</v>
      </c>
    </row>
    <row r="1219" spans="1:21" x14ac:dyDescent="0.25">
      <c r="A1219">
        <v>2632</v>
      </c>
      <c r="B1219" t="s">
        <v>488</v>
      </c>
      <c r="C1219">
        <v>39600</v>
      </c>
      <c r="D1219">
        <v>2726</v>
      </c>
      <c r="E1219">
        <v>1363</v>
      </c>
      <c r="F1219">
        <v>1693</v>
      </c>
      <c r="G1219">
        <v>1296</v>
      </c>
      <c r="H1219">
        <v>1337</v>
      </c>
      <c r="I1219">
        <v>1281</v>
      </c>
      <c r="J1219">
        <v>1256</v>
      </c>
      <c r="K1219">
        <v>1357</v>
      </c>
      <c r="L1219">
        <v>1462</v>
      </c>
      <c r="M1219">
        <v>815</v>
      </c>
      <c r="N1219">
        <v>2235</v>
      </c>
      <c r="O1219">
        <v>1401</v>
      </c>
      <c r="P1219">
        <v>1810</v>
      </c>
      <c r="Q1219">
        <f t="shared" si="72"/>
        <v>1</v>
      </c>
      <c r="R1219">
        <f>SUMIFS(Tabel132[Cluster],Tabel132[ID],A1219)</f>
        <v>53</v>
      </c>
      <c r="S1219">
        <f t="shared" si="73"/>
        <v>0.4141367933248532</v>
      </c>
      <c r="T1219">
        <f t="shared" si="74"/>
        <v>1369</v>
      </c>
      <c r="U1219">
        <f t="shared" si="75"/>
        <v>1544.6</v>
      </c>
    </row>
    <row r="1220" spans="1:21" x14ac:dyDescent="0.25">
      <c r="A1220">
        <v>2726</v>
      </c>
      <c r="B1220" t="s">
        <v>489</v>
      </c>
      <c r="C1220">
        <v>39300</v>
      </c>
      <c r="D1220">
        <v>1080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f t="shared" ref="Q1220:Q1244" si="76">IF(AND(T1220=0,U1220=0),0,1)</f>
        <v>0</v>
      </c>
      <c r="R1220">
        <f>SUMIFS(Tabel132[Cluster],Tabel132[ID],A1220)</f>
        <v>53</v>
      </c>
      <c r="S1220" t="str">
        <f t="shared" ref="S1220:S1244" si="77">IFERROR(_xlfn.T.TEST(E1220:K1220,L1220:P1220,2,2),"")</f>
        <v/>
      </c>
      <c r="T1220">
        <f t="shared" ref="T1220:T1244" si="78">AVERAGE(E1220:K1220)</f>
        <v>0</v>
      </c>
      <c r="U1220">
        <f t="shared" ref="U1220:U1244" si="79">AVERAGE(L1220:P1220)</f>
        <v>0</v>
      </c>
    </row>
    <row r="1221" spans="1:21" x14ac:dyDescent="0.25">
      <c r="A1221">
        <v>2734</v>
      </c>
      <c r="B1221" t="s">
        <v>1240</v>
      </c>
      <c r="C1221">
        <v>39800</v>
      </c>
      <c r="D1221">
        <v>2726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f t="shared" si="76"/>
        <v>0</v>
      </c>
      <c r="R1221">
        <f>SUMIFS(Tabel132[Cluster],Tabel132[ID],A1221)</f>
        <v>53</v>
      </c>
      <c r="S1221" t="str">
        <f t="shared" si="77"/>
        <v/>
      </c>
      <c r="T1221">
        <f t="shared" si="78"/>
        <v>0</v>
      </c>
      <c r="U1221">
        <f t="shared" si="79"/>
        <v>0</v>
      </c>
    </row>
    <row r="1222" spans="1:21" x14ac:dyDescent="0.25">
      <c r="A1222">
        <v>2742</v>
      </c>
      <c r="B1222" t="s">
        <v>1241</v>
      </c>
      <c r="C1222">
        <v>39900</v>
      </c>
      <c r="D1222">
        <v>2734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f t="shared" si="76"/>
        <v>0</v>
      </c>
      <c r="R1222">
        <f>SUMIFS(Tabel132[Cluster],Tabel132[ID],A1222)</f>
        <v>53</v>
      </c>
      <c r="S1222" t="str">
        <f t="shared" si="77"/>
        <v/>
      </c>
      <c r="T1222">
        <f t="shared" si="78"/>
        <v>0</v>
      </c>
      <c r="U1222">
        <f t="shared" si="79"/>
        <v>0</v>
      </c>
    </row>
    <row r="1223" spans="1:21" x14ac:dyDescent="0.25">
      <c r="A1223">
        <v>2751</v>
      </c>
      <c r="B1223" t="s">
        <v>1242</v>
      </c>
      <c r="C1223">
        <v>40000</v>
      </c>
      <c r="D1223">
        <v>2734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f t="shared" si="76"/>
        <v>0</v>
      </c>
      <c r="R1223">
        <f>SUMIFS(Tabel132[Cluster],Tabel132[ID],A1223)</f>
        <v>53</v>
      </c>
      <c r="S1223" t="str">
        <f t="shared" si="77"/>
        <v/>
      </c>
      <c r="T1223">
        <f t="shared" si="78"/>
        <v>0</v>
      </c>
      <c r="U1223">
        <f t="shared" si="79"/>
        <v>0</v>
      </c>
    </row>
    <row r="1224" spans="1:21" x14ac:dyDescent="0.25">
      <c r="A1224">
        <v>2758</v>
      </c>
      <c r="B1224" t="s">
        <v>1243</v>
      </c>
      <c r="C1224">
        <v>40100</v>
      </c>
      <c r="D1224">
        <v>2734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f t="shared" si="76"/>
        <v>0</v>
      </c>
      <c r="R1224">
        <f>SUMIFS(Tabel132[Cluster],Tabel132[ID],A1224)</f>
        <v>53</v>
      </c>
      <c r="S1224" t="str">
        <f t="shared" si="77"/>
        <v/>
      </c>
      <c r="T1224">
        <f t="shared" si="78"/>
        <v>0</v>
      </c>
      <c r="U1224">
        <f t="shared" si="79"/>
        <v>0</v>
      </c>
    </row>
    <row r="1225" spans="1:21" x14ac:dyDescent="0.25">
      <c r="A1225">
        <v>2766</v>
      </c>
      <c r="B1225" t="s">
        <v>1244</v>
      </c>
      <c r="C1225">
        <v>40200</v>
      </c>
      <c r="D1225">
        <v>2726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f t="shared" si="76"/>
        <v>0</v>
      </c>
      <c r="R1225">
        <f>SUMIFS(Tabel132[Cluster],Tabel132[ID],A1225)</f>
        <v>53</v>
      </c>
      <c r="S1225" t="str">
        <f t="shared" si="77"/>
        <v/>
      </c>
      <c r="T1225">
        <f t="shared" si="78"/>
        <v>0</v>
      </c>
      <c r="U1225">
        <f t="shared" si="79"/>
        <v>0</v>
      </c>
    </row>
    <row r="1226" spans="1:21" x14ac:dyDescent="0.25">
      <c r="A1226">
        <v>2775</v>
      </c>
      <c r="B1226" t="s">
        <v>1245</v>
      </c>
      <c r="C1226">
        <v>40300</v>
      </c>
      <c r="D1226">
        <v>2766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f t="shared" si="76"/>
        <v>0</v>
      </c>
      <c r="R1226">
        <f>SUMIFS(Tabel132[Cluster],Tabel132[ID],A1226)</f>
        <v>53</v>
      </c>
      <c r="S1226" t="str">
        <f t="shared" si="77"/>
        <v/>
      </c>
      <c r="T1226">
        <f t="shared" si="78"/>
        <v>0</v>
      </c>
      <c r="U1226">
        <f t="shared" si="79"/>
        <v>0</v>
      </c>
    </row>
    <row r="1227" spans="1:21" x14ac:dyDescent="0.25">
      <c r="A1227">
        <v>2782</v>
      </c>
      <c r="B1227" t="s">
        <v>1246</v>
      </c>
      <c r="C1227">
        <v>40400</v>
      </c>
      <c r="D1227">
        <v>2766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f t="shared" si="76"/>
        <v>0</v>
      </c>
      <c r="R1227">
        <f>SUMIFS(Tabel132[Cluster],Tabel132[ID],A1227)</f>
        <v>53</v>
      </c>
      <c r="S1227" t="str">
        <f t="shared" si="77"/>
        <v/>
      </c>
      <c r="T1227">
        <f t="shared" si="78"/>
        <v>0</v>
      </c>
      <c r="U1227">
        <f t="shared" si="79"/>
        <v>0</v>
      </c>
    </row>
    <row r="1228" spans="1:21" x14ac:dyDescent="0.25">
      <c r="A1228">
        <v>2790</v>
      </c>
      <c r="B1228" t="s">
        <v>1247</v>
      </c>
      <c r="C1228">
        <v>40500</v>
      </c>
      <c r="D1228">
        <v>2766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f t="shared" si="76"/>
        <v>0</v>
      </c>
      <c r="R1228">
        <f>SUMIFS(Tabel132[Cluster],Tabel132[ID],A1228)</f>
        <v>53</v>
      </c>
      <c r="S1228" t="str">
        <f t="shared" si="77"/>
        <v/>
      </c>
      <c r="T1228">
        <f t="shared" si="78"/>
        <v>0</v>
      </c>
      <c r="U1228">
        <f t="shared" si="79"/>
        <v>0</v>
      </c>
    </row>
    <row r="1229" spans="1:21" x14ac:dyDescent="0.25">
      <c r="A1229">
        <v>2799</v>
      </c>
      <c r="B1229" t="s">
        <v>1248</v>
      </c>
      <c r="C1229">
        <v>40600</v>
      </c>
      <c r="D1229">
        <v>2726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f t="shared" si="76"/>
        <v>0</v>
      </c>
      <c r="R1229">
        <f>SUMIFS(Tabel132[Cluster],Tabel132[ID],A1229)</f>
        <v>53</v>
      </c>
      <c r="S1229" t="str">
        <f t="shared" si="77"/>
        <v/>
      </c>
      <c r="T1229">
        <f t="shared" si="78"/>
        <v>0</v>
      </c>
      <c r="U1229">
        <f t="shared" si="79"/>
        <v>0</v>
      </c>
    </row>
    <row r="1230" spans="1:21" x14ac:dyDescent="0.25">
      <c r="A1230">
        <v>2807</v>
      </c>
      <c r="B1230" t="s">
        <v>1249</v>
      </c>
      <c r="C1230">
        <v>40700</v>
      </c>
      <c r="D1230">
        <v>2799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f t="shared" si="76"/>
        <v>0</v>
      </c>
      <c r="R1230">
        <f>SUMIFS(Tabel132[Cluster],Tabel132[ID],A1230)</f>
        <v>53</v>
      </c>
      <c r="S1230" t="str">
        <f t="shared" si="77"/>
        <v/>
      </c>
      <c r="T1230">
        <f t="shared" si="78"/>
        <v>0</v>
      </c>
      <c r="U1230">
        <f t="shared" si="79"/>
        <v>0</v>
      </c>
    </row>
    <row r="1231" spans="1:21" x14ac:dyDescent="0.25">
      <c r="A1231">
        <v>2815</v>
      </c>
      <c r="B1231" t="s">
        <v>1250</v>
      </c>
      <c r="C1231">
        <v>40800</v>
      </c>
      <c r="D1231">
        <v>2799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f t="shared" si="76"/>
        <v>0</v>
      </c>
      <c r="R1231">
        <f>SUMIFS(Tabel132[Cluster],Tabel132[ID],A1231)</f>
        <v>53</v>
      </c>
      <c r="S1231" t="str">
        <f t="shared" si="77"/>
        <v/>
      </c>
      <c r="T1231">
        <f t="shared" si="78"/>
        <v>0</v>
      </c>
      <c r="U1231">
        <f t="shared" si="79"/>
        <v>0</v>
      </c>
    </row>
    <row r="1232" spans="1:21" x14ac:dyDescent="0.25">
      <c r="A1232">
        <v>2823</v>
      </c>
      <c r="B1232" t="s">
        <v>1251</v>
      </c>
      <c r="C1232">
        <v>40900</v>
      </c>
      <c r="D1232">
        <v>2799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f t="shared" si="76"/>
        <v>0</v>
      </c>
      <c r="R1232">
        <f>SUMIFS(Tabel132[Cluster],Tabel132[ID],A1232)</f>
        <v>53</v>
      </c>
      <c r="S1232" t="str">
        <f t="shared" si="77"/>
        <v/>
      </c>
      <c r="T1232">
        <f t="shared" si="78"/>
        <v>0</v>
      </c>
      <c r="U1232">
        <f t="shared" si="79"/>
        <v>0</v>
      </c>
    </row>
    <row r="1233" spans="1:21" x14ac:dyDescent="0.25">
      <c r="A1233">
        <v>12702</v>
      </c>
      <c r="B1233" t="s">
        <v>1186</v>
      </c>
      <c r="C1233">
        <v>39700</v>
      </c>
      <c r="D1233">
        <v>2726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f t="shared" si="76"/>
        <v>0</v>
      </c>
      <c r="R1233">
        <f>SUMIFS(Tabel132[Cluster],Tabel132[ID],A1233)</f>
        <v>52</v>
      </c>
      <c r="S1233" t="str">
        <f t="shared" si="77"/>
        <v/>
      </c>
      <c r="T1233">
        <f t="shared" si="78"/>
        <v>0</v>
      </c>
      <c r="U1233">
        <f t="shared" si="79"/>
        <v>0</v>
      </c>
    </row>
    <row r="1234" spans="1:21" x14ac:dyDescent="0.25">
      <c r="A1234">
        <v>12703</v>
      </c>
      <c r="B1234" t="s">
        <v>482</v>
      </c>
      <c r="C1234">
        <v>39400</v>
      </c>
      <c r="D1234">
        <v>2726</v>
      </c>
      <c r="E1234">
        <v>2825</v>
      </c>
      <c r="F1234">
        <v>3242</v>
      </c>
      <c r="G1234">
        <v>1404</v>
      </c>
      <c r="H1234">
        <v>2179</v>
      </c>
      <c r="I1234">
        <v>2344</v>
      </c>
      <c r="J1234">
        <v>2335</v>
      </c>
      <c r="K1234">
        <v>1663</v>
      </c>
      <c r="L1234">
        <v>1399</v>
      </c>
      <c r="M1234">
        <v>1101</v>
      </c>
      <c r="N1234">
        <v>5553</v>
      </c>
      <c r="O1234">
        <v>3622</v>
      </c>
      <c r="P1234">
        <v>2116</v>
      </c>
      <c r="Q1234">
        <f t="shared" si="76"/>
        <v>1</v>
      </c>
      <c r="R1234">
        <f>SUMIFS(Tabel132[Cluster],Tabel132[ID],A1234)</f>
        <v>52</v>
      </c>
      <c r="S1234">
        <f t="shared" si="77"/>
        <v>0.53627581182986295</v>
      </c>
      <c r="T1234">
        <f t="shared" si="78"/>
        <v>2284.5714285714284</v>
      </c>
      <c r="U1234">
        <f t="shared" si="79"/>
        <v>2758.2</v>
      </c>
    </row>
    <row r="1235" spans="1:21" x14ac:dyDescent="0.25">
      <c r="A1235">
        <v>12704</v>
      </c>
      <c r="B1235" t="s">
        <v>490</v>
      </c>
      <c r="C1235">
        <v>39700</v>
      </c>
      <c r="D1235">
        <v>2726</v>
      </c>
      <c r="E1235">
        <v>461</v>
      </c>
      <c r="F1235">
        <v>297</v>
      </c>
      <c r="G1235">
        <v>290</v>
      </c>
      <c r="H1235">
        <v>612</v>
      </c>
      <c r="I1235">
        <v>456</v>
      </c>
      <c r="J1235">
        <v>377</v>
      </c>
      <c r="K1235">
        <v>411</v>
      </c>
      <c r="L1235">
        <v>357</v>
      </c>
      <c r="M1235">
        <v>170</v>
      </c>
      <c r="N1235">
        <v>599</v>
      </c>
      <c r="O1235">
        <v>158</v>
      </c>
      <c r="P1235">
        <v>658</v>
      </c>
      <c r="Q1235">
        <f t="shared" si="76"/>
        <v>1</v>
      </c>
      <c r="R1235">
        <f>SUMIFS(Tabel132[Cluster],Tabel132[ID],A1235)</f>
        <v>105</v>
      </c>
      <c r="S1235">
        <f t="shared" si="77"/>
        <v>0.79696811623243935</v>
      </c>
      <c r="T1235">
        <f t="shared" si="78"/>
        <v>414.85714285714283</v>
      </c>
      <c r="U1235">
        <f t="shared" si="79"/>
        <v>388.4</v>
      </c>
    </row>
    <row r="1236" spans="1:21" x14ac:dyDescent="0.25">
      <c r="A1236">
        <v>12705</v>
      </c>
      <c r="B1236" t="s">
        <v>483</v>
      </c>
      <c r="C1236">
        <v>39500</v>
      </c>
      <c r="D1236">
        <v>2726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f t="shared" si="76"/>
        <v>0</v>
      </c>
      <c r="R1236">
        <f>SUMIFS(Tabel132[Cluster],Tabel132[ID],A1236)</f>
        <v>52</v>
      </c>
      <c r="S1236" t="str">
        <f t="shared" si="77"/>
        <v/>
      </c>
      <c r="T1236">
        <f t="shared" si="78"/>
        <v>0</v>
      </c>
      <c r="U1236">
        <f t="shared" si="79"/>
        <v>0</v>
      </c>
    </row>
    <row r="1237" spans="1:21" x14ac:dyDescent="0.25">
      <c r="A1237">
        <v>12706</v>
      </c>
      <c r="B1237" t="s">
        <v>1252</v>
      </c>
      <c r="C1237">
        <v>39400</v>
      </c>
      <c r="D1237">
        <v>2726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f t="shared" si="76"/>
        <v>0</v>
      </c>
      <c r="R1237">
        <f>SUMIFS(Tabel132[Cluster],Tabel132[ID],A1237)</f>
        <v>53</v>
      </c>
      <c r="S1237" t="str">
        <f t="shared" si="77"/>
        <v/>
      </c>
      <c r="T1237">
        <f t="shared" si="78"/>
        <v>0</v>
      </c>
      <c r="U1237">
        <f t="shared" si="79"/>
        <v>0</v>
      </c>
    </row>
    <row r="1238" spans="1:21" x14ac:dyDescent="0.25">
      <c r="A1238">
        <v>12707</v>
      </c>
      <c r="B1238" t="s">
        <v>1253</v>
      </c>
      <c r="C1238">
        <v>39500</v>
      </c>
      <c r="D1238">
        <v>2726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f t="shared" si="76"/>
        <v>0</v>
      </c>
      <c r="R1238">
        <f>SUMIFS(Tabel132[Cluster],Tabel132[ID],A1238)</f>
        <v>53</v>
      </c>
      <c r="S1238" t="str">
        <f t="shared" si="77"/>
        <v/>
      </c>
      <c r="T1238">
        <f t="shared" si="78"/>
        <v>0</v>
      </c>
      <c r="U1238">
        <f t="shared" si="79"/>
        <v>0</v>
      </c>
    </row>
    <row r="1239" spans="1:21" x14ac:dyDescent="0.25">
      <c r="A1239">
        <v>182305696</v>
      </c>
      <c r="B1239" t="s">
        <v>484</v>
      </c>
      <c r="C1239">
        <v>300</v>
      </c>
      <c r="D1239">
        <v>688</v>
      </c>
      <c r="E1239">
        <v>1539</v>
      </c>
      <c r="F1239">
        <v>1875</v>
      </c>
      <c r="G1239">
        <v>1626</v>
      </c>
      <c r="H1239">
        <v>1666</v>
      </c>
      <c r="I1239">
        <v>997</v>
      </c>
      <c r="J1239">
        <v>1395</v>
      </c>
      <c r="K1239">
        <v>357</v>
      </c>
      <c r="L1239">
        <v>1492</v>
      </c>
      <c r="M1239">
        <v>700</v>
      </c>
      <c r="N1239">
        <v>1717</v>
      </c>
      <c r="O1239">
        <v>2491</v>
      </c>
      <c r="P1239">
        <v>591</v>
      </c>
      <c r="Q1239">
        <f t="shared" si="76"/>
        <v>1</v>
      </c>
      <c r="R1239">
        <f>SUMIFS(Tabel132[Cluster],Tabel132[ID],A1239)</f>
        <v>0</v>
      </c>
      <c r="S1239">
        <f t="shared" si="77"/>
        <v>0.90104865627737907</v>
      </c>
      <c r="T1239">
        <f t="shared" si="78"/>
        <v>1350.7142857142858</v>
      </c>
      <c r="U1239">
        <f t="shared" si="79"/>
        <v>1398.2</v>
      </c>
    </row>
    <row r="1240" spans="1:21" x14ac:dyDescent="0.25">
      <c r="A1240">
        <v>182305712</v>
      </c>
      <c r="B1240" t="s">
        <v>484</v>
      </c>
      <c r="C1240">
        <v>300</v>
      </c>
      <c r="D1240">
        <v>688</v>
      </c>
      <c r="E1240">
        <v>5190</v>
      </c>
      <c r="F1240">
        <v>990</v>
      </c>
      <c r="G1240">
        <v>1971</v>
      </c>
      <c r="H1240">
        <v>2769</v>
      </c>
      <c r="I1240">
        <v>2811</v>
      </c>
      <c r="J1240">
        <v>1596</v>
      </c>
      <c r="K1240">
        <v>2325</v>
      </c>
      <c r="L1240">
        <v>961</v>
      </c>
      <c r="M1240">
        <v>1244</v>
      </c>
      <c r="N1240">
        <v>4983</v>
      </c>
      <c r="O1240">
        <v>2865</v>
      </c>
      <c r="P1240">
        <v>3639</v>
      </c>
      <c r="Q1240">
        <f t="shared" si="76"/>
        <v>1</v>
      </c>
      <c r="R1240">
        <f>SUMIFS(Tabel132[Cluster],Tabel132[ID],A1240)</f>
        <v>0</v>
      </c>
      <c r="S1240">
        <f t="shared" si="77"/>
        <v>0.80831450219376</v>
      </c>
      <c r="T1240">
        <f t="shared" si="78"/>
        <v>2521.7142857142858</v>
      </c>
      <c r="U1240">
        <f t="shared" si="79"/>
        <v>2738.4</v>
      </c>
    </row>
    <row r="1241" spans="1:21" x14ac:dyDescent="0.25">
      <c r="A1241">
        <v>312782560</v>
      </c>
      <c r="B1241" t="s">
        <v>484</v>
      </c>
      <c r="C1241">
        <v>300</v>
      </c>
      <c r="D1241">
        <v>688</v>
      </c>
      <c r="E1241">
        <v>1502</v>
      </c>
      <c r="F1241">
        <v>1193</v>
      </c>
      <c r="G1241">
        <v>2253</v>
      </c>
      <c r="H1241">
        <v>2183</v>
      </c>
      <c r="I1241">
        <v>692</v>
      </c>
      <c r="J1241">
        <v>1550</v>
      </c>
      <c r="K1241">
        <v>521</v>
      </c>
      <c r="L1241">
        <v>1136</v>
      </c>
      <c r="M1241">
        <v>1239</v>
      </c>
      <c r="N1241">
        <v>2712</v>
      </c>
      <c r="O1241">
        <v>1080</v>
      </c>
      <c r="P1241">
        <v>1180</v>
      </c>
      <c r="Q1241">
        <f t="shared" si="76"/>
        <v>1</v>
      </c>
      <c r="R1241">
        <f>SUMIFS(Tabel132[Cluster],Tabel132[ID],A1241)</f>
        <v>0</v>
      </c>
      <c r="S1241">
        <f t="shared" si="77"/>
        <v>0.89110130273552746</v>
      </c>
      <c r="T1241">
        <f t="shared" si="78"/>
        <v>1413.4285714285713</v>
      </c>
      <c r="U1241">
        <f t="shared" si="79"/>
        <v>1469.4</v>
      </c>
    </row>
    <row r="1242" spans="1:21" x14ac:dyDescent="0.25">
      <c r="A1242">
        <v>312782592</v>
      </c>
      <c r="B1242" t="s">
        <v>484</v>
      </c>
      <c r="C1242">
        <v>300</v>
      </c>
      <c r="D1242">
        <v>688</v>
      </c>
      <c r="E1242">
        <v>995</v>
      </c>
      <c r="F1242">
        <v>2374</v>
      </c>
      <c r="G1242">
        <v>1314</v>
      </c>
      <c r="H1242">
        <v>2465</v>
      </c>
      <c r="I1242">
        <v>713</v>
      </c>
      <c r="J1242">
        <v>459</v>
      </c>
      <c r="K1242">
        <v>452</v>
      </c>
      <c r="L1242">
        <v>3100</v>
      </c>
      <c r="M1242">
        <v>1943</v>
      </c>
      <c r="N1242">
        <v>905</v>
      </c>
      <c r="O1242">
        <v>1497</v>
      </c>
      <c r="P1242">
        <v>501</v>
      </c>
      <c r="Q1242">
        <f t="shared" si="76"/>
        <v>1</v>
      </c>
      <c r="R1242">
        <f>SUMIFS(Tabel132[Cluster],Tabel132[ID],A1242)</f>
        <v>0</v>
      </c>
      <c r="S1242">
        <f t="shared" si="77"/>
        <v>0.54586391772411325</v>
      </c>
      <c r="T1242">
        <f t="shared" si="78"/>
        <v>1253.1428571428571</v>
      </c>
      <c r="U1242">
        <f t="shared" si="79"/>
        <v>1589.2</v>
      </c>
    </row>
    <row r="1243" spans="1:21" x14ac:dyDescent="0.25">
      <c r="A1243">
        <v>312782624</v>
      </c>
      <c r="B1243" t="s">
        <v>484</v>
      </c>
      <c r="C1243">
        <v>300</v>
      </c>
      <c r="D1243">
        <v>688</v>
      </c>
      <c r="E1243">
        <v>2673</v>
      </c>
      <c r="F1243">
        <v>2443</v>
      </c>
      <c r="G1243">
        <v>2695</v>
      </c>
      <c r="H1243">
        <v>4405</v>
      </c>
      <c r="I1243">
        <v>1539</v>
      </c>
      <c r="J1243">
        <v>1897</v>
      </c>
      <c r="K1243">
        <v>502</v>
      </c>
      <c r="L1243">
        <v>1949</v>
      </c>
      <c r="M1243">
        <v>2644</v>
      </c>
      <c r="N1243">
        <v>2620</v>
      </c>
      <c r="O1243">
        <v>1547</v>
      </c>
      <c r="P1243">
        <v>1855</v>
      </c>
      <c r="Q1243">
        <f t="shared" si="76"/>
        <v>1</v>
      </c>
      <c r="R1243">
        <f>SUMIFS(Tabel132[Cluster],Tabel132[ID],A1243)</f>
        <v>0</v>
      </c>
      <c r="S1243">
        <f t="shared" si="77"/>
        <v>0.75500255186753207</v>
      </c>
      <c r="T1243">
        <f t="shared" si="78"/>
        <v>2307.7142857142858</v>
      </c>
      <c r="U1243">
        <f t="shared" si="79"/>
        <v>2123</v>
      </c>
    </row>
    <row r="1244" spans="1:21" x14ac:dyDescent="0.25">
      <c r="A1244">
        <v>312782656</v>
      </c>
      <c r="B1244" t="s">
        <v>484</v>
      </c>
      <c r="C1244">
        <v>300</v>
      </c>
      <c r="D1244">
        <v>688</v>
      </c>
      <c r="E1244">
        <v>586</v>
      </c>
      <c r="F1244">
        <v>605</v>
      </c>
      <c r="G1244">
        <v>877</v>
      </c>
      <c r="H1244">
        <v>236</v>
      </c>
      <c r="I1244">
        <v>549</v>
      </c>
      <c r="J1244">
        <v>310</v>
      </c>
      <c r="K1244">
        <v>481</v>
      </c>
      <c r="L1244">
        <v>443</v>
      </c>
      <c r="M1244">
        <v>403</v>
      </c>
      <c r="N1244">
        <v>395</v>
      </c>
      <c r="O1244">
        <v>455</v>
      </c>
      <c r="P1244">
        <v>339</v>
      </c>
      <c r="Q1244">
        <f t="shared" si="76"/>
        <v>1</v>
      </c>
      <c r="R1244">
        <f>SUMIFS(Tabel132[Cluster],Tabel132[ID],A1244)</f>
        <v>0</v>
      </c>
      <c r="S1244">
        <f t="shared" si="77"/>
        <v>0.26888983766680774</v>
      </c>
      <c r="T1244">
        <f t="shared" si="78"/>
        <v>520.57142857142856</v>
      </c>
      <c r="U1244">
        <f t="shared" si="79"/>
        <v>407</v>
      </c>
    </row>
    <row r="1246" spans="1:21" x14ac:dyDescent="0.25">
      <c r="E1246" s="14">
        <f t="shared" ref="E1246:P1246" si="80">SUM(E3:E1244)</f>
        <v>860554</v>
      </c>
      <c r="F1246" s="14">
        <f t="shared" si="80"/>
        <v>716789</v>
      </c>
      <c r="G1246" s="14">
        <f t="shared" si="80"/>
        <v>559995</v>
      </c>
      <c r="H1246" s="14">
        <f t="shared" si="80"/>
        <v>1310637</v>
      </c>
      <c r="I1246" s="14">
        <f t="shared" si="80"/>
        <v>811163</v>
      </c>
      <c r="J1246" s="14">
        <f t="shared" si="80"/>
        <v>460308</v>
      </c>
      <c r="K1246" s="14">
        <f t="shared" si="80"/>
        <v>707921</v>
      </c>
      <c r="L1246" s="14">
        <f t="shared" si="80"/>
        <v>496145</v>
      </c>
      <c r="M1246" s="14">
        <f t="shared" si="80"/>
        <v>489139</v>
      </c>
      <c r="N1246" s="14">
        <f t="shared" si="80"/>
        <v>1171290</v>
      </c>
      <c r="O1246" s="14">
        <f t="shared" si="80"/>
        <v>1066175</v>
      </c>
      <c r="P1246" s="14">
        <f t="shared" si="80"/>
        <v>1097198</v>
      </c>
    </row>
  </sheetData>
  <autoFilter ref="A2:U2" xr:uid="{8A9558DE-F560-4ACE-AF9D-28EF0A98E552}"/>
  <conditionalFormatting sqref="S3:S1244">
    <cfRule type="cellIs" dxfId="13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E24A-75D4-4348-B52B-BEF31E93816C}">
  <dimension ref="A1:T1246"/>
  <sheetViews>
    <sheetView workbookViewId="0"/>
  </sheetViews>
  <sheetFormatPr defaultRowHeight="15" x14ac:dyDescent="0.25"/>
  <cols>
    <col min="1" max="1" width="10" bestFit="1" customWidth="1"/>
    <col min="2" max="2" width="39.85546875" customWidth="1"/>
    <col min="3" max="3" width="19.5703125" bestFit="1" customWidth="1"/>
    <col min="4" max="4" width="14.140625" bestFit="1" customWidth="1"/>
    <col min="5" max="5" width="10.5703125" style="14" bestFit="1" customWidth="1"/>
    <col min="6" max="12" width="11.5703125" style="14" bestFit="1" customWidth="1"/>
    <col min="13" max="16" width="11.5703125" bestFit="1" customWidth="1"/>
    <col min="17" max="17" width="10.28515625" bestFit="1" customWidth="1"/>
  </cols>
  <sheetData>
    <row r="1" spans="1:20" x14ac:dyDescent="0.25">
      <c r="E1" s="14">
        <v>0</v>
      </c>
      <c r="F1" s="14">
        <v>0</v>
      </c>
      <c r="G1" s="14">
        <v>0</v>
      </c>
      <c r="H1" s="14">
        <v>0</v>
      </c>
      <c r="I1" s="14">
        <v>0</v>
      </c>
      <c r="J1" s="14">
        <v>0</v>
      </c>
      <c r="K1" s="14">
        <v>0</v>
      </c>
      <c r="L1" s="14">
        <v>1</v>
      </c>
      <c r="M1">
        <v>1</v>
      </c>
      <c r="N1" s="14">
        <v>1</v>
      </c>
      <c r="O1" s="14">
        <v>1</v>
      </c>
      <c r="P1" s="14">
        <v>1</v>
      </c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5">
        <v>67898</v>
      </c>
      <c r="F2" s="15">
        <v>190211</v>
      </c>
      <c r="G2" s="15">
        <v>191735</v>
      </c>
      <c r="H2" s="15">
        <v>212741</v>
      </c>
      <c r="I2" s="15">
        <v>277750</v>
      </c>
      <c r="J2" s="15">
        <v>340773</v>
      </c>
      <c r="K2" s="15">
        <v>340805</v>
      </c>
      <c r="L2" s="15">
        <v>190196</v>
      </c>
      <c r="M2" s="1">
        <v>190198</v>
      </c>
      <c r="N2" s="1">
        <v>340770</v>
      </c>
      <c r="O2" s="1">
        <v>340771</v>
      </c>
      <c r="P2" s="1">
        <v>343011</v>
      </c>
      <c r="Q2" s="1" t="s">
        <v>1255</v>
      </c>
      <c r="R2" s="2" t="s">
        <v>504</v>
      </c>
      <c r="S2" s="2" t="s">
        <v>505</v>
      </c>
      <c r="T2" s="2" t="s">
        <v>506</v>
      </c>
    </row>
    <row r="3" spans="1:20" x14ac:dyDescent="0.25">
      <c r="A3">
        <v>0</v>
      </c>
      <c r="B3" t="s">
        <v>4</v>
      </c>
      <c r="C3">
        <v>0</v>
      </c>
      <c r="E3" s="14">
        <f>'Absolute counts'!E3/'Absolute counts'!E$1246*10000</f>
        <v>538.59490514250126</v>
      </c>
      <c r="F3" s="14">
        <f>'Absolute counts'!F3/'Absolute counts'!F$1246*10000</f>
        <v>1111.0522064373197</v>
      </c>
      <c r="G3" s="14">
        <f>'Absolute counts'!G3/'Absolute counts'!G$1246*10000</f>
        <v>1979.1426709167044</v>
      </c>
      <c r="H3" s="14">
        <f>'Absolute counts'!H3/'Absolute counts'!H$1246*10000</f>
        <v>521.18168493640883</v>
      </c>
      <c r="I3" s="14">
        <f>'Absolute counts'!I3/'Absolute counts'!I$1246*10000</f>
        <v>2165.1258748241721</v>
      </c>
      <c r="J3" s="14">
        <f>'Absolute counts'!J3/'Absolute counts'!J$1246*10000</f>
        <v>717.23715425323905</v>
      </c>
      <c r="K3" s="14">
        <f>'Absolute counts'!K3/'Absolute counts'!K$1246*10000</f>
        <v>1065.4719947564772</v>
      </c>
      <c r="L3" s="14">
        <f>'Absolute counts'!L3/'Absolute counts'!L$1246*10000</f>
        <v>1320.4607524010116</v>
      </c>
      <c r="M3">
        <f>'Absolute counts'!M3/'Absolute counts'!M$1246*10000</f>
        <v>805.90588769245551</v>
      </c>
      <c r="N3">
        <f>'Absolute counts'!N3/'Absolute counts'!N$1246*10000</f>
        <v>808.47612461474091</v>
      </c>
      <c r="O3">
        <f>'Absolute counts'!O3/'Absolute counts'!O$1246*10000</f>
        <v>1339.2172954721318</v>
      </c>
      <c r="P3">
        <f>'Absolute counts'!P3/'Absolute counts'!P$1246*10000</f>
        <v>917.09062539304659</v>
      </c>
      <c r="Q3">
        <f t="shared" ref="Q3:Q66" si="0">IF(AND(S3=0,T3=0),0,1)</f>
        <v>1</v>
      </c>
      <c r="R3">
        <f t="shared" ref="R3:R66" si="1">IFERROR(_xlfn.T.TEST(E3:K3,L3:P3,2,2),"")</f>
        <v>0.71810139640986415</v>
      </c>
      <c r="S3">
        <f t="shared" ref="S3:S66" si="2">AVERAGE(E3:K3)</f>
        <v>1156.8294987524032</v>
      </c>
      <c r="T3">
        <f t="shared" ref="T3:T66" si="3">AVERAGE(L3:P3)</f>
        <v>1038.2301371146773</v>
      </c>
    </row>
    <row r="4" spans="1:20" x14ac:dyDescent="0.25">
      <c r="A4">
        <v>1</v>
      </c>
      <c r="B4" t="s">
        <v>5</v>
      </c>
      <c r="C4">
        <v>75500</v>
      </c>
      <c r="D4">
        <v>557</v>
      </c>
      <c r="E4" s="14">
        <f>'Absolute counts'!E4/'Absolute counts'!E$1246*10000</f>
        <v>1.1620421263511644E-2</v>
      </c>
      <c r="F4" s="14">
        <f>'Absolute counts'!F4/'Absolute counts'!F$1246*10000</f>
        <v>0.12555996255522894</v>
      </c>
      <c r="G4" s="14">
        <f>'Absolute counts'!G4/'Absolute counts'!G$1246*10000</f>
        <v>0</v>
      </c>
      <c r="H4" s="14">
        <f>'Absolute counts'!H4/'Absolute counts'!H$1246*10000</f>
        <v>6.8668899168877431E-2</v>
      </c>
      <c r="I4" s="14">
        <f>'Absolute counts'!I4/'Absolute counts'!I$1246*10000</f>
        <v>0</v>
      </c>
      <c r="J4" s="14">
        <f>'Absolute counts'!J4/'Absolute counts'!J$1246*10000</f>
        <v>0</v>
      </c>
      <c r="K4" s="14">
        <f>'Absolute counts'!K4/'Absolute counts'!K$1246*10000</f>
        <v>0.7204193688278776</v>
      </c>
      <c r="L4" s="14">
        <f>'Absolute counts'!L4/'Absolute counts'!L$1246*10000</f>
        <v>0</v>
      </c>
      <c r="M4">
        <f>'Absolute counts'!M4/'Absolute counts'!M$1246*10000</f>
        <v>8.1776345783100515E-2</v>
      </c>
      <c r="N4">
        <f>'Absolute counts'!N4/'Absolute counts'!N$1246*10000</f>
        <v>0</v>
      </c>
      <c r="O4">
        <f>'Absolute counts'!O4/'Absolute counts'!O$1246*10000</f>
        <v>0.34703496142753304</v>
      </c>
      <c r="P4">
        <f>'Absolute counts'!P4/'Absolute counts'!P$1246*10000</f>
        <v>0</v>
      </c>
      <c r="Q4">
        <f t="shared" si="0"/>
        <v>1</v>
      </c>
      <c r="R4">
        <f t="shared" si="1"/>
        <v>0.73140140635748152</v>
      </c>
      <c r="S4">
        <f t="shared" si="2"/>
        <v>0.13232409311649937</v>
      </c>
      <c r="T4">
        <f t="shared" si="3"/>
        <v>8.5762261442126703E-2</v>
      </c>
    </row>
    <row r="5" spans="1:20" x14ac:dyDescent="0.25">
      <c r="A5">
        <v>2</v>
      </c>
      <c r="B5" t="s">
        <v>6</v>
      </c>
      <c r="C5">
        <v>6200</v>
      </c>
      <c r="D5">
        <v>345</v>
      </c>
      <c r="E5" s="14">
        <f>'Absolute counts'!E5/'Absolute counts'!E$1246*10000</f>
        <v>10.086525656728108</v>
      </c>
      <c r="F5" s="14">
        <f>'Absolute counts'!F5/'Absolute counts'!F$1246*10000</f>
        <v>7.8963265340288427</v>
      </c>
      <c r="G5" s="14">
        <f>'Absolute counts'!G5/'Absolute counts'!G$1246*10000</f>
        <v>6.250055804069679</v>
      </c>
      <c r="H5" s="14">
        <f>'Absolute counts'!H5/'Absolute counts'!H$1246*10000</f>
        <v>9.8120227034640415</v>
      </c>
      <c r="I5" s="14">
        <f>'Absolute counts'!I5/'Absolute counts'!I$1246*10000</f>
        <v>9.2336558743433823</v>
      </c>
      <c r="J5" s="14">
        <f>'Absolute counts'!J5/'Absolute counts'!J$1246*10000</f>
        <v>9.7543383995064179</v>
      </c>
      <c r="K5" s="14">
        <f>'Absolute counts'!K5/'Absolute counts'!K$1246*10000</f>
        <v>12.826289939131625</v>
      </c>
      <c r="L5" s="14">
        <f>'Absolute counts'!L5/'Absolute counts'!L$1246*10000</f>
        <v>7.5582742948130086</v>
      </c>
      <c r="M5">
        <f>'Absolute counts'!M5/'Absolute counts'!M$1246*10000</f>
        <v>9.4042797650565575</v>
      </c>
      <c r="N5">
        <f>'Absolute counts'!N5/'Absolute counts'!N$1246*10000</f>
        <v>9.4938059746091916</v>
      </c>
      <c r="O5">
        <f>'Absolute counts'!O5/'Absolute counts'!O$1246*10000</f>
        <v>16.788988674467138</v>
      </c>
      <c r="P5">
        <f>'Absolute counts'!P5/'Absolute counts'!P$1246*10000</f>
        <v>11.101004558885451</v>
      </c>
      <c r="Q5">
        <f t="shared" si="0"/>
        <v>1</v>
      </c>
      <c r="R5">
        <f t="shared" si="1"/>
        <v>0.38317402440061188</v>
      </c>
      <c r="S5">
        <f t="shared" si="2"/>
        <v>9.4084592730388703</v>
      </c>
      <c r="T5">
        <f t="shared" si="3"/>
        <v>10.86927065356627</v>
      </c>
    </row>
    <row r="6" spans="1:20" x14ac:dyDescent="0.25">
      <c r="A6">
        <v>3</v>
      </c>
      <c r="B6" t="s">
        <v>507</v>
      </c>
      <c r="C6">
        <v>118200</v>
      </c>
      <c r="D6">
        <v>1040</v>
      </c>
      <c r="E6" s="14">
        <f>'Absolute counts'!E6/'Absolute counts'!E$1246*10000</f>
        <v>0</v>
      </c>
      <c r="F6" s="14">
        <f>'Absolute counts'!F6/'Absolute counts'!F$1246*10000</f>
        <v>0</v>
      </c>
      <c r="G6" s="14">
        <f>'Absolute counts'!G6/'Absolute counts'!G$1246*10000</f>
        <v>0</v>
      </c>
      <c r="H6" s="14">
        <f>'Absolute counts'!H6/'Absolute counts'!H$1246*10000</f>
        <v>0</v>
      </c>
      <c r="I6" s="14">
        <f>'Absolute counts'!I6/'Absolute counts'!I$1246*10000</f>
        <v>0</v>
      </c>
      <c r="J6" s="14">
        <f>'Absolute counts'!J6/'Absolute counts'!J$1246*10000</f>
        <v>0</v>
      </c>
      <c r="K6" s="14">
        <f>'Absolute counts'!K6/'Absolute counts'!K$1246*10000</f>
        <v>0</v>
      </c>
      <c r="L6" s="14">
        <f>'Absolute counts'!L6/'Absolute counts'!L$1246*10000</f>
        <v>0</v>
      </c>
      <c r="M6">
        <f>'Absolute counts'!M6/'Absolute counts'!M$1246*10000</f>
        <v>0</v>
      </c>
      <c r="N6">
        <f>'Absolute counts'!N6/'Absolute counts'!N$1246*10000</f>
        <v>0</v>
      </c>
      <c r="O6">
        <f>'Absolute counts'!O6/'Absolute counts'!O$1246*10000</f>
        <v>0</v>
      </c>
      <c r="P6">
        <f>'Absolute counts'!P6/'Absolute counts'!P$1246*10000</f>
        <v>0</v>
      </c>
      <c r="Q6">
        <f t="shared" si="0"/>
        <v>0</v>
      </c>
      <c r="R6" t="str">
        <f t="shared" si="1"/>
        <v/>
      </c>
      <c r="S6">
        <f t="shared" si="2"/>
        <v>0</v>
      </c>
      <c r="T6">
        <f t="shared" si="3"/>
        <v>0</v>
      </c>
    </row>
    <row r="7" spans="1:20" x14ac:dyDescent="0.25">
      <c r="A7">
        <v>4</v>
      </c>
      <c r="B7" t="s">
        <v>7</v>
      </c>
      <c r="C7">
        <v>79100</v>
      </c>
      <c r="D7">
        <v>339</v>
      </c>
      <c r="E7" s="14">
        <f>'Absolute counts'!E7/'Absolute counts'!E$1246*10000</f>
        <v>54.53463698966015</v>
      </c>
      <c r="F7" s="14">
        <f>'Absolute counts'!F7/'Absolute counts'!F$1246*10000</f>
        <v>32.25495926974326</v>
      </c>
      <c r="G7" s="14">
        <f>'Absolute counts'!G7/'Absolute counts'!G$1246*10000</f>
        <v>49.375440852150462</v>
      </c>
      <c r="H7" s="14">
        <f>'Absolute counts'!H7/'Absolute counts'!H$1246*10000</f>
        <v>61.023761728075733</v>
      </c>
      <c r="I7" s="14">
        <f>'Absolute counts'!I7/'Absolute counts'!I$1246*10000</f>
        <v>0.87528647139970628</v>
      </c>
      <c r="J7" s="14">
        <f>'Absolute counts'!J7/'Absolute counts'!J$1246*10000</f>
        <v>31.457198223797977</v>
      </c>
      <c r="K7" s="14">
        <f>'Absolute counts'!K7/'Absolute counts'!K$1246*10000</f>
        <v>158.49226114213309</v>
      </c>
      <c r="L7" s="14">
        <f>'Absolute counts'!L7/'Absolute counts'!L$1246*10000</f>
        <v>23.259329429904565</v>
      </c>
      <c r="M7">
        <f>'Absolute counts'!M7/'Absolute counts'!M$1246*10000</f>
        <v>21.956948842762486</v>
      </c>
      <c r="N7">
        <f>'Absolute counts'!N7/'Absolute counts'!N$1246*10000</f>
        <v>8.8364111364393114</v>
      </c>
      <c r="O7">
        <f>'Absolute counts'!O7/'Absolute counts'!O$1246*10000</f>
        <v>34.27204727178934</v>
      </c>
      <c r="P7">
        <f>'Absolute counts'!P7/'Absolute counts'!P$1246*10000</f>
        <v>133.31231008441503</v>
      </c>
      <c r="Q7">
        <f t="shared" si="0"/>
        <v>1</v>
      </c>
      <c r="R7">
        <f t="shared" si="1"/>
        <v>0.71244646511712784</v>
      </c>
      <c r="S7">
        <f t="shared" si="2"/>
        <v>55.430506382422905</v>
      </c>
      <c r="T7">
        <f t="shared" si="3"/>
        <v>44.327409353062151</v>
      </c>
    </row>
    <row r="8" spans="1:20" x14ac:dyDescent="0.25">
      <c r="A8">
        <v>6</v>
      </c>
      <c r="B8" t="s">
        <v>8</v>
      </c>
      <c r="C8">
        <v>107000</v>
      </c>
      <c r="D8">
        <v>784</v>
      </c>
      <c r="E8" s="14">
        <f>'Absolute counts'!E8/'Absolute counts'!E$1246*10000</f>
        <v>229.15470731644965</v>
      </c>
      <c r="F8" s="14">
        <f>'Absolute counts'!F8/'Absolute counts'!F$1246*10000</f>
        <v>354.45577429341131</v>
      </c>
      <c r="G8" s="14">
        <f>'Absolute counts'!G8/'Absolute counts'!G$1246*10000</f>
        <v>123.23324315395674</v>
      </c>
      <c r="H8" s="14">
        <f>'Absolute counts'!H8/'Absolute counts'!H$1246*10000</f>
        <v>261.78110338713157</v>
      </c>
      <c r="I8" s="14">
        <f>'Absolute counts'!I8/'Absolute counts'!I$1246*10000</f>
        <v>229.57161507613142</v>
      </c>
      <c r="J8" s="14">
        <f>'Absolute counts'!J8/'Absolute counts'!J$1246*10000</f>
        <v>259.69568202160292</v>
      </c>
      <c r="K8" s="14">
        <f>'Absolute counts'!K8/'Absolute counts'!K$1246*10000</f>
        <v>151.04792766424504</v>
      </c>
      <c r="L8" s="14">
        <f>'Absolute counts'!L8/'Absolute counts'!L$1246*10000</f>
        <v>273.85139424966491</v>
      </c>
      <c r="M8">
        <f>'Absolute counts'!M8/'Absolute counts'!M$1246*10000</f>
        <v>201.45602783666811</v>
      </c>
      <c r="N8">
        <f>'Absolute counts'!N8/'Absolute counts'!N$1246*10000</f>
        <v>79.60453858566197</v>
      </c>
      <c r="O8">
        <f>'Absolute counts'!O8/'Absolute counts'!O$1246*10000</f>
        <v>236.9404647454686</v>
      </c>
      <c r="P8">
        <f>'Absolute counts'!P8/'Absolute counts'!P$1246*10000</f>
        <v>111.98525699098977</v>
      </c>
      <c r="Q8">
        <f t="shared" si="0"/>
        <v>1</v>
      </c>
      <c r="R8">
        <f t="shared" si="1"/>
        <v>0.31295418442473982</v>
      </c>
      <c r="S8">
        <f t="shared" si="2"/>
        <v>229.84857898756121</v>
      </c>
      <c r="T8">
        <f t="shared" si="3"/>
        <v>180.76753648169068</v>
      </c>
    </row>
    <row r="9" spans="1:20" x14ac:dyDescent="0.25">
      <c r="A9">
        <v>7</v>
      </c>
      <c r="B9" t="s">
        <v>9</v>
      </c>
      <c r="C9">
        <v>85300</v>
      </c>
      <c r="D9">
        <v>1132</v>
      </c>
      <c r="E9" s="14">
        <f>'Absolute counts'!E9/'Absolute counts'!E$1246*10000</f>
        <v>0.3486126379053493</v>
      </c>
      <c r="F9" s="14">
        <f>'Absolute counts'!F9/'Absolute counts'!F$1246*10000</f>
        <v>2.1624215773400541</v>
      </c>
      <c r="G9" s="14">
        <f>'Absolute counts'!G9/'Absolute counts'!G$1246*10000</f>
        <v>1.8214448343288778</v>
      </c>
      <c r="H9" s="14">
        <f>'Absolute counts'!H9/'Absolute counts'!H$1246*10000</f>
        <v>4.7457839203379732</v>
      </c>
      <c r="I9" s="14">
        <f>'Absolute counts'!I9/'Absolute counts'!I$1246*10000</f>
        <v>0</v>
      </c>
      <c r="J9" s="14">
        <f>'Absolute counts'!J9/'Absolute counts'!J$1246*10000</f>
        <v>5.1704510892706619</v>
      </c>
      <c r="K9" s="14">
        <f>'Absolute counts'!K9/'Absolute counts'!K$1246*10000</f>
        <v>25.723209228148338</v>
      </c>
      <c r="L9" s="14">
        <f>'Absolute counts'!L9/'Absolute counts'!L$1246*10000</f>
        <v>2.1163168025476424</v>
      </c>
      <c r="M9">
        <f>'Absolute counts'!M9/'Absolute counts'!M$1246*10000</f>
        <v>20.239645581317376</v>
      </c>
      <c r="N9">
        <f>'Absolute counts'!N9/'Absolute counts'!N$1246*10000</f>
        <v>0.1622143107172434</v>
      </c>
      <c r="O9">
        <f>'Absolute counts'!O9/'Absolute counts'!O$1246*10000</f>
        <v>0.1782071423546791</v>
      </c>
      <c r="P9">
        <f>'Absolute counts'!P9/'Absolute counts'!P$1246*10000</f>
        <v>14.992736042172879</v>
      </c>
      <c r="Q9">
        <f t="shared" si="0"/>
        <v>1</v>
      </c>
      <c r="R9">
        <f t="shared" si="1"/>
        <v>0.74132870134431728</v>
      </c>
      <c r="S9">
        <f t="shared" si="2"/>
        <v>5.7102747553330362</v>
      </c>
      <c r="T9">
        <f t="shared" si="3"/>
        <v>7.537823975821965</v>
      </c>
    </row>
    <row r="10" spans="1:20" x14ac:dyDescent="0.25">
      <c r="A10">
        <v>8</v>
      </c>
      <c r="B10" t="s">
        <v>508</v>
      </c>
      <c r="C10">
        <v>100</v>
      </c>
      <c r="D10">
        <v>997</v>
      </c>
      <c r="E10" s="14">
        <f>'Absolute counts'!E10/'Absolute counts'!E$1246*10000</f>
        <v>0</v>
      </c>
      <c r="F10" s="14">
        <f>'Absolute counts'!F10/'Absolute counts'!F$1246*10000</f>
        <v>0</v>
      </c>
      <c r="G10" s="14">
        <f>'Absolute counts'!G10/'Absolute counts'!G$1246*10000</f>
        <v>0</v>
      </c>
      <c r="H10" s="14">
        <f>'Absolute counts'!H10/'Absolute counts'!H$1246*10000</f>
        <v>0</v>
      </c>
      <c r="I10" s="14">
        <f>'Absolute counts'!I10/'Absolute counts'!I$1246*10000</f>
        <v>0</v>
      </c>
      <c r="J10" s="14">
        <f>'Absolute counts'!J10/'Absolute counts'!J$1246*10000</f>
        <v>0</v>
      </c>
      <c r="K10" s="14">
        <f>'Absolute counts'!K10/'Absolute counts'!K$1246*10000</f>
        <v>0</v>
      </c>
      <c r="L10" s="14">
        <f>'Absolute counts'!L10/'Absolute counts'!L$1246*10000</f>
        <v>0</v>
      </c>
      <c r="M10">
        <f>'Absolute counts'!M10/'Absolute counts'!M$1246*10000</f>
        <v>0</v>
      </c>
      <c r="N10">
        <f>'Absolute counts'!N10/'Absolute counts'!N$1246*10000</f>
        <v>0</v>
      </c>
      <c r="O10">
        <f>'Absolute counts'!O10/'Absolute counts'!O$1246*10000</f>
        <v>0</v>
      </c>
      <c r="P10">
        <f>'Absolute counts'!P10/'Absolute counts'!P$1246*10000</f>
        <v>0</v>
      </c>
      <c r="Q10">
        <f t="shared" si="0"/>
        <v>0</v>
      </c>
      <c r="R10" t="str">
        <f t="shared" si="1"/>
        <v/>
      </c>
      <c r="S10">
        <f t="shared" si="2"/>
        <v>0</v>
      </c>
      <c r="T10">
        <f t="shared" si="3"/>
        <v>0</v>
      </c>
    </row>
    <row r="11" spans="1:20" x14ac:dyDescent="0.25">
      <c r="A11">
        <v>9</v>
      </c>
      <c r="B11" t="s">
        <v>10</v>
      </c>
      <c r="C11">
        <v>7500</v>
      </c>
      <c r="D11">
        <v>361</v>
      </c>
      <c r="E11" s="14">
        <f>'Absolute counts'!E11/'Absolute counts'!E$1246*10000</f>
        <v>10.714028404957736</v>
      </c>
      <c r="F11" s="14">
        <f>'Absolute counts'!F11/'Absolute counts'!F$1246*10000</f>
        <v>2.6228081067092268</v>
      </c>
      <c r="G11" s="14">
        <f>'Absolute counts'!G11/'Absolute counts'!G$1246*10000</f>
        <v>2.6964526468986327</v>
      </c>
      <c r="H11" s="14">
        <f>'Absolute counts'!H11/'Absolute counts'!H$1246*10000</f>
        <v>3.3418864262187014</v>
      </c>
      <c r="I11" s="14">
        <f>'Absolute counts'!I11/'Absolute counts'!I$1246*10000</f>
        <v>2.9710428113708343</v>
      </c>
      <c r="J11" s="14">
        <f>'Absolute counts'!J11/'Absolute counts'!J$1246*10000</f>
        <v>16.402061228568698</v>
      </c>
      <c r="K11" s="14">
        <f>'Absolute counts'!K11/'Absolute counts'!K$1246*10000</f>
        <v>7.3454523880489484</v>
      </c>
      <c r="L11" s="14">
        <f>'Absolute counts'!L11/'Absolute counts'!L$1246*10000</f>
        <v>3.1039313104032087</v>
      </c>
      <c r="M11">
        <f>'Absolute counts'!M11/'Absolute counts'!M$1246*10000</f>
        <v>11.326023890959419</v>
      </c>
      <c r="N11">
        <f>'Absolute counts'!N11/'Absolute counts'!N$1246*10000</f>
        <v>9.5194187605119147</v>
      </c>
      <c r="O11">
        <f>'Absolute counts'!O11/'Absolute counts'!O$1246*10000</f>
        <v>5.3649729172040228</v>
      </c>
      <c r="P11">
        <f>'Absolute counts'!P11/'Absolute counts'!P$1246*10000</f>
        <v>6.4801430553099815</v>
      </c>
      <c r="Q11">
        <f t="shared" si="0"/>
        <v>1</v>
      </c>
      <c r="R11">
        <f t="shared" si="1"/>
        <v>0.83544900293546898</v>
      </c>
      <c r="S11">
        <f t="shared" si="2"/>
        <v>6.5848188589675392</v>
      </c>
      <c r="T11">
        <f t="shared" si="3"/>
        <v>7.158897986877709</v>
      </c>
    </row>
    <row r="12" spans="1:20" x14ac:dyDescent="0.25">
      <c r="A12">
        <v>10</v>
      </c>
      <c r="B12" t="s">
        <v>11</v>
      </c>
      <c r="C12">
        <v>81100</v>
      </c>
      <c r="D12">
        <v>294</v>
      </c>
      <c r="E12" s="14">
        <f>'Absolute counts'!E12/'Absolute counts'!E$1246*10000</f>
        <v>32.2350485849813</v>
      </c>
      <c r="F12" s="14">
        <f>'Absolute counts'!F12/'Absolute counts'!F$1246*10000</f>
        <v>12.848969501485096</v>
      </c>
      <c r="G12" s="14">
        <f>'Absolute counts'!G12/'Absolute counts'!G$1246*10000</f>
        <v>13.05368797935696</v>
      </c>
      <c r="H12" s="14">
        <f>'Absolute counts'!H12/'Absolute counts'!H$1246*10000</f>
        <v>34.838021511677141</v>
      </c>
      <c r="I12" s="14">
        <f>'Absolute counts'!I12/'Absolute counts'!I$1246*10000</f>
        <v>24.360085457546756</v>
      </c>
      <c r="J12" s="14">
        <f>'Absolute counts'!J12/'Absolute counts'!J$1246*10000</f>
        <v>16.119641631255593</v>
      </c>
      <c r="K12" s="14">
        <f>'Absolute counts'!K12/'Absolute counts'!K$1246*10000</f>
        <v>19.889224927640228</v>
      </c>
      <c r="L12" s="14">
        <f>'Absolute counts'!L12/'Absolute counts'!L$1246*10000</f>
        <v>20.800370859325401</v>
      </c>
      <c r="M12">
        <f>'Absolute counts'!M12/'Absolute counts'!M$1246*10000</f>
        <v>4.2319258942754514</v>
      </c>
      <c r="N12">
        <f>'Absolute counts'!N12/'Absolute counts'!N$1246*10000</f>
        <v>40.203536271973633</v>
      </c>
      <c r="O12">
        <f>'Absolute counts'!O12/'Absolute counts'!O$1246*10000</f>
        <v>15.682228527211763</v>
      </c>
      <c r="P12">
        <f>'Absolute counts'!P12/'Absolute counts'!P$1246*10000</f>
        <v>68.036945018127994</v>
      </c>
      <c r="Q12">
        <f t="shared" si="0"/>
        <v>1</v>
      </c>
      <c r="R12">
        <f t="shared" si="1"/>
        <v>0.45359851163406739</v>
      </c>
      <c r="S12">
        <f t="shared" si="2"/>
        <v>21.906382799134722</v>
      </c>
      <c r="T12">
        <f t="shared" si="3"/>
        <v>29.791001314182846</v>
      </c>
    </row>
    <row r="13" spans="1:20" x14ac:dyDescent="0.25">
      <c r="A13">
        <v>11</v>
      </c>
      <c r="B13" t="s">
        <v>509</v>
      </c>
      <c r="C13">
        <v>118300</v>
      </c>
      <c r="D13">
        <v>1040</v>
      </c>
      <c r="E13" s="14">
        <f>'Absolute counts'!E13/'Absolute counts'!E$1246*10000</f>
        <v>0</v>
      </c>
      <c r="F13" s="14">
        <f>'Absolute counts'!F13/'Absolute counts'!F$1246*10000</f>
        <v>0</v>
      </c>
      <c r="G13" s="14">
        <f>'Absolute counts'!G13/'Absolute counts'!G$1246*10000</f>
        <v>0</v>
      </c>
      <c r="H13" s="14">
        <f>'Absolute counts'!H13/'Absolute counts'!H$1246*10000</f>
        <v>0</v>
      </c>
      <c r="I13" s="14">
        <f>'Absolute counts'!I13/'Absolute counts'!I$1246*10000</f>
        <v>0</v>
      </c>
      <c r="J13" s="14">
        <f>'Absolute counts'!J13/'Absolute counts'!J$1246*10000</f>
        <v>0</v>
      </c>
      <c r="K13" s="14">
        <f>'Absolute counts'!K13/'Absolute counts'!K$1246*10000</f>
        <v>0</v>
      </c>
      <c r="L13" s="14">
        <f>'Absolute counts'!L13/'Absolute counts'!L$1246*10000</f>
        <v>0</v>
      </c>
      <c r="M13">
        <f>'Absolute counts'!M13/'Absolute counts'!M$1246*10000</f>
        <v>0</v>
      </c>
      <c r="N13">
        <f>'Absolute counts'!N13/'Absolute counts'!N$1246*10000</f>
        <v>0</v>
      </c>
      <c r="O13">
        <f>'Absolute counts'!O13/'Absolute counts'!O$1246*10000</f>
        <v>0</v>
      </c>
      <c r="P13">
        <f>'Absolute counts'!P13/'Absolute counts'!P$1246*10000</f>
        <v>0</v>
      </c>
      <c r="Q13">
        <f t="shared" si="0"/>
        <v>0</v>
      </c>
      <c r="R13" t="str">
        <f t="shared" si="1"/>
        <v/>
      </c>
      <c r="S13">
        <f t="shared" si="2"/>
        <v>0</v>
      </c>
      <c r="T13">
        <f t="shared" si="3"/>
        <v>0</v>
      </c>
    </row>
    <row r="14" spans="1:20" x14ac:dyDescent="0.25">
      <c r="A14">
        <v>12</v>
      </c>
      <c r="B14" t="s">
        <v>510</v>
      </c>
      <c r="C14">
        <v>84100</v>
      </c>
      <c r="D14">
        <v>165</v>
      </c>
      <c r="E14" s="14">
        <f>'Absolute counts'!E14/'Absolute counts'!E$1246*10000</f>
        <v>0</v>
      </c>
      <c r="F14" s="14">
        <f>'Absolute counts'!F14/'Absolute counts'!F$1246*10000</f>
        <v>0</v>
      </c>
      <c r="G14" s="14">
        <f>'Absolute counts'!G14/'Absolute counts'!G$1246*10000</f>
        <v>0</v>
      </c>
      <c r="H14" s="14">
        <f>'Absolute counts'!H14/'Absolute counts'!H$1246*10000</f>
        <v>0</v>
      </c>
      <c r="I14" s="14">
        <f>'Absolute counts'!I14/'Absolute counts'!I$1246*10000</f>
        <v>0</v>
      </c>
      <c r="J14" s="14">
        <f>'Absolute counts'!J14/'Absolute counts'!J$1246*10000</f>
        <v>0</v>
      </c>
      <c r="K14" s="14">
        <f>'Absolute counts'!K14/'Absolute counts'!K$1246*10000</f>
        <v>0</v>
      </c>
      <c r="L14" s="14">
        <f>'Absolute counts'!L14/'Absolute counts'!L$1246*10000</f>
        <v>0</v>
      </c>
      <c r="M14">
        <f>'Absolute counts'!M14/'Absolute counts'!M$1246*10000</f>
        <v>0</v>
      </c>
      <c r="N14">
        <f>'Absolute counts'!N14/'Absolute counts'!N$1246*10000</f>
        <v>0</v>
      </c>
      <c r="O14">
        <f>'Absolute counts'!O14/'Absolute counts'!O$1246*10000</f>
        <v>0</v>
      </c>
      <c r="P14">
        <f>'Absolute counts'!P14/'Absolute counts'!P$1246*10000</f>
        <v>0</v>
      </c>
      <c r="Q14">
        <f t="shared" si="0"/>
        <v>0</v>
      </c>
      <c r="R14" t="str">
        <f t="shared" si="1"/>
        <v/>
      </c>
      <c r="S14">
        <f t="shared" si="2"/>
        <v>0</v>
      </c>
      <c r="T14">
        <f t="shared" si="3"/>
        <v>0</v>
      </c>
    </row>
    <row r="15" spans="1:20" x14ac:dyDescent="0.25">
      <c r="A15">
        <v>14</v>
      </c>
      <c r="B15" t="s">
        <v>511</v>
      </c>
      <c r="C15">
        <v>108200</v>
      </c>
      <c r="D15">
        <v>896</v>
      </c>
      <c r="E15" s="14">
        <f>'Absolute counts'!E15/'Absolute counts'!E$1246*10000</f>
        <v>4.6481685054046575E-2</v>
      </c>
      <c r="F15" s="14">
        <f>'Absolute counts'!F15/'Absolute counts'!F$1246*10000</f>
        <v>0</v>
      </c>
      <c r="G15" s="14">
        <f>'Absolute counts'!G15/'Absolute counts'!G$1246*10000</f>
        <v>0</v>
      </c>
      <c r="H15" s="14">
        <f>'Absolute counts'!H15/'Absolute counts'!H$1246*10000</f>
        <v>7.6298776854308251E-3</v>
      </c>
      <c r="I15" s="14">
        <f>'Absolute counts'!I15/'Absolute counts'!I$1246*10000</f>
        <v>6.1639892352092003E-2</v>
      </c>
      <c r="J15" s="14">
        <f>'Absolute counts'!J15/'Absolute counts'!J$1246*10000</f>
        <v>0</v>
      </c>
      <c r="K15" s="14">
        <f>'Absolute counts'!K15/'Absolute counts'!K$1246*10000</f>
        <v>4.2377609931051628E-2</v>
      </c>
      <c r="L15" s="14">
        <f>'Absolute counts'!L15/'Absolute counts'!L$1246*10000</f>
        <v>0</v>
      </c>
      <c r="M15">
        <f>'Absolute counts'!M15/'Absolute counts'!M$1246*10000</f>
        <v>0</v>
      </c>
      <c r="N15">
        <f>'Absolute counts'!N15/'Absolute counts'!N$1246*10000</f>
        <v>4.2687976504537734E-2</v>
      </c>
      <c r="O15">
        <f>'Absolute counts'!O15/'Absolute counts'!O$1246*10000</f>
        <v>0</v>
      </c>
      <c r="P15">
        <f>'Absolute counts'!P15/'Absolute counts'!P$1246*10000</f>
        <v>0</v>
      </c>
      <c r="Q15">
        <f t="shared" si="0"/>
        <v>1</v>
      </c>
      <c r="R15">
        <f t="shared" si="1"/>
        <v>0.33849535528092378</v>
      </c>
      <c r="S15">
        <f t="shared" si="2"/>
        <v>2.2589866431803003E-2</v>
      </c>
      <c r="T15">
        <f t="shared" si="3"/>
        <v>8.5375953009075474E-3</v>
      </c>
    </row>
    <row r="16" spans="1:20" x14ac:dyDescent="0.25">
      <c r="A16">
        <v>15</v>
      </c>
      <c r="B16" t="s">
        <v>12</v>
      </c>
      <c r="C16">
        <v>68100</v>
      </c>
      <c r="D16">
        <v>571</v>
      </c>
      <c r="E16" s="14">
        <f>'Absolute counts'!E16/'Absolute counts'!E$1246*10000</f>
        <v>4.6481685054046575E-2</v>
      </c>
      <c r="F16" s="14">
        <f>'Absolute counts'!F16/'Absolute counts'!F$1246*10000</f>
        <v>5.5804427802323975E-2</v>
      </c>
      <c r="G16" s="14">
        <f>'Absolute counts'!G16/'Absolute counts'!G$1246*10000</f>
        <v>0</v>
      </c>
      <c r="H16" s="14">
        <f>'Absolute counts'!H16/'Absolute counts'!H$1246*10000</f>
        <v>0.39675363964240284</v>
      </c>
      <c r="I16" s="14">
        <f>'Absolute counts'!I16/'Absolute counts'!I$1246*10000</f>
        <v>1.8245408136219232</v>
      </c>
      <c r="J16" s="14">
        <f>'Absolute counts'!J16/'Absolute counts'!J$1246*10000</f>
        <v>4.3449168817400519E-2</v>
      </c>
      <c r="K16" s="14">
        <f>'Absolute counts'!K16/'Absolute counts'!K$1246*10000</f>
        <v>0.49440544919560236</v>
      </c>
      <c r="L16" s="14">
        <f>'Absolute counts'!L16/'Absolute counts'!L$1246*10000</f>
        <v>6.0466194358504068E-2</v>
      </c>
      <c r="M16">
        <f>'Absolute counts'!M16/'Absolute counts'!M$1246*10000</f>
        <v>0.12266451867465077</v>
      </c>
      <c r="N16">
        <f>'Absolute counts'!N16/'Absolute counts'!N$1246*10000</f>
        <v>0</v>
      </c>
      <c r="O16">
        <f>'Absolute counts'!O16/'Absolute counts'!O$1246*10000</f>
        <v>0.29075902173658169</v>
      </c>
      <c r="P16">
        <f>'Absolute counts'!P16/'Absolute counts'!P$1246*10000</f>
        <v>3.6456501014402141E-2</v>
      </c>
      <c r="Q16">
        <f t="shared" si="0"/>
        <v>1</v>
      </c>
      <c r="R16">
        <f t="shared" si="1"/>
        <v>0.33033502139415105</v>
      </c>
      <c r="S16">
        <f t="shared" si="2"/>
        <v>0.40877645487624281</v>
      </c>
      <c r="T16">
        <f t="shared" si="3"/>
        <v>0.10206924715682772</v>
      </c>
    </row>
    <row r="17" spans="1:20" x14ac:dyDescent="0.25">
      <c r="A17">
        <v>16</v>
      </c>
      <c r="B17" t="s">
        <v>512</v>
      </c>
      <c r="C17">
        <v>46500</v>
      </c>
      <c r="D17">
        <v>703</v>
      </c>
      <c r="E17" s="14">
        <f>'Absolute counts'!E17/'Absolute counts'!E$1246*10000</f>
        <v>0</v>
      </c>
      <c r="F17" s="14">
        <f>'Absolute counts'!F17/'Absolute counts'!F$1246*10000</f>
        <v>0</v>
      </c>
      <c r="G17" s="14">
        <f>'Absolute counts'!G17/'Absolute counts'!G$1246*10000</f>
        <v>0</v>
      </c>
      <c r="H17" s="14">
        <f>'Absolute counts'!H17/'Absolute counts'!H$1246*10000</f>
        <v>0</v>
      </c>
      <c r="I17" s="14">
        <f>'Absolute counts'!I17/'Absolute counts'!I$1246*10000</f>
        <v>0</v>
      </c>
      <c r="J17" s="14">
        <f>'Absolute counts'!J17/'Absolute counts'!J$1246*10000</f>
        <v>0</v>
      </c>
      <c r="K17" s="14">
        <f>'Absolute counts'!K17/'Absolute counts'!K$1246*10000</f>
        <v>0</v>
      </c>
      <c r="L17" s="14">
        <f>'Absolute counts'!L17/'Absolute counts'!L$1246*10000</f>
        <v>0</v>
      </c>
      <c r="M17">
        <f>'Absolute counts'!M17/'Absolute counts'!M$1246*10000</f>
        <v>0</v>
      </c>
      <c r="N17">
        <f>'Absolute counts'!N17/'Absolute counts'!N$1246*10000</f>
        <v>0</v>
      </c>
      <c r="O17">
        <f>'Absolute counts'!O17/'Absolute counts'!O$1246*10000</f>
        <v>0</v>
      </c>
      <c r="P17">
        <f>'Absolute counts'!P17/'Absolute counts'!P$1246*10000</f>
        <v>0</v>
      </c>
      <c r="Q17">
        <f t="shared" si="0"/>
        <v>0</v>
      </c>
      <c r="R17" t="str">
        <f t="shared" si="1"/>
        <v/>
      </c>
      <c r="S17">
        <f t="shared" si="2"/>
        <v>0</v>
      </c>
      <c r="T17">
        <f t="shared" si="3"/>
        <v>0</v>
      </c>
    </row>
    <row r="18" spans="1:20" x14ac:dyDescent="0.25">
      <c r="A18">
        <v>17</v>
      </c>
      <c r="B18" t="s">
        <v>13</v>
      </c>
      <c r="C18">
        <v>81000</v>
      </c>
      <c r="D18">
        <v>294</v>
      </c>
      <c r="E18" s="14">
        <f>'Absolute counts'!E18/'Absolute counts'!E$1246*10000</f>
        <v>25.704371834887759</v>
      </c>
      <c r="F18" s="14">
        <f>'Absolute counts'!F18/'Absolute counts'!F$1246*10000</f>
        <v>13.741840346322279</v>
      </c>
      <c r="G18" s="14">
        <f>'Absolute counts'!G18/'Absolute counts'!G$1246*10000</f>
        <v>0.82143590567772928</v>
      </c>
      <c r="H18" s="14">
        <f>'Absolute counts'!H18/'Absolute counts'!H$1246*10000</f>
        <v>37.317731759442168</v>
      </c>
      <c r="I18" s="14">
        <f>'Absolute counts'!I18/'Absolute counts'!I$1246*10000</f>
        <v>22.399936880750232</v>
      </c>
      <c r="J18" s="14">
        <f>'Absolute counts'!J18/'Absolute counts'!J$1246*10000</f>
        <v>16.032743293620793</v>
      </c>
      <c r="K18" s="14">
        <f>'Absolute counts'!K18/'Absolute counts'!K$1246*10000</f>
        <v>54.822501380803786</v>
      </c>
      <c r="L18" s="14">
        <f>'Absolute counts'!L18/'Absolute counts'!L$1246*10000</f>
        <v>13.040542583317377</v>
      </c>
      <c r="M18">
        <f>'Absolute counts'!M18/'Absolute counts'!M$1246*10000</f>
        <v>1.0426484087345314</v>
      </c>
      <c r="N18">
        <f>'Absolute counts'!N18/'Absolute counts'!N$1246*10000</f>
        <v>34.423584253259229</v>
      </c>
      <c r="O18">
        <f>'Absolute counts'!O18/'Absolute counts'!O$1246*10000</f>
        <v>7.0907684010598642</v>
      </c>
      <c r="P18">
        <f>'Absolute counts'!P18/'Absolute counts'!P$1246*10000</f>
        <v>123.82450569541687</v>
      </c>
      <c r="Q18">
        <f t="shared" si="0"/>
        <v>1</v>
      </c>
      <c r="R18">
        <f t="shared" si="1"/>
        <v>0.58604872233702943</v>
      </c>
      <c r="S18">
        <f t="shared" si="2"/>
        <v>24.405794485929253</v>
      </c>
      <c r="T18">
        <f t="shared" si="3"/>
        <v>35.884409868357572</v>
      </c>
    </row>
    <row r="19" spans="1:20" x14ac:dyDescent="0.25">
      <c r="A19">
        <v>18</v>
      </c>
      <c r="B19" t="s">
        <v>513</v>
      </c>
      <c r="C19">
        <v>118400</v>
      </c>
      <c r="D19">
        <v>1040</v>
      </c>
      <c r="E19" s="14">
        <f>'Absolute counts'!E19/'Absolute counts'!E$1246*10000</f>
        <v>0</v>
      </c>
      <c r="F19" s="14">
        <f>'Absolute counts'!F19/'Absolute counts'!F$1246*10000</f>
        <v>0</v>
      </c>
      <c r="G19" s="14">
        <f>'Absolute counts'!G19/'Absolute counts'!G$1246*10000</f>
        <v>0</v>
      </c>
      <c r="H19" s="14">
        <f>'Absolute counts'!H19/'Absolute counts'!H$1246*10000</f>
        <v>0</v>
      </c>
      <c r="I19" s="14">
        <f>'Absolute counts'!I19/'Absolute counts'!I$1246*10000</f>
        <v>0</v>
      </c>
      <c r="J19" s="14">
        <f>'Absolute counts'!J19/'Absolute counts'!J$1246*10000</f>
        <v>0</v>
      </c>
      <c r="K19" s="14">
        <f>'Absolute counts'!K19/'Absolute counts'!K$1246*10000</f>
        <v>0</v>
      </c>
      <c r="L19" s="14">
        <f>'Absolute counts'!L19/'Absolute counts'!L$1246*10000</f>
        <v>0</v>
      </c>
      <c r="M19">
        <f>'Absolute counts'!M19/'Absolute counts'!M$1246*10000</f>
        <v>0</v>
      </c>
      <c r="N19">
        <f>'Absolute counts'!N19/'Absolute counts'!N$1246*10000</f>
        <v>0</v>
      </c>
      <c r="O19">
        <f>'Absolute counts'!O19/'Absolute counts'!O$1246*10000</f>
        <v>0</v>
      </c>
      <c r="P19">
        <f>'Absolute counts'!P19/'Absolute counts'!P$1246*10000</f>
        <v>0</v>
      </c>
      <c r="Q19">
        <f t="shared" si="0"/>
        <v>0</v>
      </c>
      <c r="R19" t="str">
        <f t="shared" si="1"/>
        <v/>
      </c>
      <c r="S19">
        <f t="shared" si="2"/>
        <v>0</v>
      </c>
      <c r="T19">
        <f t="shared" si="3"/>
        <v>0</v>
      </c>
    </row>
    <row r="20" spans="1:20" x14ac:dyDescent="0.25">
      <c r="A20">
        <v>19</v>
      </c>
      <c r="B20" t="s">
        <v>14</v>
      </c>
      <c r="C20">
        <v>41100</v>
      </c>
      <c r="D20">
        <v>1080</v>
      </c>
      <c r="E20" s="14">
        <f>'Absolute counts'!E20/'Absolute counts'!E$1246*10000</f>
        <v>0</v>
      </c>
      <c r="F20" s="14">
        <f>'Absolute counts'!F20/'Absolute counts'!F$1246*10000</f>
        <v>0</v>
      </c>
      <c r="G20" s="14">
        <f>'Absolute counts'!G20/'Absolute counts'!G$1246*10000</f>
        <v>0</v>
      </c>
      <c r="H20" s="14">
        <f>'Absolute counts'!H20/'Absolute counts'!H$1246*10000</f>
        <v>0</v>
      </c>
      <c r="I20" s="14">
        <f>'Absolute counts'!I20/'Absolute counts'!I$1246*10000</f>
        <v>0</v>
      </c>
      <c r="J20" s="14">
        <f>'Absolute counts'!J20/'Absolute counts'!J$1246*10000</f>
        <v>0</v>
      </c>
      <c r="K20" s="14">
        <f>'Absolute counts'!K20/'Absolute counts'!K$1246*10000</f>
        <v>0</v>
      </c>
      <c r="L20" s="14">
        <f>'Absolute counts'!L20/'Absolute counts'!L$1246*10000</f>
        <v>0</v>
      </c>
      <c r="M20">
        <f>'Absolute counts'!M20/'Absolute counts'!M$1246*10000</f>
        <v>0</v>
      </c>
      <c r="N20">
        <f>'Absolute counts'!N20/'Absolute counts'!N$1246*10000</f>
        <v>0</v>
      </c>
      <c r="O20">
        <f>'Absolute counts'!O20/'Absolute counts'!O$1246*10000</f>
        <v>0</v>
      </c>
      <c r="P20">
        <f>'Absolute counts'!P20/'Absolute counts'!P$1246*10000</f>
        <v>0</v>
      </c>
      <c r="Q20">
        <f t="shared" si="0"/>
        <v>0</v>
      </c>
      <c r="R20" t="str">
        <f t="shared" si="1"/>
        <v/>
      </c>
      <c r="S20">
        <f t="shared" si="2"/>
        <v>0</v>
      </c>
      <c r="T20">
        <f t="shared" si="3"/>
        <v>0</v>
      </c>
    </row>
    <row r="21" spans="1:20" x14ac:dyDescent="0.25">
      <c r="A21">
        <v>20</v>
      </c>
      <c r="B21" t="s">
        <v>514</v>
      </c>
      <c r="C21">
        <v>41500</v>
      </c>
      <c r="D21">
        <v>918</v>
      </c>
      <c r="E21" s="14">
        <f>'Absolute counts'!E21/'Absolute counts'!E$1246*10000</f>
        <v>0</v>
      </c>
      <c r="F21" s="14">
        <f>'Absolute counts'!F21/'Absolute counts'!F$1246*10000</f>
        <v>0</v>
      </c>
      <c r="G21" s="14">
        <f>'Absolute counts'!G21/'Absolute counts'!G$1246*10000</f>
        <v>0</v>
      </c>
      <c r="H21" s="14">
        <f>'Absolute counts'!H21/'Absolute counts'!H$1246*10000</f>
        <v>0</v>
      </c>
      <c r="I21" s="14">
        <f>'Absolute counts'!I21/'Absolute counts'!I$1246*10000</f>
        <v>0</v>
      </c>
      <c r="J21" s="14">
        <f>'Absolute counts'!J21/'Absolute counts'!J$1246*10000</f>
        <v>0</v>
      </c>
      <c r="K21" s="14">
        <f>'Absolute counts'!K21/'Absolute counts'!K$1246*10000</f>
        <v>0</v>
      </c>
      <c r="L21" s="14">
        <f>'Absolute counts'!L21/'Absolute counts'!L$1246*10000</f>
        <v>0</v>
      </c>
      <c r="M21">
        <f>'Absolute counts'!M21/'Absolute counts'!M$1246*10000</f>
        <v>0</v>
      </c>
      <c r="N21">
        <f>'Absolute counts'!N21/'Absolute counts'!N$1246*10000</f>
        <v>0</v>
      </c>
      <c r="O21">
        <f>'Absolute counts'!O21/'Absolute counts'!O$1246*10000</f>
        <v>0</v>
      </c>
      <c r="P21">
        <f>'Absolute counts'!P21/'Absolute counts'!P$1246*10000</f>
        <v>0</v>
      </c>
      <c r="Q21">
        <f t="shared" si="0"/>
        <v>0</v>
      </c>
      <c r="R21" t="str">
        <f t="shared" si="1"/>
        <v/>
      </c>
      <c r="S21">
        <f t="shared" si="2"/>
        <v>0</v>
      </c>
      <c r="T21">
        <f t="shared" si="3"/>
        <v>0</v>
      </c>
    </row>
    <row r="22" spans="1:20" x14ac:dyDescent="0.25">
      <c r="A22">
        <v>21</v>
      </c>
      <c r="B22" t="s">
        <v>515</v>
      </c>
      <c r="C22">
        <v>97800</v>
      </c>
      <c r="D22">
        <v>840</v>
      </c>
      <c r="E22" s="14">
        <f>'Absolute counts'!E22/'Absolute counts'!E$1246*10000</f>
        <v>0</v>
      </c>
      <c r="F22" s="14">
        <f>'Absolute counts'!F22/'Absolute counts'!F$1246*10000</f>
        <v>0</v>
      </c>
      <c r="G22" s="14">
        <f>'Absolute counts'!G22/'Absolute counts'!G$1246*10000</f>
        <v>0</v>
      </c>
      <c r="H22" s="14">
        <f>'Absolute counts'!H22/'Absolute counts'!H$1246*10000</f>
        <v>0</v>
      </c>
      <c r="I22" s="14">
        <f>'Absolute counts'!I22/'Absolute counts'!I$1246*10000</f>
        <v>0</v>
      </c>
      <c r="J22" s="14">
        <f>'Absolute counts'!J22/'Absolute counts'!J$1246*10000</f>
        <v>0</v>
      </c>
      <c r="K22" s="14">
        <f>'Absolute counts'!K22/'Absolute counts'!K$1246*10000</f>
        <v>0</v>
      </c>
      <c r="L22" s="14">
        <f>'Absolute counts'!L22/'Absolute counts'!L$1246*10000</f>
        <v>0</v>
      </c>
      <c r="M22">
        <f>'Absolute counts'!M22/'Absolute counts'!M$1246*10000</f>
        <v>0</v>
      </c>
      <c r="N22">
        <f>'Absolute counts'!N22/'Absolute counts'!N$1246*10000</f>
        <v>0</v>
      </c>
      <c r="O22">
        <f>'Absolute counts'!O22/'Absolute counts'!O$1246*10000</f>
        <v>0</v>
      </c>
      <c r="P22">
        <f>'Absolute counts'!P22/'Absolute counts'!P$1246*10000</f>
        <v>0</v>
      </c>
      <c r="Q22">
        <f t="shared" si="0"/>
        <v>0</v>
      </c>
      <c r="R22" t="str">
        <f t="shared" si="1"/>
        <v/>
      </c>
      <c r="S22">
        <f t="shared" si="2"/>
        <v>0</v>
      </c>
      <c r="T22">
        <f t="shared" si="3"/>
        <v>0</v>
      </c>
    </row>
    <row r="23" spans="1:20" x14ac:dyDescent="0.25">
      <c r="A23">
        <v>22</v>
      </c>
      <c r="B23" t="s">
        <v>516</v>
      </c>
      <c r="C23">
        <v>27300</v>
      </c>
      <c r="D23">
        <v>315</v>
      </c>
      <c r="E23" s="14">
        <f>'Absolute counts'!E23/'Absolute counts'!E$1246*10000</f>
        <v>0</v>
      </c>
      <c r="F23" s="14">
        <f>'Absolute counts'!F23/'Absolute counts'!F$1246*10000</f>
        <v>0</v>
      </c>
      <c r="G23" s="14">
        <f>'Absolute counts'!G23/'Absolute counts'!G$1246*10000</f>
        <v>0</v>
      </c>
      <c r="H23" s="14">
        <f>'Absolute counts'!H23/'Absolute counts'!H$1246*10000</f>
        <v>0</v>
      </c>
      <c r="I23" s="14">
        <f>'Absolute counts'!I23/'Absolute counts'!I$1246*10000</f>
        <v>0</v>
      </c>
      <c r="J23" s="14">
        <f>'Absolute counts'!J23/'Absolute counts'!J$1246*10000</f>
        <v>0</v>
      </c>
      <c r="K23" s="14">
        <f>'Absolute counts'!K23/'Absolute counts'!K$1246*10000</f>
        <v>0</v>
      </c>
      <c r="L23" s="14">
        <f>'Absolute counts'!L23/'Absolute counts'!L$1246*10000</f>
        <v>0</v>
      </c>
      <c r="M23">
        <f>'Absolute counts'!M23/'Absolute counts'!M$1246*10000</f>
        <v>0</v>
      </c>
      <c r="N23">
        <f>'Absolute counts'!N23/'Absolute counts'!N$1246*10000</f>
        <v>0</v>
      </c>
      <c r="O23">
        <f>'Absolute counts'!O23/'Absolute counts'!O$1246*10000</f>
        <v>0</v>
      </c>
      <c r="P23">
        <f>'Absolute counts'!P23/'Absolute counts'!P$1246*10000</f>
        <v>0</v>
      </c>
      <c r="Q23">
        <f t="shared" si="0"/>
        <v>0</v>
      </c>
      <c r="R23" t="str">
        <f t="shared" si="1"/>
        <v/>
      </c>
      <c r="S23">
        <f t="shared" si="2"/>
        <v>0</v>
      </c>
      <c r="T23">
        <f t="shared" si="3"/>
        <v>0</v>
      </c>
    </row>
    <row r="24" spans="1:20" x14ac:dyDescent="0.25">
      <c r="A24">
        <v>23</v>
      </c>
      <c r="B24" t="s">
        <v>15</v>
      </c>
      <c r="C24">
        <v>50100</v>
      </c>
      <c r="D24">
        <v>278</v>
      </c>
      <c r="E24" s="14">
        <f>'Absolute counts'!E24/'Absolute counts'!E$1246*10000</f>
        <v>2.4635293078644684</v>
      </c>
      <c r="F24" s="14">
        <f>'Absolute counts'!F24/'Absolute counts'!F$1246*10000</f>
        <v>0.71150645447963068</v>
      </c>
      <c r="G24" s="14">
        <f>'Absolute counts'!G24/'Absolute counts'!G$1246*10000</f>
        <v>3.1785998089268657</v>
      </c>
      <c r="H24" s="14">
        <f>'Absolute counts'!H24/'Absolute counts'!H$1246*10000</f>
        <v>2.6857169452716505</v>
      </c>
      <c r="I24" s="14">
        <f>'Absolute counts'!I24/'Absolute counts'!I$1246*10000</f>
        <v>6.2379571060317103</v>
      </c>
      <c r="J24" s="14">
        <f>'Absolute counts'!J24/'Absolute counts'!J$1246*10000</f>
        <v>1.7814159215134213</v>
      </c>
      <c r="K24" s="14">
        <f>'Absolute counts'!K24/'Absolute counts'!K$1246*10000</f>
        <v>8.6309065559575142</v>
      </c>
      <c r="L24" s="14">
        <f>'Absolute counts'!L24/'Absolute counts'!L$1246*10000</f>
        <v>0.72559433230204884</v>
      </c>
      <c r="M24">
        <f>'Absolute counts'!M24/'Absolute counts'!M$1246*10000</f>
        <v>0.77687528493945479</v>
      </c>
      <c r="N24">
        <f>'Absolute counts'!N24/'Absolute counts'!N$1246*10000</f>
        <v>3.5687148357793541</v>
      </c>
      <c r="O24">
        <f>'Absolute counts'!O24/'Absolute counts'!O$1246*10000</f>
        <v>1.6132436044739371</v>
      </c>
      <c r="P24">
        <f>'Absolute counts'!P24/'Absolute counts'!P$1246*10000</f>
        <v>23.796981037150999</v>
      </c>
      <c r="Q24">
        <f t="shared" si="0"/>
        <v>1</v>
      </c>
      <c r="R24">
        <f t="shared" si="1"/>
        <v>0.54755509955864079</v>
      </c>
      <c r="S24">
        <f t="shared" si="2"/>
        <v>3.6699474428636085</v>
      </c>
      <c r="T24">
        <f t="shared" si="3"/>
        <v>6.0962818189291585</v>
      </c>
    </row>
    <row r="25" spans="1:20" x14ac:dyDescent="0.25">
      <c r="A25">
        <v>25</v>
      </c>
      <c r="B25" t="s">
        <v>517</v>
      </c>
      <c r="C25">
        <v>118500</v>
      </c>
      <c r="D25">
        <v>1040</v>
      </c>
      <c r="E25" s="14">
        <f>'Absolute counts'!E25/'Absolute counts'!E$1246*10000</f>
        <v>0</v>
      </c>
      <c r="F25" s="14">
        <f>'Absolute counts'!F25/'Absolute counts'!F$1246*10000</f>
        <v>0</v>
      </c>
      <c r="G25" s="14">
        <f>'Absolute counts'!G25/'Absolute counts'!G$1246*10000</f>
        <v>0</v>
      </c>
      <c r="H25" s="14">
        <f>'Absolute counts'!H25/'Absolute counts'!H$1246*10000</f>
        <v>0</v>
      </c>
      <c r="I25" s="14">
        <f>'Absolute counts'!I25/'Absolute counts'!I$1246*10000</f>
        <v>0</v>
      </c>
      <c r="J25" s="14">
        <f>'Absolute counts'!J25/'Absolute counts'!J$1246*10000</f>
        <v>0</v>
      </c>
      <c r="K25" s="14">
        <f>'Absolute counts'!K25/'Absolute counts'!K$1246*10000</f>
        <v>0</v>
      </c>
      <c r="L25" s="14">
        <f>'Absolute counts'!L25/'Absolute counts'!L$1246*10000</f>
        <v>0</v>
      </c>
      <c r="M25">
        <f>'Absolute counts'!M25/'Absolute counts'!M$1246*10000</f>
        <v>0</v>
      </c>
      <c r="N25">
        <f>'Absolute counts'!N25/'Absolute counts'!N$1246*10000</f>
        <v>0</v>
      </c>
      <c r="O25">
        <f>'Absolute counts'!O25/'Absolute counts'!O$1246*10000</f>
        <v>0</v>
      </c>
      <c r="P25">
        <f>'Absolute counts'!P25/'Absolute counts'!P$1246*10000</f>
        <v>0</v>
      </c>
      <c r="Q25">
        <f t="shared" si="0"/>
        <v>0</v>
      </c>
      <c r="R25" t="str">
        <f t="shared" si="1"/>
        <v/>
      </c>
      <c r="S25">
        <f t="shared" si="2"/>
        <v>0</v>
      </c>
      <c r="T25">
        <f t="shared" si="3"/>
        <v>0</v>
      </c>
    </row>
    <row r="26" spans="1:20" x14ac:dyDescent="0.25">
      <c r="A26">
        <v>26</v>
      </c>
      <c r="B26" t="s">
        <v>16</v>
      </c>
      <c r="C26">
        <v>80800</v>
      </c>
      <c r="D26">
        <v>294</v>
      </c>
      <c r="E26" s="14">
        <f>'Absolute counts'!E26/'Absolute counts'!E$1246*10000</f>
        <v>1.8708878234253747</v>
      </c>
      <c r="F26" s="14">
        <f>'Absolute counts'!F26/'Absolute counts'!F$1246*10000</f>
        <v>2.2461282190435399</v>
      </c>
      <c r="G26" s="14">
        <f>'Absolute counts'!G26/'Absolute counts'!G$1246*10000</f>
        <v>0.19643032527076135</v>
      </c>
      <c r="H26" s="14">
        <f>'Absolute counts'!H26/'Absolute counts'!H$1246*10000</f>
        <v>16.961218094712724</v>
      </c>
      <c r="I26" s="14">
        <f>'Absolute counts'!I26/'Absolute counts'!I$1246*10000</f>
        <v>10.823965097027356</v>
      </c>
      <c r="J26" s="14">
        <f>'Absolute counts'!J26/'Absolute counts'!J$1246*10000</f>
        <v>9.6239908930542164</v>
      </c>
      <c r="K26" s="14">
        <f>'Absolute counts'!K26/'Absolute counts'!K$1246*10000</f>
        <v>77.070746594605893</v>
      </c>
      <c r="L26" s="14">
        <f>'Absolute counts'!L26/'Absolute counts'!L$1246*10000</f>
        <v>1.9349182194721302</v>
      </c>
      <c r="M26">
        <f>'Absolute counts'!M26/'Absolute counts'!M$1246*10000</f>
        <v>1.0017602358429814</v>
      </c>
      <c r="N26">
        <f>'Absolute counts'!N26/'Absolute counts'!N$1246*10000</f>
        <v>12.217298875598699</v>
      </c>
      <c r="O26">
        <f>'Absolute counts'!O26/'Absolute counts'!O$1246*10000</f>
        <v>1.950899242619645</v>
      </c>
      <c r="P26">
        <f>'Absolute counts'!P26/'Absolute counts'!P$1246*10000</f>
        <v>80.450383613531926</v>
      </c>
      <c r="Q26">
        <f t="shared" si="0"/>
        <v>1</v>
      </c>
      <c r="R26">
        <f t="shared" si="1"/>
        <v>0.88883354330556996</v>
      </c>
      <c r="S26">
        <f t="shared" si="2"/>
        <v>16.970481006734268</v>
      </c>
      <c r="T26">
        <f t="shared" si="3"/>
        <v>19.511052037413076</v>
      </c>
    </row>
    <row r="27" spans="1:20" x14ac:dyDescent="0.25">
      <c r="A27">
        <v>27</v>
      </c>
      <c r="B27" t="s">
        <v>17</v>
      </c>
      <c r="C27">
        <v>69100</v>
      </c>
      <c r="D27">
        <v>1014</v>
      </c>
      <c r="E27" s="14">
        <f>'Absolute counts'!E27/'Absolute counts'!E$1246*10000</f>
        <v>6.054239478289567</v>
      </c>
      <c r="F27" s="14">
        <f>'Absolute counts'!F27/'Absolute counts'!F$1246*10000</f>
        <v>0.68360424057846869</v>
      </c>
      <c r="G27" s="14">
        <f>'Absolute counts'!G27/'Absolute counts'!G$1246*10000</f>
        <v>0.82143590567772928</v>
      </c>
      <c r="H27" s="14">
        <f>'Absolute counts'!H27/'Absolute counts'!H$1246*10000</f>
        <v>4.2574717484704001</v>
      </c>
      <c r="I27" s="14">
        <f>'Absolute counts'!I27/'Absolute counts'!I$1246*10000</f>
        <v>5.7941498810966472</v>
      </c>
      <c r="J27" s="14">
        <f>'Absolute counts'!J27/'Absolute counts'!J$1246*10000</f>
        <v>2.4983272070005298</v>
      </c>
      <c r="K27" s="14">
        <f>'Absolute counts'!K27/'Absolute counts'!K$1246*10000</f>
        <v>4.6897888323697137</v>
      </c>
      <c r="L27" s="14">
        <f>'Absolute counts'!L27/'Absolute counts'!L$1246*10000</f>
        <v>3.5271946709127375</v>
      </c>
      <c r="M27">
        <f>'Absolute counts'!M27/'Absolute counts'!M$1246*10000</f>
        <v>3.9048205111430496</v>
      </c>
      <c r="N27">
        <f>'Absolute counts'!N27/'Absolute counts'!N$1246*10000</f>
        <v>4.2431848645510506</v>
      </c>
      <c r="O27">
        <f>'Absolute counts'!O27/'Absolute counts'!O$1246*10000</f>
        <v>6.7531127629141556</v>
      </c>
      <c r="P27">
        <f>'Absolute counts'!P27/'Absolute counts'!P$1246*10000</f>
        <v>3.5727370994114098</v>
      </c>
      <c r="Q27">
        <f t="shared" si="0"/>
        <v>1</v>
      </c>
      <c r="R27">
        <f t="shared" si="1"/>
        <v>0.46477990344600595</v>
      </c>
      <c r="S27">
        <f t="shared" si="2"/>
        <v>3.5427167562118647</v>
      </c>
      <c r="T27">
        <f t="shared" si="3"/>
        <v>4.4002099817864799</v>
      </c>
    </row>
    <row r="28" spans="1:20" x14ac:dyDescent="0.25">
      <c r="A28">
        <v>28</v>
      </c>
      <c r="B28" t="s">
        <v>518</v>
      </c>
      <c r="C28">
        <v>42400</v>
      </c>
      <c r="D28">
        <v>918</v>
      </c>
      <c r="E28" s="14">
        <f>'Absolute counts'!E28/'Absolute counts'!E$1246*10000</f>
        <v>0</v>
      </c>
      <c r="F28" s="14">
        <f>'Absolute counts'!F28/'Absolute counts'!F$1246*10000</f>
        <v>0</v>
      </c>
      <c r="G28" s="14">
        <f>'Absolute counts'!G28/'Absolute counts'!G$1246*10000</f>
        <v>0</v>
      </c>
      <c r="H28" s="14">
        <f>'Absolute counts'!H28/'Absolute counts'!H$1246*10000</f>
        <v>0</v>
      </c>
      <c r="I28" s="14">
        <f>'Absolute counts'!I28/'Absolute counts'!I$1246*10000</f>
        <v>0</v>
      </c>
      <c r="J28" s="14">
        <f>'Absolute counts'!J28/'Absolute counts'!J$1246*10000</f>
        <v>0</v>
      </c>
      <c r="K28" s="14">
        <f>'Absolute counts'!K28/'Absolute counts'!K$1246*10000</f>
        <v>0</v>
      </c>
      <c r="L28" s="14">
        <f>'Absolute counts'!L28/'Absolute counts'!L$1246*10000</f>
        <v>0</v>
      </c>
      <c r="M28">
        <f>'Absolute counts'!M28/'Absolute counts'!M$1246*10000</f>
        <v>0</v>
      </c>
      <c r="N28">
        <f>'Absolute counts'!N28/'Absolute counts'!N$1246*10000</f>
        <v>0</v>
      </c>
      <c r="O28">
        <f>'Absolute counts'!O28/'Absolute counts'!O$1246*10000</f>
        <v>0</v>
      </c>
      <c r="P28">
        <f>'Absolute counts'!P28/'Absolute counts'!P$1246*10000</f>
        <v>0</v>
      </c>
      <c r="Q28">
        <f t="shared" si="0"/>
        <v>0</v>
      </c>
      <c r="R28" t="str">
        <f t="shared" si="1"/>
        <v/>
      </c>
      <c r="S28">
        <f t="shared" si="2"/>
        <v>0</v>
      </c>
      <c r="T28">
        <f t="shared" si="3"/>
        <v>0</v>
      </c>
    </row>
    <row r="29" spans="1:20" x14ac:dyDescent="0.25">
      <c r="A29">
        <v>29</v>
      </c>
      <c r="B29" t="s">
        <v>519</v>
      </c>
      <c r="C29">
        <v>103200</v>
      </c>
      <c r="D29">
        <v>871</v>
      </c>
      <c r="E29" s="14">
        <f>'Absolute counts'!E29/'Absolute counts'!E$1246*10000</f>
        <v>0</v>
      </c>
      <c r="F29" s="14">
        <f>'Absolute counts'!F29/'Absolute counts'!F$1246*10000</f>
        <v>0</v>
      </c>
      <c r="G29" s="14">
        <f>'Absolute counts'!G29/'Absolute counts'!G$1246*10000</f>
        <v>0</v>
      </c>
      <c r="H29" s="14">
        <f>'Absolute counts'!H29/'Absolute counts'!H$1246*10000</f>
        <v>0</v>
      </c>
      <c r="I29" s="14">
        <f>'Absolute counts'!I29/'Absolute counts'!I$1246*10000</f>
        <v>0</v>
      </c>
      <c r="J29" s="14">
        <f>'Absolute counts'!J29/'Absolute counts'!J$1246*10000</f>
        <v>0</v>
      </c>
      <c r="K29" s="14">
        <f>'Absolute counts'!K29/'Absolute counts'!K$1246*10000</f>
        <v>0</v>
      </c>
      <c r="L29" s="14">
        <f>'Absolute counts'!L29/'Absolute counts'!L$1246*10000</f>
        <v>0</v>
      </c>
      <c r="M29">
        <f>'Absolute counts'!M29/'Absolute counts'!M$1246*10000</f>
        <v>0</v>
      </c>
      <c r="N29">
        <f>'Absolute counts'!N29/'Absolute counts'!N$1246*10000</f>
        <v>0</v>
      </c>
      <c r="O29">
        <f>'Absolute counts'!O29/'Absolute counts'!O$1246*10000</f>
        <v>0</v>
      </c>
      <c r="P29">
        <f>'Absolute counts'!P29/'Absolute counts'!P$1246*10000</f>
        <v>0</v>
      </c>
      <c r="Q29">
        <f t="shared" si="0"/>
        <v>0</v>
      </c>
      <c r="R29" t="str">
        <f t="shared" si="1"/>
        <v/>
      </c>
      <c r="S29">
        <f t="shared" si="2"/>
        <v>0</v>
      </c>
      <c r="T29">
        <f t="shared" si="3"/>
        <v>0</v>
      </c>
    </row>
    <row r="30" spans="1:20" x14ac:dyDescent="0.25">
      <c r="A30">
        <v>30</v>
      </c>
      <c r="B30" t="s">
        <v>520</v>
      </c>
      <c r="C30">
        <v>71600</v>
      </c>
      <c r="D30">
        <v>157</v>
      </c>
      <c r="E30" s="14">
        <f>'Absolute counts'!E30/'Absolute counts'!E$1246*10000</f>
        <v>0</v>
      </c>
      <c r="F30" s="14">
        <f>'Absolute counts'!F30/'Absolute counts'!F$1246*10000</f>
        <v>0</v>
      </c>
      <c r="G30" s="14">
        <f>'Absolute counts'!G30/'Absolute counts'!G$1246*10000</f>
        <v>0</v>
      </c>
      <c r="H30" s="14">
        <f>'Absolute counts'!H30/'Absolute counts'!H$1246*10000</f>
        <v>0</v>
      </c>
      <c r="I30" s="14">
        <f>'Absolute counts'!I30/'Absolute counts'!I$1246*10000</f>
        <v>0</v>
      </c>
      <c r="J30" s="14">
        <f>'Absolute counts'!J30/'Absolute counts'!J$1246*10000</f>
        <v>0</v>
      </c>
      <c r="K30" s="14">
        <f>'Absolute counts'!K30/'Absolute counts'!K$1246*10000</f>
        <v>0</v>
      </c>
      <c r="L30" s="14">
        <f>'Absolute counts'!L30/'Absolute counts'!L$1246*10000</f>
        <v>0</v>
      </c>
      <c r="M30">
        <f>'Absolute counts'!M30/'Absolute counts'!M$1246*10000</f>
        <v>0</v>
      </c>
      <c r="N30">
        <f>'Absolute counts'!N30/'Absolute counts'!N$1246*10000</f>
        <v>0</v>
      </c>
      <c r="O30">
        <f>'Absolute counts'!O30/'Absolute counts'!O$1246*10000</f>
        <v>0</v>
      </c>
      <c r="P30">
        <f>'Absolute counts'!P30/'Absolute counts'!P$1246*10000</f>
        <v>0</v>
      </c>
      <c r="Q30">
        <f t="shared" si="0"/>
        <v>0</v>
      </c>
      <c r="R30" t="str">
        <f t="shared" si="1"/>
        <v/>
      </c>
      <c r="S30">
        <f t="shared" si="2"/>
        <v>0</v>
      </c>
      <c r="T30">
        <f t="shared" si="3"/>
        <v>0</v>
      </c>
    </row>
    <row r="31" spans="1:20" x14ac:dyDescent="0.25">
      <c r="A31">
        <v>31</v>
      </c>
      <c r="B31" t="s">
        <v>18</v>
      </c>
      <c r="C31">
        <v>18300</v>
      </c>
      <c r="D31">
        <v>315</v>
      </c>
      <c r="E31" s="14">
        <f>'Absolute counts'!E31/'Absolute counts'!E$1246*10000</f>
        <v>0</v>
      </c>
      <c r="F31" s="14">
        <f>'Absolute counts'!F31/'Absolute counts'!F$1246*10000</f>
        <v>0</v>
      </c>
      <c r="G31" s="14">
        <f>'Absolute counts'!G31/'Absolute counts'!G$1246*10000</f>
        <v>0</v>
      </c>
      <c r="H31" s="14">
        <f>'Absolute counts'!H31/'Absolute counts'!H$1246*10000</f>
        <v>0</v>
      </c>
      <c r="I31" s="14">
        <f>'Absolute counts'!I31/'Absolute counts'!I$1246*10000</f>
        <v>0</v>
      </c>
      <c r="J31" s="14">
        <f>'Absolute counts'!J31/'Absolute counts'!J$1246*10000</f>
        <v>0</v>
      </c>
      <c r="K31" s="14">
        <f>'Absolute counts'!K31/'Absolute counts'!K$1246*10000</f>
        <v>0</v>
      </c>
      <c r="L31" s="14">
        <f>'Absolute counts'!L31/'Absolute counts'!L$1246*10000</f>
        <v>0</v>
      </c>
      <c r="M31">
        <f>'Absolute counts'!M31/'Absolute counts'!M$1246*10000</f>
        <v>0</v>
      </c>
      <c r="N31">
        <f>'Absolute counts'!N31/'Absolute counts'!N$1246*10000</f>
        <v>0</v>
      </c>
      <c r="O31">
        <f>'Absolute counts'!O31/'Absolute counts'!O$1246*10000</f>
        <v>0</v>
      </c>
      <c r="P31">
        <f>'Absolute counts'!P31/'Absolute counts'!P$1246*10000</f>
        <v>0</v>
      </c>
      <c r="Q31">
        <f t="shared" si="0"/>
        <v>0</v>
      </c>
      <c r="R31" t="str">
        <f t="shared" si="1"/>
        <v/>
      </c>
      <c r="S31">
        <f t="shared" si="2"/>
        <v>0</v>
      </c>
      <c r="T31">
        <f t="shared" si="3"/>
        <v>0</v>
      </c>
    </row>
    <row r="32" spans="1:20" x14ac:dyDescent="0.25">
      <c r="A32">
        <v>33</v>
      </c>
      <c r="B32" t="s">
        <v>19</v>
      </c>
      <c r="C32">
        <v>16700</v>
      </c>
      <c r="D32">
        <v>385</v>
      </c>
      <c r="E32" s="14">
        <f>'Absolute counts'!E32/'Absolute counts'!E$1246*10000</f>
        <v>109.27844156206351</v>
      </c>
      <c r="F32" s="14">
        <f>'Absolute counts'!F32/'Absolute counts'!F$1246*10000</f>
        <v>57.269294032134979</v>
      </c>
      <c r="G32" s="14">
        <f>'Absolute counts'!G32/'Absolute counts'!G$1246*10000</f>
        <v>25.0359378208734</v>
      </c>
      <c r="H32" s="14">
        <f>'Absolute counts'!H32/'Absolute counts'!H$1246*10000</f>
        <v>18.334596078090271</v>
      </c>
      <c r="I32" s="14">
        <f>'Absolute counts'!I32/'Absolute counts'!I$1246*10000</f>
        <v>31.103489680865621</v>
      </c>
      <c r="J32" s="14">
        <f>'Absolute counts'!J32/'Absolute counts'!J$1246*10000</f>
        <v>89.418389426210268</v>
      </c>
      <c r="K32" s="14">
        <f>'Absolute counts'!K32/'Absolute counts'!K$1246*10000</f>
        <v>51.079145836894227</v>
      </c>
      <c r="L32" s="14">
        <f>'Absolute counts'!L32/'Absolute counts'!L$1246*10000</f>
        <v>85.499198822924754</v>
      </c>
      <c r="M32">
        <f>'Absolute counts'!M32/'Absolute counts'!M$1246*10000</f>
        <v>130.18794248669602</v>
      </c>
      <c r="N32">
        <f>'Absolute counts'!N32/'Absolute counts'!N$1246*10000</f>
        <v>25.544485140315377</v>
      </c>
      <c r="O32">
        <f>'Absolute counts'!O32/'Absolute counts'!O$1246*10000</f>
        <v>46.193167162989184</v>
      </c>
      <c r="P32">
        <f>'Absolute counts'!P32/'Absolute counts'!P$1246*10000</f>
        <v>41.068248392724009</v>
      </c>
      <c r="Q32">
        <f t="shared" si="0"/>
        <v>1</v>
      </c>
      <c r="R32">
        <f t="shared" si="1"/>
        <v>0.62181785526921796</v>
      </c>
      <c r="S32">
        <f t="shared" si="2"/>
        <v>54.502756348161746</v>
      </c>
      <c r="T32">
        <f t="shared" si="3"/>
        <v>65.69860840112986</v>
      </c>
    </row>
    <row r="33" spans="1:20" x14ac:dyDescent="0.25">
      <c r="A33">
        <v>34</v>
      </c>
      <c r="B33" t="s">
        <v>521</v>
      </c>
      <c r="C33">
        <v>118600</v>
      </c>
      <c r="D33">
        <v>1040</v>
      </c>
      <c r="E33" s="14">
        <f>'Absolute counts'!E33/'Absolute counts'!E$1246*10000</f>
        <v>0</v>
      </c>
      <c r="F33" s="14">
        <f>'Absolute counts'!F33/'Absolute counts'!F$1246*10000</f>
        <v>0</v>
      </c>
      <c r="G33" s="14">
        <f>'Absolute counts'!G33/'Absolute counts'!G$1246*10000</f>
        <v>0</v>
      </c>
      <c r="H33" s="14">
        <f>'Absolute counts'!H33/'Absolute counts'!H$1246*10000</f>
        <v>0</v>
      </c>
      <c r="I33" s="14">
        <f>'Absolute counts'!I33/'Absolute counts'!I$1246*10000</f>
        <v>0</v>
      </c>
      <c r="J33" s="14">
        <f>'Absolute counts'!J33/'Absolute counts'!J$1246*10000</f>
        <v>0</v>
      </c>
      <c r="K33" s="14">
        <f>'Absolute counts'!K33/'Absolute counts'!K$1246*10000</f>
        <v>0</v>
      </c>
      <c r="L33" s="14">
        <f>'Absolute counts'!L33/'Absolute counts'!L$1246*10000</f>
        <v>0</v>
      </c>
      <c r="M33">
        <f>'Absolute counts'!M33/'Absolute counts'!M$1246*10000</f>
        <v>0</v>
      </c>
      <c r="N33">
        <f>'Absolute counts'!N33/'Absolute counts'!N$1246*10000</f>
        <v>0</v>
      </c>
      <c r="O33">
        <f>'Absolute counts'!O33/'Absolute counts'!O$1246*10000</f>
        <v>0</v>
      </c>
      <c r="P33">
        <f>'Absolute counts'!P33/'Absolute counts'!P$1246*10000</f>
        <v>0</v>
      </c>
      <c r="Q33">
        <f t="shared" si="0"/>
        <v>0</v>
      </c>
      <c r="R33" t="str">
        <f t="shared" si="1"/>
        <v/>
      </c>
      <c r="S33">
        <f t="shared" si="2"/>
        <v>0</v>
      </c>
      <c r="T33">
        <f t="shared" si="3"/>
        <v>0</v>
      </c>
    </row>
    <row r="34" spans="1:20" x14ac:dyDescent="0.25">
      <c r="A34">
        <v>35</v>
      </c>
      <c r="B34" t="s">
        <v>20</v>
      </c>
      <c r="C34">
        <v>82800</v>
      </c>
      <c r="D34">
        <v>323</v>
      </c>
      <c r="E34" s="14">
        <f>'Absolute counts'!E34/'Absolute counts'!E$1246*10000</f>
        <v>0</v>
      </c>
      <c r="F34" s="14">
        <f>'Absolute counts'!F34/'Absolute counts'!F$1246*10000</f>
        <v>0</v>
      </c>
      <c r="G34" s="14">
        <f>'Absolute counts'!G34/'Absolute counts'!G$1246*10000</f>
        <v>0</v>
      </c>
      <c r="H34" s="14">
        <f>'Absolute counts'!H34/'Absolute counts'!H$1246*10000</f>
        <v>0</v>
      </c>
      <c r="I34" s="14">
        <f>'Absolute counts'!I34/'Absolute counts'!I$1246*10000</f>
        <v>0</v>
      </c>
      <c r="J34" s="14">
        <f>'Absolute counts'!J34/'Absolute counts'!J$1246*10000</f>
        <v>0</v>
      </c>
      <c r="K34" s="14">
        <f>'Absolute counts'!K34/'Absolute counts'!K$1246*10000</f>
        <v>1.4125869977017211E-2</v>
      </c>
      <c r="L34" s="14">
        <f>'Absolute counts'!L34/'Absolute counts'!L$1246*10000</f>
        <v>0</v>
      </c>
      <c r="M34">
        <f>'Absolute counts'!M34/'Absolute counts'!M$1246*10000</f>
        <v>0</v>
      </c>
      <c r="N34">
        <f>'Absolute counts'!N34/'Absolute counts'!N$1246*10000</f>
        <v>0</v>
      </c>
      <c r="O34">
        <f>'Absolute counts'!O34/'Absolute counts'!O$1246*10000</f>
        <v>0</v>
      </c>
      <c r="P34">
        <f>'Absolute counts'!P34/'Absolute counts'!P$1246*10000</f>
        <v>0</v>
      </c>
      <c r="Q34">
        <f t="shared" si="0"/>
        <v>1</v>
      </c>
      <c r="R34">
        <f t="shared" si="1"/>
        <v>0.42411366209585688</v>
      </c>
      <c r="S34">
        <f t="shared" si="2"/>
        <v>2.017981425288173E-3</v>
      </c>
      <c r="T34">
        <f t="shared" si="3"/>
        <v>0</v>
      </c>
    </row>
    <row r="35" spans="1:20" x14ac:dyDescent="0.25">
      <c r="A35">
        <v>36</v>
      </c>
      <c r="B35" t="s">
        <v>21</v>
      </c>
      <c r="C35">
        <v>9200</v>
      </c>
      <c r="D35">
        <v>1057</v>
      </c>
      <c r="E35" s="14">
        <f>'Absolute counts'!E35/'Absolute counts'!E$1246*10000</f>
        <v>7.5997555063366162</v>
      </c>
      <c r="F35" s="14">
        <f>'Absolute counts'!F35/'Absolute counts'!F$1246*10000</f>
        <v>58.692306941094238</v>
      </c>
      <c r="G35" s="14">
        <f>'Absolute counts'!G35/'Absolute counts'!G$1246*10000</f>
        <v>70.286341842337876</v>
      </c>
      <c r="H35" s="14">
        <f>'Absolute counts'!H35/'Absolute counts'!H$1246*10000</f>
        <v>13.237837784222481</v>
      </c>
      <c r="I35" s="14">
        <f>'Absolute counts'!I35/'Absolute counts'!I$1246*10000</f>
        <v>6.4475327400288229</v>
      </c>
      <c r="J35" s="14">
        <f>'Absolute counts'!J35/'Absolute counts'!J$1246*10000</f>
        <v>25.70018335549241</v>
      </c>
      <c r="K35" s="14">
        <f>'Absolute counts'!K35/'Absolute counts'!K$1246*10000</f>
        <v>7.938738927083671</v>
      </c>
      <c r="L35" s="14">
        <f>'Absolute counts'!L35/'Absolute counts'!L$1246*10000</f>
        <v>67.036854145461504</v>
      </c>
      <c r="M35">
        <f>'Absolute counts'!M35/'Absolute counts'!M$1246*10000</f>
        <v>62.763345388529636</v>
      </c>
      <c r="N35">
        <f>'Absolute counts'!N35/'Absolute counts'!N$1246*10000</f>
        <v>21.30130027576433</v>
      </c>
      <c r="O35">
        <f>'Absolute counts'!O35/'Absolute counts'!O$1246*10000</f>
        <v>16.610781532112458</v>
      </c>
      <c r="P35">
        <f>'Absolute counts'!P35/'Absolute counts'!P$1246*10000</f>
        <v>11.985074708484703</v>
      </c>
      <c r="Q35">
        <f t="shared" si="0"/>
        <v>1</v>
      </c>
      <c r="R35">
        <f t="shared" si="1"/>
        <v>0.58418718074957621</v>
      </c>
      <c r="S35">
        <f t="shared" si="2"/>
        <v>27.128956728085164</v>
      </c>
      <c r="T35">
        <f t="shared" si="3"/>
        <v>35.939471210070529</v>
      </c>
    </row>
    <row r="36" spans="1:20" x14ac:dyDescent="0.25">
      <c r="A36">
        <v>37</v>
      </c>
      <c r="B36" t="s">
        <v>522</v>
      </c>
      <c r="C36">
        <v>112500</v>
      </c>
      <c r="D36">
        <v>768</v>
      </c>
      <c r="E36" s="14">
        <f>'Absolute counts'!E36/'Absolute counts'!E$1246*10000</f>
        <v>0</v>
      </c>
      <c r="F36" s="14">
        <f>'Absolute counts'!F36/'Absolute counts'!F$1246*10000</f>
        <v>0</v>
      </c>
      <c r="G36" s="14">
        <f>'Absolute counts'!G36/'Absolute counts'!G$1246*10000</f>
        <v>0</v>
      </c>
      <c r="H36" s="14">
        <f>'Absolute counts'!H36/'Absolute counts'!H$1246*10000</f>
        <v>0</v>
      </c>
      <c r="I36" s="14">
        <f>'Absolute counts'!I36/'Absolute counts'!I$1246*10000</f>
        <v>0</v>
      </c>
      <c r="J36" s="14">
        <f>'Absolute counts'!J36/'Absolute counts'!J$1246*10000</f>
        <v>0</v>
      </c>
      <c r="K36" s="14">
        <f>'Absolute counts'!K36/'Absolute counts'!K$1246*10000</f>
        <v>0</v>
      </c>
      <c r="L36" s="14">
        <f>'Absolute counts'!L36/'Absolute counts'!L$1246*10000</f>
        <v>0</v>
      </c>
      <c r="M36">
        <f>'Absolute counts'!M36/'Absolute counts'!M$1246*10000</f>
        <v>0</v>
      </c>
      <c r="N36">
        <f>'Absolute counts'!N36/'Absolute counts'!N$1246*10000</f>
        <v>0</v>
      </c>
      <c r="O36">
        <f>'Absolute counts'!O36/'Absolute counts'!O$1246*10000</f>
        <v>0</v>
      </c>
      <c r="P36">
        <f>'Absolute counts'!P36/'Absolute counts'!P$1246*10000</f>
        <v>0</v>
      </c>
      <c r="Q36">
        <f t="shared" si="0"/>
        <v>0</v>
      </c>
      <c r="R36" t="str">
        <f t="shared" si="1"/>
        <v/>
      </c>
      <c r="S36">
        <f t="shared" si="2"/>
        <v>0</v>
      </c>
      <c r="T36">
        <f t="shared" si="3"/>
        <v>0</v>
      </c>
    </row>
    <row r="37" spans="1:20" x14ac:dyDescent="0.25">
      <c r="A37">
        <v>38</v>
      </c>
      <c r="B37" t="s">
        <v>22</v>
      </c>
      <c r="C37">
        <v>70500</v>
      </c>
      <c r="D37">
        <v>157</v>
      </c>
      <c r="E37" s="14">
        <f>'Absolute counts'!E37/'Absolute counts'!E$1246*10000</f>
        <v>1.1620421263511644E-2</v>
      </c>
      <c r="F37" s="14">
        <f>'Absolute counts'!F37/'Absolute counts'!F$1246*10000</f>
        <v>0</v>
      </c>
      <c r="G37" s="14">
        <f>'Absolute counts'!G37/'Absolute counts'!G$1246*10000</f>
        <v>0</v>
      </c>
      <c r="H37" s="14">
        <f>'Absolute counts'!H37/'Absolute counts'!H$1246*10000</f>
        <v>0.19074694213577062</v>
      </c>
      <c r="I37" s="14">
        <f>'Absolute counts'!I37/'Absolute counts'!I$1246*10000</f>
        <v>1.4793574164502079</v>
      </c>
      <c r="J37" s="14">
        <f>'Absolute counts'!J37/'Absolute counts'!J$1246*10000</f>
        <v>0.41276710376530495</v>
      </c>
      <c r="K37" s="14">
        <f>'Absolute counts'!K37/'Absolute counts'!K$1246*10000</f>
        <v>2.8251739954034422E-2</v>
      </c>
      <c r="L37" s="14">
        <f>'Absolute counts'!L37/'Absolute counts'!L$1246*10000</f>
        <v>0.16124318495601084</v>
      </c>
      <c r="M37">
        <f>'Absolute counts'!M37/'Absolute counts'!M$1246*10000</f>
        <v>0.18399677801197617</v>
      </c>
      <c r="N37">
        <f>'Absolute counts'!N37/'Absolute counts'!N$1246*10000</f>
        <v>0</v>
      </c>
      <c r="O37">
        <f>'Absolute counts'!O37/'Absolute counts'!O$1246*10000</f>
        <v>0.43144887096395995</v>
      </c>
      <c r="P37">
        <f>'Absolute counts'!P37/'Absolute counts'!P$1246*10000</f>
        <v>4.5570626268002679E-2</v>
      </c>
      <c r="Q37">
        <f t="shared" si="0"/>
        <v>1</v>
      </c>
      <c r="R37">
        <f t="shared" si="1"/>
        <v>0.5951558778814966</v>
      </c>
      <c r="S37">
        <f t="shared" si="2"/>
        <v>0.30324908908126141</v>
      </c>
      <c r="T37">
        <f t="shared" si="3"/>
        <v>0.16445189203998992</v>
      </c>
    </row>
    <row r="38" spans="1:20" x14ac:dyDescent="0.25">
      <c r="A38">
        <v>39</v>
      </c>
      <c r="B38" t="s">
        <v>523</v>
      </c>
      <c r="C38">
        <v>18900</v>
      </c>
      <c r="D38">
        <v>31</v>
      </c>
      <c r="E38" s="14">
        <f>'Absolute counts'!E38/'Absolute counts'!E$1246*10000</f>
        <v>0</v>
      </c>
      <c r="F38" s="14">
        <f>'Absolute counts'!F38/'Absolute counts'!F$1246*10000</f>
        <v>0</v>
      </c>
      <c r="G38" s="14">
        <f>'Absolute counts'!G38/'Absolute counts'!G$1246*10000</f>
        <v>0</v>
      </c>
      <c r="H38" s="14">
        <f>'Absolute counts'!H38/'Absolute counts'!H$1246*10000</f>
        <v>0</v>
      </c>
      <c r="I38" s="14">
        <f>'Absolute counts'!I38/'Absolute counts'!I$1246*10000</f>
        <v>0</v>
      </c>
      <c r="J38" s="14">
        <f>'Absolute counts'!J38/'Absolute counts'!J$1246*10000</f>
        <v>0</v>
      </c>
      <c r="K38" s="14">
        <f>'Absolute counts'!K38/'Absolute counts'!K$1246*10000</f>
        <v>0</v>
      </c>
      <c r="L38" s="14">
        <f>'Absolute counts'!L38/'Absolute counts'!L$1246*10000</f>
        <v>0</v>
      </c>
      <c r="M38">
        <f>'Absolute counts'!M38/'Absolute counts'!M$1246*10000</f>
        <v>0</v>
      </c>
      <c r="N38">
        <f>'Absolute counts'!N38/'Absolute counts'!N$1246*10000</f>
        <v>0</v>
      </c>
      <c r="O38">
        <f>'Absolute counts'!O38/'Absolute counts'!O$1246*10000</f>
        <v>0</v>
      </c>
      <c r="P38">
        <f>'Absolute counts'!P38/'Absolute counts'!P$1246*10000</f>
        <v>0</v>
      </c>
      <c r="Q38">
        <f t="shared" si="0"/>
        <v>0</v>
      </c>
      <c r="R38" t="str">
        <f t="shared" si="1"/>
        <v/>
      </c>
      <c r="S38">
        <f t="shared" si="2"/>
        <v>0</v>
      </c>
      <c r="T38">
        <f t="shared" si="3"/>
        <v>0</v>
      </c>
    </row>
    <row r="39" spans="1:20" x14ac:dyDescent="0.25">
      <c r="A39">
        <v>41</v>
      </c>
      <c r="B39" t="s">
        <v>23</v>
      </c>
      <c r="C39">
        <v>17800</v>
      </c>
      <c r="D39">
        <v>533</v>
      </c>
      <c r="E39" s="14">
        <f>'Absolute counts'!E39/'Absolute counts'!E$1246*10000</f>
        <v>4.1252495485466341</v>
      </c>
      <c r="F39" s="14">
        <f>'Absolute counts'!F39/'Absolute counts'!F$1246*10000</f>
        <v>8.1892997799910443</v>
      </c>
      <c r="G39" s="14">
        <f>'Absolute counts'!G39/'Absolute counts'!G$1246*10000</f>
        <v>9.0893668693470477</v>
      </c>
      <c r="H39" s="14">
        <f>'Absolute counts'!H39/'Absolute counts'!H$1246*10000</f>
        <v>4.2574717484704001</v>
      </c>
      <c r="I39" s="14">
        <f>'Absolute counts'!I39/'Absolute counts'!I$1246*10000</f>
        <v>2.2313641031457303</v>
      </c>
      <c r="J39" s="14">
        <f>'Absolute counts'!J39/'Absolute counts'!J$1246*10000</f>
        <v>5.9742607123925717</v>
      </c>
      <c r="K39" s="14">
        <f>'Absolute counts'!K39/'Absolute counts'!K$1246*10000</f>
        <v>0.80517458868998093</v>
      </c>
      <c r="L39" s="14">
        <f>'Absolute counts'!L39/'Absolute counts'!L$1246*10000</f>
        <v>11.931995686744802</v>
      </c>
      <c r="M39">
        <f>'Absolute counts'!M39/'Absolute counts'!M$1246*10000</f>
        <v>12.941106720175656</v>
      </c>
      <c r="N39">
        <f>'Absolute counts'!N39/'Absolute counts'!N$1246*10000</f>
        <v>2.6039665667768013</v>
      </c>
      <c r="O39">
        <f>'Absolute counts'!O39/'Absolute counts'!O$1246*10000</f>
        <v>4.2019368302576972</v>
      </c>
      <c r="P39">
        <f>'Absolute counts'!P39/'Absolute counts'!P$1246*10000</f>
        <v>1.7316837981841018</v>
      </c>
      <c r="Q39">
        <f t="shared" si="0"/>
        <v>1</v>
      </c>
      <c r="R39">
        <f t="shared" si="1"/>
        <v>0.48831962532715767</v>
      </c>
      <c r="S39">
        <f t="shared" si="2"/>
        <v>4.9531696215119156</v>
      </c>
      <c r="T39">
        <f t="shared" si="3"/>
        <v>6.6821379204278113</v>
      </c>
    </row>
    <row r="40" spans="1:20" x14ac:dyDescent="0.25">
      <c r="A40">
        <v>42</v>
      </c>
      <c r="B40" t="s">
        <v>24</v>
      </c>
      <c r="C40">
        <v>80900</v>
      </c>
      <c r="D40">
        <v>294</v>
      </c>
      <c r="E40" s="14">
        <f>'Absolute counts'!E40/'Absolute counts'!E$1246*10000</f>
        <v>0.44157600801344254</v>
      </c>
      <c r="F40" s="14">
        <f>'Absolute counts'!F40/'Absolute counts'!F$1246*10000</f>
        <v>0</v>
      </c>
      <c r="G40" s="14">
        <f>'Absolute counts'!G40/'Absolute counts'!G$1246*10000</f>
        <v>0</v>
      </c>
      <c r="H40" s="14">
        <f>'Absolute counts'!H40/'Absolute counts'!H$1246*10000</f>
        <v>5.1730570707220993</v>
      </c>
      <c r="I40" s="14">
        <f>'Absolute counts'!I40/'Absolute counts'!I$1246*10000</f>
        <v>2.0217884691486172</v>
      </c>
      <c r="J40" s="14">
        <f>'Absolute counts'!J40/'Absolute counts'!J$1246*10000</f>
        <v>0.67346211666970801</v>
      </c>
      <c r="K40" s="14">
        <f>'Absolute counts'!K40/'Absolute counts'!K$1246*10000</f>
        <v>19.634959268053919</v>
      </c>
      <c r="L40" s="14">
        <f>'Absolute counts'!L40/'Absolute counts'!L$1246*10000</f>
        <v>0</v>
      </c>
      <c r="M40">
        <f>'Absolute counts'!M40/'Absolute counts'!M$1246*10000</f>
        <v>0.10222043222887564</v>
      </c>
      <c r="N40">
        <f>'Absolute counts'!N40/'Absolute counts'!N$1246*10000</f>
        <v>2.4417522560595581</v>
      </c>
      <c r="O40">
        <f>'Absolute counts'!O40/'Absolute counts'!O$1246*10000</f>
        <v>2.813796984547565E-2</v>
      </c>
      <c r="P40">
        <f>'Absolute counts'!P40/'Absolute counts'!P$1246*10000</f>
        <v>18.866239274953109</v>
      </c>
      <c r="Q40">
        <f t="shared" si="0"/>
        <v>1</v>
      </c>
      <c r="R40">
        <f t="shared" si="1"/>
        <v>0.94826129506776746</v>
      </c>
      <c r="S40">
        <f t="shared" si="2"/>
        <v>3.9921204189439692</v>
      </c>
      <c r="T40">
        <f t="shared" si="3"/>
        <v>4.2876699866174039</v>
      </c>
    </row>
    <row r="41" spans="1:20" x14ac:dyDescent="0.25">
      <c r="A41">
        <v>43</v>
      </c>
      <c r="B41" t="s">
        <v>524</v>
      </c>
      <c r="C41">
        <v>118700</v>
      </c>
      <c r="D41">
        <v>1040</v>
      </c>
      <c r="E41" s="14">
        <f>'Absolute counts'!E41/'Absolute counts'!E$1246*10000</f>
        <v>0</v>
      </c>
      <c r="F41" s="14">
        <f>'Absolute counts'!F41/'Absolute counts'!F$1246*10000</f>
        <v>0</v>
      </c>
      <c r="G41" s="14">
        <f>'Absolute counts'!G41/'Absolute counts'!G$1246*10000</f>
        <v>0</v>
      </c>
      <c r="H41" s="14">
        <f>'Absolute counts'!H41/'Absolute counts'!H$1246*10000</f>
        <v>0</v>
      </c>
      <c r="I41" s="14">
        <f>'Absolute counts'!I41/'Absolute counts'!I$1246*10000</f>
        <v>0</v>
      </c>
      <c r="J41" s="14">
        <f>'Absolute counts'!J41/'Absolute counts'!J$1246*10000</f>
        <v>0</v>
      </c>
      <c r="K41" s="14">
        <f>'Absolute counts'!K41/'Absolute counts'!K$1246*10000</f>
        <v>0</v>
      </c>
      <c r="L41" s="14">
        <f>'Absolute counts'!L41/'Absolute counts'!L$1246*10000</f>
        <v>0</v>
      </c>
      <c r="M41">
        <f>'Absolute counts'!M41/'Absolute counts'!M$1246*10000</f>
        <v>0</v>
      </c>
      <c r="N41">
        <f>'Absolute counts'!N41/'Absolute counts'!N$1246*10000</f>
        <v>0</v>
      </c>
      <c r="O41">
        <f>'Absolute counts'!O41/'Absolute counts'!O$1246*10000</f>
        <v>0</v>
      </c>
      <c r="P41">
        <f>'Absolute counts'!P41/'Absolute counts'!P$1246*10000</f>
        <v>0</v>
      </c>
      <c r="Q41">
        <f t="shared" si="0"/>
        <v>0</v>
      </c>
      <c r="R41" t="str">
        <f t="shared" si="1"/>
        <v/>
      </c>
      <c r="S41">
        <f t="shared" si="2"/>
        <v>0</v>
      </c>
      <c r="T41">
        <f t="shared" si="3"/>
        <v>0</v>
      </c>
    </row>
    <row r="42" spans="1:20" x14ac:dyDescent="0.25">
      <c r="A42">
        <v>44</v>
      </c>
      <c r="B42" t="s">
        <v>25</v>
      </c>
      <c r="C42">
        <v>8400</v>
      </c>
      <c r="D42">
        <v>315</v>
      </c>
      <c r="E42" s="14">
        <f>'Absolute counts'!E42/'Absolute counts'!E$1246*10000</f>
        <v>0</v>
      </c>
      <c r="F42" s="14">
        <f>'Absolute counts'!F42/'Absolute counts'!F$1246*10000</f>
        <v>0</v>
      </c>
      <c r="G42" s="14">
        <f>'Absolute counts'!G42/'Absolute counts'!G$1246*10000</f>
        <v>0</v>
      </c>
      <c r="H42" s="14">
        <f>'Absolute counts'!H42/'Absolute counts'!H$1246*10000</f>
        <v>0</v>
      </c>
      <c r="I42" s="14">
        <f>'Absolute counts'!I42/'Absolute counts'!I$1246*10000</f>
        <v>0</v>
      </c>
      <c r="J42" s="14">
        <f>'Absolute counts'!J42/'Absolute counts'!J$1246*10000</f>
        <v>0</v>
      </c>
      <c r="K42" s="14">
        <f>'Absolute counts'!K42/'Absolute counts'!K$1246*10000</f>
        <v>0</v>
      </c>
      <c r="L42" s="14">
        <f>'Absolute counts'!L42/'Absolute counts'!L$1246*10000</f>
        <v>0</v>
      </c>
      <c r="M42">
        <f>'Absolute counts'!M42/'Absolute counts'!M$1246*10000</f>
        <v>0</v>
      </c>
      <c r="N42">
        <f>'Absolute counts'!N42/'Absolute counts'!N$1246*10000</f>
        <v>0</v>
      </c>
      <c r="O42">
        <f>'Absolute counts'!O42/'Absolute counts'!O$1246*10000</f>
        <v>0</v>
      </c>
      <c r="P42">
        <f>'Absolute counts'!P42/'Absolute counts'!P$1246*10000</f>
        <v>0</v>
      </c>
      <c r="Q42">
        <f t="shared" si="0"/>
        <v>0</v>
      </c>
      <c r="R42" t="str">
        <f t="shared" si="1"/>
        <v/>
      </c>
      <c r="S42">
        <f t="shared" si="2"/>
        <v>0</v>
      </c>
      <c r="T42">
        <f t="shared" si="3"/>
        <v>0</v>
      </c>
    </row>
    <row r="43" spans="1:20" x14ac:dyDescent="0.25">
      <c r="A43">
        <v>45</v>
      </c>
      <c r="B43" t="s">
        <v>525</v>
      </c>
      <c r="C43">
        <v>91900</v>
      </c>
      <c r="D43">
        <v>445</v>
      </c>
      <c r="E43" s="14">
        <f>'Absolute counts'!E43/'Absolute counts'!E$1246*10000</f>
        <v>0</v>
      </c>
      <c r="F43" s="14">
        <f>'Absolute counts'!F43/'Absolute counts'!F$1246*10000</f>
        <v>0</v>
      </c>
      <c r="G43" s="14">
        <f>'Absolute counts'!G43/'Absolute counts'!G$1246*10000</f>
        <v>0</v>
      </c>
      <c r="H43" s="14">
        <f>'Absolute counts'!H43/'Absolute counts'!H$1246*10000</f>
        <v>0</v>
      </c>
      <c r="I43" s="14">
        <f>'Absolute counts'!I43/'Absolute counts'!I$1246*10000</f>
        <v>0</v>
      </c>
      <c r="J43" s="14">
        <f>'Absolute counts'!J43/'Absolute counts'!J$1246*10000</f>
        <v>0</v>
      </c>
      <c r="K43" s="14">
        <f>'Absolute counts'!K43/'Absolute counts'!K$1246*10000</f>
        <v>0</v>
      </c>
      <c r="L43" s="14">
        <f>'Absolute counts'!L43/'Absolute counts'!L$1246*10000</f>
        <v>0</v>
      </c>
      <c r="M43">
        <f>'Absolute counts'!M43/'Absolute counts'!M$1246*10000</f>
        <v>0</v>
      </c>
      <c r="N43">
        <f>'Absolute counts'!N43/'Absolute counts'!N$1246*10000</f>
        <v>0</v>
      </c>
      <c r="O43">
        <f>'Absolute counts'!O43/'Absolute counts'!O$1246*10000</f>
        <v>0</v>
      </c>
      <c r="P43">
        <f>'Absolute counts'!P43/'Absolute counts'!P$1246*10000</f>
        <v>0</v>
      </c>
      <c r="Q43">
        <f t="shared" si="0"/>
        <v>0</v>
      </c>
      <c r="R43" t="str">
        <f t="shared" si="1"/>
        <v/>
      </c>
      <c r="S43">
        <f t="shared" si="2"/>
        <v>0</v>
      </c>
      <c r="T43">
        <f t="shared" si="3"/>
        <v>0</v>
      </c>
    </row>
    <row r="44" spans="1:20" x14ac:dyDescent="0.25">
      <c r="A44">
        <v>46</v>
      </c>
      <c r="B44" t="s">
        <v>526</v>
      </c>
      <c r="C44">
        <v>114300</v>
      </c>
      <c r="D44">
        <v>824</v>
      </c>
      <c r="E44" s="14">
        <f>'Absolute counts'!E44/'Absolute counts'!E$1246*10000</f>
        <v>0</v>
      </c>
      <c r="F44" s="14">
        <f>'Absolute counts'!F44/'Absolute counts'!F$1246*10000</f>
        <v>0</v>
      </c>
      <c r="G44" s="14">
        <f>'Absolute counts'!G44/'Absolute counts'!G$1246*10000</f>
        <v>0</v>
      </c>
      <c r="H44" s="14">
        <f>'Absolute counts'!H44/'Absolute counts'!H$1246*10000</f>
        <v>0</v>
      </c>
      <c r="I44" s="14">
        <f>'Absolute counts'!I44/'Absolute counts'!I$1246*10000</f>
        <v>0</v>
      </c>
      <c r="J44" s="14">
        <f>'Absolute counts'!J44/'Absolute counts'!J$1246*10000</f>
        <v>0</v>
      </c>
      <c r="K44" s="14">
        <f>'Absolute counts'!K44/'Absolute counts'!K$1246*10000</f>
        <v>0</v>
      </c>
      <c r="L44" s="14">
        <f>'Absolute counts'!L44/'Absolute counts'!L$1246*10000</f>
        <v>0</v>
      </c>
      <c r="M44">
        <f>'Absolute counts'!M44/'Absolute counts'!M$1246*10000</f>
        <v>0</v>
      </c>
      <c r="N44">
        <f>'Absolute counts'!N44/'Absolute counts'!N$1246*10000</f>
        <v>0</v>
      </c>
      <c r="O44">
        <f>'Absolute counts'!O44/'Absolute counts'!O$1246*10000</f>
        <v>0</v>
      </c>
      <c r="P44">
        <f>'Absolute counts'!P44/'Absolute counts'!P$1246*10000</f>
        <v>0</v>
      </c>
      <c r="Q44">
        <f t="shared" si="0"/>
        <v>0</v>
      </c>
      <c r="R44" t="str">
        <f t="shared" si="1"/>
        <v/>
      </c>
      <c r="S44">
        <f t="shared" si="2"/>
        <v>0</v>
      </c>
      <c r="T44">
        <f t="shared" si="3"/>
        <v>0</v>
      </c>
    </row>
    <row r="45" spans="1:20" x14ac:dyDescent="0.25">
      <c r="A45">
        <v>47</v>
      </c>
      <c r="B45" t="s">
        <v>527</v>
      </c>
      <c r="C45">
        <v>70700</v>
      </c>
      <c r="D45">
        <v>71</v>
      </c>
      <c r="E45" s="14">
        <f>'Absolute counts'!E45/'Absolute counts'!E$1246*10000</f>
        <v>0</v>
      </c>
      <c r="F45" s="14">
        <f>'Absolute counts'!F45/'Absolute counts'!F$1246*10000</f>
        <v>0</v>
      </c>
      <c r="G45" s="14">
        <f>'Absolute counts'!G45/'Absolute counts'!G$1246*10000</f>
        <v>0</v>
      </c>
      <c r="H45" s="14">
        <f>'Absolute counts'!H45/'Absolute counts'!H$1246*10000</f>
        <v>0</v>
      </c>
      <c r="I45" s="14">
        <f>'Absolute counts'!I45/'Absolute counts'!I$1246*10000</f>
        <v>0</v>
      </c>
      <c r="J45" s="14">
        <f>'Absolute counts'!J45/'Absolute counts'!J$1246*10000</f>
        <v>0</v>
      </c>
      <c r="K45" s="14">
        <f>'Absolute counts'!K45/'Absolute counts'!K$1246*10000</f>
        <v>0</v>
      </c>
      <c r="L45" s="14">
        <f>'Absolute counts'!L45/'Absolute counts'!L$1246*10000</f>
        <v>0</v>
      </c>
      <c r="M45">
        <f>'Absolute counts'!M45/'Absolute counts'!M$1246*10000</f>
        <v>0</v>
      </c>
      <c r="N45">
        <f>'Absolute counts'!N45/'Absolute counts'!N$1246*10000</f>
        <v>0</v>
      </c>
      <c r="O45">
        <f>'Absolute counts'!O45/'Absolute counts'!O$1246*10000</f>
        <v>0</v>
      </c>
      <c r="P45">
        <f>'Absolute counts'!P45/'Absolute counts'!P$1246*10000</f>
        <v>0</v>
      </c>
      <c r="Q45">
        <f t="shared" si="0"/>
        <v>0</v>
      </c>
      <c r="R45" t="str">
        <f t="shared" si="1"/>
        <v/>
      </c>
      <c r="S45">
        <f t="shared" si="2"/>
        <v>0</v>
      </c>
      <c r="T45">
        <f t="shared" si="3"/>
        <v>0</v>
      </c>
    </row>
    <row r="46" spans="1:20" x14ac:dyDescent="0.25">
      <c r="A46">
        <v>48</v>
      </c>
      <c r="B46" t="s">
        <v>528</v>
      </c>
      <c r="C46">
        <v>19500</v>
      </c>
      <c r="D46">
        <v>31</v>
      </c>
      <c r="E46" s="14">
        <f>'Absolute counts'!E46/'Absolute counts'!E$1246*10000</f>
        <v>0</v>
      </c>
      <c r="F46" s="14">
        <f>'Absolute counts'!F46/'Absolute counts'!F$1246*10000</f>
        <v>0</v>
      </c>
      <c r="G46" s="14">
        <f>'Absolute counts'!G46/'Absolute counts'!G$1246*10000</f>
        <v>0</v>
      </c>
      <c r="H46" s="14">
        <f>'Absolute counts'!H46/'Absolute counts'!H$1246*10000</f>
        <v>0</v>
      </c>
      <c r="I46" s="14">
        <f>'Absolute counts'!I46/'Absolute counts'!I$1246*10000</f>
        <v>0</v>
      </c>
      <c r="J46" s="14">
        <f>'Absolute counts'!J46/'Absolute counts'!J$1246*10000</f>
        <v>0</v>
      </c>
      <c r="K46" s="14">
        <f>'Absolute counts'!K46/'Absolute counts'!K$1246*10000</f>
        <v>0</v>
      </c>
      <c r="L46" s="14">
        <f>'Absolute counts'!L46/'Absolute counts'!L$1246*10000</f>
        <v>0</v>
      </c>
      <c r="M46">
        <f>'Absolute counts'!M46/'Absolute counts'!M$1246*10000</f>
        <v>0</v>
      </c>
      <c r="N46">
        <f>'Absolute counts'!N46/'Absolute counts'!N$1246*10000</f>
        <v>0</v>
      </c>
      <c r="O46">
        <f>'Absolute counts'!O46/'Absolute counts'!O$1246*10000</f>
        <v>0</v>
      </c>
      <c r="P46">
        <f>'Absolute counts'!P46/'Absolute counts'!P$1246*10000</f>
        <v>0</v>
      </c>
      <c r="Q46">
        <f t="shared" si="0"/>
        <v>0</v>
      </c>
      <c r="R46" t="str">
        <f t="shared" si="1"/>
        <v/>
      </c>
      <c r="S46">
        <f t="shared" si="2"/>
        <v>0</v>
      </c>
      <c r="T46">
        <f t="shared" si="3"/>
        <v>0</v>
      </c>
    </row>
    <row r="47" spans="1:20" x14ac:dyDescent="0.25">
      <c r="A47">
        <v>49</v>
      </c>
      <c r="B47" t="s">
        <v>529</v>
      </c>
      <c r="C47">
        <v>118800</v>
      </c>
      <c r="D47">
        <v>1040</v>
      </c>
      <c r="E47" s="14">
        <f>'Absolute counts'!E47/'Absolute counts'!E$1246*10000</f>
        <v>0</v>
      </c>
      <c r="F47" s="14">
        <f>'Absolute counts'!F47/'Absolute counts'!F$1246*10000</f>
        <v>0</v>
      </c>
      <c r="G47" s="14">
        <f>'Absolute counts'!G47/'Absolute counts'!G$1246*10000</f>
        <v>0</v>
      </c>
      <c r="H47" s="14">
        <f>'Absolute counts'!H47/'Absolute counts'!H$1246*10000</f>
        <v>0</v>
      </c>
      <c r="I47" s="14">
        <f>'Absolute counts'!I47/'Absolute counts'!I$1246*10000</f>
        <v>0</v>
      </c>
      <c r="J47" s="14">
        <f>'Absolute counts'!J47/'Absolute counts'!J$1246*10000</f>
        <v>0</v>
      </c>
      <c r="K47" s="14">
        <f>'Absolute counts'!K47/'Absolute counts'!K$1246*10000</f>
        <v>0</v>
      </c>
      <c r="L47" s="14">
        <f>'Absolute counts'!L47/'Absolute counts'!L$1246*10000</f>
        <v>0</v>
      </c>
      <c r="M47">
        <f>'Absolute counts'!M47/'Absolute counts'!M$1246*10000</f>
        <v>0</v>
      </c>
      <c r="N47">
        <f>'Absolute counts'!N47/'Absolute counts'!N$1246*10000</f>
        <v>0</v>
      </c>
      <c r="O47">
        <f>'Absolute counts'!O47/'Absolute counts'!O$1246*10000</f>
        <v>0</v>
      </c>
      <c r="P47">
        <f>'Absolute counts'!P47/'Absolute counts'!P$1246*10000</f>
        <v>0</v>
      </c>
      <c r="Q47">
        <f t="shared" si="0"/>
        <v>0</v>
      </c>
      <c r="R47" t="str">
        <f t="shared" si="1"/>
        <v/>
      </c>
      <c r="S47">
        <f t="shared" si="2"/>
        <v>0</v>
      </c>
      <c r="T47">
        <f t="shared" si="3"/>
        <v>0</v>
      </c>
    </row>
    <row r="48" spans="1:20" x14ac:dyDescent="0.25">
      <c r="A48">
        <v>50</v>
      </c>
      <c r="B48" t="s">
        <v>26</v>
      </c>
      <c r="C48">
        <v>81600</v>
      </c>
      <c r="D48">
        <v>795</v>
      </c>
      <c r="E48" s="14">
        <f>'Absolute counts'!E48/'Absolute counts'!E$1246*10000</f>
        <v>1.2666259177227692</v>
      </c>
      <c r="F48" s="14">
        <f>'Absolute counts'!F48/'Absolute counts'!F$1246*10000</f>
        <v>0.19531549730813391</v>
      </c>
      <c r="G48" s="14">
        <f>'Absolute counts'!G48/'Absolute counts'!G$1246*10000</f>
        <v>0</v>
      </c>
      <c r="H48" s="14">
        <f>'Absolute counts'!H48/'Absolute counts'!H$1246*10000</f>
        <v>0.63327984789075842</v>
      </c>
      <c r="I48" s="14">
        <f>'Absolute counts'!I48/'Absolute counts'!I$1246*10000</f>
        <v>2.2436920816161487</v>
      </c>
      <c r="J48" s="14">
        <f>'Absolute counts'!J48/'Absolute counts'!J$1246*10000</f>
        <v>0.5648391946262068</v>
      </c>
      <c r="K48" s="14">
        <f>'Absolute counts'!K48/'Absolute counts'!K$1246*10000</f>
        <v>2.1753839764606502</v>
      </c>
      <c r="L48" s="14">
        <f>'Absolute counts'!L48/'Absolute counts'!L$1246*10000</f>
        <v>6.0466194358504068E-2</v>
      </c>
      <c r="M48">
        <f>'Absolute counts'!M48/'Absolute counts'!M$1246*10000</f>
        <v>0.18399677801197617</v>
      </c>
      <c r="N48">
        <f>'Absolute counts'!N48/'Absolute counts'!N$1246*10000</f>
        <v>3.5857900263811691</v>
      </c>
      <c r="O48">
        <f>'Absolute counts'!O48/'Absolute counts'!O$1246*10000</f>
        <v>0.1782071423546791</v>
      </c>
      <c r="P48">
        <f>'Absolute counts'!P48/'Absolute counts'!P$1246*10000</f>
        <v>2.1053629335817234</v>
      </c>
      <c r="Q48">
        <f t="shared" si="0"/>
        <v>1</v>
      </c>
      <c r="R48">
        <f t="shared" si="1"/>
        <v>0.77305313631661043</v>
      </c>
      <c r="S48">
        <f t="shared" si="2"/>
        <v>1.0113052165178096</v>
      </c>
      <c r="T48">
        <f t="shared" si="3"/>
        <v>1.2227646149376104</v>
      </c>
    </row>
    <row r="49" spans="1:20" x14ac:dyDescent="0.25">
      <c r="A49">
        <v>51</v>
      </c>
      <c r="B49" t="s">
        <v>530</v>
      </c>
      <c r="C49">
        <v>68300</v>
      </c>
      <c r="D49">
        <v>856</v>
      </c>
      <c r="E49" s="14">
        <f>'Absolute counts'!E49/'Absolute counts'!E$1246*10000</f>
        <v>0</v>
      </c>
      <c r="F49" s="14">
        <f>'Absolute counts'!F49/'Absolute counts'!F$1246*10000</f>
        <v>0</v>
      </c>
      <c r="G49" s="14">
        <f>'Absolute counts'!G49/'Absolute counts'!G$1246*10000</f>
        <v>0</v>
      </c>
      <c r="H49" s="14">
        <f>'Absolute counts'!H49/'Absolute counts'!H$1246*10000</f>
        <v>0</v>
      </c>
      <c r="I49" s="14">
        <f>'Absolute counts'!I49/'Absolute counts'!I$1246*10000</f>
        <v>0</v>
      </c>
      <c r="J49" s="14">
        <f>'Absolute counts'!J49/'Absolute counts'!J$1246*10000</f>
        <v>0</v>
      </c>
      <c r="K49" s="14">
        <f>'Absolute counts'!K49/'Absolute counts'!K$1246*10000</f>
        <v>0</v>
      </c>
      <c r="L49" s="14">
        <f>'Absolute counts'!L49/'Absolute counts'!L$1246*10000</f>
        <v>0</v>
      </c>
      <c r="M49">
        <f>'Absolute counts'!M49/'Absolute counts'!M$1246*10000</f>
        <v>0</v>
      </c>
      <c r="N49">
        <f>'Absolute counts'!N49/'Absolute counts'!N$1246*10000</f>
        <v>0</v>
      </c>
      <c r="O49">
        <f>'Absolute counts'!O49/'Absolute counts'!O$1246*10000</f>
        <v>0</v>
      </c>
      <c r="P49">
        <f>'Absolute counts'!P49/'Absolute counts'!P$1246*10000</f>
        <v>0</v>
      </c>
      <c r="Q49">
        <f t="shared" si="0"/>
        <v>0</v>
      </c>
      <c r="R49" t="str">
        <f t="shared" si="1"/>
        <v/>
      </c>
      <c r="S49">
        <f t="shared" si="2"/>
        <v>0</v>
      </c>
      <c r="T49">
        <f t="shared" si="3"/>
        <v>0</v>
      </c>
    </row>
    <row r="50" spans="1:20" x14ac:dyDescent="0.25">
      <c r="A50">
        <v>52</v>
      </c>
      <c r="B50" t="s">
        <v>531</v>
      </c>
      <c r="C50">
        <v>41900</v>
      </c>
      <c r="D50">
        <v>918</v>
      </c>
      <c r="E50" s="14">
        <f>'Absolute counts'!E50/'Absolute counts'!E$1246*10000</f>
        <v>0</v>
      </c>
      <c r="F50" s="14">
        <f>'Absolute counts'!F50/'Absolute counts'!F$1246*10000</f>
        <v>0</v>
      </c>
      <c r="G50" s="14">
        <f>'Absolute counts'!G50/'Absolute counts'!G$1246*10000</f>
        <v>0</v>
      </c>
      <c r="H50" s="14">
        <f>'Absolute counts'!H50/'Absolute counts'!H$1246*10000</f>
        <v>0</v>
      </c>
      <c r="I50" s="14">
        <f>'Absolute counts'!I50/'Absolute counts'!I$1246*10000</f>
        <v>0</v>
      </c>
      <c r="J50" s="14">
        <f>'Absolute counts'!J50/'Absolute counts'!J$1246*10000</f>
        <v>0</v>
      </c>
      <c r="K50" s="14">
        <f>'Absolute counts'!K50/'Absolute counts'!K$1246*10000</f>
        <v>0</v>
      </c>
      <c r="L50" s="14">
        <f>'Absolute counts'!L50/'Absolute counts'!L$1246*10000</f>
        <v>0</v>
      </c>
      <c r="M50">
        <f>'Absolute counts'!M50/'Absolute counts'!M$1246*10000</f>
        <v>0</v>
      </c>
      <c r="N50">
        <f>'Absolute counts'!N50/'Absolute counts'!N$1246*10000</f>
        <v>0</v>
      </c>
      <c r="O50">
        <f>'Absolute counts'!O50/'Absolute counts'!O$1246*10000</f>
        <v>0</v>
      </c>
      <c r="P50">
        <f>'Absolute counts'!P50/'Absolute counts'!P$1246*10000</f>
        <v>0</v>
      </c>
      <c r="Q50">
        <f t="shared" si="0"/>
        <v>0</v>
      </c>
      <c r="R50" t="str">
        <f t="shared" si="1"/>
        <v/>
      </c>
      <c r="S50">
        <f t="shared" si="2"/>
        <v>0</v>
      </c>
      <c r="T50">
        <f t="shared" si="3"/>
        <v>0</v>
      </c>
    </row>
    <row r="51" spans="1:20" x14ac:dyDescent="0.25">
      <c r="A51">
        <v>53</v>
      </c>
      <c r="B51" t="s">
        <v>532</v>
      </c>
      <c r="C51">
        <v>91700</v>
      </c>
      <c r="D51">
        <v>445</v>
      </c>
      <c r="E51" s="14">
        <f>'Absolute counts'!E51/'Absolute counts'!E$1246*10000</f>
        <v>0</v>
      </c>
      <c r="F51" s="14">
        <f>'Absolute counts'!F51/'Absolute counts'!F$1246*10000</f>
        <v>0</v>
      </c>
      <c r="G51" s="14">
        <f>'Absolute counts'!G51/'Absolute counts'!G$1246*10000</f>
        <v>0</v>
      </c>
      <c r="H51" s="14">
        <f>'Absolute counts'!H51/'Absolute counts'!H$1246*10000</f>
        <v>0</v>
      </c>
      <c r="I51" s="14">
        <f>'Absolute counts'!I51/'Absolute counts'!I$1246*10000</f>
        <v>0</v>
      </c>
      <c r="J51" s="14">
        <f>'Absolute counts'!J51/'Absolute counts'!J$1246*10000</f>
        <v>0</v>
      </c>
      <c r="K51" s="14">
        <f>'Absolute counts'!K51/'Absolute counts'!K$1246*10000</f>
        <v>0</v>
      </c>
      <c r="L51" s="14">
        <f>'Absolute counts'!L51/'Absolute counts'!L$1246*10000</f>
        <v>0</v>
      </c>
      <c r="M51">
        <f>'Absolute counts'!M51/'Absolute counts'!M$1246*10000</f>
        <v>0</v>
      </c>
      <c r="N51">
        <f>'Absolute counts'!N51/'Absolute counts'!N$1246*10000</f>
        <v>0</v>
      </c>
      <c r="O51">
        <f>'Absolute counts'!O51/'Absolute counts'!O$1246*10000</f>
        <v>0</v>
      </c>
      <c r="P51">
        <f>'Absolute counts'!P51/'Absolute counts'!P$1246*10000</f>
        <v>0</v>
      </c>
      <c r="Q51">
        <f t="shared" si="0"/>
        <v>0</v>
      </c>
      <c r="R51" t="str">
        <f t="shared" si="1"/>
        <v/>
      </c>
      <c r="S51">
        <f t="shared" si="2"/>
        <v>0</v>
      </c>
      <c r="T51">
        <f t="shared" si="3"/>
        <v>0</v>
      </c>
    </row>
    <row r="52" spans="1:20" x14ac:dyDescent="0.25">
      <c r="A52">
        <v>54</v>
      </c>
      <c r="B52" t="s">
        <v>533</v>
      </c>
      <c r="C52">
        <v>112800</v>
      </c>
      <c r="D52">
        <v>824</v>
      </c>
      <c r="E52" s="14">
        <f>'Absolute counts'!E52/'Absolute counts'!E$1246*10000</f>
        <v>0</v>
      </c>
      <c r="F52" s="14">
        <f>'Absolute counts'!F52/'Absolute counts'!F$1246*10000</f>
        <v>0</v>
      </c>
      <c r="G52" s="14">
        <f>'Absolute counts'!G52/'Absolute counts'!G$1246*10000</f>
        <v>0</v>
      </c>
      <c r="H52" s="14">
        <f>'Absolute counts'!H52/'Absolute counts'!H$1246*10000</f>
        <v>0</v>
      </c>
      <c r="I52" s="14">
        <f>'Absolute counts'!I52/'Absolute counts'!I$1246*10000</f>
        <v>0</v>
      </c>
      <c r="J52" s="14">
        <f>'Absolute counts'!J52/'Absolute counts'!J$1246*10000</f>
        <v>0</v>
      </c>
      <c r="K52" s="14">
        <f>'Absolute counts'!K52/'Absolute counts'!K$1246*10000</f>
        <v>0</v>
      </c>
      <c r="L52" s="14">
        <f>'Absolute counts'!L52/'Absolute counts'!L$1246*10000</f>
        <v>0</v>
      </c>
      <c r="M52">
        <f>'Absolute counts'!M52/'Absolute counts'!M$1246*10000</f>
        <v>0</v>
      </c>
      <c r="N52">
        <f>'Absolute counts'!N52/'Absolute counts'!N$1246*10000</f>
        <v>0</v>
      </c>
      <c r="O52">
        <f>'Absolute counts'!O52/'Absolute counts'!O$1246*10000</f>
        <v>0</v>
      </c>
      <c r="P52">
        <f>'Absolute counts'!P52/'Absolute counts'!P$1246*10000</f>
        <v>0</v>
      </c>
      <c r="Q52">
        <f t="shared" si="0"/>
        <v>0</v>
      </c>
      <c r="R52" t="str">
        <f t="shared" si="1"/>
        <v/>
      </c>
      <c r="S52">
        <f t="shared" si="2"/>
        <v>0</v>
      </c>
      <c r="T52">
        <f t="shared" si="3"/>
        <v>0</v>
      </c>
    </row>
    <row r="53" spans="1:20" x14ac:dyDescent="0.25">
      <c r="A53">
        <v>55</v>
      </c>
      <c r="B53" t="s">
        <v>534</v>
      </c>
      <c r="C53">
        <v>71300</v>
      </c>
      <c r="D53">
        <v>94</v>
      </c>
      <c r="E53" s="14">
        <f>'Absolute counts'!E53/'Absolute counts'!E$1246*10000</f>
        <v>0</v>
      </c>
      <c r="F53" s="14">
        <f>'Absolute counts'!F53/'Absolute counts'!F$1246*10000</f>
        <v>0</v>
      </c>
      <c r="G53" s="14">
        <f>'Absolute counts'!G53/'Absolute counts'!G$1246*10000</f>
        <v>0</v>
      </c>
      <c r="H53" s="14">
        <f>'Absolute counts'!H53/'Absolute counts'!H$1246*10000</f>
        <v>0</v>
      </c>
      <c r="I53" s="14">
        <f>'Absolute counts'!I53/'Absolute counts'!I$1246*10000</f>
        <v>0</v>
      </c>
      <c r="J53" s="14">
        <f>'Absolute counts'!J53/'Absolute counts'!J$1246*10000</f>
        <v>0</v>
      </c>
      <c r="K53" s="14">
        <f>'Absolute counts'!K53/'Absolute counts'!K$1246*10000</f>
        <v>0</v>
      </c>
      <c r="L53" s="14">
        <f>'Absolute counts'!L53/'Absolute counts'!L$1246*10000</f>
        <v>0</v>
      </c>
      <c r="M53">
        <f>'Absolute counts'!M53/'Absolute counts'!M$1246*10000</f>
        <v>0</v>
      </c>
      <c r="N53">
        <f>'Absolute counts'!N53/'Absolute counts'!N$1246*10000</f>
        <v>0</v>
      </c>
      <c r="O53">
        <f>'Absolute counts'!O53/'Absolute counts'!O$1246*10000</f>
        <v>0</v>
      </c>
      <c r="P53">
        <f>'Absolute counts'!P53/'Absolute counts'!P$1246*10000</f>
        <v>0</v>
      </c>
      <c r="Q53">
        <f t="shared" si="0"/>
        <v>0</v>
      </c>
      <c r="R53" t="str">
        <f t="shared" si="1"/>
        <v/>
      </c>
      <c r="S53">
        <f t="shared" si="2"/>
        <v>0</v>
      </c>
      <c r="T53">
        <f t="shared" si="3"/>
        <v>0</v>
      </c>
    </row>
    <row r="54" spans="1:20" x14ac:dyDescent="0.25">
      <c r="A54">
        <v>56</v>
      </c>
      <c r="B54" t="s">
        <v>27</v>
      </c>
      <c r="C54">
        <v>48400</v>
      </c>
      <c r="D54">
        <v>493</v>
      </c>
      <c r="E54" s="14">
        <f>'Absolute counts'!E54/'Absolute counts'!E$1246*10000</f>
        <v>42.658566458351252</v>
      </c>
      <c r="F54" s="14">
        <f>'Absolute counts'!F54/'Absolute counts'!F$1246*10000</f>
        <v>13.016382784892066</v>
      </c>
      <c r="G54" s="14">
        <f>'Absolute counts'!G54/'Absolute counts'!G$1246*10000</f>
        <v>10.339378030160985</v>
      </c>
      <c r="H54" s="14">
        <f>'Absolute counts'!H54/'Absolute counts'!H$1246*10000</f>
        <v>52.661415784843555</v>
      </c>
      <c r="I54" s="14">
        <f>'Absolute counts'!I54/'Absolute counts'!I$1246*10000</f>
        <v>40.460425339913186</v>
      </c>
      <c r="J54" s="14">
        <f>'Absolute counts'!J54/'Absolute counts'!J$1246*10000</f>
        <v>14.207878203289972</v>
      </c>
      <c r="K54" s="14">
        <f>'Absolute counts'!K54/'Absolute counts'!K$1246*10000</f>
        <v>43.196910389718624</v>
      </c>
      <c r="L54" s="14">
        <f>'Absolute counts'!L54/'Absolute counts'!L$1246*10000</f>
        <v>19.268560602243298</v>
      </c>
      <c r="M54">
        <f>'Absolute counts'!M54/'Absolute counts'!M$1246*10000</f>
        <v>28.131062949386575</v>
      </c>
      <c r="N54">
        <f>'Absolute counts'!N54/'Absolute counts'!N$1246*10000</f>
        <v>85.18812591245549</v>
      </c>
      <c r="O54">
        <f>'Absolute counts'!O54/'Absolute counts'!O$1246*10000</f>
        <v>45.114544985579293</v>
      </c>
      <c r="P54">
        <f>'Absolute counts'!P54/'Absolute counts'!P$1246*10000</f>
        <v>72.147415507501833</v>
      </c>
      <c r="Q54">
        <f t="shared" si="0"/>
        <v>1</v>
      </c>
      <c r="R54">
        <f t="shared" si="1"/>
        <v>0.17863721264880972</v>
      </c>
      <c r="S54">
        <f t="shared" si="2"/>
        <v>30.934422427309947</v>
      </c>
      <c r="T54">
        <f t="shared" si="3"/>
        <v>49.969941991433302</v>
      </c>
    </row>
    <row r="55" spans="1:20" x14ac:dyDescent="0.25">
      <c r="A55">
        <v>57</v>
      </c>
      <c r="B55" t="s">
        <v>535</v>
      </c>
      <c r="C55">
        <v>118900</v>
      </c>
      <c r="D55">
        <v>1040</v>
      </c>
      <c r="E55" s="14">
        <f>'Absolute counts'!E55/'Absolute counts'!E$1246*10000</f>
        <v>0</v>
      </c>
      <c r="F55" s="14">
        <f>'Absolute counts'!F55/'Absolute counts'!F$1246*10000</f>
        <v>0</v>
      </c>
      <c r="G55" s="14">
        <f>'Absolute counts'!G55/'Absolute counts'!G$1246*10000</f>
        <v>0</v>
      </c>
      <c r="H55" s="14">
        <f>'Absolute counts'!H55/'Absolute counts'!H$1246*10000</f>
        <v>0</v>
      </c>
      <c r="I55" s="14">
        <f>'Absolute counts'!I55/'Absolute counts'!I$1246*10000</f>
        <v>0</v>
      </c>
      <c r="J55" s="14">
        <f>'Absolute counts'!J55/'Absolute counts'!J$1246*10000</f>
        <v>0</v>
      </c>
      <c r="K55" s="14">
        <f>'Absolute counts'!K55/'Absolute counts'!K$1246*10000</f>
        <v>0</v>
      </c>
      <c r="L55" s="14">
        <f>'Absolute counts'!L55/'Absolute counts'!L$1246*10000</f>
        <v>0</v>
      </c>
      <c r="M55">
        <f>'Absolute counts'!M55/'Absolute counts'!M$1246*10000</f>
        <v>0</v>
      </c>
      <c r="N55">
        <f>'Absolute counts'!N55/'Absolute counts'!N$1246*10000</f>
        <v>0</v>
      </c>
      <c r="O55">
        <f>'Absolute counts'!O55/'Absolute counts'!O$1246*10000</f>
        <v>0</v>
      </c>
      <c r="P55">
        <f>'Absolute counts'!P55/'Absolute counts'!P$1246*10000</f>
        <v>0</v>
      </c>
      <c r="Q55">
        <f t="shared" si="0"/>
        <v>0</v>
      </c>
      <c r="R55" t="str">
        <f t="shared" si="1"/>
        <v/>
      </c>
      <c r="S55">
        <f t="shared" si="2"/>
        <v>0</v>
      </c>
      <c r="T55">
        <f t="shared" si="3"/>
        <v>0</v>
      </c>
    </row>
    <row r="56" spans="1:20" x14ac:dyDescent="0.25">
      <c r="A56">
        <v>58</v>
      </c>
      <c r="B56" t="s">
        <v>536</v>
      </c>
      <c r="C56">
        <v>83500</v>
      </c>
      <c r="D56">
        <v>323</v>
      </c>
      <c r="E56" s="14">
        <f>'Absolute counts'!E56/'Absolute counts'!E$1246*10000</f>
        <v>0</v>
      </c>
      <c r="F56" s="14">
        <f>'Absolute counts'!F56/'Absolute counts'!F$1246*10000</f>
        <v>0</v>
      </c>
      <c r="G56" s="14">
        <f>'Absolute counts'!G56/'Absolute counts'!G$1246*10000</f>
        <v>0</v>
      </c>
      <c r="H56" s="14">
        <f>'Absolute counts'!H56/'Absolute counts'!H$1246*10000</f>
        <v>0</v>
      </c>
      <c r="I56" s="14">
        <f>'Absolute counts'!I56/'Absolute counts'!I$1246*10000</f>
        <v>0</v>
      </c>
      <c r="J56" s="14">
        <f>'Absolute counts'!J56/'Absolute counts'!J$1246*10000</f>
        <v>0</v>
      </c>
      <c r="K56" s="14">
        <f>'Absolute counts'!K56/'Absolute counts'!K$1246*10000</f>
        <v>0</v>
      </c>
      <c r="L56" s="14">
        <f>'Absolute counts'!L56/'Absolute counts'!L$1246*10000</f>
        <v>0</v>
      </c>
      <c r="M56">
        <f>'Absolute counts'!M56/'Absolute counts'!M$1246*10000</f>
        <v>0</v>
      </c>
      <c r="N56">
        <f>'Absolute counts'!N56/'Absolute counts'!N$1246*10000</f>
        <v>0</v>
      </c>
      <c r="O56">
        <f>'Absolute counts'!O56/'Absolute counts'!O$1246*10000</f>
        <v>0</v>
      </c>
      <c r="P56">
        <f>'Absolute counts'!P56/'Absolute counts'!P$1246*10000</f>
        <v>0</v>
      </c>
      <c r="Q56">
        <f t="shared" si="0"/>
        <v>0</v>
      </c>
      <c r="R56" t="str">
        <f t="shared" si="1"/>
        <v/>
      </c>
      <c r="S56">
        <f t="shared" si="2"/>
        <v>0</v>
      </c>
      <c r="T56">
        <f t="shared" si="3"/>
        <v>0</v>
      </c>
    </row>
    <row r="57" spans="1:20" x14ac:dyDescent="0.25">
      <c r="A57">
        <v>59</v>
      </c>
      <c r="B57" t="s">
        <v>537</v>
      </c>
      <c r="C57">
        <v>67200</v>
      </c>
      <c r="D57">
        <v>444</v>
      </c>
      <c r="E57" s="14">
        <f>'Absolute counts'!E57/'Absolute counts'!E$1246*10000</f>
        <v>0</v>
      </c>
      <c r="F57" s="14">
        <f>'Absolute counts'!F57/'Absolute counts'!F$1246*10000</f>
        <v>0</v>
      </c>
      <c r="G57" s="14">
        <f>'Absolute counts'!G57/'Absolute counts'!G$1246*10000</f>
        <v>0</v>
      </c>
      <c r="H57" s="14">
        <f>'Absolute counts'!H57/'Absolute counts'!H$1246*10000</f>
        <v>0</v>
      </c>
      <c r="I57" s="14">
        <f>'Absolute counts'!I57/'Absolute counts'!I$1246*10000</f>
        <v>0</v>
      </c>
      <c r="J57" s="14">
        <f>'Absolute counts'!J57/'Absolute counts'!J$1246*10000</f>
        <v>0</v>
      </c>
      <c r="K57" s="14">
        <f>'Absolute counts'!K57/'Absolute counts'!K$1246*10000</f>
        <v>0</v>
      </c>
      <c r="L57" s="14">
        <f>'Absolute counts'!L57/'Absolute counts'!L$1246*10000</f>
        <v>0</v>
      </c>
      <c r="M57">
        <f>'Absolute counts'!M57/'Absolute counts'!M$1246*10000</f>
        <v>0</v>
      </c>
      <c r="N57">
        <f>'Absolute counts'!N57/'Absolute counts'!N$1246*10000</f>
        <v>0</v>
      </c>
      <c r="O57">
        <f>'Absolute counts'!O57/'Absolute counts'!O$1246*10000</f>
        <v>0</v>
      </c>
      <c r="P57">
        <f>'Absolute counts'!P57/'Absolute counts'!P$1246*10000</f>
        <v>0</v>
      </c>
      <c r="Q57">
        <f t="shared" si="0"/>
        <v>0</v>
      </c>
      <c r="R57" t="str">
        <f t="shared" si="1"/>
        <v/>
      </c>
      <c r="S57">
        <f t="shared" si="2"/>
        <v>0</v>
      </c>
      <c r="T57">
        <f t="shared" si="3"/>
        <v>0</v>
      </c>
    </row>
    <row r="58" spans="1:20" x14ac:dyDescent="0.25">
      <c r="A58">
        <v>60</v>
      </c>
      <c r="B58" t="s">
        <v>538</v>
      </c>
      <c r="C58">
        <v>42500</v>
      </c>
      <c r="D58">
        <v>918</v>
      </c>
      <c r="E58" s="14">
        <f>'Absolute counts'!E58/'Absolute counts'!E$1246*10000</f>
        <v>0</v>
      </c>
      <c r="F58" s="14">
        <f>'Absolute counts'!F58/'Absolute counts'!F$1246*10000</f>
        <v>0</v>
      </c>
      <c r="G58" s="14">
        <f>'Absolute counts'!G58/'Absolute counts'!G$1246*10000</f>
        <v>0</v>
      </c>
      <c r="H58" s="14">
        <f>'Absolute counts'!H58/'Absolute counts'!H$1246*10000</f>
        <v>0</v>
      </c>
      <c r="I58" s="14">
        <f>'Absolute counts'!I58/'Absolute counts'!I$1246*10000</f>
        <v>0</v>
      </c>
      <c r="J58" s="14">
        <f>'Absolute counts'!J58/'Absolute counts'!J$1246*10000</f>
        <v>0</v>
      </c>
      <c r="K58" s="14">
        <f>'Absolute counts'!K58/'Absolute counts'!K$1246*10000</f>
        <v>0</v>
      </c>
      <c r="L58" s="14">
        <f>'Absolute counts'!L58/'Absolute counts'!L$1246*10000</f>
        <v>0</v>
      </c>
      <c r="M58">
        <f>'Absolute counts'!M58/'Absolute counts'!M$1246*10000</f>
        <v>0</v>
      </c>
      <c r="N58">
        <f>'Absolute counts'!N58/'Absolute counts'!N$1246*10000</f>
        <v>0</v>
      </c>
      <c r="O58">
        <f>'Absolute counts'!O58/'Absolute counts'!O$1246*10000</f>
        <v>0</v>
      </c>
      <c r="P58">
        <f>'Absolute counts'!P58/'Absolute counts'!P$1246*10000</f>
        <v>0</v>
      </c>
      <c r="Q58">
        <f t="shared" si="0"/>
        <v>0</v>
      </c>
      <c r="R58" t="str">
        <f t="shared" si="1"/>
        <v/>
      </c>
      <c r="S58">
        <f t="shared" si="2"/>
        <v>0</v>
      </c>
      <c r="T58">
        <f t="shared" si="3"/>
        <v>0</v>
      </c>
    </row>
    <row r="59" spans="1:20" x14ac:dyDescent="0.25">
      <c r="A59">
        <v>61</v>
      </c>
      <c r="B59" t="s">
        <v>539</v>
      </c>
      <c r="C59">
        <v>91800</v>
      </c>
      <c r="D59">
        <v>445</v>
      </c>
      <c r="E59" s="14">
        <f>'Absolute counts'!E59/'Absolute counts'!E$1246*10000</f>
        <v>0</v>
      </c>
      <c r="F59" s="14">
        <f>'Absolute counts'!F59/'Absolute counts'!F$1246*10000</f>
        <v>0</v>
      </c>
      <c r="G59" s="14">
        <f>'Absolute counts'!G59/'Absolute counts'!G$1246*10000</f>
        <v>0</v>
      </c>
      <c r="H59" s="14">
        <f>'Absolute counts'!H59/'Absolute counts'!H$1246*10000</f>
        <v>0</v>
      </c>
      <c r="I59" s="14">
        <f>'Absolute counts'!I59/'Absolute counts'!I$1246*10000</f>
        <v>0</v>
      </c>
      <c r="J59" s="14">
        <f>'Absolute counts'!J59/'Absolute counts'!J$1246*10000</f>
        <v>0</v>
      </c>
      <c r="K59" s="14">
        <f>'Absolute counts'!K59/'Absolute counts'!K$1246*10000</f>
        <v>0</v>
      </c>
      <c r="L59" s="14">
        <f>'Absolute counts'!L59/'Absolute counts'!L$1246*10000</f>
        <v>0</v>
      </c>
      <c r="M59">
        <f>'Absolute counts'!M59/'Absolute counts'!M$1246*10000</f>
        <v>0</v>
      </c>
      <c r="N59">
        <f>'Absolute counts'!N59/'Absolute counts'!N$1246*10000</f>
        <v>0</v>
      </c>
      <c r="O59">
        <f>'Absolute counts'!O59/'Absolute counts'!O$1246*10000</f>
        <v>0</v>
      </c>
      <c r="P59">
        <f>'Absolute counts'!P59/'Absolute counts'!P$1246*10000</f>
        <v>0</v>
      </c>
      <c r="Q59">
        <f t="shared" si="0"/>
        <v>0</v>
      </c>
      <c r="R59" t="str">
        <f t="shared" si="1"/>
        <v/>
      </c>
      <c r="S59">
        <f t="shared" si="2"/>
        <v>0</v>
      </c>
      <c r="T59">
        <f t="shared" si="3"/>
        <v>0</v>
      </c>
    </row>
    <row r="60" spans="1:20" x14ac:dyDescent="0.25">
      <c r="A60">
        <v>62</v>
      </c>
      <c r="B60" t="s">
        <v>28</v>
      </c>
      <c r="C60">
        <v>99100</v>
      </c>
      <c r="D60">
        <v>832</v>
      </c>
      <c r="E60" s="14">
        <f>'Absolute counts'!E60/'Absolute counts'!E$1246*10000</f>
        <v>0.17430631895267465</v>
      </c>
      <c r="F60" s="14">
        <f>'Absolute counts'!F60/'Absolute counts'!F$1246*10000</f>
        <v>0</v>
      </c>
      <c r="G60" s="14">
        <f>'Absolute counts'!G60/'Absolute counts'!G$1246*10000</f>
        <v>0</v>
      </c>
      <c r="H60" s="14">
        <f>'Absolute counts'!H60/'Absolute counts'!H$1246*10000</f>
        <v>4.5779266112584947E-2</v>
      </c>
      <c r="I60" s="14">
        <f>'Absolute counts'!I60/'Absolute counts'!I$1246*10000</f>
        <v>0.18491967705627599</v>
      </c>
      <c r="J60" s="14">
        <f>'Absolute counts'!J60/'Absolute counts'!J$1246*10000</f>
        <v>4.3449168817400519E-2</v>
      </c>
      <c r="K60" s="14">
        <f>'Absolute counts'!K60/'Absolute counts'!K$1246*10000</f>
        <v>2.8816774753115104</v>
      </c>
      <c r="L60" s="14">
        <f>'Absolute counts'!L60/'Absolute counts'!L$1246*10000</f>
        <v>0</v>
      </c>
      <c r="M60">
        <f>'Absolute counts'!M60/'Absolute counts'!M$1246*10000</f>
        <v>2.0444086445775129E-2</v>
      </c>
      <c r="N60">
        <f>'Absolute counts'!N60/'Absolute counts'!N$1246*10000</f>
        <v>5.9763167106352828E-2</v>
      </c>
      <c r="O60">
        <f>'Absolute counts'!O60/'Absolute counts'!O$1246*10000</f>
        <v>0</v>
      </c>
      <c r="P60">
        <f>'Absolute counts'!P60/'Absolute counts'!P$1246*10000</f>
        <v>3.2446285902817906</v>
      </c>
      <c r="Q60">
        <f t="shared" si="0"/>
        <v>1</v>
      </c>
      <c r="R60">
        <f t="shared" si="1"/>
        <v>0.79794970661691544</v>
      </c>
      <c r="S60">
        <f t="shared" si="2"/>
        <v>0.47573312946434948</v>
      </c>
      <c r="T60">
        <f t="shared" si="3"/>
        <v>0.66496716876678374</v>
      </c>
    </row>
    <row r="61" spans="1:20" x14ac:dyDescent="0.25">
      <c r="A61">
        <v>63</v>
      </c>
      <c r="B61" t="s">
        <v>29</v>
      </c>
      <c r="C61">
        <v>76200</v>
      </c>
      <c r="D61">
        <v>467</v>
      </c>
      <c r="E61" s="14">
        <f>'Absolute counts'!E61/'Absolute counts'!E$1246*10000</f>
        <v>8.13429488445815E-2</v>
      </c>
      <c r="F61" s="14">
        <f>'Absolute counts'!F61/'Absolute counts'!F$1246*10000</f>
        <v>0</v>
      </c>
      <c r="G61" s="14">
        <f>'Absolute counts'!G61/'Absolute counts'!G$1246*10000</f>
        <v>1.7857302297341941E-2</v>
      </c>
      <c r="H61" s="14">
        <f>'Absolute counts'!H61/'Absolute counts'!H$1246*10000</f>
        <v>4.5779266112584947E-2</v>
      </c>
      <c r="I61" s="14">
        <f>'Absolute counts'!I61/'Absolute counts'!I$1246*10000</f>
        <v>0.12327978470418401</v>
      </c>
      <c r="J61" s="14">
        <f>'Absolute counts'!J61/'Absolute counts'!J$1246*10000</f>
        <v>0</v>
      </c>
      <c r="K61" s="14">
        <f>'Absolute counts'!K61/'Absolute counts'!K$1246*10000</f>
        <v>0</v>
      </c>
      <c r="L61" s="14">
        <f>'Absolute counts'!L61/'Absolute counts'!L$1246*10000</f>
        <v>0</v>
      </c>
      <c r="M61">
        <f>'Absolute counts'!M61/'Absolute counts'!M$1246*10000</f>
        <v>2.0444086445775129E-2</v>
      </c>
      <c r="N61">
        <f>'Absolute counts'!N61/'Absolute counts'!N$1246*10000</f>
        <v>0</v>
      </c>
      <c r="O61">
        <f>'Absolute counts'!O61/'Absolute counts'!O$1246*10000</f>
        <v>0.20634511220015478</v>
      </c>
      <c r="P61">
        <f>'Absolute counts'!P61/'Absolute counts'!P$1246*10000</f>
        <v>0</v>
      </c>
      <c r="Q61">
        <f t="shared" si="0"/>
        <v>1</v>
      </c>
      <c r="R61">
        <f t="shared" si="1"/>
        <v>0.86388909317748785</v>
      </c>
      <c r="S61">
        <f t="shared" si="2"/>
        <v>3.8322757422670342E-2</v>
      </c>
      <c r="T61">
        <f t="shared" si="3"/>
        <v>4.5357839729185986E-2</v>
      </c>
    </row>
    <row r="62" spans="1:20" x14ac:dyDescent="0.25">
      <c r="A62">
        <v>64</v>
      </c>
      <c r="B62" t="s">
        <v>30</v>
      </c>
      <c r="C62">
        <v>66700</v>
      </c>
      <c r="D62">
        <v>239</v>
      </c>
      <c r="E62" s="14">
        <f>'Absolute counts'!E62/'Absolute counts'!E$1246*10000</f>
        <v>6.0891007420801024</v>
      </c>
      <c r="F62" s="14">
        <f>'Absolute counts'!F62/'Absolute counts'!F$1246*10000</f>
        <v>0.54409317107265875</v>
      </c>
      <c r="G62" s="14">
        <f>'Absolute counts'!G62/'Absolute counts'!G$1246*10000</f>
        <v>0.21428762756810329</v>
      </c>
      <c r="H62" s="14">
        <f>'Absolute counts'!H62/'Absolute counts'!H$1246*10000</f>
        <v>5.714778386387688</v>
      </c>
      <c r="I62" s="14">
        <f>'Absolute counts'!I62/'Absolute counts'!I$1246*10000</f>
        <v>2.6135314357287003</v>
      </c>
      <c r="J62" s="14">
        <f>'Absolute counts'!J62/'Absolute counts'!J$1246*10000</f>
        <v>1.2383013112959149</v>
      </c>
      <c r="K62" s="14">
        <f>'Absolute counts'!K62/'Absolute counts'!K$1246*10000</f>
        <v>3.1783207448288726</v>
      </c>
      <c r="L62" s="14">
        <f>'Absolute counts'!L62/'Absolute counts'!L$1246*10000</f>
        <v>0.52404035110703528</v>
      </c>
      <c r="M62">
        <f>'Absolute counts'!M62/'Absolute counts'!M$1246*10000</f>
        <v>0.16355269156620103</v>
      </c>
      <c r="N62">
        <f>'Absolute counts'!N62/'Absolute counts'!N$1246*10000</f>
        <v>2.0148724910141809</v>
      </c>
      <c r="O62">
        <f>'Absolute counts'!O62/'Absolute counts'!O$1246*10000</f>
        <v>2.8419349543930408</v>
      </c>
      <c r="P62">
        <f>'Absolute counts'!P62/'Absolute counts'!P$1246*10000</f>
        <v>6.2340616734627652</v>
      </c>
      <c r="Q62">
        <f t="shared" si="0"/>
        <v>1</v>
      </c>
      <c r="R62">
        <f t="shared" si="1"/>
        <v>0.75825742211786118</v>
      </c>
      <c r="S62">
        <f t="shared" si="2"/>
        <v>2.7989162027088628</v>
      </c>
      <c r="T62">
        <f t="shared" si="3"/>
        <v>2.3556924323086443</v>
      </c>
    </row>
    <row r="63" spans="1:20" x14ac:dyDescent="0.25">
      <c r="A63">
        <v>65</v>
      </c>
      <c r="B63" t="s">
        <v>540</v>
      </c>
      <c r="C63">
        <v>119000</v>
      </c>
      <c r="D63">
        <v>1040</v>
      </c>
      <c r="E63" s="14">
        <f>'Absolute counts'!E63/'Absolute counts'!E$1246*10000</f>
        <v>0</v>
      </c>
      <c r="F63" s="14">
        <f>'Absolute counts'!F63/'Absolute counts'!F$1246*10000</f>
        <v>0</v>
      </c>
      <c r="G63" s="14">
        <f>'Absolute counts'!G63/'Absolute counts'!G$1246*10000</f>
        <v>0</v>
      </c>
      <c r="H63" s="14">
        <f>'Absolute counts'!H63/'Absolute counts'!H$1246*10000</f>
        <v>0</v>
      </c>
      <c r="I63" s="14">
        <f>'Absolute counts'!I63/'Absolute counts'!I$1246*10000</f>
        <v>0</v>
      </c>
      <c r="J63" s="14">
        <f>'Absolute counts'!J63/'Absolute counts'!J$1246*10000</f>
        <v>0</v>
      </c>
      <c r="K63" s="14">
        <f>'Absolute counts'!K63/'Absolute counts'!K$1246*10000</f>
        <v>0</v>
      </c>
      <c r="L63" s="14">
        <f>'Absolute counts'!L63/'Absolute counts'!L$1246*10000</f>
        <v>0</v>
      </c>
      <c r="M63">
        <f>'Absolute counts'!M63/'Absolute counts'!M$1246*10000</f>
        <v>0</v>
      </c>
      <c r="N63">
        <f>'Absolute counts'!N63/'Absolute counts'!N$1246*10000</f>
        <v>0</v>
      </c>
      <c r="O63">
        <f>'Absolute counts'!O63/'Absolute counts'!O$1246*10000</f>
        <v>0</v>
      </c>
      <c r="P63">
        <f>'Absolute counts'!P63/'Absolute counts'!P$1246*10000</f>
        <v>0</v>
      </c>
      <c r="Q63">
        <f t="shared" si="0"/>
        <v>0</v>
      </c>
      <c r="R63" t="str">
        <f t="shared" si="1"/>
        <v/>
      </c>
      <c r="S63">
        <f t="shared" si="2"/>
        <v>0</v>
      </c>
      <c r="T63">
        <f t="shared" si="3"/>
        <v>0</v>
      </c>
    </row>
    <row r="64" spans="1:20" x14ac:dyDescent="0.25">
      <c r="A64">
        <v>66</v>
      </c>
      <c r="B64" t="s">
        <v>31</v>
      </c>
      <c r="C64">
        <v>83300</v>
      </c>
      <c r="D64">
        <v>323</v>
      </c>
      <c r="E64" s="14">
        <f>'Absolute counts'!E64/'Absolute counts'!E$1246*10000</f>
        <v>0.92963370108093168</v>
      </c>
      <c r="F64" s="14">
        <f>'Absolute counts'!F64/'Absolute counts'!F$1246*10000</f>
        <v>0.37667988766568689</v>
      </c>
      <c r="G64" s="14">
        <f>'Absolute counts'!G64/'Absolute counts'!G$1246*10000</f>
        <v>0</v>
      </c>
      <c r="H64" s="14">
        <f>'Absolute counts'!H64/'Absolute counts'!H$1246*10000</f>
        <v>0.53409143798015779</v>
      </c>
      <c r="I64" s="14">
        <f>'Absolute counts'!I64/'Absolute counts'!I$1246*10000</f>
        <v>0.54243105269840952</v>
      </c>
      <c r="J64" s="14">
        <f>'Absolute counts'!J64/'Absolute counts'!J$1246*10000</f>
        <v>0.19552125967830233</v>
      </c>
      <c r="K64" s="14">
        <f>'Absolute counts'!K64/'Absolute counts'!K$1246*10000</f>
        <v>0.32489500947139582</v>
      </c>
      <c r="L64" s="14">
        <f>'Absolute counts'!L64/'Absolute counts'!L$1246*10000</f>
        <v>0.40310796239002711</v>
      </c>
      <c r="M64">
        <f>'Absolute counts'!M64/'Absolute counts'!M$1246*10000</f>
        <v>1.451530137650034</v>
      </c>
      <c r="N64">
        <f>'Absolute counts'!N64/'Absolute counts'!N$1246*10000</f>
        <v>0.38419178854083963</v>
      </c>
      <c r="O64">
        <f>'Absolute counts'!O64/'Absolute counts'!O$1246*10000</f>
        <v>0.56275939690951293</v>
      </c>
      <c r="P64">
        <f>'Absolute counts'!P64/'Absolute counts'!P$1246*10000</f>
        <v>9.1141252536005357E-2</v>
      </c>
      <c r="Q64">
        <f t="shared" si="0"/>
        <v>1</v>
      </c>
      <c r="R64">
        <f t="shared" si="1"/>
        <v>0.49946102035824236</v>
      </c>
      <c r="S64">
        <f t="shared" si="2"/>
        <v>0.41475033551069768</v>
      </c>
      <c r="T64">
        <f t="shared" si="3"/>
        <v>0.5785461076052838</v>
      </c>
    </row>
    <row r="65" spans="1:20" x14ac:dyDescent="0.25">
      <c r="A65">
        <v>67</v>
      </c>
      <c r="B65" t="s">
        <v>32</v>
      </c>
      <c r="C65">
        <v>81700</v>
      </c>
      <c r="D65">
        <v>795</v>
      </c>
      <c r="E65" s="14">
        <f>'Absolute counts'!E65/'Absolute counts'!E$1246*10000</f>
        <v>2.1962596188037011</v>
      </c>
      <c r="F65" s="14">
        <f>'Absolute counts'!F65/'Absolute counts'!F$1246*10000</f>
        <v>0</v>
      </c>
      <c r="G65" s="14">
        <f>'Absolute counts'!G65/'Absolute counts'!G$1246*10000</f>
        <v>0</v>
      </c>
      <c r="H65" s="14">
        <f>'Absolute counts'!H65/'Absolute counts'!H$1246*10000</f>
        <v>0.50357192723843436</v>
      </c>
      <c r="I65" s="14">
        <f>'Absolute counts'!I65/'Absolute counts'!I$1246*10000</f>
        <v>1.7752288997402494</v>
      </c>
      <c r="J65" s="14">
        <f>'Absolute counts'!J65/'Absolute counts'!J$1246*10000</f>
        <v>4.3449168817400519E-2</v>
      </c>
      <c r="K65" s="14">
        <f>'Absolute counts'!K65/'Absolute counts'!K$1246*10000</f>
        <v>1.4125869977017211E-2</v>
      </c>
      <c r="L65" s="14">
        <f>'Absolute counts'!L65/'Absolute counts'!L$1246*10000</f>
        <v>0</v>
      </c>
      <c r="M65">
        <f>'Absolute counts'!M65/'Absolute counts'!M$1246*10000</f>
        <v>0</v>
      </c>
      <c r="N65">
        <f>'Absolute counts'!N65/'Absolute counts'!N$1246*10000</f>
        <v>1.1013497938170735</v>
      </c>
      <c r="O65">
        <f>'Absolute counts'!O65/'Absolute counts'!O$1246*10000</f>
        <v>0.53462142706403737</v>
      </c>
      <c r="P65">
        <f>'Absolute counts'!P65/'Absolute counts'!P$1246*10000</f>
        <v>1.2030645334752705</v>
      </c>
      <c r="Q65">
        <f t="shared" si="0"/>
        <v>1</v>
      </c>
      <c r="R65">
        <f t="shared" si="1"/>
        <v>0.87055108198708719</v>
      </c>
      <c r="S65">
        <f t="shared" si="2"/>
        <v>0.64751935493954338</v>
      </c>
      <c r="T65">
        <f t="shared" si="3"/>
        <v>0.56780715087127631</v>
      </c>
    </row>
    <row r="66" spans="1:20" x14ac:dyDescent="0.25">
      <c r="A66">
        <v>68</v>
      </c>
      <c r="B66" t="s">
        <v>33</v>
      </c>
      <c r="C66">
        <v>700</v>
      </c>
      <c r="D66">
        <v>184</v>
      </c>
      <c r="E66" s="14">
        <f>'Absolute counts'!E66/'Absolute counts'!E$1246*10000</f>
        <v>9.8889784952484092</v>
      </c>
      <c r="F66" s="14">
        <f>'Absolute counts'!F66/'Absolute counts'!F$1246*10000</f>
        <v>9.0263661970259026</v>
      </c>
      <c r="G66" s="14">
        <f>'Absolute counts'!G66/'Absolute counts'!G$1246*10000</f>
        <v>39.268207751854924</v>
      </c>
      <c r="H66" s="14">
        <f>'Absolute counts'!H66/'Absolute counts'!H$1246*10000</f>
        <v>8.3318264324904607</v>
      </c>
      <c r="I66" s="14">
        <f>'Absolute counts'!I66/'Absolute counts'!I$1246*10000</f>
        <v>2.2436920816161487</v>
      </c>
      <c r="J66" s="14">
        <f>'Absolute counts'!J66/'Absolute counts'!J$1246*10000</f>
        <v>7.0822145172362854</v>
      </c>
      <c r="K66" s="14">
        <f>'Absolute counts'!K66/'Absolute counts'!K$1246*10000</f>
        <v>4.1812575131970942</v>
      </c>
      <c r="L66" s="14">
        <f>'Absolute counts'!L66/'Absolute counts'!L$1246*10000</f>
        <v>14.350643461084964</v>
      </c>
      <c r="M66">
        <f>'Absolute counts'!M66/'Absolute counts'!M$1246*10000</f>
        <v>10.406040000899539</v>
      </c>
      <c r="N66">
        <f>'Absolute counts'!N66/'Absolute counts'!N$1246*10000</f>
        <v>3.466263692168464</v>
      </c>
      <c r="O66">
        <f>'Absolute counts'!O66/'Absolute counts'!O$1246*10000</f>
        <v>7.6066311815602505</v>
      </c>
      <c r="P66">
        <f>'Absolute counts'!P66/'Absolute counts'!P$1246*10000</f>
        <v>10.171363783018196</v>
      </c>
      <c r="Q66">
        <f t="shared" si="0"/>
        <v>1</v>
      </c>
      <c r="R66">
        <f t="shared" si="1"/>
        <v>0.71283733812044059</v>
      </c>
      <c r="S66">
        <f t="shared" si="2"/>
        <v>11.431791855524173</v>
      </c>
      <c r="T66">
        <f t="shared" si="3"/>
        <v>9.2001884237462814</v>
      </c>
    </row>
    <row r="67" spans="1:20" x14ac:dyDescent="0.25">
      <c r="A67">
        <v>69</v>
      </c>
      <c r="B67" t="s">
        <v>541</v>
      </c>
      <c r="C67">
        <v>92000</v>
      </c>
      <c r="D67">
        <v>445</v>
      </c>
      <c r="E67" s="14">
        <f>'Absolute counts'!E67/'Absolute counts'!E$1246*10000</f>
        <v>0</v>
      </c>
      <c r="F67" s="14">
        <f>'Absolute counts'!F67/'Absolute counts'!F$1246*10000</f>
        <v>0</v>
      </c>
      <c r="G67" s="14">
        <f>'Absolute counts'!G67/'Absolute counts'!G$1246*10000</f>
        <v>0</v>
      </c>
      <c r="H67" s="14">
        <f>'Absolute counts'!H67/'Absolute counts'!H$1246*10000</f>
        <v>0</v>
      </c>
      <c r="I67" s="14">
        <f>'Absolute counts'!I67/'Absolute counts'!I$1246*10000</f>
        <v>0</v>
      </c>
      <c r="J67" s="14">
        <f>'Absolute counts'!J67/'Absolute counts'!J$1246*10000</f>
        <v>0</v>
      </c>
      <c r="K67" s="14">
        <f>'Absolute counts'!K67/'Absolute counts'!K$1246*10000</f>
        <v>0</v>
      </c>
      <c r="L67" s="14">
        <f>'Absolute counts'!L67/'Absolute counts'!L$1246*10000</f>
        <v>0</v>
      </c>
      <c r="M67">
        <f>'Absolute counts'!M67/'Absolute counts'!M$1246*10000</f>
        <v>0</v>
      </c>
      <c r="N67">
        <f>'Absolute counts'!N67/'Absolute counts'!N$1246*10000</f>
        <v>0</v>
      </c>
      <c r="O67">
        <f>'Absolute counts'!O67/'Absolute counts'!O$1246*10000</f>
        <v>0</v>
      </c>
      <c r="P67">
        <f>'Absolute counts'!P67/'Absolute counts'!P$1246*10000</f>
        <v>0</v>
      </c>
      <c r="Q67">
        <f t="shared" ref="Q67:Q130" si="4">IF(AND(S67=0,T67=0),0,1)</f>
        <v>0</v>
      </c>
      <c r="R67" t="str">
        <f t="shared" ref="R67:R130" si="5">IFERROR(_xlfn.T.TEST(E67:K67,L67:P67,2,2),"")</f>
        <v/>
      </c>
      <c r="S67">
        <f t="shared" ref="S67:S130" si="6">AVERAGE(E67:K67)</f>
        <v>0</v>
      </c>
      <c r="T67">
        <f t="shared" ref="T67:T130" si="7">AVERAGE(L67:P67)</f>
        <v>0</v>
      </c>
    </row>
    <row r="68" spans="1:20" x14ac:dyDescent="0.25">
      <c r="A68">
        <v>70</v>
      </c>
      <c r="B68" t="s">
        <v>542</v>
      </c>
      <c r="C68">
        <v>115500</v>
      </c>
      <c r="D68">
        <v>824</v>
      </c>
      <c r="E68" s="14">
        <f>'Absolute counts'!E68/'Absolute counts'!E$1246*10000</f>
        <v>0</v>
      </c>
      <c r="F68" s="14">
        <f>'Absolute counts'!F68/'Absolute counts'!F$1246*10000</f>
        <v>0</v>
      </c>
      <c r="G68" s="14">
        <f>'Absolute counts'!G68/'Absolute counts'!G$1246*10000</f>
        <v>0</v>
      </c>
      <c r="H68" s="14">
        <f>'Absolute counts'!H68/'Absolute counts'!H$1246*10000</f>
        <v>0</v>
      </c>
      <c r="I68" s="14">
        <f>'Absolute counts'!I68/'Absolute counts'!I$1246*10000</f>
        <v>0</v>
      </c>
      <c r="J68" s="14">
        <f>'Absolute counts'!J68/'Absolute counts'!J$1246*10000</f>
        <v>0</v>
      </c>
      <c r="K68" s="14">
        <f>'Absolute counts'!K68/'Absolute counts'!K$1246*10000</f>
        <v>0</v>
      </c>
      <c r="L68" s="14">
        <f>'Absolute counts'!L68/'Absolute counts'!L$1246*10000</f>
        <v>0</v>
      </c>
      <c r="M68">
        <f>'Absolute counts'!M68/'Absolute counts'!M$1246*10000</f>
        <v>0</v>
      </c>
      <c r="N68">
        <f>'Absolute counts'!N68/'Absolute counts'!N$1246*10000</f>
        <v>0</v>
      </c>
      <c r="O68">
        <f>'Absolute counts'!O68/'Absolute counts'!O$1246*10000</f>
        <v>0</v>
      </c>
      <c r="P68">
        <f>'Absolute counts'!P68/'Absolute counts'!P$1246*10000</f>
        <v>0</v>
      </c>
      <c r="Q68">
        <f t="shared" si="4"/>
        <v>0</v>
      </c>
      <c r="R68" t="str">
        <f t="shared" si="5"/>
        <v/>
      </c>
      <c r="S68">
        <f t="shared" si="6"/>
        <v>0</v>
      </c>
      <c r="T68">
        <f t="shared" si="7"/>
        <v>0</v>
      </c>
    </row>
    <row r="69" spans="1:20" x14ac:dyDescent="0.25">
      <c r="A69">
        <v>71</v>
      </c>
      <c r="B69" t="s">
        <v>543</v>
      </c>
      <c r="C69">
        <v>70600</v>
      </c>
      <c r="D69">
        <v>38</v>
      </c>
      <c r="E69" s="14">
        <f>'Absolute counts'!E69/'Absolute counts'!E$1246*10000</f>
        <v>0</v>
      </c>
      <c r="F69" s="14">
        <f>'Absolute counts'!F69/'Absolute counts'!F$1246*10000</f>
        <v>0</v>
      </c>
      <c r="G69" s="14">
        <f>'Absolute counts'!G69/'Absolute counts'!G$1246*10000</f>
        <v>0</v>
      </c>
      <c r="H69" s="14">
        <f>'Absolute counts'!H69/'Absolute counts'!H$1246*10000</f>
        <v>0</v>
      </c>
      <c r="I69" s="14">
        <f>'Absolute counts'!I69/'Absolute counts'!I$1246*10000</f>
        <v>0</v>
      </c>
      <c r="J69" s="14">
        <f>'Absolute counts'!J69/'Absolute counts'!J$1246*10000</f>
        <v>0</v>
      </c>
      <c r="K69" s="14">
        <f>'Absolute counts'!K69/'Absolute counts'!K$1246*10000</f>
        <v>0</v>
      </c>
      <c r="L69" s="14">
        <f>'Absolute counts'!L69/'Absolute counts'!L$1246*10000</f>
        <v>0</v>
      </c>
      <c r="M69">
        <f>'Absolute counts'!M69/'Absolute counts'!M$1246*10000</f>
        <v>0</v>
      </c>
      <c r="N69">
        <f>'Absolute counts'!N69/'Absolute counts'!N$1246*10000</f>
        <v>0</v>
      </c>
      <c r="O69">
        <f>'Absolute counts'!O69/'Absolute counts'!O$1246*10000</f>
        <v>0</v>
      </c>
      <c r="P69">
        <f>'Absolute counts'!P69/'Absolute counts'!P$1246*10000</f>
        <v>0</v>
      </c>
      <c r="Q69">
        <f t="shared" si="4"/>
        <v>0</v>
      </c>
      <c r="R69" t="str">
        <f t="shared" si="5"/>
        <v/>
      </c>
      <c r="S69">
        <f t="shared" si="6"/>
        <v>0</v>
      </c>
      <c r="T69">
        <f t="shared" si="7"/>
        <v>0</v>
      </c>
    </row>
    <row r="70" spans="1:20" x14ac:dyDescent="0.25">
      <c r="A70">
        <v>72</v>
      </c>
      <c r="B70" t="s">
        <v>34</v>
      </c>
      <c r="C70">
        <v>72000</v>
      </c>
      <c r="D70">
        <v>141</v>
      </c>
      <c r="E70" s="14">
        <f>'Absolute counts'!E70/'Absolute counts'!E$1246*10000</f>
        <v>0</v>
      </c>
      <c r="F70" s="14">
        <f>'Absolute counts'!F70/'Absolute counts'!F$1246*10000</f>
        <v>0</v>
      </c>
      <c r="G70" s="14">
        <f>'Absolute counts'!G70/'Absolute counts'!G$1246*10000</f>
        <v>0</v>
      </c>
      <c r="H70" s="14">
        <f>'Absolute counts'!H70/'Absolute counts'!H$1246*10000</f>
        <v>0</v>
      </c>
      <c r="I70" s="14">
        <f>'Absolute counts'!I70/'Absolute counts'!I$1246*10000</f>
        <v>3.6983935411255199E-2</v>
      </c>
      <c r="J70" s="14">
        <f>'Absolute counts'!J70/'Absolute counts'!J$1246*10000</f>
        <v>0</v>
      </c>
      <c r="K70" s="14">
        <f>'Absolute counts'!K70/'Absolute counts'!K$1246*10000</f>
        <v>0</v>
      </c>
      <c r="L70" s="14">
        <f>'Absolute counts'!L70/'Absolute counts'!L$1246*10000</f>
        <v>0</v>
      </c>
      <c r="M70">
        <f>'Absolute counts'!M70/'Absolute counts'!M$1246*10000</f>
        <v>0</v>
      </c>
      <c r="N70">
        <f>'Absolute counts'!N70/'Absolute counts'!N$1246*10000</f>
        <v>8.5375953009075467E-2</v>
      </c>
      <c r="O70">
        <f>'Absolute counts'!O70/'Absolute counts'!O$1246*10000</f>
        <v>9.3793232818252161E-3</v>
      </c>
      <c r="P70">
        <f>'Absolute counts'!P70/'Absolute counts'!P$1246*10000</f>
        <v>0.10025537778960589</v>
      </c>
      <c r="Q70">
        <f t="shared" si="4"/>
        <v>1</v>
      </c>
      <c r="R70">
        <f t="shared" si="5"/>
        <v>0.11308786240738089</v>
      </c>
      <c r="S70">
        <f t="shared" si="6"/>
        <v>5.2834193444650287E-3</v>
      </c>
      <c r="T70">
        <f t="shared" si="7"/>
        <v>3.9002130816101307E-2</v>
      </c>
    </row>
    <row r="71" spans="1:20" x14ac:dyDescent="0.25">
      <c r="A71">
        <v>73</v>
      </c>
      <c r="B71" t="s">
        <v>35</v>
      </c>
      <c r="C71">
        <v>115800</v>
      </c>
      <c r="D71">
        <v>997</v>
      </c>
      <c r="E71" s="14">
        <f>'Absolute counts'!E71/'Absolute counts'!E$1246*10000</f>
        <v>2.7656602607157716</v>
      </c>
      <c r="F71" s="14">
        <f>'Absolute counts'!F71/'Absolute counts'!F$1246*10000</f>
        <v>1.1858440907993846</v>
      </c>
      <c r="G71" s="14">
        <f>'Absolute counts'!G71/'Absolute counts'!G$1246*10000</f>
        <v>0.48214716202823238</v>
      </c>
      <c r="H71" s="14">
        <f>'Absolute counts'!H71/'Absolute counts'!H$1246*10000</f>
        <v>7.3246825780135918</v>
      </c>
      <c r="I71" s="14">
        <f>'Absolute counts'!I71/'Absolute counts'!I$1246*10000</f>
        <v>2.0094604906781992</v>
      </c>
      <c r="J71" s="14">
        <f>'Absolute counts'!J71/'Absolute counts'!J$1246*10000</f>
        <v>3.2152384924876385</v>
      </c>
      <c r="K71" s="14">
        <f>'Absolute counts'!K71/'Absolute counts'!K$1246*10000</f>
        <v>2.5285307258860805</v>
      </c>
      <c r="L71" s="14">
        <f>'Absolute counts'!L71/'Absolute counts'!L$1246*10000</f>
        <v>10.359874633423695</v>
      </c>
      <c r="M71">
        <f>'Absolute counts'!M71/'Absolute counts'!M$1246*10000</f>
        <v>1.9830763852401874</v>
      </c>
      <c r="N71">
        <f>'Absolute counts'!N71/'Absolute counts'!N$1246*10000</f>
        <v>2.7576432821931376</v>
      </c>
      <c r="O71">
        <f>'Absolute counts'!O71/'Absolute counts'!O$1246*10000</f>
        <v>2.7575210448566136</v>
      </c>
      <c r="P71">
        <f>'Absolute counts'!P71/'Absolute counts'!P$1246*10000</f>
        <v>2.7433517013337609</v>
      </c>
      <c r="Q71">
        <f t="shared" si="4"/>
        <v>1</v>
      </c>
      <c r="R71">
        <f t="shared" si="5"/>
        <v>0.43523590865203465</v>
      </c>
      <c r="S71">
        <f t="shared" si="6"/>
        <v>2.7873662572298428</v>
      </c>
      <c r="T71">
        <f t="shared" si="7"/>
        <v>4.120293409409479</v>
      </c>
    </row>
    <row r="72" spans="1:20" x14ac:dyDescent="0.25">
      <c r="A72">
        <v>74</v>
      </c>
      <c r="B72" t="s">
        <v>36</v>
      </c>
      <c r="C72">
        <v>16000</v>
      </c>
      <c r="D72">
        <v>409</v>
      </c>
      <c r="E72" s="14">
        <f>'Absolute counts'!E72/'Absolute counts'!E$1246*10000</f>
        <v>4.3227967100263314</v>
      </c>
      <c r="F72" s="14">
        <f>'Absolute counts'!F72/'Absolute counts'!F$1246*10000</f>
        <v>7.073211223944563</v>
      </c>
      <c r="G72" s="14">
        <f>'Absolute counts'!G72/'Absolute counts'!G$1246*10000</f>
        <v>5.1429030616344793</v>
      </c>
      <c r="H72" s="14">
        <f>'Absolute counts'!H72/'Absolute counts'!H$1246*10000</f>
        <v>2.5407492692484648</v>
      </c>
      <c r="I72" s="14">
        <f>'Absolute counts'!I72/'Absolute counts'!I$1246*10000</f>
        <v>2.6381873926695372</v>
      </c>
      <c r="J72" s="14">
        <f>'Absolute counts'!J72/'Absolute counts'!J$1246*10000</f>
        <v>11.427131398976337</v>
      </c>
      <c r="K72" s="14">
        <f>'Absolute counts'!K72/'Absolute counts'!K$1246*10000</f>
        <v>4.8310475321398858</v>
      </c>
      <c r="L72" s="14">
        <f>'Absolute counts'!L72/'Absolute counts'!L$1246*10000</f>
        <v>13.423495147587904</v>
      </c>
      <c r="M72">
        <f>'Absolute counts'!M72/'Absolute counts'!M$1246*10000</f>
        <v>6.3172227117445141</v>
      </c>
      <c r="N72">
        <f>'Absolute counts'!N72/'Absolute counts'!N$1246*10000</f>
        <v>2.7405680915913222</v>
      </c>
      <c r="O72">
        <f>'Absolute counts'!O72/'Absolute counts'!O$1246*10000</f>
        <v>9.679461626843624</v>
      </c>
      <c r="P72">
        <f>'Absolute counts'!P72/'Absolute counts'!P$1246*10000</f>
        <v>3.2628568407889915</v>
      </c>
      <c r="Q72">
        <f t="shared" si="4"/>
        <v>1</v>
      </c>
      <c r="R72">
        <f t="shared" si="5"/>
        <v>0.46224540106510259</v>
      </c>
      <c r="S72">
        <f t="shared" si="6"/>
        <v>5.425146655519943</v>
      </c>
      <c r="T72">
        <f t="shared" si="7"/>
        <v>7.0847208837112703</v>
      </c>
    </row>
    <row r="73" spans="1:20" x14ac:dyDescent="0.25">
      <c r="A73">
        <v>75</v>
      </c>
      <c r="B73" t="s">
        <v>544</v>
      </c>
      <c r="C73">
        <v>83400</v>
      </c>
      <c r="D73">
        <v>323</v>
      </c>
      <c r="E73" s="14">
        <f>'Absolute counts'!E73/'Absolute counts'!E$1246*10000</f>
        <v>0</v>
      </c>
      <c r="F73" s="14">
        <f>'Absolute counts'!F73/'Absolute counts'!F$1246*10000</f>
        <v>0</v>
      </c>
      <c r="G73" s="14">
        <f>'Absolute counts'!G73/'Absolute counts'!G$1246*10000</f>
        <v>0</v>
      </c>
      <c r="H73" s="14">
        <f>'Absolute counts'!H73/'Absolute counts'!H$1246*10000</f>
        <v>0</v>
      </c>
      <c r="I73" s="14">
        <f>'Absolute counts'!I73/'Absolute counts'!I$1246*10000</f>
        <v>0</v>
      </c>
      <c r="J73" s="14">
        <f>'Absolute counts'!J73/'Absolute counts'!J$1246*10000</f>
        <v>0</v>
      </c>
      <c r="K73" s="14">
        <f>'Absolute counts'!K73/'Absolute counts'!K$1246*10000</f>
        <v>0</v>
      </c>
      <c r="L73" s="14">
        <f>'Absolute counts'!L73/'Absolute counts'!L$1246*10000</f>
        <v>0</v>
      </c>
      <c r="M73">
        <f>'Absolute counts'!M73/'Absolute counts'!M$1246*10000</f>
        <v>0</v>
      </c>
      <c r="N73">
        <f>'Absolute counts'!N73/'Absolute counts'!N$1246*10000</f>
        <v>0</v>
      </c>
      <c r="O73">
        <f>'Absolute counts'!O73/'Absolute counts'!O$1246*10000</f>
        <v>0</v>
      </c>
      <c r="P73">
        <f>'Absolute counts'!P73/'Absolute counts'!P$1246*10000</f>
        <v>0</v>
      </c>
      <c r="Q73">
        <f t="shared" si="4"/>
        <v>0</v>
      </c>
      <c r="R73" t="str">
        <f t="shared" si="5"/>
        <v/>
      </c>
      <c r="S73">
        <f t="shared" si="6"/>
        <v>0</v>
      </c>
      <c r="T73">
        <f t="shared" si="7"/>
        <v>0</v>
      </c>
    </row>
    <row r="74" spans="1:20" x14ac:dyDescent="0.25">
      <c r="A74">
        <v>76</v>
      </c>
      <c r="B74" t="s">
        <v>545</v>
      </c>
      <c r="C74">
        <v>96700</v>
      </c>
      <c r="D74">
        <v>370</v>
      </c>
      <c r="E74" s="14">
        <f>'Absolute counts'!E74/'Absolute counts'!E$1246*10000</f>
        <v>0</v>
      </c>
      <c r="F74" s="14">
        <f>'Absolute counts'!F74/'Absolute counts'!F$1246*10000</f>
        <v>0</v>
      </c>
      <c r="G74" s="14">
        <f>'Absolute counts'!G74/'Absolute counts'!G$1246*10000</f>
        <v>0</v>
      </c>
      <c r="H74" s="14">
        <f>'Absolute counts'!H74/'Absolute counts'!H$1246*10000</f>
        <v>0</v>
      </c>
      <c r="I74" s="14">
        <f>'Absolute counts'!I74/'Absolute counts'!I$1246*10000</f>
        <v>0</v>
      </c>
      <c r="J74" s="14">
        <f>'Absolute counts'!J74/'Absolute counts'!J$1246*10000</f>
        <v>0</v>
      </c>
      <c r="K74" s="14">
        <f>'Absolute counts'!K74/'Absolute counts'!K$1246*10000</f>
        <v>0</v>
      </c>
      <c r="L74" s="14">
        <f>'Absolute counts'!L74/'Absolute counts'!L$1246*10000</f>
        <v>0</v>
      </c>
      <c r="M74">
        <f>'Absolute counts'!M74/'Absolute counts'!M$1246*10000</f>
        <v>0</v>
      </c>
      <c r="N74">
        <f>'Absolute counts'!N74/'Absolute counts'!N$1246*10000</f>
        <v>0</v>
      </c>
      <c r="O74">
        <f>'Absolute counts'!O74/'Absolute counts'!O$1246*10000</f>
        <v>0</v>
      </c>
      <c r="P74">
        <f>'Absolute counts'!P74/'Absolute counts'!P$1246*10000</f>
        <v>0</v>
      </c>
      <c r="Q74">
        <f t="shared" si="4"/>
        <v>0</v>
      </c>
      <c r="R74" t="str">
        <f t="shared" si="5"/>
        <v/>
      </c>
      <c r="S74">
        <f t="shared" si="6"/>
        <v>0</v>
      </c>
      <c r="T74">
        <f t="shared" si="7"/>
        <v>0</v>
      </c>
    </row>
    <row r="75" spans="1:20" x14ac:dyDescent="0.25">
      <c r="A75">
        <v>77</v>
      </c>
      <c r="B75" t="s">
        <v>546</v>
      </c>
      <c r="C75">
        <v>91600</v>
      </c>
      <c r="D75">
        <v>445</v>
      </c>
      <c r="E75" s="14">
        <f>'Absolute counts'!E75/'Absolute counts'!E$1246*10000</f>
        <v>0</v>
      </c>
      <c r="F75" s="14">
        <f>'Absolute counts'!F75/'Absolute counts'!F$1246*10000</f>
        <v>0</v>
      </c>
      <c r="G75" s="14">
        <f>'Absolute counts'!G75/'Absolute counts'!G$1246*10000</f>
        <v>0</v>
      </c>
      <c r="H75" s="14">
        <f>'Absolute counts'!H75/'Absolute counts'!H$1246*10000</f>
        <v>0</v>
      </c>
      <c r="I75" s="14">
        <f>'Absolute counts'!I75/'Absolute counts'!I$1246*10000</f>
        <v>0</v>
      </c>
      <c r="J75" s="14">
        <f>'Absolute counts'!J75/'Absolute counts'!J$1246*10000</f>
        <v>0</v>
      </c>
      <c r="K75" s="14">
        <f>'Absolute counts'!K75/'Absolute counts'!K$1246*10000</f>
        <v>0</v>
      </c>
      <c r="L75" s="14">
        <f>'Absolute counts'!L75/'Absolute counts'!L$1246*10000</f>
        <v>0</v>
      </c>
      <c r="M75">
        <f>'Absolute counts'!M75/'Absolute counts'!M$1246*10000</f>
        <v>0</v>
      </c>
      <c r="N75">
        <f>'Absolute counts'!N75/'Absolute counts'!N$1246*10000</f>
        <v>0</v>
      </c>
      <c r="O75">
        <f>'Absolute counts'!O75/'Absolute counts'!O$1246*10000</f>
        <v>0</v>
      </c>
      <c r="P75">
        <f>'Absolute counts'!P75/'Absolute counts'!P$1246*10000</f>
        <v>0</v>
      </c>
      <c r="Q75">
        <f t="shared" si="4"/>
        <v>0</v>
      </c>
      <c r="R75" t="str">
        <f t="shared" si="5"/>
        <v/>
      </c>
      <c r="S75">
        <f t="shared" si="6"/>
        <v>0</v>
      </c>
      <c r="T75">
        <f t="shared" si="7"/>
        <v>0</v>
      </c>
    </row>
    <row r="76" spans="1:20" x14ac:dyDescent="0.25">
      <c r="A76">
        <v>78</v>
      </c>
      <c r="B76" t="s">
        <v>37</v>
      </c>
      <c r="C76">
        <v>105000</v>
      </c>
      <c r="D76">
        <v>752</v>
      </c>
      <c r="E76" s="14">
        <f>'Absolute counts'!E76/'Absolute counts'!E$1246*10000</f>
        <v>6.2866479035597997</v>
      </c>
      <c r="F76" s="14">
        <f>'Absolute counts'!F76/'Absolute counts'!F$1246*10000</f>
        <v>0</v>
      </c>
      <c r="G76" s="14">
        <f>'Absolute counts'!G76/'Absolute counts'!G$1246*10000</f>
        <v>5.3036187823105561</v>
      </c>
      <c r="H76" s="14">
        <f>'Absolute counts'!H76/'Absolute counts'!H$1246*10000</f>
        <v>2.3728919601689866</v>
      </c>
      <c r="I76" s="14">
        <f>'Absolute counts'!I76/'Absolute counts'!I$1246*10000</f>
        <v>0.19724765552669438</v>
      </c>
      <c r="J76" s="14">
        <f>'Absolute counts'!J76/'Absolute counts'!J$1246*10000</f>
        <v>14.055806112429071</v>
      </c>
      <c r="K76" s="14">
        <f>'Absolute counts'!K76/'Absolute counts'!K$1246*10000</f>
        <v>11.879856650671472</v>
      </c>
      <c r="L76" s="14">
        <f>'Absolute counts'!L76/'Absolute counts'!L$1246*10000</f>
        <v>2.156627598786645</v>
      </c>
      <c r="M76">
        <f>'Absolute counts'!M76/'Absolute counts'!M$1246*10000</f>
        <v>18.174792850294089</v>
      </c>
      <c r="N76">
        <f>'Absolute counts'!N76/'Absolute counts'!N$1246*10000</f>
        <v>1.1269625797197962</v>
      </c>
      <c r="O76">
        <f>'Absolute counts'!O76/'Absolute counts'!O$1246*10000</f>
        <v>3.0013834501840693</v>
      </c>
      <c r="P76">
        <f>'Absolute counts'!P76/'Absolute counts'!P$1246*10000</f>
        <v>8.0295443484220712</v>
      </c>
      <c r="Q76">
        <f t="shared" si="4"/>
        <v>1</v>
      </c>
      <c r="R76">
        <f t="shared" si="5"/>
        <v>0.83559490828400096</v>
      </c>
      <c r="S76">
        <f t="shared" si="6"/>
        <v>5.7280098663809396</v>
      </c>
      <c r="T76">
        <f t="shared" si="7"/>
        <v>6.497862165481334</v>
      </c>
    </row>
    <row r="77" spans="1:20" x14ac:dyDescent="0.25">
      <c r="A77">
        <v>79</v>
      </c>
      <c r="B77" t="s">
        <v>547</v>
      </c>
      <c r="C77">
        <v>70800</v>
      </c>
      <c r="D77">
        <v>71</v>
      </c>
      <c r="E77" s="14">
        <f>'Absolute counts'!E77/'Absolute counts'!E$1246*10000</f>
        <v>0</v>
      </c>
      <c r="F77" s="14">
        <f>'Absolute counts'!F77/'Absolute counts'!F$1246*10000</f>
        <v>0</v>
      </c>
      <c r="G77" s="14">
        <f>'Absolute counts'!G77/'Absolute counts'!G$1246*10000</f>
        <v>0</v>
      </c>
      <c r="H77" s="14">
        <f>'Absolute counts'!H77/'Absolute counts'!H$1246*10000</f>
        <v>0</v>
      </c>
      <c r="I77" s="14">
        <f>'Absolute counts'!I77/'Absolute counts'!I$1246*10000</f>
        <v>0</v>
      </c>
      <c r="J77" s="14">
        <f>'Absolute counts'!J77/'Absolute counts'!J$1246*10000</f>
        <v>0</v>
      </c>
      <c r="K77" s="14">
        <f>'Absolute counts'!K77/'Absolute counts'!K$1246*10000</f>
        <v>0</v>
      </c>
      <c r="L77" s="14">
        <f>'Absolute counts'!L77/'Absolute counts'!L$1246*10000</f>
        <v>0</v>
      </c>
      <c r="M77">
        <f>'Absolute counts'!M77/'Absolute counts'!M$1246*10000</f>
        <v>0</v>
      </c>
      <c r="N77">
        <f>'Absolute counts'!N77/'Absolute counts'!N$1246*10000</f>
        <v>0</v>
      </c>
      <c r="O77">
        <f>'Absolute counts'!O77/'Absolute counts'!O$1246*10000</f>
        <v>0</v>
      </c>
      <c r="P77">
        <f>'Absolute counts'!P77/'Absolute counts'!P$1246*10000</f>
        <v>0</v>
      </c>
      <c r="Q77">
        <f t="shared" si="4"/>
        <v>0</v>
      </c>
      <c r="R77" t="str">
        <f t="shared" si="5"/>
        <v/>
      </c>
      <c r="S77">
        <f t="shared" si="6"/>
        <v>0</v>
      </c>
      <c r="T77">
        <f t="shared" si="7"/>
        <v>0</v>
      </c>
    </row>
    <row r="78" spans="1:20" x14ac:dyDescent="0.25">
      <c r="A78">
        <v>80</v>
      </c>
      <c r="B78" t="s">
        <v>548</v>
      </c>
      <c r="C78">
        <v>72100</v>
      </c>
      <c r="D78">
        <v>141</v>
      </c>
      <c r="E78" s="14">
        <f>'Absolute counts'!E78/'Absolute counts'!E$1246*10000</f>
        <v>0</v>
      </c>
      <c r="F78" s="14">
        <f>'Absolute counts'!F78/'Absolute counts'!F$1246*10000</f>
        <v>0</v>
      </c>
      <c r="G78" s="14">
        <f>'Absolute counts'!G78/'Absolute counts'!G$1246*10000</f>
        <v>0</v>
      </c>
      <c r="H78" s="14">
        <f>'Absolute counts'!H78/'Absolute counts'!H$1246*10000</f>
        <v>0</v>
      </c>
      <c r="I78" s="14">
        <f>'Absolute counts'!I78/'Absolute counts'!I$1246*10000</f>
        <v>0</v>
      </c>
      <c r="J78" s="14">
        <f>'Absolute counts'!J78/'Absolute counts'!J$1246*10000</f>
        <v>0</v>
      </c>
      <c r="K78" s="14">
        <f>'Absolute counts'!K78/'Absolute counts'!K$1246*10000</f>
        <v>0</v>
      </c>
      <c r="L78" s="14">
        <f>'Absolute counts'!L78/'Absolute counts'!L$1246*10000</f>
        <v>0</v>
      </c>
      <c r="M78">
        <f>'Absolute counts'!M78/'Absolute counts'!M$1246*10000</f>
        <v>0</v>
      </c>
      <c r="N78">
        <f>'Absolute counts'!N78/'Absolute counts'!N$1246*10000</f>
        <v>0</v>
      </c>
      <c r="O78">
        <f>'Absolute counts'!O78/'Absolute counts'!O$1246*10000</f>
        <v>0</v>
      </c>
      <c r="P78">
        <f>'Absolute counts'!P78/'Absolute counts'!P$1246*10000</f>
        <v>0</v>
      </c>
      <c r="Q78">
        <f t="shared" si="4"/>
        <v>0</v>
      </c>
      <c r="R78" t="str">
        <f t="shared" si="5"/>
        <v/>
      </c>
      <c r="S78">
        <f t="shared" si="6"/>
        <v>0</v>
      </c>
      <c r="T78">
        <f t="shared" si="7"/>
        <v>0</v>
      </c>
    </row>
    <row r="79" spans="1:20" x14ac:dyDescent="0.25">
      <c r="A79">
        <v>81</v>
      </c>
      <c r="B79" t="s">
        <v>38</v>
      </c>
      <c r="C79">
        <v>115900</v>
      </c>
      <c r="D79">
        <v>73</v>
      </c>
      <c r="E79" s="14">
        <f>'Absolute counts'!E79/'Absolute counts'!E$1246*10000</f>
        <v>168.36828368702021</v>
      </c>
      <c r="F79" s="14">
        <f>'Absolute counts'!F79/'Absolute counts'!F$1246*10000</f>
        <v>116.17086757748793</v>
      </c>
      <c r="G79" s="14">
        <f>'Absolute counts'!G79/'Absolute counts'!G$1246*10000</f>
        <v>32.571719390351703</v>
      </c>
      <c r="H79" s="14">
        <f>'Absolute counts'!H79/'Absolute counts'!H$1246*10000</f>
        <v>49.136412294174512</v>
      </c>
      <c r="I79" s="14">
        <f>'Absolute counts'!I79/'Absolute counts'!I$1246*10000</f>
        <v>26.049018507994077</v>
      </c>
      <c r="J79" s="14">
        <f>'Absolute counts'!J79/'Absolute counts'!J$1246*10000</f>
        <v>47.59856443946228</v>
      </c>
      <c r="K79" s="14">
        <f>'Absolute counts'!K79/'Absolute counts'!K$1246*10000</f>
        <v>31.444186568840305</v>
      </c>
      <c r="L79" s="14">
        <f>'Absolute counts'!L79/'Absolute counts'!L$1246*10000</f>
        <v>45.611665944431564</v>
      </c>
      <c r="M79">
        <f>'Absolute counts'!M79/'Absolute counts'!M$1246*10000</f>
        <v>19.462770296377922</v>
      </c>
      <c r="N79">
        <f>'Absolute counts'!N79/'Absolute counts'!N$1246*10000</f>
        <v>48.075199139410394</v>
      </c>
      <c r="O79">
        <f>'Absolute counts'!O79/'Absolute counts'!O$1246*10000</f>
        <v>43.970267545196613</v>
      </c>
      <c r="P79">
        <f>'Absolute counts'!P79/'Absolute counts'!P$1246*10000</f>
        <v>50.628965783750978</v>
      </c>
      <c r="Q79">
        <f t="shared" si="4"/>
        <v>1</v>
      </c>
      <c r="R79">
        <f t="shared" si="5"/>
        <v>0.32565944362485633</v>
      </c>
      <c r="S79">
        <f t="shared" si="6"/>
        <v>67.33415035219015</v>
      </c>
      <c r="T79">
        <f t="shared" si="7"/>
        <v>41.549773741833491</v>
      </c>
    </row>
    <row r="80" spans="1:20" x14ac:dyDescent="0.25">
      <c r="A80">
        <v>82</v>
      </c>
      <c r="B80" t="s">
        <v>549</v>
      </c>
      <c r="C80">
        <v>85000</v>
      </c>
      <c r="D80">
        <v>612</v>
      </c>
      <c r="E80" s="14">
        <f>'Absolute counts'!E80/'Absolute counts'!E$1246*10000</f>
        <v>0</v>
      </c>
      <c r="F80" s="14">
        <f>'Absolute counts'!F80/'Absolute counts'!F$1246*10000</f>
        <v>0</v>
      </c>
      <c r="G80" s="14">
        <f>'Absolute counts'!G80/'Absolute counts'!G$1246*10000</f>
        <v>0</v>
      </c>
      <c r="H80" s="14">
        <f>'Absolute counts'!H80/'Absolute counts'!H$1246*10000</f>
        <v>0</v>
      </c>
      <c r="I80" s="14">
        <f>'Absolute counts'!I80/'Absolute counts'!I$1246*10000</f>
        <v>0</v>
      </c>
      <c r="J80" s="14">
        <f>'Absolute counts'!J80/'Absolute counts'!J$1246*10000</f>
        <v>0</v>
      </c>
      <c r="K80" s="14">
        <f>'Absolute counts'!K80/'Absolute counts'!K$1246*10000</f>
        <v>0</v>
      </c>
      <c r="L80" s="14">
        <f>'Absolute counts'!L80/'Absolute counts'!L$1246*10000</f>
        <v>0</v>
      </c>
      <c r="M80">
        <f>'Absolute counts'!M80/'Absolute counts'!M$1246*10000</f>
        <v>0</v>
      </c>
      <c r="N80">
        <f>'Absolute counts'!N80/'Absolute counts'!N$1246*10000</f>
        <v>0</v>
      </c>
      <c r="O80">
        <f>'Absolute counts'!O80/'Absolute counts'!O$1246*10000</f>
        <v>0</v>
      </c>
      <c r="P80">
        <f>'Absolute counts'!P80/'Absolute counts'!P$1246*10000</f>
        <v>0</v>
      </c>
      <c r="Q80">
        <f t="shared" si="4"/>
        <v>0</v>
      </c>
      <c r="R80" t="str">
        <f t="shared" si="5"/>
        <v/>
      </c>
      <c r="S80">
        <f t="shared" si="6"/>
        <v>0</v>
      </c>
      <c r="T80">
        <f t="shared" si="7"/>
        <v>0</v>
      </c>
    </row>
    <row r="81" spans="1:20" x14ac:dyDescent="0.25">
      <c r="A81">
        <v>83</v>
      </c>
      <c r="B81" t="s">
        <v>550</v>
      </c>
      <c r="C81">
        <v>93500</v>
      </c>
      <c r="D81">
        <v>370</v>
      </c>
      <c r="E81" s="14">
        <f>'Absolute counts'!E81/'Absolute counts'!E$1246*10000</f>
        <v>0</v>
      </c>
      <c r="F81" s="14">
        <f>'Absolute counts'!F81/'Absolute counts'!F$1246*10000</f>
        <v>0</v>
      </c>
      <c r="G81" s="14">
        <f>'Absolute counts'!G81/'Absolute counts'!G$1246*10000</f>
        <v>0</v>
      </c>
      <c r="H81" s="14">
        <f>'Absolute counts'!H81/'Absolute counts'!H$1246*10000</f>
        <v>0</v>
      </c>
      <c r="I81" s="14">
        <f>'Absolute counts'!I81/'Absolute counts'!I$1246*10000</f>
        <v>0</v>
      </c>
      <c r="J81" s="14">
        <f>'Absolute counts'!J81/'Absolute counts'!J$1246*10000</f>
        <v>0</v>
      </c>
      <c r="K81" s="14">
        <f>'Absolute counts'!K81/'Absolute counts'!K$1246*10000</f>
        <v>0</v>
      </c>
      <c r="L81" s="14">
        <f>'Absolute counts'!L81/'Absolute counts'!L$1246*10000</f>
        <v>0</v>
      </c>
      <c r="M81">
        <f>'Absolute counts'!M81/'Absolute counts'!M$1246*10000</f>
        <v>0</v>
      </c>
      <c r="N81">
        <f>'Absolute counts'!N81/'Absolute counts'!N$1246*10000</f>
        <v>0</v>
      </c>
      <c r="O81">
        <f>'Absolute counts'!O81/'Absolute counts'!O$1246*10000</f>
        <v>0</v>
      </c>
      <c r="P81">
        <f>'Absolute counts'!P81/'Absolute counts'!P$1246*10000</f>
        <v>0</v>
      </c>
      <c r="Q81">
        <f t="shared" si="4"/>
        <v>0</v>
      </c>
      <c r="R81" t="str">
        <f t="shared" si="5"/>
        <v/>
      </c>
      <c r="S81">
        <f t="shared" si="6"/>
        <v>0</v>
      </c>
      <c r="T81">
        <f t="shared" si="7"/>
        <v>0</v>
      </c>
    </row>
    <row r="82" spans="1:20" x14ac:dyDescent="0.25">
      <c r="A82">
        <v>84</v>
      </c>
      <c r="B82" t="s">
        <v>39</v>
      </c>
      <c r="C82">
        <v>20600</v>
      </c>
      <c r="D82">
        <v>972</v>
      </c>
      <c r="E82" s="14">
        <f>'Absolute counts'!E82/'Absolute counts'!E$1246*10000</f>
        <v>2.916725737141423</v>
      </c>
      <c r="F82" s="14">
        <f>'Absolute counts'!F82/'Absolute counts'!F$1246*10000</f>
        <v>1.1579418768982224</v>
      </c>
      <c r="G82" s="14">
        <f>'Absolute counts'!G82/'Absolute counts'!G$1246*10000</f>
        <v>3.3571728319002849</v>
      </c>
      <c r="H82" s="14">
        <f>'Absolute counts'!H82/'Absolute counts'!H$1246*10000</f>
        <v>2.472080370079587</v>
      </c>
      <c r="I82" s="14">
        <f>'Absolute counts'!I82/'Absolute counts'!I$1246*10000</f>
        <v>2.8354350481962318</v>
      </c>
      <c r="J82" s="14">
        <f>'Absolute counts'!J82/'Absolute counts'!J$1246*10000</f>
        <v>1.086229220435013</v>
      </c>
      <c r="K82" s="14">
        <f>'Absolute counts'!K82/'Absolute counts'!K$1246*10000</f>
        <v>18.038735960650975</v>
      </c>
      <c r="L82" s="14">
        <f>'Absolute counts'!L82/'Absolute counts'!L$1246*10000</f>
        <v>4.8372955486803253</v>
      </c>
      <c r="M82">
        <f>'Absolute counts'!M82/'Absolute counts'!M$1246*10000</f>
        <v>1.3901978783127087</v>
      </c>
      <c r="N82">
        <f>'Absolute counts'!N82/'Absolute counts'!N$1246*10000</f>
        <v>6.3946588803797528</v>
      </c>
      <c r="O82">
        <f>'Absolute counts'!O82/'Absolute counts'!O$1246*10000</f>
        <v>0.75972518582784254</v>
      </c>
      <c r="P82">
        <f>'Absolute counts'!P82/'Absolute counts'!P$1246*10000</f>
        <v>7.0907894473012165</v>
      </c>
      <c r="Q82">
        <f t="shared" si="4"/>
        <v>1</v>
      </c>
      <c r="R82">
        <f t="shared" si="5"/>
        <v>0.87894218643392263</v>
      </c>
      <c r="S82">
        <f t="shared" si="6"/>
        <v>4.5520458636145333</v>
      </c>
      <c r="T82">
        <f t="shared" si="7"/>
        <v>4.0945333881003689</v>
      </c>
    </row>
    <row r="83" spans="1:20" x14ac:dyDescent="0.25">
      <c r="A83">
        <v>85</v>
      </c>
      <c r="B83" t="s">
        <v>551</v>
      </c>
      <c r="C83">
        <v>104700</v>
      </c>
      <c r="D83">
        <v>812</v>
      </c>
      <c r="E83" s="14">
        <f>'Absolute counts'!E83/'Absolute counts'!E$1246*10000</f>
        <v>0</v>
      </c>
      <c r="F83" s="14">
        <f>'Absolute counts'!F83/'Absolute counts'!F$1246*10000</f>
        <v>0</v>
      </c>
      <c r="G83" s="14">
        <f>'Absolute counts'!G83/'Absolute counts'!G$1246*10000</f>
        <v>0</v>
      </c>
      <c r="H83" s="14">
        <f>'Absolute counts'!H83/'Absolute counts'!H$1246*10000</f>
        <v>0</v>
      </c>
      <c r="I83" s="14">
        <f>'Absolute counts'!I83/'Absolute counts'!I$1246*10000</f>
        <v>0</v>
      </c>
      <c r="J83" s="14">
        <f>'Absolute counts'!J83/'Absolute counts'!J$1246*10000</f>
        <v>0</v>
      </c>
      <c r="K83" s="14">
        <f>'Absolute counts'!K83/'Absolute counts'!K$1246*10000</f>
        <v>0</v>
      </c>
      <c r="L83" s="14">
        <f>'Absolute counts'!L83/'Absolute counts'!L$1246*10000</f>
        <v>0</v>
      </c>
      <c r="M83">
        <f>'Absolute counts'!M83/'Absolute counts'!M$1246*10000</f>
        <v>0</v>
      </c>
      <c r="N83">
        <f>'Absolute counts'!N83/'Absolute counts'!N$1246*10000</f>
        <v>0</v>
      </c>
      <c r="O83">
        <f>'Absolute counts'!O83/'Absolute counts'!O$1246*10000</f>
        <v>0</v>
      </c>
      <c r="P83">
        <f>'Absolute counts'!P83/'Absolute counts'!P$1246*10000</f>
        <v>0</v>
      </c>
      <c r="Q83">
        <f t="shared" si="4"/>
        <v>0</v>
      </c>
      <c r="R83" t="str">
        <f t="shared" si="5"/>
        <v/>
      </c>
      <c r="S83">
        <f t="shared" si="6"/>
        <v>0</v>
      </c>
      <c r="T83">
        <f t="shared" si="7"/>
        <v>0</v>
      </c>
    </row>
    <row r="84" spans="1:20" x14ac:dyDescent="0.25">
      <c r="A84">
        <v>86</v>
      </c>
      <c r="B84" t="s">
        <v>552</v>
      </c>
      <c r="C84">
        <v>108300</v>
      </c>
      <c r="D84">
        <v>896</v>
      </c>
      <c r="E84" s="14">
        <f>'Absolute counts'!E84/'Absolute counts'!E$1246*10000</f>
        <v>0</v>
      </c>
      <c r="F84" s="14">
        <f>'Absolute counts'!F84/'Absolute counts'!F$1246*10000</f>
        <v>0</v>
      </c>
      <c r="G84" s="14">
        <f>'Absolute counts'!G84/'Absolute counts'!G$1246*10000</f>
        <v>0</v>
      </c>
      <c r="H84" s="14">
        <f>'Absolute counts'!H84/'Absolute counts'!H$1246*10000</f>
        <v>0</v>
      </c>
      <c r="I84" s="14">
        <f>'Absolute counts'!I84/'Absolute counts'!I$1246*10000</f>
        <v>0</v>
      </c>
      <c r="J84" s="14">
        <f>'Absolute counts'!J84/'Absolute counts'!J$1246*10000</f>
        <v>0</v>
      </c>
      <c r="K84" s="14">
        <f>'Absolute counts'!K84/'Absolute counts'!K$1246*10000</f>
        <v>0</v>
      </c>
      <c r="L84" s="14">
        <f>'Absolute counts'!L84/'Absolute counts'!L$1246*10000</f>
        <v>0</v>
      </c>
      <c r="M84">
        <f>'Absolute counts'!M84/'Absolute counts'!M$1246*10000</f>
        <v>0</v>
      </c>
      <c r="N84">
        <f>'Absolute counts'!N84/'Absolute counts'!N$1246*10000</f>
        <v>0</v>
      </c>
      <c r="O84">
        <f>'Absolute counts'!O84/'Absolute counts'!O$1246*10000</f>
        <v>0</v>
      </c>
      <c r="P84">
        <f>'Absolute counts'!P84/'Absolute counts'!P$1246*10000</f>
        <v>0</v>
      </c>
      <c r="Q84">
        <f t="shared" si="4"/>
        <v>0</v>
      </c>
      <c r="R84" t="str">
        <f t="shared" si="5"/>
        <v/>
      </c>
      <c r="S84">
        <f t="shared" si="6"/>
        <v>0</v>
      </c>
      <c r="T84">
        <f t="shared" si="7"/>
        <v>0</v>
      </c>
    </row>
    <row r="85" spans="1:20" x14ac:dyDescent="0.25">
      <c r="A85">
        <v>87</v>
      </c>
      <c r="B85" t="s">
        <v>553</v>
      </c>
      <c r="C85">
        <v>71400</v>
      </c>
      <c r="D85">
        <v>94</v>
      </c>
      <c r="E85" s="14">
        <f>'Absolute counts'!E85/'Absolute counts'!E$1246*10000</f>
        <v>0</v>
      </c>
      <c r="F85" s="14">
        <f>'Absolute counts'!F85/'Absolute counts'!F$1246*10000</f>
        <v>0</v>
      </c>
      <c r="G85" s="14">
        <f>'Absolute counts'!G85/'Absolute counts'!G$1246*10000</f>
        <v>0</v>
      </c>
      <c r="H85" s="14">
        <f>'Absolute counts'!H85/'Absolute counts'!H$1246*10000</f>
        <v>0</v>
      </c>
      <c r="I85" s="14">
        <f>'Absolute counts'!I85/'Absolute counts'!I$1246*10000</f>
        <v>0</v>
      </c>
      <c r="J85" s="14">
        <f>'Absolute counts'!J85/'Absolute counts'!J$1246*10000</f>
        <v>0</v>
      </c>
      <c r="K85" s="14">
        <f>'Absolute counts'!K85/'Absolute counts'!K$1246*10000</f>
        <v>0</v>
      </c>
      <c r="L85" s="14">
        <f>'Absolute counts'!L85/'Absolute counts'!L$1246*10000</f>
        <v>0</v>
      </c>
      <c r="M85">
        <f>'Absolute counts'!M85/'Absolute counts'!M$1246*10000</f>
        <v>0</v>
      </c>
      <c r="N85">
        <f>'Absolute counts'!N85/'Absolute counts'!N$1246*10000</f>
        <v>0</v>
      </c>
      <c r="O85">
        <f>'Absolute counts'!O85/'Absolute counts'!O$1246*10000</f>
        <v>0</v>
      </c>
      <c r="P85">
        <f>'Absolute counts'!P85/'Absolute counts'!P$1246*10000</f>
        <v>0</v>
      </c>
      <c r="Q85">
        <f t="shared" si="4"/>
        <v>0</v>
      </c>
      <c r="R85" t="str">
        <f t="shared" si="5"/>
        <v/>
      </c>
      <c r="S85">
        <f t="shared" si="6"/>
        <v>0</v>
      </c>
      <c r="T85">
        <f t="shared" si="7"/>
        <v>0</v>
      </c>
    </row>
    <row r="86" spans="1:20" x14ac:dyDescent="0.25">
      <c r="A86">
        <v>88</v>
      </c>
      <c r="B86" t="s">
        <v>40</v>
      </c>
      <c r="C86">
        <v>74100</v>
      </c>
      <c r="D86">
        <v>467</v>
      </c>
      <c r="E86" s="14">
        <f>'Absolute counts'!E86/'Absolute counts'!E$1246*10000</f>
        <v>3.6255714342156331</v>
      </c>
      <c r="F86" s="14">
        <f>'Absolute counts'!F86/'Absolute counts'!F$1246*10000</f>
        <v>1.3393062672557754</v>
      </c>
      <c r="G86" s="14">
        <f>'Absolute counts'!G86/'Absolute counts'!G$1246*10000</f>
        <v>0.42857525513620659</v>
      </c>
      <c r="H86" s="14">
        <f>'Absolute counts'!H86/'Absolute counts'!H$1246*10000</f>
        <v>4.6618552657982342</v>
      </c>
      <c r="I86" s="14">
        <f>'Absolute counts'!I86/'Absolute counts'!I$1246*10000</f>
        <v>5.0051592589898704</v>
      </c>
      <c r="J86" s="14">
        <f>'Absolute counts'!J86/'Absolute counts'!J$1246*10000</f>
        <v>0.86898337634801048</v>
      </c>
      <c r="K86" s="14">
        <f>'Absolute counts'!K86/'Absolute counts'!K$1246*10000</f>
        <v>0.19776217967824092</v>
      </c>
      <c r="L86" s="14">
        <f>'Absolute counts'!L86/'Absolute counts'!L$1246*10000</f>
        <v>0.28217557367301899</v>
      </c>
      <c r="M86">
        <f>'Absolute counts'!M86/'Absolute counts'!M$1246*10000</f>
        <v>0.16355269156620103</v>
      </c>
      <c r="N86">
        <f>'Absolute counts'!N86/'Absolute counts'!N$1246*10000</f>
        <v>0</v>
      </c>
      <c r="O86">
        <f>'Absolute counts'!O86/'Absolute counts'!O$1246*10000</f>
        <v>12.455741318263888</v>
      </c>
      <c r="P86">
        <f>'Absolute counts'!P86/'Absolute counts'!P$1246*10000</f>
        <v>1.1574939072072681</v>
      </c>
      <c r="Q86">
        <f t="shared" si="4"/>
        <v>1</v>
      </c>
      <c r="R86">
        <f t="shared" si="5"/>
        <v>0.82295692138330911</v>
      </c>
      <c r="S86">
        <f t="shared" si="6"/>
        <v>2.3038875767745672</v>
      </c>
      <c r="T86">
        <f t="shared" si="7"/>
        <v>2.8117926981420753</v>
      </c>
    </row>
    <row r="87" spans="1:20" x14ac:dyDescent="0.25">
      <c r="A87">
        <v>89</v>
      </c>
      <c r="B87" t="s">
        <v>554</v>
      </c>
      <c r="C87">
        <v>116000</v>
      </c>
      <c r="D87">
        <v>81</v>
      </c>
      <c r="E87" s="14">
        <f>'Absolute counts'!E87/'Absolute counts'!E$1246*10000</f>
        <v>0</v>
      </c>
      <c r="F87" s="14">
        <f>'Absolute counts'!F87/'Absolute counts'!F$1246*10000</f>
        <v>0</v>
      </c>
      <c r="G87" s="14">
        <f>'Absolute counts'!G87/'Absolute counts'!G$1246*10000</f>
        <v>0</v>
      </c>
      <c r="H87" s="14">
        <f>'Absolute counts'!H87/'Absolute counts'!H$1246*10000</f>
        <v>0</v>
      </c>
      <c r="I87" s="14">
        <f>'Absolute counts'!I87/'Absolute counts'!I$1246*10000</f>
        <v>0</v>
      </c>
      <c r="J87" s="14">
        <f>'Absolute counts'!J87/'Absolute counts'!J$1246*10000</f>
        <v>0</v>
      </c>
      <c r="K87" s="14">
        <f>'Absolute counts'!K87/'Absolute counts'!K$1246*10000</f>
        <v>0</v>
      </c>
      <c r="L87" s="14">
        <f>'Absolute counts'!L87/'Absolute counts'!L$1246*10000</f>
        <v>0</v>
      </c>
      <c r="M87">
        <f>'Absolute counts'!M87/'Absolute counts'!M$1246*10000</f>
        <v>0</v>
      </c>
      <c r="N87">
        <f>'Absolute counts'!N87/'Absolute counts'!N$1246*10000</f>
        <v>0</v>
      </c>
      <c r="O87">
        <f>'Absolute counts'!O87/'Absolute counts'!O$1246*10000</f>
        <v>0</v>
      </c>
      <c r="P87">
        <f>'Absolute counts'!P87/'Absolute counts'!P$1246*10000</f>
        <v>0</v>
      </c>
      <c r="Q87">
        <f t="shared" si="4"/>
        <v>0</v>
      </c>
      <c r="R87" t="str">
        <f t="shared" si="5"/>
        <v/>
      </c>
      <c r="S87">
        <f t="shared" si="6"/>
        <v>0</v>
      </c>
      <c r="T87">
        <f t="shared" si="7"/>
        <v>0</v>
      </c>
    </row>
    <row r="88" spans="1:20" x14ac:dyDescent="0.25">
      <c r="A88">
        <v>90</v>
      </c>
      <c r="B88" t="s">
        <v>555</v>
      </c>
      <c r="C88">
        <v>85100</v>
      </c>
      <c r="D88">
        <v>612</v>
      </c>
      <c r="E88" s="14">
        <f>'Absolute counts'!E88/'Absolute counts'!E$1246*10000</f>
        <v>0</v>
      </c>
      <c r="F88" s="14">
        <f>'Absolute counts'!F88/'Absolute counts'!F$1246*10000</f>
        <v>0</v>
      </c>
      <c r="G88" s="14">
        <f>'Absolute counts'!G88/'Absolute counts'!G$1246*10000</f>
        <v>0</v>
      </c>
      <c r="H88" s="14">
        <f>'Absolute counts'!H88/'Absolute counts'!H$1246*10000</f>
        <v>0</v>
      </c>
      <c r="I88" s="14">
        <f>'Absolute counts'!I88/'Absolute counts'!I$1246*10000</f>
        <v>0</v>
      </c>
      <c r="J88" s="14">
        <f>'Absolute counts'!J88/'Absolute counts'!J$1246*10000</f>
        <v>0</v>
      </c>
      <c r="K88" s="14">
        <f>'Absolute counts'!K88/'Absolute counts'!K$1246*10000</f>
        <v>0</v>
      </c>
      <c r="L88" s="14">
        <f>'Absolute counts'!L88/'Absolute counts'!L$1246*10000</f>
        <v>0</v>
      </c>
      <c r="M88">
        <f>'Absolute counts'!M88/'Absolute counts'!M$1246*10000</f>
        <v>0</v>
      </c>
      <c r="N88">
        <f>'Absolute counts'!N88/'Absolute counts'!N$1246*10000</f>
        <v>0</v>
      </c>
      <c r="O88">
        <f>'Absolute counts'!O88/'Absolute counts'!O$1246*10000</f>
        <v>0</v>
      </c>
      <c r="P88">
        <f>'Absolute counts'!P88/'Absolute counts'!P$1246*10000</f>
        <v>0</v>
      </c>
      <c r="Q88">
        <f t="shared" si="4"/>
        <v>0</v>
      </c>
      <c r="R88" t="str">
        <f t="shared" si="5"/>
        <v/>
      </c>
      <c r="S88">
        <f t="shared" si="6"/>
        <v>0</v>
      </c>
      <c r="T88">
        <f t="shared" si="7"/>
        <v>0</v>
      </c>
    </row>
    <row r="89" spans="1:20" x14ac:dyDescent="0.25">
      <c r="A89">
        <v>91</v>
      </c>
      <c r="B89" t="s">
        <v>556</v>
      </c>
      <c r="C89">
        <v>63100</v>
      </c>
      <c r="D89">
        <v>519</v>
      </c>
      <c r="E89" s="14">
        <f>'Absolute counts'!E89/'Absolute counts'!E$1246*10000</f>
        <v>0</v>
      </c>
      <c r="F89" s="14">
        <f>'Absolute counts'!F89/'Absolute counts'!F$1246*10000</f>
        <v>0</v>
      </c>
      <c r="G89" s="14">
        <f>'Absolute counts'!G89/'Absolute counts'!G$1246*10000</f>
        <v>0</v>
      </c>
      <c r="H89" s="14">
        <f>'Absolute counts'!H89/'Absolute counts'!H$1246*10000</f>
        <v>0</v>
      </c>
      <c r="I89" s="14">
        <f>'Absolute counts'!I89/'Absolute counts'!I$1246*10000</f>
        <v>0</v>
      </c>
      <c r="J89" s="14">
        <f>'Absolute counts'!J89/'Absolute counts'!J$1246*10000</f>
        <v>0</v>
      </c>
      <c r="K89" s="14">
        <f>'Absolute counts'!K89/'Absolute counts'!K$1246*10000</f>
        <v>0</v>
      </c>
      <c r="L89" s="14">
        <f>'Absolute counts'!L89/'Absolute counts'!L$1246*10000</f>
        <v>0</v>
      </c>
      <c r="M89">
        <f>'Absolute counts'!M89/'Absolute counts'!M$1246*10000</f>
        <v>0</v>
      </c>
      <c r="N89">
        <f>'Absolute counts'!N89/'Absolute counts'!N$1246*10000</f>
        <v>0</v>
      </c>
      <c r="O89">
        <f>'Absolute counts'!O89/'Absolute counts'!O$1246*10000</f>
        <v>0</v>
      </c>
      <c r="P89">
        <f>'Absolute counts'!P89/'Absolute counts'!P$1246*10000</f>
        <v>0</v>
      </c>
      <c r="Q89">
        <f t="shared" si="4"/>
        <v>0</v>
      </c>
      <c r="R89" t="str">
        <f t="shared" si="5"/>
        <v/>
      </c>
      <c r="S89">
        <f t="shared" si="6"/>
        <v>0</v>
      </c>
      <c r="T89">
        <f t="shared" si="7"/>
        <v>0</v>
      </c>
    </row>
    <row r="90" spans="1:20" x14ac:dyDescent="0.25">
      <c r="A90">
        <v>92</v>
      </c>
      <c r="B90" t="s">
        <v>557</v>
      </c>
      <c r="C90">
        <v>42000</v>
      </c>
      <c r="D90">
        <v>918</v>
      </c>
      <c r="E90" s="14">
        <f>'Absolute counts'!E90/'Absolute counts'!E$1246*10000</f>
        <v>0</v>
      </c>
      <c r="F90" s="14">
        <f>'Absolute counts'!F90/'Absolute counts'!F$1246*10000</f>
        <v>0</v>
      </c>
      <c r="G90" s="14">
        <f>'Absolute counts'!G90/'Absolute counts'!G$1246*10000</f>
        <v>0</v>
      </c>
      <c r="H90" s="14">
        <f>'Absolute counts'!H90/'Absolute counts'!H$1246*10000</f>
        <v>0</v>
      </c>
      <c r="I90" s="14">
        <f>'Absolute counts'!I90/'Absolute counts'!I$1246*10000</f>
        <v>0</v>
      </c>
      <c r="J90" s="14">
        <f>'Absolute counts'!J90/'Absolute counts'!J$1246*10000</f>
        <v>0</v>
      </c>
      <c r="K90" s="14">
        <f>'Absolute counts'!K90/'Absolute counts'!K$1246*10000</f>
        <v>0</v>
      </c>
      <c r="L90" s="14">
        <f>'Absolute counts'!L90/'Absolute counts'!L$1246*10000</f>
        <v>0</v>
      </c>
      <c r="M90">
        <f>'Absolute counts'!M90/'Absolute counts'!M$1246*10000</f>
        <v>0</v>
      </c>
      <c r="N90">
        <f>'Absolute counts'!N90/'Absolute counts'!N$1246*10000</f>
        <v>0</v>
      </c>
      <c r="O90">
        <f>'Absolute counts'!O90/'Absolute counts'!O$1246*10000</f>
        <v>0</v>
      </c>
      <c r="P90">
        <f>'Absolute counts'!P90/'Absolute counts'!P$1246*10000</f>
        <v>0</v>
      </c>
      <c r="Q90">
        <f t="shared" si="4"/>
        <v>0</v>
      </c>
      <c r="R90" t="str">
        <f t="shared" si="5"/>
        <v/>
      </c>
      <c r="S90">
        <f t="shared" si="6"/>
        <v>0</v>
      </c>
      <c r="T90">
        <f t="shared" si="7"/>
        <v>0</v>
      </c>
    </row>
    <row r="91" spans="1:20" x14ac:dyDescent="0.25">
      <c r="A91">
        <v>93</v>
      </c>
      <c r="B91" t="s">
        <v>41</v>
      </c>
      <c r="C91">
        <v>99700</v>
      </c>
      <c r="D91">
        <v>901</v>
      </c>
      <c r="E91" s="14">
        <f>'Absolute counts'!E91/'Absolute counts'!E$1246*10000</f>
        <v>0</v>
      </c>
      <c r="F91" s="14">
        <f>'Absolute counts'!F91/'Absolute counts'!F$1246*10000</f>
        <v>0</v>
      </c>
      <c r="G91" s="14">
        <f>'Absolute counts'!G91/'Absolute counts'!G$1246*10000</f>
        <v>0</v>
      </c>
      <c r="H91" s="14">
        <f>'Absolute counts'!H91/'Absolute counts'!H$1246*10000</f>
        <v>0.35097437352981792</v>
      </c>
      <c r="I91" s="14">
        <f>'Absolute counts'!I91/'Absolute counts'!I$1246*10000</f>
        <v>0</v>
      </c>
      <c r="J91" s="14">
        <f>'Absolute counts'!J91/'Absolute counts'!J$1246*10000</f>
        <v>0.82553420753060991</v>
      </c>
      <c r="K91" s="14">
        <f>'Absolute counts'!K91/'Absolute counts'!K$1246*10000</f>
        <v>0.53678305912665392</v>
      </c>
      <c r="L91" s="14">
        <f>'Absolute counts'!L91/'Absolute counts'!L$1246*10000</f>
        <v>0.14108778683650949</v>
      </c>
      <c r="M91">
        <f>'Absolute counts'!M91/'Absolute counts'!M$1246*10000</f>
        <v>0.6337666798190289</v>
      </c>
      <c r="N91">
        <f>'Absolute counts'!N91/'Absolute counts'!N$1246*10000</f>
        <v>0</v>
      </c>
      <c r="O91">
        <f>'Absolute counts'!O91/'Absolute counts'!O$1246*10000</f>
        <v>0.13131052594555304</v>
      </c>
      <c r="P91">
        <f>'Absolute counts'!P91/'Absolute counts'!P$1246*10000</f>
        <v>0.36456501014402143</v>
      </c>
      <c r="Q91">
        <f t="shared" si="4"/>
        <v>1</v>
      </c>
      <c r="R91">
        <f t="shared" si="5"/>
        <v>0.95892618177353062</v>
      </c>
      <c r="S91">
        <f t="shared" si="6"/>
        <v>0.24475594859815455</v>
      </c>
      <c r="T91">
        <f t="shared" si="7"/>
        <v>0.25414600054902259</v>
      </c>
    </row>
    <row r="92" spans="1:20" x14ac:dyDescent="0.25">
      <c r="A92">
        <v>94</v>
      </c>
      <c r="B92" t="s">
        <v>558</v>
      </c>
      <c r="C92">
        <v>71200</v>
      </c>
      <c r="D92">
        <v>38</v>
      </c>
      <c r="E92" s="14">
        <f>'Absolute counts'!E92/'Absolute counts'!E$1246*10000</f>
        <v>0</v>
      </c>
      <c r="F92" s="14">
        <f>'Absolute counts'!F92/'Absolute counts'!F$1246*10000</f>
        <v>0</v>
      </c>
      <c r="G92" s="14">
        <f>'Absolute counts'!G92/'Absolute counts'!G$1246*10000</f>
        <v>0</v>
      </c>
      <c r="H92" s="14">
        <f>'Absolute counts'!H92/'Absolute counts'!H$1246*10000</f>
        <v>0</v>
      </c>
      <c r="I92" s="14">
        <f>'Absolute counts'!I92/'Absolute counts'!I$1246*10000</f>
        <v>0</v>
      </c>
      <c r="J92" s="14">
        <f>'Absolute counts'!J92/'Absolute counts'!J$1246*10000</f>
        <v>0</v>
      </c>
      <c r="K92" s="14">
        <f>'Absolute counts'!K92/'Absolute counts'!K$1246*10000</f>
        <v>0</v>
      </c>
      <c r="L92" s="14">
        <f>'Absolute counts'!L92/'Absolute counts'!L$1246*10000</f>
        <v>0</v>
      </c>
      <c r="M92">
        <f>'Absolute counts'!M92/'Absolute counts'!M$1246*10000</f>
        <v>0</v>
      </c>
      <c r="N92">
        <f>'Absolute counts'!N92/'Absolute counts'!N$1246*10000</f>
        <v>0</v>
      </c>
      <c r="O92">
        <f>'Absolute counts'!O92/'Absolute counts'!O$1246*10000</f>
        <v>0</v>
      </c>
      <c r="P92">
        <f>'Absolute counts'!P92/'Absolute counts'!P$1246*10000</f>
        <v>0</v>
      </c>
      <c r="Q92">
        <f t="shared" si="4"/>
        <v>0</v>
      </c>
      <c r="R92" t="str">
        <f t="shared" si="5"/>
        <v/>
      </c>
      <c r="S92">
        <f t="shared" si="6"/>
        <v>0</v>
      </c>
      <c r="T92">
        <f t="shared" si="7"/>
        <v>0</v>
      </c>
    </row>
    <row r="93" spans="1:20" x14ac:dyDescent="0.25">
      <c r="A93">
        <v>95</v>
      </c>
      <c r="B93" t="s">
        <v>559</v>
      </c>
      <c r="C93">
        <v>23300</v>
      </c>
      <c r="D93">
        <v>315</v>
      </c>
      <c r="E93" s="14">
        <f>'Absolute counts'!E93/'Absolute counts'!E$1246*10000</f>
        <v>0</v>
      </c>
      <c r="F93" s="14">
        <f>'Absolute counts'!F93/'Absolute counts'!F$1246*10000</f>
        <v>0</v>
      </c>
      <c r="G93" s="14">
        <f>'Absolute counts'!G93/'Absolute counts'!G$1246*10000</f>
        <v>0</v>
      </c>
      <c r="H93" s="14">
        <f>'Absolute counts'!H93/'Absolute counts'!H$1246*10000</f>
        <v>0</v>
      </c>
      <c r="I93" s="14">
        <f>'Absolute counts'!I93/'Absolute counts'!I$1246*10000</f>
        <v>0</v>
      </c>
      <c r="J93" s="14">
        <f>'Absolute counts'!J93/'Absolute counts'!J$1246*10000</f>
        <v>0</v>
      </c>
      <c r="K93" s="14">
        <f>'Absolute counts'!K93/'Absolute counts'!K$1246*10000</f>
        <v>0</v>
      </c>
      <c r="L93" s="14">
        <f>'Absolute counts'!L93/'Absolute counts'!L$1246*10000</f>
        <v>0</v>
      </c>
      <c r="M93">
        <f>'Absolute counts'!M93/'Absolute counts'!M$1246*10000</f>
        <v>0</v>
      </c>
      <c r="N93">
        <f>'Absolute counts'!N93/'Absolute counts'!N$1246*10000</f>
        <v>0</v>
      </c>
      <c r="O93">
        <f>'Absolute counts'!O93/'Absolute counts'!O$1246*10000</f>
        <v>0</v>
      </c>
      <c r="P93">
        <f>'Absolute counts'!P93/'Absolute counts'!P$1246*10000</f>
        <v>0</v>
      </c>
      <c r="Q93">
        <f t="shared" si="4"/>
        <v>0</v>
      </c>
      <c r="R93" t="str">
        <f t="shared" si="5"/>
        <v/>
      </c>
      <c r="S93">
        <f t="shared" si="6"/>
        <v>0</v>
      </c>
      <c r="T93">
        <f t="shared" si="7"/>
        <v>0</v>
      </c>
    </row>
    <row r="94" spans="1:20" x14ac:dyDescent="0.25">
      <c r="A94">
        <v>96</v>
      </c>
      <c r="B94" t="s">
        <v>560</v>
      </c>
      <c r="C94">
        <v>90000</v>
      </c>
      <c r="D94">
        <v>607</v>
      </c>
      <c r="E94" s="14">
        <f>'Absolute counts'!E94/'Absolute counts'!E$1246*10000</f>
        <v>0</v>
      </c>
      <c r="F94" s="14">
        <f>'Absolute counts'!F94/'Absolute counts'!F$1246*10000</f>
        <v>0</v>
      </c>
      <c r="G94" s="14">
        <f>'Absolute counts'!G94/'Absolute counts'!G$1246*10000</f>
        <v>0</v>
      </c>
      <c r="H94" s="14">
        <f>'Absolute counts'!H94/'Absolute counts'!H$1246*10000</f>
        <v>0</v>
      </c>
      <c r="I94" s="14">
        <f>'Absolute counts'!I94/'Absolute counts'!I$1246*10000</f>
        <v>0</v>
      </c>
      <c r="J94" s="14">
        <f>'Absolute counts'!J94/'Absolute counts'!J$1246*10000</f>
        <v>0</v>
      </c>
      <c r="K94" s="14">
        <f>'Absolute counts'!K94/'Absolute counts'!K$1246*10000</f>
        <v>0</v>
      </c>
      <c r="L94" s="14">
        <f>'Absolute counts'!L94/'Absolute counts'!L$1246*10000</f>
        <v>0</v>
      </c>
      <c r="M94">
        <f>'Absolute counts'!M94/'Absolute counts'!M$1246*10000</f>
        <v>0</v>
      </c>
      <c r="N94">
        <f>'Absolute counts'!N94/'Absolute counts'!N$1246*10000</f>
        <v>0</v>
      </c>
      <c r="O94">
        <f>'Absolute counts'!O94/'Absolute counts'!O$1246*10000</f>
        <v>0</v>
      </c>
      <c r="P94">
        <f>'Absolute counts'!P94/'Absolute counts'!P$1246*10000</f>
        <v>0</v>
      </c>
      <c r="Q94">
        <f t="shared" si="4"/>
        <v>0</v>
      </c>
      <c r="R94" t="str">
        <f t="shared" si="5"/>
        <v/>
      </c>
      <c r="S94">
        <f t="shared" si="6"/>
        <v>0</v>
      </c>
      <c r="T94">
        <f t="shared" si="7"/>
        <v>0</v>
      </c>
    </row>
    <row r="95" spans="1:20" x14ac:dyDescent="0.25">
      <c r="A95">
        <v>97</v>
      </c>
      <c r="B95" t="s">
        <v>42</v>
      </c>
      <c r="C95">
        <v>28100</v>
      </c>
      <c r="D95">
        <v>541</v>
      </c>
      <c r="E95" s="14">
        <f>'Absolute counts'!E95/'Absolute counts'!E$1246*10000</f>
        <v>4.3227967100263314</v>
      </c>
      <c r="F95" s="14">
        <f>'Absolute counts'!F95/'Absolute counts'!F$1246*10000</f>
        <v>31.850377168176408</v>
      </c>
      <c r="G95" s="14">
        <f>'Absolute counts'!G95/'Absolute counts'!G$1246*10000</f>
        <v>34.571737247653999</v>
      </c>
      <c r="H95" s="14">
        <f>'Absolute counts'!H95/'Absolute counts'!H$1246*10000</f>
        <v>40.804585861684046</v>
      </c>
      <c r="I95" s="14">
        <f>'Absolute counts'!I95/'Absolute counts'!I$1246*10000</f>
        <v>8.5432890799999512</v>
      </c>
      <c r="J95" s="14">
        <f>'Absolute counts'!J95/'Absolute counts'!J$1246*10000</f>
        <v>50.248963737323706</v>
      </c>
      <c r="K95" s="14">
        <f>'Absolute counts'!K95/'Absolute counts'!K$1246*10000</f>
        <v>17.191183762029944</v>
      </c>
      <c r="L95" s="14">
        <f>'Absolute counts'!L95/'Absolute counts'!L$1246*10000</f>
        <v>18.542966269941246</v>
      </c>
      <c r="M95">
        <f>'Absolute counts'!M95/'Absolute counts'!M$1246*10000</f>
        <v>26.761309157519644</v>
      </c>
      <c r="N95">
        <f>'Absolute counts'!N95/'Absolute counts'!N$1246*10000</f>
        <v>20.83173253421441</v>
      </c>
      <c r="O95">
        <f>'Absolute counts'!O95/'Absolute counts'!O$1246*10000</f>
        <v>12.071189063709053</v>
      </c>
      <c r="P95">
        <f>'Absolute counts'!P95/'Absolute counts'!P$1246*10000</f>
        <v>19.659168172016358</v>
      </c>
      <c r="Q95">
        <f t="shared" si="4"/>
        <v>1</v>
      </c>
      <c r="R95">
        <f t="shared" si="5"/>
        <v>0.38900941855090232</v>
      </c>
      <c r="S95">
        <f t="shared" si="6"/>
        <v>26.790419080984911</v>
      </c>
      <c r="T95">
        <f t="shared" si="7"/>
        <v>19.573273039480142</v>
      </c>
    </row>
    <row r="96" spans="1:20" x14ac:dyDescent="0.25">
      <c r="A96">
        <v>98</v>
      </c>
      <c r="B96" t="s">
        <v>561</v>
      </c>
      <c r="C96">
        <v>116100</v>
      </c>
      <c r="D96">
        <v>81</v>
      </c>
      <c r="E96" s="14">
        <f>'Absolute counts'!E96/'Absolute counts'!E$1246*10000</f>
        <v>0</v>
      </c>
      <c r="F96" s="14">
        <f>'Absolute counts'!F96/'Absolute counts'!F$1246*10000</f>
        <v>0</v>
      </c>
      <c r="G96" s="14">
        <f>'Absolute counts'!G96/'Absolute counts'!G$1246*10000</f>
        <v>0</v>
      </c>
      <c r="H96" s="14">
        <f>'Absolute counts'!H96/'Absolute counts'!H$1246*10000</f>
        <v>0</v>
      </c>
      <c r="I96" s="14">
        <f>'Absolute counts'!I96/'Absolute counts'!I$1246*10000</f>
        <v>0</v>
      </c>
      <c r="J96" s="14">
        <f>'Absolute counts'!J96/'Absolute counts'!J$1246*10000</f>
        <v>0</v>
      </c>
      <c r="K96" s="14">
        <f>'Absolute counts'!K96/'Absolute counts'!K$1246*10000</f>
        <v>0</v>
      </c>
      <c r="L96" s="14">
        <f>'Absolute counts'!L96/'Absolute counts'!L$1246*10000</f>
        <v>0</v>
      </c>
      <c r="M96">
        <f>'Absolute counts'!M96/'Absolute counts'!M$1246*10000</f>
        <v>0</v>
      </c>
      <c r="N96">
        <f>'Absolute counts'!N96/'Absolute counts'!N$1246*10000</f>
        <v>0</v>
      </c>
      <c r="O96">
        <f>'Absolute counts'!O96/'Absolute counts'!O$1246*10000</f>
        <v>0</v>
      </c>
      <c r="P96">
        <f>'Absolute counts'!P96/'Absolute counts'!P$1246*10000</f>
        <v>0</v>
      </c>
      <c r="Q96">
        <f t="shared" si="4"/>
        <v>0</v>
      </c>
      <c r="R96" t="str">
        <f t="shared" si="5"/>
        <v/>
      </c>
      <c r="S96">
        <f t="shared" si="6"/>
        <v>0</v>
      </c>
      <c r="T96">
        <f t="shared" si="7"/>
        <v>0</v>
      </c>
    </row>
    <row r="97" spans="1:20" x14ac:dyDescent="0.25">
      <c r="A97">
        <v>99</v>
      </c>
      <c r="B97" t="s">
        <v>562</v>
      </c>
      <c r="C97">
        <v>85200</v>
      </c>
      <c r="D97">
        <v>612</v>
      </c>
      <c r="E97" s="14">
        <f>'Absolute counts'!E97/'Absolute counts'!E$1246*10000</f>
        <v>0</v>
      </c>
      <c r="F97" s="14">
        <f>'Absolute counts'!F97/'Absolute counts'!F$1246*10000</f>
        <v>0</v>
      </c>
      <c r="G97" s="14">
        <f>'Absolute counts'!G97/'Absolute counts'!G$1246*10000</f>
        <v>0</v>
      </c>
      <c r="H97" s="14">
        <f>'Absolute counts'!H97/'Absolute counts'!H$1246*10000</f>
        <v>0</v>
      </c>
      <c r="I97" s="14">
        <f>'Absolute counts'!I97/'Absolute counts'!I$1246*10000</f>
        <v>0</v>
      </c>
      <c r="J97" s="14">
        <f>'Absolute counts'!J97/'Absolute counts'!J$1246*10000</f>
        <v>0</v>
      </c>
      <c r="K97" s="14">
        <f>'Absolute counts'!K97/'Absolute counts'!K$1246*10000</f>
        <v>0</v>
      </c>
      <c r="L97" s="14">
        <f>'Absolute counts'!L97/'Absolute counts'!L$1246*10000</f>
        <v>0</v>
      </c>
      <c r="M97">
        <f>'Absolute counts'!M97/'Absolute counts'!M$1246*10000</f>
        <v>0</v>
      </c>
      <c r="N97">
        <f>'Absolute counts'!N97/'Absolute counts'!N$1246*10000</f>
        <v>0</v>
      </c>
      <c r="O97">
        <f>'Absolute counts'!O97/'Absolute counts'!O$1246*10000</f>
        <v>0</v>
      </c>
      <c r="P97">
        <f>'Absolute counts'!P97/'Absolute counts'!P$1246*10000</f>
        <v>0</v>
      </c>
      <c r="Q97">
        <f t="shared" si="4"/>
        <v>0</v>
      </c>
      <c r="R97" t="str">
        <f t="shared" si="5"/>
        <v/>
      </c>
      <c r="S97">
        <f t="shared" si="6"/>
        <v>0</v>
      </c>
      <c r="T97">
        <f t="shared" si="7"/>
        <v>0</v>
      </c>
    </row>
    <row r="98" spans="1:20" x14ac:dyDescent="0.25">
      <c r="A98">
        <v>100</v>
      </c>
      <c r="B98" t="s">
        <v>43</v>
      </c>
      <c r="C98">
        <v>84200</v>
      </c>
      <c r="D98">
        <v>165</v>
      </c>
      <c r="E98" s="14">
        <f>'Absolute counts'!E98/'Absolute counts'!E$1246*10000</f>
        <v>0.19754716147969797</v>
      </c>
      <c r="F98" s="14">
        <f>'Absolute counts'!F98/'Absolute counts'!F$1246*10000</f>
        <v>0.51619095717149677</v>
      </c>
      <c r="G98" s="14">
        <f>'Absolute counts'!G98/'Absolute counts'!G$1246*10000</f>
        <v>0</v>
      </c>
      <c r="H98" s="14">
        <f>'Absolute counts'!H98/'Absolute counts'!H$1246*10000</f>
        <v>0.34334449584438709</v>
      </c>
      <c r="I98" s="14">
        <f>'Absolute counts'!I98/'Absolute counts'!I$1246*10000</f>
        <v>1.2327978470418399E-2</v>
      </c>
      <c r="J98" s="14">
        <f>'Absolute counts'!J98/'Absolute counts'!J$1246*10000</f>
        <v>8.6898337634801037E-2</v>
      </c>
      <c r="K98" s="14">
        <f>'Absolute counts'!K98/'Absolute counts'!K$1246*10000</f>
        <v>5.6503479908068845E-2</v>
      </c>
      <c r="L98" s="14">
        <f>'Absolute counts'!L98/'Absolute counts'!L$1246*10000</f>
        <v>0</v>
      </c>
      <c r="M98">
        <f>'Absolute counts'!M98/'Absolute counts'!M$1246*10000</f>
        <v>0.22488495090352642</v>
      </c>
      <c r="N98">
        <f>'Absolute counts'!N98/'Absolute counts'!N$1246*10000</f>
        <v>0.11952633421270566</v>
      </c>
      <c r="O98">
        <f>'Absolute counts'!O98/'Absolute counts'!O$1246*10000</f>
        <v>6.5655262972776518E-2</v>
      </c>
      <c r="P98">
        <f>'Absolute counts'!P98/'Absolute counts'!P$1246*10000</f>
        <v>3.6456501014402141E-2</v>
      </c>
      <c r="Q98">
        <f t="shared" si="4"/>
        <v>1</v>
      </c>
      <c r="R98">
        <f t="shared" si="5"/>
        <v>0.39013519612858005</v>
      </c>
      <c r="S98">
        <f t="shared" si="6"/>
        <v>0.17325891578698147</v>
      </c>
      <c r="T98">
        <f t="shared" si="7"/>
        <v>8.930460982068214E-2</v>
      </c>
    </row>
    <row r="99" spans="1:20" x14ac:dyDescent="0.25">
      <c r="A99">
        <v>101</v>
      </c>
      <c r="B99" t="s">
        <v>44</v>
      </c>
      <c r="C99">
        <v>90100</v>
      </c>
      <c r="D99">
        <v>607</v>
      </c>
      <c r="E99" s="14">
        <f>'Absolute counts'!E99/'Absolute counts'!E$1246*10000</f>
        <v>2.812141945769818</v>
      </c>
      <c r="F99" s="14">
        <f>'Absolute counts'!F99/'Absolute counts'!F$1246*10000</f>
        <v>0.64175091972672571</v>
      </c>
      <c r="G99" s="14">
        <f>'Absolute counts'!G99/'Absolute counts'!G$1246*10000</f>
        <v>6.6964883615032278</v>
      </c>
      <c r="H99" s="14">
        <f>'Absolute counts'!H99/'Absolute counts'!H$1246*10000</f>
        <v>2.6246779237882039</v>
      </c>
      <c r="I99" s="14">
        <f>'Absolute counts'!I99/'Absolute counts'!I$1246*10000</f>
        <v>0</v>
      </c>
      <c r="J99" s="14">
        <f>'Absolute counts'!J99/'Absolute counts'!J$1246*10000</f>
        <v>0.39104251935660467</v>
      </c>
      <c r="K99" s="14">
        <f>'Absolute counts'!K99/'Absolute counts'!K$1246*10000</f>
        <v>5.5514669009677631</v>
      </c>
      <c r="L99" s="14">
        <f>'Absolute counts'!L99/'Absolute counts'!L$1246*10000</f>
        <v>1.4511886646040977</v>
      </c>
      <c r="M99">
        <f>'Absolute counts'!M99/'Absolute counts'!M$1246*10000</f>
        <v>6.5216635762022657</v>
      </c>
      <c r="N99">
        <f>'Absolute counts'!N99/'Absolute counts'!N$1246*10000</f>
        <v>0.20490228722178111</v>
      </c>
      <c r="O99">
        <f>'Absolute counts'!O99/'Absolute counts'!O$1246*10000</f>
        <v>5.8995943442680607</v>
      </c>
      <c r="P99">
        <f>'Absolute counts'!P99/'Absolute counts'!P$1246*10000</f>
        <v>0.34633675963682031</v>
      </c>
      <c r="Q99">
        <f t="shared" si="4"/>
        <v>1</v>
      </c>
      <c r="R99">
        <f t="shared" si="5"/>
        <v>0.90060265139957352</v>
      </c>
      <c r="S99">
        <f t="shared" si="6"/>
        <v>2.6739383673017629</v>
      </c>
      <c r="T99">
        <f t="shared" si="7"/>
        <v>2.8847371263866051</v>
      </c>
    </row>
    <row r="100" spans="1:20" x14ac:dyDescent="0.25">
      <c r="A100">
        <v>102</v>
      </c>
      <c r="B100" t="s">
        <v>563</v>
      </c>
      <c r="C100">
        <v>108800</v>
      </c>
      <c r="D100">
        <v>760</v>
      </c>
      <c r="E100" s="14">
        <f>'Absolute counts'!E100/'Absolute counts'!E$1246*10000</f>
        <v>0</v>
      </c>
      <c r="F100" s="14">
        <f>'Absolute counts'!F100/'Absolute counts'!F$1246*10000</f>
        <v>0</v>
      </c>
      <c r="G100" s="14">
        <f>'Absolute counts'!G100/'Absolute counts'!G$1246*10000</f>
        <v>0</v>
      </c>
      <c r="H100" s="14">
        <f>'Absolute counts'!H100/'Absolute counts'!H$1246*10000</f>
        <v>0</v>
      </c>
      <c r="I100" s="14">
        <f>'Absolute counts'!I100/'Absolute counts'!I$1246*10000</f>
        <v>0</v>
      </c>
      <c r="J100" s="14">
        <f>'Absolute counts'!J100/'Absolute counts'!J$1246*10000</f>
        <v>0</v>
      </c>
      <c r="K100" s="14">
        <f>'Absolute counts'!K100/'Absolute counts'!K$1246*10000</f>
        <v>0</v>
      </c>
      <c r="L100" s="14">
        <f>'Absolute counts'!L100/'Absolute counts'!L$1246*10000</f>
        <v>0</v>
      </c>
      <c r="M100">
        <f>'Absolute counts'!M100/'Absolute counts'!M$1246*10000</f>
        <v>0</v>
      </c>
      <c r="N100">
        <f>'Absolute counts'!N100/'Absolute counts'!N$1246*10000</f>
        <v>0</v>
      </c>
      <c r="O100">
        <f>'Absolute counts'!O100/'Absolute counts'!O$1246*10000</f>
        <v>0</v>
      </c>
      <c r="P100">
        <f>'Absolute counts'!P100/'Absolute counts'!P$1246*10000</f>
        <v>0</v>
      </c>
      <c r="Q100">
        <f t="shared" si="4"/>
        <v>0</v>
      </c>
      <c r="R100" t="str">
        <f t="shared" si="5"/>
        <v/>
      </c>
      <c r="S100">
        <f t="shared" si="6"/>
        <v>0</v>
      </c>
      <c r="T100">
        <f t="shared" si="7"/>
        <v>0</v>
      </c>
    </row>
    <row r="101" spans="1:20" x14ac:dyDescent="0.25">
      <c r="A101">
        <v>103</v>
      </c>
      <c r="B101" t="s">
        <v>564</v>
      </c>
      <c r="C101">
        <v>70900</v>
      </c>
      <c r="D101">
        <v>71</v>
      </c>
      <c r="E101" s="14">
        <f>'Absolute counts'!E101/'Absolute counts'!E$1246*10000</f>
        <v>0</v>
      </c>
      <c r="F101" s="14">
        <f>'Absolute counts'!F101/'Absolute counts'!F$1246*10000</f>
        <v>0</v>
      </c>
      <c r="G101" s="14">
        <f>'Absolute counts'!G101/'Absolute counts'!G$1246*10000</f>
        <v>0</v>
      </c>
      <c r="H101" s="14">
        <f>'Absolute counts'!H101/'Absolute counts'!H$1246*10000</f>
        <v>0</v>
      </c>
      <c r="I101" s="14">
        <f>'Absolute counts'!I101/'Absolute counts'!I$1246*10000</f>
        <v>0</v>
      </c>
      <c r="J101" s="14">
        <f>'Absolute counts'!J101/'Absolute counts'!J$1246*10000</f>
        <v>0</v>
      </c>
      <c r="K101" s="14">
        <f>'Absolute counts'!K101/'Absolute counts'!K$1246*10000</f>
        <v>0</v>
      </c>
      <c r="L101" s="14">
        <f>'Absolute counts'!L101/'Absolute counts'!L$1246*10000</f>
        <v>0</v>
      </c>
      <c r="M101">
        <f>'Absolute counts'!M101/'Absolute counts'!M$1246*10000</f>
        <v>0</v>
      </c>
      <c r="N101">
        <f>'Absolute counts'!N101/'Absolute counts'!N$1246*10000</f>
        <v>0</v>
      </c>
      <c r="O101">
        <f>'Absolute counts'!O101/'Absolute counts'!O$1246*10000</f>
        <v>0</v>
      </c>
      <c r="P101">
        <f>'Absolute counts'!P101/'Absolute counts'!P$1246*10000</f>
        <v>0</v>
      </c>
      <c r="Q101">
        <f t="shared" si="4"/>
        <v>0</v>
      </c>
      <c r="R101" t="str">
        <f t="shared" si="5"/>
        <v/>
      </c>
      <c r="S101">
        <f t="shared" si="6"/>
        <v>0</v>
      </c>
      <c r="T101">
        <f t="shared" si="7"/>
        <v>0</v>
      </c>
    </row>
    <row r="102" spans="1:20" x14ac:dyDescent="0.25">
      <c r="A102">
        <v>104</v>
      </c>
      <c r="B102" t="s">
        <v>45</v>
      </c>
      <c r="C102">
        <v>23400</v>
      </c>
      <c r="D102">
        <v>95</v>
      </c>
      <c r="E102" s="14">
        <f>'Absolute counts'!E102/'Absolute counts'!E$1246*10000</f>
        <v>0</v>
      </c>
      <c r="F102" s="14">
        <f>'Absolute counts'!F102/'Absolute counts'!F$1246*10000</f>
        <v>0</v>
      </c>
      <c r="G102" s="14">
        <f>'Absolute counts'!G102/'Absolute counts'!G$1246*10000</f>
        <v>0</v>
      </c>
      <c r="H102" s="14">
        <f>'Absolute counts'!H102/'Absolute counts'!H$1246*10000</f>
        <v>0</v>
      </c>
      <c r="I102" s="14">
        <f>'Absolute counts'!I102/'Absolute counts'!I$1246*10000</f>
        <v>2.4655956940836797E-2</v>
      </c>
      <c r="J102" s="14">
        <f>'Absolute counts'!J102/'Absolute counts'!J$1246*10000</f>
        <v>0</v>
      </c>
      <c r="K102" s="14">
        <f>'Absolute counts'!K102/'Absolute counts'!K$1246*10000</f>
        <v>0</v>
      </c>
      <c r="L102" s="14">
        <f>'Absolute counts'!L102/'Absolute counts'!L$1246*10000</f>
        <v>0</v>
      </c>
      <c r="M102">
        <f>'Absolute counts'!M102/'Absolute counts'!M$1246*10000</f>
        <v>0</v>
      </c>
      <c r="N102">
        <f>'Absolute counts'!N102/'Absolute counts'!N$1246*10000</f>
        <v>8.5375953009075457E-3</v>
      </c>
      <c r="O102">
        <f>'Absolute counts'!O102/'Absolute counts'!O$1246*10000</f>
        <v>0</v>
      </c>
      <c r="P102">
        <f>'Absolute counts'!P102/'Absolute counts'!P$1246*10000</f>
        <v>0</v>
      </c>
      <c r="Q102">
        <f t="shared" si="4"/>
        <v>1</v>
      </c>
      <c r="R102">
        <f t="shared" si="5"/>
        <v>0.69245945248548835</v>
      </c>
      <c r="S102">
        <f t="shared" si="6"/>
        <v>3.5222795629766854E-3</v>
      </c>
      <c r="T102">
        <f t="shared" si="7"/>
        <v>1.7075190601815091E-3</v>
      </c>
    </row>
    <row r="103" spans="1:20" x14ac:dyDescent="0.25">
      <c r="A103">
        <v>105</v>
      </c>
      <c r="B103" t="s">
        <v>46</v>
      </c>
      <c r="C103">
        <v>86800</v>
      </c>
      <c r="D103">
        <v>398</v>
      </c>
      <c r="E103" s="14">
        <f>'Absolute counts'!E103/'Absolute counts'!E$1246*10000</f>
        <v>1.1620421263511644E-2</v>
      </c>
      <c r="F103" s="14">
        <f>'Absolute counts'!F103/'Absolute counts'!F$1246*10000</f>
        <v>0</v>
      </c>
      <c r="G103" s="14">
        <f>'Absolute counts'!G103/'Absolute counts'!G$1246*10000</f>
        <v>0.76786399878570344</v>
      </c>
      <c r="H103" s="14">
        <f>'Absolute counts'!H103/'Absolute counts'!H$1246*10000</f>
        <v>0.35097437352981792</v>
      </c>
      <c r="I103" s="14">
        <f>'Absolute counts'!I103/'Absolute counts'!I$1246*10000</f>
        <v>0</v>
      </c>
      <c r="J103" s="14">
        <f>'Absolute counts'!J103/'Absolute counts'!J$1246*10000</f>
        <v>1.4989963242003181</v>
      </c>
      <c r="K103" s="14">
        <f>'Absolute counts'!K103/'Absolute counts'!K$1246*10000</f>
        <v>7.062934988508604E-2</v>
      </c>
      <c r="L103" s="14">
        <f>'Absolute counts'!L103/'Absolute counts'!L$1246*10000</f>
        <v>0.64497273982404335</v>
      </c>
      <c r="M103">
        <f>'Absolute counts'!M103/'Absolute counts'!M$1246*10000</f>
        <v>3.9252645975888245</v>
      </c>
      <c r="N103">
        <f>'Absolute counts'!N103/'Absolute counts'!N$1246*10000</f>
        <v>9.3913548309983011E-2</v>
      </c>
      <c r="O103">
        <f>'Absolute counts'!O103/'Absolute counts'!O$1246*10000</f>
        <v>5.62759396909513E-2</v>
      </c>
      <c r="P103">
        <f>'Absolute counts'!P103/'Absolute counts'!P$1246*10000</f>
        <v>1.449145915322485</v>
      </c>
      <c r="Q103">
        <f t="shared" si="4"/>
        <v>1</v>
      </c>
      <c r="R103">
        <f t="shared" si="5"/>
        <v>0.21982282029874048</v>
      </c>
      <c r="S103">
        <f t="shared" si="6"/>
        <v>0.38572635252349097</v>
      </c>
      <c r="T103">
        <f t="shared" si="7"/>
        <v>1.2339145481472573</v>
      </c>
    </row>
    <row r="104" spans="1:20" x14ac:dyDescent="0.25">
      <c r="A104">
        <v>106</v>
      </c>
      <c r="B104" t="s">
        <v>565</v>
      </c>
      <c r="C104">
        <v>93700</v>
      </c>
      <c r="D104">
        <v>370</v>
      </c>
      <c r="E104" s="14">
        <f>'Absolute counts'!E104/'Absolute counts'!E$1246*10000</f>
        <v>0</v>
      </c>
      <c r="F104" s="14">
        <f>'Absolute counts'!F104/'Absolute counts'!F$1246*10000</f>
        <v>0</v>
      </c>
      <c r="G104" s="14">
        <f>'Absolute counts'!G104/'Absolute counts'!G$1246*10000</f>
        <v>0</v>
      </c>
      <c r="H104" s="14">
        <f>'Absolute counts'!H104/'Absolute counts'!H$1246*10000</f>
        <v>0</v>
      </c>
      <c r="I104" s="14">
        <f>'Absolute counts'!I104/'Absolute counts'!I$1246*10000</f>
        <v>0</v>
      </c>
      <c r="J104" s="14">
        <f>'Absolute counts'!J104/'Absolute counts'!J$1246*10000</f>
        <v>0</v>
      </c>
      <c r="K104" s="14">
        <f>'Absolute counts'!K104/'Absolute counts'!K$1246*10000</f>
        <v>0</v>
      </c>
      <c r="L104" s="14">
        <f>'Absolute counts'!L104/'Absolute counts'!L$1246*10000</f>
        <v>0</v>
      </c>
      <c r="M104">
        <f>'Absolute counts'!M104/'Absolute counts'!M$1246*10000</f>
        <v>0</v>
      </c>
      <c r="N104">
        <f>'Absolute counts'!N104/'Absolute counts'!N$1246*10000</f>
        <v>0</v>
      </c>
      <c r="O104">
        <f>'Absolute counts'!O104/'Absolute counts'!O$1246*10000</f>
        <v>0</v>
      </c>
      <c r="P104">
        <f>'Absolute counts'!P104/'Absolute counts'!P$1246*10000</f>
        <v>0</v>
      </c>
      <c r="Q104">
        <f t="shared" si="4"/>
        <v>0</v>
      </c>
      <c r="R104" t="str">
        <f t="shared" si="5"/>
        <v/>
      </c>
      <c r="S104">
        <f t="shared" si="6"/>
        <v>0</v>
      </c>
      <c r="T104">
        <f t="shared" si="7"/>
        <v>0</v>
      </c>
    </row>
    <row r="105" spans="1:20" x14ac:dyDescent="0.25">
      <c r="A105">
        <v>107</v>
      </c>
      <c r="B105" t="s">
        <v>566</v>
      </c>
      <c r="C105">
        <v>1000</v>
      </c>
      <c r="D105">
        <v>500</v>
      </c>
      <c r="E105" s="14">
        <f>'Absolute counts'!E105/'Absolute counts'!E$1246*10000</f>
        <v>0</v>
      </c>
      <c r="F105" s="14">
        <f>'Absolute counts'!F105/'Absolute counts'!F$1246*10000</f>
        <v>0</v>
      </c>
      <c r="G105" s="14">
        <f>'Absolute counts'!G105/'Absolute counts'!G$1246*10000</f>
        <v>0</v>
      </c>
      <c r="H105" s="14">
        <f>'Absolute counts'!H105/'Absolute counts'!H$1246*10000</f>
        <v>0</v>
      </c>
      <c r="I105" s="14">
        <f>'Absolute counts'!I105/'Absolute counts'!I$1246*10000</f>
        <v>0</v>
      </c>
      <c r="J105" s="14">
        <f>'Absolute counts'!J105/'Absolute counts'!J$1246*10000</f>
        <v>0</v>
      </c>
      <c r="K105" s="14">
        <f>'Absolute counts'!K105/'Absolute counts'!K$1246*10000</f>
        <v>0</v>
      </c>
      <c r="L105" s="14">
        <f>'Absolute counts'!L105/'Absolute counts'!L$1246*10000</f>
        <v>0</v>
      </c>
      <c r="M105">
        <f>'Absolute counts'!M105/'Absolute counts'!M$1246*10000</f>
        <v>0</v>
      </c>
      <c r="N105">
        <f>'Absolute counts'!N105/'Absolute counts'!N$1246*10000</f>
        <v>0</v>
      </c>
      <c r="O105">
        <f>'Absolute counts'!O105/'Absolute counts'!O$1246*10000</f>
        <v>0</v>
      </c>
      <c r="P105">
        <f>'Absolute counts'!P105/'Absolute counts'!P$1246*10000</f>
        <v>0</v>
      </c>
      <c r="Q105">
        <f t="shared" si="4"/>
        <v>0</v>
      </c>
      <c r="R105" t="str">
        <f t="shared" si="5"/>
        <v/>
      </c>
      <c r="S105">
        <f t="shared" si="6"/>
        <v>0</v>
      </c>
      <c r="T105">
        <f t="shared" si="7"/>
        <v>0</v>
      </c>
    </row>
    <row r="106" spans="1:20" x14ac:dyDescent="0.25">
      <c r="A106">
        <v>108</v>
      </c>
      <c r="B106" t="s">
        <v>567</v>
      </c>
      <c r="C106">
        <v>116200</v>
      </c>
      <c r="D106">
        <v>81</v>
      </c>
      <c r="E106" s="14">
        <f>'Absolute counts'!E106/'Absolute counts'!E$1246*10000</f>
        <v>0</v>
      </c>
      <c r="F106" s="14">
        <f>'Absolute counts'!F106/'Absolute counts'!F$1246*10000</f>
        <v>0</v>
      </c>
      <c r="G106" s="14">
        <f>'Absolute counts'!G106/'Absolute counts'!G$1246*10000</f>
        <v>0</v>
      </c>
      <c r="H106" s="14">
        <f>'Absolute counts'!H106/'Absolute counts'!H$1246*10000</f>
        <v>0</v>
      </c>
      <c r="I106" s="14">
        <f>'Absolute counts'!I106/'Absolute counts'!I$1246*10000</f>
        <v>0</v>
      </c>
      <c r="J106" s="14">
        <f>'Absolute counts'!J106/'Absolute counts'!J$1246*10000</f>
        <v>0</v>
      </c>
      <c r="K106" s="14">
        <f>'Absolute counts'!K106/'Absolute counts'!K$1246*10000</f>
        <v>0</v>
      </c>
      <c r="L106" s="14">
        <f>'Absolute counts'!L106/'Absolute counts'!L$1246*10000</f>
        <v>0</v>
      </c>
      <c r="M106">
        <f>'Absolute counts'!M106/'Absolute counts'!M$1246*10000</f>
        <v>0</v>
      </c>
      <c r="N106">
        <f>'Absolute counts'!N106/'Absolute counts'!N$1246*10000</f>
        <v>0</v>
      </c>
      <c r="O106">
        <f>'Absolute counts'!O106/'Absolute counts'!O$1246*10000</f>
        <v>0</v>
      </c>
      <c r="P106">
        <f>'Absolute counts'!P106/'Absolute counts'!P$1246*10000</f>
        <v>0</v>
      </c>
      <c r="Q106">
        <f t="shared" si="4"/>
        <v>0</v>
      </c>
      <c r="R106" t="str">
        <f t="shared" si="5"/>
        <v/>
      </c>
      <c r="S106">
        <f t="shared" si="6"/>
        <v>0</v>
      </c>
      <c r="T106">
        <f t="shared" si="7"/>
        <v>0</v>
      </c>
    </row>
    <row r="107" spans="1:20" x14ac:dyDescent="0.25">
      <c r="A107">
        <v>109</v>
      </c>
      <c r="B107" t="s">
        <v>568</v>
      </c>
      <c r="C107">
        <v>108900</v>
      </c>
      <c r="D107">
        <v>760</v>
      </c>
      <c r="E107" s="14">
        <f>'Absolute counts'!E107/'Absolute counts'!E$1246*10000</f>
        <v>0</v>
      </c>
      <c r="F107" s="14">
        <f>'Absolute counts'!F107/'Absolute counts'!F$1246*10000</f>
        <v>0</v>
      </c>
      <c r="G107" s="14">
        <f>'Absolute counts'!G107/'Absolute counts'!G$1246*10000</f>
        <v>0</v>
      </c>
      <c r="H107" s="14">
        <f>'Absolute counts'!H107/'Absolute counts'!H$1246*10000</f>
        <v>0</v>
      </c>
      <c r="I107" s="14">
        <f>'Absolute counts'!I107/'Absolute counts'!I$1246*10000</f>
        <v>0</v>
      </c>
      <c r="J107" s="14">
        <f>'Absolute counts'!J107/'Absolute counts'!J$1246*10000</f>
        <v>0</v>
      </c>
      <c r="K107" s="14">
        <f>'Absolute counts'!K107/'Absolute counts'!K$1246*10000</f>
        <v>0</v>
      </c>
      <c r="L107" s="14">
        <f>'Absolute counts'!L107/'Absolute counts'!L$1246*10000</f>
        <v>0</v>
      </c>
      <c r="M107">
        <f>'Absolute counts'!M107/'Absolute counts'!M$1246*10000</f>
        <v>0</v>
      </c>
      <c r="N107">
        <f>'Absolute counts'!N107/'Absolute counts'!N$1246*10000</f>
        <v>0</v>
      </c>
      <c r="O107">
        <f>'Absolute counts'!O107/'Absolute counts'!O$1246*10000</f>
        <v>0</v>
      </c>
      <c r="P107">
        <f>'Absolute counts'!P107/'Absolute counts'!P$1246*10000</f>
        <v>0</v>
      </c>
      <c r="Q107">
        <f t="shared" si="4"/>
        <v>0</v>
      </c>
      <c r="R107" t="str">
        <f t="shared" si="5"/>
        <v/>
      </c>
      <c r="S107">
        <f t="shared" si="6"/>
        <v>0</v>
      </c>
      <c r="T107">
        <f t="shared" si="7"/>
        <v>0</v>
      </c>
    </row>
    <row r="108" spans="1:20" x14ac:dyDescent="0.25">
      <c r="A108">
        <v>110</v>
      </c>
      <c r="B108" t="s">
        <v>569</v>
      </c>
      <c r="C108">
        <v>71500</v>
      </c>
      <c r="D108">
        <v>94</v>
      </c>
      <c r="E108" s="14">
        <f>'Absolute counts'!E108/'Absolute counts'!E$1246*10000</f>
        <v>0</v>
      </c>
      <c r="F108" s="14">
        <f>'Absolute counts'!F108/'Absolute counts'!F$1246*10000</f>
        <v>0</v>
      </c>
      <c r="G108" s="14">
        <f>'Absolute counts'!G108/'Absolute counts'!G$1246*10000</f>
        <v>0</v>
      </c>
      <c r="H108" s="14">
        <f>'Absolute counts'!H108/'Absolute counts'!H$1246*10000</f>
        <v>0</v>
      </c>
      <c r="I108" s="14">
        <f>'Absolute counts'!I108/'Absolute counts'!I$1246*10000</f>
        <v>0</v>
      </c>
      <c r="J108" s="14">
        <f>'Absolute counts'!J108/'Absolute counts'!J$1246*10000</f>
        <v>0</v>
      </c>
      <c r="K108" s="14">
        <f>'Absolute counts'!K108/'Absolute counts'!K$1246*10000</f>
        <v>0</v>
      </c>
      <c r="L108" s="14">
        <f>'Absolute counts'!L108/'Absolute counts'!L$1246*10000</f>
        <v>0</v>
      </c>
      <c r="M108">
        <f>'Absolute counts'!M108/'Absolute counts'!M$1246*10000</f>
        <v>0</v>
      </c>
      <c r="N108">
        <f>'Absolute counts'!N108/'Absolute counts'!N$1246*10000</f>
        <v>0</v>
      </c>
      <c r="O108">
        <f>'Absolute counts'!O108/'Absolute counts'!O$1246*10000</f>
        <v>0</v>
      </c>
      <c r="P108">
        <f>'Absolute counts'!P108/'Absolute counts'!P$1246*10000</f>
        <v>0</v>
      </c>
      <c r="Q108">
        <f t="shared" si="4"/>
        <v>0</v>
      </c>
      <c r="R108" t="str">
        <f t="shared" si="5"/>
        <v/>
      </c>
      <c r="S108">
        <f t="shared" si="6"/>
        <v>0</v>
      </c>
      <c r="T108">
        <f t="shared" si="7"/>
        <v>0</v>
      </c>
    </row>
    <row r="109" spans="1:20" x14ac:dyDescent="0.25">
      <c r="A109">
        <v>111</v>
      </c>
      <c r="B109" t="s">
        <v>570</v>
      </c>
      <c r="C109">
        <v>24000</v>
      </c>
      <c r="D109">
        <v>95</v>
      </c>
      <c r="E109" s="14">
        <f>'Absolute counts'!E109/'Absolute counts'!E$1246*10000</f>
        <v>0</v>
      </c>
      <c r="F109" s="14">
        <f>'Absolute counts'!F109/'Absolute counts'!F$1246*10000</f>
        <v>0</v>
      </c>
      <c r="G109" s="14">
        <f>'Absolute counts'!G109/'Absolute counts'!G$1246*10000</f>
        <v>0</v>
      </c>
      <c r="H109" s="14">
        <f>'Absolute counts'!H109/'Absolute counts'!H$1246*10000</f>
        <v>0</v>
      </c>
      <c r="I109" s="14">
        <f>'Absolute counts'!I109/'Absolute counts'!I$1246*10000</f>
        <v>0</v>
      </c>
      <c r="J109" s="14">
        <f>'Absolute counts'!J109/'Absolute counts'!J$1246*10000</f>
        <v>0</v>
      </c>
      <c r="K109" s="14">
        <f>'Absolute counts'!K109/'Absolute counts'!K$1246*10000</f>
        <v>0</v>
      </c>
      <c r="L109" s="14">
        <f>'Absolute counts'!L109/'Absolute counts'!L$1246*10000</f>
        <v>0</v>
      </c>
      <c r="M109">
        <f>'Absolute counts'!M109/'Absolute counts'!M$1246*10000</f>
        <v>0</v>
      </c>
      <c r="N109">
        <f>'Absolute counts'!N109/'Absolute counts'!N$1246*10000</f>
        <v>0</v>
      </c>
      <c r="O109">
        <f>'Absolute counts'!O109/'Absolute counts'!O$1246*10000</f>
        <v>0</v>
      </c>
      <c r="P109">
        <f>'Absolute counts'!P109/'Absolute counts'!P$1246*10000</f>
        <v>0</v>
      </c>
      <c r="Q109">
        <f t="shared" si="4"/>
        <v>0</v>
      </c>
      <c r="R109" t="str">
        <f t="shared" si="5"/>
        <v/>
      </c>
      <c r="S109">
        <f t="shared" si="6"/>
        <v>0</v>
      </c>
      <c r="T109">
        <f t="shared" si="7"/>
        <v>0</v>
      </c>
    </row>
    <row r="110" spans="1:20" x14ac:dyDescent="0.25">
      <c r="A110">
        <v>112</v>
      </c>
      <c r="B110" t="s">
        <v>571</v>
      </c>
      <c r="C110">
        <v>89800</v>
      </c>
      <c r="D110">
        <v>607</v>
      </c>
      <c r="E110" s="14">
        <f>'Absolute counts'!E110/'Absolute counts'!E$1246*10000</f>
        <v>0</v>
      </c>
      <c r="F110" s="14">
        <f>'Absolute counts'!F110/'Absolute counts'!F$1246*10000</f>
        <v>0</v>
      </c>
      <c r="G110" s="14">
        <f>'Absolute counts'!G110/'Absolute counts'!G$1246*10000</f>
        <v>0</v>
      </c>
      <c r="H110" s="14">
        <f>'Absolute counts'!H110/'Absolute counts'!H$1246*10000</f>
        <v>0</v>
      </c>
      <c r="I110" s="14">
        <f>'Absolute counts'!I110/'Absolute counts'!I$1246*10000</f>
        <v>0</v>
      </c>
      <c r="J110" s="14">
        <f>'Absolute counts'!J110/'Absolute counts'!J$1246*10000</f>
        <v>0</v>
      </c>
      <c r="K110" s="14">
        <f>'Absolute counts'!K110/'Absolute counts'!K$1246*10000</f>
        <v>0</v>
      </c>
      <c r="L110" s="14">
        <f>'Absolute counts'!L110/'Absolute counts'!L$1246*10000</f>
        <v>0</v>
      </c>
      <c r="M110">
        <f>'Absolute counts'!M110/'Absolute counts'!M$1246*10000</f>
        <v>0</v>
      </c>
      <c r="N110">
        <f>'Absolute counts'!N110/'Absolute counts'!N$1246*10000</f>
        <v>0</v>
      </c>
      <c r="O110">
        <f>'Absolute counts'!O110/'Absolute counts'!O$1246*10000</f>
        <v>0</v>
      </c>
      <c r="P110">
        <f>'Absolute counts'!P110/'Absolute counts'!P$1246*10000</f>
        <v>0</v>
      </c>
      <c r="Q110">
        <f t="shared" si="4"/>
        <v>0</v>
      </c>
      <c r="R110" t="str">
        <f t="shared" si="5"/>
        <v/>
      </c>
      <c r="S110">
        <f t="shared" si="6"/>
        <v>0</v>
      </c>
      <c r="T110">
        <f t="shared" si="7"/>
        <v>0</v>
      </c>
    </row>
    <row r="111" spans="1:20" x14ac:dyDescent="0.25">
      <c r="A111">
        <v>113</v>
      </c>
      <c r="B111" t="s">
        <v>47</v>
      </c>
      <c r="C111">
        <v>5100</v>
      </c>
      <c r="D111">
        <v>337</v>
      </c>
      <c r="E111" s="14">
        <f>'Absolute counts'!E111/'Absolute counts'!E$1246*10000</f>
        <v>6.5190563288300334</v>
      </c>
      <c r="F111" s="14">
        <f>'Absolute counts'!F111/'Absolute counts'!F$1246*10000</f>
        <v>13.072187212694391</v>
      </c>
      <c r="G111" s="14">
        <f>'Absolute counts'!G111/'Absolute counts'!G$1246*10000</f>
        <v>6.7143456638005699</v>
      </c>
      <c r="H111" s="14">
        <f>'Absolute counts'!H111/'Absolute counts'!H$1246*10000</f>
        <v>7.5230593978347935</v>
      </c>
      <c r="I111" s="14">
        <f>'Absolute counts'!I111/'Absolute counts'!I$1246*10000</f>
        <v>2.440939737142843</v>
      </c>
      <c r="J111" s="14">
        <f>'Absolute counts'!J111/'Absolute counts'!J$1246*10000</f>
        <v>7.5384307898189906</v>
      </c>
      <c r="K111" s="14">
        <f>'Absolute counts'!K111/'Absolute counts'!K$1246*10000</f>
        <v>2.5991600757711666</v>
      </c>
      <c r="L111" s="14">
        <f>'Absolute counts'!L111/'Absolute counts'!L$1246*10000</f>
        <v>21.707363774702959</v>
      </c>
      <c r="M111">
        <f>'Absolute counts'!M111/'Absolute counts'!M$1246*10000</f>
        <v>7.1145420831297441</v>
      </c>
      <c r="N111">
        <f>'Absolute counts'!N111/'Absolute counts'!N$1246*10000</f>
        <v>3.3211245720530354</v>
      </c>
      <c r="O111">
        <f>'Absolute counts'!O111/'Absolute counts'!O$1246*10000</f>
        <v>22.360306703871316</v>
      </c>
      <c r="P111">
        <f>'Absolute counts'!P111/'Absolute counts'!P$1246*10000</f>
        <v>1.9686510547777156</v>
      </c>
      <c r="Q111">
        <f t="shared" si="4"/>
        <v>1</v>
      </c>
      <c r="R111">
        <f t="shared" si="5"/>
        <v>0.27497962622316469</v>
      </c>
      <c r="S111">
        <f t="shared" si="6"/>
        <v>6.6295970294132545</v>
      </c>
      <c r="T111">
        <f t="shared" si="7"/>
        <v>11.294397637706954</v>
      </c>
    </row>
    <row r="112" spans="1:20" x14ac:dyDescent="0.25">
      <c r="A112">
        <v>114</v>
      </c>
      <c r="B112" t="s">
        <v>48</v>
      </c>
      <c r="C112">
        <v>86900</v>
      </c>
      <c r="D112">
        <v>398</v>
      </c>
      <c r="E112" s="14">
        <f>'Absolute counts'!E112/'Absolute counts'!E$1246*10000</f>
        <v>6.9722527581069865E-2</v>
      </c>
      <c r="F112" s="14">
        <f>'Absolute counts'!F112/'Absolute counts'!F$1246*10000</f>
        <v>5.5804427802323975E-2</v>
      </c>
      <c r="G112" s="14">
        <f>'Absolute counts'!G112/'Absolute counts'!G$1246*10000</f>
        <v>1.3750122768953295</v>
      </c>
      <c r="H112" s="14">
        <f>'Absolute counts'!H112/'Absolute counts'!H$1246*10000</f>
        <v>1.8998395436722755</v>
      </c>
      <c r="I112" s="14">
        <f>'Absolute counts'!I112/'Absolute counts'!I$1246*10000</f>
        <v>0</v>
      </c>
      <c r="J112" s="14">
        <f>'Absolute counts'!J112/'Absolute counts'!J$1246*10000</f>
        <v>4.7142348166879566</v>
      </c>
      <c r="K112" s="14">
        <f>'Absolute counts'!K112/'Absolute counts'!K$1246*10000</f>
        <v>0</v>
      </c>
      <c r="L112" s="14">
        <f>'Absolute counts'!L112/'Absolute counts'!L$1246*10000</f>
        <v>5.7644438621773872</v>
      </c>
      <c r="M112">
        <f>'Absolute counts'!M112/'Absolute counts'!M$1246*10000</f>
        <v>7.7074205900572235</v>
      </c>
      <c r="N112">
        <f>'Absolute counts'!N112/'Absolute counts'!N$1246*10000</f>
        <v>0.6061692663644358</v>
      </c>
      <c r="O112">
        <f>'Absolute counts'!O112/'Absolute counts'!O$1246*10000</f>
        <v>0</v>
      </c>
      <c r="P112">
        <f>'Absolute counts'!P112/'Absolute counts'!P$1246*10000</f>
        <v>3.6183077256794127</v>
      </c>
      <c r="Q112">
        <f t="shared" si="4"/>
        <v>1</v>
      </c>
      <c r="R112">
        <f t="shared" si="5"/>
        <v>0.13304328031128512</v>
      </c>
      <c r="S112">
        <f t="shared" si="6"/>
        <v>1.1592305132341365</v>
      </c>
      <c r="T112">
        <f t="shared" si="7"/>
        <v>3.5392682888556921</v>
      </c>
    </row>
    <row r="113" spans="1:20" x14ac:dyDescent="0.25">
      <c r="A113">
        <v>115</v>
      </c>
      <c r="B113" t="s">
        <v>572</v>
      </c>
      <c r="C113">
        <v>83000</v>
      </c>
      <c r="D113">
        <v>323</v>
      </c>
      <c r="E113" s="14">
        <f>'Absolute counts'!E113/'Absolute counts'!E$1246*10000</f>
        <v>1.1620421263511644E-2</v>
      </c>
      <c r="F113" s="14">
        <f>'Absolute counts'!F113/'Absolute counts'!F$1246*10000</f>
        <v>0</v>
      </c>
      <c r="G113" s="14">
        <f>'Absolute counts'!G113/'Absolute counts'!G$1246*10000</f>
        <v>0</v>
      </c>
      <c r="H113" s="14">
        <f>'Absolute counts'!H113/'Absolute counts'!H$1246*10000</f>
        <v>0</v>
      </c>
      <c r="I113" s="14">
        <f>'Absolute counts'!I113/'Absolute counts'!I$1246*10000</f>
        <v>0</v>
      </c>
      <c r="J113" s="14">
        <f>'Absolute counts'!J113/'Absolute counts'!J$1246*10000</f>
        <v>0</v>
      </c>
      <c r="K113" s="14">
        <f>'Absolute counts'!K113/'Absolute counts'!K$1246*10000</f>
        <v>0</v>
      </c>
      <c r="L113" s="14">
        <f>'Absolute counts'!L113/'Absolute counts'!L$1246*10000</f>
        <v>0</v>
      </c>
      <c r="M113">
        <f>'Absolute counts'!M113/'Absolute counts'!M$1246*10000</f>
        <v>0</v>
      </c>
      <c r="N113">
        <f>'Absolute counts'!N113/'Absolute counts'!N$1246*10000</f>
        <v>0</v>
      </c>
      <c r="O113">
        <f>'Absolute counts'!O113/'Absolute counts'!O$1246*10000</f>
        <v>0</v>
      </c>
      <c r="P113">
        <f>'Absolute counts'!P113/'Absolute counts'!P$1246*10000</f>
        <v>0</v>
      </c>
      <c r="Q113">
        <f t="shared" si="4"/>
        <v>1</v>
      </c>
      <c r="R113">
        <f t="shared" si="5"/>
        <v>0.42411366209585688</v>
      </c>
      <c r="S113">
        <f t="shared" si="6"/>
        <v>1.6600601805016634E-3</v>
      </c>
      <c r="T113">
        <f t="shared" si="7"/>
        <v>0</v>
      </c>
    </row>
    <row r="114" spans="1:20" x14ac:dyDescent="0.25">
      <c r="A114">
        <v>116</v>
      </c>
      <c r="B114" t="s">
        <v>573</v>
      </c>
      <c r="C114">
        <v>116300</v>
      </c>
      <c r="D114">
        <v>81</v>
      </c>
      <c r="E114" s="14">
        <f>'Absolute counts'!E114/'Absolute counts'!E$1246*10000</f>
        <v>0</v>
      </c>
      <c r="F114" s="14">
        <f>'Absolute counts'!F114/'Absolute counts'!F$1246*10000</f>
        <v>0</v>
      </c>
      <c r="G114" s="14">
        <f>'Absolute counts'!G114/'Absolute counts'!G$1246*10000</f>
        <v>0</v>
      </c>
      <c r="H114" s="14">
        <f>'Absolute counts'!H114/'Absolute counts'!H$1246*10000</f>
        <v>0</v>
      </c>
      <c r="I114" s="14">
        <f>'Absolute counts'!I114/'Absolute counts'!I$1246*10000</f>
        <v>0</v>
      </c>
      <c r="J114" s="14">
        <f>'Absolute counts'!J114/'Absolute counts'!J$1246*10000</f>
        <v>0</v>
      </c>
      <c r="K114" s="14">
        <f>'Absolute counts'!K114/'Absolute counts'!K$1246*10000</f>
        <v>0</v>
      </c>
      <c r="L114" s="14">
        <f>'Absolute counts'!L114/'Absolute counts'!L$1246*10000</f>
        <v>0</v>
      </c>
      <c r="M114">
        <f>'Absolute counts'!M114/'Absolute counts'!M$1246*10000</f>
        <v>0</v>
      </c>
      <c r="N114">
        <f>'Absolute counts'!N114/'Absolute counts'!N$1246*10000</f>
        <v>0</v>
      </c>
      <c r="O114">
        <f>'Absolute counts'!O114/'Absolute counts'!O$1246*10000</f>
        <v>0</v>
      </c>
      <c r="P114">
        <f>'Absolute counts'!P114/'Absolute counts'!P$1246*10000</f>
        <v>0</v>
      </c>
      <c r="Q114">
        <f t="shared" si="4"/>
        <v>0</v>
      </c>
      <c r="R114" t="str">
        <f t="shared" si="5"/>
        <v/>
      </c>
      <c r="S114">
        <f t="shared" si="6"/>
        <v>0</v>
      </c>
      <c r="T114">
        <f t="shared" si="7"/>
        <v>0</v>
      </c>
    </row>
    <row r="115" spans="1:20" x14ac:dyDescent="0.25">
      <c r="A115">
        <v>117</v>
      </c>
      <c r="B115" t="s">
        <v>49</v>
      </c>
      <c r="C115">
        <v>98700</v>
      </c>
      <c r="D115">
        <v>848</v>
      </c>
      <c r="E115" s="14">
        <f>'Absolute counts'!E115/'Absolute counts'!E$1246*10000</f>
        <v>4.6481685054046575E-2</v>
      </c>
      <c r="F115" s="14">
        <f>'Absolute counts'!F115/'Absolute counts'!F$1246*10000</f>
        <v>0</v>
      </c>
      <c r="G115" s="14">
        <f>'Absolute counts'!G115/'Absolute counts'!G$1246*10000</f>
        <v>0.57143367351494212</v>
      </c>
      <c r="H115" s="14">
        <f>'Absolute counts'!H115/'Absolute counts'!H$1246*10000</f>
        <v>9.1558532225169895E-2</v>
      </c>
      <c r="I115" s="14">
        <f>'Absolute counts'!I115/'Absolute counts'!I$1246*10000</f>
        <v>0</v>
      </c>
      <c r="J115" s="14">
        <f>'Absolute counts'!J115/'Absolute counts'!J$1246*10000</f>
        <v>0.93415712957411123</v>
      </c>
      <c r="K115" s="14">
        <f>'Absolute counts'!K115/'Absolute counts'!K$1246*10000</f>
        <v>0.24013978960929258</v>
      </c>
      <c r="L115" s="14">
        <f>'Absolute counts'!L115/'Absolute counts'!L$1246*10000</f>
        <v>0.30233097179252033</v>
      </c>
      <c r="M115">
        <f>'Absolute counts'!M115/'Absolute counts'!M$1246*10000</f>
        <v>0</v>
      </c>
      <c r="N115">
        <f>'Absolute counts'!N115/'Absolute counts'!N$1246*10000</f>
        <v>0</v>
      </c>
      <c r="O115">
        <f>'Absolute counts'!O115/'Absolute counts'!O$1246*10000</f>
        <v>8.4413909536426954E-2</v>
      </c>
      <c r="P115">
        <f>'Absolute counts'!P115/'Absolute counts'!P$1246*10000</f>
        <v>0.45570626268002673</v>
      </c>
      <c r="Q115">
        <f t="shared" si="4"/>
        <v>1</v>
      </c>
      <c r="R115">
        <f t="shared" si="5"/>
        <v>0.58446008782592851</v>
      </c>
      <c r="S115">
        <f t="shared" si="6"/>
        <v>0.26911011571108034</v>
      </c>
      <c r="T115">
        <f t="shared" si="7"/>
        <v>0.16849022880179482</v>
      </c>
    </row>
    <row r="116" spans="1:20" x14ac:dyDescent="0.25">
      <c r="A116">
        <v>118</v>
      </c>
      <c r="B116" t="s">
        <v>50</v>
      </c>
      <c r="C116">
        <v>71700</v>
      </c>
      <c r="D116">
        <v>157</v>
      </c>
      <c r="E116" s="14">
        <f>'Absolute counts'!E116/'Absolute counts'!E$1246*10000</f>
        <v>0</v>
      </c>
      <c r="F116" s="14">
        <f>'Absolute counts'!F116/'Absolute counts'!F$1246*10000</f>
        <v>0</v>
      </c>
      <c r="G116" s="14">
        <f>'Absolute counts'!G116/'Absolute counts'!G$1246*10000</f>
        <v>0</v>
      </c>
      <c r="H116" s="14">
        <f>'Absolute counts'!H116/'Absolute counts'!H$1246*10000</f>
        <v>0</v>
      </c>
      <c r="I116" s="14">
        <f>'Absolute counts'!I116/'Absolute counts'!I$1246*10000</f>
        <v>0</v>
      </c>
      <c r="J116" s="14">
        <f>'Absolute counts'!J116/'Absolute counts'!J$1246*10000</f>
        <v>0</v>
      </c>
      <c r="K116" s="14">
        <f>'Absolute counts'!K116/'Absolute counts'!K$1246*10000</f>
        <v>0</v>
      </c>
      <c r="L116" s="14">
        <f>'Absolute counts'!L116/'Absolute counts'!L$1246*10000</f>
        <v>0</v>
      </c>
      <c r="M116">
        <f>'Absolute counts'!M116/'Absolute counts'!M$1246*10000</f>
        <v>0</v>
      </c>
      <c r="N116">
        <f>'Absolute counts'!N116/'Absolute counts'!N$1246*10000</f>
        <v>0</v>
      </c>
      <c r="O116">
        <f>'Absolute counts'!O116/'Absolute counts'!O$1246*10000</f>
        <v>0</v>
      </c>
      <c r="P116">
        <f>'Absolute counts'!P116/'Absolute counts'!P$1246*10000</f>
        <v>0</v>
      </c>
      <c r="Q116">
        <f t="shared" si="4"/>
        <v>0</v>
      </c>
      <c r="R116" t="str">
        <f t="shared" si="5"/>
        <v/>
      </c>
      <c r="S116">
        <f t="shared" si="6"/>
        <v>0</v>
      </c>
      <c r="T116">
        <f t="shared" si="7"/>
        <v>0</v>
      </c>
    </row>
    <row r="117" spans="1:20" x14ac:dyDescent="0.25">
      <c r="A117">
        <v>119</v>
      </c>
      <c r="B117" t="s">
        <v>574</v>
      </c>
      <c r="C117">
        <v>24600</v>
      </c>
      <c r="D117">
        <v>95</v>
      </c>
      <c r="E117" s="14">
        <f>'Absolute counts'!E117/'Absolute counts'!E$1246*10000</f>
        <v>0</v>
      </c>
      <c r="F117" s="14">
        <f>'Absolute counts'!F117/'Absolute counts'!F$1246*10000</f>
        <v>0</v>
      </c>
      <c r="G117" s="14">
        <f>'Absolute counts'!G117/'Absolute counts'!G$1246*10000</f>
        <v>0</v>
      </c>
      <c r="H117" s="14">
        <f>'Absolute counts'!H117/'Absolute counts'!H$1246*10000</f>
        <v>0</v>
      </c>
      <c r="I117" s="14">
        <f>'Absolute counts'!I117/'Absolute counts'!I$1246*10000</f>
        <v>0</v>
      </c>
      <c r="J117" s="14">
        <f>'Absolute counts'!J117/'Absolute counts'!J$1246*10000</f>
        <v>0</v>
      </c>
      <c r="K117" s="14">
        <f>'Absolute counts'!K117/'Absolute counts'!K$1246*10000</f>
        <v>0</v>
      </c>
      <c r="L117" s="14">
        <f>'Absolute counts'!L117/'Absolute counts'!L$1246*10000</f>
        <v>0</v>
      </c>
      <c r="M117">
        <f>'Absolute counts'!M117/'Absolute counts'!M$1246*10000</f>
        <v>0</v>
      </c>
      <c r="N117">
        <f>'Absolute counts'!N117/'Absolute counts'!N$1246*10000</f>
        <v>0</v>
      </c>
      <c r="O117">
        <f>'Absolute counts'!O117/'Absolute counts'!O$1246*10000</f>
        <v>0</v>
      </c>
      <c r="P117">
        <f>'Absolute counts'!P117/'Absolute counts'!P$1246*10000</f>
        <v>0</v>
      </c>
      <c r="Q117">
        <f t="shared" si="4"/>
        <v>0</v>
      </c>
      <c r="R117" t="str">
        <f t="shared" si="5"/>
        <v/>
      </c>
      <c r="S117">
        <f t="shared" si="6"/>
        <v>0</v>
      </c>
      <c r="T117">
        <f t="shared" si="7"/>
        <v>0</v>
      </c>
    </row>
    <row r="118" spans="1:20" x14ac:dyDescent="0.25">
      <c r="A118">
        <v>120</v>
      </c>
      <c r="B118" t="s">
        <v>51</v>
      </c>
      <c r="C118">
        <v>24100</v>
      </c>
      <c r="D118">
        <v>111</v>
      </c>
      <c r="E118" s="14">
        <f>'Absolute counts'!E118/'Absolute counts'!E$1246*10000</f>
        <v>7.5300329787555453</v>
      </c>
      <c r="F118" s="14">
        <f>'Absolute counts'!F118/'Absolute counts'!F$1246*10000</f>
        <v>45.787533011806822</v>
      </c>
      <c r="G118" s="14">
        <f>'Absolute counts'!G118/'Absolute counts'!G$1246*10000</f>
        <v>50.500450896883002</v>
      </c>
      <c r="H118" s="14">
        <f>'Absolute counts'!H118/'Absolute counts'!H$1246*10000</f>
        <v>11.994167721497258</v>
      </c>
      <c r="I118" s="14">
        <f>'Absolute counts'!I118/'Absolute counts'!I$1246*10000</f>
        <v>12.62384995370844</v>
      </c>
      <c r="J118" s="14">
        <f>'Absolute counts'!J118/'Absolute counts'!J$1246*10000</f>
        <v>24.483606628605195</v>
      </c>
      <c r="K118" s="14">
        <f>'Absolute counts'!K118/'Absolute counts'!K$1246*10000</f>
        <v>15.100555005431396</v>
      </c>
      <c r="L118" s="14">
        <f>'Absolute counts'!L118/'Absolute counts'!L$1246*10000</f>
        <v>55.447500226748232</v>
      </c>
      <c r="M118">
        <f>'Absolute counts'!M118/'Absolute counts'!M$1246*10000</f>
        <v>37.330901849985381</v>
      </c>
      <c r="N118">
        <f>'Absolute counts'!N118/'Absolute counts'!N$1246*10000</f>
        <v>14.326084914922863</v>
      </c>
      <c r="O118">
        <f>'Absolute counts'!O118/'Absolute counts'!O$1246*10000</f>
        <v>19.884165357469456</v>
      </c>
      <c r="P118">
        <f>'Absolute counts'!P118/'Absolute counts'!P$1246*10000</f>
        <v>13.498019500582393</v>
      </c>
      <c r="Q118">
        <f t="shared" si="4"/>
        <v>1</v>
      </c>
      <c r="R118">
        <f t="shared" si="5"/>
        <v>0.69981613685163047</v>
      </c>
      <c r="S118">
        <f t="shared" si="6"/>
        <v>24.002885170955381</v>
      </c>
      <c r="T118">
        <f t="shared" si="7"/>
        <v>28.097334369941667</v>
      </c>
    </row>
    <row r="119" spans="1:20" x14ac:dyDescent="0.25">
      <c r="A119">
        <v>121</v>
      </c>
      <c r="B119" t="s">
        <v>52</v>
      </c>
      <c r="C119">
        <v>16100</v>
      </c>
      <c r="D119">
        <v>409</v>
      </c>
      <c r="E119" s="14">
        <f>'Absolute counts'!E119/'Absolute counts'!E$1246*10000</f>
        <v>0.7901886459187919</v>
      </c>
      <c r="F119" s="14">
        <f>'Absolute counts'!F119/'Absolute counts'!F$1246*10000</f>
        <v>1.4230129089592614</v>
      </c>
      <c r="G119" s="14">
        <f>'Absolute counts'!G119/'Absolute counts'!G$1246*10000</f>
        <v>1.0000089286511487</v>
      </c>
      <c r="H119" s="14">
        <f>'Absolute counts'!H119/'Absolute counts'!H$1246*10000</f>
        <v>0.54172131566558857</v>
      </c>
      <c r="I119" s="14">
        <f>'Absolute counts'!I119/'Absolute counts'!I$1246*10000</f>
        <v>0.82597455751803273</v>
      </c>
      <c r="J119" s="14">
        <f>'Absolute counts'!J119/'Absolute counts'!J$1246*10000</f>
        <v>1.2383013112959149</v>
      </c>
      <c r="K119" s="14">
        <f>'Absolute counts'!K119/'Absolute counts'!K$1246*10000</f>
        <v>0.40965022933349904</v>
      </c>
      <c r="L119" s="14">
        <f>'Absolute counts'!L119/'Absolute counts'!L$1246*10000</f>
        <v>1.4914994608431003</v>
      </c>
      <c r="M119">
        <f>'Absolute counts'!M119/'Absolute counts'!M$1246*10000</f>
        <v>0.73598711204790468</v>
      </c>
      <c r="N119">
        <f>'Absolute counts'!N119/'Absolute counts'!N$1246*10000</f>
        <v>0.65739483816988098</v>
      </c>
      <c r="O119">
        <f>'Absolute counts'!O119/'Absolute counts'!O$1246*10000</f>
        <v>1.4631744319647337</v>
      </c>
      <c r="P119">
        <f>'Absolute counts'!P119/'Absolute counts'!P$1246*10000</f>
        <v>0.6562170182592385</v>
      </c>
      <c r="Q119">
        <f t="shared" si="4"/>
        <v>1</v>
      </c>
      <c r="R119">
        <f t="shared" si="5"/>
        <v>0.63993203879205818</v>
      </c>
      <c r="S119">
        <f t="shared" si="6"/>
        <v>0.88983684247746253</v>
      </c>
      <c r="T119">
        <f t="shared" si="7"/>
        <v>1.0008545722569715</v>
      </c>
    </row>
    <row r="120" spans="1:20" x14ac:dyDescent="0.25">
      <c r="A120">
        <v>122</v>
      </c>
      <c r="B120" t="s">
        <v>53</v>
      </c>
      <c r="C120">
        <v>86700</v>
      </c>
      <c r="D120">
        <v>398</v>
      </c>
      <c r="E120" s="14">
        <f>'Absolute counts'!E120/'Absolute counts'!E$1246*10000</f>
        <v>3.4861263790534933E-2</v>
      </c>
      <c r="F120" s="14">
        <f>'Absolute counts'!F120/'Absolute counts'!F$1246*10000</f>
        <v>6.9755534752904969E-2</v>
      </c>
      <c r="G120" s="14">
        <f>'Absolute counts'!G120/'Absolute counts'!G$1246*10000</f>
        <v>4.0714649237939629</v>
      </c>
      <c r="H120" s="14">
        <f>'Absolute counts'!H120/'Absolute counts'!H$1246*10000</f>
        <v>1.1368517751291929</v>
      </c>
      <c r="I120" s="14">
        <f>'Absolute counts'!I120/'Absolute counts'!I$1246*10000</f>
        <v>0</v>
      </c>
      <c r="J120" s="14">
        <f>'Absolute counts'!J120/'Absolute counts'!J$1246*10000</f>
        <v>1.8683142591482225</v>
      </c>
      <c r="K120" s="14">
        <f>'Absolute counts'!K120/'Absolute counts'!K$1246*10000</f>
        <v>0</v>
      </c>
      <c r="L120" s="14">
        <f>'Absolute counts'!L120/'Absolute counts'!L$1246*10000</f>
        <v>6.1272410283284122</v>
      </c>
      <c r="M120">
        <f>'Absolute counts'!M120/'Absolute counts'!M$1246*10000</f>
        <v>2.4737344599387905</v>
      </c>
      <c r="N120">
        <f>'Absolute counts'!N120/'Absolute counts'!N$1246*10000</f>
        <v>0.36711659793902451</v>
      </c>
      <c r="O120">
        <f>'Absolute counts'!O120/'Absolute counts'!O$1246*10000</f>
        <v>0</v>
      </c>
      <c r="P120">
        <f>'Absolute counts'!P120/'Absolute counts'!P$1246*10000</f>
        <v>0.98432552738885781</v>
      </c>
      <c r="Q120">
        <f t="shared" si="4"/>
        <v>1</v>
      </c>
      <c r="R120">
        <f t="shared" si="5"/>
        <v>0.42340368059230438</v>
      </c>
      <c r="S120">
        <f t="shared" si="6"/>
        <v>1.0258925366592597</v>
      </c>
      <c r="T120">
        <f t="shared" si="7"/>
        <v>1.990483522719017</v>
      </c>
    </row>
    <row r="121" spans="1:20" x14ac:dyDescent="0.25">
      <c r="A121">
        <v>123</v>
      </c>
      <c r="B121" t="s">
        <v>575</v>
      </c>
      <c r="C121">
        <v>85500</v>
      </c>
      <c r="D121">
        <v>867</v>
      </c>
      <c r="E121" s="14">
        <f>'Absolute counts'!E121/'Absolute counts'!E$1246*10000</f>
        <v>0</v>
      </c>
      <c r="F121" s="14">
        <f>'Absolute counts'!F121/'Absolute counts'!F$1246*10000</f>
        <v>0</v>
      </c>
      <c r="G121" s="14">
        <f>'Absolute counts'!G121/'Absolute counts'!G$1246*10000</f>
        <v>0</v>
      </c>
      <c r="H121" s="14">
        <f>'Absolute counts'!H121/'Absolute counts'!H$1246*10000</f>
        <v>0</v>
      </c>
      <c r="I121" s="14">
        <f>'Absolute counts'!I121/'Absolute counts'!I$1246*10000</f>
        <v>0</v>
      </c>
      <c r="J121" s="14">
        <f>'Absolute counts'!J121/'Absolute counts'!J$1246*10000</f>
        <v>0</v>
      </c>
      <c r="K121" s="14">
        <f>'Absolute counts'!K121/'Absolute counts'!K$1246*10000</f>
        <v>0</v>
      </c>
      <c r="L121" s="14">
        <f>'Absolute counts'!L121/'Absolute counts'!L$1246*10000</f>
        <v>0</v>
      </c>
      <c r="M121">
        <f>'Absolute counts'!M121/'Absolute counts'!M$1246*10000</f>
        <v>0</v>
      </c>
      <c r="N121">
        <f>'Absolute counts'!N121/'Absolute counts'!N$1246*10000</f>
        <v>0</v>
      </c>
      <c r="O121">
        <f>'Absolute counts'!O121/'Absolute counts'!O$1246*10000</f>
        <v>0</v>
      </c>
      <c r="P121">
        <f>'Absolute counts'!P121/'Absolute counts'!P$1246*10000</f>
        <v>0</v>
      </c>
      <c r="Q121">
        <f t="shared" si="4"/>
        <v>0</v>
      </c>
      <c r="R121" t="str">
        <f t="shared" si="5"/>
        <v/>
      </c>
      <c r="S121">
        <f t="shared" si="6"/>
        <v>0</v>
      </c>
      <c r="T121">
        <f t="shared" si="7"/>
        <v>0</v>
      </c>
    </row>
    <row r="122" spans="1:20" x14ac:dyDescent="0.25">
      <c r="A122">
        <v>124</v>
      </c>
      <c r="B122" t="s">
        <v>576</v>
      </c>
      <c r="C122">
        <v>116400</v>
      </c>
      <c r="D122">
        <v>73</v>
      </c>
      <c r="E122" s="14">
        <f>'Absolute counts'!E122/'Absolute counts'!E$1246*10000</f>
        <v>0</v>
      </c>
      <c r="F122" s="14">
        <f>'Absolute counts'!F122/'Absolute counts'!F$1246*10000</f>
        <v>0</v>
      </c>
      <c r="G122" s="14">
        <f>'Absolute counts'!G122/'Absolute counts'!G$1246*10000</f>
        <v>0</v>
      </c>
      <c r="H122" s="14">
        <f>'Absolute counts'!H122/'Absolute counts'!H$1246*10000</f>
        <v>0</v>
      </c>
      <c r="I122" s="14">
        <f>'Absolute counts'!I122/'Absolute counts'!I$1246*10000</f>
        <v>0</v>
      </c>
      <c r="J122" s="14">
        <f>'Absolute counts'!J122/'Absolute counts'!J$1246*10000</f>
        <v>0</v>
      </c>
      <c r="K122" s="14">
        <f>'Absolute counts'!K122/'Absolute counts'!K$1246*10000</f>
        <v>0</v>
      </c>
      <c r="L122" s="14">
        <f>'Absolute counts'!L122/'Absolute counts'!L$1246*10000</f>
        <v>0</v>
      </c>
      <c r="M122">
        <f>'Absolute counts'!M122/'Absolute counts'!M$1246*10000</f>
        <v>0</v>
      </c>
      <c r="N122">
        <f>'Absolute counts'!N122/'Absolute counts'!N$1246*10000</f>
        <v>0</v>
      </c>
      <c r="O122">
        <f>'Absolute counts'!O122/'Absolute counts'!O$1246*10000</f>
        <v>0</v>
      </c>
      <c r="P122">
        <f>'Absolute counts'!P122/'Absolute counts'!P$1246*10000</f>
        <v>0</v>
      </c>
      <c r="Q122">
        <f t="shared" si="4"/>
        <v>0</v>
      </c>
      <c r="R122" t="str">
        <f t="shared" si="5"/>
        <v/>
      </c>
      <c r="S122">
        <f t="shared" si="6"/>
        <v>0</v>
      </c>
      <c r="T122">
        <f t="shared" si="7"/>
        <v>0</v>
      </c>
    </row>
    <row r="123" spans="1:20" x14ac:dyDescent="0.25">
      <c r="A123">
        <v>125</v>
      </c>
      <c r="B123" t="s">
        <v>54</v>
      </c>
      <c r="C123">
        <v>98800</v>
      </c>
      <c r="D123">
        <v>848</v>
      </c>
      <c r="E123" s="14">
        <f>'Absolute counts'!E123/'Absolute counts'!E$1246*10000</f>
        <v>23.08977705059764</v>
      </c>
      <c r="F123" s="14">
        <f>'Absolute counts'!F123/'Absolute counts'!F$1246*10000</f>
        <v>18.764238848531438</v>
      </c>
      <c r="G123" s="14">
        <f>'Absolute counts'!G123/'Absolute counts'!G$1246*10000</f>
        <v>5.3929052937972655</v>
      </c>
      <c r="H123" s="14">
        <f>'Absolute counts'!H123/'Absolute counts'!H$1246*10000</f>
        <v>12.12387564214958</v>
      </c>
      <c r="I123" s="14">
        <f>'Absolute counts'!I123/'Absolute counts'!I$1246*10000</f>
        <v>7.4214430391918755</v>
      </c>
      <c r="J123" s="14">
        <f>'Absolute counts'!J123/'Absolute counts'!J$1246*10000</f>
        <v>28.698176003893046</v>
      </c>
      <c r="K123" s="14">
        <f>'Absolute counts'!K123/'Absolute counts'!K$1246*10000</f>
        <v>8.2636339365550668</v>
      </c>
      <c r="L123" s="14">
        <f>'Absolute counts'!L123/'Absolute counts'!L$1246*10000</f>
        <v>31.52304265890012</v>
      </c>
      <c r="M123">
        <f>'Absolute counts'!M123/'Absolute counts'!M$1246*10000</f>
        <v>6.1741141066240885</v>
      </c>
      <c r="N123">
        <f>'Absolute counts'!N123/'Absolute counts'!N$1246*10000</f>
        <v>12.533189901732277</v>
      </c>
      <c r="O123">
        <f>'Absolute counts'!O123/'Absolute counts'!O$1246*10000</f>
        <v>28.672591272539687</v>
      </c>
      <c r="P123">
        <f>'Absolute counts'!P123/'Absolute counts'!P$1246*10000</f>
        <v>21.29059659241085</v>
      </c>
      <c r="Q123">
        <f t="shared" si="4"/>
        <v>1</v>
      </c>
      <c r="R123">
        <f t="shared" si="5"/>
        <v>0.37657526946985431</v>
      </c>
      <c r="S123">
        <f t="shared" si="6"/>
        <v>14.822007116387985</v>
      </c>
      <c r="T123">
        <f t="shared" si="7"/>
        <v>20.038706906441405</v>
      </c>
    </row>
    <row r="124" spans="1:20" x14ac:dyDescent="0.25">
      <c r="A124">
        <v>126</v>
      </c>
      <c r="B124" t="s">
        <v>55</v>
      </c>
      <c r="C124">
        <v>73400</v>
      </c>
      <c r="D124">
        <v>141</v>
      </c>
      <c r="E124" s="14">
        <f>'Absolute counts'!E124/'Absolute counts'!E$1246*10000</f>
        <v>0.80180906718230349</v>
      </c>
      <c r="F124" s="14">
        <f>'Absolute counts'!F124/'Absolute counts'!F$1246*10000</f>
        <v>0</v>
      </c>
      <c r="G124" s="14">
        <f>'Absolute counts'!G124/'Absolute counts'!G$1246*10000</f>
        <v>0</v>
      </c>
      <c r="H124" s="14">
        <f>'Absolute counts'!H124/'Absolute counts'!H$1246*10000</f>
        <v>0</v>
      </c>
      <c r="I124" s="14">
        <f>'Absolute counts'!I124/'Absolute counts'!I$1246*10000</f>
        <v>0</v>
      </c>
      <c r="J124" s="14">
        <f>'Absolute counts'!J124/'Absolute counts'!J$1246*10000</f>
        <v>0</v>
      </c>
      <c r="K124" s="14">
        <f>'Absolute counts'!K124/'Absolute counts'!K$1246*10000</f>
        <v>0.24013978960929258</v>
      </c>
      <c r="L124" s="14">
        <f>'Absolute counts'!L124/'Absolute counts'!L$1246*10000</f>
        <v>0</v>
      </c>
      <c r="M124">
        <f>'Absolute counts'!M124/'Absolute counts'!M$1246*10000</f>
        <v>0</v>
      </c>
      <c r="N124">
        <f>'Absolute counts'!N124/'Absolute counts'!N$1246*10000</f>
        <v>0</v>
      </c>
      <c r="O124">
        <f>'Absolute counts'!O124/'Absolute counts'!O$1246*10000</f>
        <v>2.813796984547565E-2</v>
      </c>
      <c r="P124">
        <f>'Absolute counts'!P124/'Absolute counts'!P$1246*10000</f>
        <v>0</v>
      </c>
      <c r="Q124">
        <f t="shared" si="4"/>
        <v>1</v>
      </c>
      <c r="R124">
        <f t="shared" si="5"/>
        <v>0.3198846689088975</v>
      </c>
      <c r="S124">
        <f t="shared" si="6"/>
        <v>0.14884983668451371</v>
      </c>
      <c r="T124">
        <f t="shared" si="7"/>
        <v>5.6275939690951298E-3</v>
      </c>
    </row>
    <row r="125" spans="1:20" x14ac:dyDescent="0.25">
      <c r="A125">
        <v>127</v>
      </c>
      <c r="B125" t="s">
        <v>56</v>
      </c>
      <c r="C125">
        <v>66400</v>
      </c>
      <c r="D125">
        <v>239</v>
      </c>
      <c r="E125" s="14">
        <f>'Absolute counts'!E125/'Absolute counts'!E$1246*10000</f>
        <v>20.021985837030567</v>
      </c>
      <c r="F125" s="14">
        <f>'Absolute counts'!F125/'Absolute counts'!F$1246*10000</f>
        <v>0.15346217645639093</v>
      </c>
      <c r="G125" s="14">
        <f>'Absolute counts'!G125/'Absolute counts'!G$1246*10000</f>
        <v>1.1428673470298842</v>
      </c>
      <c r="H125" s="14">
        <f>'Absolute counts'!H125/'Absolute counts'!H$1246*10000</f>
        <v>11.696602491765454</v>
      </c>
      <c r="I125" s="14">
        <f>'Absolute counts'!I125/'Absolute counts'!I$1246*10000</f>
        <v>9.4925434222221678</v>
      </c>
      <c r="J125" s="14">
        <f>'Absolute counts'!J125/'Absolute counts'!J$1246*10000</f>
        <v>7.2994603613232876</v>
      </c>
      <c r="K125" s="14">
        <f>'Absolute counts'!K125/'Absolute counts'!K$1246*10000</f>
        <v>13.320695388327227</v>
      </c>
      <c r="L125" s="14">
        <f>'Absolute counts'!L125/'Absolute counts'!L$1246*10000</f>
        <v>1.471344062723599</v>
      </c>
      <c r="M125">
        <f>'Absolute counts'!M125/'Absolute counts'!M$1246*10000</f>
        <v>5.7652323777085854</v>
      </c>
      <c r="N125">
        <f>'Absolute counts'!N125/'Absolute counts'!N$1246*10000</f>
        <v>5.1908579429517889</v>
      </c>
      <c r="O125">
        <f>'Absolute counts'!O125/'Absolute counts'!O$1246*10000</f>
        <v>17.164161605740144</v>
      </c>
      <c r="P125">
        <f>'Absolute counts'!P125/'Absolute counts'!P$1246*10000</f>
        <v>3.8826173580338277</v>
      </c>
      <c r="Q125">
        <f t="shared" si="4"/>
        <v>1</v>
      </c>
      <c r="R125">
        <f t="shared" si="5"/>
        <v>0.56235079079593253</v>
      </c>
      <c r="S125">
        <f t="shared" si="6"/>
        <v>9.01823100345071</v>
      </c>
      <c r="T125">
        <f t="shared" si="7"/>
        <v>6.6948426694315888</v>
      </c>
    </row>
    <row r="126" spans="1:20" x14ac:dyDescent="0.25">
      <c r="A126">
        <v>128</v>
      </c>
      <c r="B126" t="s">
        <v>57</v>
      </c>
      <c r="C126">
        <v>80300</v>
      </c>
      <c r="D126">
        <v>323</v>
      </c>
      <c r="E126" s="14">
        <f>'Absolute counts'!E126/'Absolute counts'!E$1246*10000</f>
        <v>140.44441139080175</v>
      </c>
      <c r="F126" s="14">
        <f>'Absolute counts'!F126/'Absolute counts'!F$1246*10000</f>
        <v>1.4648662298110044</v>
      </c>
      <c r="G126" s="14">
        <f>'Absolute counts'!G126/'Absolute counts'!G$1246*10000</f>
        <v>0.32143144135215496</v>
      </c>
      <c r="H126" s="14">
        <f>'Absolute counts'!H126/'Absolute counts'!H$1246*10000</f>
        <v>229.23967505876914</v>
      </c>
      <c r="I126" s="14">
        <f>'Absolute counts'!I126/'Absolute counts'!I$1246*10000</f>
        <v>108.11637118556936</v>
      </c>
      <c r="J126" s="14">
        <f>'Absolute counts'!J126/'Absolute counts'!J$1246*10000</f>
        <v>15.77204828071639</v>
      </c>
      <c r="K126" s="14">
        <f>'Absolute counts'!K126/'Absolute counts'!K$1246*10000</f>
        <v>422.27875709295245</v>
      </c>
      <c r="L126" s="14">
        <f>'Absolute counts'!L126/'Absolute counts'!L$1246*10000</f>
        <v>1.9349182194721302</v>
      </c>
      <c r="M126">
        <f>'Absolute counts'!M126/'Absolute counts'!M$1246*10000</f>
        <v>1.9626322987944123</v>
      </c>
      <c r="N126">
        <f>'Absolute counts'!N126/'Absolute counts'!N$1246*10000</f>
        <v>127.94440317940048</v>
      </c>
      <c r="O126">
        <f>'Absolute counts'!O126/'Absolute counts'!O$1246*10000</f>
        <v>67.109058081459423</v>
      </c>
      <c r="P126">
        <f>'Absolute counts'!P126/'Absolute counts'!P$1246*10000</f>
        <v>352.13334329811022</v>
      </c>
      <c r="Q126">
        <f t="shared" si="4"/>
        <v>1</v>
      </c>
      <c r="R126">
        <f t="shared" si="5"/>
        <v>0.81748859659529249</v>
      </c>
      <c r="S126">
        <f t="shared" si="6"/>
        <v>131.0910800971389</v>
      </c>
      <c r="T126">
        <f t="shared" si="7"/>
        <v>110.21687101544735</v>
      </c>
    </row>
    <row r="127" spans="1:20" x14ac:dyDescent="0.25">
      <c r="A127">
        <v>129</v>
      </c>
      <c r="B127" t="s">
        <v>58</v>
      </c>
      <c r="C127">
        <v>116500</v>
      </c>
      <c r="D127">
        <v>73</v>
      </c>
      <c r="E127" s="14">
        <f>'Absolute counts'!E127/'Absolute counts'!E$1246*10000</f>
        <v>1.5222751855200256</v>
      </c>
      <c r="F127" s="14">
        <f>'Absolute counts'!F127/'Absolute counts'!F$1246*10000</f>
        <v>0</v>
      </c>
      <c r="G127" s="14">
        <f>'Absolute counts'!G127/'Absolute counts'!G$1246*10000</f>
        <v>0</v>
      </c>
      <c r="H127" s="14">
        <f>'Absolute counts'!H127/'Absolute counts'!H$1246*10000</f>
        <v>9.3008208985401755</v>
      </c>
      <c r="I127" s="14">
        <f>'Absolute counts'!I127/'Absolute counts'!I$1246*10000</f>
        <v>4.5243680986435519</v>
      </c>
      <c r="J127" s="14">
        <f>'Absolute counts'!J127/'Absolute counts'!J$1246*10000</f>
        <v>3.3238614145311396</v>
      </c>
      <c r="K127" s="14">
        <f>'Absolute counts'!K127/'Absolute counts'!K$1246*10000</f>
        <v>4.6615370924156787</v>
      </c>
      <c r="L127" s="14">
        <f>'Absolute counts'!L127/'Absolute counts'!L$1246*10000</f>
        <v>4.3535659938122926</v>
      </c>
      <c r="M127">
        <f>'Absolute counts'!M127/'Absolute counts'!M$1246*10000</f>
        <v>14.924183105415842</v>
      </c>
      <c r="N127">
        <f>'Absolute counts'!N127/'Absolute counts'!N$1246*10000</f>
        <v>0.73423319587804903</v>
      </c>
      <c r="O127">
        <f>'Absolute counts'!O127/'Absolute counts'!O$1246*10000</f>
        <v>3.6204187867845334</v>
      </c>
      <c r="P127">
        <f>'Absolute counts'!P127/'Absolute counts'!P$1246*10000</f>
        <v>1.9321945537633134</v>
      </c>
      <c r="Q127">
        <f t="shared" si="4"/>
        <v>1</v>
      </c>
      <c r="R127">
        <f t="shared" si="5"/>
        <v>0.50441167050916924</v>
      </c>
      <c r="S127">
        <f t="shared" si="6"/>
        <v>3.3332660985215101</v>
      </c>
      <c r="T127">
        <f t="shared" si="7"/>
        <v>5.1129191271308061</v>
      </c>
    </row>
    <row r="128" spans="1:20" x14ac:dyDescent="0.25">
      <c r="A128">
        <v>130</v>
      </c>
      <c r="B128" t="s">
        <v>577</v>
      </c>
      <c r="C128">
        <v>88600</v>
      </c>
      <c r="D128">
        <v>679</v>
      </c>
      <c r="E128" s="14">
        <f>'Absolute counts'!E128/'Absolute counts'!E$1246*10000</f>
        <v>0</v>
      </c>
      <c r="F128" s="14">
        <f>'Absolute counts'!F128/'Absolute counts'!F$1246*10000</f>
        <v>0</v>
      </c>
      <c r="G128" s="14">
        <f>'Absolute counts'!G128/'Absolute counts'!G$1246*10000</f>
        <v>0</v>
      </c>
      <c r="H128" s="14">
        <f>'Absolute counts'!H128/'Absolute counts'!H$1246*10000</f>
        <v>0</v>
      </c>
      <c r="I128" s="14">
        <f>'Absolute counts'!I128/'Absolute counts'!I$1246*10000</f>
        <v>0</v>
      </c>
      <c r="J128" s="14">
        <f>'Absolute counts'!J128/'Absolute counts'!J$1246*10000</f>
        <v>0</v>
      </c>
      <c r="K128" s="14">
        <f>'Absolute counts'!K128/'Absolute counts'!K$1246*10000</f>
        <v>0</v>
      </c>
      <c r="L128" s="14">
        <f>'Absolute counts'!L128/'Absolute counts'!L$1246*10000</f>
        <v>0</v>
      </c>
      <c r="M128">
        <f>'Absolute counts'!M128/'Absolute counts'!M$1246*10000</f>
        <v>0</v>
      </c>
      <c r="N128">
        <f>'Absolute counts'!N128/'Absolute counts'!N$1246*10000</f>
        <v>0</v>
      </c>
      <c r="O128">
        <f>'Absolute counts'!O128/'Absolute counts'!O$1246*10000</f>
        <v>0</v>
      </c>
      <c r="P128">
        <f>'Absolute counts'!P128/'Absolute counts'!P$1246*10000</f>
        <v>0</v>
      </c>
      <c r="Q128">
        <f t="shared" si="4"/>
        <v>0</v>
      </c>
      <c r="R128" t="str">
        <f t="shared" si="5"/>
        <v/>
      </c>
      <c r="S128">
        <f t="shared" si="6"/>
        <v>0</v>
      </c>
      <c r="T128">
        <f t="shared" si="7"/>
        <v>0</v>
      </c>
    </row>
    <row r="129" spans="1:20" x14ac:dyDescent="0.25">
      <c r="A129">
        <v>131</v>
      </c>
      <c r="B129" t="s">
        <v>59</v>
      </c>
      <c r="C129">
        <v>47000</v>
      </c>
      <c r="D129">
        <v>703</v>
      </c>
      <c r="E129" s="14">
        <f>'Absolute counts'!E129/'Absolute counts'!E$1246*10000</f>
        <v>2.8934848946143994</v>
      </c>
      <c r="F129" s="14">
        <f>'Absolute counts'!F129/'Absolute counts'!F$1246*10000</f>
        <v>2.232177112092959</v>
      </c>
      <c r="G129" s="14">
        <f>'Absolute counts'!G129/'Absolute counts'!G$1246*10000</f>
        <v>5.4643345029866337</v>
      </c>
      <c r="H129" s="14">
        <f>'Absolute counts'!H129/'Absolute counts'!H$1246*10000</f>
        <v>7.6909167069142716</v>
      </c>
      <c r="I129" s="14">
        <f>'Absolute counts'!I129/'Absolute counts'!I$1246*10000</f>
        <v>7.1625554913130891</v>
      </c>
      <c r="J129" s="14">
        <f>'Absolute counts'!J129/'Absolute counts'!J$1246*10000</f>
        <v>8.4943125038018028</v>
      </c>
      <c r="K129" s="14">
        <f>'Absolute counts'!K129/'Absolute counts'!K$1246*10000</f>
        <v>5.6644738607839011</v>
      </c>
      <c r="L129" s="14">
        <f>'Absolute counts'!L129/'Absolute counts'!L$1246*10000</f>
        <v>4.7969847524413227</v>
      </c>
      <c r="M129">
        <f>'Absolute counts'!M129/'Absolute counts'!M$1246*10000</f>
        <v>7.0736539102381943</v>
      </c>
      <c r="N129">
        <f>'Absolute counts'!N129/'Absolute counts'!N$1246*10000</f>
        <v>9.9889865020618291</v>
      </c>
      <c r="O129">
        <f>'Absolute counts'!O129/'Absolute counts'!O$1246*10000</f>
        <v>2.1197270616924988</v>
      </c>
      <c r="P129">
        <f>'Absolute counts'!P129/'Absolute counts'!P$1246*10000</f>
        <v>5.6872141582467339</v>
      </c>
      <c r="Q129">
        <f t="shared" si="4"/>
        <v>1</v>
      </c>
      <c r="R129">
        <f t="shared" si="5"/>
        <v>0.85973530849591684</v>
      </c>
      <c r="S129">
        <f t="shared" si="6"/>
        <v>5.657465010358151</v>
      </c>
      <c r="T129">
        <f t="shared" si="7"/>
        <v>5.9333132769361159</v>
      </c>
    </row>
    <row r="130" spans="1:20" x14ac:dyDescent="0.25">
      <c r="A130">
        <v>132</v>
      </c>
      <c r="B130" t="s">
        <v>60</v>
      </c>
      <c r="C130">
        <v>20700</v>
      </c>
      <c r="D130">
        <v>972</v>
      </c>
      <c r="E130" s="14">
        <f>'Absolute counts'!E130/'Absolute counts'!E$1246*10000</f>
        <v>0.24402884653374454</v>
      </c>
      <c r="F130" s="14">
        <f>'Absolute counts'!F130/'Absolute counts'!F$1246*10000</f>
        <v>5.5804427802323975E-2</v>
      </c>
      <c r="G130" s="14">
        <f>'Absolute counts'!G130/'Absolute counts'!G$1246*10000</f>
        <v>0.1785730229734194</v>
      </c>
      <c r="H130" s="14">
        <f>'Absolute counts'!H130/'Absolute counts'!H$1246*10000</f>
        <v>1.2589298180960862</v>
      </c>
      <c r="I130" s="14">
        <f>'Absolute counts'!I130/'Absolute counts'!I$1246*10000</f>
        <v>0.27121552634920476</v>
      </c>
      <c r="J130" s="14">
        <f>'Absolute counts'!J130/'Absolute counts'!J$1246*10000</f>
        <v>0</v>
      </c>
      <c r="K130" s="14">
        <f>'Absolute counts'!K130/'Absolute counts'!K$1246*10000</f>
        <v>3.3902087944841299</v>
      </c>
      <c r="L130" s="14">
        <f>'Absolute counts'!L130/'Absolute counts'!L$1246*10000</f>
        <v>0.10077699059750678</v>
      </c>
      <c r="M130">
        <f>'Absolute counts'!M130/'Absolute counts'!M$1246*10000</f>
        <v>4.0888172891550258E-2</v>
      </c>
      <c r="N130">
        <f>'Absolute counts'!N130/'Absolute counts'!N$1246*10000</f>
        <v>0.73423319587804903</v>
      </c>
      <c r="O130">
        <f>'Absolute counts'!O130/'Absolute counts'!O$1246*10000</f>
        <v>4.6896616409126082E-2</v>
      </c>
      <c r="P130">
        <f>'Absolute counts'!P130/'Absolute counts'!P$1246*10000</f>
        <v>0.50127688894802935</v>
      </c>
      <c r="Q130">
        <f t="shared" si="4"/>
        <v>1</v>
      </c>
      <c r="R130">
        <f t="shared" si="5"/>
        <v>0.41353864583669442</v>
      </c>
      <c r="S130">
        <f t="shared" si="6"/>
        <v>0.77125149089127276</v>
      </c>
      <c r="T130">
        <f t="shared" si="7"/>
        <v>0.28481437294485235</v>
      </c>
    </row>
    <row r="131" spans="1:20" x14ac:dyDescent="0.25">
      <c r="A131">
        <v>133</v>
      </c>
      <c r="B131" t="s">
        <v>61</v>
      </c>
      <c r="C131">
        <v>73500</v>
      </c>
      <c r="D131">
        <v>141</v>
      </c>
      <c r="E131" s="14">
        <f>'Absolute counts'!E131/'Absolute counts'!E$1246*10000</f>
        <v>0</v>
      </c>
      <c r="F131" s="14">
        <f>'Absolute counts'!F131/'Absolute counts'!F$1246*10000</f>
        <v>0</v>
      </c>
      <c r="G131" s="14">
        <f>'Absolute counts'!G131/'Absolute counts'!G$1246*10000</f>
        <v>0</v>
      </c>
      <c r="H131" s="14">
        <f>'Absolute counts'!H131/'Absolute counts'!H$1246*10000</f>
        <v>0</v>
      </c>
      <c r="I131" s="14">
        <f>'Absolute counts'!I131/'Absolute counts'!I$1246*10000</f>
        <v>0</v>
      </c>
      <c r="J131" s="14">
        <f>'Absolute counts'!J131/'Absolute counts'!J$1246*10000</f>
        <v>0</v>
      </c>
      <c r="K131" s="14">
        <f>'Absolute counts'!K131/'Absolute counts'!K$1246*10000</f>
        <v>0</v>
      </c>
      <c r="L131" s="14">
        <f>'Absolute counts'!L131/'Absolute counts'!L$1246*10000</f>
        <v>0</v>
      </c>
      <c r="M131">
        <f>'Absolute counts'!M131/'Absolute counts'!M$1246*10000</f>
        <v>0</v>
      </c>
      <c r="N131">
        <f>'Absolute counts'!N131/'Absolute counts'!N$1246*10000</f>
        <v>0</v>
      </c>
      <c r="O131">
        <f>'Absolute counts'!O131/'Absolute counts'!O$1246*10000</f>
        <v>0</v>
      </c>
      <c r="P131">
        <f>'Absolute counts'!P131/'Absolute counts'!P$1246*10000</f>
        <v>0</v>
      </c>
      <c r="Q131">
        <f t="shared" ref="Q131:Q194" si="8">IF(AND(S131=0,T131=0),0,1)</f>
        <v>0</v>
      </c>
      <c r="R131" t="str">
        <f t="shared" ref="R131:R194" si="9">IFERROR(_xlfn.T.TEST(E131:K131,L131:P131,2,2),"")</f>
        <v/>
      </c>
      <c r="S131">
        <f t="shared" ref="S131:S194" si="10">AVERAGE(E131:K131)</f>
        <v>0</v>
      </c>
      <c r="T131">
        <f t="shared" ref="T131:T194" si="11">AVERAGE(L131:P131)</f>
        <v>0</v>
      </c>
    </row>
    <row r="132" spans="1:20" x14ac:dyDescent="0.25">
      <c r="A132">
        <v>134</v>
      </c>
      <c r="B132" t="s">
        <v>578</v>
      </c>
      <c r="C132">
        <v>109000</v>
      </c>
      <c r="D132">
        <v>760</v>
      </c>
      <c r="E132" s="14">
        <f>'Absolute counts'!E132/'Absolute counts'!E$1246*10000</f>
        <v>0</v>
      </c>
      <c r="F132" s="14">
        <f>'Absolute counts'!F132/'Absolute counts'!F$1246*10000</f>
        <v>0</v>
      </c>
      <c r="G132" s="14">
        <f>'Absolute counts'!G132/'Absolute counts'!G$1246*10000</f>
        <v>0</v>
      </c>
      <c r="H132" s="14">
        <f>'Absolute counts'!H132/'Absolute counts'!H$1246*10000</f>
        <v>0</v>
      </c>
      <c r="I132" s="14">
        <f>'Absolute counts'!I132/'Absolute counts'!I$1246*10000</f>
        <v>0</v>
      </c>
      <c r="J132" s="14">
        <f>'Absolute counts'!J132/'Absolute counts'!J$1246*10000</f>
        <v>0</v>
      </c>
      <c r="K132" s="14">
        <f>'Absolute counts'!K132/'Absolute counts'!K$1246*10000</f>
        <v>0</v>
      </c>
      <c r="L132" s="14">
        <f>'Absolute counts'!L132/'Absolute counts'!L$1246*10000</f>
        <v>0</v>
      </c>
      <c r="M132">
        <f>'Absolute counts'!M132/'Absolute counts'!M$1246*10000</f>
        <v>0</v>
      </c>
      <c r="N132">
        <f>'Absolute counts'!N132/'Absolute counts'!N$1246*10000</f>
        <v>0</v>
      </c>
      <c r="O132">
        <f>'Absolute counts'!O132/'Absolute counts'!O$1246*10000</f>
        <v>0</v>
      </c>
      <c r="P132">
        <f>'Absolute counts'!P132/'Absolute counts'!P$1246*10000</f>
        <v>0</v>
      </c>
      <c r="Q132">
        <f t="shared" si="8"/>
        <v>0</v>
      </c>
      <c r="R132" t="str">
        <f t="shared" si="9"/>
        <v/>
      </c>
      <c r="S132">
        <f t="shared" si="10"/>
        <v>0</v>
      </c>
      <c r="T132">
        <f t="shared" si="11"/>
        <v>0</v>
      </c>
    </row>
    <row r="133" spans="1:20" x14ac:dyDescent="0.25">
      <c r="A133">
        <v>135</v>
      </c>
      <c r="B133" t="s">
        <v>579</v>
      </c>
      <c r="C133">
        <v>92800</v>
      </c>
      <c r="D133">
        <v>370</v>
      </c>
      <c r="E133" s="14">
        <f>'Absolute counts'!E133/'Absolute counts'!E$1246*10000</f>
        <v>0</v>
      </c>
      <c r="F133" s="14">
        <f>'Absolute counts'!F133/'Absolute counts'!F$1246*10000</f>
        <v>0</v>
      </c>
      <c r="G133" s="14">
        <f>'Absolute counts'!G133/'Absolute counts'!G$1246*10000</f>
        <v>0</v>
      </c>
      <c r="H133" s="14">
        <f>'Absolute counts'!H133/'Absolute counts'!H$1246*10000</f>
        <v>0</v>
      </c>
      <c r="I133" s="14">
        <f>'Absolute counts'!I133/'Absolute counts'!I$1246*10000</f>
        <v>0</v>
      </c>
      <c r="J133" s="14">
        <f>'Absolute counts'!J133/'Absolute counts'!J$1246*10000</f>
        <v>0</v>
      </c>
      <c r="K133" s="14">
        <f>'Absolute counts'!K133/'Absolute counts'!K$1246*10000</f>
        <v>0</v>
      </c>
      <c r="L133" s="14">
        <f>'Absolute counts'!L133/'Absolute counts'!L$1246*10000</f>
        <v>0</v>
      </c>
      <c r="M133">
        <f>'Absolute counts'!M133/'Absolute counts'!M$1246*10000</f>
        <v>0</v>
      </c>
      <c r="N133">
        <f>'Absolute counts'!N133/'Absolute counts'!N$1246*10000</f>
        <v>0</v>
      </c>
      <c r="O133">
        <f>'Absolute counts'!O133/'Absolute counts'!O$1246*10000</f>
        <v>0</v>
      </c>
      <c r="P133">
        <f>'Absolute counts'!P133/'Absolute counts'!P$1246*10000</f>
        <v>0</v>
      </c>
      <c r="Q133">
        <f t="shared" si="8"/>
        <v>0</v>
      </c>
      <c r="R133" t="str">
        <f t="shared" si="9"/>
        <v/>
      </c>
      <c r="S133">
        <f t="shared" si="10"/>
        <v>0</v>
      </c>
      <c r="T133">
        <f t="shared" si="11"/>
        <v>0</v>
      </c>
    </row>
    <row r="134" spans="1:20" x14ac:dyDescent="0.25">
      <c r="A134">
        <v>136</v>
      </c>
      <c r="B134" t="s">
        <v>580</v>
      </c>
      <c r="C134">
        <v>93600</v>
      </c>
      <c r="D134">
        <v>370</v>
      </c>
      <c r="E134" s="14">
        <f>'Absolute counts'!E134/'Absolute counts'!E$1246*10000</f>
        <v>0</v>
      </c>
      <c r="F134" s="14">
        <f>'Absolute counts'!F134/'Absolute counts'!F$1246*10000</f>
        <v>0</v>
      </c>
      <c r="G134" s="14">
        <f>'Absolute counts'!G134/'Absolute counts'!G$1246*10000</f>
        <v>0</v>
      </c>
      <c r="H134" s="14">
        <f>'Absolute counts'!H134/'Absolute counts'!H$1246*10000</f>
        <v>0</v>
      </c>
      <c r="I134" s="14">
        <f>'Absolute counts'!I134/'Absolute counts'!I$1246*10000</f>
        <v>0</v>
      </c>
      <c r="J134" s="14">
        <f>'Absolute counts'!J134/'Absolute counts'!J$1246*10000</f>
        <v>0</v>
      </c>
      <c r="K134" s="14">
        <f>'Absolute counts'!K134/'Absolute counts'!K$1246*10000</f>
        <v>0</v>
      </c>
      <c r="L134" s="14">
        <f>'Absolute counts'!L134/'Absolute counts'!L$1246*10000</f>
        <v>0</v>
      </c>
      <c r="M134">
        <f>'Absolute counts'!M134/'Absolute counts'!M$1246*10000</f>
        <v>0</v>
      </c>
      <c r="N134">
        <f>'Absolute counts'!N134/'Absolute counts'!N$1246*10000</f>
        <v>0</v>
      </c>
      <c r="O134">
        <f>'Absolute counts'!O134/'Absolute counts'!O$1246*10000</f>
        <v>0</v>
      </c>
      <c r="P134">
        <f>'Absolute counts'!P134/'Absolute counts'!P$1246*10000</f>
        <v>0</v>
      </c>
      <c r="Q134">
        <f t="shared" si="8"/>
        <v>0</v>
      </c>
      <c r="R134" t="str">
        <f t="shared" si="9"/>
        <v/>
      </c>
      <c r="S134">
        <f t="shared" si="10"/>
        <v>0</v>
      </c>
      <c r="T134">
        <f t="shared" si="11"/>
        <v>0</v>
      </c>
    </row>
    <row r="135" spans="1:20" x14ac:dyDescent="0.25">
      <c r="A135">
        <v>137</v>
      </c>
      <c r="B135" t="s">
        <v>581</v>
      </c>
      <c r="C135">
        <v>88500</v>
      </c>
      <c r="D135">
        <v>679</v>
      </c>
      <c r="E135" s="14">
        <f>'Absolute counts'!E135/'Absolute counts'!E$1246*10000</f>
        <v>0</v>
      </c>
      <c r="F135" s="14">
        <f>'Absolute counts'!F135/'Absolute counts'!F$1246*10000</f>
        <v>0</v>
      </c>
      <c r="G135" s="14">
        <f>'Absolute counts'!G135/'Absolute counts'!G$1246*10000</f>
        <v>0</v>
      </c>
      <c r="H135" s="14">
        <f>'Absolute counts'!H135/'Absolute counts'!H$1246*10000</f>
        <v>0</v>
      </c>
      <c r="I135" s="14">
        <f>'Absolute counts'!I135/'Absolute counts'!I$1246*10000</f>
        <v>0</v>
      </c>
      <c r="J135" s="14">
        <f>'Absolute counts'!J135/'Absolute counts'!J$1246*10000</f>
        <v>0</v>
      </c>
      <c r="K135" s="14">
        <f>'Absolute counts'!K135/'Absolute counts'!K$1246*10000</f>
        <v>0</v>
      </c>
      <c r="L135" s="14">
        <f>'Absolute counts'!L135/'Absolute counts'!L$1246*10000</f>
        <v>0</v>
      </c>
      <c r="M135">
        <f>'Absolute counts'!M135/'Absolute counts'!M$1246*10000</f>
        <v>0</v>
      </c>
      <c r="N135">
        <f>'Absolute counts'!N135/'Absolute counts'!N$1246*10000</f>
        <v>0</v>
      </c>
      <c r="O135">
        <f>'Absolute counts'!O135/'Absolute counts'!O$1246*10000</f>
        <v>0</v>
      </c>
      <c r="P135">
        <f>'Absolute counts'!P135/'Absolute counts'!P$1246*10000</f>
        <v>0</v>
      </c>
      <c r="Q135">
        <f t="shared" si="8"/>
        <v>0</v>
      </c>
      <c r="R135" t="str">
        <f t="shared" si="9"/>
        <v/>
      </c>
      <c r="S135">
        <f t="shared" si="10"/>
        <v>0</v>
      </c>
      <c r="T135">
        <f t="shared" si="11"/>
        <v>0</v>
      </c>
    </row>
    <row r="136" spans="1:20" x14ac:dyDescent="0.25">
      <c r="A136">
        <v>138</v>
      </c>
      <c r="B136" t="s">
        <v>582</v>
      </c>
      <c r="C136">
        <v>65700</v>
      </c>
      <c r="D136">
        <v>856</v>
      </c>
      <c r="E136" s="14">
        <f>'Absolute counts'!E136/'Absolute counts'!E$1246*10000</f>
        <v>0</v>
      </c>
      <c r="F136" s="14">
        <f>'Absolute counts'!F136/'Absolute counts'!F$1246*10000</f>
        <v>0</v>
      </c>
      <c r="G136" s="14">
        <f>'Absolute counts'!G136/'Absolute counts'!G$1246*10000</f>
        <v>0</v>
      </c>
      <c r="H136" s="14">
        <f>'Absolute counts'!H136/'Absolute counts'!H$1246*10000</f>
        <v>0</v>
      </c>
      <c r="I136" s="14">
        <f>'Absolute counts'!I136/'Absolute counts'!I$1246*10000</f>
        <v>0</v>
      </c>
      <c r="J136" s="14">
        <f>'Absolute counts'!J136/'Absolute counts'!J$1246*10000</f>
        <v>0</v>
      </c>
      <c r="K136" s="14">
        <f>'Absolute counts'!K136/'Absolute counts'!K$1246*10000</f>
        <v>0</v>
      </c>
      <c r="L136" s="14">
        <f>'Absolute counts'!L136/'Absolute counts'!L$1246*10000</f>
        <v>0</v>
      </c>
      <c r="M136">
        <f>'Absolute counts'!M136/'Absolute counts'!M$1246*10000</f>
        <v>0</v>
      </c>
      <c r="N136">
        <f>'Absolute counts'!N136/'Absolute counts'!N$1246*10000</f>
        <v>0</v>
      </c>
      <c r="O136">
        <f>'Absolute counts'!O136/'Absolute counts'!O$1246*10000</f>
        <v>0</v>
      </c>
      <c r="P136">
        <f>'Absolute counts'!P136/'Absolute counts'!P$1246*10000</f>
        <v>0</v>
      </c>
      <c r="Q136">
        <f t="shared" si="8"/>
        <v>0</v>
      </c>
      <c r="R136" t="str">
        <f t="shared" si="9"/>
        <v/>
      </c>
      <c r="S136">
        <f t="shared" si="10"/>
        <v>0</v>
      </c>
      <c r="T136">
        <f t="shared" si="11"/>
        <v>0</v>
      </c>
    </row>
    <row r="137" spans="1:20" x14ac:dyDescent="0.25">
      <c r="A137">
        <v>139</v>
      </c>
      <c r="B137" t="s">
        <v>583</v>
      </c>
      <c r="C137">
        <v>42200</v>
      </c>
      <c r="D137">
        <v>918</v>
      </c>
      <c r="E137" s="14">
        <f>'Absolute counts'!E137/'Absolute counts'!E$1246*10000</f>
        <v>0</v>
      </c>
      <c r="F137" s="14">
        <f>'Absolute counts'!F137/'Absolute counts'!F$1246*10000</f>
        <v>0</v>
      </c>
      <c r="G137" s="14">
        <f>'Absolute counts'!G137/'Absolute counts'!G$1246*10000</f>
        <v>0</v>
      </c>
      <c r="H137" s="14">
        <f>'Absolute counts'!H137/'Absolute counts'!H$1246*10000</f>
        <v>0</v>
      </c>
      <c r="I137" s="14">
        <f>'Absolute counts'!I137/'Absolute counts'!I$1246*10000</f>
        <v>0</v>
      </c>
      <c r="J137" s="14">
        <f>'Absolute counts'!J137/'Absolute counts'!J$1246*10000</f>
        <v>0</v>
      </c>
      <c r="K137" s="14">
        <f>'Absolute counts'!K137/'Absolute counts'!K$1246*10000</f>
        <v>0</v>
      </c>
      <c r="L137" s="14">
        <f>'Absolute counts'!L137/'Absolute counts'!L$1246*10000</f>
        <v>0</v>
      </c>
      <c r="M137">
        <f>'Absolute counts'!M137/'Absolute counts'!M$1246*10000</f>
        <v>0</v>
      </c>
      <c r="N137">
        <f>'Absolute counts'!N137/'Absolute counts'!N$1246*10000</f>
        <v>0</v>
      </c>
      <c r="O137">
        <f>'Absolute counts'!O137/'Absolute counts'!O$1246*10000</f>
        <v>0</v>
      </c>
      <c r="P137">
        <f>'Absolute counts'!P137/'Absolute counts'!P$1246*10000</f>
        <v>0</v>
      </c>
      <c r="Q137">
        <f t="shared" si="8"/>
        <v>0</v>
      </c>
      <c r="R137" t="str">
        <f t="shared" si="9"/>
        <v/>
      </c>
      <c r="S137">
        <f t="shared" si="10"/>
        <v>0</v>
      </c>
      <c r="T137">
        <f t="shared" si="11"/>
        <v>0</v>
      </c>
    </row>
    <row r="138" spans="1:20" x14ac:dyDescent="0.25">
      <c r="A138">
        <v>140</v>
      </c>
      <c r="B138" t="s">
        <v>62</v>
      </c>
      <c r="C138">
        <v>116600</v>
      </c>
      <c r="D138">
        <v>73</v>
      </c>
      <c r="E138" s="14">
        <f>'Absolute counts'!E138/'Absolute counts'!E$1246*10000</f>
        <v>8.13429488445815E-2</v>
      </c>
      <c r="F138" s="14">
        <f>'Absolute counts'!F138/'Absolute counts'!F$1246*10000</f>
        <v>0</v>
      </c>
      <c r="G138" s="14">
        <f>'Absolute counts'!G138/'Absolute counts'!G$1246*10000</f>
        <v>0</v>
      </c>
      <c r="H138" s="14">
        <f>'Absolute counts'!H138/'Absolute counts'!H$1246*10000</f>
        <v>0</v>
      </c>
      <c r="I138" s="14">
        <f>'Absolute counts'!I138/'Absolute counts'!I$1246*10000</f>
        <v>0</v>
      </c>
      <c r="J138" s="14">
        <f>'Absolute counts'!J138/'Absolute counts'!J$1246*10000</f>
        <v>0</v>
      </c>
      <c r="K138" s="14">
        <f>'Absolute counts'!K138/'Absolute counts'!K$1246*10000</f>
        <v>0</v>
      </c>
      <c r="L138" s="14">
        <f>'Absolute counts'!L138/'Absolute counts'!L$1246*10000</f>
        <v>4.0310796239002709E-2</v>
      </c>
      <c r="M138">
        <f>'Absolute counts'!M138/'Absolute counts'!M$1246*10000</f>
        <v>8.1776345783100515E-2</v>
      </c>
      <c r="N138">
        <f>'Absolute counts'!N138/'Absolute counts'!N$1246*10000</f>
        <v>0</v>
      </c>
      <c r="O138">
        <f>'Absolute counts'!O138/'Absolute counts'!O$1246*10000</f>
        <v>0</v>
      </c>
      <c r="P138">
        <f>'Absolute counts'!P138/'Absolute counts'!P$1246*10000</f>
        <v>0.39190738590482299</v>
      </c>
      <c r="Q138">
        <f t="shared" si="8"/>
        <v>1</v>
      </c>
      <c r="R138">
        <f t="shared" si="9"/>
        <v>0.17667371431255049</v>
      </c>
      <c r="S138">
        <f t="shared" si="10"/>
        <v>1.1620421263511644E-2</v>
      </c>
      <c r="T138">
        <f t="shared" si="11"/>
        <v>0.10279890558538525</v>
      </c>
    </row>
    <row r="139" spans="1:20" x14ac:dyDescent="0.25">
      <c r="A139">
        <v>141</v>
      </c>
      <c r="B139" t="s">
        <v>584</v>
      </c>
      <c r="C139">
        <v>71900</v>
      </c>
      <c r="D139">
        <v>1097</v>
      </c>
      <c r="E139" s="14">
        <f>'Absolute counts'!E139/'Absolute counts'!E$1246*10000</f>
        <v>0</v>
      </c>
      <c r="F139" s="14">
        <f>'Absolute counts'!F139/'Absolute counts'!F$1246*10000</f>
        <v>0</v>
      </c>
      <c r="G139" s="14">
        <f>'Absolute counts'!G139/'Absolute counts'!G$1246*10000</f>
        <v>0</v>
      </c>
      <c r="H139" s="14">
        <f>'Absolute counts'!H139/'Absolute counts'!H$1246*10000</f>
        <v>0</v>
      </c>
      <c r="I139" s="14">
        <f>'Absolute counts'!I139/'Absolute counts'!I$1246*10000</f>
        <v>0</v>
      </c>
      <c r="J139" s="14">
        <f>'Absolute counts'!J139/'Absolute counts'!J$1246*10000</f>
        <v>0</v>
      </c>
      <c r="K139" s="14">
        <f>'Absolute counts'!K139/'Absolute counts'!K$1246*10000</f>
        <v>0</v>
      </c>
      <c r="L139" s="14">
        <f>'Absolute counts'!L139/'Absolute counts'!L$1246*10000</f>
        <v>0</v>
      </c>
      <c r="M139">
        <f>'Absolute counts'!M139/'Absolute counts'!M$1246*10000</f>
        <v>0</v>
      </c>
      <c r="N139">
        <f>'Absolute counts'!N139/'Absolute counts'!N$1246*10000</f>
        <v>0</v>
      </c>
      <c r="O139">
        <f>'Absolute counts'!O139/'Absolute counts'!O$1246*10000</f>
        <v>0</v>
      </c>
      <c r="P139">
        <f>'Absolute counts'!P139/'Absolute counts'!P$1246*10000</f>
        <v>0</v>
      </c>
      <c r="Q139">
        <f t="shared" si="8"/>
        <v>0</v>
      </c>
      <c r="R139" t="str">
        <f t="shared" si="9"/>
        <v/>
      </c>
      <c r="S139">
        <f t="shared" si="10"/>
        <v>0</v>
      </c>
      <c r="T139">
        <f t="shared" si="11"/>
        <v>0</v>
      </c>
    </row>
    <row r="140" spans="1:20" x14ac:dyDescent="0.25">
      <c r="A140">
        <v>142</v>
      </c>
      <c r="B140" t="s">
        <v>585</v>
      </c>
      <c r="C140">
        <v>108700</v>
      </c>
      <c r="D140">
        <v>760</v>
      </c>
      <c r="E140" s="14">
        <f>'Absolute counts'!E140/'Absolute counts'!E$1246*10000</f>
        <v>0</v>
      </c>
      <c r="F140" s="14">
        <f>'Absolute counts'!F140/'Absolute counts'!F$1246*10000</f>
        <v>0</v>
      </c>
      <c r="G140" s="14">
        <f>'Absolute counts'!G140/'Absolute counts'!G$1246*10000</f>
        <v>0</v>
      </c>
      <c r="H140" s="14">
        <f>'Absolute counts'!H140/'Absolute counts'!H$1246*10000</f>
        <v>0</v>
      </c>
      <c r="I140" s="14">
        <f>'Absolute counts'!I140/'Absolute counts'!I$1246*10000</f>
        <v>0</v>
      </c>
      <c r="J140" s="14">
        <f>'Absolute counts'!J140/'Absolute counts'!J$1246*10000</f>
        <v>0</v>
      </c>
      <c r="K140" s="14">
        <f>'Absolute counts'!K140/'Absolute counts'!K$1246*10000</f>
        <v>0</v>
      </c>
      <c r="L140" s="14">
        <f>'Absolute counts'!L140/'Absolute counts'!L$1246*10000</f>
        <v>0</v>
      </c>
      <c r="M140">
        <f>'Absolute counts'!M140/'Absolute counts'!M$1246*10000</f>
        <v>0</v>
      </c>
      <c r="N140">
        <f>'Absolute counts'!N140/'Absolute counts'!N$1246*10000</f>
        <v>0</v>
      </c>
      <c r="O140">
        <f>'Absolute counts'!O140/'Absolute counts'!O$1246*10000</f>
        <v>0</v>
      </c>
      <c r="P140">
        <f>'Absolute counts'!P140/'Absolute counts'!P$1246*10000</f>
        <v>0</v>
      </c>
      <c r="Q140">
        <f t="shared" si="8"/>
        <v>0</v>
      </c>
      <c r="R140" t="str">
        <f t="shared" si="9"/>
        <v/>
      </c>
      <c r="S140">
        <f t="shared" si="10"/>
        <v>0</v>
      </c>
      <c r="T140">
        <f t="shared" si="11"/>
        <v>0</v>
      </c>
    </row>
    <row r="141" spans="1:20" x14ac:dyDescent="0.25">
      <c r="A141">
        <v>143</v>
      </c>
      <c r="B141" t="s">
        <v>586</v>
      </c>
      <c r="C141">
        <v>93000</v>
      </c>
      <c r="D141">
        <v>135</v>
      </c>
      <c r="E141" s="14">
        <f>'Absolute counts'!E141/'Absolute counts'!E$1246*10000</f>
        <v>0</v>
      </c>
      <c r="F141" s="14">
        <f>'Absolute counts'!F141/'Absolute counts'!F$1246*10000</f>
        <v>0</v>
      </c>
      <c r="G141" s="14">
        <f>'Absolute counts'!G141/'Absolute counts'!G$1246*10000</f>
        <v>0</v>
      </c>
      <c r="H141" s="14">
        <f>'Absolute counts'!H141/'Absolute counts'!H$1246*10000</f>
        <v>0</v>
      </c>
      <c r="I141" s="14">
        <f>'Absolute counts'!I141/'Absolute counts'!I$1246*10000</f>
        <v>0</v>
      </c>
      <c r="J141" s="14">
        <f>'Absolute counts'!J141/'Absolute counts'!J$1246*10000</f>
        <v>0</v>
      </c>
      <c r="K141" s="14">
        <f>'Absolute counts'!K141/'Absolute counts'!K$1246*10000</f>
        <v>0</v>
      </c>
      <c r="L141" s="14">
        <f>'Absolute counts'!L141/'Absolute counts'!L$1246*10000</f>
        <v>0</v>
      </c>
      <c r="M141">
        <f>'Absolute counts'!M141/'Absolute counts'!M$1246*10000</f>
        <v>0</v>
      </c>
      <c r="N141">
        <f>'Absolute counts'!N141/'Absolute counts'!N$1246*10000</f>
        <v>0</v>
      </c>
      <c r="O141">
        <f>'Absolute counts'!O141/'Absolute counts'!O$1246*10000</f>
        <v>0</v>
      </c>
      <c r="P141">
        <f>'Absolute counts'!P141/'Absolute counts'!P$1246*10000</f>
        <v>0</v>
      </c>
      <c r="Q141">
        <f t="shared" si="8"/>
        <v>0</v>
      </c>
      <c r="R141" t="str">
        <f t="shared" si="9"/>
        <v/>
      </c>
      <c r="S141">
        <f t="shared" si="10"/>
        <v>0</v>
      </c>
      <c r="T141">
        <f t="shared" si="11"/>
        <v>0</v>
      </c>
    </row>
    <row r="142" spans="1:20" x14ac:dyDescent="0.25">
      <c r="A142">
        <v>144</v>
      </c>
      <c r="B142" t="s">
        <v>587</v>
      </c>
      <c r="C142">
        <v>48900</v>
      </c>
      <c r="D142">
        <v>754</v>
      </c>
      <c r="E142" s="14">
        <f>'Absolute counts'!E142/'Absolute counts'!E$1246*10000</f>
        <v>0</v>
      </c>
      <c r="F142" s="14">
        <f>'Absolute counts'!F142/'Absolute counts'!F$1246*10000</f>
        <v>0</v>
      </c>
      <c r="G142" s="14">
        <f>'Absolute counts'!G142/'Absolute counts'!G$1246*10000</f>
        <v>0</v>
      </c>
      <c r="H142" s="14">
        <f>'Absolute counts'!H142/'Absolute counts'!H$1246*10000</f>
        <v>0</v>
      </c>
      <c r="I142" s="14">
        <f>'Absolute counts'!I142/'Absolute counts'!I$1246*10000</f>
        <v>0</v>
      </c>
      <c r="J142" s="14">
        <f>'Absolute counts'!J142/'Absolute counts'!J$1246*10000</f>
        <v>0</v>
      </c>
      <c r="K142" s="14">
        <f>'Absolute counts'!K142/'Absolute counts'!K$1246*10000</f>
        <v>0</v>
      </c>
      <c r="L142" s="14">
        <f>'Absolute counts'!L142/'Absolute counts'!L$1246*10000</f>
        <v>0</v>
      </c>
      <c r="M142">
        <f>'Absolute counts'!M142/'Absolute counts'!M$1246*10000</f>
        <v>0</v>
      </c>
      <c r="N142">
        <f>'Absolute counts'!N142/'Absolute counts'!N$1246*10000</f>
        <v>0</v>
      </c>
      <c r="O142">
        <f>'Absolute counts'!O142/'Absolute counts'!O$1246*10000</f>
        <v>0</v>
      </c>
      <c r="P142">
        <f>'Absolute counts'!P142/'Absolute counts'!P$1246*10000</f>
        <v>0</v>
      </c>
      <c r="Q142">
        <f t="shared" si="8"/>
        <v>0</v>
      </c>
      <c r="R142" t="str">
        <f t="shared" si="9"/>
        <v/>
      </c>
      <c r="S142">
        <f t="shared" si="10"/>
        <v>0</v>
      </c>
      <c r="T142">
        <f t="shared" si="11"/>
        <v>0</v>
      </c>
    </row>
    <row r="143" spans="1:20" x14ac:dyDescent="0.25">
      <c r="A143">
        <v>145</v>
      </c>
      <c r="B143" t="s">
        <v>588</v>
      </c>
      <c r="C143">
        <v>116700</v>
      </c>
      <c r="D143">
        <v>73</v>
      </c>
      <c r="E143" s="14">
        <f>'Absolute counts'!E143/'Absolute counts'!E$1246*10000</f>
        <v>0</v>
      </c>
      <c r="F143" s="14">
        <f>'Absolute counts'!F143/'Absolute counts'!F$1246*10000</f>
        <v>0</v>
      </c>
      <c r="G143" s="14">
        <f>'Absolute counts'!G143/'Absolute counts'!G$1246*10000</f>
        <v>0</v>
      </c>
      <c r="H143" s="14">
        <f>'Absolute counts'!H143/'Absolute counts'!H$1246*10000</f>
        <v>0</v>
      </c>
      <c r="I143" s="14">
        <f>'Absolute counts'!I143/'Absolute counts'!I$1246*10000</f>
        <v>0</v>
      </c>
      <c r="J143" s="14">
        <f>'Absolute counts'!J143/'Absolute counts'!J$1246*10000</f>
        <v>0</v>
      </c>
      <c r="K143" s="14">
        <f>'Absolute counts'!K143/'Absolute counts'!K$1246*10000</f>
        <v>0</v>
      </c>
      <c r="L143" s="14">
        <f>'Absolute counts'!L143/'Absolute counts'!L$1246*10000</f>
        <v>0</v>
      </c>
      <c r="M143">
        <f>'Absolute counts'!M143/'Absolute counts'!M$1246*10000</f>
        <v>0</v>
      </c>
      <c r="N143">
        <f>'Absolute counts'!N143/'Absolute counts'!N$1246*10000</f>
        <v>0</v>
      </c>
      <c r="O143">
        <f>'Absolute counts'!O143/'Absolute counts'!O$1246*10000</f>
        <v>0</v>
      </c>
      <c r="P143">
        <f>'Absolute counts'!P143/'Absolute counts'!P$1246*10000</f>
        <v>0</v>
      </c>
      <c r="Q143">
        <f t="shared" si="8"/>
        <v>0</v>
      </c>
      <c r="R143" t="str">
        <f t="shared" si="9"/>
        <v/>
      </c>
      <c r="S143">
        <f t="shared" si="10"/>
        <v>0</v>
      </c>
      <c r="T143">
        <f t="shared" si="11"/>
        <v>0</v>
      </c>
    </row>
    <row r="144" spans="1:20" x14ac:dyDescent="0.25">
      <c r="A144">
        <v>146</v>
      </c>
      <c r="B144" t="s">
        <v>63</v>
      </c>
      <c r="C144">
        <v>89000</v>
      </c>
      <c r="D144">
        <v>1117</v>
      </c>
      <c r="E144" s="14">
        <f>'Absolute counts'!E144/'Absolute counts'!E$1246*10000</f>
        <v>3.4861263790534933E-2</v>
      </c>
      <c r="F144" s="14">
        <f>'Absolute counts'!F144/'Absolute counts'!F$1246*10000</f>
        <v>2.7902213901161987E-2</v>
      </c>
      <c r="G144" s="14">
        <f>'Absolute counts'!G144/'Absolute counts'!G$1246*10000</f>
        <v>5.3571906892025824E-2</v>
      </c>
      <c r="H144" s="14">
        <f>'Absolute counts'!H144/'Absolute counts'!H$1246*10000</f>
        <v>0.59513045946360432</v>
      </c>
      <c r="I144" s="14">
        <f>'Absolute counts'!I144/'Absolute counts'!I$1246*10000</f>
        <v>0.32052744023087842</v>
      </c>
      <c r="J144" s="14">
        <f>'Absolute counts'!J144/'Absolute counts'!J$1246*10000</f>
        <v>1.7596913371047211</v>
      </c>
      <c r="K144" s="14">
        <f>'Absolute counts'!K144/'Absolute counts'!K$1246*10000</f>
        <v>12.755660589246542</v>
      </c>
      <c r="L144" s="14">
        <f>'Absolute counts'!L144/'Absolute counts'!L$1246*10000</f>
        <v>0.18139858307551221</v>
      </c>
      <c r="M144">
        <f>'Absolute counts'!M144/'Absolute counts'!M$1246*10000</f>
        <v>0.26577312379507662</v>
      </c>
      <c r="N144">
        <f>'Absolute counts'!N144/'Absolute counts'!N$1246*10000</f>
        <v>0.99889865020618296</v>
      </c>
      <c r="O144">
        <f>'Absolute counts'!O144/'Absolute counts'!O$1246*10000</f>
        <v>7.5034586254601729E-2</v>
      </c>
      <c r="P144">
        <f>'Absolute counts'!P144/'Absolute counts'!P$1246*10000</f>
        <v>22.839997885522944</v>
      </c>
      <c r="Q144">
        <f t="shared" si="8"/>
        <v>1</v>
      </c>
      <c r="R144">
        <f t="shared" si="9"/>
        <v>0.55004213842545369</v>
      </c>
      <c r="S144">
        <f t="shared" si="10"/>
        <v>2.2210493158042097</v>
      </c>
      <c r="T144">
        <f t="shared" si="11"/>
        <v>4.8722205657708635</v>
      </c>
    </row>
    <row r="145" spans="1:20" x14ac:dyDescent="0.25">
      <c r="A145">
        <v>147</v>
      </c>
      <c r="B145" t="s">
        <v>589</v>
      </c>
      <c r="C145">
        <v>88700</v>
      </c>
      <c r="D145">
        <v>1117</v>
      </c>
      <c r="E145" s="14">
        <f>'Absolute counts'!E145/'Absolute counts'!E$1246*10000</f>
        <v>0</v>
      </c>
      <c r="F145" s="14">
        <f>'Absolute counts'!F145/'Absolute counts'!F$1246*10000</f>
        <v>0</v>
      </c>
      <c r="G145" s="14">
        <f>'Absolute counts'!G145/'Absolute counts'!G$1246*10000</f>
        <v>0</v>
      </c>
      <c r="H145" s="14">
        <f>'Absolute counts'!H145/'Absolute counts'!H$1246*10000</f>
        <v>0</v>
      </c>
      <c r="I145" s="14">
        <f>'Absolute counts'!I145/'Absolute counts'!I$1246*10000</f>
        <v>0</v>
      </c>
      <c r="J145" s="14">
        <f>'Absolute counts'!J145/'Absolute counts'!J$1246*10000</f>
        <v>0</v>
      </c>
      <c r="K145" s="14">
        <f>'Absolute counts'!K145/'Absolute counts'!K$1246*10000</f>
        <v>0</v>
      </c>
      <c r="L145" s="14">
        <f>'Absolute counts'!L145/'Absolute counts'!L$1246*10000</f>
        <v>0</v>
      </c>
      <c r="M145">
        <f>'Absolute counts'!M145/'Absolute counts'!M$1246*10000</f>
        <v>0</v>
      </c>
      <c r="N145">
        <f>'Absolute counts'!N145/'Absolute counts'!N$1246*10000</f>
        <v>0</v>
      </c>
      <c r="O145">
        <f>'Absolute counts'!O145/'Absolute counts'!O$1246*10000</f>
        <v>6.5655262972776518E-2</v>
      </c>
      <c r="P145">
        <f>'Absolute counts'!P145/'Absolute counts'!P$1246*10000</f>
        <v>0</v>
      </c>
      <c r="Q145">
        <f t="shared" si="8"/>
        <v>1</v>
      </c>
      <c r="R145">
        <f t="shared" si="9"/>
        <v>0.25498114530639771</v>
      </c>
      <c r="S145">
        <f t="shared" si="10"/>
        <v>0</v>
      </c>
      <c r="T145">
        <f t="shared" si="11"/>
        <v>1.3131052594555303E-2</v>
      </c>
    </row>
    <row r="146" spans="1:20" x14ac:dyDescent="0.25">
      <c r="A146">
        <v>148</v>
      </c>
      <c r="B146" t="s">
        <v>64</v>
      </c>
      <c r="C146">
        <v>9400</v>
      </c>
      <c r="D146">
        <v>1057</v>
      </c>
      <c r="E146" s="14">
        <f>'Absolute counts'!E146/'Absolute counts'!E$1246*10000</f>
        <v>0.68560485454718711</v>
      </c>
      <c r="F146" s="14">
        <f>'Absolute counts'!F146/'Absolute counts'!F$1246*10000</f>
        <v>8.3427619564474345</v>
      </c>
      <c r="G146" s="14">
        <f>'Absolute counts'!G146/'Absolute counts'!G$1246*10000</f>
        <v>6.5714872454218343</v>
      </c>
      <c r="H146" s="14">
        <f>'Absolute counts'!H146/'Absolute counts'!H$1246*10000</f>
        <v>4.6542253881128035</v>
      </c>
      <c r="I146" s="14">
        <f>'Absolute counts'!I146/'Absolute counts'!I$1246*10000</f>
        <v>10.70068531232317</v>
      </c>
      <c r="J146" s="14">
        <f>'Absolute counts'!J146/'Absolute counts'!J$1246*10000</f>
        <v>6.3001294785230764</v>
      </c>
      <c r="K146" s="14">
        <f>'Absolute counts'!K146/'Absolute counts'!K$1246*10000</f>
        <v>0.96055915843717032</v>
      </c>
      <c r="L146" s="14">
        <f>'Absolute counts'!L146/'Absolute counts'!L$1246*10000</f>
        <v>4.4744983825293012</v>
      </c>
      <c r="M146">
        <f>'Absolute counts'!M146/'Absolute counts'!M$1246*10000</f>
        <v>3.8843764246972743</v>
      </c>
      <c r="N146">
        <f>'Absolute counts'!N146/'Absolute counts'!N$1246*10000</f>
        <v>8.4692945385002858</v>
      </c>
      <c r="O146">
        <f>'Absolute counts'!O146/'Absolute counts'!O$1246*10000</f>
        <v>1.3224845827373555</v>
      </c>
      <c r="P146">
        <f>'Absolute counts'!P146/'Absolute counts'!P$1246*10000</f>
        <v>3.7003348529618174</v>
      </c>
      <c r="Q146">
        <f t="shared" si="8"/>
        <v>1</v>
      </c>
      <c r="R146">
        <f t="shared" si="9"/>
        <v>0.58419652295791658</v>
      </c>
      <c r="S146">
        <f t="shared" si="10"/>
        <v>5.4593504848303818</v>
      </c>
      <c r="T146">
        <f t="shared" si="11"/>
        <v>4.370197756285207</v>
      </c>
    </row>
    <row r="147" spans="1:20" x14ac:dyDescent="0.25">
      <c r="A147">
        <v>149</v>
      </c>
      <c r="B147" t="s">
        <v>590</v>
      </c>
      <c r="C147">
        <v>68000</v>
      </c>
      <c r="D147">
        <v>571</v>
      </c>
      <c r="E147" s="14">
        <f>'Absolute counts'!E147/'Absolute counts'!E$1246*10000</f>
        <v>0.23240842527023292</v>
      </c>
      <c r="F147" s="14">
        <f>'Absolute counts'!F147/'Absolute counts'!F$1246*10000</f>
        <v>1.3951106950580994E-2</v>
      </c>
      <c r="G147" s="14">
        <f>'Absolute counts'!G147/'Absolute counts'!G$1246*10000</f>
        <v>1.7857302297341941E-2</v>
      </c>
      <c r="H147" s="14">
        <f>'Absolute counts'!H147/'Absolute counts'!H$1246*10000</f>
        <v>0.1525975537086165</v>
      </c>
      <c r="I147" s="14">
        <f>'Absolute counts'!I147/'Absolute counts'!I$1246*10000</f>
        <v>0.32052744023087842</v>
      </c>
      <c r="J147" s="14">
        <f>'Absolute counts'!J147/'Absolute counts'!J$1246*10000</f>
        <v>0</v>
      </c>
      <c r="K147" s="14">
        <f>'Absolute counts'!K147/'Absolute counts'!K$1246*10000</f>
        <v>5.6503479908068845E-2</v>
      </c>
      <c r="L147" s="14">
        <f>'Absolute counts'!L147/'Absolute counts'!L$1246*10000</f>
        <v>0</v>
      </c>
      <c r="M147">
        <f>'Absolute counts'!M147/'Absolute counts'!M$1246*10000</f>
        <v>0</v>
      </c>
      <c r="N147">
        <f>'Absolute counts'!N147/'Absolute counts'!N$1246*10000</f>
        <v>0</v>
      </c>
      <c r="O147">
        <f>'Absolute counts'!O147/'Absolute counts'!O$1246*10000</f>
        <v>0</v>
      </c>
      <c r="P147">
        <f>'Absolute counts'!P147/'Absolute counts'!P$1246*10000</f>
        <v>0</v>
      </c>
      <c r="Q147">
        <f t="shared" si="8"/>
        <v>1</v>
      </c>
      <c r="R147">
        <f t="shared" si="9"/>
        <v>7.3307399127348016E-2</v>
      </c>
      <c r="S147">
        <f t="shared" si="10"/>
        <v>0.11340647262367422</v>
      </c>
      <c r="T147">
        <f t="shared" si="11"/>
        <v>0</v>
      </c>
    </row>
    <row r="148" spans="1:20" x14ac:dyDescent="0.25">
      <c r="A148">
        <v>150</v>
      </c>
      <c r="B148" t="s">
        <v>591</v>
      </c>
      <c r="C148">
        <v>114200</v>
      </c>
      <c r="D148">
        <v>824</v>
      </c>
      <c r="E148" s="14">
        <f>'Absolute counts'!E148/'Absolute counts'!E$1246*10000</f>
        <v>0</v>
      </c>
      <c r="F148" s="14">
        <f>'Absolute counts'!F148/'Absolute counts'!F$1246*10000</f>
        <v>0</v>
      </c>
      <c r="G148" s="14">
        <f>'Absolute counts'!G148/'Absolute counts'!G$1246*10000</f>
        <v>0</v>
      </c>
      <c r="H148" s="14">
        <f>'Absolute counts'!H148/'Absolute counts'!H$1246*10000</f>
        <v>0</v>
      </c>
      <c r="I148" s="14">
        <f>'Absolute counts'!I148/'Absolute counts'!I$1246*10000</f>
        <v>0</v>
      </c>
      <c r="J148" s="14">
        <f>'Absolute counts'!J148/'Absolute counts'!J$1246*10000</f>
        <v>0</v>
      </c>
      <c r="K148" s="14">
        <f>'Absolute counts'!K148/'Absolute counts'!K$1246*10000</f>
        <v>0</v>
      </c>
      <c r="L148" s="14">
        <f>'Absolute counts'!L148/'Absolute counts'!L$1246*10000</f>
        <v>0</v>
      </c>
      <c r="M148">
        <f>'Absolute counts'!M148/'Absolute counts'!M$1246*10000</f>
        <v>0</v>
      </c>
      <c r="N148">
        <f>'Absolute counts'!N148/'Absolute counts'!N$1246*10000</f>
        <v>0</v>
      </c>
      <c r="O148">
        <f>'Absolute counts'!O148/'Absolute counts'!O$1246*10000</f>
        <v>0</v>
      </c>
      <c r="P148">
        <f>'Absolute counts'!P148/'Absolute counts'!P$1246*10000</f>
        <v>0</v>
      </c>
      <c r="Q148">
        <f t="shared" si="8"/>
        <v>0</v>
      </c>
      <c r="R148" t="str">
        <f t="shared" si="9"/>
        <v/>
      </c>
      <c r="S148">
        <f t="shared" si="10"/>
        <v>0</v>
      </c>
      <c r="T148">
        <f t="shared" si="11"/>
        <v>0</v>
      </c>
    </row>
    <row r="149" spans="1:20" x14ac:dyDescent="0.25">
      <c r="A149">
        <v>151</v>
      </c>
      <c r="B149" t="s">
        <v>592</v>
      </c>
      <c r="C149">
        <v>30600</v>
      </c>
      <c r="D149">
        <v>698</v>
      </c>
      <c r="E149" s="14">
        <f>'Absolute counts'!E149/'Absolute counts'!E$1246*10000</f>
        <v>0</v>
      </c>
      <c r="F149" s="14">
        <f>'Absolute counts'!F149/'Absolute counts'!F$1246*10000</f>
        <v>0</v>
      </c>
      <c r="G149" s="14">
        <f>'Absolute counts'!G149/'Absolute counts'!G$1246*10000</f>
        <v>0</v>
      </c>
      <c r="H149" s="14">
        <f>'Absolute counts'!H149/'Absolute counts'!H$1246*10000</f>
        <v>0</v>
      </c>
      <c r="I149" s="14">
        <f>'Absolute counts'!I149/'Absolute counts'!I$1246*10000</f>
        <v>0</v>
      </c>
      <c r="J149" s="14">
        <f>'Absolute counts'!J149/'Absolute counts'!J$1246*10000</f>
        <v>0</v>
      </c>
      <c r="K149" s="14">
        <f>'Absolute counts'!K149/'Absolute counts'!K$1246*10000</f>
        <v>0</v>
      </c>
      <c r="L149" s="14">
        <f>'Absolute counts'!L149/'Absolute counts'!L$1246*10000</f>
        <v>0</v>
      </c>
      <c r="M149">
        <f>'Absolute counts'!M149/'Absolute counts'!M$1246*10000</f>
        <v>0</v>
      </c>
      <c r="N149">
        <f>'Absolute counts'!N149/'Absolute counts'!N$1246*10000</f>
        <v>0</v>
      </c>
      <c r="O149">
        <f>'Absolute counts'!O149/'Absolute counts'!O$1246*10000</f>
        <v>0</v>
      </c>
      <c r="P149">
        <f>'Absolute counts'!P149/'Absolute counts'!P$1246*10000</f>
        <v>0</v>
      </c>
      <c r="Q149">
        <f t="shared" si="8"/>
        <v>0</v>
      </c>
      <c r="R149" t="str">
        <f t="shared" si="9"/>
        <v/>
      </c>
      <c r="S149">
        <f t="shared" si="10"/>
        <v>0</v>
      </c>
      <c r="T149">
        <f t="shared" si="11"/>
        <v>0</v>
      </c>
    </row>
    <row r="150" spans="1:20" x14ac:dyDescent="0.25">
      <c r="A150">
        <v>152</v>
      </c>
      <c r="B150" t="s">
        <v>593</v>
      </c>
      <c r="C150">
        <v>33700</v>
      </c>
      <c r="D150">
        <v>961</v>
      </c>
      <c r="E150" s="14">
        <f>'Absolute counts'!E150/'Absolute counts'!E$1246*10000</f>
        <v>0</v>
      </c>
      <c r="F150" s="14">
        <f>'Absolute counts'!F150/'Absolute counts'!F$1246*10000</f>
        <v>0</v>
      </c>
      <c r="G150" s="14">
        <f>'Absolute counts'!G150/'Absolute counts'!G$1246*10000</f>
        <v>0</v>
      </c>
      <c r="H150" s="14">
        <f>'Absolute counts'!H150/'Absolute counts'!H$1246*10000</f>
        <v>0</v>
      </c>
      <c r="I150" s="14">
        <f>'Absolute counts'!I150/'Absolute counts'!I$1246*10000</f>
        <v>0</v>
      </c>
      <c r="J150" s="14">
        <f>'Absolute counts'!J150/'Absolute counts'!J$1246*10000</f>
        <v>0</v>
      </c>
      <c r="K150" s="14">
        <f>'Absolute counts'!K150/'Absolute counts'!K$1246*10000</f>
        <v>0</v>
      </c>
      <c r="L150" s="14">
        <f>'Absolute counts'!L150/'Absolute counts'!L$1246*10000</f>
        <v>0</v>
      </c>
      <c r="M150">
        <f>'Absolute counts'!M150/'Absolute counts'!M$1246*10000</f>
        <v>0</v>
      </c>
      <c r="N150">
        <f>'Absolute counts'!N150/'Absolute counts'!N$1246*10000</f>
        <v>0</v>
      </c>
      <c r="O150">
        <f>'Absolute counts'!O150/'Absolute counts'!O$1246*10000</f>
        <v>0</v>
      </c>
      <c r="P150">
        <f>'Absolute counts'!P150/'Absolute counts'!P$1246*10000</f>
        <v>0</v>
      </c>
      <c r="Q150">
        <f t="shared" si="8"/>
        <v>0</v>
      </c>
      <c r="R150" t="str">
        <f t="shared" si="9"/>
        <v/>
      </c>
      <c r="S150">
        <f t="shared" si="10"/>
        <v>0</v>
      </c>
      <c r="T150">
        <f t="shared" si="11"/>
        <v>0</v>
      </c>
    </row>
    <row r="151" spans="1:20" x14ac:dyDescent="0.25">
      <c r="A151">
        <v>153</v>
      </c>
      <c r="B151" t="s">
        <v>594</v>
      </c>
      <c r="C151">
        <v>116800</v>
      </c>
      <c r="D151">
        <v>145</v>
      </c>
      <c r="E151" s="14">
        <f>'Absolute counts'!E151/'Absolute counts'!E$1246*10000</f>
        <v>0</v>
      </c>
      <c r="F151" s="14">
        <f>'Absolute counts'!F151/'Absolute counts'!F$1246*10000</f>
        <v>0</v>
      </c>
      <c r="G151" s="14">
        <f>'Absolute counts'!G151/'Absolute counts'!G$1246*10000</f>
        <v>0</v>
      </c>
      <c r="H151" s="14">
        <f>'Absolute counts'!H151/'Absolute counts'!H$1246*10000</f>
        <v>0</v>
      </c>
      <c r="I151" s="14">
        <f>'Absolute counts'!I151/'Absolute counts'!I$1246*10000</f>
        <v>0</v>
      </c>
      <c r="J151" s="14">
        <f>'Absolute counts'!J151/'Absolute counts'!J$1246*10000</f>
        <v>0</v>
      </c>
      <c r="K151" s="14">
        <f>'Absolute counts'!K151/'Absolute counts'!K$1246*10000</f>
        <v>0</v>
      </c>
      <c r="L151" s="14">
        <f>'Absolute counts'!L151/'Absolute counts'!L$1246*10000</f>
        <v>0</v>
      </c>
      <c r="M151">
        <f>'Absolute counts'!M151/'Absolute counts'!M$1246*10000</f>
        <v>0</v>
      </c>
      <c r="N151">
        <f>'Absolute counts'!N151/'Absolute counts'!N$1246*10000</f>
        <v>0</v>
      </c>
      <c r="O151">
        <f>'Absolute counts'!O151/'Absolute counts'!O$1246*10000</f>
        <v>0</v>
      </c>
      <c r="P151">
        <f>'Absolute counts'!P151/'Absolute counts'!P$1246*10000</f>
        <v>0</v>
      </c>
      <c r="Q151">
        <f t="shared" si="8"/>
        <v>0</v>
      </c>
      <c r="R151" t="str">
        <f t="shared" si="9"/>
        <v/>
      </c>
      <c r="S151">
        <f t="shared" si="10"/>
        <v>0</v>
      </c>
      <c r="T151">
        <f t="shared" si="11"/>
        <v>0</v>
      </c>
    </row>
    <row r="152" spans="1:20" x14ac:dyDescent="0.25">
      <c r="A152">
        <v>154</v>
      </c>
      <c r="B152" t="s">
        <v>595</v>
      </c>
      <c r="C152">
        <v>95100</v>
      </c>
      <c r="D152">
        <v>370</v>
      </c>
      <c r="E152" s="14">
        <f>'Absolute counts'!E152/'Absolute counts'!E$1246*10000</f>
        <v>0</v>
      </c>
      <c r="F152" s="14">
        <f>'Absolute counts'!F152/'Absolute counts'!F$1246*10000</f>
        <v>0</v>
      </c>
      <c r="G152" s="14">
        <f>'Absolute counts'!G152/'Absolute counts'!G$1246*10000</f>
        <v>0</v>
      </c>
      <c r="H152" s="14">
        <f>'Absolute counts'!H152/'Absolute counts'!H$1246*10000</f>
        <v>0</v>
      </c>
      <c r="I152" s="14">
        <f>'Absolute counts'!I152/'Absolute counts'!I$1246*10000</f>
        <v>0</v>
      </c>
      <c r="J152" s="14">
        <f>'Absolute counts'!J152/'Absolute counts'!J$1246*10000</f>
        <v>0</v>
      </c>
      <c r="K152" s="14">
        <f>'Absolute counts'!K152/'Absolute counts'!K$1246*10000</f>
        <v>0</v>
      </c>
      <c r="L152" s="14">
        <f>'Absolute counts'!L152/'Absolute counts'!L$1246*10000</f>
        <v>0</v>
      </c>
      <c r="M152">
        <f>'Absolute counts'!M152/'Absolute counts'!M$1246*10000</f>
        <v>0</v>
      </c>
      <c r="N152">
        <f>'Absolute counts'!N152/'Absolute counts'!N$1246*10000</f>
        <v>0</v>
      </c>
      <c r="O152">
        <f>'Absolute counts'!O152/'Absolute counts'!O$1246*10000</f>
        <v>0</v>
      </c>
      <c r="P152">
        <f>'Absolute counts'!P152/'Absolute counts'!P$1246*10000</f>
        <v>0</v>
      </c>
      <c r="Q152">
        <f t="shared" si="8"/>
        <v>0</v>
      </c>
      <c r="R152" t="str">
        <f t="shared" si="9"/>
        <v/>
      </c>
      <c r="S152">
        <f t="shared" si="10"/>
        <v>0</v>
      </c>
      <c r="T152">
        <f t="shared" si="11"/>
        <v>0</v>
      </c>
    </row>
    <row r="153" spans="1:20" x14ac:dyDescent="0.25">
      <c r="A153">
        <v>155</v>
      </c>
      <c r="B153" t="s">
        <v>65</v>
      </c>
      <c r="C153">
        <v>67000</v>
      </c>
      <c r="D153">
        <v>239</v>
      </c>
      <c r="E153" s="14">
        <f>'Absolute counts'!E153/'Absolute counts'!E$1246*10000</f>
        <v>66.747699737610887</v>
      </c>
      <c r="F153" s="14">
        <f>'Absolute counts'!F153/'Absolute counts'!F$1246*10000</f>
        <v>22.642646580792952</v>
      </c>
      <c r="G153" s="14">
        <f>'Absolute counts'!G153/'Absolute counts'!G$1246*10000</f>
        <v>7.8929276154251378</v>
      </c>
      <c r="H153" s="14">
        <f>'Absolute counts'!H153/'Absolute counts'!H$1246*10000</f>
        <v>64.808181060049435</v>
      </c>
      <c r="I153" s="14">
        <f>'Absolute counts'!I153/'Absolute counts'!I$1246*10000</f>
        <v>57.226476059682206</v>
      </c>
      <c r="J153" s="14">
        <f>'Absolute counts'!J153/'Absolute counts'!J$1246*10000</f>
        <v>24.222911615700788</v>
      </c>
      <c r="K153" s="14">
        <f>'Absolute counts'!K153/'Absolute counts'!K$1246*10000</f>
        <v>68.722357438188723</v>
      </c>
      <c r="L153" s="14">
        <f>'Absolute counts'!L153/'Absolute counts'!L$1246*10000</f>
        <v>11.266867548801258</v>
      </c>
      <c r="M153">
        <f>'Absolute counts'!M153/'Absolute counts'!M$1246*10000</f>
        <v>6.7465485271057926</v>
      </c>
      <c r="N153">
        <f>'Absolute counts'!N153/'Absolute counts'!N$1246*10000</f>
        <v>45.471232572633589</v>
      </c>
      <c r="O153">
        <f>'Absolute counts'!O153/'Absolute counts'!O$1246*10000</f>
        <v>30.726663071259409</v>
      </c>
      <c r="P153">
        <f>'Absolute counts'!P153/'Absolute counts'!P$1246*10000</f>
        <v>63.634822520638934</v>
      </c>
      <c r="Q153">
        <f t="shared" si="8"/>
        <v>1</v>
      </c>
      <c r="R153">
        <f t="shared" si="9"/>
        <v>0.38975519236312828</v>
      </c>
      <c r="S153">
        <f t="shared" si="10"/>
        <v>44.609028586778592</v>
      </c>
      <c r="T153">
        <f t="shared" si="11"/>
        <v>31.569226848087794</v>
      </c>
    </row>
    <row r="154" spans="1:20" x14ac:dyDescent="0.25">
      <c r="A154">
        <v>156</v>
      </c>
      <c r="B154" t="s">
        <v>66</v>
      </c>
      <c r="C154">
        <v>11100</v>
      </c>
      <c r="D154">
        <v>1011</v>
      </c>
      <c r="E154" s="14">
        <f>'Absolute counts'!E154/'Absolute counts'!E$1246*10000</f>
        <v>27.06396112271862</v>
      </c>
      <c r="F154" s="14">
        <f>'Absolute counts'!F154/'Absolute counts'!F$1246*10000</f>
        <v>22.572891046040048</v>
      </c>
      <c r="G154" s="14">
        <f>'Absolute counts'!G154/'Absolute counts'!G$1246*10000</f>
        <v>47.428994901740197</v>
      </c>
      <c r="H154" s="14">
        <f>'Absolute counts'!H154/'Absolute counts'!H$1246*10000</f>
        <v>26.147590827971435</v>
      </c>
      <c r="I154" s="14">
        <f>'Absolute counts'!I154/'Absolute counts'!I$1246*10000</f>
        <v>27.318800290447175</v>
      </c>
      <c r="J154" s="14">
        <f>'Absolute counts'!J154/'Absolute counts'!J$1246*10000</f>
        <v>48.684793659897281</v>
      </c>
      <c r="K154" s="14">
        <f>'Absolute counts'!K154/'Absolute counts'!K$1246*10000</f>
        <v>37.81495392847507</v>
      </c>
      <c r="L154" s="14">
        <f>'Absolute counts'!L154/'Absolute counts'!L$1246*10000</f>
        <v>32.792832740428707</v>
      </c>
      <c r="M154">
        <f>'Absolute counts'!M154/'Absolute counts'!M$1246*10000</f>
        <v>24.655568253604802</v>
      </c>
      <c r="N154">
        <f>'Absolute counts'!N154/'Absolute counts'!N$1246*10000</f>
        <v>52.779414150210449</v>
      </c>
      <c r="O154">
        <f>'Absolute counts'!O154/'Absolute counts'!O$1246*10000</f>
        <v>13.027880038455224</v>
      </c>
      <c r="P154">
        <f>'Absolute counts'!P154/'Absolute counts'!P$1246*10000</f>
        <v>30.386493595504184</v>
      </c>
      <c r="Q154">
        <f t="shared" si="8"/>
        <v>1</v>
      </c>
      <c r="R154">
        <f t="shared" si="9"/>
        <v>0.67509372129323719</v>
      </c>
      <c r="S154">
        <f t="shared" si="10"/>
        <v>33.861712253898546</v>
      </c>
      <c r="T154">
        <f t="shared" si="11"/>
        <v>30.72843775564067</v>
      </c>
    </row>
    <row r="155" spans="1:20" x14ac:dyDescent="0.25">
      <c r="A155">
        <v>157</v>
      </c>
      <c r="B155" t="s">
        <v>596</v>
      </c>
      <c r="C155">
        <v>70100</v>
      </c>
      <c r="D155">
        <v>1097</v>
      </c>
      <c r="E155" s="14">
        <f>'Absolute counts'!E155/'Absolute counts'!E$1246*10000</f>
        <v>0</v>
      </c>
      <c r="F155" s="14">
        <f>'Absolute counts'!F155/'Absolute counts'!F$1246*10000</f>
        <v>0</v>
      </c>
      <c r="G155" s="14">
        <f>'Absolute counts'!G155/'Absolute counts'!G$1246*10000</f>
        <v>0</v>
      </c>
      <c r="H155" s="14">
        <f>'Absolute counts'!H155/'Absolute counts'!H$1246*10000</f>
        <v>0</v>
      </c>
      <c r="I155" s="14">
        <f>'Absolute counts'!I155/'Absolute counts'!I$1246*10000</f>
        <v>0</v>
      </c>
      <c r="J155" s="14">
        <f>'Absolute counts'!J155/'Absolute counts'!J$1246*10000</f>
        <v>0</v>
      </c>
      <c r="K155" s="14">
        <f>'Absolute counts'!K155/'Absolute counts'!K$1246*10000</f>
        <v>0</v>
      </c>
      <c r="L155" s="14">
        <f>'Absolute counts'!L155/'Absolute counts'!L$1246*10000</f>
        <v>0</v>
      </c>
      <c r="M155">
        <f>'Absolute counts'!M155/'Absolute counts'!M$1246*10000</f>
        <v>0</v>
      </c>
      <c r="N155">
        <f>'Absolute counts'!N155/'Absolute counts'!N$1246*10000</f>
        <v>0</v>
      </c>
      <c r="O155">
        <f>'Absolute counts'!O155/'Absolute counts'!O$1246*10000</f>
        <v>0</v>
      </c>
      <c r="P155">
        <f>'Absolute counts'!P155/'Absolute counts'!P$1246*10000</f>
        <v>0</v>
      </c>
      <c r="Q155">
        <f t="shared" si="8"/>
        <v>0</v>
      </c>
      <c r="R155" t="str">
        <f t="shared" si="9"/>
        <v/>
      </c>
      <c r="S155">
        <f t="shared" si="10"/>
        <v>0</v>
      </c>
      <c r="T155">
        <f t="shared" si="11"/>
        <v>0</v>
      </c>
    </row>
    <row r="156" spans="1:20" x14ac:dyDescent="0.25">
      <c r="A156">
        <v>158</v>
      </c>
      <c r="B156" t="s">
        <v>67</v>
      </c>
      <c r="C156">
        <v>99200</v>
      </c>
      <c r="D156">
        <v>832</v>
      </c>
      <c r="E156" s="14">
        <f>'Absolute counts'!E156/'Absolute counts'!E$1246*10000</f>
        <v>0.3486126379053493</v>
      </c>
      <c r="F156" s="14">
        <f>'Absolute counts'!F156/'Absolute counts'!F$1246*10000</f>
        <v>0</v>
      </c>
      <c r="G156" s="14">
        <f>'Absolute counts'!G156/'Absolute counts'!G$1246*10000</f>
        <v>0</v>
      </c>
      <c r="H156" s="14">
        <f>'Absolute counts'!H156/'Absolute counts'!H$1246*10000</f>
        <v>0.564610948721881</v>
      </c>
      <c r="I156" s="14">
        <f>'Absolute counts'!I156/'Absolute counts'!I$1246*10000</f>
        <v>0.20957563399711279</v>
      </c>
      <c r="J156" s="14">
        <f>'Absolute counts'!J156/'Absolute counts'!J$1246*10000</f>
        <v>8.6898337634801037E-2</v>
      </c>
      <c r="K156" s="14">
        <f>'Absolute counts'!K156/'Absolute counts'!K$1246*10000</f>
        <v>0.48027957921858516</v>
      </c>
      <c r="L156" s="14">
        <f>'Absolute counts'!L156/'Absolute counts'!L$1246*10000</f>
        <v>0</v>
      </c>
      <c r="M156">
        <f>'Absolute counts'!M156/'Absolute counts'!M$1246*10000</f>
        <v>0</v>
      </c>
      <c r="N156">
        <f>'Absolute counts'!N156/'Absolute counts'!N$1246*10000</f>
        <v>0.3927293838417471</v>
      </c>
      <c r="O156">
        <f>'Absolute counts'!O156/'Absolute counts'!O$1246*10000</f>
        <v>9.3793232818252161E-3</v>
      </c>
      <c r="P156">
        <f>'Absolute counts'!P156/'Absolute counts'!P$1246*10000</f>
        <v>0.13671187880400801</v>
      </c>
      <c r="Q156">
        <f t="shared" si="8"/>
        <v>1</v>
      </c>
      <c r="R156">
        <f t="shared" si="9"/>
        <v>0.29645159795833997</v>
      </c>
      <c r="S156">
        <f t="shared" si="10"/>
        <v>0.24142530535396131</v>
      </c>
      <c r="T156">
        <f t="shared" si="11"/>
        <v>0.10776411718551607</v>
      </c>
    </row>
    <row r="157" spans="1:20" x14ac:dyDescent="0.25">
      <c r="A157">
        <v>159</v>
      </c>
      <c r="B157" t="s">
        <v>68</v>
      </c>
      <c r="C157">
        <v>31000</v>
      </c>
      <c r="D157">
        <v>698</v>
      </c>
      <c r="E157" s="14">
        <f>'Absolute counts'!E157/'Absolute counts'!E$1246*10000</f>
        <v>21.509399758760058</v>
      </c>
      <c r="F157" s="14">
        <f>'Absolute counts'!F157/'Absolute counts'!F$1246*10000</f>
        <v>16.573915057290222</v>
      </c>
      <c r="G157" s="14">
        <f>'Absolute counts'!G157/'Absolute counts'!G$1246*10000</f>
        <v>58.893382976633724</v>
      </c>
      <c r="H157" s="14">
        <f>'Absolute counts'!H157/'Absolute counts'!H$1246*10000</f>
        <v>41.888028493015227</v>
      </c>
      <c r="I157" s="14">
        <f>'Absolute counts'!I157/'Absolute counts'!I$1246*10000</f>
        <v>3.2052744023087838</v>
      </c>
      <c r="J157" s="14">
        <f>'Absolute counts'!J157/'Absolute counts'!J$1246*10000</f>
        <v>23.853593680752887</v>
      </c>
      <c r="K157" s="14">
        <f>'Absolute counts'!K157/'Absolute counts'!K$1246*10000</f>
        <v>32.969780526358164</v>
      </c>
      <c r="L157" s="14">
        <f>'Absolute counts'!L157/'Absolute counts'!L$1246*10000</f>
        <v>30.515272752925053</v>
      </c>
      <c r="M157">
        <f>'Absolute counts'!M157/'Absolute counts'!M$1246*10000</f>
        <v>9.3633915921650086</v>
      </c>
      <c r="N157">
        <f>'Absolute counts'!N157/'Absolute counts'!N$1246*10000</f>
        <v>13.369874241221217</v>
      </c>
      <c r="O157">
        <f>'Absolute counts'!O157/'Absolute counts'!O$1246*10000</f>
        <v>62.325603207728562</v>
      </c>
      <c r="P157">
        <f>'Absolute counts'!P157/'Absolute counts'!P$1246*10000</f>
        <v>37.295000537733387</v>
      </c>
      <c r="Q157">
        <f t="shared" si="8"/>
        <v>1</v>
      </c>
      <c r="R157">
        <f t="shared" si="9"/>
        <v>0.85317606435982263</v>
      </c>
      <c r="S157">
        <f t="shared" si="10"/>
        <v>28.413339270731296</v>
      </c>
      <c r="T157">
        <f t="shared" si="11"/>
        <v>30.573828466354644</v>
      </c>
    </row>
    <row r="158" spans="1:20" x14ac:dyDescent="0.25">
      <c r="A158">
        <v>160</v>
      </c>
      <c r="B158" t="s">
        <v>597</v>
      </c>
      <c r="C158">
        <v>31600</v>
      </c>
      <c r="D158">
        <v>159</v>
      </c>
      <c r="E158" s="14">
        <f>'Absolute counts'!E158/'Absolute counts'!E$1246*10000</f>
        <v>0</v>
      </c>
      <c r="F158" s="14">
        <f>'Absolute counts'!F158/'Absolute counts'!F$1246*10000</f>
        <v>0</v>
      </c>
      <c r="G158" s="14">
        <f>'Absolute counts'!G158/'Absolute counts'!G$1246*10000</f>
        <v>0</v>
      </c>
      <c r="H158" s="14">
        <f>'Absolute counts'!H158/'Absolute counts'!H$1246*10000</f>
        <v>0</v>
      </c>
      <c r="I158" s="14">
        <f>'Absolute counts'!I158/'Absolute counts'!I$1246*10000</f>
        <v>0</v>
      </c>
      <c r="J158" s="14">
        <f>'Absolute counts'!J158/'Absolute counts'!J$1246*10000</f>
        <v>0</v>
      </c>
      <c r="K158" s="14">
        <f>'Absolute counts'!K158/'Absolute counts'!K$1246*10000</f>
        <v>0</v>
      </c>
      <c r="L158" s="14">
        <f>'Absolute counts'!L158/'Absolute counts'!L$1246*10000</f>
        <v>0</v>
      </c>
      <c r="M158">
        <f>'Absolute counts'!M158/'Absolute counts'!M$1246*10000</f>
        <v>0</v>
      </c>
      <c r="N158">
        <f>'Absolute counts'!N158/'Absolute counts'!N$1246*10000</f>
        <v>0</v>
      </c>
      <c r="O158">
        <f>'Absolute counts'!O158/'Absolute counts'!O$1246*10000</f>
        <v>0</v>
      </c>
      <c r="P158">
        <f>'Absolute counts'!P158/'Absolute counts'!P$1246*10000</f>
        <v>0</v>
      </c>
      <c r="Q158">
        <f t="shared" si="8"/>
        <v>0</v>
      </c>
      <c r="R158" t="str">
        <f t="shared" si="9"/>
        <v/>
      </c>
      <c r="S158">
        <f t="shared" si="10"/>
        <v>0</v>
      </c>
      <c r="T158">
        <f t="shared" si="11"/>
        <v>0</v>
      </c>
    </row>
    <row r="159" spans="1:20" x14ac:dyDescent="0.25">
      <c r="A159">
        <v>161</v>
      </c>
      <c r="B159" t="s">
        <v>598</v>
      </c>
      <c r="C159">
        <v>95200</v>
      </c>
      <c r="D159">
        <v>154</v>
      </c>
      <c r="E159" s="14">
        <f>'Absolute counts'!E159/'Absolute counts'!E$1246*10000</f>
        <v>0</v>
      </c>
      <c r="F159" s="14">
        <f>'Absolute counts'!F159/'Absolute counts'!F$1246*10000</f>
        <v>0</v>
      </c>
      <c r="G159" s="14">
        <f>'Absolute counts'!G159/'Absolute counts'!G$1246*10000</f>
        <v>0</v>
      </c>
      <c r="H159" s="14">
        <f>'Absolute counts'!H159/'Absolute counts'!H$1246*10000</f>
        <v>0</v>
      </c>
      <c r="I159" s="14">
        <f>'Absolute counts'!I159/'Absolute counts'!I$1246*10000</f>
        <v>0</v>
      </c>
      <c r="J159" s="14">
        <f>'Absolute counts'!J159/'Absolute counts'!J$1246*10000</f>
        <v>0</v>
      </c>
      <c r="K159" s="14">
        <f>'Absolute counts'!K159/'Absolute counts'!K$1246*10000</f>
        <v>0</v>
      </c>
      <c r="L159" s="14">
        <f>'Absolute counts'!L159/'Absolute counts'!L$1246*10000</f>
        <v>0</v>
      </c>
      <c r="M159">
        <f>'Absolute counts'!M159/'Absolute counts'!M$1246*10000</f>
        <v>0</v>
      </c>
      <c r="N159">
        <f>'Absolute counts'!N159/'Absolute counts'!N$1246*10000</f>
        <v>0</v>
      </c>
      <c r="O159">
        <f>'Absolute counts'!O159/'Absolute counts'!O$1246*10000</f>
        <v>0</v>
      </c>
      <c r="P159">
        <f>'Absolute counts'!P159/'Absolute counts'!P$1246*10000</f>
        <v>0</v>
      </c>
      <c r="Q159">
        <f t="shared" si="8"/>
        <v>0</v>
      </c>
      <c r="R159" t="str">
        <f t="shared" si="9"/>
        <v/>
      </c>
      <c r="S159">
        <f t="shared" si="10"/>
        <v>0</v>
      </c>
      <c r="T159">
        <f t="shared" si="11"/>
        <v>0</v>
      </c>
    </row>
    <row r="160" spans="1:20" x14ac:dyDescent="0.25">
      <c r="A160">
        <v>162</v>
      </c>
      <c r="B160" t="s">
        <v>69</v>
      </c>
      <c r="C160">
        <v>88800</v>
      </c>
      <c r="D160">
        <v>1117</v>
      </c>
      <c r="E160" s="14">
        <f>'Absolute counts'!E160/'Absolute counts'!E$1246*10000</f>
        <v>0</v>
      </c>
      <c r="F160" s="14">
        <f>'Absolute counts'!F160/'Absolute counts'!F$1246*10000</f>
        <v>0</v>
      </c>
      <c r="G160" s="14">
        <f>'Absolute counts'!G160/'Absolute counts'!G$1246*10000</f>
        <v>0</v>
      </c>
      <c r="H160" s="14">
        <f>'Absolute counts'!H160/'Absolute counts'!H$1246*10000</f>
        <v>0</v>
      </c>
      <c r="I160" s="14">
        <f>'Absolute counts'!I160/'Absolute counts'!I$1246*10000</f>
        <v>0</v>
      </c>
      <c r="J160" s="14">
        <f>'Absolute counts'!J160/'Absolute counts'!J$1246*10000</f>
        <v>0</v>
      </c>
      <c r="K160" s="14">
        <f>'Absolute counts'!K160/'Absolute counts'!K$1246*10000</f>
        <v>0</v>
      </c>
      <c r="L160" s="14">
        <f>'Absolute counts'!L160/'Absolute counts'!L$1246*10000</f>
        <v>0</v>
      </c>
      <c r="M160">
        <f>'Absolute counts'!M160/'Absolute counts'!M$1246*10000</f>
        <v>0</v>
      </c>
      <c r="N160">
        <f>'Absolute counts'!N160/'Absolute counts'!N$1246*10000</f>
        <v>0</v>
      </c>
      <c r="O160">
        <f>'Absolute counts'!O160/'Absolute counts'!O$1246*10000</f>
        <v>8.4413909536426954E-2</v>
      </c>
      <c r="P160">
        <f>'Absolute counts'!P160/'Absolute counts'!P$1246*10000</f>
        <v>3.6456501014402141E-2</v>
      </c>
      <c r="Q160">
        <f t="shared" si="8"/>
        <v>1</v>
      </c>
      <c r="R160">
        <f t="shared" si="9"/>
        <v>0.10975908352088756</v>
      </c>
      <c r="S160">
        <f t="shared" si="10"/>
        <v>0</v>
      </c>
      <c r="T160">
        <f t="shared" si="11"/>
        <v>2.4174082110165817E-2</v>
      </c>
    </row>
    <row r="161" spans="1:20" x14ac:dyDescent="0.25">
      <c r="A161">
        <v>163</v>
      </c>
      <c r="B161" t="s">
        <v>70</v>
      </c>
      <c r="C161">
        <v>24200</v>
      </c>
      <c r="D161">
        <v>111</v>
      </c>
      <c r="E161" s="14">
        <f>'Absolute counts'!E161/'Absolute counts'!E$1246*10000</f>
        <v>1.9870920360604913</v>
      </c>
      <c r="F161" s="14">
        <f>'Absolute counts'!F161/'Absolute counts'!F$1246*10000</f>
        <v>69.155637154029989</v>
      </c>
      <c r="G161" s="14">
        <f>'Absolute counts'!G161/'Absolute counts'!G$1246*10000</f>
        <v>19.696604433968162</v>
      </c>
      <c r="H161" s="14">
        <f>'Absolute counts'!H161/'Absolute counts'!H$1246*10000</f>
        <v>3.9980559071657527</v>
      </c>
      <c r="I161" s="14">
        <f>'Absolute counts'!I161/'Absolute counts'!I$1246*10000</f>
        <v>8.9254564125829212</v>
      </c>
      <c r="J161" s="14">
        <f>'Absolute counts'!J161/'Absolute counts'!J$1246*10000</f>
        <v>3.0197172328093362</v>
      </c>
      <c r="K161" s="14">
        <f>'Absolute counts'!K161/'Absolute counts'!K$1246*10000</f>
        <v>1.5397198274948758</v>
      </c>
      <c r="L161" s="14">
        <f>'Absolute counts'!L161/'Absolute counts'!L$1246*10000</f>
        <v>5.8047546584163907</v>
      </c>
      <c r="M161">
        <f>'Absolute counts'!M161/'Absolute counts'!M$1246*10000</f>
        <v>32.444765189445128</v>
      </c>
      <c r="N161">
        <f>'Absolute counts'!N161/'Absolute counts'!N$1246*10000</f>
        <v>8.6229712539166208</v>
      </c>
      <c r="O161">
        <f>'Absolute counts'!O161/'Absolute counts'!O$1246*10000</f>
        <v>6.6874574999413801</v>
      </c>
      <c r="P161">
        <f>'Absolute counts'!P161/'Absolute counts'!P$1246*10000</f>
        <v>2.6157539477833534</v>
      </c>
      <c r="Q161">
        <f t="shared" si="8"/>
        <v>1</v>
      </c>
      <c r="R161">
        <f t="shared" si="9"/>
        <v>0.73079011918424785</v>
      </c>
      <c r="S161">
        <f t="shared" si="10"/>
        <v>15.474611857730219</v>
      </c>
      <c r="T161">
        <f t="shared" si="11"/>
        <v>11.235140509900575</v>
      </c>
    </row>
    <row r="162" spans="1:20" x14ac:dyDescent="0.25">
      <c r="A162">
        <v>164</v>
      </c>
      <c r="B162" t="s">
        <v>599</v>
      </c>
      <c r="C162">
        <v>116900</v>
      </c>
      <c r="D162">
        <v>73</v>
      </c>
      <c r="E162" s="14">
        <f>'Absolute counts'!E162/'Absolute counts'!E$1246*10000</f>
        <v>0</v>
      </c>
      <c r="F162" s="14">
        <f>'Absolute counts'!F162/'Absolute counts'!F$1246*10000</f>
        <v>0</v>
      </c>
      <c r="G162" s="14">
        <f>'Absolute counts'!G162/'Absolute counts'!G$1246*10000</f>
        <v>0</v>
      </c>
      <c r="H162" s="14">
        <f>'Absolute counts'!H162/'Absolute counts'!H$1246*10000</f>
        <v>0</v>
      </c>
      <c r="I162" s="14">
        <f>'Absolute counts'!I162/'Absolute counts'!I$1246*10000</f>
        <v>0</v>
      </c>
      <c r="J162" s="14">
        <f>'Absolute counts'!J162/'Absolute counts'!J$1246*10000</f>
        <v>0</v>
      </c>
      <c r="K162" s="14">
        <f>'Absolute counts'!K162/'Absolute counts'!K$1246*10000</f>
        <v>0</v>
      </c>
      <c r="L162" s="14">
        <f>'Absolute counts'!L162/'Absolute counts'!L$1246*10000</f>
        <v>0</v>
      </c>
      <c r="M162">
        <f>'Absolute counts'!M162/'Absolute counts'!M$1246*10000</f>
        <v>0</v>
      </c>
      <c r="N162">
        <f>'Absolute counts'!N162/'Absolute counts'!N$1246*10000</f>
        <v>0</v>
      </c>
      <c r="O162">
        <f>'Absolute counts'!O162/'Absolute counts'!O$1246*10000</f>
        <v>0</v>
      </c>
      <c r="P162">
        <f>'Absolute counts'!P162/'Absolute counts'!P$1246*10000</f>
        <v>0</v>
      </c>
      <c r="Q162">
        <f t="shared" si="8"/>
        <v>0</v>
      </c>
      <c r="R162" t="str">
        <f t="shared" si="9"/>
        <v/>
      </c>
      <c r="S162">
        <f t="shared" si="10"/>
        <v>0</v>
      </c>
      <c r="T162">
        <f t="shared" si="11"/>
        <v>0</v>
      </c>
    </row>
    <row r="163" spans="1:20" x14ac:dyDescent="0.25">
      <c r="A163">
        <v>165</v>
      </c>
      <c r="B163" t="s">
        <v>600</v>
      </c>
      <c r="C163">
        <v>84000</v>
      </c>
      <c r="D163">
        <v>348</v>
      </c>
      <c r="E163" s="14">
        <f>'Absolute counts'!E163/'Absolute counts'!E$1246*10000</f>
        <v>0</v>
      </c>
      <c r="F163" s="14">
        <f>'Absolute counts'!F163/'Absolute counts'!F$1246*10000</f>
        <v>0</v>
      </c>
      <c r="G163" s="14">
        <f>'Absolute counts'!G163/'Absolute counts'!G$1246*10000</f>
        <v>0</v>
      </c>
      <c r="H163" s="14">
        <f>'Absolute counts'!H163/'Absolute counts'!H$1246*10000</f>
        <v>0</v>
      </c>
      <c r="I163" s="14">
        <f>'Absolute counts'!I163/'Absolute counts'!I$1246*10000</f>
        <v>0</v>
      </c>
      <c r="J163" s="14">
        <f>'Absolute counts'!J163/'Absolute counts'!J$1246*10000</f>
        <v>0</v>
      </c>
      <c r="K163" s="14">
        <f>'Absolute counts'!K163/'Absolute counts'!K$1246*10000</f>
        <v>0</v>
      </c>
      <c r="L163" s="14">
        <f>'Absolute counts'!L163/'Absolute counts'!L$1246*10000</f>
        <v>0</v>
      </c>
      <c r="M163">
        <f>'Absolute counts'!M163/'Absolute counts'!M$1246*10000</f>
        <v>0</v>
      </c>
      <c r="N163">
        <f>'Absolute counts'!N163/'Absolute counts'!N$1246*10000</f>
        <v>0</v>
      </c>
      <c r="O163">
        <f>'Absolute counts'!O163/'Absolute counts'!O$1246*10000</f>
        <v>0</v>
      </c>
      <c r="P163">
        <f>'Absolute counts'!P163/'Absolute counts'!P$1246*10000</f>
        <v>0</v>
      </c>
      <c r="Q163">
        <f t="shared" si="8"/>
        <v>0</v>
      </c>
      <c r="R163" t="str">
        <f t="shared" si="9"/>
        <v/>
      </c>
      <c r="S163">
        <f t="shared" si="10"/>
        <v>0</v>
      </c>
      <c r="T163">
        <f t="shared" si="11"/>
        <v>0</v>
      </c>
    </row>
    <row r="164" spans="1:20" x14ac:dyDescent="0.25">
      <c r="A164">
        <v>166</v>
      </c>
      <c r="B164" t="s">
        <v>601</v>
      </c>
      <c r="C164">
        <v>113500</v>
      </c>
      <c r="D164">
        <v>824</v>
      </c>
      <c r="E164" s="14">
        <f>'Absolute counts'!E164/'Absolute counts'!E$1246*10000</f>
        <v>0</v>
      </c>
      <c r="F164" s="14">
        <f>'Absolute counts'!F164/'Absolute counts'!F$1246*10000</f>
        <v>0</v>
      </c>
      <c r="G164" s="14">
        <f>'Absolute counts'!G164/'Absolute counts'!G$1246*10000</f>
        <v>0</v>
      </c>
      <c r="H164" s="14">
        <f>'Absolute counts'!H164/'Absolute counts'!H$1246*10000</f>
        <v>0</v>
      </c>
      <c r="I164" s="14">
        <f>'Absolute counts'!I164/'Absolute counts'!I$1246*10000</f>
        <v>0</v>
      </c>
      <c r="J164" s="14">
        <f>'Absolute counts'!J164/'Absolute counts'!J$1246*10000</f>
        <v>0</v>
      </c>
      <c r="K164" s="14">
        <f>'Absolute counts'!K164/'Absolute counts'!K$1246*10000</f>
        <v>0</v>
      </c>
      <c r="L164" s="14">
        <f>'Absolute counts'!L164/'Absolute counts'!L$1246*10000</f>
        <v>0</v>
      </c>
      <c r="M164">
        <f>'Absolute counts'!M164/'Absolute counts'!M$1246*10000</f>
        <v>0</v>
      </c>
      <c r="N164">
        <f>'Absolute counts'!N164/'Absolute counts'!N$1246*10000</f>
        <v>0</v>
      </c>
      <c r="O164">
        <f>'Absolute counts'!O164/'Absolute counts'!O$1246*10000</f>
        <v>0</v>
      </c>
      <c r="P164">
        <f>'Absolute counts'!P164/'Absolute counts'!P$1246*10000</f>
        <v>0</v>
      </c>
      <c r="Q164">
        <f t="shared" si="8"/>
        <v>0</v>
      </c>
      <c r="R164" t="str">
        <f t="shared" si="9"/>
        <v/>
      </c>
      <c r="S164">
        <f t="shared" si="10"/>
        <v>0</v>
      </c>
      <c r="T164">
        <f t="shared" si="11"/>
        <v>0</v>
      </c>
    </row>
    <row r="165" spans="1:20" x14ac:dyDescent="0.25">
      <c r="A165">
        <v>167</v>
      </c>
      <c r="B165" t="s">
        <v>602</v>
      </c>
      <c r="C165">
        <v>31100</v>
      </c>
      <c r="D165">
        <v>159</v>
      </c>
      <c r="E165" s="14">
        <f>'Absolute counts'!E165/'Absolute counts'!E$1246*10000</f>
        <v>0</v>
      </c>
      <c r="F165" s="14">
        <f>'Absolute counts'!F165/'Absolute counts'!F$1246*10000</f>
        <v>0</v>
      </c>
      <c r="G165" s="14">
        <f>'Absolute counts'!G165/'Absolute counts'!G$1246*10000</f>
        <v>0</v>
      </c>
      <c r="H165" s="14">
        <f>'Absolute counts'!H165/'Absolute counts'!H$1246*10000</f>
        <v>0</v>
      </c>
      <c r="I165" s="14">
        <f>'Absolute counts'!I165/'Absolute counts'!I$1246*10000</f>
        <v>0</v>
      </c>
      <c r="J165" s="14">
        <f>'Absolute counts'!J165/'Absolute counts'!J$1246*10000</f>
        <v>0</v>
      </c>
      <c r="K165" s="14">
        <f>'Absolute counts'!K165/'Absolute counts'!K$1246*10000</f>
        <v>0</v>
      </c>
      <c r="L165" s="14">
        <f>'Absolute counts'!L165/'Absolute counts'!L$1246*10000</f>
        <v>0</v>
      </c>
      <c r="M165">
        <f>'Absolute counts'!M165/'Absolute counts'!M$1246*10000</f>
        <v>0</v>
      </c>
      <c r="N165">
        <f>'Absolute counts'!N165/'Absolute counts'!N$1246*10000</f>
        <v>0</v>
      </c>
      <c r="O165">
        <f>'Absolute counts'!O165/'Absolute counts'!O$1246*10000</f>
        <v>0</v>
      </c>
      <c r="P165">
        <f>'Absolute counts'!P165/'Absolute counts'!P$1246*10000</f>
        <v>0</v>
      </c>
      <c r="Q165">
        <f t="shared" si="8"/>
        <v>0</v>
      </c>
      <c r="R165" t="str">
        <f t="shared" si="9"/>
        <v/>
      </c>
      <c r="S165">
        <f t="shared" si="10"/>
        <v>0</v>
      </c>
      <c r="T165">
        <f t="shared" si="11"/>
        <v>0</v>
      </c>
    </row>
    <row r="166" spans="1:20" x14ac:dyDescent="0.25">
      <c r="A166">
        <v>168</v>
      </c>
      <c r="B166" t="s">
        <v>603</v>
      </c>
      <c r="C166">
        <v>31700</v>
      </c>
      <c r="D166">
        <v>159</v>
      </c>
      <c r="E166" s="14">
        <f>'Absolute counts'!E166/'Absolute counts'!E$1246*10000</f>
        <v>0</v>
      </c>
      <c r="F166" s="14">
        <f>'Absolute counts'!F166/'Absolute counts'!F$1246*10000</f>
        <v>0</v>
      </c>
      <c r="G166" s="14">
        <f>'Absolute counts'!G166/'Absolute counts'!G$1246*10000</f>
        <v>0</v>
      </c>
      <c r="H166" s="14">
        <f>'Absolute counts'!H166/'Absolute counts'!H$1246*10000</f>
        <v>0</v>
      </c>
      <c r="I166" s="14">
        <f>'Absolute counts'!I166/'Absolute counts'!I$1246*10000</f>
        <v>0</v>
      </c>
      <c r="J166" s="14">
        <f>'Absolute counts'!J166/'Absolute counts'!J$1246*10000</f>
        <v>0</v>
      </c>
      <c r="K166" s="14">
        <f>'Absolute counts'!K166/'Absolute counts'!K$1246*10000</f>
        <v>0</v>
      </c>
      <c r="L166" s="14">
        <f>'Absolute counts'!L166/'Absolute counts'!L$1246*10000</f>
        <v>0</v>
      </c>
      <c r="M166">
        <f>'Absolute counts'!M166/'Absolute counts'!M$1246*10000</f>
        <v>0</v>
      </c>
      <c r="N166">
        <f>'Absolute counts'!N166/'Absolute counts'!N$1246*10000</f>
        <v>0</v>
      </c>
      <c r="O166">
        <f>'Absolute counts'!O166/'Absolute counts'!O$1246*10000</f>
        <v>0</v>
      </c>
      <c r="P166">
        <f>'Absolute counts'!P166/'Absolute counts'!P$1246*10000</f>
        <v>0</v>
      </c>
      <c r="Q166">
        <f t="shared" si="8"/>
        <v>0</v>
      </c>
      <c r="R166" t="str">
        <f t="shared" si="9"/>
        <v/>
      </c>
      <c r="S166">
        <f t="shared" si="10"/>
        <v>0</v>
      </c>
      <c r="T166">
        <f t="shared" si="11"/>
        <v>0</v>
      </c>
    </row>
    <row r="167" spans="1:20" x14ac:dyDescent="0.25">
      <c r="A167">
        <v>169</v>
      </c>
      <c r="B167" t="s">
        <v>604</v>
      </c>
      <c r="C167">
        <v>95400</v>
      </c>
      <c r="D167">
        <v>154</v>
      </c>
      <c r="E167" s="14">
        <f>'Absolute counts'!E167/'Absolute counts'!E$1246*10000</f>
        <v>0</v>
      </c>
      <c r="F167" s="14">
        <f>'Absolute counts'!F167/'Absolute counts'!F$1246*10000</f>
        <v>0</v>
      </c>
      <c r="G167" s="14">
        <f>'Absolute counts'!G167/'Absolute counts'!G$1246*10000</f>
        <v>0</v>
      </c>
      <c r="H167" s="14">
        <f>'Absolute counts'!H167/'Absolute counts'!H$1246*10000</f>
        <v>0</v>
      </c>
      <c r="I167" s="14">
        <f>'Absolute counts'!I167/'Absolute counts'!I$1246*10000</f>
        <v>0</v>
      </c>
      <c r="J167" s="14">
        <f>'Absolute counts'!J167/'Absolute counts'!J$1246*10000</f>
        <v>0</v>
      </c>
      <c r="K167" s="14">
        <f>'Absolute counts'!K167/'Absolute counts'!K$1246*10000</f>
        <v>0</v>
      </c>
      <c r="L167" s="14">
        <f>'Absolute counts'!L167/'Absolute counts'!L$1246*10000</f>
        <v>0</v>
      </c>
      <c r="M167">
        <f>'Absolute counts'!M167/'Absolute counts'!M$1246*10000</f>
        <v>0</v>
      </c>
      <c r="N167">
        <f>'Absolute counts'!N167/'Absolute counts'!N$1246*10000</f>
        <v>0</v>
      </c>
      <c r="O167">
        <f>'Absolute counts'!O167/'Absolute counts'!O$1246*10000</f>
        <v>0</v>
      </c>
      <c r="P167">
        <f>'Absolute counts'!P167/'Absolute counts'!P$1246*10000</f>
        <v>0</v>
      </c>
      <c r="Q167">
        <f t="shared" si="8"/>
        <v>0</v>
      </c>
      <c r="R167" t="str">
        <f t="shared" si="9"/>
        <v/>
      </c>
      <c r="S167">
        <f t="shared" si="10"/>
        <v>0</v>
      </c>
      <c r="T167">
        <f t="shared" si="11"/>
        <v>0</v>
      </c>
    </row>
    <row r="168" spans="1:20" x14ac:dyDescent="0.25">
      <c r="A168">
        <v>170</v>
      </c>
      <c r="B168" t="s">
        <v>71</v>
      </c>
      <c r="C168">
        <v>65500</v>
      </c>
      <c r="D168">
        <v>1008</v>
      </c>
      <c r="E168" s="14">
        <f>'Absolute counts'!E168/'Absolute counts'!E$1246*10000</f>
        <v>83.667033097283849</v>
      </c>
      <c r="F168" s="14">
        <f>'Absolute counts'!F168/'Absolute counts'!F$1246*10000</f>
        <v>72.573658356922337</v>
      </c>
      <c r="G168" s="14">
        <f>'Absolute counts'!G168/'Absolute counts'!G$1246*10000</f>
        <v>7.696497290154376</v>
      </c>
      <c r="H168" s="14">
        <f>'Absolute counts'!H168/'Absolute counts'!H$1246*10000</f>
        <v>76.695530493950656</v>
      </c>
      <c r="I168" s="14">
        <f>'Absolute counts'!I168/'Absolute counts'!I$1246*10000</f>
        <v>50.926879061298408</v>
      </c>
      <c r="J168" s="14">
        <f>'Absolute counts'!J168/'Absolute counts'!J$1246*10000</f>
        <v>47.750636530323177</v>
      </c>
      <c r="K168" s="14">
        <f>'Absolute counts'!K168/'Absolute counts'!K$1246*10000</f>
        <v>59.667674782920699</v>
      </c>
      <c r="L168" s="14">
        <f>'Absolute counts'!L168/'Absolute counts'!L$1246*10000</f>
        <v>63.388727085831761</v>
      </c>
      <c r="M168">
        <f>'Absolute counts'!M168/'Absolute counts'!M$1246*10000</f>
        <v>35.920259885226898</v>
      </c>
      <c r="N168">
        <f>'Absolute counts'!N168/'Absolute counts'!N$1246*10000</f>
        <v>46.470131222839775</v>
      </c>
      <c r="O168">
        <f>'Absolute counts'!O168/'Absolute counts'!O$1246*10000</f>
        <v>45.49909724013412</v>
      </c>
      <c r="P168">
        <f>'Absolute counts'!P168/'Absolute counts'!P$1246*10000</f>
        <v>45.497713265973871</v>
      </c>
      <c r="Q168">
        <f t="shared" si="8"/>
        <v>1</v>
      </c>
      <c r="R168">
        <f t="shared" si="9"/>
        <v>0.44545762923048116</v>
      </c>
      <c r="S168">
        <f t="shared" si="10"/>
        <v>56.996844230407639</v>
      </c>
      <c r="T168">
        <f t="shared" si="11"/>
        <v>47.355185740001289</v>
      </c>
    </row>
    <row r="169" spans="1:20" x14ac:dyDescent="0.25">
      <c r="A169">
        <v>171</v>
      </c>
      <c r="B169" t="s">
        <v>72</v>
      </c>
      <c r="C169">
        <v>20200</v>
      </c>
      <c r="D169">
        <v>972</v>
      </c>
      <c r="E169" s="14">
        <f>'Absolute counts'!E169/'Absolute counts'!E$1246*10000</f>
        <v>0</v>
      </c>
      <c r="F169" s="14">
        <f>'Absolute counts'!F169/'Absolute counts'!F$1246*10000</f>
        <v>2.7902213901161987E-2</v>
      </c>
      <c r="G169" s="14">
        <f>'Absolute counts'!G169/'Absolute counts'!G$1246*10000</f>
        <v>1.7857302297341941E-2</v>
      </c>
      <c r="H169" s="14">
        <f>'Absolute counts'!H169/'Absolute counts'!H$1246*10000</f>
        <v>9.9188409910600711E-2</v>
      </c>
      <c r="I169" s="14">
        <f>'Absolute counts'!I169/'Absolute counts'!I$1246*10000</f>
        <v>0</v>
      </c>
      <c r="J169" s="14">
        <f>'Absolute counts'!J169/'Absolute counts'!J$1246*10000</f>
        <v>0.52139002580880633</v>
      </c>
      <c r="K169" s="14">
        <f>'Absolute counts'!K169/'Absolute counts'!K$1246*10000</f>
        <v>0</v>
      </c>
      <c r="L169" s="14">
        <f>'Absolute counts'!L169/'Absolute counts'!L$1246*10000</f>
        <v>2.3380261818621575</v>
      </c>
      <c r="M169">
        <f>'Absolute counts'!M169/'Absolute counts'!M$1246*10000</f>
        <v>0.16355269156620103</v>
      </c>
      <c r="N169">
        <f>'Absolute counts'!N169/'Absolute counts'!N$1246*10000</f>
        <v>3.4150381203630183E-2</v>
      </c>
      <c r="O169">
        <f>'Absolute counts'!O169/'Absolute counts'!O$1246*10000</f>
        <v>0.20634511220015478</v>
      </c>
      <c r="P169">
        <f>'Absolute counts'!P169/'Absolute counts'!P$1246*10000</f>
        <v>2.7342375760801604E-2</v>
      </c>
      <c r="Q169">
        <f t="shared" si="8"/>
        <v>1</v>
      </c>
      <c r="R169">
        <f t="shared" si="9"/>
        <v>0.25577525544318558</v>
      </c>
      <c r="S169">
        <f t="shared" si="10"/>
        <v>9.5191135988273001E-2</v>
      </c>
      <c r="T169">
        <f t="shared" si="11"/>
        <v>0.553883348518589</v>
      </c>
    </row>
    <row r="170" spans="1:20" x14ac:dyDescent="0.25">
      <c r="A170">
        <v>173</v>
      </c>
      <c r="B170" t="s">
        <v>73</v>
      </c>
      <c r="C170">
        <v>77800</v>
      </c>
      <c r="D170">
        <v>290</v>
      </c>
      <c r="E170" s="14">
        <f>'Absolute counts'!E170/'Absolute counts'!E$1246*10000</f>
        <v>1.0574583349795597</v>
      </c>
      <c r="F170" s="14">
        <f>'Absolute counts'!F170/'Absolute counts'!F$1246*10000</f>
        <v>6.9755534752904969E-2</v>
      </c>
      <c r="G170" s="14">
        <f>'Absolute counts'!G170/'Absolute counts'!G$1246*10000</f>
        <v>1.2678684631112778</v>
      </c>
      <c r="H170" s="14">
        <f>'Absolute counts'!H170/'Absolute counts'!H$1246*10000</f>
        <v>1.0987023867020389</v>
      </c>
      <c r="I170" s="14">
        <f>'Absolute counts'!I170/'Absolute counts'!I$1246*10000</f>
        <v>9.8623827763347188E-2</v>
      </c>
      <c r="J170" s="14">
        <f>'Absolute counts'!J170/'Absolute counts'!J$1246*10000</f>
        <v>2.1724584408700259E-2</v>
      </c>
      <c r="K170" s="14">
        <f>'Absolute counts'!K170/'Absolute counts'!K$1246*10000</f>
        <v>0.49440544919560236</v>
      </c>
      <c r="L170" s="14">
        <f>'Absolute counts'!L170/'Absolute counts'!L$1246*10000</f>
        <v>0</v>
      </c>
      <c r="M170">
        <f>'Absolute counts'!M170/'Absolute counts'!M$1246*10000</f>
        <v>4.0888172891550258E-2</v>
      </c>
      <c r="N170">
        <f>'Absolute counts'!N170/'Absolute counts'!N$1246*10000</f>
        <v>0</v>
      </c>
      <c r="O170">
        <f>'Absolute counts'!O170/'Absolute counts'!O$1246*10000</f>
        <v>1.3131052594555301</v>
      </c>
      <c r="P170">
        <f>'Absolute counts'!P170/'Absolute counts'!P$1246*10000</f>
        <v>0.11848362829680696</v>
      </c>
      <c r="Q170">
        <f t="shared" si="8"/>
        <v>1</v>
      </c>
      <c r="R170">
        <f t="shared" si="9"/>
        <v>0.38985611735800629</v>
      </c>
      <c r="S170">
        <f t="shared" si="10"/>
        <v>0.58693408298763294</v>
      </c>
      <c r="T170">
        <f t="shared" si="11"/>
        <v>0.29449541212877745</v>
      </c>
    </row>
    <row r="171" spans="1:20" x14ac:dyDescent="0.25">
      <c r="A171">
        <v>174</v>
      </c>
      <c r="B171" t="s">
        <v>605</v>
      </c>
      <c r="C171">
        <v>113000</v>
      </c>
      <c r="D171">
        <v>824</v>
      </c>
      <c r="E171" s="14">
        <f>'Absolute counts'!E171/'Absolute counts'!E$1246*10000</f>
        <v>0</v>
      </c>
      <c r="F171" s="14">
        <f>'Absolute counts'!F171/'Absolute counts'!F$1246*10000</f>
        <v>0</v>
      </c>
      <c r="G171" s="14">
        <f>'Absolute counts'!G171/'Absolute counts'!G$1246*10000</f>
        <v>0</v>
      </c>
      <c r="H171" s="14">
        <f>'Absolute counts'!H171/'Absolute counts'!H$1246*10000</f>
        <v>0</v>
      </c>
      <c r="I171" s="14">
        <f>'Absolute counts'!I171/'Absolute counts'!I$1246*10000</f>
        <v>0</v>
      </c>
      <c r="J171" s="14">
        <f>'Absolute counts'!J171/'Absolute counts'!J$1246*10000</f>
        <v>0</v>
      </c>
      <c r="K171" s="14">
        <f>'Absolute counts'!K171/'Absolute counts'!K$1246*10000</f>
        <v>0</v>
      </c>
      <c r="L171" s="14">
        <f>'Absolute counts'!L171/'Absolute counts'!L$1246*10000</f>
        <v>0</v>
      </c>
      <c r="M171">
        <f>'Absolute counts'!M171/'Absolute counts'!M$1246*10000</f>
        <v>0</v>
      </c>
      <c r="N171">
        <f>'Absolute counts'!N171/'Absolute counts'!N$1246*10000</f>
        <v>0</v>
      </c>
      <c r="O171">
        <f>'Absolute counts'!O171/'Absolute counts'!O$1246*10000</f>
        <v>0</v>
      </c>
      <c r="P171">
        <f>'Absolute counts'!P171/'Absolute counts'!P$1246*10000</f>
        <v>0</v>
      </c>
      <c r="Q171">
        <f t="shared" si="8"/>
        <v>0</v>
      </c>
      <c r="R171" t="str">
        <f t="shared" si="9"/>
        <v/>
      </c>
      <c r="S171">
        <f t="shared" si="10"/>
        <v>0</v>
      </c>
      <c r="T171">
        <f t="shared" si="11"/>
        <v>0</v>
      </c>
    </row>
    <row r="172" spans="1:20" x14ac:dyDescent="0.25">
      <c r="A172">
        <v>175</v>
      </c>
      <c r="B172" t="s">
        <v>606</v>
      </c>
      <c r="C172">
        <v>31200</v>
      </c>
      <c r="D172">
        <v>159</v>
      </c>
      <c r="E172" s="14">
        <f>'Absolute counts'!E172/'Absolute counts'!E$1246*10000</f>
        <v>0</v>
      </c>
      <c r="F172" s="14">
        <f>'Absolute counts'!F172/'Absolute counts'!F$1246*10000</f>
        <v>0</v>
      </c>
      <c r="G172" s="14">
        <f>'Absolute counts'!G172/'Absolute counts'!G$1246*10000</f>
        <v>0</v>
      </c>
      <c r="H172" s="14">
        <f>'Absolute counts'!H172/'Absolute counts'!H$1246*10000</f>
        <v>0</v>
      </c>
      <c r="I172" s="14">
        <f>'Absolute counts'!I172/'Absolute counts'!I$1246*10000</f>
        <v>0</v>
      </c>
      <c r="J172" s="14">
        <f>'Absolute counts'!J172/'Absolute counts'!J$1246*10000</f>
        <v>0</v>
      </c>
      <c r="K172" s="14">
        <f>'Absolute counts'!K172/'Absolute counts'!K$1246*10000</f>
        <v>0</v>
      </c>
      <c r="L172" s="14">
        <f>'Absolute counts'!L172/'Absolute counts'!L$1246*10000</f>
        <v>0</v>
      </c>
      <c r="M172">
        <f>'Absolute counts'!M172/'Absolute counts'!M$1246*10000</f>
        <v>0</v>
      </c>
      <c r="N172">
        <f>'Absolute counts'!N172/'Absolute counts'!N$1246*10000</f>
        <v>0</v>
      </c>
      <c r="O172">
        <f>'Absolute counts'!O172/'Absolute counts'!O$1246*10000</f>
        <v>0</v>
      </c>
      <c r="P172">
        <f>'Absolute counts'!P172/'Absolute counts'!P$1246*10000</f>
        <v>0</v>
      </c>
      <c r="Q172">
        <f t="shared" si="8"/>
        <v>0</v>
      </c>
      <c r="R172" t="str">
        <f t="shared" si="9"/>
        <v/>
      </c>
      <c r="S172">
        <f t="shared" si="10"/>
        <v>0</v>
      </c>
      <c r="T172">
        <f t="shared" si="11"/>
        <v>0</v>
      </c>
    </row>
    <row r="173" spans="1:20" x14ac:dyDescent="0.25">
      <c r="A173">
        <v>177</v>
      </c>
      <c r="B173" t="s">
        <v>607</v>
      </c>
      <c r="C173">
        <v>95300</v>
      </c>
      <c r="D173">
        <v>154</v>
      </c>
      <c r="E173" s="14">
        <f>'Absolute counts'!E173/'Absolute counts'!E$1246*10000</f>
        <v>0</v>
      </c>
      <c r="F173" s="14">
        <f>'Absolute counts'!F173/'Absolute counts'!F$1246*10000</f>
        <v>0</v>
      </c>
      <c r="G173" s="14">
        <f>'Absolute counts'!G173/'Absolute counts'!G$1246*10000</f>
        <v>0</v>
      </c>
      <c r="H173" s="14">
        <f>'Absolute counts'!H173/'Absolute counts'!H$1246*10000</f>
        <v>0</v>
      </c>
      <c r="I173" s="14">
        <f>'Absolute counts'!I173/'Absolute counts'!I$1246*10000</f>
        <v>0</v>
      </c>
      <c r="J173" s="14">
        <f>'Absolute counts'!J173/'Absolute counts'!J$1246*10000</f>
        <v>0</v>
      </c>
      <c r="K173" s="14">
        <f>'Absolute counts'!K173/'Absolute counts'!K$1246*10000</f>
        <v>0</v>
      </c>
      <c r="L173" s="14">
        <f>'Absolute counts'!L173/'Absolute counts'!L$1246*10000</f>
        <v>0</v>
      </c>
      <c r="M173">
        <f>'Absolute counts'!M173/'Absolute counts'!M$1246*10000</f>
        <v>0</v>
      </c>
      <c r="N173">
        <f>'Absolute counts'!N173/'Absolute counts'!N$1246*10000</f>
        <v>0</v>
      </c>
      <c r="O173">
        <f>'Absolute counts'!O173/'Absolute counts'!O$1246*10000</f>
        <v>0</v>
      </c>
      <c r="P173">
        <f>'Absolute counts'!P173/'Absolute counts'!P$1246*10000</f>
        <v>0</v>
      </c>
      <c r="Q173">
        <f t="shared" si="8"/>
        <v>0</v>
      </c>
      <c r="R173" t="str">
        <f t="shared" si="9"/>
        <v/>
      </c>
      <c r="S173">
        <f t="shared" si="10"/>
        <v>0</v>
      </c>
      <c r="T173">
        <f t="shared" si="11"/>
        <v>0</v>
      </c>
    </row>
    <row r="174" spans="1:20" x14ac:dyDescent="0.25">
      <c r="A174">
        <v>178</v>
      </c>
      <c r="B174" t="s">
        <v>74</v>
      </c>
      <c r="C174">
        <v>69200</v>
      </c>
      <c r="D174">
        <v>1014</v>
      </c>
      <c r="E174" s="14">
        <f>'Absolute counts'!E174/'Absolute counts'!E$1246*10000</f>
        <v>37.255070570818333</v>
      </c>
      <c r="F174" s="14">
        <f>'Absolute counts'!F174/'Absolute counts'!F$1246*10000</f>
        <v>8.9566106622729968</v>
      </c>
      <c r="G174" s="14">
        <f>'Absolute counts'!G174/'Absolute counts'!G$1246*10000</f>
        <v>4.3036098536594078</v>
      </c>
      <c r="H174" s="14">
        <f>'Absolute counts'!H174/'Absolute counts'!H$1246*10000</f>
        <v>16.800990663318679</v>
      </c>
      <c r="I174" s="14">
        <f>'Absolute counts'!I174/'Absolute counts'!I$1246*10000</f>
        <v>32.471895291082063</v>
      </c>
      <c r="J174" s="14">
        <f>'Absolute counts'!J174/'Absolute counts'!J$1246*10000</f>
        <v>7.3863586989580892</v>
      </c>
      <c r="K174" s="14">
        <f>'Absolute counts'!K174/'Absolute counts'!K$1246*10000</f>
        <v>24.593139629986961</v>
      </c>
      <c r="L174" s="14">
        <f>'Absolute counts'!L174/'Absolute counts'!L$1246*10000</f>
        <v>9.7552126898386557</v>
      </c>
      <c r="M174">
        <f>'Absolute counts'!M174/'Absolute counts'!M$1246*10000</f>
        <v>10.896698075598144</v>
      </c>
      <c r="N174">
        <f>'Absolute counts'!N174/'Absolute counts'!N$1246*10000</f>
        <v>23.486924672796658</v>
      </c>
      <c r="O174">
        <f>'Absolute counts'!O174/'Absolute counts'!O$1246*10000</f>
        <v>26.965554435247498</v>
      </c>
      <c r="P174">
        <f>'Absolute counts'!P174/'Absolute counts'!P$1246*10000</f>
        <v>14.072209391559225</v>
      </c>
      <c r="Q174">
        <f t="shared" si="8"/>
        <v>1</v>
      </c>
      <c r="R174">
        <f t="shared" si="9"/>
        <v>0.78959431762683152</v>
      </c>
      <c r="S174">
        <f t="shared" si="10"/>
        <v>18.823953624299502</v>
      </c>
      <c r="T174">
        <f t="shared" si="11"/>
        <v>17.035319853008037</v>
      </c>
    </row>
    <row r="175" spans="1:20" x14ac:dyDescent="0.25">
      <c r="A175">
        <v>179</v>
      </c>
      <c r="B175" t="s">
        <v>608</v>
      </c>
      <c r="C175">
        <v>18700</v>
      </c>
      <c r="D175">
        <v>31</v>
      </c>
      <c r="E175" s="14">
        <f>'Absolute counts'!E175/'Absolute counts'!E$1246*10000</f>
        <v>0</v>
      </c>
      <c r="F175" s="14">
        <f>'Absolute counts'!F175/'Absolute counts'!F$1246*10000</f>
        <v>0</v>
      </c>
      <c r="G175" s="14">
        <f>'Absolute counts'!G175/'Absolute counts'!G$1246*10000</f>
        <v>0</v>
      </c>
      <c r="H175" s="14">
        <f>'Absolute counts'!H175/'Absolute counts'!H$1246*10000</f>
        <v>0</v>
      </c>
      <c r="I175" s="14">
        <f>'Absolute counts'!I175/'Absolute counts'!I$1246*10000</f>
        <v>0</v>
      </c>
      <c r="J175" s="14">
        <f>'Absolute counts'!J175/'Absolute counts'!J$1246*10000</f>
        <v>0</v>
      </c>
      <c r="K175" s="14">
        <f>'Absolute counts'!K175/'Absolute counts'!K$1246*10000</f>
        <v>0</v>
      </c>
      <c r="L175" s="14">
        <f>'Absolute counts'!L175/'Absolute counts'!L$1246*10000</f>
        <v>0</v>
      </c>
      <c r="M175">
        <f>'Absolute counts'!M175/'Absolute counts'!M$1246*10000</f>
        <v>0</v>
      </c>
      <c r="N175">
        <f>'Absolute counts'!N175/'Absolute counts'!N$1246*10000</f>
        <v>0</v>
      </c>
      <c r="O175">
        <f>'Absolute counts'!O175/'Absolute counts'!O$1246*10000</f>
        <v>0</v>
      </c>
      <c r="P175">
        <f>'Absolute counts'!P175/'Absolute counts'!P$1246*10000</f>
        <v>0</v>
      </c>
      <c r="Q175">
        <f t="shared" si="8"/>
        <v>0</v>
      </c>
      <c r="R175" t="str">
        <f t="shared" si="9"/>
        <v/>
      </c>
      <c r="S175">
        <f t="shared" si="10"/>
        <v>0</v>
      </c>
      <c r="T175">
        <f t="shared" si="11"/>
        <v>0</v>
      </c>
    </row>
    <row r="176" spans="1:20" x14ac:dyDescent="0.25">
      <c r="A176">
        <v>180</v>
      </c>
      <c r="B176" t="s">
        <v>75</v>
      </c>
      <c r="C176">
        <v>9300</v>
      </c>
      <c r="D176">
        <v>1057</v>
      </c>
      <c r="E176" s="14">
        <f>'Absolute counts'!E176/'Absolute counts'!E$1246*10000</f>
        <v>1.7082019257362118</v>
      </c>
      <c r="F176" s="14">
        <f>'Absolute counts'!F176/'Absolute counts'!F$1246*10000</f>
        <v>50.726224872312493</v>
      </c>
      <c r="G176" s="14">
        <f>'Absolute counts'!G176/'Absolute counts'!G$1246*10000</f>
        <v>41.161081795373178</v>
      </c>
      <c r="H176" s="14">
        <f>'Absolute counts'!H176/'Absolute counts'!H$1246*10000</f>
        <v>10.483451939781952</v>
      </c>
      <c r="I176" s="14">
        <f>'Absolute counts'!I176/'Absolute counts'!I$1246*10000</f>
        <v>19.971325122077804</v>
      </c>
      <c r="J176" s="14">
        <f>'Absolute counts'!J176/'Absolute counts'!J$1246*10000</f>
        <v>14.446848631785674</v>
      </c>
      <c r="K176" s="14">
        <f>'Absolute counts'!K176/'Absolute counts'!K$1246*10000</f>
        <v>2.7121670355873042</v>
      </c>
      <c r="L176" s="14">
        <f>'Absolute counts'!L176/'Absolute counts'!L$1246*10000</f>
        <v>29.749367624384004</v>
      </c>
      <c r="M176">
        <f>'Absolute counts'!M176/'Absolute counts'!M$1246*10000</f>
        <v>44.772549316247527</v>
      </c>
      <c r="N176">
        <f>'Absolute counts'!N176/'Absolute counts'!N$1246*10000</f>
        <v>33.381997626548511</v>
      </c>
      <c r="O176">
        <f>'Absolute counts'!O176/'Absolute counts'!O$1246*10000</f>
        <v>4.9804206626491894</v>
      </c>
      <c r="P176">
        <f>'Absolute counts'!P176/'Absolute counts'!P$1246*10000</f>
        <v>7.3733273301628328</v>
      </c>
      <c r="Q176">
        <f t="shared" si="8"/>
        <v>1</v>
      </c>
      <c r="R176">
        <f t="shared" si="9"/>
        <v>0.72444238295937569</v>
      </c>
      <c r="S176">
        <f t="shared" si="10"/>
        <v>20.172757331807805</v>
      </c>
      <c r="T176">
        <f t="shared" si="11"/>
        <v>24.051532511998413</v>
      </c>
    </row>
    <row r="177" spans="1:20" x14ac:dyDescent="0.25">
      <c r="A177">
        <v>181</v>
      </c>
      <c r="B177" t="s">
        <v>76</v>
      </c>
      <c r="C177">
        <v>68200</v>
      </c>
      <c r="D177">
        <v>571</v>
      </c>
      <c r="E177" s="14">
        <f>'Absolute counts'!E177/'Absolute counts'!E$1246*10000</f>
        <v>9.2963370108093149E-2</v>
      </c>
      <c r="F177" s="14">
        <f>'Absolute counts'!F177/'Absolute counts'!F$1246*10000</f>
        <v>2.7902213901161987E-2</v>
      </c>
      <c r="G177" s="14">
        <f>'Absolute counts'!G177/'Absolute counts'!G$1246*10000</f>
        <v>0</v>
      </c>
      <c r="H177" s="14">
        <f>'Absolute counts'!H177/'Absolute counts'!H$1246*10000</f>
        <v>0.11444816528146237</v>
      </c>
      <c r="I177" s="14">
        <f>'Absolute counts'!I177/'Absolute counts'!I$1246*10000</f>
        <v>0.18491967705627599</v>
      </c>
      <c r="J177" s="14">
        <f>'Absolute counts'!J177/'Absolute counts'!J$1246*10000</f>
        <v>0</v>
      </c>
      <c r="K177" s="14">
        <f>'Absolute counts'!K177/'Absolute counts'!K$1246*10000</f>
        <v>0.14125869977017208</v>
      </c>
      <c r="L177" s="14">
        <f>'Absolute counts'!L177/'Absolute counts'!L$1246*10000</f>
        <v>0</v>
      </c>
      <c r="M177">
        <f>'Absolute counts'!M177/'Absolute counts'!M$1246*10000</f>
        <v>8.1776345783100515E-2</v>
      </c>
      <c r="N177">
        <f>'Absolute counts'!N177/'Absolute counts'!N$1246*10000</f>
        <v>0</v>
      </c>
      <c r="O177">
        <f>'Absolute counts'!O177/'Absolute counts'!O$1246*10000</f>
        <v>0.35641428470935821</v>
      </c>
      <c r="P177">
        <f>'Absolute counts'!P177/'Absolute counts'!P$1246*10000</f>
        <v>0</v>
      </c>
      <c r="Q177">
        <f t="shared" si="8"/>
        <v>1</v>
      </c>
      <c r="R177">
        <f t="shared" si="9"/>
        <v>0.9126179401769462</v>
      </c>
      <c r="S177">
        <f t="shared" si="10"/>
        <v>8.0213160873880793E-2</v>
      </c>
      <c r="T177">
        <f t="shared" si="11"/>
        <v>8.7638126098491739E-2</v>
      </c>
    </row>
    <row r="178" spans="1:20" x14ac:dyDescent="0.25">
      <c r="A178">
        <v>182</v>
      </c>
      <c r="B178" t="s">
        <v>609</v>
      </c>
      <c r="C178">
        <v>113700</v>
      </c>
      <c r="D178">
        <v>824</v>
      </c>
      <c r="E178" s="14">
        <f>'Absolute counts'!E178/'Absolute counts'!E$1246*10000</f>
        <v>0</v>
      </c>
      <c r="F178" s="14">
        <f>'Absolute counts'!F178/'Absolute counts'!F$1246*10000</f>
        <v>0</v>
      </c>
      <c r="G178" s="14">
        <f>'Absolute counts'!G178/'Absolute counts'!G$1246*10000</f>
        <v>0</v>
      </c>
      <c r="H178" s="14">
        <f>'Absolute counts'!H178/'Absolute counts'!H$1246*10000</f>
        <v>0</v>
      </c>
      <c r="I178" s="14">
        <f>'Absolute counts'!I178/'Absolute counts'!I$1246*10000</f>
        <v>0</v>
      </c>
      <c r="J178" s="14">
        <f>'Absolute counts'!J178/'Absolute counts'!J$1246*10000</f>
        <v>0</v>
      </c>
      <c r="K178" s="14">
        <f>'Absolute counts'!K178/'Absolute counts'!K$1246*10000</f>
        <v>0</v>
      </c>
      <c r="L178" s="14">
        <f>'Absolute counts'!L178/'Absolute counts'!L$1246*10000</f>
        <v>0</v>
      </c>
      <c r="M178">
        <f>'Absolute counts'!M178/'Absolute counts'!M$1246*10000</f>
        <v>0</v>
      </c>
      <c r="N178">
        <f>'Absolute counts'!N178/'Absolute counts'!N$1246*10000</f>
        <v>0</v>
      </c>
      <c r="O178">
        <f>'Absolute counts'!O178/'Absolute counts'!O$1246*10000</f>
        <v>0</v>
      </c>
      <c r="P178">
        <f>'Absolute counts'!P178/'Absolute counts'!P$1246*10000</f>
        <v>0</v>
      </c>
      <c r="Q178">
        <f t="shared" si="8"/>
        <v>0</v>
      </c>
      <c r="R178" t="str">
        <f t="shared" si="9"/>
        <v/>
      </c>
      <c r="S178">
        <f t="shared" si="10"/>
        <v>0</v>
      </c>
      <c r="T178">
        <f t="shared" si="11"/>
        <v>0</v>
      </c>
    </row>
    <row r="179" spans="1:20" x14ac:dyDescent="0.25">
      <c r="A179">
        <v>183</v>
      </c>
      <c r="B179" t="s">
        <v>610</v>
      </c>
      <c r="C179">
        <v>31300</v>
      </c>
      <c r="D179">
        <v>159</v>
      </c>
      <c r="E179" s="14">
        <f>'Absolute counts'!E179/'Absolute counts'!E$1246*10000</f>
        <v>0</v>
      </c>
      <c r="F179" s="14">
        <f>'Absolute counts'!F179/'Absolute counts'!F$1246*10000</f>
        <v>0</v>
      </c>
      <c r="G179" s="14">
        <f>'Absolute counts'!G179/'Absolute counts'!G$1246*10000</f>
        <v>0</v>
      </c>
      <c r="H179" s="14">
        <f>'Absolute counts'!H179/'Absolute counts'!H$1246*10000</f>
        <v>0</v>
      </c>
      <c r="I179" s="14">
        <f>'Absolute counts'!I179/'Absolute counts'!I$1246*10000</f>
        <v>0</v>
      </c>
      <c r="J179" s="14">
        <f>'Absolute counts'!J179/'Absolute counts'!J$1246*10000</f>
        <v>0</v>
      </c>
      <c r="K179" s="14">
        <f>'Absolute counts'!K179/'Absolute counts'!K$1246*10000</f>
        <v>0</v>
      </c>
      <c r="L179" s="14">
        <f>'Absolute counts'!L179/'Absolute counts'!L$1246*10000</f>
        <v>0</v>
      </c>
      <c r="M179">
        <f>'Absolute counts'!M179/'Absolute counts'!M$1246*10000</f>
        <v>0</v>
      </c>
      <c r="N179">
        <f>'Absolute counts'!N179/'Absolute counts'!N$1246*10000</f>
        <v>0</v>
      </c>
      <c r="O179">
        <f>'Absolute counts'!O179/'Absolute counts'!O$1246*10000</f>
        <v>0</v>
      </c>
      <c r="P179">
        <f>'Absolute counts'!P179/'Absolute counts'!P$1246*10000</f>
        <v>0</v>
      </c>
      <c r="Q179">
        <f t="shared" si="8"/>
        <v>0</v>
      </c>
      <c r="R179" t="str">
        <f t="shared" si="9"/>
        <v/>
      </c>
      <c r="S179">
        <f t="shared" si="10"/>
        <v>0</v>
      </c>
      <c r="T179">
        <f t="shared" si="11"/>
        <v>0</v>
      </c>
    </row>
    <row r="180" spans="1:20" x14ac:dyDescent="0.25">
      <c r="A180">
        <v>184</v>
      </c>
      <c r="B180" t="s">
        <v>611</v>
      </c>
      <c r="C180">
        <v>600</v>
      </c>
      <c r="D180">
        <v>315</v>
      </c>
      <c r="E180" s="14">
        <f>'Absolute counts'!E180/'Absolute counts'!E$1246*10000</f>
        <v>0</v>
      </c>
      <c r="F180" s="14">
        <f>'Absolute counts'!F180/'Absolute counts'!F$1246*10000</f>
        <v>0</v>
      </c>
      <c r="G180" s="14">
        <f>'Absolute counts'!G180/'Absolute counts'!G$1246*10000</f>
        <v>0</v>
      </c>
      <c r="H180" s="14">
        <f>'Absolute counts'!H180/'Absolute counts'!H$1246*10000</f>
        <v>0</v>
      </c>
      <c r="I180" s="14">
        <f>'Absolute counts'!I180/'Absolute counts'!I$1246*10000</f>
        <v>0</v>
      </c>
      <c r="J180" s="14">
        <f>'Absolute counts'!J180/'Absolute counts'!J$1246*10000</f>
        <v>0</v>
      </c>
      <c r="K180" s="14">
        <f>'Absolute counts'!K180/'Absolute counts'!K$1246*10000</f>
        <v>0</v>
      </c>
      <c r="L180" s="14">
        <f>'Absolute counts'!L180/'Absolute counts'!L$1246*10000</f>
        <v>0</v>
      </c>
      <c r="M180">
        <f>'Absolute counts'!M180/'Absolute counts'!M$1246*10000</f>
        <v>0</v>
      </c>
      <c r="N180">
        <f>'Absolute counts'!N180/'Absolute counts'!N$1246*10000</f>
        <v>0</v>
      </c>
      <c r="O180">
        <f>'Absolute counts'!O180/'Absolute counts'!O$1246*10000</f>
        <v>0</v>
      </c>
      <c r="P180">
        <f>'Absolute counts'!P180/'Absolute counts'!P$1246*10000</f>
        <v>0</v>
      </c>
      <c r="Q180">
        <f t="shared" si="8"/>
        <v>0</v>
      </c>
      <c r="R180" t="str">
        <f t="shared" si="9"/>
        <v/>
      </c>
      <c r="S180">
        <f t="shared" si="10"/>
        <v>0</v>
      </c>
      <c r="T180">
        <f t="shared" si="11"/>
        <v>0</v>
      </c>
    </row>
    <row r="181" spans="1:20" x14ac:dyDescent="0.25">
      <c r="A181">
        <v>185</v>
      </c>
      <c r="B181" t="s">
        <v>612</v>
      </c>
      <c r="C181">
        <v>95700</v>
      </c>
      <c r="D181">
        <v>1069</v>
      </c>
      <c r="E181" s="14">
        <f>'Absolute counts'!E181/'Absolute counts'!E$1246*10000</f>
        <v>0</v>
      </c>
      <c r="F181" s="14">
        <f>'Absolute counts'!F181/'Absolute counts'!F$1246*10000</f>
        <v>0</v>
      </c>
      <c r="G181" s="14">
        <f>'Absolute counts'!G181/'Absolute counts'!G$1246*10000</f>
        <v>0</v>
      </c>
      <c r="H181" s="14">
        <f>'Absolute counts'!H181/'Absolute counts'!H$1246*10000</f>
        <v>0</v>
      </c>
      <c r="I181" s="14">
        <f>'Absolute counts'!I181/'Absolute counts'!I$1246*10000</f>
        <v>0</v>
      </c>
      <c r="J181" s="14">
        <f>'Absolute counts'!J181/'Absolute counts'!J$1246*10000</f>
        <v>0</v>
      </c>
      <c r="K181" s="14">
        <f>'Absolute counts'!K181/'Absolute counts'!K$1246*10000</f>
        <v>0</v>
      </c>
      <c r="L181" s="14">
        <f>'Absolute counts'!L181/'Absolute counts'!L$1246*10000</f>
        <v>0</v>
      </c>
      <c r="M181">
        <f>'Absolute counts'!M181/'Absolute counts'!M$1246*10000</f>
        <v>0</v>
      </c>
      <c r="N181">
        <f>'Absolute counts'!N181/'Absolute counts'!N$1246*10000</f>
        <v>0</v>
      </c>
      <c r="O181">
        <f>'Absolute counts'!O181/'Absolute counts'!O$1246*10000</f>
        <v>0</v>
      </c>
      <c r="P181">
        <f>'Absolute counts'!P181/'Absolute counts'!P$1246*10000</f>
        <v>0</v>
      </c>
      <c r="Q181">
        <f t="shared" si="8"/>
        <v>0</v>
      </c>
      <c r="R181" t="str">
        <f t="shared" si="9"/>
        <v/>
      </c>
      <c r="S181">
        <f t="shared" si="10"/>
        <v>0</v>
      </c>
      <c r="T181">
        <f t="shared" si="11"/>
        <v>0</v>
      </c>
    </row>
    <row r="182" spans="1:20" x14ac:dyDescent="0.25">
      <c r="A182">
        <v>186</v>
      </c>
      <c r="B182" t="s">
        <v>77</v>
      </c>
      <c r="C182">
        <v>69800</v>
      </c>
      <c r="D182">
        <v>958</v>
      </c>
      <c r="E182" s="14">
        <f>'Absolute counts'!E182/'Absolute counts'!E$1246*10000</f>
        <v>6.6817422265191961</v>
      </c>
      <c r="F182" s="14">
        <f>'Absolute counts'!F182/'Absolute counts'!F$1246*10000</f>
        <v>1.9252527591801771</v>
      </c>
      <c r="G182" s="14">
        <f>'Absolute counts'!G182/'Absolute counts'!G$1246*10000</f>
        <v>0.1785730229734194</v>
      </c>
      <c r="H182" s="14">
        <f>'Absolute counts'!H182/'Absolute counts'!H$1246*10000</f>
        <v>12.512999404106553</v>
      </c>
      <c r="I182" s="14">
        <f>'Absolute counts'!I182/'Absolute counts'!I$1246*10000</f>
        <v>3.9079691751226329</v>
      </c>
      <c r="J182" s="14">
        <f>'Absolute counts'!J182/'Absolute counts'!J$1246*10000</f>
        <v>2.2810813629135276</v>
      </c>
      <c r="K182" s="14">
        <f>'Absolute counts'!K182/'Absolute counts'!K$1246*10000</f>
        <v>8.6450324259345326</v>
      </c>
      <c r="L182" s="14">
        <f>'Absolute counts'!L182/'Absolute counts'!L$1246*10000</f>
        <v>1.6930534420381138</v>
      </c>
      <c r="M182">
        <f>'Absolute counts'!M182/'Absolute counts'!M$1246*10000</f>
        <v>3.5368269551190972</v>
      </c>
      <c r="N182">
        <f>'Absolute counts'!N182/'Absolute counts'!N$1246*10000</f>
        <v>8.9815502565547387</v>
      </c>
      <c r="O182">
        <f>'Absolute counts'!O182/'Absolute counts'!O$1246*10000</f>
        <v>2.7481417215747883</v>
      </c>
      <c r="P182">
        <f>'Absolute counts'!P182/'Absolute counts'!P$1246*10000</f>
        <v>9.077668752586133</v>
      </c>
      <c r="Q182">
        <f t="shared" si="8"/>
        <v>1</v>
      </c>
      <c r="R182">
        <f t="shared" si="9"/>
        <v>0.98502559131541667</v>
      </c>
      <c r="S182">
        <f t="shared" si="10"/>
        <v>5.1618071966785779</v>
      </c>
      <c r="T182">
        <f t="shared" si="11"/>
        <v>5.2074482255745753</v>
      </c>
    </row>
    <row r="183" spans="1:20" x14ac:dyDescent="0.25">
      <c r="A183">
        <v>187</v>
      </c>
      <c r="B183" t="s">
        <v>78</v>
      </c>
      <c r="C183">
        <v>9500</v>
      </c>
      <c r="D183">
        <v>1057</v>
      </c>
      <c r="E183" s="14">
        <f>'Absolute counts'!E183/'Absolute counts'!E$1246*10000</f>
        <v>8.9128631091134309</v>
      </c>
      <c r="F183" s="14">
        <f>'Absolute counts'!F183/'Absolute counts'!F$1246*10000</f>
        <v>16.378599559982089</v>
      </c>
      <c r="G183" s="14">
        <f>'Absolute counts'!G183/'Absolute counts'!G$1246*10000</f>
        <v>30.035982464129145</v>
      </c>
      <c r="H183" s="14">
        <f>'Absolute counts'!H183/'Absolute counts'!H$1246*10000</f>
        <v>20.669338649832106</v>
      </c>
      <c r="I183" s="14">
        <f>'Absolute counts'!I183/'Absolute counts'!I$1246*10000</f>
        <v>35.13473864069244</v>
      </c>
      <c r="J183" s="14">
        <f>'Absolute counts'!J183/'Absolute counts'!J$1246*10000</f>
        <v>29.241290614110554</v>
      </c>
      <c r="K183" s="14">
        <f>'Absolute counts'!K183/'Absolute counts'!K$1246*10000</f>
        <v>8.1506269767389306</v>
      </c>
      <c r="L183" s="14">
        <f>'Absolute counts'!L183/'Absolute counts'!L$1246*10000</f>
        <v>25.516734019288716</v>
      </c>
      <c r="M183">
        <f>'Absolute counts'!M183/'Absolute counts'!M$1246*10000</f>
        <v>24.246686524689302</v>
      </c>
      <c r="N183">
        <f>'Absolute counts'!N183/'Absolute counts'!N$1246*10000</f>
        <v>38.948509762740223</v>
      </c>
      <c r="O183">
        <f>'Absolute counts'!O183/'Absolute counts'!O$1246*10000</f>
        <v>8.5820808028700721</v>
      </c>
      <c r="P183">
        <f>'Absolute counts'!P183/'Absolute counts'!P$1246*10000</f>
        <v>19.312831412379534</v>
      </c>
      <c r="Q183">
        <f t="shared" si="8"/>
        <v>1</v>
      </c>
      <c r="R183">
        <f t="shared" si="9"/>
        <v>0.74609682701978786</v>
      </c>
      <c r="S183">
        <f t="shared" si="10"/>
        <v>21.217634287799815</v>
      </c>
      <c r="T183">
        <f t="shared" si="11"/>
        <v>23.321368504393568</v>
      </c>
    </row>
    <row r="184" spans="1:20" x14ac:dyDescent="0.25">
      <c r="A184">
        <v>188</v>
      </c>
      <c r="B184" t="s">
        <v>79</v>
      </c>
      <c r="C184">
        <v>30700</v>
      </c>
      <c r="D184">
        <v>151</v>
      </c>
      <c r="E184" s="14">
        <f>'Absolute counts'!E184/'Absolute counts'!E$1246*10000</f>
        <v>1.9522307722699563</v>
      </c>
      <c r="F184" s="14">
        <f>'Absolute counts'!F184/'Absolute counts'!F$1246*10000</f>
        <v>2.0926660425871488</v>
      </c>
      <c r="G184" s="14">
        <f>'Absolute counts'!G184/'Absolute counts'!G$1246*10000</f>
        <v>2.2857346940597685</v>
      </c>
      <c r="H184" s="14">
        <f>'Absolute counts'!H184/'Absolute counts'!H$1246*10000</f>
        <v>1.4038974941192717</v>
      </c>
      <c r="I184" s="14">
        <f>'Absolute counts'!I184/'Absolute counts'!I$1246*10000</f>
        <v>0.39449531105338875</v>
      </c>
      <c r="J184" s="14">
        <f>'Absolute counts'!J184/'Absolute counts'!J$1246*10000</f>
        <v>0.52139002580880633</v>
      </c>
      <c r="K184" s="14">
        <f>'Absolute counts'!K184/'Absolute counts'!K$1246*10000</f>
        <v>2.9523068251965965</v>
      </c>
      <c r="L184" s="14">
        <f>'Absolute counts'!L184/'Absolute counts'!L$1246*10000</f>
        <v>1.7736750345161194</v>
      </c>
      <c r="M184">
        <f>'Absolute counts'!M184/'Absolute counts'!M$1246*10000</f>
        <v>3.1279452262035945</v>
      </c>
      <c r="N184">
        <f>'Absolute counts'!N184/'Absolute counts'!N$1246*10000</f>
        <v>0.3500414073372094</v>
      </c>
      <c r="O184">
        <f>'Absolute counts'!O184/'Absolute counts'!O$1246*10000</f>
        <v>1.7820714235467912</v>
      </c>
      <c r="P184">
        <f>'Absolute counts'!P184/'Absolute counts'!P$1246*10000</f>
        <v>0.8020430223168471</v>
      </c>
      <c r="Q184">
        <f t="shared" si="8"/>
        <v>1</v>
      </c>
      <c r="R184">
        <f t="shared" si="9"/>
        <v>0.87974537197739411</v>
      </c>
      <c r="S184">
        <f t="shared" si="10"/>
        <v>1.6575315950135625</v>
      </c>
      <c r="T184">
        <f t="shared" si="11"/>
        <v>1.5671552227841123</v>
      </c>
    </row>
    <row r="185" spans="1:20" x14ac:dyDescent="0.25">
      <c r="A185">
        <v>189</v>
      </c>
      <c r="B185" t="s">
        <v>80</v>
      </c>
      <c r="C185">
        <v>68400</v>
      </c>
      <c r="D185">
        <v>51</v>
      </c>
      <c r="E185" s="14">
        <f>'Absolute counts'!E185/'Absolute counts'!E$1246*10000</f>
        <v>0</v>
      </c>
      <c r="F185" s="14">
        <f>'Absolute counts'!F185/'Absolute counts'!F$1246*10000</f>
        <v>0</v>
      </c>
      <c r="G185" s="14">
        <f>'Absolute counts'!G185/'Absolute counts'!G$1246*10000</f>
        <v>0</v>
      </c>
      <c r="H185" s="14">
        <f>'Absolute counts'!H185/'Absolute counts'!H$1246*10000</f>
        <v>0</v>
      </c>
      <c r="I185" s="14">
        <f>'Absolute counts'!I185/'Absolute counts'!I$1246*10000</f>
        <v>0</v>
      </c>
      <c r="J185" s="14">
        <f>'Absolute counts'!J185/'Absolute counts'!J$1246*10000</f>
        <v>0</v>
      </c>
      <c r="K185" s="14">
        <f>'Absolute counts'!K185/'Absolute counts'!K$1246*10000</f>
        <v>0</v>
      </c>
      <c r="L185" s="14">
        <f>'Absolute counts'!L185/'Absolute counts'!L$1246*10000</f>
        <v>0</v>
      </c>
      <c r="M185">
        <f>'Absolute counts'!M185/'Absolute counts'!M$1246*10000</f>
        <v>0</v>
      </c>
      <c r="N185">
        <f>'Absolute counts'!N185/'Absolute counts'!N$1246*10000</f>
        <v>0</v>
      </c>
      <c r="O185">
        <f>'Absolute counts'!O185/'Absolute counts'!O$1246*10000</f>
        <v>0</v>
      </c>
      <c r="P185">
        <f>'Absolute counts'!P185/'Absolute counts'!P$1246*10000</f>
        <v>0</v>
      </c>
      <c r="Q185">
        <f t="shared" si="8"/>
        <v>0</v>
      </c>
      <c r="R185" t="str">
        <f t="shared" si="9"/>
        <v/>
      </c>
      <c r="S185">
        <f t="shared" si="10"/>
        <v>0</v>
      </c>
      <c r="T185">
        <f t="shared" si="11"/>
        <v>0</v>
      </c>
    </row>
    <row r="186" spans="1:20" x14ac:dyDescent="0.25">
      <c r="A186">
        <v>190</v>
      </c>
      <c r="B186" t="s">
        <v>81</v>
      </c>
      <c r="C186">
        <v>107600</v>
      </c>
      <c r="D186">
        <v>784</v>
      </c>
      <c r="E186" s="14">
        <f>'Absolute counts'!E186/'Absolute counts'!E$1246*10000</f>
        <v>0</v>
      </c>
      <c r="F186" s="14">
        <f>'Absolute counts'!F186/'Absolute counts'!F$1246*10000</f>
        <v>0</v>
      </c>
      <c r="G186" s="14">
        <f>'Absolute counts'!G186/'Absolute counts'!G$1246*10000</f>
        <v>3.4464593433869943</v>
      </c>
      <c r="H186" s="14">
        <f>'Absolute counts'!H186/'Absolute counts'!H$1246*10000</f>
        <v>0.51883168260929613</v>
      </c>
      <c r="I186" s="14">
        <f>'Absolute counts'!I186/'Absolute counts'!I$1246*10000</f>
        <v>0</v>
      </c>
      <c r="J186" s="14">
        <f>'Absolute counts'!J186/'Absolute counts'!J$1246*10000</f>
        <v>0.63001294785230755</v>
      </c>
      <c r="K186" s="14">
        <f>'Absolute counts'!K186/'Absolute counts'!K$1246*10000</f>
        <v>0</v>
      </c>
      <c r="L186" s="14">
        <f>'Absolute counts'!L186/'Absolute counts'!L$1246*10000</f>
        <v>0</v>
      </c>
      <c r="M186">
        <f>'Absolute counts'!M186/'Absolute counts'!M$1246*10000</f>
        <v>4.436366758733203</v>
      </c>
      <c r="N186">
        <f>'Absolute counts'!N186/'Absolute counts'!N$1246*10000</f>
        <v>0</v>
      </c>
      <c r="O186">
        <f>'Absolute counts'!O186/'Absolute counts'!O$1246*10000</f>
        <v>0</v>
      </c>
      <c r="P186">
        <f>'Absolute counts'!P186/'Absolute counts'!P$1246*10000</f>
        <v>5.4684751521603209E-2</v>
      </c>
      <c r="Q186">
        <f t="shared" si="8"/>
        <v>1</v>
      </c>
      <c r="R186">
        <f t="shared" si="9"/>
        <v>0.80000138855259639</v>
      </c>
      <c r="S186">
        <f t="shared" si="10"/>
        <v>0.65647199626408537</v>
      </c>
      <c r="T186">
        <f t="shared" si="11"/>
        <v>0.8982103020509612</v>
      </c>
    </row>
    <row r="187" spans="1:20" x14ac:dyDescent="0.25">
      <c r="A187">
        <v>191</v>
      </c>
      <c r="B187" t="s">
        <v>613</v>
      </c>
      <c r="C187">
        <v>31400</v>
      </c>
      <c r="D187">
        <v>159</v>
      </c>
      <c r="E187" s="14">
        <f>'Absolute counts'!E187/'Absolute counts'!E$1246*10000</f>
        <v>0</v>
      </c>
      <c r="F187" s="14">
        <f>'Absolute counts'!F187/'Absolute counts'!F$1246*10000</f>
        <v>0</v>
      </c>
      <c r="G187" s="14">
        <f>'Absolute counts'!G187/'Absolute counts'!G$1246*10000</f>
        <v>0</v>
      </c>
      <c r="H187" s="14">
        <f>'Absolute counts'!H187/'Absolute counts'!H$1246*10000</f>
        <v>0</v>
      </c>
      <c r="I187" s="14">
        <f>'Absolute counts'!I187/'Absolute counts'!I$1246*10000</f>
        <v>0</v>
      </c>
      <c r="J187" s="14">
        <f>'Absolute counts'!J187/'Absolute counts'!J$1246*10000</f>
        <v>0</v>
      </c>
      <c r="K187" s="14">
        <f>'Absolute counts'!K187/'Absolute counts'!K$1246*10000</f>
        <v>0</v>
      </c>
      <c r="L187" s="14">
        <f>'Absolute counts'!L187/'Absolute counts'!L$1246*10000</f>
        <v>0</v>
      </c>
      <c r="M187">
        <f>'Absolute counts'!M187/'Absolute counts'!M$1246*10000</f>
        <v>0</v>
      </c>
      <c r="N187">
        <f>'Absolute counts'!N187/'Absolute counts'!N$1246*10000</f>
        <v>0</v>
      </c>
      <c r="O187">
        <f>'Absolute counts'!O187/'Absolute counts'!O$1246*10000</f>
        <v>0</v>
      </c>
      <c r="P187">
        <f>'Absolute counts'!P187/'Absolute counts'!P$1246*10000</f>
        <v>0</v>
      </c>
      <c r="Q187">
        <f t="shared" si="8"/>
        <v>0</v>
      </c>
      <c r="R187" t="str">
        <f t="shared" si="9"/>
        <v/>
      </c>
      <c r="S187">
        <f t="shared" si="10"/>
        <v>0</v>
      </c>
      <c r="T187">
        <f t="shared" si="11"/>
        <v>0</v>
      </c>
    </row>
    <row r="188" spans="1:20" x14ac:dyDescent="0.25">
      <c r="A188">
        <v>192</v>
      </c>
      <c r="B188" t="s">
        <v>614</v>
      </c>
      <c r="C188">
        <v>34800</v>
      </c>
      <c r="D188">
        <v>639</v>
      </c>
      <c r="E188" s="14">
        <f>'Absolute counts'!E188/'Absolute counts'!E$1246*10000</f>
        <v>0</v>
      </c>
      <c r="F188" s="14">
        <f>'Absolute counts'!F188/'Absolute counts'!F$1246*10000</f>
        <v>0</v>
      </c>
      <c r="G188" s="14">
        <f>'Absolute counts'!G188/'Absolute counts'!G$1246*10000</f>
        <v>0</v>
      </c>
      <c r="H188" s="14">
        <f>'Absolute counts'!H188/'Absolute counts'!H$1246*10000</f>
        <v>0</v>
      </c>
      <c r="I188" s="14">
        <f>'Absolute counts'!I188/'Absolute counts'!I$1246*10000</f>
        <v>0</v>
      </c>
      <c r="J188" s="14">
        <f>'Absolute counts'!J188/'Absolute counts'!J$1246*10000</f>
        <v>0</v>
      </c>
      <c r="K188" s="14">
        <f>'Absolute counts'!K188/'Absolute counts'!K$1246*10000</f>
        <v>0</v>
      </c>
      <c r="L188" s="14">
        <f>'Absolute counts'!L188/'Absolute counts'!L$1246*10000</f>
        <v>0</v>
      </c>
      <c r="M188">
        <f>'Absolute counts'!M188/'Absolute counts'!M$1246*10000</f>
        <v>0</v>
      </c>
      <c r="N188">
        <f>'Absolute counts'!N188/'Absolute counts'!N$1246*10000</f>
        <v>0</v>
      </c>
      <c r="O188">
        <f>'Absolute counts'!O188/'Absolute counts'!O$1246*10000</f>
        <v>0</v>
      </c>
      <c r="P188">
        <f>'Absolute counts'!P188/'Absolute counts'!P$1246*10000</f>
        <v>0</v>
      </c>
      <c r="Q188">
        <f t="shared" si="8"/>
        <v>0</v>
      </c>
      <c r="R188" t="str">
        <f t="shared" si="9"/>
        <v/>
      </c>
      <c r="S188">
        <f t="shared" si="10"/>
        <v>0</v>
      </c>
      <c r="T188">
        <f t="shared" si="11"/>
        <v>0</v>
      </c>
    </row>
    <row r="189" spans="1:20" x14ac:dyDescent="0.25">
      <c r="A189">
        <v>193</v>
      </c>
      <c r="B189" t="s">
        <v>615</v>
      </c>
      <c r="C189">
        <v>95800</v>
      </c>
      <c r="D189">
        <v>1069</v>
      </c>
      <c r="E189" s="14">
        <f>'Absolute counts'!E189/'Absolute counts'!E$1246*10000</f>
        <v>0</v>
      </c>
      <c r="F189" s="14">
        <f>'Absolute counts'!F189/'Absolute counts'!F$1246*10000</f>
        <v>0</v>
      </c>
      <c r="G189" s="14">
        <f>'Absolute counts'!G189/'Absolute counts'!G$1246*10000</f>
        <v>0</v>
      </c>
      <c r="H189" s="14">
        <f>'Absolute counts'!H189/'Absolute counts'!H$1246*10000</f>
        <v>0</v>
      </c>
      <c r="I189" s="14">
        <f>'Absolute counts'!I189/'Absolute counts'!I$1246*10000</f>
        <v>0</v>
      </c>
      <c r="J189" s="14">
        <f>'Absolute counts'!J189/'Absolute counts'!J$1246*10000</f>
        <v>0</v>
      </c>
      <c r="K189" s="14">
        <f>'Absolute counts'!K189/'Absolute counts'!K$1246*10000</f>
        <v>0</v>
      </c>
      <c r="L189" s="14">
        <f>'Absolute counts'!L189/'Absolute counts'!L$1246*10000</f>
        <v>0</v>
      </c>
      <c r="M189">
        <f>'Absolute counts'!M189/'Absolute counts'!M$1246*10000</f>
        <v>0</v>
      </c>
      <c r="N189">
        <f>'Absolute counts'!N189/'Absolute counts'!N$1246*10000</f>
        <v>0</v>
      </c>
      <c r="O189">
        <f>'Absolute counts'!O189/'Absolute counts'!O$1246*10000</f>
        <v>0</v>
      </c>
      <c r="P189">
        <f>'Absolute counts'!P189/'Absolute counts'!P$1246*10000</f>
        <v>0</v>
      </c>
      <c r="Q189">
        <f t="shared" si="8"/>
        <v>0</v>
      </c>
      <c r="R189" t="str">
        <f t="shared" si="9"/>
        <v/>
      </c>
      <c r="S189">
        <f t="shared" si="10"/>
        <v>0</v>
      </c>
      <c r="T189">
        <f t="shared" si="11"/>
        <v>0</v>
      </c>
    </row>
    <row r="190" spans="1:20" x14ac:dyDescent="0.25">
      <c r="A190">
        <v>194</v>
      </c>
      <c r="B190" t="s">
        <v>82</v>
      </c>
      <c r="C190">
        <v>77300</v>
      </c>
      <c r="D190">
        <v>290</v>
      </c>
      <c r="E190" s="14">
        <f>'Absolute counts'!E190/'Absolute counts'!E$1246*10000</f>
        <v>104.04925199348327</v>
      </c>
      <c r="F190" s="14">
        <f>'Absolute counts'!F190/'Absolute counts'!F$1246*10000</f>
        <v>22.879815398952832</v>
      </c>
      <c r="G190" s="14">
        <f>'Absolute counts'!G190/'Absolute counts'!G$1246*10000</f>
        <v>7.5893534763703254</v>
      </c>
      <c r="H190" s="14">
        <f>'Absolute counts'!H190/'Absolute counts'!H$1246*10000</f>
        <v>150.43066844595413</v>
      </c>
      <c r="I190" s="14">
        <f>'Absolute counts'!I190/'Absolute counts'!I$1246*10000</f>
        <v>63.760304649003963</v>
      </c>
      <c r="J190" s="14">
        <f>'Absolute counts'!J190/'Absolute counts'!J$1246*10000</f>
        <v>52.095553412063232</v>
      </c>
      <c r="K190" s="14">
        <f>'Absolute counts'!K190/'Absolute counts'!K$1246*10000</f>
        <v>122.24527878110692</v>
      </c>
      <c r="L190" s="14">
        <f>'Absolute counts'!L190/'Absolute counts'!L$1246*10000</f>
        <v>15.983230708764575</v>
      </c>
      <c r="M190">
        <f>'Absolute counts'!M190/'Absolute counts'!M$1246*10000</f>
        <v>18.788115443667341</v>
      </c>
      <c r="N190">
        <f>'Absolute counts'!N190/'Absolute counts'!N$1246*10000</f>
        <v>33.168557744025819</v>
      </c>
      <c r="O190">
        <f>'Absolute counts'!O190/'Absolute counts'!O$1246*10000</f>
        <v>129.23769550026964</v>
      </c>
      <c r="P190">
        <f>'Absolute counts'!P190/'Absolute counts'!P$1246*10000</f>
        <v>50.246172523099752</v>
      </c>
      <c r="Q190">
        <f t="shared" si="8"/>
        <v>1</v>
      </c>
      <c r="R190">
        <f t="shared" si="9"/>
        <v>0.41219288170629687</v>
      </c>
      <c r="S190">
        <f t="shared" si="10"/>
        <v>74.721460879562088</v>
      </c>
      <c r="T190">
        <f t="shared" si="11"/>
        <v>49.484754383965424</v>
      </c>
    </row>
    <row r="191" spans="1:20" x14ac:dyDescent="0.25">
      <c r="A191">
        <v>195</v>
      </c>
      <c r="B191" t="s">
        <v>616</v>
      </c>
      <c r="C191">
        <v>20300</v>
      </c>
      <c r="D191">
        <v>972</v>
      </c>
      <c r="E191" s="14">
        <f>'Absolute counts'!E191/'Absolute counts'!E$1246*10000</f>
        <v>0</v>
      </c>
      <c r="F191" s="14">
        <f>'Absolute counts'!F191/'Absolute counts'!F$1246*10000</f>
        <v>0</v>
      </c>
      <c r="G191" s="14">
        <f>'Absolute counts'!G191/'Absolute counts'!G$1246*10000</f>
        <v>0</v>
      </c>
      <c r="H191" s="14">
        <f>'Absolute counts'!H191/'Absolute counts'!H$1246*10000</f>
        <v>0</v>
      </c>
      <c r="I191" s="14">
        <f>'Absolute counts'!I191/'Absolute counts'!I$1246*10000</f>
        <v>0</v>
      </c>
      <c r="J191" s="14">
        <f>'Absolute counts'!J191/'Absolute counts'!J$1246*10000</f>
        <v>0</v>
      </c>
      <c r="K191" s="14">
        <f>'Absolute counts'!K191/'Absolute counts'!K$1246*10000</f>
        <v>0</v>
      </c>
      <c r="L191" s="14">
        <f>'Absolute counts'!L191/'Absolute counts'!L$1246*10000</f>
        <v>0</v>
      </c>
      <c r="M191">
        <f>'Absolute counts'!M191/'Absolute counts'!M$1246*10000</f>
        <v>0</v>
      </c>
      <c r="N191">
        <f>'Absolute counts'!N191/'Absolute counts'!N$1246*10000</f>
        <v>0</v>
      </c>
      <c r="O191">
        <f>'Absolute counts'!O191/'Absolute counts'!O$1246*10000</f>
        <v>0</v>
      </c>
      <c r="P191">
        <f>'Absolute counts'!P191/'Absolute counts'!P$1246*10000</f>
        <v>0</v>
      </c>
      <c r="Q191">
        <f t="shared" si="8"/>
        <v>0</v>
      </c>
      <c r="R191" t="str">
        <f t="shared" si="9"/>
        <v/>
      </c>
      <c r="S191">
        <f t="shared" si="10"/>
        <v>0</v>
      </c>
      <c r="T191">
        <f t="shared" si="11"/>
        <v>0</v>
      </c>
    </row>
    <row r="192" spans="1:20" x14ac:dyDescent="0.25">
      <c r="A192">
        <v>196</v>
      </c>
      <c r="B192" t="s">
        <v>83</v>
      </c>
      <c r="C192">
        <v>30800</v>
      </c>
      <c r="D192">
        <v>151</v>
      </c>
      <c r="E192" s="14">
        <f>'Absolute counts'!E192/'Absolute counts'!E$1246*10000</f>
        <v>4.6481685054046575E-2</v>
      </c>
      <c r="F192" s="14">
        <f>'Absolute counts'!F192/'Absolute counts'!F$1246*10000</f>
        <v>0</v>
      </c>
      <c r="G192" s="14">
        <f>'Absolute counts'!G192/'Absolute counts'!G$1246*10000</f>
        <v>0.89286511486709697</v>
      </c>
      <c r="H192" s="14">
        <f>'Absolute counts'!H192/'Absolute counts'!H$1246*10000</f>
        <v>1.525975537086165E-2</v>
      </c>
      <c r="I192" s="14">
        <f>'Absolute counts'!I192/'Absolute counts'!I$1246*10000</f>
        <v>0.36983935411255198</v>
      </c>
      <c r="J192" s="14">
        <f>'Absolute counts'!J192/'Absolute counts'!J$1246*10000</f>
        <v>0</v>
      </c>
      <c r="K192" s="14">
        <f>'Absolute counts'!K192/'Absolute counts'!K$1246*10000</f>
        <v>4.0258729434499045</v>
      </c>
      <c r="L192" s="14">
        <f>'Absolute counts'!L192/'Absolute counts'!L$1246*10000</f>
        <v>2.0155398119501355E-2</v>
      </c>
      <c r="M192">
        <f>'Absolute counts'!M192/'Absolute counts'!M$1246*10000</f>
        <v>1.2062011003007325</v>
      </c>
      <c r="N192">
        <f>'Absolute counts'!N192/'Absolute counts'!N$1246*10000</f>
        <v>0.61470686166534338</v>
      </c>
      <c r="O192">
        <f>'Absolute counts'!O192/'Absolute counts'!O$1246*10000</f>
        <v>0.61903533660046428</v>
      </c>
      <c r="P192">
        <f>'Absolute counts'!P192/'Absolute counts'!P$1246*10000</f>
        <v>0.51039101420162991</v>
      </c>
      <c r="Q192">
        <f t="shared" si="8"/>
        <v>1</v>
      </c>
      <c r="R192">
        <f t="shared" si="9"/>
        <v>0.80931559374502693</v>
      </c>
      <c r="S192">
        <f t="shared" si="10"/>
        <v>0.76433126469349466</v>
      </c>
      <c r="T192">
        <f t="shared" si="11"/>
        <v>0.5940979421775342</v>
      </c>
    </row>
    <row r="193" spans="1:20" x14ac:dyDescent="0.25">
      <c r="A193">
        <v>197</v>
      </c>
      <c r="B193" t="s">
        <v>617</v>
      </c>
      <c r="C193">
        <v>84300</v>
      </c>
      <c r="D193">
        <v>165</v>
      </c>
      <c r="E193" s="14">
        <f>'Absolute counts'!E193/'Absolute counts'!E$1246*10000</f>
        <v>0</v>
      </c>
      <c r="F193" s="14">
        <f>'Absolute counts'!F193/'Absolute counts'!F$1246*10000</f>
        <v>0</v>
      </c>
      <c r="G193" s="14">
        <f>'Absolute counts'!G193/'Absolute counts'!G$1246*10000</f>
        <v>0</v>
      </c>
      <c r="H193" s="14">
        <f>'Absolute counts'!H193/'Absolute counts'!H$1246*10000</f>
        <v>0</v>
      </c>
      <c r="I193" s="14">
        <f>'Absolute counts'!I193/'Absolute counts'!I$1246*10000</f>
        <v>0</v>
      </c>
      <c r="J193" s="14">
        <f>'Absolute counts'!J193/'Absolute counts'!J$1246*10000</f>
        <v>0</v>
      </c>
      <c r="K193" s="14">
        <f>'Absolute counts'!K193/'Absolute counts'!K$1246*10000</f>
        <v>0</v>
      </c>
      <c r="L193" s="14">
        <f>'Absolute counts'!L193/'Absolute counts'!L$1246*10000</f>
        <v>0</v>
      </c>
      <c r="M193">
        <f>'Absolute counts'!M193/'Absolute counts'!M$1246*10000</f>
        <v>0</v>
      </c>
      <c r="N193">
        <f>'Absolute counts'!N193/'Absolute counts'!N$1246*10000</f>
        <v>0</v>
      </c>
      <c r="O193">
        <f>'Absolute counts'!O193/'Absolute counts'!O$1246*10000</f>
        <v>0</v>
      </c>
      <c r="P193">
        <f>'Absolute counts'!P193/'Absolute counts'!P$1246*10000</f>
        <v>0</v>
      </c>
      <c r="Q193">
        <f t="shared" si="8"/>
        <v>0</v>
      </c>
      <c r="R193" t="str">
        <f t="shared" si="9"/>
        <v/>
      </c>
      <c r="S193">
        <f t="shared" si="10"/>
        <v>0</v>
      </c>
      <c r="T193">
        <f t="shared" si="11"/>
        <v>0</v>
      </c>
    </row>
    <row r="194" spans="1:20" x14ac:dyDescent="0.25">
      <c r="A194">
        <v>198</v>
      </c>
      <c r="B194" t="s">
        <v>618</v>
      </c>
      <c r="C194">
        <v>107700</v>
      </c>
      <c r="D194">
        <v>784</v>
      </c>
      <c r="E194" s="14">
        <f>'Absolute counts'!E194/'Absolute counts'!E$1246*10000</f>
        <v>0</v>
      </c>
      <c r="F194" s="14">
        <f>'Absolute counts'!F194/'Absolute counts'!F$1246*10000</f>
        <v>0</v>
      </c>
      <c r="G194" s="14">
        <f>'Absolute counts'!G194/'Absolute counts'!G$1246*10000</f>
        <v>0</v>
      </c>
      <c r="H194" s="14">
        <f>'Absolute counts'!H194/'Absolute counts'!H$1246*10000</f>
        <v>0</v>
      </c>
      <c r="I194" s="14">
        <f>'Absolute counts'!I194/'Absolute counts'!I$1246*10000</f>
        <v>0</v>
      </c>
      <c r="J194" s="14">
        <f>'Absolute counts'!J194/'Absolute counts'!J$1246*10000</f>
        <v>0</v>
      </c>
      <c r="K194" s="14">
        <f>'Absolute counts'!K194/'Absolute counts'!K$1246*10000</f>
        <v>0</v>
      </c>
      <c r="L194" s="14">
        <f>'Absolute counts'!L194/'Absolute counts'!L$1246*10000</f>
        <v>0</v>
      </c>
      <c r="M194">
        <f>'Absolute counts'!M194/'Absolute counts'!M$1246*10000</f>
        <v>0</v>
      </c>
      <c r="N194">
        <f>'Absolute counts'!N194/'Absolute counts'!N$1246*10000</f>
        <v>0</v>
      </c>
      <c r="O194">
        <f>'Absolute counts'!O194/'Absolute counts'!O$1246*10000</f>
        <v>0</v>
      </c>
      <c r="P194">
        <f>'Absolute counts'!P194/'Absolute counts'!P$1246*10000</f>
        <v>0</v>
      </c>
      <c r="Q194">
        <f t="shared" si="8"/>
        <v>0</v>
      </c>
      <c r="R194" t="str">
        <f t="shared" si="9"/>
        <v/>
      </c>
      <c r="S194">
        <f t="shared" si="10"/>
        <v>0</v>
      </c>
      <c r="T194">
        <f t="shared" si="11"/>
        <v>0</v>
      </c>
    </row>
    <row r="195" spans="1:20" x14ac:dyDescent="0.25">
      <c r="A195">
        <v>199</v>
      </c>
      <c r="B195" t="s">
        <v>619</v>
      </c>
      <c r="C195">
        <v>31500</v>
      </c>
      <c r="D195">
        <v>159</v>
      </c>
      <c r="E195" s="14">
        <f>'Absolute counts'!E195/'Absolute counts'!E$1246*10000</f>
        <v>0</v>
      </c>
      <c r="F195" s="14">
        <f>'Absolute counts'!F195/'Absolute counts'!F$1246*10000</f>
        <v>0</v>
      </c>
      <c r="G195" s="14">
        <f>'Absolute counts'!G195/'Absolute counts'!G$1246*10000</f>
        <v>0</v>
      </c>
      <c r="H195" s="14">
        <f>'Absolute counts'!H195/'Absolute counts'!H$1246*10000</f>
        <v>0</v>
      </c>
      <c r="I195" s="14">
        <f>'Absolute counts'!I195/'Absolute counts'!I$1246*10000</f>
        <v>0</v>
      </c>
      <c r="J195" s="14">
        <f>'Absolute counts'!J195/'Absolute counts'!J$1246*10000</f>
        <v>0</v>
      </c>
      <c r="K195" s="14">
        <f>'Absolute counts'!K195/'Absolute counts'!K$1246*10000</f>
        <v>0</v>
      </c>
      <c r="L195" s="14">
        <f>'Absolute counts'!L195/'Absolute counts'!L$1246*10000</f>
        <v>0</v>
      </c>
      <c r="M195">
        <f>'Absolute counts'!M195/'Absolute counts'!M$1246*10000</f>
        <v>0</v>
      </c>
      <c r="N195">
        <f>'Absolute counts'!N195/'Absolute counts'!N$1246*10000</f>
        <v>0</v>
      </c>
      <c r="O195">
        <f>'Absolute counts'!O195/'Absolute counts'!O$1246*10000</f>
        <v>0</v>
      </c>
      <c r="P195">
        <f>'Absolute counts'!P195/'Absolute counts'!P$1246*10000</f>
        <v>0</v>
      </c>
      <c r="Q195">
        <f t="shared" ref="Q195:Q258" si="12">IF(AND(S195=0,T195=0),0,1)</f>
        <v>0</v>
      </c>
      <c r="R195" t="str">
        <f t="shared" ref="R195:R258" si="13">IFERROR(_xlfn.T.TEST(E195:K195,L195:P195,2,2),"")</f>
        <v/>
      </c>
      <c r="S195">
        <f t="shared" ref="S195:S258" si="14">AVERAGE(E195:K195)</f>
        <v>0</v>
      </c>
      <c r="T195">
        <f t="shared" ref="T195:T258" si="15">AVERAGE(L195:P195)</f>
        <v>0</v>
      </c>
    </row>
    <row r="196" spans="1:20" x14ac:dyDescent="0.25">
      <c r="A196">
        <v>200</v>
      </c>
      <c r="B196" t="s">
        <v>620</v>
      </c>
      <c r="C196">
        <v>34900</v>
      </c>
      <c r="D196">
        <v>639</v>
      </c>
      <c r="E196" s="14">
        <f>'Absolute counts'!E196/'Absolute counts'!E$1246*10000</f>
        <v>0</v>
      </c>
      <c r="F196" s="14">
        <f>'Absolute counts'!F196/'Absolute counts'!F$1246*10000</f>
        <v>0</v>
      </c>
      <c r="G196" s="14">
        <f>'Absolute counts'!G196/'Absolute counts'!G$1246*10000</f>
        <v>0</v>
      </c>
      <c r="H196" s="14">
        <f>'Absolute counts'!H196/'Absolute counts'!H$1246*10000</f>
        <v>0</v>
      </c>
      <c r="I196" s="14">
        <f>'Absolute counts'!I196/'Absolute counts'!I$1246*10000</f>
        <v>0</v>
      </c>
      <c r="J196" s="14">
        <f>'Absolute counts'!J196/'Absolute counts'!J$1246*10000</f>
        <v>0</v>
      </c>
      <c r="K196" s="14">
        <f>'Absolute counts'!K196/'Absolute counts'!K$1246*10000</f>
        <v>0</v>
      </c>
      <c r="L196" s="14">
        <f>'Absolute counts'!L196/'Absolute counts'!L$1246*10000</f>
        <v>0</v>
      </c>
      <c r="M196">
        <f>'Absolute counts'!M196/'Absolute counts'!M$1246*10000</f>
        <v>0</v>
      </c>
      <c r="N196">
        <f>'Absolute counts'!N196/'Absolute counts'!N$1246*10000</f>
        <v>0</v>
      </c>
      <c r="O196">
        <f>'Absolute counts'!O196/'Absolute counts'!O$1246*10000</f>
        <v>0</v>
      </c>
      <c r="P196">
        <f>'Absolute counts'!P196/'Absolute counts'!P$1246*10000</f>
        <v>0</v>
      </c>
      <c r="Q196">
        <f t="shared" si="12"/>
        <v>0</v>
      </c>
      <c r="R196" t="str">
        <f t="shared" si="13"/>
        <v/>
      </c>
      <c r="S196">
        <f t="shared" si="14"/>
        <v>0</v>
      </c>
      <c r="T196">
        <f t="shared" si="15"/>
        <v>0</v>
      </c>
    </row>
    <row r="197" spans="1:20" x14ac:dyDescent="0.25">
      <c r="A197">
        <v>201</v>
      </c>
      <c r="B197" t="s">
        <v>84</v>
      </c>
      <c r="C197">
        <v>4400</v>
      </c>
      <c r="D197">
        <v>329</v>
      </c>
      <c r="E197" s="14">
        <f>'Absolute counts'!E197/'Absolute counts'!E$1246*10000</f>
        <v>23.891586117779944</v>
      </c>
      <c r="F197" s="14">
        <f>'Absolute counts'!F197/'Absolute counts'!F$1246*10000</f>
        <v>61.691794935469154</v>
      </c>
      <c r="G197" s="14">
        <f>'Absolute counts'!G197/'Absolute counts'!G$1246*10000</f>
        <v>99.929463655925503</v>
      </c>
      <c r="H197" s="14">
        <f>'Absolute counts'!H197/'Absolute counts'!H$1246*10000</f>
        <v>36.318217782650727</v>
      </c>
      <c r="I197" s="14">
        <f>'Absolute counts'!I197/'Absolute counts'!I$1246*10000</f>
        <v>34.419715889408167</v>
      </c>
      <c r="J197" s="14">
        <f>'Absolute counts'!J197/'Absolute counts'!J$1246*10000</f>
        <v>33.129991223267901</v>
      </c>
      <c r="K197" s="14">
        <f>'Absolute counts'!K197/'Absolute counts'!K$1246*10000</f>
        <v>11.865730780694456</v>
      </c>
      <c r="L197" s="14">
        <f>'Absolute counts'!L197/'Absolute counts'!L$1246*10000</f>
        <v>100.29326104263875</v>
      </c>
      <c r="M197">
        <f>'Absolute counts'!M197/'Absolute counts'!M$1246*10000</f>
        <v>43.361907351489045</v>
      </c>
      <c r="N197">
        <f>'Absolute counts'!N197/'Absolute counts'!N$1246*10000</f>
        <v>24.135781915665635</v>
      </c>
      <c r="O197">
        <f>'Absolute counts'!O197/'Absolute counts'!O$1246*10000</f>
        <v>62.860224634792601</v>
      </c>
      <c r="P197">
        <f>'Absolute counts'!P197/'Absolute counts'!P$1246*10000</f>
        <v>14.053981141052025</v>
      </c>
      <c r="Q197">
        <f t="shared" si="12"/>
        <v>1</v>
      </c>
      <c r="R197">
        <f t="shared" si="13"/>
        <v>0.75436403534912377</v>
      </c>
      <c r="S197">
        <f t="shared" si="14"/>
        <v>43.035214340742257</v>
      </c>
      <c r="T197">
        <f t="shared" si="15"/>
        <v>48.941031217127616</v>
      </c>
    </row>
    <row r="198" spans="1:20" x14ac:dyDescent="0.25">
      <c r="A198">
        <v>202</v>
      </c>
      <c r="B198" t="s">
        <v>621</v>
      </c>
      <c r="C198">
        <v>96100</v>
      </c>
      <c r="D198">
        <v>701</v>
      </c>
      <c r="E198" s="14">
        <f>'Absolute counts'!E198/'Absolute counts'!E$1246*10000</f>
        <v>0</v>
      </c>
      <c r="F198" s="14">
        <f>'Absolute counts'!F198/'Absolute counts'!F$1246*10000</f>
        <v>0</v>
      </c>
      <c r="G198" s="14">
        <f>'Absolute counts'!G198/'Absolute counts'!G$1246*10000</f>
        <v>0</v>
      </c>
      <c r="H198" s="14">
        <f>'Absolute counts'!H198/'Absolute counts'!H$1246*10000</f>
        <v>0</v>
      </c>
      <c r="I198" s="14">
        <f>'Absolute counts'!I198/'Absolute counts'!I$1246*10000</f>
        <v>0</v>
      </c>
      <c r="J198" s="14">
        <f>'Absolute counts'!J198/'Absolute counts'!J$1246*10000</f>
        <v>0</v>
      </c>
      <c r="K198" s="14">
        <f>'Absolute counts'!K198/'Absolute counts'!K$1246*10000</f>
        <v>0</v>
      </c>
      <c r="L198" s="14">
        <f>'Absolute counts'!L198/'Absolute counts'!L$1246*10000</f>
        <v>0</v>
      </c>
      <c r="M198">
        <f>'Absolute counts'!M198/'Absolute counts'!M$1246*10000</f>
        <v>0</v>
      </c>
      <c r="N198">
        <f>'Absolute counts'!N198/'Absolute counts'!N$1246*10000</f>
        <v>0</v>
      </c>
      <c r="O198">
        <f>'Absolute counts'!O198/'Absolute counts'!O$1246*10000</f>
        <v>0</v>
      </c>
      <c r="P198">
        <f>'Absolute counts'!P198/'Absolute counts'!P$1246*10000</f>
        <v>0</v>
      </c>
      <c r="Q198">
        <f t="shared" si="12"/>
        <v>0</v>
      </c>
      <c r="R198" t="str">
        <f t="shared" si="13"/>
        <v/>
      </c>
      <c r="S198">
        <f t="shared" si="14"/>
        <v>0</v>
      </c>
      <c r="T198">
        <f t="shared" si="15"/>
        <v>0</v>
      </c>
    </row>
    <row r="199" spans="1:20" x14ac:dyDescent="0.25">
      <c r="A199">
        <v>203</v>
      </c>
      <c r="B199" t="s">
        <v>622</v>
      </c>
      <c r="C199">
        <v>93800</v>
      </c>
      <c r="D199">
        <v>370</v>
      </c>
      <c r="E199" s="14">
        <f>'Absolute counts'!E199/'Absolute counts'!E$1246*10000</f>
        <v>0</v>
      </c>
      <c r="F199" s="14">
        <f>'Absolute counts'!F199/'Absolute counts'!F$1246*10000</f>
        <v>0</v>
      </c>
      <c r="G199" s="14">
        <f>'Absolute counts'!G199/'Absolute counts'!G$1246*10000</f>
        <v>0</v>
      </c>
      <c r="H199" s="14">
        <f>'Absolute counts'!H199/'Absolute counts'!H$1246*10000</f>
        <v>0</v>
      </c>
      <c r="I199" s="14">
        <f>'Absolute counts'!I199/'Absolute counts'!I$1246*10000</f>
        <v>0</v>
      </c>
      <c r="J199" s="14">
        <f>'Absolute counts'!J199/'Absolute counts'!J$1246*10000</f>
        <v>0</v>
      </c>
      <c r="K199" s="14">
        <f>'Absolute counts'!K199/'Absolute counts'!K$1246*10000</f>
        <v>0</v>
      </c>
      <c r="L199" s="14">
        <f>'Absolute counts'!L199/'Absolute counts'!L$1246*10000</f>
        <v>0</v>
      </c>
      <c r="M199">
        <f>'Absolute counts'!M199/'Absolute counts'!M$1246*10000</f>
        <v>0</v>
      </c>
      <c r="N199">
        <f>'Absolute counts'!N199/'Absolute counts'!N$1246*10000</f>
        <v>0</v>
      </c>
      <c r="O199">
        <f>'Absolute counts'!O199/'Absolute counts'!O$1246*10000</f>
        <v>0</v>
      </c>
      <c r="P199">
        <f>'Absolute counts'!P199/'Absolute counts'!P$1246*10000</f>
        <v>0</v>
      </c>
      <c r="Q199">
        <f t="shared" si="12"/>
        <v>0</v>
      </c>
      <c r="R199" t="str">
        <f t="shared" si="13"/>
        <v/>
      </c>
      <c r="S199">
        <f t="shared" si="14"/>
        <v>0</v>
      </c>
      <c r="T199">
        <f t="shared" si="15"/>
        <v>0</v>
      </c>
    </row>
    <row r="200" spans="1:20" x14ac:dyDescent="0.25">
      <c r="A200">
        <v>204</v>
      </c>
      <c r="B200" t="s">
        <v>85</v>
      </c>
      <c r="C200">
        <v>30900</v>
      </c>
      <c r="D200">
        <v>151</v>
      </c>
      <c r="E200" s="14">
        <f>'Absolute counts'!E200/'Absolute counts'!E$1246*10000</f>
        <v>0.3486126379053493</v>
      </c>
      <c r="F200" s="14">
        <f>'Absolute counts'!F200/'Absolute counts'!F$1246*10000</f>
        <v>2.0647638286859871</v>
      </c>
      <c r="G200" s="14">
        <f>'Absolute counts'!G200/'Absolute counts'!G$1246*10000</f>
        <v>7.000062500558041</v>
      </c>
      <c r="H200" s="14">
        <f>'Absolute counts'!H200/'Absolute counts'!H$1246*10000</f>
        <v>1.8693200329305522</v>
      </c>
      <c r="I200" s="14">
        <f>'Absolute counts'!I200/'Absolute counts'!I$1246*10000</f>
        <v>0.71502275128426718</v>
      </c>
      <c r="J200" s="14">
        <f>'Absolute counts'!J200/'Absolute counts'!J$1246*10000</f>
        <v>1.346924233339416</v>
      </c>
      <c r="K200" s="14">
        <f>'Absolute counts'!K200/'Absolute counts'!K$1246*10000</f>
        <v>4.8310475321398858</v>
      </c>
      <c r="L200" s="14">
        <f>'Absolute counts'!L200/'Absolute counts'!L$1246*10000</f>
        <v>1.7938304326356205</v>
      </c>
      <c r="M200">
        <f>'Absolute counts'!M200/'Absolute counts'!M$1246*10000</f>
        <v>1.1653129274091822</v>
      </c>
      <c r="N200">
        <f>'Absolute counts'!N200/'Absolute counts'!N$1246*10000</f>
        <v>0.87937231599347732</v>
      </c>
      <c r="O200">
        <f>'Absolute counts'!O200/'Absolute counts'!O$1246*10000</f>
        <v>1.4725537552465588</v>
      </c>
      <c r="P200">
        <f>'Absolute counts'!P200/'Absolute counts'!P$1246*10000</f>
        <v>0.79292889706324654</v>
      </c>
      <c r="Q200">
        <f t="shared" si="12"/>
        <v>1</v>
      </c>
      <c r="R200">
        <f t="shared" si="13"/>
        <v>0.24415940425745247</v>
      </c>
      <c r="S200">
        <f t="shared" si="14"/>
        <v>2.5965362166919284</v>
      </c>
      <c r="T200">
        <f t="shared" si="15"/>
        <v>1.2207996656696172</v>
      </c>
    </row>
    <row r="201" spans="1:20" x14ac:dyDescent="0.25">
      <c r="A201">
        <v>205</v>
      </c>
      <c r="B201" t="s">
        <v>623</v>
      </c>
      <c r="C201">
        <v>110200</v>
      </c>
      <c r="D201">
        <v>855</v>
      </c>
      <c r="E201" s="14">
        <f>'Absolute counts'!E201/'Absolute counts'!E$1246*10000</f>
        <v>0</v>
      </c>
      <c r="F201" s="14">
        <f>'Absolute counts'!F201/'Absolute counts'!F$1246*10000</f>
        <v>0</v>
      </c>
      <c r="G201" s="14">
        <f>'Absolute counts'!G201/'Absolute counts'!G$1246*10000</f>
        <v>0</v>
      </c>
      <c r="H201" s="14">
        <f>'Absolute counts'!H201/'Absolute counts'!H$1246*10000</f>
        <v>0</v>
      </c>
      <c r="I201" s="14">
        <f>'Absolute counts'!I201/'Absolute counts'!I$1246*10000</f>
        <v>0</v>
      </c>
      <c r="J201" s="14">
        <f>'Absolute counts'!J201/'Absolute counts'!J$1246*10000</f>
        <v>0</v>
      </c>
      <c r="K201" s="14">
        <f>'Absolute counts'!K201/'Absolute counts'!K$1246*10000</f>
        <v>0</v>
      </c>
      <c r="L201" s="14">
        <f>'Absolute counts'!L201/'Absolute counts'!L$1246*10000</f>
        <v>0</v>
      </c>
      <c r="M201">
        <f>'Absolute counts'!M201/'Absolute counts'!M$1246*10000</f>
        <v>0</v>
      </c>
      <c r="N201">
        <f>'Absolute counts'!N201/'Absolute counts'!N$1246*10000</f>
        <v>0</v>
      </c>
      <c r="O201">
        <f>'Absolute counts'!O201/'Absolute counts'!O$1246*10000</f>
        <v>0</v>
      </c>
      <c r="P201">
        <f>'Absolute counts'!P201/'Absolute counts'!P$1246*10000</f>
        <v>0</v>
      </c>
      <c r="Q201">
        <f t="shared" si="12"/>
        <v>0</v>
      </c>
      <c r="R201" t="str">
        <f t="shared" si="13"/>
        <v/>
      </c>
      <c r="S201">
        <f t="shared" si="14"/>
        <v>0</v>
      </c>
      <c r="T201">
        <f t="shared" si="15"/>
        <v>0</v>
      </c>
    </row>
    <row r="202" spans="1:20" x14ac:dyDescent="0.25">
      <c r="A202">
        <v>206</v>
      </c>
      <c r="B202" t="s">
        <v>624</v>
      </c>
      <c r="C202">
        <v>96900</v>
      </c>
      <c r="D202">
        <v>379</v>
      </c>
      <c r="E202" s="14">
        <f>'Absolute counts'!E202/'Absolute counts'!E$1246*10000</f>
        <v>0</v>
      </c>
      <c r="F202" s="14">
        <f>'Absolute counts'!F202/'Absolute counts'!F$1246*10000</f>
        <v>0</v>
      </c>
      <c r="G202" s="14">
        <f>'Absolute counts'!G202/'Absolute counts'!G$1246*10000</f>
        <v>0</v>
      </c>
      <c r="H202" s="14">
        <f>'Absolute counts'!H202/'Absolute counts'!H$1246*10000</f>
        <v>0</v>
      </c>
      <c r="I202" s="14">
        <f>'Absolute counts'!I202/'Absolute counts'!I$1246*10000</f>
        <v>0</v>
      </c>
      <c r="J202" s="14">
        <f>'Absolute counts'!J202/'Absolute counts'!J$1246*10000</f>
        <v>0</v>
      </c>
      <c r="K202" s="14">
        <f>'Absolute counts'!K202/'Absolute counts'!K$1246*10000</f>
        <v>0</v>
      </c>
      <c r="L202" s="14">
        <f>'Absolute counts'!L202/'Absolute counts'!L$1246*10000</f>
        <v>0</v>
      </c>
      <c r="M202">
        <f>'Absolute counts'!M202/'Absolute counts'!M$1246*10000</f>
        <v>0</v>
      </c>
      <c r="N202">
        <f>'Absolute counts'!N202/'Absolute counts'!N$1246*10000</f>
        <v>0</v>
      </c>
      <c r="O202">
        <f>'Absolute counts'!O202/'Absolute counts'!O$1246*10000</f>
        <v>0</v>
      </c>
      <c r="P202">
        <f>'Absolute counts'!P202/'Absolute counts'!P$1246*10000</f>
        <v>0</v>
      </c>
      <c r="Q202">
        <f t="shared" si="12"/>
        <v>0</v>
      </c>
      <c r="R202" t="str">
        <f t="shared" si="13"/>
        <v/>
      </c>
      <c r="S202">
        <f t="shared" si="14"/>
        <v>0</v>
      </c>
      <c r="T202">
        <f t="shared" si="15"/>
        <v>0</v>
      </c>
    </row>
    <row r="203" spans="1:20" x14ac:dyDescent="0.25">
      <c r="A203">
        <v>207</v>
      </c>
      <c r="B203" t="s">
        <v>625</v>
      </c>
      <c r="C203">
        <v>89600</v>
      </c>
      <c r="D203">
        <v>386</v>
      </c>
      <c r="E203" s="14">
        <f>'Absolute counts'!E203/'Absolute counts'!E$1246*10000</f>
        <v>0</v>
      </c>
      <c r="F203" s="14">
        <f>'Absolute counts'!F203/'Absolute counts'!F$1246*10000</f>
        <v>0</v>
      </c>
      <c r="G203" s="14">
        <f>'Absolute counts'!G203/'Absolute counts'!G$1246*10000</f>
        <v>0</v>
      </c>
      <c r="H203" s="14">
        <f>'Absolute counts'!H203/'Absolute counts'!H$1246*10000</f>
        <v>0</v>
      </c>
      <c r="I203" s="14">
        <f>'Absolute counts'!I203/'Absolute counts'!I$1246*10000</f>
        <v>0</v>
      </c>
      <c r="J203" s="14">
        <f>'Absolute counts'!J203/'Absolute counts'!J$1246*10000</f>
        <v>0</v>
      </c>
      <c r="K203" s="14">
        <f>'Absolute counts'!K203/'Absolute counts'!K$1246*10000</f>
        <v>0</v>
      </c>
      <c r="L203" s="14">
        <f>'Absolute counts'!L203/'Absolute counts'!L$1246*10000</f>
        <v>0</v>
      </c>
      <c r="M203">
        <f>'Absolute counts'!M203/'Absolute counts'!M$1246*10000</f>
        <v>0</v>
      </c>
      <c r="N203">
        <f>'Absolute counts'!N203/'Absolute counts'!N$1246*10000</f>
        <v>0</v>
      </c>
      <c r="O203">
        <f>'Absolute counts'!O203/'Absolute counts'!O$1246*10000</f>
        <v>0</v>
      </c>
      <c r="P203">
        <f>'Absolute counts'!P203/'Absolute counts'!P$1246*10000</f>
        <v>0</v>
      </c>
      <c r="Q203">
        <f t="shared" si="12"/>
        <v>0</v>
      </c>
      <c r="R203" t="str">
        <f t="shared" si="13"/>
        <v/>
      </c>
      <c r="S203">
        <f t="shared" si="14"/>
        <v>0</v>
      </c>
      <c r="T203">
        <f t="shared" si="15"/>
        <v>0</v>
      </c>
    </row>
    <row r="204" spans="1:20" x14ac:dyDescent="0.25">
      <c r="A204">
        <v>208</v>
      </c>
      <c r="B204" t="s">
        <v>626</v>
      </c>
      <c r="C204">
        <v>35000</v>
      </c>
      <c r="D204">
        <v>639</v>
      </c>
      <c r="E204" s="14">
        <f>'Absolute counts'!E204/'Absolute counts'!E$1246*10000</f>
        <v>0</v>
      </c>
      <c r="F204" s="14">
        <f>'Absolute counts'!F204/'Absolute counts'!F$1246*10000</f>
        <v>0</v>
      </c>
      <c r="G204" s="14">
        <f>'Absolute counts'!G204/'Absolute counts'!G$1246*10000</f>
        <v>0</v>
      </c>
      <c r="H204" s="14">
        <f>'Absolute counts'!H204/'Absolute counts'!H$1246*10000</f>
        <v>0</v>
      </c>
      <c r="I204" s="14">
        <f>'Absolute counts'!I204/'Absolute counts'!I$1246*10000</f>
        <v>0</v>
      </c>
      <c r="J204" s="14">
        <f>'Absolute counts'!J204/'Absolute counts'!J$1246*10000</f>
        <v>0</v>
      </c>
      <c r="K204" s="14">
        <f>'Absolute counts'!K204/'Absolute counts'!K$1246*10000</f>
        <v>0</v>
      </c>
      <c r="L204" s="14">
        <f>'Absolute counts'!L204/'Absolute counts'!L$1246*10000</f>
        <v>0</v>
      </c>
      <c r="M204">
        <f>'Absolute counts'!M204/'Absolute counts'!M$1246*10000</f>
        <v>0</v>
      </c>
      <c r="N204">
        <f>'Absolute counts'!N204/'Absolute counts'!N$1246*10000</f>
        <v>0</v>
      </c>
      <c r="O204">
        <f>'Absolute counts'!O204/'Absolute counts'!O$1246*10000</f>
        <v>0</v>
      </c>
      <c r="P204">
        <f>'Absolute counts'!P204/'Absolute counts'!P$1246*10000</f>
        <v>0</v>
      </c>
      <c r="Q204">
        <f t="shared" si="12"/>
        <v>0</v>
      </c>
      <c r="R204" t="str">
        <f t="shared" si="13"/>
        <v/>
      </c>
      <c r="S204">
        <f t="shared" si="14"/>
        <v>0</v>
      </c>
      <c r="T204">
        <f t="shared" si="15"/>
        <v>0</v>
      </c>
    </row>
    <row r="205" spans="1:20" x14ac:dyDescent="0.25">
      <c r="A205">
        <v>209</v>
      </c>
      <c r="B205" t="s">
        <v>627</v>
      </c>
      <c r="C205">
        <v>96000</v>
      </c>
      <c r="D205">
        <v>701</v>
      </c>
      <c r="E205" s="14">
        <f>'Absolute counts'!E205/'Absolute counts'!E$1246*10000</f>
        <v>0</v>
      </c>
      <c r="F205" s="14">
        <f>'Absolute counts'!F205/'Absolute counts'!F$1246*10000</f>
        <v>0</v>
      </c>
      <c r="G205" s="14">
        <f>'Absolute counts'!G205/'Absolute counts'!G$1246*10000</f>
        <v>0</v>
      </c>
      <c r="H205" s="14">
        <f>'Absolute counts'!H205/'Absolute counts'!H$1246*10000</f>
        <v>0</v>
      </c>
      <c r="I205" s="14">
        <f>'Absolute counts'!I205/'Absolute counts'!I$1246*10000</f>
        <v>0</v>
      </c>
      <c r="J205" s="14">
        <f>'Absolute counts'!J205/'Absolute counts'!J$1246*10000</f>
        <v>0</v>
      </c>
      <c r="K205" s="14">
        <f>'Absolute counts'!K205/'Absolute counts'!K$1246*10000</f>
        <v>0</v>
      </c>
      <c r="L205" s="14">
        <f>'Absolute counts'!L205/'Absolute counts'!L$1246*10000</f>
        <v>0</v>
      </c>
      <c r="M205">
        <f>'Absolute counts'!M205/'Absolute counts'!M$1246*10000</f>
        <v>0</v>
      </c>
      <c r="N205">
        <f>'Absolute counts'!N205/'Absolute counts'!N$1246*10000</f>
        <v>0</v>
      </c>
      <c r="O205">
        <f>'Absolute counts'!O205/'Absolute counts'!O$1246*10000</f>
        <v>0</v>
      </c>
      <c r="P205">
        <f>'Absolute counts'!P205/'Absolute counts'!P$1246*10000</f>
        <v>0</v>
      </c>
      <c r="Q205">
        <f t="shared" si="12"/>
        <v>0</v>
      </c>
      <c r="R205" t="str">
        <f t="shared" si="13"/>
        <v/>
      </c>
      <c r="S205">
        <f t="shared" si="14"/>
        <v>0</v>
      </c>
      <c r="T205">
        <f t="shared" si="15"/>
        <v>0</v>
      </c>
    </row>
    <row r="206" spans="1:20" x14ac:dyDescent="0.25">
      <c r="A206">
        <v>210</v>
      </c>
      <c r="B206" t="s">
        <v>86</v>
      </c>
      <c r="C206">
        <v>74700</v>
      </c>
      <c r="D206">
        <v>331</v>
      </c>
      <c r="E206" s="14">
        <f>'Absolute counts'!E206/'Absolute counts'!E$1246*10000</f>
        <v>0</v>
      </c>
      <c r="F206" s="14">
        <f>'Absolute counts'!F206/'Absolute counts'!F$1246*10000</f>
        <v>1.3951106950580994E-2</v>
      </c>
      <c r="G206" s="14">
        <f>'Absolute counts'!G206/'Absolute counts'!G$1246*10000</f>
        <v>0</v>
      </c>
      <c r="H206" s="14">
        <f>'Absolute counts'!H206/'Absolute counts'!H$1246*10000</f>
        <v>0.30519510741723299</v>
      </c>
      <c r="I206" s="14">
        <f>'Absolute counts'!I206/'Absolute counts'!I$1246*10000</f>
        <v>0</v>
      </c>
      <c r="J206" s="14">
        <f>'Absolute counts'!J206/'Absolute counts'!J$1246*10000</f>
        <v>0</v>
      </c>
      <c r="K206" s="14">
        <f>'Absolute counts'!K206/'Absolute counts'!K$1246*10000</f>
        <v>0.15538456974718928</v>
      </c>
      <c r="L206" s="14">
        <f>'Absolute counts'!L206/'Absolute counts'!L$1246*10000</f>
        <v>0</v>
      </c>
      <c r="M206">
        <f>'Absolute counts'!M206/'Absolute counts'!M$1246*10000</f>
        <v>8.1776345783100515E-2</v>
      </c>
      <c r="N206">
        <f>'Absolute counts'!N206/'Absolute counts'!N$1246*10000</f>
        <v>1.7075190601815091E-2</v>
      </c>
      <c r="O206">
        <f>'Absolute counts'!O206/'Absolute counts'!O$1246*10000</f>
        <v>4.6896616409126082E-2</v>
      </c>
      <c r="P206">
        <f>'Absolute counts'!P206/'Absolute counts'!P$1246*10000</f>
        <v>0</v>
      </c>
      <c r="Q206">
        <f t="shared" si="12"/>
        <v>1</v>
      </c>
      <c r="R206">
        <f t="shared" si="13"/>
        <v>0.50308448039350528</v>
      </c>
      <c r="S206">
        <f t="shared" si="14"/>
        <v>6.7790112016429038E-2</v>
      </c>
      <c r="T206">
        <f t="shared" si="15"/>
        <v>2.9149630558808336E-2</v>
      </c>
    </row>
    <row r="207" spans="1:20" x14ac:dyDescent="0.25">
      <c r="A207">
        <v>211</v>
      </c>
      <c r="B207" t="s">
        <v>87</v>
      </c>
      <c r="C207">
        <v>19100</v>
      </c>
      <c r="D207">
        <v>39</v>
      </c>
      <c r="E207" s="14">
        <f>'Absolute counts'!E207/'Absolute counts'!E$1246*10000</f>
        <v>5.810210631755823E-2</v>
      </c>
      <c r="F207" s="14">
        <f>'Absolute counts'!F207/'Absolute counts'!F$1246*10000</f>
        <v>19.280429805702934</v>
      </c>
      <c r="G207" s="14">
        <f>'Absolute counts'!G207/'Absolute counts'!G$1246*10000</f>
        <v>1.7500156251395103</v>
      </c>
      <c r="H207" s="14">
        <f>'Absolute counts'!H207/'Absolute counts'!H$1246*10000</f>
        <v>2.4339309816524328</v>
      </c>
      <c r="I207" s="14">
        <f>'Absolute counts'!I207/'Absolute counts'!I$1246*10000</f>
        <v>0.82597455751803273</v>
      </c>
      <c r="J207" s="14">
        <f>'Absolute counts'!J207/'Absolute counts'!J$1246*10000</f>
        <v>25.113619576457502</v>
      </c>
      <c r="K207" s="14">
        <f>'Absolute counts'!K207/'Absolute counts'!K$1246*10000</f>
        <v>8.4755219862103257E-2</v>
      </c>
      <c r="L207" s="14">
        <f>'Absolute counts'!L207/'Absolute counts'!L$1246*10000</f>
        <v>2.8217557367301898</v>
      </c>
      <c r="M207">
        <f>'Absolute counts'!M207/'Absolute counts'!M$1246*10000</f>
        <v>3.1688333990951452</v>
      </c>
      <c r="N207">
        <f>'Absolute counts'!N207/'Absolute counts'!N$1246*10000</f>
        <v>23.657676578814812</v>
      </c>
      <c r="O207">
        <f>'Absolute counts'!O207/'Absolute counts'!O$1246*10000</f>
        <v>15.410228152038831</v>
      </c>
      <c r="P207">
        <f>'Absolute counts'!P207/'Absolute counts'!P$1246*10000</f>
        <v>0.47393451318722785</v>
      </c>
      <c r="Q207">
        <f t="shared" si="12"/>
        <v>1</v>
      </c>
      <c r="R207">
        <f t="shared" si="13"/>
        <v>0.7437260716868479</v>
      </c>
      <c r="S207">
        <f t="shared" si="14"/>
        <v>7.0781182675214396</v>
      </c>
      <c r="T207">
        <f t="shared" si="15"/>
        <v>9.1064856759732429</v>
      </c>
    </row>
    <row r="208" spans="1:20" x14ac:dyDescent="0.25">
      <c r="A208">
        <v>212</v>
      </c>
      <c r="B208" t="s">
        <v>628</v>
      </c>
      <c r="C208">
        <v>30100</v>
      </c>
      <c r="D208">
        <v>507</v>
      </c>
      <c r="E208" s="14">
        <f>'Absolute counts'!E208/'Absolute counts'!E$1246*10000</f>
        <v>0</v>
      </c>
      <c r="F208" s="14">
        <f>'Absolute counts'!F208/'Absolute counts'!F$1246*10000</f>
        <v>0</v>
      </c>
      <c r="G208" s="14">
        <f>'Absolute counts'!G208/'Absolute counts'!G$1246*10000</f>
        <v>0</v>
      </c>
      <c r="H208" s="14">
        <f>'Absolute counts'!H208/'Absolute counts'!H$1246*10000</f>
        <v>0</v>
      </c>
      <c r="I208" s="14">
        <f>'Absolute counts'!I208/'Absolute counts'!I$1246*10000</f>
        <v>0</v>
      </c>
      <c r="J208" s="14">
        <f>'Absolute counts'!J208/'Absolute counts'!J$1246*10000</f>
        <v>0</v>
      </c>
      <c r="K208" s="14">
        <f>'Absolute counts'!K208/'Absolute counts'!K$1246*10000</f>
        <v>0</v>
      </c>
      <c r="L208" s="14">
        <f>'Absolute counts'!L208/'Absolute counts'!L$1246*10000</f>
        <v>0</v>
      </c>
      <c r="M208">
        <f>'Absolute counts'!M208/'Absolute counts'!M$1246*10000</f>
        <v>0</v>
      </c>
      <c r="N208">
        <f>'Absolute counts'!N208/'Absolute counts'!N$1246*10000</f>
        <v>0</v>
      </c>
      <c r="O208">
        <f>'Absolute counts'!O208/'Absolute counts'!O$1246*10000</f>
        <v>0</v>
      </c>
      <c r="P208">
        <f>'Absolute counts'!P208/'Absolute counts'!P$1246*10000</f>
        <v>0</v>
      </c>
      <c r="Q208">
        <f t="shared" si="12"/>
        <v>0</v>
      </c>
      <c r="R208" t="str">
        <f t="shared" si="13"/>
        <v/>
      </c>
      <c r="S208">
        <f t="shared" si="14"/>
        <v>0</v>
      </c>
      <c r="T208">
        <f t="shared" si="15"/>
        <v>0</v>
      </c>
    </row>
    <row r="209" spans="1:20" x14ac:dyDescent="0.25">
      <c r="A209">
        <v>213</v>
      </c>
      <c r="B209" t="s">
        <v>629</v>
      </c>
      <c r="C209">
        <v>110300</v>
      </c>
      <c r="D209">
        <v>855</v>
      </c>
      <c r="E209" s="14">
        <f>'Absolute counts'!E209/'Absolute counts'!E$1246*10000</f>
        <v>0</v>
      </c>
      <c r="F209" s="14">
        <f>'Absolute counts'!F209/'Absolute counts'!F$1246*10000</f>
        <v>0</v>
      </c>
      <c r="G209" s="14">
        <f>'Absolute counts'!G209/'Absolute counts'!G$1246*10000</f>
        <v>0</v>
      </c>
      <c r="H209" s="14">
        <f>'Absolute counts'!H209/'Absolute counts'!H$1246*10000</f>
        <v>0</v>
      </c>
      <c r="I209" s="14">
        <f>'Absolute counts'!I209/'Absolute counts'!I$1246*10000</f>
        <v>0</v>
      </c>
      <c r="J209" s="14">
        <f>'Absolute counts'!J209/'Absolute counts'!J$1246*10000</f>
        <v>0</v>
      </c>
      <c r="K209" s="14">
        <f>'Absolute counts'!K209/'Absolute counts'!K$1246*10000</f>
        <v>0</v>
      </c>
      <c r="L209" s="14">
        <f>'Absolute counts'!L209/'Absolute counts'!L$1246*10000</f>
        <v>0</v>
      </c>
      <c r="M209">
        <f>'Absolute counts'!M209/'Absolute counts'!M$1246*10000</f>
        <v>0</v>
      </c>
      <c r="N209">
        <f>'Absolute counts'!N209/'Absolute counts'!N$1246*10000</f>
        <v>0</v>
      </c>
      <c r="O209">
        <f>'Absolute counts'!O209/'Absolute counts'!O$1246*10000</f>
        <v>0</v>
      </c>
      <c r="P209">
        <f>'Absolute counts'!P209/'Absolute counts'!P$1246*10000</f>
        <v>0</v>
      </c>
      <c r="Q209">
        <f t="shared" si="12"/>
        <v>0</v>
      </c>
      <c r="R209" t="str">
        <f t="shared" si="13"/>
        <v/>
      </c>
      <c r="S209">
        <f t="shared" si="14"/>
        <v>0</v>
      </c>
      <c r="T209">
        <f t="shared" si="15"/>
        <v>0</v>
      </c>
    </row>
    <row r="210" spans="1:20" x14ac:dyDescent="0.25">
      <c r="A210">
        <v>214</v>
      </c>
      <c r="B210" t="s">
        <v>88</v>
      </c>
      <c r="C210">
        <v>82700</v>
      </c>
      <c r="D210">
        <v>323</v>
      </c>
      <c r="E210" s="14">
        <f>'Absolute counts'!E210/'Absolute counts'!E$1246*10000</f>
        <v>42.507500981925595</v>
      </c>
      <c r="F210" s="14">
        <f>'Absolute counts'!F210/'Absolute counts'!F$1246*10000</f>
        <v>0.20926660425871491</v>
      </c>
      <c r="G210" s="14">
        <f>'Absolute counts'!G210/'Absolute counts'!G$1246*10000</f>
        <v>0</v>
      </c>
      <c r="H210" s="14">
        <f>'Absolute counts'!H210/'Absolute counts'!H$1246*10000</f>
        <v>13.672740812292039</v>
      </c>
      <c r="I210" s="14">
        <f>'Absolute counts'!I210/'Absolute counts'!I$1246*10000</f>
        <v>20.180900756074919</v>
      </c>
      <c r="J210" s="14">
        <f>'Absolute counts'!J210/'Absolute counts'!J$1246*10000</f>
        <v>1.6293438306525196</v>
      </c>
      <c r="K210" s="14">
        <f>'Absolute counts'!K210/'Absolute counts'!K$1246*10000</f>
        <v>48.592992720939201</v>
      </c>
      <c r="L210" s="14">
        <f>'Absolute counts'!L210/'Absolute counts'!L$1246*10000</f>
        <v>0</v>
      </c>
      <c r="M210">
        <f>'Absolute counts'!M210/'Absolute counts'!M$1246*10000</f>
        <v>0.32710538313240206</v>
      </c>
      <c r="N210">
        <f>'Absolute counts'!N210/'Absolute counts'!N$1246*10000</f>
        <v>30.684117511461722</v>
      </c>
      <c r="O210">
        <f>'Absolute counts'!O210/'Absolute counts'!O$1246*10000</f>
        <v>6.6124229136867774</v>
      </c>
      <c r="P210">
        <f>'Absolute counts'!P210/'Absolute counts'!P$1246*10000</f>
        <v>60.845900193037174</v>
      </c>
      <c r="Q210">
        <f t="shared" si="12"/>
        <v>1</v>
      </c>
      <c r="R210">
        <f t="shared" si="13"/>
        <v>0.90825740926518761</v>
      </c>
      <c r="S210">
        <f t="shared" si="14"/>
        <v>18.113249386591857</v>
      </c>
      <c r="T210">
        <f t="shared" si="15"/>
        <v>19.693909200263612</v>
      </c>
    </row>
    <row r="211" spans="1:20" x14ac:dyDescent="0.25">
      <c r="A211">
        <v>215</v>
      </c>
      <c r="B211" t="s">
        <v>89</v>
      </c>
      <c r="C211">
        <v>82000</v>
      </c>
      <c r="D211">
        <v>1100</v>
      </c>
      <c r="E211" s="14">
        <f>'Absolute counts'!E211/'Absolute counts'!E$1246*10000</f>
        <v>85.061483648905238</v>
      </c>
      <c r="F211" s="14">
        <f>'Absolute counts'!F211/'Absolute counts'!F$1246*10000</f>
        <v>50.879687048768886</v>
      </c>
      <c r="G211" s="14">
        <f>'Absolute counts'!G211/'Absolute counts'!G$1246*10000</f>
        <v>3.3393155296029429</v>
      </c>
      <c r="H211" s="14">
        <f>'Absolute counts'!H211/'Absolute counts'!H$1246*10000</f>
        <v>110.32803133132973</v>
      </c>
      <c r="I211" s="14">
        <f>'Absolute counts'!I211/'Absolute counts'!I$1246*10000</f>
        <v>69.320222939162662</v>
      </c>
      <c r="J211" s="14">
        <f>'Absolute counts'!J211/'Absolute counts'!J$1246*10000</f>
        <v>24.744301641509598</v>
      </c>
      <c r="K211" s="14">
        <f>'Absolute counts'!K211/'Absolute counts'!K$1246*10000</f>
        <v>111.52374346855088</v>
      </c>
      <c r="L211" s="14">
        <f>'Absolute counts'!L211/'Absolute counts'!L$1246*10000</f>
        <v>13.22194116639289</v>
      </c>
      <c r="M211">
        <f>'Absolute counts'!M211/'Absolute counts'!M$1246*10000</f>
        <v>10.32426365511644</v>
      </c>
      <c r="N211">
        <f>'Absolute counts'!N211/'Absolute counts'!N$1246*10000</f>
        <v>88.150671481870418</v>
      </c>
      <c r="O211">
        <f>'Absolute counts'!O211/'Absolute counts'!O$1246*10000</f>
        <v>41.784885220531336</v>
      </c>
      <c r="P211">
        <f>'Absolute counts'!P211/'Absolute counts'!P$1246*10000</f>
        <v>84.67933773120258</v>
      </c>
      <c r="Q211">
        <f t="shared" si="12"/>
        <v>1</v>
      </c>
      <c r="R211">
        <f t="shared" si="13"/>
        <v>0.47319982775081226</v>
      </c>
      <c r="S211">
        <f t="shared" si="14"/>
        <v>65.028112229689995</v>
      </c>
      <c r="T211">
        <f t="shared" si="15"/>
        <v>47.632219851022725</v>
      </c>
    </row>
    <row r="212" spans="1:20" x14ac:dyDescent="0.25">
      <c r="A212">
        <v>216</v>
      </c>
      <c r="B212" t="s">
        <v>630</v>
      </c>
      <c r="C212">
        <v>35500</v>
      </c>
      <c r="D212">
        <v>655</v>
      </c>
      <c r="E212" s="14">
        <f>'Absolute counts'!E212/'Absolute counts'!E$1246*10000</f>
        <v>0</v>
      </c>
      <c r="F212" s="14">
        <f>'Absolute counts'!F212/'Absolute counts'!F$1246*10000</f>
        <v>0</v>
      </c>
      <c r="G212" s="14">
        <f>'Absolute counts'!G212/'Absolute counts'!G$1246*10000</f>
        <v>0</v>
      </c>
      <c r="H212" s="14">
        <f>'Absolute counts'!H212/'Absolute counts'!H$1246*10000</f>
        <v>0</v>
      </c>
      <c r="I212" s="14">
        <f>'Absolute counts'!I212/'Absolute counts'!I$1246*10000</f>
        <v>0</v>
      </c>
      <c r="J212" s="14">
        <f>'Absolute counts'!J212/'Absolute counts'!J$1246*10000</f>
        <v>0</v>
      </c>
      <c r="K212" s="14">
        <f>'Absolute counts'!K212/'Absolute counts'!K$1246*10000</f>
        <v>0</v>
      </c>
      <c r="L212" s="14">
        <f>'Absolute counts'!L212/'Absolute counts'!L$1246*10000</f>
        <v>0</v>
      </c>
      <c r="M212">
        <f>'Absolute counts'!M212/'Absolute counts'!M$1246*10000</f>
        <v>0</v>
      </c>
      <c r="N212">
        <f>'Absolute counts'!N212/'Absolute counts'!N$1246*10000</f>
        <v>0</v>
      </c>
      <c r="O212">
        <f>'Absolute counts'!O212/'Absolute counts'!O$1246*10000</f>
        <v>0</v>
      </c>
      <c r="P212">
        <f>'Absolute counts'!P212/'Absolute counts'!P$1246*10000</f>
        <v>0</v>
      </c>
      <c r="Q212">
        <f t="shared" si="12"/>
        <v>0</v>
      </c>
      <c r="R212" t="str">
        <f t="shared" si="13"/>
        <v/>
      </c>
      <c r="S212">
        <f t="shared" si="14"/>
        <v>0</v>
      </c>
      <c r="T212">
        <f t="shared" si="15"/>
        <v>0</v>
      </c>
    </row>
    <row r="213" spans="1:20" x14ac:dyDescent="0.25">
      <c r="A213">
        <v>217</v>
      </c>
      <c r="B213" t="s">
        <v>631</v>
      </c>
      <c r="C213">
        <v>96300</v>
      </c>
      <c r="D213">
        <v>701</v>
      </c>
      <c r="E213" s="14">
        <f>'Absolute counts'!E213/'Absolute counts'!E$1246*10000</f>
        <v>0</v>
      </c>
      <c r="F213" s="14">
        <f>'Absolute counts'!F213/'Absolute counts'!F$1246*10000</f>
        <v>0</v>
      </c>
      <c r="G213" s="14">
        <f>'Absolute counts'!G213/'Absolute counts'!G$1246*10000</f>
        <v>0</v>
      </c>
      <c r="H213" s="14">
        <f>'Absolute counts'!H213/'Absolute counts'!H$1246*10000</f>
        <v>0</v>
      </c>
      <c r="I213" s="14">
        <f>'Absolute counts'!I213/'Absolute counts'!I$1246*10000</f>
        <v>0</v>
      </c>
      <c r="J213" s="14">
        <f>'Absolute counts'!J213/'Absolute counts'!J$1246*10000</f>
        <v>0</v>
      </c>
      <c r="K213" s="14">
        <f>'Absolute counts'!K213/'Absolute counts'!K$1246*10000</f>
        <v>0</v>
      </c>
      <c r="L213" s="14">
        <f>'Absolute counts'!L213/'Absolute counts'!L$1246*10000</f>
        <v>0</v>
      </c>
      <c r="M213">
        <f>'Absolute counts'!M213/'Absolute counts'!M$1246*10000</f>
        <v>0</v>
      </c>
      <c r="N213">
        <f>'Absolute counts'!N213/'Absolute counts'!N$1246*10000</f>
        <v>0</v>
      </c>
      <c r="O213">
        <f>'Absolute counts'!O213/'Absolute counts'!O$1246*10000</f>
        <v>9.3793232818252161E-3</v>
      </c>
      <c r="P213">
        <f>'Absolute counts'!P213/'Absolute counts'!P$1246*10000</f>
        <v>0</v>
      </c>
      <c r="Q213">
        <f t="shared" si="12"/>
        <v>1</v>
      </c>
      <c r="R213">
        <f t="shared" si="13"/>
        <v>0.25498114530639771</v>
      </c>
      <c r="S213">
        <f t="shared" si="14"/>
        <v>0</v>
      </c>
      <c r="T213">
        <f t="shared" si="15"/>
        <v>1.8758646563650431E-3</v>
      </c>
    </row>
    <row r="214" spans="1:20" x14ac:dyDescent="0.25">
      <c r="A214">
        <v>218</v>
      </c>
      <c r="B214" t="s">
        <v>90</v>
      </c>
      <c r="C214">
        <v>65800</v>
      </c>
      <c r="D214">
        <v>138</v>
      </c>
      <c r="E214" s="14">
        <f>'Absolute counts'!E214/'Absolute counts'!E$1246*10000</f>
        <v>60.193782144990323</v>
      </c>
      <c r="F214" s="14">
        <f>'Absolute counts'!F214/'Absolute counts'!F$1246*10000</f>
        <v>44.127351284687684</v>
      </c>
      <c r="G214" s="14">
        <f>'Absolute counts'!G214/'Absolute counts'!G$1246*10000</f>
        <v>6.0714827810962602</v>
      </c>
      <c r="H214" s="14">
        <f>'Absolute counts'!H214/'Absolute counts'!H$1246*10000</f>
        <v>67.623605925973408</v>
      </c>
      <c r="I214" s="14">
        <f>'Absolute counts'!I214/'Absolute counts'!I$1246*10000</f>
        <v>45.305320878787619</v>
      </c>
      <c r="J214" s="14">
        <f>'Absolute counts'!J214/'Absolute counts'!J$1246*10000</f>
        <v>23.028059473222278</v>
      </c>
      <c r="K214" s="14">
        <f>'Absolute counts'!K214/'Absolute counts'!K$1246*10000</f>
        <v>70.54459466522394</v>
      </c>
      <c r="L214" s="14">
        <f>'Absolute counts'!L214/'Absolute counts'!L$1246*10000</f>
        <v>23.743058984772599</v>
      </c>
      <c r="M214">
        <f>'Absolute counts'!M214/'Absolute counts'!M$1246*10000</f>
        <v>11.182915285838995</v>
      </c>
      <c r="N214">
        <f>'Absolute counts'!N214/'Absolute counts'!N$1246*10000</f>
        <v>73.201342109981297</v>
      </c>
      <c r="O214">
        <f>'Absolute counts'!O214/'Absolute counts'!O$1246*10000</f>
        <v>16.244987924121276</v>
      </c>
      <c r="P214">
        <f>'Absolute counts'!P214/'Absolute counts'!P$1246*10000</f>
        <v>77.661461285930159</v>
      </c>
      <c r="Q214">
        <f t="shared" si="12"/>
        <v>1</v>
      </c>
      <c r="R214">
        <f t="shared" si="13"/>
        <v>0.76894626399001165</v>
      </c>
      <c r="S214">
        <f t="shared" si="14"/>
        <v>45.270599593425928</v>
      </c>
      <c r="T214">
        <f t="shared" si="15"/>
        <v>40.406753118128862</v>
      </c>
    </row>
    <row r="215" spans="1:20" x14ac:dyDescent="0.25">
      <c r="A215">
        <v>219</v>
      </c>
      <c r="B215" t="s">
        <v>632</v>
      </c>
      <c r="C215">
        <v>1100</v>
      </c>
      <c r="D215">
        <v>500</v>
      </c>
      <c r="E215" s="14">
        <f>'Absolute counts'!E215/'Absolute counts'!E$1246*10000</f>
        <v>0</v>
      </c>
      <c r="F215" s="14">
        <f>'Absolute counts'!F215/'Absolute counts'!F$1246*10000</f>
        <v>0</v>
      </c>
      <c r="G215" s="14">
        <f>'Absolute counts'!G215/'Absolute counts'!G$1246*10000</f>
        <v>0</v>
      </c>
      <c r="H215" s="14">
        <f>'Absolute counts'!H215/'Absolute counts'!H$1246*10000</f>
        <v>0</v>
      </c>
      <c r="I215" s="14">
        <f>'Absolute counts'!I215/'Absolute counts'!I$1246*10000</f>
        <v>0</v>
      </c>
      <c r="J215" s="14">
        <f>'Absolute counts'!J215/'Absolute counts'!J$1246*10000</f>
        <v>0</v>
      </c>
      <c r="K215" s="14">
        <f>'Absolute counts'!K215/'Absolute counts'!K$1246*10000</f>
        <v>0</v>
      </c>
      <c r="L215" s="14">
        <f>'Absolute counts'!L215/'Absolute counts'!L$1246*10000</f>
        <v>0</v>
      </c>
      <c r="M215">
        <f>'Absolute counts'!M215/'Absolute counts'!M$1246*10000</f>
        <v>0</v>
      </c>
      <c r="N215">
        <f>'Absolute counts'!N215/'Absolute counts'!N$1246*10000</f>
        <v>0</v>
      </c>
      <c r="O215">
        <f>'Absolute counts'!O215/'Absolute counts'!O$1246*10000</f>
        <v>0</v>
      </c>
      <c r="P215">
        <f>'Absolute counts'!P215/'Absolute counts'!P$1246*10000</f>
        <v>0</v>
      </c>
      <c r="Q215">
        <f t="shared" si="12"/>
        <v>0</v>
      </c>
      <c r="R215" t="str">
        <f t="shared" si="13"/>
        <v/>
      </c>
      <c r="S215">
        <f t="shared" si="14"/>
        <v>0</v>
      </c>
      <c r="T215">
        <f t="shared" si="15"/>
        <v>0</v>
      </c>
    </row>
    <row r="216" spans="1:20" x14ac:dyDescent="0.25">
      <c r="A216">
        <v>220</v>
      </c>
      <c r="B216" t="s">
        <v>633</v>
      </c>
      <c r="C216">
        <v>30200</v>
      </c>
      <c r="D216">
        <v>507</v>
      </c>
      <c r="E216" s="14">
        <f>'Absolute counts'!E216/'Absolute counts'!E$1246*10000</f>
        <v>0</v>
      </c>
      <c r="F216" s="14">
        <f>'Absolute counts'!F216/'Absolute counts'!F$1246*10000</f>
        <v>0</v>
      </c>
      <c r="G216" s="14">
        <f>'Absolute counts'!G216/'Absolute counts'!G$1246*10000</f>
        <v>0</v>
      </c>
      <c r="H216" s="14">
        <f>'Absolute counts'!H216/'Absolute counts'!H$1246*10000</f>
        <v>0</v>
      </c>
      <c r="I216" s="14">
        <f>'Absolute counts'!I216/'Absolute counts'!I$1246*10000</f>
        <v>0</v>
      </c>
      <c r="J216" s="14">
        <f>'Absolute counts'!J216/'Absolute counts'!J$1246*10000</f>
        <v>0</v>
      </c>
      <c r="K216" s="14">
        <f>'Absolute counts'!K216/'Absolute counts'!K$1246*10000</f>
        <v>0</v>
      </c>
      <c r="L216" s="14">
        <f>'Absolute counts'!L216/'Absolute counts'!L$1246*10000</f>
        <v>0</v>
      </c>
      <c r="M216">
        <f>'Absolute counts'!M216/'Absolute counts'!M$1246*10000</f>
        <v>0</v>
      </c>
      <c r="N216">
        <f>'Absolute counts'!N216/'Absolute counts'!N$1246*10000</f>
        <v>0</v>
      </c>
      <c r="O216">
        <f>'Absolute counts'!O216/'Absolute counts'!O$1246*10000</f>
        <v>0</v>
      </c>
      <c r="P216">
        <f>'Absolute counts'!P216/'Absolute counts'!P$1246*10000</f>
        <v>0</v>
      </c>
      <c r="Q216">
        <f t="shared" si="12"/>
        <v>0</v>
      </c>
      <c r="R216" t="str">
        <f t="shared" si="13"/>
        <v/>
      </c>
      <c r="S216">
        <f t="shared" si="14"/>
        <v>0</v>
      </c>
      <c r="T216">
        <f t="shared" si="15"/>
        <v>0</v>
      </c>
    </row>
    <row r="217" spans="1:20" x14ac:dyDescent="0.25">
      <c r="A217">
        <v>221</v>
      </c>
      <c r="B217" t="s">
        <v>634</v>
      </c>
      <c r="C217">
        <v>109900</v>
      </c>
      <c r="D217">
        <v>863</v>
      </c>
      <c r="E217" s="14">
        <f>'Absolute counts'!E217/'Absolute counts'!E$1246*10000</f>
        <v>0</v>
      </c>
      <c r="F217" s="14">
        <f>'Absolute counts'!F217/'Absolute counts'!F$1246*10000</f>
        <v>0</v>
      </c>
      <c r="G217" s="14">
        <f>'Absolute counts'!G217/'Absolute counts'!G$1246*10000</f>
        <v>0</v>
      </c>
      <c r="H217" s="14">
        <f>'Absolute counts'!H217/'Absolute counts'!H$1246*10000</f>
        <v>0</v>
      </c>
      <c r="I217" s="14">
        <f>'Absolute counts'!I217/'Absolute counts'!I$1246*10000</f>
        <v>0</v>
      </c>
      <c r="J217" s="14">
        <f>'Absolute counts'!J217/'Absolute counts'!J$1246*10000</f>
        <v>0</v>
      </c>
      <c r="K217" s="14">
        <f>'Absolute counts'!K217/'Absolute counts'!K$1246*10000</f>
        <v>0</v>
      </c>
      <c r="L217" s="14">
        <f>'Absolute counts'!L217/'Absolute counts'!L$1246*10000</f>
        <v>0</v>
      </c>
      <c r="M217">
        <f>'Absolute counts'!M217/'Absolute counts'!M$1246*10000</f>
        <v>0</v>
      </c>
      <c r="N217">
        <f>'Absolute counts'!N217/'Absolute counts'!N$1246*10000</f>
        <v>0</v>
      </c>
      <c r="O217">
        <f>'Absolute counts'!O217/'Absolute counts'!O$1246*10000</f>
        <v>0</v>
      </c>
      <c r="P217">
        <f>'Absolute counts'!P217/'Absolute counts'!P$1246*10000</f>
        <v>0</v>
      </c>
      <c r="Q217">
        <f t="shared" si="12"/>
        <v>0</v>
      </c>
      <c r="R217" t="str">
        <f t="shared" si="13"/>
        <v/>
      </c>
      <c r="S217">
        <f t="shared" si="14"/>
        <v>0</v>
      </c>
      <c r="T217">
        <f t="shared" si="15"/>
        <v>0</v>
      </c>
    </row>
    <row r="218" spans="1:20" x14ac:dyDescent="0.25">
      <c r="A218">
        <v>222</v>
      </c>
      <c r="B218" t="s">
        <v>635</v>
      </c>
      <c r="C218">
        <v>97100</v>
      </c>
      <c r="D218">
        <v>379</v>
      </c>
      <c r="E218" s="14">
        <f>'Absolute counts'!E218/'Absolute counts'!E$1246*10000</f>
        <v>0</v>
      </c>
      <c r="F218" s="14">
        <f>'Absolute counts'!F218/'Absolute counts'!F$1246*10000</f>
        <v>0</v>
      </c>
      <c r="G218" s="14">
        <f>'Absolute counts'!G218/'Absolute counts'!G$1246*10000</f>
        <v>0</v>
      </c>
      <c r="H218" s="14">
        <f>'Absolute counts'!H218/'Absolute counts'!H$1246*10000</f>
        <v>0</v>
      </c>
      <c r="I218" s="14">
        <f>'Absolute counts'!I218/'Absolute counts'!I$1246*10000</f>
        <v>0</v>
      </c>
      <c r="J218" s="14">
        <f>'Absolute counts'!J218/'Absolute counts'!J$1246*10000</f>
        <v>0</v>
      </c>
      <c r="K218" s="14">
        <f>'Absolute counts'!K218/'Absolute counts'!K$1246*10000</f>
        <v>0</v>
      </c>
      <c r="L218" s="14">
        <f>'Absolute counts'!L218/'Absolute counts'!L$1246*10000</f>
        <v>0</v>
      </c>
      <c r="M218">
        <f>'Absolute counts'!M218/'Absolute counts'!M$1246*10000</f>
        <v>0</v>
      </c>
      <c r="N218">
        <f>'Absolute counts'!N218/'Absolute counts'!N$1246*10000</f>
        <v>0</v>
      </c>
      <c r="O218">
        <f>'Absolute counts'!O218/'Absolute counts'!O$1246*10000</f>
        <v>0</v>
      </c>
      <c r="P218">
        <f>'Absolute counts'!P218/'Absolute counts'!P$1246*10000</f>
        <v>0</v>
      </c>
      <c r="Q218">
        <f t="shared" si="12"/>
        <v>0</v>
      </c>
      <c r="R218" t="str">
        <f t="shared" si="13"/>
        <v/>
      </c>
      <c r="S218">
        <f t="shared" si="14"/>
        <v>0</v>
      </c>
      <c r="T218">
        <f t="shared" si="15"/>
        <v>0</v>
      </c>
    </row>
    <row r="219" spans="1:20" x14ac:dyDescent="0.25">
      <c r="A219">
        <v>223</v>
      </c>
      <c r="B219" t="s">
        <v>91</v>
      </c>
      <c r="C219">
        <v>71800</v>
      </c>
      <c r="D219">
        <v>157</v>
      </c>
      <c r="E219" s="14">
        <f>'Absolute counts'!E219/'Absolute counts'!E$1246*10000</f>
        <v>1.1504217050876528</v>
      </c>
      <c r="F219" s="14">
        <f>'Absolute counts'!F219/'Absolute counts'!F$1246*10000</f>
        <v>0</v>
      </c>
      <c r="G219" s="14">
        <f>'Absolute counts'!G219/'Absolute counts'!G$1246*10000</f>
        <v>0.12500111608139358</v>
      </c>
      <c r="H219" s="14">
        <f>'Absolute counts'!H219/'Absolute counts'!H$1246*10000</f>
        <v>1.525975537086165E-2</v>
      </c>
      <c r="I219" s="14">
        <f>'Absolute counts'!I219/'Absolute counts'!I$1246*10000</f>
        <v>0</v>
      </c>
      <c r="J219" s="14">
        <f>'Absolute counts'!J219/'Absolute counts'!J$1246*10000</f>
        <v>0</v>
      </c>
      <c r="K219" s="14">
        <f>'Absolute counts'!K219/'Absolute counts'!K$1246*10000</f>
        <v>0</v>
      </c>
      <c r="L219" s="14">
        <f>'Absolute counts'!L219/'Absolute counts'!L$1246*10000</f>
        <v>0</v>
      </c>
      <c r="M219">
        <f>'Absolute counts'!M219/'Absolute counts'!M$1246*10000</f>
        <v>0</v>
      </c>
      <c r="N219">
        <f>'Absolute counts'!N219/'Absolute counts'!N$1246*10000</f>
        <v>0</v>
      </c>
      <c r="O219">
        <f>'Absolute counts'!O219/'Absolute counts'!O$1246*10000</f>
        <v>0</v>
      </c>
      <c r="P219">
        <f>'Absolute counts'!P219/'Absolute counts'!P$1246*10000</f>
        <v>0</v>
      </c>
      <c r="Q219">
        <f t="shared" si="12"/>
        <v>1</v>
      </c>
      <c r="R219">
        <f t="shared" si="13"/>
        <v>0.36505822921879527</v>
      </c>
      <c r="S219">
        <f t="shared" si="14"/>
        <v>0.18438322521998685</v>
      </c>
      <c r="T219">
        <f t="shared" si="15"/>
        <v>0</v>
      </c>
    </row>
    <row r="220" spans="1:20" x14ac:dyDescent="0.25">
      <c r="A220">
        <v>224</v>
      </c>
      <c r="B220" t="s">
        <v>636</v>
      </c>
      <c r="C220">
        <v>35600</v>
      </c>
      <c r="D220">
        <v>655</v>
      </c>
      <c r="E220" s="14">
        <f>'Absolute counts'!E220/'Absolute counts'!E$1246*10000</f>
        <v>0</v>
      </c>
      <c r="F220" s="14">
        <f>'Absolute counts'!F220/'Absolute counts'!F$1246*10000</f>
        <v>0</v>
      </c>
      <c r="G220" s="14">
        <f>'Absolute counts'!G220/'Absolute counts'!G$1246*10000</f>
        <v>0</v>
      </c>
      <c r="H220" s="14">
        <f>'Absolute counts'!H220/'Absolute counts'!H$1246*10000</f>
        <v>0</v>
      </c>
      <c r="I220" s="14">
        <f>'Absolute counts'!I220/'Absolute counts'!I$1246*10000</f>
        <v>0</v>
      </c>
      <c r="J220" s="14">
        <f>'Absolute counts'!J220/'Absolute counts'!J$1246*10000</f>
        <v>0</v>
      </c>
      <c r="K220" s="14">
        <f>'Absolute counts'!K220/'Absolute counts'!K$1246*10000</f>
        <v>0</v>
      </c>
      <c r="L220" s="14">
        <f>'Absolute counts'!L220/'Absolute counts'!L$1246*10000</f>
        <v>0</v>
      </c>
      <c r="M220">
        <f>'Absolute counts'!M220/'Absolute counts'!M$1246*10000</f>
        <v>0</v>
      </c>
      <c r="N220">
        <f>'Absolute counts'!N220/'Absolute counts'!N$1246*10000</f>
        <v>0</v>
      </c>
      <c r="O220">
        <f>'Absolute counts'!O220/'Absolute counts'!O$1246*10000</f>
        <v>0</v>
      </c>
      <c r="P220">
        <f>'Absolute counts'!P220/'Absolute counts'!P$1246*10000</f>
        <v>0</v>
      </c>
      <c r="Q220">
        <f t="shared" si="12"/>
        <v>0</v>
      </c>
      <c r="R220" t="str">
        <f t="shared" si="13"/>
        <v/>
      </c>
      <c r="S220">
        <f t="shared" si="14"/>
        <v>0</v>
      </c>
      <c r="T220">
        <f t="shared" si="15"/>
        <v>0</v>
      </c>
    </row>
    <row r="221" spans="1:20" x14ac:dyDescent="0.25">
      <c r="A221">
        <v>225</v>
      </c>
      <c r="B221" t="s">
        <v>637</v>
      </c>
      <c r="C221">
        <v>96200</v>
      </c>
      <c r="D221">
        <v>701</v>
      </c>
      <c r="E221" s="14">
        <f>'Absolute counts'!E221/'Absolute counts'!E$1246*10000</f>
        <v>0</v>
      </c>
      <c r="F221" s="14">
        <f>'Absolute counts'!F221/'Absolute counts'!F$1246*10000</f>
        <v>0</v>
      </c>
      <c r="G221" s="14">
        <f>'Absolute counts'!G221/'Absolute counts'!G$1246*10000</f>
        <v>0</v>
      </c>
      <c r="H221" s="14">
        <f>'Absolute counts'!H221/'Absolute counts'!H$1246*10000</f>
        <v>0</v>
      </c>
      <c r="I221" s="14">
        <f>'Absolute counts'!I221/'Absolute counts'!I$1246*10000</f>
        <v>0</v>
      </c>
      <c r="J221" s="14">
        <f>'Absolute counts'!J221/'Absolute counts'!J$1246*10000</f>
        <v>0</v>
      </c>
      <c r="K221" s="14">
        <f>'Absolute counts'!K221/'Absolute counts'!K$1246*10000</f>
        <v>0</v>
      </c>
      <c r="L221" s="14">
        <f>'Absolute counts'!L221/'Absolute counts'!L$1246*10000</f>
        <v>0</v>
      </c>
      <c r="M221">
        <f>'Absolute counts'!M221/'Absolute counts'!M$1246*10000</f>
        <v>0</v>
      </c>
      <c r="N221">
        <f>'Absolute counts'!N221/'Absolute counts'!N$1246*10000</f>
        <v>0</v>
      </c>
      <c r="O221">
        <f>'Absolute counts'!O221/'Absolute counts'!O$1246*10000</f>
        <v>0</v>
      </c>
      <c r="P221">
        <f>'Absolute counts'!P221/'Absolute counts'!P$1246*10000</f>
        <v>0</v>
      </c>
      <c r="Q221">
        <f t="shared" si="12"/>
        <v>0</v>
      </c>
      <c r="R221" t="str">
        <f t="shared" si="13"/>
        <v/>
      </c>
      <c r="S221">
        <f t="shared" si="14"/>
        <v>0</v>
      </c>
      <c r="T221">
        <f t="shared" si="15"/>
        <v>0</v>
      </c>
    </row>
    <row r="222" spans="1:20" x14ac:dyDescent="0.25">
      <c r="A222">
        <v>226</v>
      </c>
      <c r="B222" t="s">
        <v>92</v>
      </c>
      <c r="C222">
        <v>77400</v>
      </c>
      <c r="D222">
        <v>290</v>
      </c>
      <c r="E222" s="14">
        <f>'Absolute counts'!E222/'Absolute counts'!E$1246*10000</f>
        <v>0.25564926779725622</v>
      </c>
      <c r="F222" s="14">
        <f>'Absolute counts'!F222/'Absolute counts'!F$1246*10000</f>
        <v>0</v>
      </c>
      <c r="G222" s="14">
        <f>'Absolute counts'!G222/'Absolute counts'!G$1246*10000</f>
        <v>1.1250100447325424</v>
      </c>
      <c r="H222" s="14">
        <f>'Absolute counts'!H222/'Absolute counts'!H$1246*10000</f>
        <v>11.452446405831667</v>
      </c>
      <c r="I222" s="14">
        <f>'Absolute counts'!I222/'Absolute counts'!I$1246*10000</f>
        <v>2.6998272850216294</v>
      </c>
      <c r="J222" s="14">
        <f>'Absolute counts'!J222/'Absolute counts'!J$1246*10000</f>
        <v>0.39104251935660467</v>
      </c>
      <c r="K222" s="14">
        <f>'Absolute counts'!K222/'Absolute counts'!K$1246*10000</f>
        <v>4.7745440522318168</v>
      </c>
      <c r="L222" s="14">
        <f>'Absolute counts'!L222/'Absolute counts'!L$1246*10000</f>
        <v>0.58450654546553937</v>
      </c>
      <c r="M222">
        <f>'Absolute counts'!M222/'Absolute counts'!M$1246*10000</f>
        <v>0.32710538313240206</v>
      </c>
      <c r="N222">
        <f>'Absolute counts'!N222/'Absolute counts'!N$1246*10000</f>
        <v>2.3478387077495753</v>
      </c>
      <c r="O222">
        <f>'Absolute counts'!O222/'Absolute counts'!O$1246*10000</f>
        <v>9.6325650104344973</v>
      </c>
      <c r="P222">
        <f>'Absolute counts'!P222/'Absolute counts'!P$1246*10000</f>
        <v>6.7079961866499938</v>
      </c>
      <c r="Q222">
        <f t="shared" si="12"/>
        <v>1</v>
      </c>
      <c r="R222">
        <f t="shared" si="13"/>
        <v>0.69702566952014311</v>
      </c>
      <c r="S222">
        <f t="shared" si="14"/>
        <v>2.9569313678530738</v>
      </c>
      <c r="T222">
        <f t="shared" si="15"/>
        <v>3.9200023666864015</v>
      </c>
    </row>
    <row r="223" spans="1:20" x14ac:dyDescent="0.25">
      <c r="A223">
        <v>227</v>
      </c>
      <c r="B223" t="s">
        <v>638</v>
      </c>
      <c r="C223">
        <v>18800</v>
      </c>
      <c r="D223">
        <v>31</v>
      </c>
      <c r="E223" s="14">
        <f>'Absolute counts'!E223/'Absolute counts'!E$1246*10000</f>
        <v>0</v>
      </c>
      <c r="F223" s="14">
        <f>'Absolute counts'!F223/'Absolute counts'!F$1246*10000</f>
        <v>0</v>
      </c>
      <c r="G223" s="14">
        <f>'Absolute counts'!G223/'Absolute counts'!G$1246*10000</f>
        <v>0</v>
      </c>
      <c r="H223" s="14">
        <f>'Absolute counts'!H223/'Absolute counts'!H$1246*10000</f>
        <v>0</v>
      </c>
      <c r="I223" s="14">
        <f>'Absolute counts'!I223/'Absolute counts'!I$1246*10000</f>
        <v>0</v>
      </c>
      <c r="J223" s="14">
        <f>'Absolute counts'!J223/'Absolute counts'!J$1246*10000</f>
        <v>0</v>
      </c>
      <c r="K223" s="14">
        <f>'Absolute counts'!K223/'Absolute counts'!K$1246*10000</f>
        <v>0</v>
      </c>
      <c r="L223" s="14">
        <f>'Absolute counts'!L223/'Absolute counts'!L$1246*10000</f>
        <v>0</v>
      </c>
      <c r="M223">
        <f>'Absolute counts'!M223/'Absolute counts'!M$1246*10000</f>
        <v>0</v>
      </c>
      <c r="N223">
        <f>'Absolute counts'!N223/'Absolute counts'!N$1246*10000</f>
        <v>0</v>
      </c>
      <c r="O223">
        <f>'Absolute counts'!O223/'Absolute counts'!O$1246*10000</f>
        <v>0</v>
      </c>
      <c r="P223">
        <f>'Absolute counts'!P223/'Absolute counts'!P$1246*10000</f>
        <v>0</v>
      </c>
      <c r="Q223">
        <f t="shared" si="12"/>
        <v>0</v>
      </c>
      <c r="R223" t="str">
        <f t="shared" si="13"/>
        <v/>
      </c>
      <c r="S223">
        <f t="shared" si="14"/>
        <v>0</v>
      </c>
      <c r="T223">
        <f t="shared" si="15"/>
        <v>0</v>
      </c>
    </row>
    <row r="224" spans="1:20" x14ac:dyDescent="0.25">
      <c r="A224">
        <v>228</v>
      </c>
      <c r="B224" t="s">
        <v>639</v>
      </c>
      <c r="C224">
        <v>30300</v>
      </c>
      <c r="D224">
        <v>507</v>
      </c>
      <c r="E224" s="14">
        <f>'Absolute counts'!E224/'Absolute counts'!E$1246*10000</f>
        <v>0</v>
      </c>
      <c r="F224" s="14">
        <f>'Absolute counts'!F224/'Absolute counts'!F$1246*10000</f>
        <v>0</v>
      </c>
      <c r="G224" s="14">
        <f>'Absolute counts'!G224/'Absolute counts'!G$1246*10000</f>
        <v>0</v>
      </c>
      <c r="H224" s="14">
        <f>'Absolute counts'!H224/'Absolute counts'!H$1246*10000</f>
        <v>0</v>
      </c>
      <c r="I224" s="14">
        <f>'Absolute counts'!I224/'Absolute counts'!I$1246*10000</f>
        <v>0</v>
      </c>
      <c r="J224" s="14">
        <f>'Absolute counts'!J224/'Absolute counts'!J$1246*10000</f>
        <v>0</v>
      </c>
      <c r="K224" s="14">
        <f>'Absolute counts'!K224/'Absolute counts'!K$1246*10000</f>
        <v>0</v>
      </c>
      <c r="L224" s="14">
        <f>'Absolute counts'!L224/'Absolute counts'!L$1246*10000</f>
        <v>0</v>
      </c>
      <c r="M224">
        <f>'Absolute counts'!M224/'Absolute counts'!M$1246*10000</f>
        <v>0</v>
      </c>
      <c r="N224">
        <f>'Absolute counts'!N224/'Absolute counts'!N$1246*10000</f>
        <v>0</v>
      </c>
      <c r="O224">
        <f>'Absolute counts'!O224/'Absolute counts'!O$1246*10000</f>
        <v>0</v>
      </c>
      <c r="P224">
        <f>'Absolute counts'!P224/'Absolute counts'!P$1246*10000</f>
        <v>0</v>
      </c>
      <c r="Q224">
        <f t="shared" si="12"/>
        <v>0</v>
      </c>
      <c r="R224" t="str">
        <f t="shared" si="13"/>
        <v/>
      </c>
      <c r="S224">
        <f t="shared" si="14"/>
        <v>0</v>
      </c>
      <c r="T224">
        <f t="shared" si="15"/>
        <v>0</v>
      </c>
    </row>
    <row r="225" spans="1:20" x14ac:dyDescent="0.25">
      <c r="A225">
        <v>229</v>
      </c>
      <c r="B225" t="s">
        <v>640</v>
      </c>
      <c r="C225">
        <v>99800</v>
      </c>
      <c r="D225">
        <v>901</v>
      </c>
      <c r="E225" s="14">
        <f>'Absolute counts'!E225/'Absolute counts'!E$1246*10000</f>
        <v>0</v>
      </c>
      <c r="F225" s="14">
        <f>'Absolute counts'!F225/'Absolute counts'!F$1246*10000</f>
        <v>0</v>
      </c>
      <c r="G225" s="14">
        <f>'Absolute counts'!G225/'Absolute counts'!G$1246*10000</f>
        <v>0</v>
      </c>
      <c r="H225" s="14">
        <f>'Absolute counts'!H225/'Absolute counts'!H$1246*10000</f>
        <v>0</v>
      </c>
      <c r="I225" s="14">
        <f>'Absolute counts'!I225/'Absolute counts'!I$1246*10000</f>
        <v>0</v>
      </c>
      <c r="J225" s="14">
        <f>'Absolute counts'!J225/'Absolute counts'!J$1246*10000</f>
        <v>0</v>
      </c>
      <c r="K225" s="14">
        <f>'Absolute counts'!K225/'Absolute counts'!K$1246*10000</f>
        <v>0</v>
      </c>
      <c r="L225" s="14">
        <f>'Absolute counts'!L225/'Absolute counts'!L$1246*10000</f>
        <v>0</v>
      </c>
      <c r="M225">
        <f>'Absolute counts'!M225/'Absolute counts'!M$1246*10000</f>
        <v>0</v>
      </c>
      <c r="N225">
        <f>'Absolute counts'!N225/'Absolute counts'!N$1246*10000</f>
        <v>0</v>
      </c>
      <c r="O225">
        <f>'Absolute counts'!O225/'Absolute counts'!O$1246*10000</f>
        <v>0</v>
      </c>
      <c r="P225">
        <f>'Absolute counts'!P225/'Absolute counts'!P$1246*10000</f>
        <v>0</v>
      </c>
      <c r="Q225">
        <f t="shared" si="12"/>
        <v>0</v>
      </c>
      <c r="R225" t="str">
        <f t="shared" si="13"/>
        <v/>
      </c>
      <c r="S225">
        <f t="shared" si="14"/>
        <v>0</v>
      </c>
      <c r="T225">
        <f t="shared" si="15"/>
        <v>0</v>
      </c>
    </row>
    <row r="226" spans="1:20" x14ac:dyDescent="0.25">
      <c r="A226">
        <v>230</v>
      </c>
      <c r="B226" t="s">
        <v>641</v>
      </c>
      <c r="C226">
        <v>97000</v>
      </c>
      <c r="D226">
        <v>379</v>
      </c>
      <c r="E226" s="14">
        <f>'Absolute counts'!E226/'Absolute counts'!E$1246*10000</f>
        <v>0</v>
      </c>
      <c r="F226" s="14">
        <f>'Absolute counts'!F226/'Absolute counts'!F$1246*10000</f>
        <v>0</v>
      </c>
      <c r="G226" s="14">
        <f>'Absolute counts'!G226/'Absolute counts'!G$1246*10000</f>
        <v>0</v>
      </c>
      <c r="H226" s="14">
        <f>'Absolute counts'!H226/'Absolute counts'!H$1246*10000</f>
        <v>0</v>
      </c>
      <c r="I226" s="14">
        <f>'Absolute counts'!I226/'Absolute counts'!I$1246*10000</f>
        <v>0</v>
      </c>
      <c r="J226" s="14">
        <f>'Absolute counts'!J226/'Absolute counts'!J$1246*10000</f>
        <v>0</v>
      </c>
      <c r="K226" s="14">
        <f>'Absolute counts'!K226/'Absolute counts'!K$1246*10000</f>
        <v>0</v>
      </c>
      <c r="L226" s="14">
        <f>'Absolute counts'!L226/'Absolute counts'!L$1246*10000</f>
        <v>0</v>
      </c>
      <c r="M226">
        <f>'Absolute counts'!M226/'Absolute counts'!M$1246*10000</f>
        <v>0</v>
      </c>
      <c r="N226">
        <f>'Absolute counts'!N226/'Absolute counts'!N$1246*10000</f>
        <v>0</v>
      </c>
      <c r="O226">
        <f>'Absolute counts'!O226/'Absolute counts'!O$1246*10000</f>
        <v>0</v>
      </c>
      <c r="P226">
        <f>'Absolute counts'!P226/'Absolute counts'!P$1246*10000</f>
        <v>0</v>
      </c>
      <c r="Q226">
        <f t="shared" si="12"/>
        <v>0</v>
      </c>
      <c r="R226" t="str">
        <f t="shared" si="13"/>
        <v/>
      </c>
      <c r="S226">
        <f t="shared" si="14"/>
        <v>0</v>
      </c>
      <c r="T226">
        <f t="shared" si="15"/>
        <v>0</v>
      </c>
    </row>
    <row r="227" spans="1:20" x14ac:dyDescent="0.25">
      <c r="A227">
        <v>231</v>
      </c>
      <c r="B227" t="s">
        <v>93</v>
      </c>
      <c r="C227">
        <v>83200</v>
      </c>
      <c r="D227">
        <v>323</v>
      </c>
      <c r="E227" s="14">
        <f>'Absolute counts'!E227/'Absolute counts'!E$1246*10000</f>
        <v>9.2963370108093149E-2</v>
      </c>
      <c r="F227" s="14">
        <f>'Absolute counts'!F227/'Absolute counts'!F$1246*10000</f>
        <v>0</v>
      </c>
      <c r="G227" s="14">
        <f>'Absolute counts'!G227/'Absolute counts'!G$1246*10000</f>
        <v>0</v>
      </c>
      <c r="H227" s="14">
        <f>'Absolute counts'!H227/'Absolute counts'!H$1246*10000</f>
        <v>0</v>
      </c>
      <c r="I227" s="14">
        <f>'Absolute counts'!I227/'Absolute counts'!I$1246*10000</f>
        <v>0</v>
      </c>
      <c r="J227" s="14">
        <f>'Absolute counts'!J227/'Absolute counts'!J$1246*10000</f>
        <v>0</v>
      </c>
      <c r="K227" s="14">
        <f>'Absolute counts'!K227/'Absolute counts'!K$1246*10000</f>
        <v>2.8251739954034422E-2</v>
      </c>
      <c r="L227" s="14">
        <f>'Absolute counts'!L227/'Absolute counts'!L$1246*10000</f>
        <v>0</v>
      </c>
      <c r="M227">
        <f>'Absolute counts'!M227/'Absolute counts'!M$1246*10000</f>
        <v>0</v>
      </c>
      <c r="N227">
        <f>'Absolute counts'!N227/'Absolute counts'!N$1246*10000</f>
        <v>0</v>
      </c>
      <c r="O227">
        <f>'Absolute counts'!O227/'Absolute counts'!O$1246*10000</f>
        <v>0</v>
      </c>
      <c r="P227">
        <f>'Absolute counts'!P227/'Absolute counts'!P$1246*10000</f>
        <v>2.7342375760801604E-2</v>
      </c>
      <c r="Q227">
        <f t="shared" si="12"/>
        <v>1</v>
      </c>
      <c r="R227">
        <f t="shared" si="13"/>
        <v>0.48912474703212327</v>
      </c>
      <c r="S227">
        <f t="shared" si="14"/>
        <v>1.7316444294589652E-2</v>
      </c>
      <c r="T227">
        <f t="shared" si="15"/>
        <v>5.4684751521603212E-3</v>
      </c>
    </row>
    <row r="228" spans="1:20" x14ac:dyDescent="0.25">
      <c r="A228">
        <v>232</v>
      </c>
      <c r="B228" t="s">
        <v>642</v>
      </c>
      <c r="C228">
        <v>35700</v>
      </c>
      <c r="D228">
        <v>655</v>
      </c>
      <c r="E228" s="14">
        <f>'Absolute counts'!E228/'Absolute counts'!E$1246*10000</f>
        <v>0</v>
      </c>
      <c r="F228" s="14">
        <f>'Absolute counts'!F228/'Absolute counts'!F$1246*10000</f>
        <v>0</v>
      </c>
      <c r="G228" s="14">
        <f>'Absolute counts'!G228/'Absolute counts'!G$1246*10000</f>
        <v>0</v>
      </c>
      <c r="H228" s="14">
        <f>'Absolute counts'!H228/'Absolute counts'!H$1246*10000</f>
        <v>0</v>
      </c>
      <c r="I228" s="14">
        <f>'Absolute counts'!I228/'Absolute counts'!I$1246*10000</f>
        <v>0</v>
      </c>
      <c r="J228" s="14">
        <f>'Absolute counts'!J228/'Absolute counts'!J$1246*10000</f>
        <v>0</v>
      </c>
      <c r="K228" s="14">
        <f>'Absolute counts'!K228/'Absolute counts'!K$1246*10000</f>
        <v>0</v>
      </c>
      <c r="L228" s="14">
        <f>'Absolute counts'!L228/'Absolute counts'!L$1246*10000</f>
        <v>0</v>
      </c>
      <c r="M228">
        <f>'Absolute counts'!M228/'Absolute counts'!M$1246*10000</f>
        <v>0</v>
      </c>
      <c r="N228">
        <f>'Absolute counts'!N228/'Absolute counts'!N$1246*10000</f>
        <v>0</v>
      </c>
      <c r="O228">
        <f>'Absolute counts'!O228/'Absolute counts'!O$1246*10000</f>
        <v>0</v>
      </c>
      <c r="P228">
        <f>'Absolute counts'!P228/'Absolute counts'!P$1246*10000</f>
        <v>0</v>
      </c>
      <c r="Q228">
        <f t="shared" si="12"/>
        <v>0</v>
      </c>
      <c r="R228" t="str">
        <f t="shared" si="13"/>
        <v/>
      </c>
      <c r="S228">
        <f t="shared" si="14"/>
        <v>0</v>
      </c>
      <c r="T228">
        <f t="shared" si="15"/>
        <v>0</v>
      </c>
    </row>
    <row r="229" spans="1:20" x14ac:dyDescent="0.25">
      <c r="A229">
        <v>233</v>
      </c>
      <c r="B229" t="s">
        <v>94</v>
      </c>
      <c r="C229">
        <v>14500</v>
      </c>
      <c r="D229">
        <v>402</v>
      </c>
      <c r="E229" s="14">
        <f>'Absolute counts'!E229/'Absolute counts'!E$1246*10000</f>
        <v>1.731442768263235</v>
      </c>
      <c r="F229" s="14">
        <f>'Absolute counts'!F229/'Absolute counts'!F$1246*10000</f>
        <v>1.7996927966249483</v>
      </c>
      <c r="G229" s="14">
        <f>'Absolute counts'!G229/'Absolute counts'!G$1246*10000</f>
        <v>3.5000312502790205</v>
      </c>
      <c r="H229" s="14">
        <f>'Absolute counts'!H229/'Absolute counts'!H$1246*10000</f>
        <v>1.6404237023676274</v>
      </c>
      <c r="I229" s="14">
        <f>'Absolute counts'!I229/'Absolute counts'!I$1246*10000</f>
        <v>5.4982783978066063</v>
      </c>
      <c r="J229" s="14">
        <f>'Absolute counts'!J229/'Absolute counts'!J$1246*10000</f>
        <v>3.2586876613050393</v>
      </c>
      <c r="K229" s="14">
        <f>'Absolute counts'!K229/'Absolute counts'!K$1246*10000</f>
        <v>0.52265718914963677</v>
      </c>
      <c r="L229" s="14">
        <f>'Absolute counts'!L229/'Absolute counts'!L$1246*10000</f>
        <v>7.1350109343034793</v>
      </c>
      <c r="M229">
        <f>'Absolute counts'!M229/'Absolute counts'!M$1246*10000</f>
        <v>9.3225034192734579</v>
      </c>
      <c r="N229">
        <f>'Absolute counts'!N229/'Absolute counts'!N$1246*10000</f>
        <v>2.7832560680958602</v>
      </c>
      <c r="O229">
        <f>'Absolute counts'!O229/'Absolute counts'!O$1246*10000</f>
        <v>1.1442774403826763</v>
      </c>
      <c r="P229">
        <f>'Absolute counts'!P229/'Absolute counts'!P$1246*10000</f>
        <v>0.7382441455416433</v>
      </c>
      <c r="Q229">
        <f t="shared" si="12"/>
        <v>1</v>
      </c>
      <c r="R229">
        <f t="shared" si="13"/>
        <v>0.32320226466134661</v>
      </c>
      <c r="S229">
        <f t="shared" si="14"/>
        <v>2.5644591093994449</v>
      </c>
      <c r="T229">
        <f t="shared" si="15"/>
        <v>4.2246584015194228</v>
      </c>
    </row>
    <row r="230" spans="1:20" x14ac:dyDescent="0.25">
      <c r="A230">
        <v>234</v>
      </c>
      <c r="B230" t="s">
        <v>95</v>
      </c>
      <c r="C230">
        <v>28300</v>
      </c>
      <c r="D230">
        <v>541</v>
      </c>
      <c r="E230" s="14">
        <f>'Absolute counts'!E230/'Absolute counts'!E$1246*10000</f>
        <v>0.47643727180397744</v>
      </c>
      <c r="F230" s="14">
        <f>'Absolute counts'!F230/'Absolute counts'!F$1246*10000</f>
        <v>1.5625239784650713</v>
      </c>
      <c r="G230" s="14">
        <f>'Absolute counts'!G230/'Absolute counts'!G$1246*10000</f>
        <v>11.571531888677578</v>
      </c>
      <c r="H230" s="14">
        <f>'Absolute counts'!H230/'Absolute counts'!H$1246*10000</f>
        <v>6.7295521185499876</v>
      </c>
      <c r="I230" s="14">
        <f>'Absolute counts'!I230/'Absolute counts'!I$1246*10000</f>
        <v>7.3474751683693666</v>
      </c>
      <c r="J230" s="14">
        <f>'Absolute counts'!J230/'Absolute counts'!J$1246*10000</f>
        <v>2.7807468043136332</v>
      </c>
      <c r="K230" s="14">
        <f>'Absolute counts'!K230/'Absolute counts'!K$1246*10000</f>
        <v>0.79104871871296367</v>
      </c>
      <c r="L230" s="14">
        <f>'Absolute counts'!L230/'Absolute counts'!L$1246*10000</f>
        <v>4.1117012163782762</v>
      </c>
      <c r="M230">
        <f>'Absolute counts'!M230/'Absolute counts'!M$1246*10000</f>
        <v>4.2114818078296761</v>
      </c>
      <c r="N230">
        <f>'Absolute counts'!N230/'Absolute counts'!N$1246*10000</f>
        <v>2.7405680915913222</v>
      </c>
      <c r="O230">
        <f>'Absolute counts'!O230/'Absolute counts'!O$1246*10000</f>
        <v>1.1067601472553756</v>
      </c>
      <c r="P230">
        <f>'Absolute counts'!P230/'Absolute counts'!P$1246*10000</f>
        <v>1.0572385294176621</v>
      </c>
      <c r="Q230">
        <f t="shared" si="12"/>
        <v>1</v>
      </c>
      <c r="R230">
        <f t="shared" si="13"/>
        <v>0.37914284046690638</v>
      </c>
      <c r="S230">
        <f t="shared" si="14"/>
        <v>4.4656165641275107</v>
      </c>
      <c r="T230">
        <f t="shared" si="15"/>
        <v>2.6455499584944624</v>
      </c>
    </row>
    <row r="231" spans="1:20" x14ac:dyDescent="0.25">
      <c r="A231">
        <v>235</v>
      </c>
      <c r="B231" t="s">
        <v>643</v>
      </c>
      <c r="C231">
        <v>93900</v>
      </c>
      <c r="D231">
        <v>370</v>
      </c>
      <c r="E231" s="14">
        <f>'Absolute counts'!E231/'Absolute counts'!E$1246*10000</f>
        <v>0</v>
      </c>
      <c r="F231" s="14">
        <f>'Absolute counts'!F231/'Absolute counts'!F$1246*10000</f>
        <v>0</v>
      </c>
      <c r="G231" s="14">
        <f>'Absolute counts'!G231/'Absolute counts'!G$1246*10000</f>
        <v>0</v>
      </c>
      <c r="H231" s="14">
        <f>'Absolute counts'!H231/'Absolute counts'!H$1246*10000</f>
        <v>0</v>
      </c>
      <c r="I231" s="14">
        <f>'Absolute counts'!I231/'Absolute counts'!I$1246*10000</f>
        <v>0</v>
      </c>
      <c r="J231" s="14">
        <f>'Absolute counts'!J231/'Absolute counts'!J$1246*10000</f>
        <v>0</v>
      </c>
      <c r="K231" s="14">
        <f>'Absolute counts'!K231/'Absolute counts'!K$1246*10000</f>
        <v>0</v>
      </c>
      <c r="L231" s="14">
        <f>'Absolute counts'!L231/'Absolute counts'!L$1246*10000</f>
        <v>0</v>
      </c>
      <c r="M231">
        <f>'Absolute counts'!M231/'Absolute counts'!M$1246*10000</f>
        <v>0</v>
      </c>
      <c r="N231">
        <f>'Absolute counts'!N231/'Absolute counts'!N$1246*10000</f>
        <v>0</v>
      </c>
      <c r="O231">
        <f>'Absolute counts'!O231/'Absolute counts'!O$1246*10000</f>
        <v>0</v>
      </c>
      <c r="P231">
        <f>'Absolute counts'!P231/'Absolute counts'!P$1246*10000</f>
        <v>0</v>
      </c>
      <c r="Q231">
        <f t="shared" si="12"/>
        <v>0</v>
      </c>
      <c r="R231" t="str">
        <f t="shared" si="13"/>
        <v/>
      </c>
      <c r="S231">
        <f t="shared" si="14"/>
        <v>0</v>
      </c>
      <c r="T231">
        <f t="shared" si="15"/>
        <v>0</v>
      </c>
    </row>
    <row r="232" spans="1:20" x14ac:dyDescent="0.25">
      <c r="A232">
        <v>236</v>
      </c>
      <c r="B232" t="s">
        <v>644</v>
      </c>
      <c r="C232">
        <v>30400</v>
      </c>
      <c r="D232">
        <v>507</v>
      </c>
      <c r="E232" s="14">
        <f>'Absolute counts'!E232/'Absolute counts'!E$1246*10000</f>
        <v>0</v>
      </c>
      <c r="F232" s="14">
        <f>'Absolute counts'!F232/'Absolute counts'!F$1246*10000</f>
        <v>0</v>
      </c>
      <c r="G232" s="14">
        <f>'Absolute counts'!G232/'Absolute counts'!G$1246*10000</f>
        <v>0</v>
      </c>
      <c r="H232" s="14">
        <f>'Absolute counts'!H232/'Absolute counts'!H$1246*10000</f>
        <v>0</v>
      </c>
      <c r="I232" s="14">
        <f>'Absolute counts'!I232/'Absolute counts'!I$1246*10000</f>
        <v>0</v>
      </c>
      <c r="J232" s="14">
        <f>'Absolute counts'!J232/'Absolute counts'!J$1246*10000</f>
        <v>0</v>
      </c>
      <c r="K232" s="14">
        <f>'Absolute counts'!K232/'Absolute counts'!K$1246*10000</f>
        <v>0</v>
      </c>
      <c r="L232" s="14">
        <f>'Absolute counts'!L232/'Absolute counts'!L$1246*10000</f>
        <v>0</v>
      </c>
      <c r="M232">
        <f>'Absolute counts'!M232/'Absolute counts'!M$1246*10000</f>
        <v>0</v>
      </c>
      <c r="N232">
        <f>'Absolute counts'!N232/'Absolute counts'!N$1246*10000</f>
        <v>0</v>
      </c>
      <c r="O232">
        <f>'Absolute counts'!O232/'Absolute counts'!O$1246*10000</f>
        <v>0</v>
      </c>
      <c r="P232">
        <f>'Absolute counts'!P232/'Absolute counts'!P$1246*10000</f>
        <v>0</v>
      </c>
      <c r="Q232">
        <f t="shared" si="12"/>
        <v>0</v>
      </c>
      <c r="R232" t="str">
        <f t="shared" si="13"/>
        <v/>
      </c>
      <c r="S232">
        <f t="shared" si="14"/>
        <v>0</v>
      </c>
      <c r="T232">
        <f t="shared" si="15"/>
        <v>0</v>
      </c>
    </row>
    <row r="233" spans="1:20" x14ac:dyDescent="0.25">
      <c r="A233">
        <v>237</v>
      </c>
      <c r="B233" t="s">
        <v>645</v>
      </c>
      <c r="C233">
        <v>101600</v>
      </c>
      <c r="D233">
        <v>917</v>
      </c>
      <c r="E233" s="14">
        <f>'Absolute counts'!E233/'Absolute counts'!E$1246*10000</f>
        <v>0</v>
      </c>
      <c r="F233" s="14">
        <f>'Absolute counts'!F233/'Absolute counts'!F$1246*10000</f>
        <v>0</v>
      </c>
      <c r="G233" s="14">
        <f>'Absolute counts'!G233/'Absolute counts'!G$1246*10000</f>
        <v>0</v>
      </c>
      <c r="H233" s="14">
        <f>'Absolute counts'!H233/'Absolute counts'!H$1246*10000</f>
        <v>0</v>
      </c>
      <c r="I233" s="14">
        <f>'Absolute counts'!I233/'Absolute counts'!I$1246*10000</f>
        <v>0</v>
      </c>
      <c r="J233" s="14">
        <f>'Absolute counts'!J233/'Absolute counts'!J$1246*10000</f>
        <v>0</v>
      </c>
      <c r="K233" s="14">
        <f>'Absolute counts'!K233/'Absolute counts'!K$1246*10000</f>
        <v>0</v>
      </c>
      <c r="L233" s="14">
        <f>'Absolute counts'!L233/'Absolute counts'!L$1246*10000</f>
        <v>0</v>
      </c>
      <c r="M233">
        <f>'Absolute counts'!M233/'Absolute counts'!M$1246*10000</f>
        <v>0</v>
      </c>
      <c r="N233">
        <f>'Absolute counts'!N233/'Absolute counts'!N$1246*10000</f>
        <v>0</v>
      </c>
      <c r="O233">
        <f>'Absolute counts'!O233/'Absolute counts'!O$1246*10000</f>
        <v>0</v>
      </c>
      <c r="P233">
        <f>'Absolute counts'!P233/'Absolute counts'!P$1246*10000</f>
        <v>0</v>
      </c>
      <c r="Q233">
        <f t="shared" si="12"/>
        <v>0</v>
      </c>
      <c r="R233" t="str">
        <f t="shared" si="13"/>
        <v/>
      </c>
      <c r="S233">
        <f t="shared" si="14"/>
        <v>0</v>
      </c>
      <c r="T233">
        <f t="shared" si="15"/>
        <v>0</v>
      </c>
    </row>
    <row r="234" spans="1:20" x14ac:dyDescent="0.25">
      <c r="A234">
        <v>238</v>
      </c>
      <c r="B234" t="s">
        <v>646</v>
      </c>
      <c r="C234">
        <v>89100</v>
      </c>
      <c r="D234">
        <v>1117</v>
      </c>
      <c r="E234" s="14">
        <f>'Absolute counts'!E234/'Absolute counts'!E$1246*10000</f>
        <v>0</v>
      </c>
      <c r="F234" s="14">
        <f>'Absolute counts'!F234/'Absolute counts'!F$1246*10000</f>
        <v>0</v>
      </c>
      <c r="G234" s="14">
        <f>'Absolute counts'!G234/'Absolute counts'!G$1246*10000</f>
        <v>0</v>
      </c>
      <c r="H234" s="14">
        <f>'Absolute counts'!H234/'Absolute counts'!H$1246*10000</f>
        <v>0</v>
      </c>
      <c r="I234" s="14">
        <f>'Absolute counts'!I234/'Absolute counts'!I$1246*10000</f>
        <v>0</v>
      </c>
      <c r="J234" s="14">
        <f>'Absolute counts'!J234/'Absolute counts'!J$1246*10000</f>
        <v>0</v>
      </c>
      <c r="K234" s="14">
        <f>'Absolute counts'!K234/'Absolute counts'!K$1246*10000</f>
        <v>0</v>
      </c>
      <c r="L234" s="14">
        <f>'Absolute counts'!L234/'Absolute counts'!L$1246*10000</f>
        <v>0</v>
      </c>
      <c r="M234">
        <f>'Absolute counts'!M234/'Absolute counts'!M$1246*10000</f>
        <v>0</v>
      </c>
      <c r="N234">
        <f>'Absolute counts'!N234/'Absolute counts'!N$1246*10000</f>
        <v>0</v>
      </c>
      <c r="O234">
        <f>'Absolute counts'!O234/'Absolute counts'!O$1246*10000</f>
        <v>0</v>
      </c>
      <c r="P234">
        <f>'Absolute counts'!P234/'Absolute counts'!P$1246*10000</f>
        <v>0</v>
      </c>
      <c r="Q234">
        <f t="shared" si="12"/>
        <v>0</v>
      </c>
      <c r="R234" t="str">
        <f t="shared" si="13"/>
        <v/>
      </c>
      <c r="S234">
        <f t="shared" si="14"/>
        <v>0</v>
      </c>
      <c r="T234">
        <f t="shared" si="15"/>
        <v>0</v>
      </c>
    </row>
    <row r="235" spans="1:20" x14ac:dyDescent="0.25">
      <c r="A235">
        <v>239</v>
      </c>
      <c r="B235" t="s">
        <v>647</v>
      </c>
      <c r="C235">
        <v>66200</v>
      </c>
      <c r="D235">
        <v>856</v>
      </c>
      <c r="E235" s="14">
        <f>'Absolute counts'!E235/'Absolute counts'!E$1246*10000</f>
        <v>0</v>
      </c>
      <c r="F235" s="14">
        <f>'Absolute counts'!F235/'Absolute counts'!F$1246*10000</f>
        <v>0</v>
      </c>
      <c r="G235" s="14">
        <f>'Absolute counts'!G235/'Absolute counts'!G$1246*10000</f>
        <v>0</v>
      </c>
      <c r="H235" s="14">
        <f>'Absolute counts'!H235/'Absolute counts'!H$1246*10000</f>
        <v>0</v>
      </c>
      <c r="I235" s="14">
        <f>'Absolute counts'!I235/'Absolute counts'!I$1246*10000</f>
        <v>0</v>
      </c>
      <c r="J235" s="14">
        <f>'Absolute counts'!J235/'Absolute counts'!J$1246*10000</f>
        <v>0</v>
      </c>
      <c r="K235" s="14">
        <f>'Absolute counts'!K235/'Absolute counts'!K$1246*10000</f>
        <v>0</v>
      </c>
      <c r="L235" s="14">
        <f>'Absolute counts'!L235/'Absolute counts'!L$1246*10000</f>
        <v>0</v>
      </c>
      <c r="M235">
        <f>'Absolute counts'!M235/'Absolute counts'!M$1246*10000</f>
        <v>0</v>
      </c>
      <c r="N235">
        <f>'Absolute counts'!N235/'Absolute counts'!N$1246*10000</f>
        <v>0</v>
      </c>
      <c r="O235">
        <f>'Absolute counts'!O235/'Absolute counts'!O$1246*10000</f>
        <v>0</v>
      </c>
      <c r="P235">
        <f>'Absolute counts'!P235/'Absolute counts'!P$1246*10000</f>
        <v>0</v>
      </c>
      <c r="Q235">
        <f t="shared" si="12"/>
        <v>0</v>
      </c>
      <c r="R235" t="str">
        <f t="shared" si="13"/>
        <v/>
      </c>
      <c r="S235">
        <f t="shared" si="14"/>
        <v>0</v>
      </c>
      <c r="T235">
        <f t="shared" si="15"/>
        <v>0</v>
      </c>
    </row>
    <row r="236" spans="1:20" x14ac:dyDescent="0.25">
      <c r="A236">
        <v>240</v>
      </c>
      <c r="B236" t="s">
        <v>648</v>
      </c>
      <c r="C236">
        <v>36100</v>
      </c>
      <c r="D236">
        <v>663</v>
      </c>
      <c r="E236" s="14">
        <f>'Absolute counts'!E236/'Absolute counts'!E$1246*10000</f>
        <v>0</v>
      </c>
      <c r="F236" s="14">
        <f>'Absolute counts'!F236/'Absolute counts'!F$1246*10000</f>
        <v>0</v>
      </c>
      <c r="G236" s="14">
        <f>'Absolute counts'!G236/'Absolute counts'!G$1246*10000</f>
        <v>0</v>
      </c>
      <c r="H236" s="14">
        <f>'Absolute counts'!H236/'Absolute counts'!H$1246*10000</f>
        <v>0</v>
      </c>
      <c r="I236" s="14">
        <f>'Absolute counts'!I236/'Absolute counts'!I$1246*10000</f>
        <v>0</v>
      </c>
      <c r="J236" s="14">
        <f>'Absolute counts'!J236/'Absolute counts'!J$1246*10000</f>
        <v>0</v>
      </c>
      <c r="K236" s="14">
        <f>'Absolute counts'!K236/'Absolute counts'!K$1246*10000</f>
        <v>0</v>
      </c>
      <c r="L236" s="14">
        <f>'Absolute counts'!L236/'Absolute counts'!L$1246*10000</f>
        <v>0</v>
      </c>
      <c r="M236">
        <f>'Absolute counts'!M236/'Absolute counts'!M$1246*10000</f>
        <v>0</v>
      </c>
      <c r="N236">
        <f>'Absolute counts'!N236/'Absolute counts'!N$1246*10000</f>
        <v>0</v>
      </c>
      <c r="O236">
        <f>'Absolute counts'!O236/'Absolute counts'!O$1246*10000</f>
        <v>0</v>
      </c>
      <c r="P236">
        <f>'Absolute counts'!P236/'Absolute counts'!P$1246*10000</f>
        <v>0</v>
      </c>
      <c r="Q236">
        <f t="shared" si="12"/>
        <v>0</v>
      </c>
      <c r="R236" t="str">
        <f t="shared" si="13"/>
        <v/>
      </c>
      <c r="S236">
        <f t="shared" si="14"/>
        <v>0</v>
      </c>
      <c r="T236">
        <f t="shared" si="15"/>
        <v>0</v>
      </c>
    </row>
    <row r="237" spans="1:20" x14ac:dyDescent="0.25">
      <c r="A237">
        <v>241</v>
      </c>
      <c r="B237" t="s">
        <v>649</v>
      </c>
      <c r="C237">
        <v>27500</v>
      </c>
      <c r="D237">
        <v>22</v>
      </c>
      <c r="E237" s="14">
        <f>'Absolute counts'!E237/'Absolute counts'!E$1246*10000</f>
        <v>0</v>
      </c>
      <c r="F237" s="14">
        <f>'Absolute counts'!F237/'Absolute counts'!F$1246*10000</f>
        <v>0</v>
      </c>
      <c r="G237" s="14">
        <f>'Absolute counts'!G237/'Absolute counts'!G$1246*10000</f>
        <v>0</v>
      </c>
      <c r="H237" s="14">
        <f>'Absolute counts'!H237/'Absolute counts'!H$1246*10000</f>
        <v>0</v>
      </c>
      <c r="I237" s="14">
        <f>'Absolute counts'!I237/'Absolute counts'!I$1246*10000</f>
        <v>0</v>
      </c>
      <c r="J237" s="14">
        <f>'Absolute counts'!J237/'Absolute counts'!J$1246*10000</f>
        <v>0</v>
      </c>
      <c r="K237" s="14">
        <f>'Absolute counts'!K237/'Absolute counts'!K$1246*10000</f>
        <v>0</v>
      </c>
      <c r="L237" s="14">
        <f>'Absolute counts'!L237/'Absolute counts'!L$1246*10000</f>
        <v>0</v>
      </c>
      <c r="M237">
        <f>'Absolute counts'!M237/'Absolute counts'!M$1246*10000</f>
        <v>0</v>
      </c>
      <c r="N237">
        <f>'Absolute counts'!N237/'Absolute counts'!N$1246*10000</f>
        <v>0</v>
      </c>
      <c r="O237">
        <f>'Absolute counts'!O237/'Absolute counts'!O$1246*10000</f>
        <v>0</v>
      </c>
      <c r="P237">
        <f>'Absolute counts'!P237/'Absolute counts'!P$1246*10000</f>
        <v>0</v>
      </c>
      <c r="Q237">
        <f t="shared" si="12"/>
        <v>0</v>
      </c>
      <c r="R237" t="str">
        <f t="shared" si="13"/>
        <v/>
      </c>
      <c r="S237">
        <f t="shared" si="14"/>
        <v>0</v>
      </c>
      <c r="T237">
        <f t="shared" si="15"/>
        <v>0</v>
      </c>
    </row>
    <row r="238" spans="1:20" x14ac:dyDescent="0.25">
      <c r="A238">
        <v>242</v>
      </c>
      <c r="B238" t="s">
        <v>650</v>
      </c>
      <c r="C238">
        <v>49400</v>
      </c>
      <c r="D238">
        <v>275</v>
      </c>
      <c r="E238" s="14">
        <f>'Absolute counts'!E238/'Absolute counts'!E$1246*10000</f>
        <v>0</v>
      </c>
      <c r="F238" s="14">
        <f>'Absolute counts'!F238/'Absolute counts'!F$1246*10000</f>
        <v>0</v>
      </c>
      <c r="G238" s="14">
        <f>'Absolute counts'!G238/'Absolute counts'!G$1246*10000</f>
        <v>0</v>
      </c>
      <c r="H238" s="14">
        <f>'Absolute counts'!H238/'Absolute counts'!H$1246*10000</f>
        <v>0</v>
      </c>
      <c r="I238" s="14">
        <f>'Absolute counts'!I238/'Absolute counts'!I$1246*10000</f>
        <v>0</v>
      </c>
      <c r="J238" s="14">
        <f>'Absolute counts'!J238/'Absolute counts'!J$1246*10000</f>
        <v>0</v>
      </c>
      <c r="K238" s="14">
        <f>'Absolute counts'!K238/'Absolute counts'!K$1246*10000</f>
        <v>0</v>
      </c>
      <c r="L238" s="14">
        <f>'Absolute counts'!L238/'Absolute counts'!L$1246*10000</f>
        <v>0</v>
      </c>
      <c r="M238">
        <f>'Absolute counts'!M238/'Absolute counts'!M$1246*10000</f>
        <v>0</v>
      </c>
      <c r="N238">
        <f>'Absolute counts'!N238/'Absolute counts'!N$1246*10000</f>
        <v>0</v>
      </c>
      <c r="O238">
        <f>'Absolute counts'!O238/'Absolute counts'!O$1246*10000</f>
        <v>0</v>
      </c>
      <c r="P238">
        <f>'Absolute counts'!P238/'Absolute counts'!P$1246*10000</f>
        <v>0</v>
      </c>
      <c r="Q238">
        <f t="shared" si="12"/>
        <v>0</v>
      </c>
      <c r="R238" t="str">
        <f t="shared" si="13"/>
        <v/>
      </c>
      <c r="S238">
        <f t="shared" si="14"/>
        <v>0</v>
      </c>
      <c r="T238">
        <f t="shared" si="15"/>
        <v>0</v>
      </c>
    </row>
    <row r="239" spans="1:20" x14ac:dyDescent="0.25">
      <c r="A239">
        <v>243</v>
      </c>
      <c r="B239" t="s">
        <v>96</v>
      </c>
      <c r="C239">
        <v>11200</v>
      </c>
      <c r="D239">
        <v>1011</v>
      </c>
      <c r="E239" s="14">
        <f>'Absolute counts'!E239/'Absolute counts'!E$1246*10000</f>
        <v>6.0077577932355197</v>
      </c>
      <c r="F239" s="14">
        <f>'Absolute counts'!F239/'Absolute counts'!F$1246*10000</f>
        <v>5.1898117856161292</v>
      </c>
      <c r="G239" s="14">
        <f>'Absolute counts'!G239/'Absolute counts'!G$1246*10000</f>
        <v>5.9286243627175246</v>
      </c>
      <c r="H239" s="14">
        <f>'Absolute counts'!H239/'Absolute counts'!H$1246*10000</f>
        <v>8.5378331299970931</v>
      </c>
      <c r="I239" s="14">
        <f>'Absolute counts'!I239/'Absolute counts'!I$1246*10000</f>
        <v>5.4243105269840957</v>
      </c>
      <c r="J239" s="14">
        <f>'Absolute counts'!J239/'Absolute counts'!J$1246*10000</f>
        <v>8.6029354258453044</v>
      </c>
      <c r="K239" s="14">
        <f>'Absolute counts'!K239/'Absolute counts'!K$1246*10000</f>
        <v>14.761534125982985</v>
      </c>
      <c r="L239" s="14">
        <f>'Absolute counts'!L239/'Absolute counts'!L$1246*10000</f>
        <v>5.6032006772213769</v>
      </c>
      <c r="M239">
        <f>'Absolute counts'!M239/'Absolute counts'!M$1246*10000</f>
        <v>4.3545904129501025</v>
      </c>
      <c r="N239">
        <f>'Absolute counts'!N239/'Absolute counts'!N$1246*10000</f>
        <v>14.863953418880037</v>
      </c>
      <c r="O239">
        <f>'Absolute counts'!O239/'Absolute counts'!O$1246*10000</f>
        <v>4.4176612657396772</v>
      </c>
      <c r="P239">
        <f>'Absolute counts'!P239/'Absolute counts'!P$1246*10000</f>
        <v>13.160796866199174</v>
      </c>
      <c r="Q239">
        <f t="shared" si="12"/>
        <v>1</v>
      </c>
      <c r="R239">
        <f t="shared" si="13"/>
        <v>0.77950644004796144</v>
      </c>
      <c r="S239">
        <f t="shared" si="14"/>
        <v>7.7789724500540922</v>
      </c>
      <c r="T239">
        <f t="shared" si="15"/>
        <v>8.4800405281980744</v>
      </c>
    </row>
    <row r="240" spans="1:20" x14ac:dyDescent="0.25">
      <c r="A240">
        <v>244</v>
      </c>
      <c r="B240" t="s">
        <v>651</v>
      </c>
      <c r="C240">
        <v>30500</v>
      </c>
      <c r="D240">
        <v>507</v>
      </c>
      <c r="E240" s="14">
        <f>'Absolute counts'!E240/'Absolute counts'!E$1246*10000</f>
        <v>0</v>
      </c>
      <c r="F240" s="14">
        <f>'Absolute counts'!F240/'Absolute counts'!F$1246*10000</f>
        <v>0</v>
      </c>
      <c r="G240" s="14">
        <f>'Absolute counts'!G240/'Absolute counts'!G$1246*10000</f>
        <v>0</v>
      </c>
      <c r="H240" s="14">
        <f>'Absolute counts'!H240/'Absolute counts'!H$1246*10000</f>
        <v>0</v>
      </c>
      <c r="I240" s="14">
        <f>'Absolute counts'!I240/'Absolute counts'!I$1246*10000</f>
        <v>0</v>
      </c>
      <c r="J240" s="14">
        <f>'Absolute counts'!J240/'Absolute counts'!J$1246*10000</f>
        <v>0</v>
      </c>
      <c r="K240" s="14">
        <f>'Absolute counts'!K240/'Absolute counts'!K$1246*10000</f>
        <v>0</v>
      </c>
      <c r="L240" s="14">
        <f>'Absolute counts'!L240/'Absolute counts'!L$1246*10000</f>
        <v>0</v>
      </c>
      <c r="M240">
        <f>'Absolute counts'!M240/'Absolute counts'!M$1246*10000</f>
        <v>0</v>
      </c>
      <c r="N240">
        <f>'Absolute counts'!N240/'Absolute counts'!N$1246*10000</f>
        <v>0</v>
      </c>
      <c r="O240">
        <f>'Absolute counts'!O240/'Absolute counts'!O$1246*10000</f>
        <v>0</v>
      </c>
      <c r="P240">
        <f>'Absolute counts'!P240/'Absolute counts'!P$1246*10000</f>
        <v>0</v>
      </c>
      <c r="Q240">
        <f t="shared" si="12"/>
        <v>0</v>
      </c>
      <c r="R240" t="str">
        <f t="shared" si="13"/>
        <v/>
      </c>
      <c r="S240">
        <f t="shared" si="14"/>
        <v>0</v>
      </c>
      <c r="T240">
        <f t="shared" si="15"/>
        <v>0</v>
      </c>
    </row>
    <row r="241" spans="1:20" x14ac:dyDescent="0.25">
      <c r="A241">
        <v>245</v>
      </c>
      <c r="B241" t="s">
        <v>652</v>
      </c>
      <c r="C241">
        <v>103400</v>
      </c>
      <c r="D241">
        <v>871</v>
      </c>
      <c r="E241" s="14">
        <f>'Absolute counts'!E241/'Absolute counts'!E$1246*10000</f>
        <v>0</v>
      </c>
      <c r="F241" s="14">
        <f>'Absolute counts'!F241/'Absolute counts'!F$1246*10000</f>
        <v>0</v>
      </c>
      <c r="G241" s="14">
        <f>'Absolute counts'!G241/'Absolute counts'!G$1246*10000</f>
        <v>0</v>
      </c>
      <c r="H241" s="14">
        <f>'Absolute counts'!H241/'Absolute counts'!H$1246*10000</f>
        <v>0</v>
      </c>
      <c r="I241" s="14">
        <f>'Absolute counts'!I241/'Absolute counts'!I$1246*10000</f>
        <v>0</v>
      </c>
      <c r="J241" s="14">
        <f>'Absolute counts'!J241/'Absolute counts'!J$1246*10000</f>
        <v>0</v>
      </c>
      <c r="K241" s="14">
        <f>'Absolute counts'!K241/'Absolute counts'!K$1246*10000</f>
        <v>0</v>
      </c>
      <c r="L241" s="14">
        <f>'Absolute counts'!L241/'Absolute counts'!L$1246*10000</f>
        <v>0</v>
      </c>
      <c r="M241">
        <f>'Absolute counts'!M241/'Absolute counts'!M$1246*10000</f>
        <v>0</v>
      </c>
      <c r="N241">
        <f>'Absolute counts'!N241/'Absolute counts'!N$1246*10000</f>
        <v>0</v>
      </c>
      <c r="O241">
        <f>'Absolute counts'!O241/'Absolute counts'!O$1246*10000</f>
        <v>0</v>
      </c>
      <c r="P241">
        <f>'Absolute counts'!P241/'Absolute counts'!P$1246*10000</f>
        <v>0</v>
      </c>
      <c r="Q241">
        <f t="shared" si="12"/>
        <v>0</v>
      </c>
      <c r="R241" t="str">
        <f t="shared" si="13"/>
        <v/>
      </c>
      <c r="S241">
        <f t="shared" si="14"/>
        <v>0</v>
      </c>
      <c r="T241">
        <f t="shared" si="15"/>
        <v>0</v>
      </c>
    </row>
    <row r="242" spans="1:20" x14ac:dyDescent="0.25">
      <c r="A242">
        <v>246</v>
      </c>
      <c r="B242" t="s">
        <v>97</v>
      </c>
      <c r="C242">
        <v>80200</v>
      </c>
      <c r="D242">
        <v>323</v>
      </c>
      <c r="E242" s="14">
        <f>'Absolute counts'!E242/'Absolute counts'!E$1246*10000</f>
        <v>0.29051053158779111</v>
      </c>
      <c r="F242" s="14">
        <f>'Absolute counts'!F242/'Absolute counts'!F$1246*10000</f>
        <v>4.1853320851742981E-2</v>
      </c>
      <c r="G242" s="14">
        <f>'Absolute counts'!G242/'Absolute counts'!G$1246*10000</f>
        <v>0</v>
      </c>
      <c r="H242" s="14">
        <f>'Absolute counts'!H242/'Absolute counts'!H$1246*10000</f>
        <v>1.4496767602318568</v>
      </c>
      <c r="I242" s="14">
        <f>'Absolute counts'!I242/'Absolute counts'!I$1246*10000</f>
        <v>2.3423159093794959</v>
      </c>
      <c r="J242" s="14">
        <f>'Absolute counts'!J242/'Absolute counts'!J$1246*10000</f>
        <v>1.3903734021568166</v>
      </c>
      <c r="K242" s="14">
        <f>'Absolute counts'!K242/'Absolute counts'!K$1246*10000</f>
        <v>16.315379823454876</v>
      </c>
      <c r="L242" s="14">
        <f>'Absolute counts'!L242/'Absolute counts'!L$1246*10000</f>
        <v>4.0310796239002709E-2</v>
      </c>
      <c r="M242">
        <f>'Absolute counts'!M242/'Absolute counts'!M$1246*10000</f>
        <v>0.16355269156620103</v>
      </c>
      <c r="N242">
        <f>'Absolute counts'!N242/'Absolute counts'!N$1246*10000</f>
        <v>0.41834216974446975</v>
      </c>
      <c r="O242">
        <f>'Absolute counts'!O242/'Absolute counts'!O$1246*10000</f>
        <v>1.6226229277557622</v>
      </c>
      <c r="P242">
        <f>'Absolute counts'!P242/'Absolute counts'!P$1246*10000</f>
        <v>21.791873481358881</v>
      </c>
      <c r="Q242">
        <f t="shared" si="12"/>
        <v>1</v>
      </c>
      <c r="R242">
        <f t="shared" si="13"/>
        <v>0.7104214187264537</v>
      </c>
      <c r="S242">
        <f t="shared" si="14"/>
        <v>3.1185871068089397</v>
      </c>
      <c r="T242">
        <f t="shared" si="15"/>
        <v>4.807340413332863</v>
      </c>
    </row>
    <row r="243" spans="1:20" x14ac:dyDescent="0.25">
      <c r="A243">
        <v>247</v>
      </c>
      <c r="B243" t="s">
        <v>653</v>
      </c>
      <c r="C243">
        <v>10500</v>
      </c>
      <c r="D243">
        <v>315</v>
      </c>
      <c r="E243" s="14">
        <f>'Absolute counts'!E243/'Absolute counts'!E$1246*10000</f>
        <v>0</v>
      </c>
      <c r="F243" s="14">
        <f>'Absolute counts'!F243/'Absolute counts'!F$1246*10000</f>
        <v>0</v>
      </c>
      <c r="G243" s="14">
        <f>'Absolute counts'!G243/'Absolute counts'!G$1246*10000</f>
        <v>0</v>
      </c>
      <c r="H243" s="14">
        <f>'Absolute counts'!H243/'Absolute counts'!H$1246*10000</f>
        <v>0</v>
      </c>
      <c r="I243" s="14">
        <f>'Absolute counts'!I243/'Absolute counts'!I$1246*10000</f>
        <v>0</v>
      </c>
      <c r="J243" s="14">
        <f>'Absolute counts'!J243/'Absolute counts'!J$1246*10000</f>
        <v>0</v>
      </c>
      <c r="K243" s="14">
        <f>'Absolute counts'!K243/'Absolute counts'!K$1246*10000</f>
        <v>0</v>
      </c>
      <c r="L243" s="14">
        <f>'Absolute counts'!L243/'Absolute counts'!L$1246*10000</f>
        <v>0</v>
      </c>
      <c r="M243">
        <f>'Absolute counts'!M243/'Absolute counts'!M$1246*10000</f>
        <v>0</v>
      </c>
      <c r="N243">
        <f>'Absolute counts'!N243/'Absolute counts'!N$1246*10000</f>
        <v>0</v>
      </c>
      <c r="O243">
        <f>'Absolute counts'!O243/'Absolute counts'!O$1246*10000</f>
        <v>0</v>
      </c>
      <c r="P243">
        <f>'Absolute counts'!P243/'Absolute counts'!P$1246*10000</f>
        <v>0</v>
      </c>
      <c r="Q243">
        <f t="shared" si="12"/>
        <v>0</v>
      </c>
      <c r="R243" t="str">
        <f t="shared" si="13"/>
        <v/>
      </c>
      <c r="S243">
        <f t="shared" si="14"/>
        <v>0</v>
      </c>
      <c r="T243">
        <f t="shared" si="15"/>
        <v>0</v>
      </c>
    </row>
    <row r="244" spans="1:20" x14ac:dyDescent="0.25">
      <c r="A244">
        <v>248</v>
      </c>
      <c r="B244" t="s">
        <v>654</v>
      </c>
      <c r="C244">
        <v>36200</v>
      </c>
      <c r="D244">
        <v>663</v>
      </c>
      <c r="E244" s="14">
        <f>'Absolute counts'!E244/'Absolute counts'!E$1246*10000</f>
        <v>0</v>
      </c>
      <c r="F244" s="14">
        <f>'Absolute counts'!F244/'Absolute counts'!F$1246*10000</f>
        <v>0</v>
      </c>
      <c r="G244" s="14">
        <f>'Absolute counts'!G244/'Absolute counts'!G$1246*10000</f>
        <v>0</v>
      </c>
      <c r="H244" s="14">
        <f>'Absolute counts'!H244/'Absolute counts'!H$1246*10000</f>
        <v>0</v>
      </c>
      <c r="I244" s="14">
        <f>'Absolute counts'!I244/'Absolute counts'!I$1246*10000</f>
        <v>0</v>
      </c>
      <c r="J244" s="14">
        <f>'Absolute counts'!J244/'Absolute counts'!J$1246*10000</f>
        <v>0</v>
      </c>
      <c r="K244" s="14">
        <f>'Absolute counts'!K244/'Absolute counts'!K$1246*10000</f>
        <v>0</v>
      </c>
      <c r="L244" s="14">
        <f>'Absolute counts'!L244/'Absolute counts'!L$1246*10000</f>
        <v>0</v>
      </c>
      <c r="M244">
        <f>'Absolute counts'!M244/'Absolute counts'!M$1246*10000</f>
        <v>0</v>
      </c>
      <c r="N244">
        <f>'Absolute counts'!N244/'Absolute counts'!N$1246*10000</f>
        <v>0</v>
      </c>
      <c r="O244">
        <f>'Absolute counts'!O244/'Absolute counts'!O$1246*10000</f>
        <v>0</v>
      </c>
      <c r="P244">
        <f>'Absolute counts'!P244/'Absolute counts'!P$1246*10000</f>
        <v>0</v>
      </c>
      <c r="Q244">
        <f t="shared" si="12"/>
        <v>0</v>
      </c>
      <c r="R244" t="str">
        <f t="shared" si="13"/>
        <v/>
      </c>
      <c r="S244">
        <f t="shared" si="14"/>
        <v>0</v>
      </c>
      <c r="T244">
        <f t="shared" si="15"/>
        <v>0</v>
      </c>
    </row>
    <row r="245" spans="1:20" x14ac:dyDescent="0.25">
      <c r="A245">
        <v>249</v>
      </c>
      <c r="B245" t="s">
        <v>98</v>
      </c>
      <c r="C245">
        <v>12500</v>
      </c>
      <c r="D245">
        <v>1027</v>
      </c>
      <c r="E245" s="14">
        <f>'Absolute counts'!E245/'Absolute counts'!E$1246*10000</f>
        <v>0.11620421263511646</v>
      </c>
      <c r="F245" s="14">
        <f>'Absolute counts'!F245/'Absolute counts'!F$1246*10000</f>
        <v>0.19531549730813391</v>
      </c>
      <c r="G245" s="14">
        <f>'Absolute counts'!G245/'Absolute counts'!G$1246*10000</f>
        <v>0.50000446432557433</v>
      </c>
      <c r="H245" s="14">
        <f>'Absolute counts'!H245/'Absolute counts'!H$1246*10000</f>
        <v>4.5779266112584947E-2</v>
      </c>
      <c r="I245" s="14">
        <f>'Absolute counts'!I245/'Absolute counts'!I$1246*10000</f>
        <v>0.40682328952380714</v>
      </c>
      <c r="J245" s="14">
        <f>'Absolute counts'!J245/'Absolute counts'!J$1246*10000</f>
        <v>0.45621627258270547</v>
      </c>
      <c r="K245" s="14">
        <f>'Absolute counts'!K245/'Absolute counts'!K$1246*10000</f>
        <v>0.22601391963227538</v>
      </c>
      <c r="L245" s="14">
        <f>'Absolute counts'!L245/'Absolute counts'!L$1246*10000</f>
        <v>0.30233097179252033</v>
      </c>
      <c r="M245">
        <f>'Absolute counts'!M245/'Absolute counts'!M$1246*10000</f>
        <v>0.32710538313240206</v>
      </c>
      <c r="N245">
        <f>'Absolute counts'!N245/'Absolute counts'!N$1246*10000</f>
        <v>0.1280639295136132</v>
      </c>
      <c r="O245">
        <f>'Absolute counts'!O245/'Absolute counts'!O$1246*10000</f>
        <v>0.12193120266372781</v>
      </c>
      <c r="P245">
        <f>'Absolute counts'!P245/'Absolute counts'!P$1246*10000</f>
        <v>0.10025537778960589</v>
      </c>
      <c r="Q245">
        <f t="shared" si="12"/>
        <v>1</v>
      </c>
      <c r="R245">
        <f t="shared" si="13"/>
        <v>0.38187539295274697</v>
      </c>
      <c r="S245">
        <f t="shared" si="14"/>
        <v>0.27805098887431395</v>
      </c>
      <c r="T245">
        <f t="shared" si="15"/>
        <v>0.19593737297837388</v>
      </c>
    </row>
    <row r="246" spans="1:20" x14ac:dyDescent="0.25">
      <c r="A246">
        <v>250</v>
      </c>
      <c r="B246" t="s">
        <v>99</v>
      </c>
      <c r="C246">
        <v>49500</v>
      </c>
      <c r="D246">
        <v>242</v>
      </c>
      <c r="E246" s="14">
        <f>'Absolute counts'!E246/'Absolute counts'!E$1246*10000</f>
        <v>10.086525656728108</v>
      </c>
      <c r="F246" s="14">
        <f>'Absolute counts'!F246/'Absolute counts'!F$1246*10000</f>
        <v>10.142454753072382</v>
      </c>
      <c r="G246" s="14">
        <f>'Absolute counts'!G246/'Absolute counts'!G$1246*10000</f>
        <v>4.1250368306859881</v>
      </c>
      <c r="H246" s="14">
        <f>'Absolute counts'!H246/'Absolute counts'!H$1246*10000</f>
        <v>2.4491907370232946</v>
      </c>
      <c r="I246" s="14">
        <f>'Absolute counts'!I246/'Absolute counts'!I$1246*10000</f>
        <v>7.8405943071861026</v>
      </c>
      <c r="J246" s="14">
        <f>'Absolute counts'!J246/'Absolute counts'!J$1246*10000</f>
        <v>4.2797431285139513</v>
      </c>
      <c r="K246" s="14">
        <f>'Absolute counts'!K246/'Absolute counts'!K$1246*10000</f>
        <v>15.22768783522455</v>
      </c>
      <c r="L246" s="14">
        <f>'Absolute counts'!L246/'Absolute counts'!L$1246*10000</f>
        <v>1.8744520251136261</v>
      </c>
      <c r="M246">
        <f>'Absolute counts'!M246/'Absolute counts'!M$1246*10000</f>
        <v>8.6682926530086544</v>
      </c>
      <c r="N246">
        <f>'Absolute counts'!N246/'Absolute counts'!N$1246*10000</f>
        <v>15.504273066448105</v>
      </c>
      <c r="O246">
        <f>'Absolute counts'!O246/'Absolute counts'!O$1246*10000</f>
        <v>2.8794522475203417</v>
      </c>
      <c r="P246">
        <f>'Absolute counts'!P246/'Absolute counts'!P$1246*10000</f>
        <v>3.1534873377457848</v>
      </c>
      <c r="Q246">
        <f t="shared" si="12"/>
        <v>1</v>
      </c>
      <c r="R246">
        <f t="shared" si="13"/>
        <v>0.66287492510629098</v>
      </c>
      <c r="S246">
        <f t="shared" si="14"/>
        <v>7.7358904640620541</v>
      </c>
      <c r="T246">
        <f t="shared" si="15"/>
        <v>6.4159914659673021</v>
      </c>
    </row>
    <row r="247" spans="1:20" x14ac:dyDescent="0.25">
      <c r="A247">
        <v>251</v>
      </c>
      <c r="B247" t="s">
        <v>100</v>
      </c>
      <c r="C247">
        <v>11500</v>
      </c>
      <c r="D247">
        <v>1002</v>
      </c>
      <c r="E247" s="14">
        <f>'Absolute counts'!E247/'Absolute counts'!E$1246*10000</f>
        <v>4.346037552553355</v>
      </c>
      <c r="F247" s="14">
        <f>'Absolute counts'!F247/'Absolute counts'!F$1246*10000</f>
        <v>23.84244177854292</v>
      </c>
      <c r="G247" s="14">
        <f>'Absolute counts'!G247/'Absolute counts'!G$1246*10000</f>
        <v>31.018134090482949</v>
      </c>
      <c r="H247" s="14">
        <f>'Absolute counts'!H247/'Absolute counts'!H$1246*10000</f>
        <v>17.243523569073666</v>
      </c>
      <c r="I247" s="14">
        <f>'Absolute counts'!I247/'Absolute counts'!I$1246*10000</f>
        <v>9.356935659047565</v>
      </c>
      <c r="J247" s="14">
        <f>'Absolute counts'!J247/'Absolute counts'!J$1246*10000</f>
        <v>24.722577057100896</v>
      </c>
      <c r="K247" s="14">
        <f>'Absolute counts'!K247/'Absolute counts'!K$1246*10000</f>
        <v>2.8392998653804589</v>
      </c>
      <c r="L247" s="14">
        <f>'Absolute counts'!L247/'Absolute counts'!L$1246*10000</f>
        <v>43.717058521198446</v>
      </c>
      <c r="M247">
        <f>'Absolute counts'!M247/'Absolute counts'!M$1246*10000</f>
        <v>39.191313716550923</v>
      </c>
      <c r="N247">
        <f>'Absolute counts'!N247/'Absolute counts'!N$1246*10000</f>
        <v>20.695131009399894</v>
      </c>
      <c r="O247">
        <f>'Absolute counts'!O247/'Absolute counts'!O$1246*10000</f>
        <v>9.6419443337163226</v>
      </c>
      <c r="P247">
        <f>'Absolute counts'!P247/'Absolute counts'!P$1246*10000</f>
        <v>14.136008268334429</v>
      </c>
      <c r="Q247">
        <f t="shared" si="12"/>
        <v>1</v>
      </c>
      <c r="R247">
        <f t="shared" si="13"/>
        <v>0.24418879654376094</v>
      </c>
      <c r="S247">
        <f t="shared" si="14"/>
        <v>16.195564224597398</v>
      </c>
      <c r="T247">
        <f t="shared" si="15"/>
        <v>25.476291169840003</v>
      </c>
    </row>
    <row r="248" spans="1:20" x14ac:dyDescent="0.25">
      <c r="A248">
        <v>252</v>
      </c>
      <c r="B248" t="s">
        <v>101</v>
      </c>
      <c r="C248">
        <v>11000</v>
      </c>
      <c r="D248">
        <v>1011</v>
      </c>
      <c r="E248" s="14">
        <f>'Absolute counts'!E248/'Absolute counts'!E$1246*10000</f>
        <v>11.51583747214004</v>
      </c>
      <c r="F248" s="14">
        <f>'Absolute counts'!F248/'Absolute counts'!F$1246*10000</f>
        <v>12.890822822336839</v>
      </c>
      <c r="G248" s="14">
        <f>'Absolute counts'!G248/'Absolute counts'!G$1246*10000</f>
        <v>34.125304690220446</v>
      </c>
      <c r="H248" s="14">
        <f>'Absolute counts'!H248/'Absolute counts'!H$1246*10000</f>
        <v>45.229914919233934</v>
      </c>
      <c r="I248" s="14">
        <f>'Absolute counts'!I248/'Absolute counts'!I$1246*10000</f>
        <v>55.660822793939076</v>
      </c>
      <c r="J248" s="14">
        <f>'Absolute counts'!J248/'Absolute counts'!J$1246*10000</f>
        <v>29.045769354432249</v>
      </c>
      <c r="K248" s="14">
        <f>'Absolute counts'!K248/'Absolute counts'!K$1246*10000</f>
        <v>9.5632139744406501</v>
      </c>
      <c r="L248" s="14">
        <f>'Absolute counts'!L248/'Absolute counts'!L$1246*10000</f>
        <v>35.816142458353909</v>
      </c>
      <c r="M248">
        <f>'Absolute counts'!M248/'Absolute counts'!M$1246*10000</f>
        <v>35.674930847877597</v>
      </c>
      <c r="N248">
        <f>'Absolute counts'!N248/'Absolute counts'!N$1246*10000</f>
        <v>54.418632447984706</v>
      </c>
      <c r="O248">
        <f>'Absolute counts'!O248/'Absolute counts'!O$1246*10000</f>
        <v>12.74650034000047</v>
      </c>
      <c r="P248">
        <f>'Absolute counts'!P248/'Absolute counts'!P$1246*10000</f>
        <v>11.419998942761472</v>
      </c>
      <c r="Q248">
        <f t="shared" si="12"/>
        <v>1</v>
      </c>
      <c r="R248">
        <f t="shared" si="13"/>
        <v>0.8733536872678358</v>
      </c>
      <c r="S248">
        <f t="shared" si="14"/>
        <v>28.290240860963319</v>
      </c>
      <c r="T248">
        <f t="shared" si="15"/>
        <v>30.015241007395634</v>
      </c>
    </row>
    <row r="249" spans="1:20" x14ac:dyDescent="0.25">
      <c r="A249">
        <v>253</v>
      </c>
      <c r="B249" t="s">
        <v>655</v>
      </c>
      <c r="C249">
        <v>103900</v>
      </c>
      <c r="D249">
        <v>871</v>
      </c>
      <c r="E249" s="14">
        <f>'Absolute counts'!E249/'Absolute counts'!E$1246*10000</f>
        <v>0</v>
      </c>
      <c r="F249" s="14">
        <f>'Absolute counts'!F249/'Absolute counts'!F$1246*10000</f>
        <v>0</v>
      </c>
      <c r="G249" s="14">
        <f>'Absolute counts'!G249/'Absolute counts'!G$1246*10000</f>
        <v>0</v>
      </c>
      <c r="H249" s="14">
        <f>'Absolute counts'!H249/'Absolute counts'!H$1246*10000</f>
        <v>0</v>
      </c>
      <c r="I249" s="14">
        <f>'Absolute counts'!I249/'Absolute counts'!I$1246*10000</f>
        <v>0</v>
      </c>
      <c r="J249" s="14">
        <f>'Absolute counts'!J249/'Absolute counts'!J$1246*10000</f>
        <v>0</v>
      </c>
      <c r="K249" s="14">
        <f>'Absolute counts'!K249/'Absolute counts'!K$1246*10000</f>
        <v>0</v>
      </c>
      <c r="L249" s="14">
        <f>'Absolute counts'!L249/'Absolute counts'!L$1246*10000</f>
        <v>0</v>
      </c>
      <c r="M249">
        <f>'Absolute counts'!M249/'Absolute counts'!M$1246*10000</f>
        <v>0</v>
      </c>
      <c r="N249">
        <f>'Absolute counts'!N249/'Absolute counts'!N$1246*10000</f>
        <v>0</v>
      </c>
      <c r="O249">
        <f>'Absolute counts'!O249/'Absolute counts'!O$1246*10000</f>
        <v>0</v>
      </c>
      <c r="P249">
        <f>'Absolute counts'!P249/'Absolute counts'!P$1246*10000</f>
        <v>0</v>
      </c>
      <c r="Q249">
        <f t="shared" si="12"/>
        <v>0</v>
      </c>
      <c r="R249" t="str">
        <f t="shared" si="13"/>
        <v/>
      </c>
      <c r="S249">
        <f t="shared" si="14"/>
        <v>0</v>
      </c>
      <c r="T249">
        <f t="shared" si="15"/>
        <v>0</v>
      </c>
    </row>
    <row r="250" spans="1:20" x14ac:dyDescent="0.25">
      <c r="A250">
        <v>254</v>
      </c>
      <c r="B250" t="s">
        <v>102</v>
      </c>
      <c r="C250">
        <v>25200</v>
      </c>
      <c r="D250">
        <v>315</v>
      </c>
      <c r="E250" s="14">
        <f>'Absolute counts'!E250/'Absolute counts'!E$1246*10000</f>
        <v>0</v>
      </c>
      <c r="F250" s="14">
        <f>'Absolute counts'!F250/'Absolute counts'!F$1246*10000</f>
        <v>0</v>
      </c>
      <c r="G250" s="14">
        <f>'Absolute counts'!G250/'Absolute counts'!G$1246*10000</f>
        <v>0</v>
      </c>
      <c r="H250" s="14">
        <f>'Absolute counts'!H250/'Absolute counts'!H$1246*10000</f>
        <v>0</v>
      </c>
      <c r="I250" s="14">
        <f>'Absolute counts'!I250/'Absolute counts'!I$1246*10000</f>
        <v>0</v>
      </c>
      <c r="J250" s="14">
        <f>'Absolute counts'!J250/'Absolute counts'!J$1246*10000</f>
        <v>0</v>
      </c>
      <c r="K250" s="14">
        <f>'Absolute counts'!K250/'Absolute counts'!K$1246*10000</f>
        <v>0</v>
      </c>
      <c r="L250" s="14">
        <f>'Absolute counts'!L250/'Absolute counts'!L$1246*10000</f>
        <v>0</v>
      </c>
      <c r="M250">
        <f>'Absolute counts'!M250/'Absolute counts'!M$1246*10000</f>
        <v>0</v>
      </c>
      <c r="N250">
        <f>'Absolute counts'!N250/'Absolute counts'!N$1246*10000</f>
        <v>0</v>
      </c>
      <c r="O250">
        <f>'Absolute counts'!O250/'Absolute counts'!O$1246*10000</f>
        <v>0</v>
      </c>
      <c r="P250">
        <f>'Absolute counts'!P250/'Absolute counts'!P$1246*10000</f>
        <v>0</v>
      </c>
      <c r="Q250">
        <f t="shared" si="12"/>
        <v>0</v>
      </c>
      <c r="R250" t="str">
        <f t="shared" si="13"/>
        <v/>
      </c>
      <c r="S250">
        <f t="shared" si="14"/>
        <v>0</v>
      </c>
      <c r="T250">
        <f t="shared" si="15"/>
        <v>0</v>
      </c>
    </row>
    <row r="251" spans="1:20" x14ac:dyDescent="0.25">
      <c r="A251">
        <v>255</v>
      </c>
      <c r="B251" t="s">
        <v>103</v>
      </c>
      <c r="C251">
        <v>66300</v>
      </c>
      <c r="D251">
        <v>239</v>
      </c>
      <c r="E251" s="14">
        <f>'Absolute counts'!E251/'Absolute counts'!E$1246*10000</f>
        <v>25.506824673408062</v>
      </c>
      <c r="F251" s="14">
        <f>'Absolute counts'!F251/'Absolute counts'!F$1246*10000</f>
        <v>10.853961207552015</v>
      </c>
      <c r="G251" s="14">
        <f>'Absolute counts'!G251/'Absolute counts'!G$1246*10000</f>
        <v>6.0714827810962602</v>
      </c>
      <c r="H251" s="14">
        <f>'Absolute counts'!H251/'Absolute counts'!H$1246*10000</f>
        <v>15.63361937744776</v>
      </c>
      <c r="I251" s="14">
        <f>'Absolute counts'!I251/'Absolute counts'!I$1246*10000</f>
        <v>11.021212752554048</v>
      </c>
      <c r="J251" s="14">
        <f>'Absolute counts'!J251/'Absolute counts'!J$1246*10000</f>
        <v>11.209885554889336</v>
      </c>
      <c r="K251" s="14">
        <f>'Absolute counts'!K251/'Absolute counts'!K$1246*10000</f>
        <v>11.978737740510592</v>
      </c>
      <c r="L251" s="14">
        <f>'Absolute counts'!L251/'Absolute counts'!L$1246*10000</f>
        <v>5.3814912979068614</v>
      </c>
      <c r="M251">
        <f>'Absolute counts'!M251/'Absolute counts'!M$1246*10000</f>
        <v>2.2897376819268143</v>
      </c>
      <c r="N251">
        <f>'Absolute counts'!N251/'Absolute counts'!N$1246*10000</f>
        <v>11.670892776340617</v>
      </c>
      <c r="O251">
        <f>'Absolute counts'!O251/'Absolute counts'!O$1246*10000</f>
        <v>20.146786409360566</v>
      </c>
      <c r="P251">
        <f>'Absolute counts'!P251/'Absolute counts'!P$1246*10000</f>
        <v>9.3419783849405498</v>
      </c>
      <c r="Q251">
        <f t="shared" si="12"/>
        <v>1</v>
      </c>
      <c r="R251">
        <f t="shared" si="13"/>
        <v>0.38399256801022918</v>
      </c>
      <c r="S251">
        <f t="shared" si="14"/>
        <v>13.182246298208296</v>
      </c>
      <c r="T251">
        <f t="shared" si="15"/>
        <v>9.7661773100950828</v>
      </c>
    </row>
    <row r="252" spans="1:20" x14ac:dyDescent="0.25">
      <c r="A252">
        <v>256</v>
      </c>
      <c r="B252" t="s">
        <v>656</v>
      </c>
      <c r="C252">
        <v>36300</v>
      </c>
      <c r="D252">
        <v>663</v>
      </c>
      <c r="E252" s="14">
        <f>'Absolute counts'!E252/'Absolute counts'!E$1246*10000</f>
        <v>0</v>
      </c>
      <c r="F252" s="14">
        <f>'Absolute counts'!F252/'Absolute counts'!F$1246*10000</f>
        <v>0</v>
      </c>
      <c r="G252" s="14">
        <f>'Absolute counts'!G252/'Absolute counts'!G$1246*10000</f>
        <v>0</v>
      </c>
      <c r="H252" s="14">
        <f>'Absolute counts'!H252/'Absolute counts'!H$1246*10000</f>
        <v>0</v>
      </c>
      <c r="I252" s="14">
        <f>'Absolute counts'!I252/'Absolute counts'!I$1246*10000</f>
        <v>0</v>
      </c>
      <c r="J252" s="14">
        <f>'Absolute counts'!J252/'Absolute counts'!J$1246*10000</f>
        <v>0</v>
      </c>
      <c r="K252" s="14">
        <f>'Absolute counts'!K252/'Absolute counts'!K$1246*10000</f>
        <v>0</v>
      </c>
      <c r="L252" s="14">
        <f>'Absolute counts'!L252/'Absolute counts'!L$1246*10000</f>
        <v>0</v>
      </c>
      <c r="M252">
        <f>'Absolute counts'!M252/'Absolute counts'!M$1246*10000</f>
        <v>0</v>
      </c>
      <c r="N252">
        <f>'Absolute counts'!N252/'Absolute counts'!N$1246*10000</f>
        <v>0</v>
      </c>
      <c r="O252">
        <f>'Absolute counts'!O252/'Absolute counts'!O$1246*10000</f>
        <v>0</v>
      </c>
      <c r="P252">
        <f>'Absolute counts'!P252/'Absolute counts'!P$1246*10000</f>
        <v>0</v>
      </c>
      <c r="Q252">
        <f t="shared" si="12"/>
        <v>0</v>
      </c>
      <c r="R252" t="str">
        <f t="shared" si="13"/>
        <v/>
      </c>
      <c r="S252">
        <f t="shared" si="14"/>
        <v>0</v>
      </c>
      <c r="T252">
        <f t="shared" si="15"/>
        <v>0</v>
      </c>
    </row>
    <row r="253" spans="1:20" x14ac:dyDescent="0.25">
      <c r="A253">
        <v>257</v>
      </c>
      <c r="B253" t="s">
        <v>104</v>
      </c>
      <c r="C253">
        <v>18100</v>
      </c>
      <c r="D253">
        <v>533</v>
      </c>
      <c r="E253" s="14">
        <f>'Absolute counts'!E253/'Absolute counts'!E$1246*10000</f>
        <v>19.382862667537424</v>
      </c>
      <c r="F253" s="14">
        <f>'Absolute counts'!F253/'Absolute counts'!F$1246*10000</f>
        <v>4.2690387268777839</v>
      </c>
      <c r="G253" s="14">
        <f>'Absolute counts'!G253/'Absolute counts'!G$1246*10000</f>
        <v>0.41071795283886464</v>
      </c>
      <c r="H253" s="14">
        <f>'Absolute counts'!H253/'Absolute counts'!H$1246*10000</f>
        <v>2.5941584130464803</v>
      </c>
      <c r="I253" s="14">
        <f>'Absolute counts'!I253/'Absolute counts'!I$1246*10000</f>
        <v>5.6831980748628821</v>
      </c>
      <c r="J253" s="14">
        <f>'Absolute counts'!J253/'Absolute counts'!J$1246*10000</f>
        <v>11.209885554889336</v>
      </c>
      <c r="K253" s="14">
        <f>'Absolute counts'!K253/'Absolute counts'!K$1246*10000</f>
        <v>0.84755219862103248</v>
      </c>
      <c r="L253" s="14">
        <f>'Absolute counts'!L253/'Absolute counts'!L$1246*10000</f>
        <v>2.8620665329691923</v>
      </c>
      <c r="M253">
        <f>'Absolute counts'!M253/'Absolute counts'!M$1246*10000</f>
        <v>17.54102617047506</v>
      </c>
      <c r="N253">
        <f>'Absolute counts'!N253/'Absolute counts'!N$1246*10000</f>
        <v>5.6518880892007957</v>
      </c>
      <c r="O253">
        <f>'Absolute counts'!O253/'Absolute counts'!O$1246*10000</f>
        <v>2.8513142776748657</v>
      </c>
      <c r="P253">
        <f>'Absolute counts'!P253/'Absolute counts'!P$1246*10000</f>
        <v>5.7965836612899402</v>
      </c>
      <c r="Q253">
        <f t="shared" si="12"/>
        <v>1</v>
      </c>
      <c r="R253">
        <f t="shared" si="13"/>
        <v>0.87884112486753585</v>
      </c>
      <c r="S253">
        <f t="shared" si="14"/>
        <v>6.3424876555248284</v>
      </c>
      <c r="T253">
        <f t="shared" si="15"/>
        <v>6.9405757463219713</v>
      </c>
    </row>
    <row r="254" spans="1:20" x14ac:dyDescent="0.25">
      <c r="A254">
        <v>258</v>
      </c>
      <c r="B254" t="s">
        <v>105</v>
      </c>
      <c r="C254">
        <v>49600</v>
      </c>
      <c r="D254">
        <v>242</v>
      </c>
      <c r="E254" s="14">
        <f>'Absolute counts'!E254/'Absolute counts'!E$1246*10000</f>
        <v>7.9599885655054763</v>
      </c>
      <c r="F254" s="14">
        <f>'Absolute counts'!F254/'Absolute counts'!F$1246*10000</f>
        <v>1.7438883688226241</v>
      </c>
      <c r="G254" s="14">
        <f>'Absolute counts'!G254/'Absolute counts'!G$1246*10000</f>
        <v>8.0715006383985575</v>
      </c>
      <c r="H254" s="14">
        <f>'Absolute counts'!H254/'Absolute counts'!H$1246*10000</f>
        <v>3.8378284757717052</v>
      </c>
      <c r="I254" s="14">
        <f>'Absolute counts'!I254/'Absolute counts'!I$1246*10000</f>
        <v>27.072240721038803</v>
      </c>
      <c r="J254" s="14">
        <f>'Absolute counts'!J254/'Absolute counts'!J$1246*10000</f>
        <v>7.4732570365928899</v>
      </c>
      <c r="K254" s="14">
        <f>'Absolute counts'!K254/'Absolute counts'!K$1246*10000</f>
        <v>5.0288097118181261</v>
      </c>
      <c r="L254" s="14">
        <f>'Absolute counts'!L254/'Absolute counts'!L$1246*10000</f>
        <v>16.849912827903132</v>
      </c>
      <c r="M254">
        <f>'Absolute counts'!M254/'Absolute counts'!M$1246*10000</f>
        <v>6.7874366999973414</v>
      </c>
      <c r="N254">
        <f>'Absolute counts'!N254/'Absolute counts'!N$1246*10000</f>
        <v>30.393839271230863</v>
      </c>
      <c r="O254">
        <f>'Absolute counts'!O254/'Absolute counts'!O$1246*10000</f>
        <v>12.014913124018102</v>
      </c>
      <c r="P254">
        <f>'Absolute counts'!P254/'Absolute counts'!P$1246*10000</f>
        <v>1.8228250507201069</v>
      </c>
      <c r="Q254">
        <f t="shared" si="12"/>
        <v>1</v>
      </c>
      <c r="R254">
        <f t="shared" si="13"/>
        <v>0.4061360714854847</v>
      </c>
      <c r="S254">
        <f t="shared" si="14"/>
        <v>8.741073359706883</v>
      </c>
      <c r="T254">
        <f t="shared" si="15"/>
        <v>13.573785394773912</v>
      </c>
    </row>
    <row r="255" spans="1:20" x14ac:dyDescent="0.25">
      <c r="A255">
        <v>259</v>
      </c>
      <c r="B255" t="s">
        <v>657</v>
      </c>
      <c r="C255">
        <v>43800</v>
      </c>
      <c r="D255">
        <v>934</v>
      </c>
      <c r="E255" s="14">
        <f>'Absolute counts'!E255/'Absolute counts'!E$1246*10000</f>
        <v>0</v>
      </c>
      <c r="F255" s="14">
        <f>'Absolute counts'!F255/'Absolute counts'!F$1246*10000</f>
        <v>0</v>
      </c>
      <c r="G255" s="14">
        <f>'Absolute counts'!G255/'Absolute counts'!G$1246*10000</f>
        <v>0</v>
      </c>
      <c r="H255" s="14">
        <f>'Absolute counts'!H255/'Absolute counts'!H$1246*10000</f>
        <v>0</v>
      </c>
      <c r="I255" s="14">
        <f>'Absolute counts'!I255/'Absolute counts'!I$1246*10000</f>
        <v>0</v>
      </c>
      <c r="J255" s="14">
        <f>'Absolute counts'!J255/'Absolute counts'!J$1246*10000</f>
        <v>0</v>
      </c>
      <c r="K255" s="14">
        <f>'Absolute counts'!K255/'Absolute counts'!K$1246*10000</f>
        <v>0</v>
      </c>
      <c r="L255" s="14">
        <f>'Absolute counts'!L255/'Absolute counts'!L$1246*10000</f>
        <v>0</v>
      </c>
      <c r="M255">
        <f>'Absolute counts'!M255/'Absolute counts'!M$1246*10000</f>
        <v>0</v>
      </c>
      <c r="N255">
        <f>'Absolute counts'!N255/'Absolute counts'!N$1246*10000</f>
        <v>0</v>
      </c>
      <c r="O255">
        <f>'Absolute counts'!O255/'Absolute counts'!O$1246*10000</f>
        <v>0</v>
      </c>
      <c r="P255">
        <f>'Absolute counts'!P255/'Absolute counts'!P$1246*10000</f>
        <v>0</v>
      </c>
      <c r="Q255">
        <f t="shared" si="12"/>
        <v>0</v>
      </c>
      <c r="R255" t="str">
        <f t="shared" si="13"/>
        <v/>
      </c>
      <c r="S255">
        <f t="shared" si="14"/>
        <v>0</v>
      </c>
      <c r="T255">
        <f t="shared" si="15"/>
        <v>0</v>
      </c>
    </row>
    <row r="256" spans="1:20" x14ac:dyDescent="0.25">
      <c r="A256">
        <v>260</v>
      </c>
      <c r="B256" t="s">
        <v>106</v>
      </c>
      <c r="C256">
        <v>34300</v>
      </c>
      <c r="D256">
        <v>619</v>
      </c>
      <c r="E256" s="14">
        <f>'Absolute counts'!E256/'Absolute counts'!E$1246*10000</f>
        <v>1.6849610832091886</v>
      </c>
      <c r="F256" s="14">
        <f>'Absolute counts'!F256/'Absolute counts'!F$1246*10000</f>
        <v>5.5804427802323975E-2</v>
      </c>
      <c r="G256" s="14">
        <f>'Absolute counts'!G256/'Absolute counts'!G$1246*10000</f>
        <v>7.1429209189367765E-2</v>
      </c>
      <c r="H256" s="14">
        <f>'Absolute counts'!H256/'Absolute counts'!H$1246*10000</f>
        <v>0.57224082640731189</v>
      </c>
      <c r="I256" s="14">
        <f>'Absolute counts'!I256/'Absolute counts'!I$1246*10000</f>
        <v>0.11095180623376559</v>
      </c>
      <c r="J256" s="14">
        <f>'Absolute counts'!J256/'Absolute counts'!J$1246*10000</f>
        <v>0.23897042849570288</v>
      </c>
      <c r="K256" s="14">
        <f>'Absolute counts'!K256/'Absolute counts'!K$1246*10000</f>
        <v>1.0594402482762908</v>
      </c>
      <c r="L256" s="14">
        <f>'Absolute counts'!L256/'Absolute counts'!L$1246*10000</f>
        <v>0.42326336050952845</v>
      </c>
      <c r="M256">
        <f>'Absolute counts'!M256/'Absolute counts'!M$1246*10000</f>
        <v>0.3884376424697274</v>
      </c>
      <c r="N256">
        <f>'Absolute counts'!N256/'Absolute counts'!N$1246*10000</f>
        <v>0.11098873891179811</v>
      </c>
      <c r="O256">
        <f>'Absolute counts'!O256/'Absolute counts'!O$1246*10000</f>
        <v>0.76910450910966777</v>
      </c>
      <c r="P256">
        <f>'Absolute counts'!P256/'Absolute counts'!P$1246*10000</f>
        <v>1.3488905375328792</v>
      </c>
      <c r="Q256">
        <f t="shared" si="12"/>
        <v>1</v>
      </c>
      <c r="R256">
        <f t="shared" si="13"/>
        <v>0.8460223292101583</v>
      </c>
      <c r="S256">
        <f t="shared" si="14"/>
        <v>0.54197114708770744</v>
      </c>
      <c r="T256">
        <f t="shared" si="15"/>
        <v>0.60813695770672016</v>
      </c>
    </row>
    <row r="257" spans="1:20" x14ac:dyDescent="0.25">
      <c r="A257">
        <v>261</v>
      </c>
      <c r="B257" t="s">
        <v>658</v>
      </c>
      <c r="C257">
        <v>103500</v>
      </c>
      <c r="D257">
        <v>871</v>
      </c>
      <c r="E257" s="14">
        <f>'Absolute counts'!E257/'Absolute counts'!E$1246*10000</f>
        <v>0</v>
      </c>
      <c r="F257" s="14">
        <f>'Absolute counts'!F257/'Absolute counts'!F$1246*10000</f>
        <v>0</v>
      </c>
      <c r="G257" s="14">
        <f>'Absolute counts'!G257/'Absolute counts'!G$1246*10000</f>
        <v>0</v>
      </c>
      <c r="H257" s="14">
        <f>'Absolute counts'!H257/'Absolute counts'!H$1246*10000</f>
        <v>0</v>
      </c>
      <c r="I257" s="14">
        <f>'Absolute counts'!I257/'Absolute counts'!I$1246*10000</f>
        <v>0</v>
      </c>
      <c r="J257" s="14">
        <f>'Absolute counts'!J257/'Absolute counts'!J$1246*10000</f>
        <v>0</v>
      </c>
      <c r="K257" s="14">
        <f>'Absolute counts'!K257/'Absolute counts'!K$1246*10000</f>
        <v>0</v>
      </c>
      <c r="L257" s="14">
        <f>'Absolute counts'!L257/'Absolute counts'!L$1246*10000</f>
        <v>0</v>
      </c>
      <c r="M257">
        <f>'Absolute counts'!M257/'Absolute counts'!M$1246*10000</f>
        <v>0</v>
      </c>
      <c r="N257">
        <f>'Absolute counts'!N257/'Absolute counts'!N$1246*10000</f>
        <v>0</v>
      </c>
      <c r="O257">
        <f>'Absolute counts'!O257/'Absolute counts'!O$1246*10000</f>
        <v>0</v>
      </c>
      <c r="P257">
        <f>'Absolute counts'!P257/'Absolute counts'!P$1246*10000</f>
        <v>0</v>
      </c>
      <c r="Q257">
        <f t="shared" si="12"/>
        <v>0</v>
      </c>
      <c r="R257" t="str">
        <f t="shared" si="13"/>
        <v/>
      </c>
      <c r="S257">
        <f t="shared" si="14"/>
        <v>0</v>
      </c>
      <c r="T257">
        <f t="shared" si="15"/>
        <v>0</v>
      </c>
    </row>
    <row r="258" spans="1:20" x14ac:dyDescent="0.25">
      <c r="A258">
        <v>262</v>
      </c>
      <c r="B258" t="s">
        <v>107</v>
      </c>
      <c r="C258">
        <v>68900</v>
      </c>
      <c r="D258">
        <v>856</v>
      </c>
      <c r="E258" s="14">
        <f>'Absolute counts'!E258/'Absolute counts'!E$1246*10000</f>
        <v>107.68644384896241</v>
      </c>
      <c r="F258" s="14">
        <f>'Absolute counts'!F258/'Absolute counts'!F$1246*10000</f>
        <v>53.48854404852753</v>
      </c>
      <c r="G258" s="14">
        <f>'Absolute counts'!G258/'Absolute counts'!G$1246*10000</f>
        <v>9.2143679854284422</v>
      </c>
      <c r="H258" s="14">
        <f>'Absolute counts'!H258/'Absolute counts'!H$1246*10000</f>
        <v>111.09101909987281</v>
      </c>
      <c r="I258" s="14">
        <f>'Absolute counts'!I258/'Absolute counts'!I$1246*10000</f>
        <v>76.088283119422357</v>
      </c>
      <c r="J258" s="14">
        <f>'Absolute counts'!J258/'Absolute counts'!J$1246*10000</f>
        <v>73.211849457319886</v>
      </c>
      <c r="K258" s="14">
        <f>'Absolute counts'!K258/'Absolute counts'!K$1246*10000</f>
        <v>92.425567259623605</v>
      </c>
      <c r="L258" s="14">
        <f>'Absolute counts'!L258/'Absolute counts'!L$1246*10000</f>
        <v>87.716292616069893</v>
      </c>
      <c r="M258">
        <f>'Absolute counts'!M258/'Absolute counts'!M$1246*10000</f>
        <v>28.335503813844326</v>
      </c>
      <c r="N258">
        <f>'Absolute counts'!N258/'Absolute counts'!N$1246*10000</f>
        <v>27.226391414594165</v>
      </c>
      <c r="O258">
        <f>'Absolute counts'!O258/'Absolute counts'!O$1246*10000</f>
        <v>100.49944896475719</v>
      </c>
      <c r="P258">
        <f>'Absolute counts'!P258/'Absolute counts'!P$1246*10000</f>
        <v>54.37487126298079</v>
      </c>
      <c r="Q258">
        <f t="shared" si="12"/>
        <v>1</v>
      </c>
      <c r="R258">
        <f t="shared" si="13"/>
        <v>0.47309721600203258</v>
      </c>
      <c r="S258">
        <f t="shared" si="14"/>
        <v>74.743724974165289</v>
      </c>
      <c r="T258">
        <f t="shared" si="15"/>
        <v>59.630501614449273</v>
      </c>
    </row>
    <row r="259" spans="1:20" x14ac:dyDescent="0.25">
      <c r="A259">
        <v>263</v>
      </c>
      <c r="B259" t="s">
        <v>108</v>
      </c>
      <c r="C259">
        <v>72200</v>
      </c>
      <c r="D259">
        <v>141</v>
      </c>
      <c r="E259" s="14">
        <f>'Absolute counts'!E259/'Absolute counts'!E$1246*10000</f>
        <v>0</v>
      </c>
      <c r="F259" s="14">
        <f>'Absolute counts'!F259/'Absolute counts'!F$1246*10000</f>
        <v>0.13951106950580994</v>
      </c>
      <c r="G259" s="14">
        <f>'Absolute counts'!G259/'Absolute counts'!G$1246*10000</f>
        <v>0</v>
      </c>
      <c r="H259" s="14">
        <f>'Absolute counts'!H259/'Absolute counts'!H$1246*10000</f>
        <v>5.3409143798015778E-2</v>
      </c>
      <c r="I259" s="14">
        <f>'Absolute counts'!I259/'Absolute counts'!I$1246*10000</f>
        <v>1.2327978470418399E-2</v>
      </c>
      <c r="J259" s="14">
        <f>'Absolute counts'!J259/'Absolute counts'!J$1246*10000</f>
        <v>0</v>
      </c>
      <c r="K259" s="14">
        <f>'Absolute counts'!K259/'Absolute counts'!K$1246*10000</f>
        <v>2.8251739954034422E-2</v>
      </c>
      <c r="L259" s="14">
        <f>'Absolute counts'!L259/'Absolute counts'!L$1246*10000</f>
        <v>2.0155398119501355E-2</v>
      </c>
      <c r="M259">
        <f>'Absolute counts'!M259/'Absolute counts'!M$1246*10000</f>
        <v>0</v>
      </c>
      <c r="N259">
        <f>'Absolute counts'!N259/'Absolute counts'!N$1246*10000</f>
        <v>0.19636469192087355</v>
      </c>
      <c r="O259">
        <f>'Absolute counts'!O259/'Absolute counts'!O$1246*10000</f>
        <v>2.813796984547565E-2</v>
      </c>
      <c r="P259">
        <f>'Absolute counts'!P259/'Absolute counts'!P$1246*10000</f>
        <v>0.52861926470883103</v>
      </c>
      <c r="Q259">
        <f t="shared" ref="Q259:Q322" si="16">IF(AND(S259=0,T259=0),0,1)</f>
        <v>1</v>
      </c>
      <c r="R259">
        <f t="shared" ref="R259:R322" si="17">IFERROR(_xlfn.T.TEST(E259:K259,L259:P259,2,2),"")</f>
        <v>0.18815146274657632</v>
      </c>
      <c r="S259">
        <f t="shared" ref="S259:S322" si="18">AVERAGE(E259:K259)</f>
        <v>3.3357133104039795E-2</v>
      </c>
      <c r="T259">
        <f t="shared" ref="T259:T322" si="19">AVERAGE(L259:P259)</f>
        <v>0.15465546491893631</v>
      </c>
    </row>
    <row r="260" spans="1:20" x14ac:dyDescent="0.25">
      <c r="A260">
        <v>264</v>
      </c>
      <c r="B260" t="s">
        <v>659</v>
      </c>
      <c r="C260">
        <v>20900</v>
      </c>
      <c r="D260">
        <v>714</v>
      </c>
      <c r="E260" s="14">
        <f>'Absolute counts'!E260/'Absolute counts'!E$1246*10000</f>
        <v>0</v>
      </c>
      <c r="F260" s="14">
        <f>'Absolute counts'!F260/'Absolute counts'!F$1246*10000</f>
        <v>0</v>
      </c>
      <c r="G260" s="14">
        <f>'Absolute counts'!G260/'Absolute counts'!G$1246*10000</f>
        <v>0</v>
      </c>
      <c r="H260" s="14">
        <f>'Absolute counts'!H260/'Absolute counts'!H$1246*10000</f>
        <v>0</v>
      </c>
      <c r="I260" s="14">
        <f>'Absolute counts'!I260/'Absolute counts'!I$1246*10000</f>
        <v>0</v>
      </c>
      <c r="J260" s="14">
        <f>'Absolute counts'!J260/'Absolute counts'!J$1246*10000</f>
        <v>0</v>
      </c>
      <c r="K260" s="14">
        <f>'Absolute counts'!K260/'Absolute counts'!K$1246*10000</f>
        <v>0</v>
      </c>
      <c r="L260" s="14">
        <f>'Absolute counts'!L260/'Absolute counts'!L$1246*10000</f>
        <v>0</v>
      </c>
      <c r="M260">
        <f>'Absolute counts'!M260/'Absolute counts'!M$1246*10000</f>
        <v>0</v>
      </c>
      <c r="N260">
        <f>'Absolute counts'!N260/'Absolute counts'!N$1246*10000</f>
        <v>0</v>
      </c>
      <c r="O260">
        <f>'Absolute counts'!O260/'Absolute counts'!O$1246*10000</f>
        <v>0</v>
      </c>
      <c r="P260">
        <f>'Absolute counts'!P260/'Absolute counts'!P$1246*10000</f>
        <v>0</v>
      </c>
      <c r="Q260">
        <f t="shared" si="16"/>
        <v>0</v>
      </c>
      <c r="R260" t="str">
        <f t="shared" si="17"/>
        <v/>
      </c>
      <c r="S260">
        <f t="shared" si="18"/>
        <v>0</v>
      </c>
      <c r="T260">
        <f t="shared" si="19"/>
        <v>0</v>
      </c>
    </row>
    <row r="261" spans="1:20" x14ac:dyDescent="0.25">
      <c r="A261">
        <v>266</v>
      </c>
      <c r="B261" t="s">
        <v>109</v>
      </c>
      <c r="C261">
        <v>49700</v>
      </c>
      <c r="D261">
        <v>242</v>
      </c>
      <c r="E261" s="14">
        <f>'Absolute counts'!E261/'Absolute counts'!E$1246*10000</f>
        <v>5.810210631755823E-2</v>
      </c>
      <c r="F261" s="14">
        <f>'Absolute counts'!F261/'Absolute counts'!F$1246*10000</f>
        <v>1.3951106950580994E-2</v>
      </c>
      <c r="G261" s="14">
        <f>'Absolute counts'!G261/'Absolute counts'!G$1246*10000</f>
        <v>0.16071572067607748</v>
      </c>
      <c r="H261" s="14">
        <f>'Absolute counts'!H261/'Absolute counts'!H$1246*10000</f>
        <v>1.6633133354239198</v>
      </c>
      <c r="I261" s="14">
        <f>'Absolute counts'!I261/'Absolute counts'!I$1246*10000</f>
        <v>0.83830253598845117</v>
      </c>
      <c r="J261" s="14">
        <f>'Absolute counts'!J261/'Absolute counts'!J$1246*10000</f>
        <v>0.95588171398281152</v>
      </c>
      <c r="K261" s="14">
        <f>'Absolute counts'!K261/'Absolute counts'!K$1246*10000</f>
        <v>1.017062638345239</v>
      </c>
      <c r="L261" s="14">
        <f>'Absolute counts'!L261/'Absolute counts'!L$1246*10000</f>
        <v>1.1488576928115772</v>
      </c>
      <c r="M261">
        <f>'Absolute counts'!M261/'Absolute counts'!M$1246*10000</f>
        <v>0.49065807469860306</v>
      </c>
      <c r="N261">
        <f>'Absolute counts'!N261/'Absolute counts'!N$1246*10000</f>
        <v>0.17075190601815093</v>
      </c>
      <c r="O261">
        <f>'Absolute counts'!O261/'Absolute counts'!O$1246*10000</f>
        <v>1.4537951086829084</v>
      </c>
      <c r="P261">
        <f>'Absolute counts'!P261/'Absolute counts'!P$1246*10000</f>
        <v>4.5570626268002679E-2</v>
      </c>
      <c r="Q261">
        <f t="shared" si="16"/>
        <v>1</v>
      </c>
      <c r="R261">
        <f t="shared" si="17"/>
        <v>0.97724783995241638</v>
      </c>
      <c r="S261">
        <f t="shared" si="18"/>
        <v>0.67247559395494838</v>
      </c>
      <c r="T261">
        <f t="shared" si="19"/>
        <v>0.66192668169584845</v>
      </c>
    </row>
    <row r="262" spans="1:20" x14ac:dyDescent="0.25">
      <c r="A262">
        <v>267</v>
      </c>
      <c r="B262" t="s">
        <v>660</v>
      </c>
      <c r="C262">
        <v>33500</v>
      </c>
      <c r="D262">
        <v>814</v>
      </c>
      <c r="E262" s="14">
        <f>'Absolute counts'!E262/'Absolute counts'!E$1246*10000</f>
        <v>0</v>
      </c>
      <c r="F262" s="14">
        <f>'Absolute counts'!F262/'Absolute counts'!F$1246*10000</f>
        <v>0</v>
      </c>
      <c r="G262" s="14">
        <f>'Absolute counts'!G262/'Absolute counts'!G$1246*10000</f>
        <v>0</v>
      </c>
      <c r="H262" s="14">
        <f>'Absolute counts'!H262/'Absolute counts'!H$1246*10000</f>
        <v>0</v>
      </c>
      <c r="I262" s="14">
        <f>'Absolute counts'!I262/'Absolute counts'!I$1246*10000</f>
        <v>0</v>
      </c>
      <c r="J262" s="14">
        <f>'Absolute counts'!J262/'Absolute counts'!J$1246*10000</f>
        <v>0</v>
      </c>
      <c r="K262" s="14">
        <f>'Absolute counts'!K262/'Absolute counts'!K$1246*10000</f>
        <v>0</v>
      </c>
      <c r="L262" s="14">
        <f>'Absolute counts'!L262/'Absolute counts'!L$1246*10000</f>
        <v>0</v>
      </c>
      <c r="M262">
        <f>'Absolute counts'!M262/'Absolute counts'!M$1246*10000</f>
        <v>0</v>
      </c>
      <c r="N262">
        <f>'Absolute counts'!N262/'Absolute counts'!N$1246*10000</f>
        <v>0</v>
      </c>
      <c r="O262">
        <f>'Absolute counts'!O262/'Absolute counts'!O$1246*10000</f>
        <v>0</v>
      </c>
      <c r="P262">
        <f>'Absolute counts'!P262/'Absolute counts'!P$1246*10000</f>
        <v>0</v>
      </c>
      <c r="Q262">
        <f t="shared" si="16"/>
        <v>0</v>
      </c>
      <c r="R262" t="str">
        <f t="shared" si="17"/>
        <v/>
      </c>
      <c r="S262">
        <f t="shared" si="18"/>
        <v>0</v>
      </c>
      <c r="T262">
        <f t="shared" si="19"/>
        <v>0</v>
      </c>
    </row>
    <row r="263" spans="1:20" x14ac:dyDescent="0.25">
      <c r="A263">
        <v>268</v>
      </c>
      <c r="B263" t="s">
        <v>661</v>
      </c>
      <c r="C263">
        <v>34400</v>
      </c>
      <c r="D263">
        <v>619</v>
      </c>
      <c r="E263" s="14">
        <f>'Absolute counts'!E263/'Absolute counts'!E$1246*10000</f>
        <v>0</v>
      </c>
      <c r="F263" s="14">
        <f>'Absolute counts'!F263/'Absolute counts'!F$1246*10000</f>
        <v>0</v>
      </c>
      <c r="G263" s="14">
        <f>'Absolute counts'!G263/'Absolute counts'!G$1246*10000</f>
        <v>0</v>
      </c>
      <c r="H263" s="14">
        <f>'Absolute counts'!H263/'Absolute counts'!H$1246*10000</f>
        <v>0</v>
      </c>
      <c r="I263" s="14">
        <f>'Absolute counts'!I263/'Absolute counts'!I$1246*10000</f>
        <v>0</v>
      </c>
      <c r="J263" s="14">
        <f>'Absolute counts'!J263/'Absolute counts'!J$1246*10000</f>
        <v>0</v>
      </c>
      <c r="K263" s="14">
        <f>'Absolute counts'!K263/'Absolute counts'!K$1246*10000</f>
        <v>0</v>
      </c>
      <c r="L263" s="14">
        <f>'Absolute counts'!L263/'Absolute counts'!L$1246*10000</f>
        <v>0</v>
      </c>
      <c r="M263">
        <f>'Absolute counts'!M263/'Absolute counts'!M$1246*10000</f>
        <v>0</v>
      </c>
      <c r="N263">
        <f>'Absolute counts'!N263/'Absolute counts'!N$1246*10000</f>
        <v>0</v>
      </c>
      <c r="O263">
        <f>'Absolute counts'!O263/'Absolute counts'!O$1246*10000</f>
        <v>0</v>
      </c>
      <c r="P263">
        <f>'Absolute counts'!P263/'Absolute counts'!P$1246*10000</f>
        <v>0</v>
      </c>
      <c r="Q263">
        <f t="shared" si="16"/>
        <v>0</v>
      </c>
      <c r="R263" t="str">
        <f t="shared" si="17"/>
        <v/>
      </c>
      <c r="S263">
        <f t="shared" si="18"/>
        <v>0</v>
      </c>
      <c r="T263">
        <f t="shared" si="19"/>
        <v>0</v>
      </c>
    </row>
    <row r="264" spans="1:20" x14ac:dyDescent="0.25">
      <c r="A264">
        <v>269</v>
      </c>
      <c r="B264" t="s">
        <v>110</v>
      </c>
      <c r="C264">
        <v>17100</v>
      </c>
      <c r="D264">
        <v>425</v>
      </c>
      <c r="E264" s="14">
        <f>'Absolute counts'!E264/'Absolute counts'!E$1246*10000</f>
        <v>0.61588232696611711</v>
      </c>
      <c r="F264" s="14">
        <f>'Absolute counts'!F264/'Absolute counts'!F$1246*10000</f>
        <v>7.8963265340288427</v>
      </c>
      <c r="G264" s="14">
        <f>'Absolute counts'!G264/'Absolute counts'!G$1246*10000</f>
        <v>7.5714961740729825</v>
      </c>
      <c r="H264" s="14">
        <f>'Absolute counts'!H264/'Absolute counts'!H$1246*10000</f>
        <v>2.1897748957186467</v>
      </c>
      <c r="I264" s="14">
        <f>'Absolute counts'!I264/'Absolute counts'!I$1246*10000</f>
        <v>0.25888754787878637</v>
      </c>
      <c r="J264" s="14">
        <f>'Absolute counts'!J264/'Absolute counts'!J$1246*10000</f>
        <v>0.73863586989580887</v>
      </c>
      <c r="K264" s="14">
        <f>'Absolute counts'!K264/'Absolute counts'!K$1246*10000</f>
        <v>0.52265718914963677</v>
      </c>
      <c r="L264" s="14">
        <f>'Absolute counts'!L264/'Absolute counts'!L$1246*10000</f>
        <v>4.0310796239002709E-2</v>
      </c>
      <c r="M264">
        <f>'Absolute counts'!M264/'Absolute counts'!M$1246*10000</f>
        <v>6.0105614150578877</v>
      </c>
      <c r="N264">
        <f>'Absolute counts'!N264/'Absolute counts'!N$1246*10000</f>
        <v>0.42687976504537734</v>
      </c>
      <c r="O264">
        <f>'Absolute counts'!O264/'Absolute counts'!O$1246*10000</f>
        <v>4.6709029943489577</v>
      </c>
      <c r="P264">
        <f>'Absolute counts'!P264/'Absolute counts'!P$1246*10000</f>
        <v>1.0481244041640616</v>
      </c>
      <c r="Q264">
        <f t="shared" si="16"/>
        <v>1</v>
      </c>
      <c r="R264">
        <f t="shared" si="17"/>
        <v>0.83749836968609159</v>
      </c>
      <c r="S264">
        <f t="shared" si="18"/>
        <v>2.8276657911015457</v>
      </c>
      <c r="T264">
        <f t="shared" si="19"/>
        <v>2.4393558749710573</v>
      </c>
    </row>
    <row r="265" spans="1:20" x14ac:dyDescent="0.25">
      <c r="A265">
        <v>270</v>
      </c>
      <c r="B265" t="s">
        <v>662</v>
      </c>
      <c r="C265">
        <v>103600</v>
      </c>
      <c r="D265">
        <v>871</v>
      </c>
      <c r="E265" s="14">
        <f>'Absolute counts'!E265/'Absolute counts'!E$1246*10000</f>
        <v>0</v>
      </c>
      <c r="F265" s="14">
        <f>'Absolute counts'!F265/'Absolute counts'!F$1246*10000</f>
        <v>0</v>
      </c>
      <c r="G265" s="14">
        <f>'Absolute counts'!G265/'Absolute counts'!G$1246*10000</f>
        <v>0</v>
      </c>
      <c r="H265" s="14">
        <f>'Absolute counts'!H265/'Absolute counts'!H$1246*10000</f>
        <v>0</v>
      </c>
      <c r="I265" s="14">
        <f>'Absolute counts'!I265/'Absolute counts'!I$1246*10000</f>
        <v>0</v>
      </c>
      <c r="J265" s="14">
        <f>'Absolute counts'!J265/'Absolute counts'!J$1246*10000</f>
        <v>0</v>
      </c>
      <c r="K265" s="14">
        <f>'Absolute counts'!K265/'Absolute counts'!K$1246*10000</f>
        <v>0</v>
      </c>
      <c r="L265" s="14">
        <f>'Absolute counts'!L265/'Absolute counts'!L$1246*10000</f>
        <v>0</v>
      </c>
      <c r="M265">
        <f>'Absolute counts'!M265/'Absolute counts'!M$1246*10000</f>
        <v>0</v>
      </c>
      <c r="N265">
        <f>'Absolute counts'!N265/'Absolute counts'!N$1246*10000</f>
        <v>0</v>
      </c>
      <c r="O265">
        <f>'Absolute counts'!O265/'Absolute counts'!O$1246*10000</f>
        <v>0</v>
      </c>
      <c r="P265">
        <f>'Absolute counts'!P265/'Absolute counts'!P$1246*10000</f>
        <v>0</v>
      </c>
      <c r="Q265">
        <f t="shared" si="16"/>
        <v>0</v>
      </c>
      <c r="R265" t="str">
        <f t="shared" si="17"/>
        <v/>
      </c>
      <c r="S265">
        <f t="shared" si="18"/>
        <v>0</v>
      </c>
      <c r="T265">
        <f t="shared" si="19"/>
        <v>0</v>
      </c>
    </row>
    <row r="266" spans="1:20" x14ac:dyDescent="0.25">
      <c r="A266">
        <v>271</v>
      </c>
      <c r="B266" t="s">
        <v>111</v>
      </c>
      <c r="C266">
        <v>79600</v>
      </c>
      <c r="D266">
        <v>339</v>
      </c>
      <c r="E266" s="14">
        <f>'Absolute counts'!E266/'Absolute counts'!E$1246*10000</f>
        <v>2.3240842527023287E-2</v>
      </c>
      <c r="F266" s="14">
        <f>'Absolute counts'!F266/'Absolute counts'!F$1246*10000</f>
        <v>0.29297324596220087</v>
      </c>
      <c r="G266" s="14">
        <f>'Absolute counts'!G266/'Absolute counts'!G$1246*10000</f>
        <v>0</v>
      </c>
      <c r="H266" s="14">
        <f>'Absolute counts'!H266/'Absolute counts'!H$1246*10000</f>
        <v>0.36623412890067958</v>
      </c>
      <c r="I266" s="14">
        <f>'Absolute counts'!I266/'Absolute counts'!I$1246*10000</f>
        <v>7.3967870822510398E-2</v>
      </c>
      <c r="J266" s="14">
        <f>'Absolute counts'!J266/'Absolute counts'!J$1246*10000</f>
        <v>2.8459205575397344</v>
      </c>
      <c r="K266" s="14">
        <f>'Absolute counts'!K266/'Absolute counts'!K$1246*10000</f>
        <v>2.500278985932046</v>
      </c>
      <c r="L266" s="14">
        <f>'Absolute counts'!L266/'Absolute counts'!L$1246*10000</f>
        <v>2.0155398119501355E-2</v>
      </c>
      <c r="M266">
        <f>'Absolute counts'!M266/'Absolute counts'!M$1246*10000</f>
        <v>0</v>
      </c>
      <c r="N266">
        <f>'Absolute counts'!N266/'Absolute counts'!N$1246*10000</f>
        <v>0.52079331335536039</v>
      </c>
      <c r="O266">
        <f>'Absolute counts'!O266/'Absolute counts'!O$1246*10000</f>
        <v>9.3793232818252161E-3</v>
      </c>
      <c r="P266">
        <f>'Absolute counts'!P266/'Absolute counts'!P$1246*10000</f>
        <v>2.843607079123367</v>
      </c>
      <c r="Q266">
        <f t="shared" si="16"/>
        <v>1</v>
      </c>
      <c r="R266">
        <f t="shared" si="17"/>
        <v>0.79534029307800702</v>
      </c>
      <c r="S266">
        <f t="shared" si="18"/>
        <v>0.87180223309774207</v>
      </c>
      <c r="T266">
        <f t="shared" si="19"/>
        <v>0.67878702277601077</v>
      </c>
    </row>
    <row r="267" spans="1:20" x14ac:dyDescent="0.25">
      <c r="A267">
        <v>272</v>
      </c>
      <c r="B267" t="s">
        <v>112</v>
      </c>
      <c r="C267">
        <v>72300</v>
      </c>
      <c r="D267">
        <v>141</v>
      </c>
      <c r="E267" s="14">
        <f>'Absolute counts'!E267/'Absolute counts'!E$1246*10000</f>
        <v>0</v>
      </c>
      <c r="F267" s="14">
        <f>'Absolute counts'!F267/'Absolute counts'!F$1246*10000</f>
        <v>0</v>
      </c>
      <c r="G267" s="14">
        <f>'Absolute counts'!G267/'Absolute counts'!G$1246*10000</f>
        <v>0</v>
      </c>
      <c r="H267" s="14">
        <f>'Absolute counts'!H267/'Absolute counts'!H$1246*10000</f>
        <v>0</v>
      </c>
      <c r="I267" s="14">
        <f>'Absolute counts'!I267/'Absolute counts'!I$1246*10000</f>
        <v>0</v>
      </c>
      <c r="J267" s="14">
        <f>'Absolute counts'!J267/'Absolute counts'!J$1246*10000</f>
        <v>0</v>
      </c>
      <c r="K267" s="14">
        <f>'Absolute counts'!K267/'Absolute counts'!K$1246*10000</f>
        <v>0</v>
      </c>
      <c r="L267" s="14">
        <f>'Absolute counts'!L267/'Absolute counts'!L$1246*10000</f>
        <v>0</v>
      </c>
      <c r="M267">
        <f>'Absolute counts'!M267/'Absolute counts'!M$1246*10000</f>
        <v>0</v>
      </c>
      <c r="N267">
        <f>'Absolute counts'!N267/'Absolute counts'!N$1246*10000</f>
        <v>3.4150381203630183E-2</v>
      </c>
      <c r="O267">
        <f>'Absolute counts'!O267/'Absolute counts'!O$1246*10000</f>
        <v>0</v>
      </c>
      <c r="P267">
        <f>'Absolute counts'!P267/'Absolute counts'!P$1246*10000</f>
        <v>0</v>
      </c>
      <c r="Q267">
        <f t="shared" si="16"/>
        <v>1</v>
      </c>
      <c r="R267">
        <f t="shared" si="17"/>
        <v>0.25498114530639771</v>
      </c>
      <c r="S267">
        <f t="shared" si="18"/>
        <v>0</v>
      </c>
      <c r="T267">
        <f t="shared" si="19"/>
        <v>6.8300762407260364E-3</v>
      </c>
    </row>
    <row r="268" spans="1:20" x14ac:dyDescent="0.25">
      <c r="A268">
        <v>274</v>
      </c>
      <c r="B268" t="s">
        <v>113</v>
      </c>
      <c r="C268">
        <v>26400</v>
      </c>
      <c r="D268">
        <v>879</v>
      </c>
      <c r="E268" s="14">
        <f>'Absolute counts'!E268/'Absolute counts'!E$1246*10000</f>
        <v>27.970353981272527</v>
      </c>
      <c r="F268" s="14">
        <f>'Absolute counts'!F268/'Absolute counts'!F$1246*10000</f>
        <v>4.2271854060260408</v>
      </c>
      <c r="G268" s="14">
        <f>'Absolute counts'!G268/'Absolute counts'!G$1246*10000</f>
        <v>2.7678818560880005</v>
      </c>
      <c r="H268" s="14">
        <f>'Absolute counts'!H268/'Absolute counts'!H$1246*10000</f>
        <v>9.2779312654838826</v>
      </c>
      <c r="I268" s="14">
        <f>'Absolute counts'!I268/'Absolute counts'!I$1246*10000</f>
        <v>11.045868709494886</v>
      </c>
      <c r="J268" s="14">
        <f>'Absolute counts'!J268/'Absolute counts'!J$1246*10000</f>
        <v>28.002989302814637</v>
      </c>
      <c r="K268" s="14">
        <f>'Absolute counts'!K268/'Absolute counts'!K$1246*10000</f>
        <v>17.021673322305737</v>
      </c>
      <c r="L268" s="14">
        <f>'Absolute counts'!L268/'Absolute counts'!L$1246*10000</f>
        <v>8.5055780064295714</v>
      </c>
      <c r="M268">
        <f>'Absolute counts'!M268/'Absolute counts'!M$1246*10000</f>
        <v>18.645006838546916</v>
      </c>
      <c r="N268">
        <f>'Absolute counts'!N268/'Absolute counts'!N$1246*10000</f>
        <v>26.432395051609763</v>
      </c>
      <c r="O268">
        <f>'Absolute counts'!O268/'Absolute counts'!O$1246*10000</f>
        <v>13.947053720074097</v>
      </c>
      <c r="P268">
        <f>'Absolute counts'!P268/'Absolute counts'!P$1246*10000</f>
        <v>36.739038897263754</v>
      </c>
      <c r="Q268">
        <f t="shared" si="16"/>
        <v>1</v>
      </c>
      <c r="R268">
        <f t="shared" si="17"/>
        <v>0.32149371535415877</v>
      </c>
      <c r="S268">
        <f t="shared" si="18"/>
        <v>14.330554834783673</v>
      </c>
      <c r="T268">
        <f t="shared" si="19"/>
        <v>20.853814502784822</v>
      </c>
    </row>
    <row r="269" spans="1:20" x14ac:dyDescent="0.25">
      <c r="A269">
        <v>275</v>
      </c>
      <c r="B269" t="s">
        <v>663</v>
      </c>
      <c r="C269">
        <v>49300</v>
      </c>
      <c r="D269">
        <v>477</v>
      </c>
      <c r="E269" s="14">
        <f>'Absolute counts'!E269/'Absolute counts'!E$1246*10000</f>
        <v>0</v>
      </c>
      <c r="F269" s="14">
        <f>'Absolute counts'!F269/'Absolute counts'!F$1246*10000</f>
        <v>0</v>
      </c>
      <c r="G269" s="14">
        <f>'Absolute counts'!G269/'Absolute counts'!G$1246*10000</f>
        <v>0</v>
      </c>
      <c r="H269" s="14">
        <f>'Absolute counts'!H269/'Absolute counts'!H$1246*10000</f>
        <v>0</v>
      </c>
      <c r="I269" s="14">
        <f>'Absolute counts'!I269/'Absolute counts'!I$1246*10000</f>
        <v>0</v>
      </c>
      <c r="J269" s="14">
        <f>'Absolute counts'!J269/'Absolute counts'!J$1246*10000</f>
        <v>0</v>
      </c>
      <c r="K269" s="14">
        <f>'Absolute counts'!K269/'Absolute counts'!K$1246*10000</f>
        <v>0</v>
      </c>
      <c r="L269" s="14">
        <f>'Absolute counts'!L269/'Absolute counts'!L$1246*10000</f>
        <v>0</v>
      </c>
      <c r="M269">
        <f>'Absolute counts'!M269/'Absolute counts'!M$1246*10000</f>
        <v>0</v>
      </c>
      <c r="N269">
        <f>'Absolute counts'!N269/'Absolute counts'!N$1246*10000</f>
        <v>0</v>
      </c>
      <c r="O269">
        <f>'Absolute counts'!O269/'Absolute counts'!O$1246*10000</f>
        <v>0</v>
      </c>
      <c r="P269">
        <f>'Absolute counts'!P269/'Absolute counts'!P$1246*10000</f>
        <v>0</v>
      </c>
      <c r="Q269">
        <f t="shared" si="16"/>
        <v>0</v>
      </c>
      <c r="R269" t="str">
        <f t="shared" si="17"/>
        <v/>
      </c>
      <c r="S269">
        <f t="shared" si="18"/>
        <v>0</v>
      </c>
      <c r="T269">
        <f t="shared" si="19"/>
        <v>0</v>
      </c>
    </row>
    <row r="270" spans="1:20" x14ac:dyDescent="0.25">
      <c r="A270">
        <v>276</v>
      </c>
      <c r="B270" t="s">
        <v>664</v>
      </c>
      <c r="C270">
        <v>33800</v>
      </c>
      <c r="D270">
        <v>961</v>
      </c>
      <c r="E270" s="14">
        <f>'Absolute counts'!E270/'Absolute counts'!E$1246*10000</f>
        <v>0</v>
      </c>
      <c r="F270" s="14">
        <f>'Absolute counts'!F270/'Absolute counts'!F$1246*10000</f>
        <v>0</v>
      </c>
      <c r="G270" s="14">
        <f>'Absolute counts'!G270/'Absolute counts'!G$1246*10000</f>
        <v>0</v>
      </c>
      <c r="H270" s="14">
        <f>'Absolute counts'!H270/'Absolute counts'!H$1246*10000</f>
        <v>0</v>
      </c>
      <c r="I270" s="14">
        <f>'Absolute counts'!I270/'Absolute counts'!I$1246*10000</f>
        <v>0</v>
      </c>
      <c r="J270" s="14">
        <f>'Absolute counts'!J270/'Absolute counts'!J$1246*10000</f>
        <v>0</v>
      </c>
      <c r="K270" s="14">
        <f>'Absolute counts'!K270/'Absolute counts'!K$1246*10000</f>
        <v>0</v>
      </c>
      <c r="L270" s="14">
        <f>'Absolute counts'!L270/'Absolute counts'!L$1246*10000</f>
        <v>0</v>
      </c>
      <c r="M270">
        <f>'Absolute counts'!M270/'Absolute counts'!M$1246*10000</f>
        <v>0</v>
      </c>
      <c r="N270">
        <f>'Absolute counts'!N270/'Absolute counts'!N$1246*10000</f>
        <v>0</v>
      </c>
      <c r="O270">
        <f>'Absolute counts'!O270/'Absolute counts'!O$1246*10000</f>
        <v>0</v>
      </c>
      <c r="P270">
        <f>'Absolute counts'!P270/'Absolute counts'!P$1246*10000</f>
        <v>0</v>
      </c>
      <c r="Q270">
        <f t="shared" si="16"/>
        <v>0</v>
      </c>
      <c r="R270" t="str">
        <f t="shared" si="17"/>
        <v/>
      </c>
      <c r="S270">
        <f t="shared" si="18"/>
        <v>0</v>
      </c>
      <c r="T270">
        <f t="shared" si="19"/>
        <v>0</v>
      </c>
    </row>
    <row r="271" spans="1:20" x14ac:dyDescent="0.25">
      <c r="A271">
        <v>277</v>
      </c>
      <c r="B271" t="s">
        <v>665</v>
      </c>
      <c r="C271">
        <v>103800</v>
      </c>
      <c r="D271">
        <v>871</v>
      </c>
      <c r="E271" s="14">
        <f>'Absolute counts'!E271/'Absolute counts'!E$1246*10000</f>
        <v>0</v>
      </c>
      <c r="F271" s="14">
        <f>'Absolute counts'!F271/'Absolute counts'!F$1246*10000</f>
        <v>0</v>
      </c>
      <c r="G271" s="14">
        <f>'Absolute counts'!G271/'Absolute counts'!G$1246*10000</f>
        <v>0</v>
      </c>
      <c r="H271" s="14">
        <f>'Absolute counts'!H271/'Absolute counts'!H$1246*10000</f>
        <v>0</v>
      </c>
      <c r="I271" s="14">
        <f>'Absolute counts'!I271/'Absolute counts'!I$1246*10000</f>
        <v>0</v>
      </c>
      <c r="J271" s="14">
        <f>'Absolute counts'!J271/'Absolute counts'!J$1246*10000</f>
        <v>0</v>
      </c>
      <c r="K271" s="14">
        <f>'Absolute counts'!K271/'Absolute counts'!K$1246*10000</f>
        <v>0</v>
      </c>
      <c r="L271" s="14">
        <f>'Absolute counts'!L271/'Absolute counts'!L$1246*10000</f>
        <v>0</v>
      </c>
      <c r="M271">
        <f>'Absolute counts'!M271/'Absolute counts'!M$1246*10000</f>
        <v>0</v>
      </c>
      <c r="N271">
        <f>'Absolute counts'!N271/'Absolute counts'!N$1246*10000</f>
        <v>0</v>
      </c>
      <c r="O271">
        <f>'Absolute counts'!O271/'Absolute counts'!O$1246*10000</f>
        <v>0</v>
      </c>
      <c r="P271">
        <f>'Absolute counts'!P271/'Absolute counts'!P$1246*10000</f>
        <v>0</v>
      </c>
      <c r="Q271">
        <f t="shared" si="16"/>
        <v>0</v>
      </c>
      <c r="R271" t="str">
        <f t="shared" si="17"/>
        <v/>
      </c>
      <c r="S271">
        <f t="shared" si="18"/>
        <v>0</v>
      </c>
      <c r="T271">
        <f t="shared" si="19"/>
        <v>0</v>
      </c>
    </row>
    <row r="272" spans="1:20" x14ac:dyDescent="0.25">
      <c r="A272">
        <v>278</v>
      </c>
      <c r="B272" t="s">
        <v>114</v>
      </c>
      <c r="C272">
        <v>50000</v>
      </c>
      <c r="D272">
        <v>477</v>
      </c>
      <c r="E272" s="14">
        <f>'Absolute counts'!E272/'Absolute counts'!E$1246*10000</f>
        <v>3.2769587963102835</v>
      </c>
      <c r="F272" s="14">
        <f>'Absolute counts'!F272/'Absolute counts'!F$1246*10000</f>
        <v>2.2461282190435399</v>
      </c>
      <c r="G272" s="14">
        <f>'Absolute counts'!G272/'Absolute counts'!G$1246*10000</f>
        <v>3.9107492031178852</v>
      </c>
      <c r="H272" s="14">
        <f>'Absolute counts'!H272/'Absolute counts'!H$1246*10000</f>
        <v>2.2813334279438164</v>
      </c>
      <c r="I272" s="14">
        <f>'Absolute counts'!I272/'Absolute counts'!I$1246*10000</f>
        <v>4.7832556465223393</v>
      </c>
      <c r="J272" s="14">
        <f>'Absolute counts'!J272/'Absolute counts'!J$1246*10000</f>
        <v>2.3462551161396283</v>
      </c>
      <c r="K272" s="14">
        <f>'Absolute counts'!K272/'Absolute counts'!K$1246*10000</f>
        <v>2.1330063665295986</v>
      </c>
      <c r="L272" s="14">
        <f>'Absolute counts'!L272/'Absolute counts'!L$1246*10000</f>
        <v>1.3504116740065908</v>
      </c>
      <c r="M272">
        <f>'Absolute counts'!M272/'Absolute counts'!M$1246*10000</f>
        <v>2.6168430650592165</v>
      </c>
      <c r="N272">
        <f>'Absolute counts'!N272/'Absolute counts'!N$1246*10000</f>
        <v>1.1696505562243338</v>
      </c>
      <c r="O272">
        <f>'Absolute counts'!O272/'Absolute counts'!O$1246*10000</f>
        <v>2.0353131521560717</v>
      </c>
      <c r="P272">
        <f>'Absolute counts'!P272/'Absolute counts'!P$1246*10000</f>
        <v>6.1520345461803609</v>
      </c>
      <c r="Q272">
        <f t="shared" si="16"/>
        <v>1</v>
      </c>
      <c r="R272">
        <f t="shared" si="17"/>
        <v>0.71558813319294146</v>
      </c>
      <c r="S272">
        <f t="shared" si="18"/>
        <v>2.9968123965152986</v>
      </c>
      <c r="T272">
        <f t="shared" si="19"/>
        <v>2.6648505987253146</v>
      </c>
    </row>
    <row r="273" spans="1:20" x14ac:dyDescent="0.25">
      <c r="A273">
        <v>279</v>
      </c>
      <c r="B273" t="s">
        <v>115</v>
      </c>
      <c r="C273">
        <v>25800</v>
      </c>
      <c r="D273">
        <v>894</v>
      </c>
      <c r="E273" s="14">
        <f>'Absolute counts'!E273/'Absolute counts'!E$1246*10000</f>
        <v>0.11620421263511646</v>
      </c>
      <c r="F273" s="14">
        <f>'Absolute counts'!F273/'Absolute counts'!F$1246*10000</f>
        <v>2.7902213901161987E-2</v>
      </c>
      <c r="G273" s="14">
        <f>'Absolute counts'!G273/'Absolute counts'!G$1246*10000</f>
        <v>3.5714604594683882E-2</v>
      </c>
      <c r="H273" s="14">
        <f>'Absolute counts'!H273/'Absolute counts'!H$1246*10000</f>
        <v>3.8149388427154124E-2</v>
      </c>
      <c r="I273" s="14">
        <f>'Absolute counts'!I273/'Absolute counts'!I$1246*10000</f>
        <v>6.1639892352092003E-2</v>
      </c>
      <c r="J273" s="14">
        <f>'Absolute counts'!J273/'Absolute counts'!J$1246*10000</f>
        <v>0.23897042849570288</v>
      </c>
      <c r="K273" s="14">
        <f>'Absolute counts'!K273/'Absolute counts'!K$1246*10000</f>
        <v>2.8251739954034422E-2</v>
      </c>
      <c r="L273" s="14">
        <f>'Absolute counts'!L273/'Absolute counts'!L$1246*10000</f>
        <v>0</v>
      </c>
      <c r="M273">
        <f>'Absolute counts'!M273/'Absolute counts'!M$1246*10000</f>
        <v>6.1332259337325383E-2</v>
      </c>
      <c r="N273">
        <f>'Absolute counts'!N273/'Absolute counts'!N$1246*10000</f>
        <v>0.15367671541633585</v>
      </c>
      <c r="O273">
        <f>'Absolute counts'!O273/'Absolute counts'!O$1246*10000</f>
        <v>6.5655262972776518E-2</v>
      </c>
      <c r="P273">
        <f>'Absolute counts'!P273/'Absolute counts'!P$1246*10000</f>
        <v>0.17316837981841016</v>
      </c>
      <c r="Q273">
        <f t="shared" si="16"/>
        <v>1</v>
      </c>
      <c r="R273">
        <f t="shared" si="17"/>
        <v>0.77967016105305909</v>
      </c>
      <c r="S273">
        <f t="shared" si="18"/>
        <v>7.8118925765706532E-2</v>
      </c>
      <c r="T273">
        <f t="shared" si="19"/>
        <v>9.076652350896959E-2</v>
      </c>
    </row>
    <row r="274" spans="1:20" x14ac:dyDescent="0.25">
      <c r="A274">
        <v>280</v>
      </c>
      <c r="B274" t="s">
        <v>666</v>
      </c>
      <c r="C274">
        <v>87100</v>
      </c>
      <c r="D274">
        <v>987</v>
      </c>
      <c r="E274" s="14">
        <f>'Absolute counts'!E274/'Absolute counts'!E$1246*10000</f>
        <v>0</v>
      </c>
      <c r="F274" s="14">
        <f>'Absolute counts'!F274/'Absolute counts'!F$1246*10000</f>
        <v>0</v>
      </c>
      <c r="G274" s="14">
        <f>'Absolute counts'!G274/'Absolute counts'!G$1246*10000</f>
        <v>0</v>
      </c>
      <c r="H274" s="14">
        <f>'Absolute counts'!H274/'Absolute counts'!H$1246*10000</f>
        <v>0</v>
      </c>
      <c r="I274" s="14">
        <f>'Absolute counts'!I274/'Absolute counts'!I$1246*10000</f>
        <v>0</v>
      </c>
      <c r="J274" s="14">
        <f>'Absolute counts'!J274/'Absolute counts'!J$1246*10000</f>
        <v>0</v>
      </c>
      <c r="K274" s="14">
        <f>'Absolute counts'!K274/'Absolute counts'!K$1246*10000</f>
        <v>0</v>
      </c>
      <c r="L274" s="14">
        <f>'Absolute counts'!L274/'Absolute counts'!L$1246*10000</f>
        <v>0</v>
      </c>
      <c r="M274">
        <f>'Absolute counts'!M274/'Absolute counts'!M$1246*10000</f>
        <v>0</v>
      </c>
      <c r="N274">
        <f>'Absolute counts'!N274/'Absolute counts'!N$1246*10000</f>
        <v>0</v>
      </c>
      <c r="O274">
        <f>'Absolute counts'!O274/'Absolute counts'!O$1246*10000</f>
        <v>2.813796984547565E-2</v>
      </c>
      <c r="P274">
        <f>'Absolute counts'!P274/'Absolute counts'!P$1246*10000</f>
        <v>0</v>
      </c>
      <c r="Q274">
        <f t="shared" si="16"/>
        <v>1</v>
      </c>
      <c r="R274">
        <f t="shared" si="17"/>
        <v>0.25498114530639771</v>
      </c>
      <c r="S274">
        <f t="shared" si="18"/>
        <v>0</v>
      </c>
      <c r="T274">
        <f t="shared" si="19"/>
        <v>5.6275939690951298E-3</v>
      </c>
    </row>
    <row r="275" spans="1:20" x14ac:dyDescent="0.25">
      <c r="A275">
        <v>281</v>
      </c>
      <c r="B275" t="s">
        <v>116</v>
      </c>
      <c r="C275">
        <v>14900</v>
      </c>
      <c r="D275">
        <v>394</v>
      </c>
      <c r="E275" s="14">
        <f>'Absolute counts'!E275/'Absolute counts'!E$1246*10000</f>
        <v>1.9406103510064445</v>
      </c>
      <c r="F275" s="14">
        <f>'Absolute counts'!F275/'Absolute counts'!F$1246*10000</f>
        <v>3.4738256306946673</v>
      </c>
      <c r="G275" s="14">
        <f>'Absolute counts'!G275/'Absolute counts'!G$1246*10000</f>
        <v>2.0357324618969814</v>
      </c>
      <c r="H275" s="14">
        <f>'Absolute counts'!H275/'Absolute counts'!H$1246*10000</f>
        <v>1.8388005221888286</v>
      </c>
      <c r="I275" s="14">
        <f>'Absolute counts'!I275/'Absolute counts'!I$1246*10000</f>
        <v>1.1588299762193295</v>
      </c>
      <c r="J275" s="14">
        <f>'Absolute counts'!J275/'Absolute counts'!J$1246*10000</f>
        <v>3.9973235312008479</v>
      </c>
      <c r="K275" s="14">
        <f>'Absolute counts'!K275/'Absolute counts'!K$1246*10000</f>
        <v>0.15538456974718928</v>
      </c>
      <c r="L275" s="14">
        <f>'Absolute counts'!L275/'Absolute counts'!L$1246*10000</f>
        <v>8.3644902195930637</v>
      </c>
      <c r="M275">
        <f>'Absolute counts'!M275/'Absolute counts'!M$1246*10000</f>
        <v>5.4994592539135096</v>
      </c>
      <c r="N275">
        <f>'Absolute counts'!N275/'Absolute counts'!N$1246*10000</f>
        <v>2.8430192352022128</v>
      </c>
      <c r="O275">
        <f>'Absolute counts'!O275/'Absolute counts'!O$1246*10000</f>
        <v>12.587051844209439</v>
      </c>
      <c r="P275">
        <f>'Absolute counts'!P275/'Absolute counts'!P$1246*10000</f>
        <v>0.32810850912961925</v>
      </c>
      <c r="Q275">
        <f t="shared" si="16"/>
        <v>1</v>
      </c>
      <c r="R275">
        <f t="shared" si="17"/>
        <v>6.6742166247782647E-2</v>
      </c>
      <c r="S275">
        <f t="shared" si="18"/>
        <v>2.0857867204220413</v>
      </c>
      <c r="T275">
        <f t="shared" si="19"/>
        <v>5.9244258124095692</v>
      </c>
    </row>
    <row r="276" spans="1:20" x14ac:dyDescent="0.25">
      <c r="A276">
        <v>283</v>
      </c>
      <c r="B276" t="s">
        <v>667</v>
      </c>
      <c r="C276">
        <v>87300</v>
      </c>
      <c r="D276">
        <v>987</v>
      </c>
      <c r="E276" s="14">
        <f>'Absolute counts'!E276/'Absolute counts'!E$1246*10000</f>
        <v>0</v>
      </c>
      <c r="F276" s="14">
        <f>'Absolute counts'!F276/'Absolute counts'!F$1246*10000</f>
        <v>0</v>
      </c>
      <c r="G276" s="14">
        <f>'Absolute counts'!G276/'Absolute counts'!G$1246*10000</f>
        <v>0</v>
      </c>
      <c r="H276" s="14">
        <f>'Absolute counts'!H276/'Absolute counts'!H$1246*10000</f>
        <v>0</v>
      </c>
      <c r="I276" s="14">
        <f>'Absolute counts'!I276/'Absolute counts'!I$1246*10000</f>
        <v>0</v>
      </c>
      <c r="J276" s="14">
        <f>'Absolute counts'!J276/'Absolute counts'!J$1246*10000</f>
        <v>0</v>
      </c>
      <c r="K276" s="14">
        <f>'Absolute counts'!K276/'Absolute counts'!K$1246*10000</f>
        <v>0</v>
      </c>
      <c r="L276" s="14">
        <f>'Absolute counts'!L276/'Absolute counts'!L$1246*10000</f>
        <v>0</v>
      </c>
      <c r="M276">
        <f>'Absolute counts'!M276/'Absolute counts'!M$1246*10000</f>
        <v>0</v>
      </c>
      <c r="N276">
        <f>'Absolute counts'!N276/'Absolute counts'!N$1246*10000</f>
        <v>0</v>
      </c>
      <c r="O276">
        <f>'Absolute counts'!O276/'Absolute counts'!O$1246*10000</f>
        <v>0</v>
      </c>
      <c r="P276">
        <f>'Absolute counts'!P276/'Absolute counts'!P$1246*10000</f>
        <v>0</v>
      </c>
      <c r="Q276">
        <f t="shared" si="16"/>
        <v>0</v>
      </c>
      <c r="R276" t="str">
        <f t="shared" si="17"/>
        <v/>
      </c>
      <c r="S276">
        <f t="shared" si="18"/>
        <v>0</v>
      </c>
      <c r="T276">
        <f t="shared" si="19"/>
        <v>0</v>
      </c>
    </row>
    <row r="277" spans="1:20" x14ac:dyDescent="0.25">
      <c r="A277">
        <v>284</v>
      </c>
      <c r="B277" t="s">
        <v>668</v>
      </c>
      <c r="C277">
        <v>33900</v>
      </c>
      <c r="D277">
        <v>961</v>
      </c>
      <c r="E277" s="14">
        <f>'Absolute counts'!E277/'Absolute counts'!E$1246*10000</f>
        <v>0</v>
      </c>
      <c r="F277" s="14">
        <f>'Absolute counts'!F277/'Absolute counts'!F$1246*10000</f>
        <v>0</v>
      </c>
      <c r="G277" s="14">
        <f>'Absolute counts'!G277/'Absolute counts'!G$1246*10000</f>
        <v>0</v>
      </c>
      <c r="H277" s="14">
        <f>'Absolute counts'!H277/'Absolute counts'!H$1246*10000</f>
        <v>0</v>
      </c>
      <c r="I277" s="14">
        <f>'Absolute counts'!I277/'Absolute counts'!I$1246*10000</f>
        <v>0</v>
      </c>
      <c r="J277" s="14">
        <f>'Absolute counts'!J277/'Absolute counts'!J$1246*10000</f>
        <v>0</v>
      </c>
      <c r="K277" s="14">
        <f>'Absolute counts'!K277/'Absolute counts'!K$1246*10000</f>
        <v>0</v>
      </c>
      <c r="L277" s="14">
        <f>'Absolute counts'!L277/'Absolute counts'!L$1246*10000</f>
        <v>0</v>
      </c>
      <c r="M277">
        <f>'Absolute counts'!M277/'Absolute counts'!M$1246*10000</f>
        <v>0</v>
      </c>
      <c r="N277">
        <f>'Absolute counts'!N277/'Absolute counts'!N$1246*10000</f>
        <v>0</v>
      </c>
      <c r="O277">
        <f>'Absolute counts'!O277/'Absolute counts'!O$1246*10000</f>
        <v>0</v>
      </c>
      <c r="P277">
        <f>'Absolute counts'!P277/'Absolute counts'!P$1246*10000</f>
        <v>0</v>
      </c>
      <c r="Q277">
        <f t="shared" si="16"/>
        <v>0</v>
      </c>
      <c r="R277" t="str">
        <f t="shared" si="17"/>
        <v/>
      </c>
      <c r="S277">
        <f t="shared" si="18"/>
        <v>0</v>
      </c>
      <c r="T277">
        <f t="shared" si="19"/>
        <v>0</v>
      </c>
    </row>
    <row r="278" spans="1:20" x14ac:dyDescent="0.25">
      <c r="A278">
        <v>285</v>
      </c>
      <c r="B278" t="s">
        <v>669</v>
      </c>
      <c r="C278">
        <v>104000</v>
      </c>
      <c r="D278">
        <v>871</v>
      </c>
      <c r="E278" s="14">
        <f>'Absolute counts'!E278/'Absolute counts'!E$1246*10000</f>
        <v>0</v>
      </c>
      <c r="F278" s="14">
        <f>'Absolute counts'!F278/'Absolute counts'!F$1246*10000</f>
        <v>0</v>
      </c>
      <c r="G278" s="14">
        <f>'Absolute counts'!G278/'Absolute counts'!G$1246*10000</f>
        <v>0</v>
      </c>
      <c r="H278" s="14">
        <f>'Absolute counts'!H278/'Absolute counts'!H$1246*10000</f>
        <v>0</v>
      </c>
      <c r="I278" s="14">
        <f>'Absolute counts'!I278/'Absolute counts'!I$1246*10000</f>
        <v>0</v>
      </c>
      <c r="J278" s="14">
        <f>'Absolute counts'!J278/'Absolute counts'!J$1246*10000</f>
        <v>0</v>
      </c>
      <c r="K278" s="14">
        <f>'Absolute counts'!K278/'Absolute counts'!K$1246*10000</f>
        <v>0</v>
      </c>
      <c r="L278" s="14">
        <f>'Absolute counts'!L278/'Absolute counts'!L$1246*10000</f>
        <v>0</v>
      </c>
      <c r="M278">
        <f>'Absolute counts'!M278/'Absolute counts'!M$1246*10000</f>
        <v>0</v>
      </c>
      <c r="N278">
        <f>'Absolute counts'!N278/'Absolute counts'!N$1246*10000</f>
        <v>0</v>
      </c>
      <c r="O278">
        <f>'Absolute counts'!O278/'Absolute counts'!O$1246*10000</f>
        <v>0</v>
      </c>
      <c r="P278">
        <f>'Absolute counts'!P278/'Absolute counts'!P$1246*10000</f>
        <v>0</v>
      </c>
      <c r="Q278">
        <f t="shared" si="16"/>
        <v>0</v>
      </c>
      <c r="R278" t="str">
        <f t="shared" si="17"/>
        <v/>
      </c>
      <c r="S278">
        <f t="shared" si="18"/>
        <v>0</v>
      </c>
      <c r="T278">
        <f t="shared" si="19"/>
        <v>0</v>
      </c>
    </row>
    <row r="279" spans="1:20" x14ac:dyDescent="0.25">
      <c r="A279">
        <v>286</v>
      </c>
      <c r="B279" t="s">
        <v>670</v>
      </c>
      <c r="C279">
        <v>73700</v>
      </c>
      <c r="D279">
        <v>141</v>
      </c>
      <c r="E279" s="14">
        <f>'Absolute counts'!E279/'Absolute counts'!E$1246*10000</f>
        <v>0</v>
      </c>
      <c r="F279" s="14">
        <f>'Absolute counts'!F279/'Absolute counts'!F$1246*10000</f>
        <v>0</v>
      </c>
      <c r="G279" s="14">
        <f>'Absolute counts'!G279/'Absolute counts'!G$1246*10000</f>
        <v>0</v>
      </c>
      <c r="H279" s="14">
        <f>'Absolute counts'!H279/'Absolute counts'!H$1246*10000</f>
        <v>0</v>
      </c>
      <c r="I279" s="14">
        <f>'Absolute counts'!I279/'Absolute counts'!I$1246*10000</f>
        <v>1.2327978470418399E-2</v>
      </c>
      <c r="J279" s="14">
        <f>'Absolute counts'!J279/'Absolute counts'!J$1246*10000</f>
        <v>0</v>
      </c>
      <c r="K279" s="14">
        <f>'Absolute counts'!K279/'Absolute counts'!K$1246*10000</f>
        <v>0</v>
      </c>
      <c r="L279" s="14">
        <f>'Absolute counts'!L279/'Absolute counts'!L$1246*10000</f>
        <v>0</v>
      </c>
      <c r="M279">
        <f>'Absolute counts'!M279/'Absolute counts'!M$1246*10000</f>
        <v>0</v>
      </c>
      <c r="N279">
        <f>'Absolute counts'!N279/'Absolute counts'!N$1246*10000</f>
        <v>0</v>
      </c>
      <c r="O279">
        <f>'Absolute counts'!O279/'Absolute counts'!O$1246*10000</f>
        <v>0</v>
      </c>
      <c r="P279">
        <f>'Absolute counts'!P279/'Absolute counts'!P$1246*10000</f>
        <v>0</v>
      </c>
      <c r="Q279">
        <f t="shared" si="16"/>
        <v>1</v>
      </c>
      <c r="R279">
        <f t="shared" si="17"/>
        <v>0.42411366209585688</v>
      </c>
      <c r="S279">
        <f t="shared" si="18"/>
        <v>1.7611397814883427E-3</v>
      </c>
      <c r="T279">
        <f t="shared" si="19"/>
        <v>0</v>
      </c>
    </row>
    <row r="280" spans="1:20" x14ac:dyDescent="0.25">
      <c r="A280">
        <v>287</v>
      </c>
      <c r="B280" t="s">
        <v>117</v>
      </c>
      <c r="C280">
        <v>54600</v>
      </c>
      <c r="D280">
        <v>809</v>
      </c>
      <c r="E280" s="14">
        <f>'Absolute counts'!E280/'Absolute counts'!E$1246*10000</f>
        <v>0</v>
      </c>
      <c r="F280" s="14">
        <f>'Absolute counts'!F280/'Absolute counts'!F$1246*10000</f>
        <v>0</v>
      </c>
      <c r="G280" s="14">
        <f>'Absolute counts'!G280/'Absolute counts'!G$1246*10000</f>
        <v>0</v>
      </c>
      <c r="H280" s="14">
        <f>'Absolute counts'!H280/'Absolute counts'!H$1246*10000</f>
        <v>0.23652620824835557</v>
      </c>
      <c r="I280" s="14">
        <f>'Absolute counts'!I280/'Absolute counts'!I$1246*10000</f>
        <v>0</v>
      </c>
      <c r="J280" s="14">
        <f>'Absolute counts'!J280/'Absolute counts'!J$1246*10000</f>
        <v>0</v>
      </c>
      <c r="K280" s="14">
        <f>'Absolute counts'!K280/'Absolute counts'!K$1246*10000</f>
        <v>0</v>
      </c>
      <c r="L280" s="14">
        <f>'Absolute counts'!L280/'Absolute counts'!L$1246*10000</f>
        <v>0</v>
      </c>
      <c r="M280">
        <f>'Absolute counts'!M280/'Absolute counts'!M$1246*10000</f>
        <v>0</v>
      </c>
      <c r="N280">
        <f>'Absolute counts'!N280/'Absolute counts'!N$1246*10000</f>
        <v>0</v>
      </c>
      <c r="O280">
        <f>'Absolute counts'!O280/'Absolute counts'!O$1246*10000</f>
        <v>0.19696578891832953</v>
      </c>
      <c r="P280">
        <f>'Absolute counts'!P280/'Absolute counts'!P$1246*10000</f>
        <v>4.5570626268002679E-2</v>
      </c>
      <c r="Q280">
        <f t="shared" si="16"/>
        <v>1</v>
      </c>
      <c r="R280">
        <f t="shared" si="17"/>
        <v>0.78046681948634311</v>
      </c>
      <c r="S280">
        <f t="shared" si="18"/>
        <v>3.3789458321193656E-2</v>
      </c>
      <c r="T280">
        <f t="shared" si="19"/>
        <v>4.8507283037266438E-2</v>
      </c>
    </row>
    <row r="281" spans="1:20" x14ac:dyDescent="0.25">
      <c r="A281">
        <v>288</v>
      </c>
      <c r="B281" t="s">
        <v>118</v>
      </c>
      <c r="C281">
        <v>22900</v>
      </c>
      <c r="D281">
        <v>746</v>
      </c>
      <c r="E281" s="14">
        <f>'Absolute counts'!E281/'Absolute counts'!E$1246*10000</f>
        <v>2.5448722567090498</v>
      </c>
      <c r="F281" s="14">
        <f>'Absolute counts'!F281/'Absolute counts'!F$1246*10000</f>
        <v>5.48278503157833</v>
      </c>
      <c r="G281" s="14">
        <f>'Absolute counts'!G281/'Absolute counts'!G$1246*10000</f>
        <v>5.2321895731211887</v>
      </c>
      <c r="H281" s="14">
        <f>'Absolute counts'!H281/'Absolute counts'!H$1246*10000</f>
        <v>4.4253290575498783</v>
      </c>
      <c r="I281" s="14">
        <f>'Absolute counts'!I281/'Absolute counts'!I$1246*10000</f>
        <v>2.6628433496103741</v>
      </c>
      <c r="J281" s="14">
        <f>'Absolute counts'!J281/'Absolute counts'!J$1246*10000</f>
        <v>4.1711202064704507</v>
      </c>
      <c r="K281" s="14">
        <f>'Absolute counts'!K281/'Absolute counts'!K$1246*10000</f>
        <v>1.9211183168743406</v>
      </c>
      <c r="L281" s="14">
        <f>'Absolute counts'!L281/'Absolute counts'!L$1246*10000</f>
        <v>6.0667748339699079</v>
      </c>
      <c r="M281">
        <f>'Absolute counts'!M281/'Absolute counts'!M$1246*10000</f>
        <v>3.0257247939747187</v>
      </c>
      <c r="N281">
        <f>'Absolute counts'!N281/'Absolute counts'!N$1246*10000</f>
        <v>4.8152037497118556</v>
      </c>
      <c r="O281">
        <f>'Absolute counts'!O281/'Absolute counts'!O$1246*10000</f>
        <v>1.4162778155556077</v>
      </c>
      <c r="P281">
        <f>'Absolute counts'!P281/'Absolute counts'!P$1246*10000</f>
        <v>7.7287782150532536</v>
      </c>
      <c r="Q281">
        <f t="shared" si="16"/>
        <v>1</v>
      </c>
      <c r="R281">
        <f t="shared" si="17"/>
        <v>0.47289136107824037</v>
      </c>
      <c r="S281">
        <f t="shared" si="18"/>
        <v>3.7771796845590875</v>
      </c>
      <c r="T281">
        <f t="shared" si="19"/>
        <v>4.6105518816530688</v>
      </c>
    </row>
    <row r="282" spans="1:20" x14ac:dyDescent="0.25">
      <c r="A282">
        <v>289</v>
      </c>
      <c r="B282" t="s">
        <v>119</v>
      </c>
      <c r="C282">
        <v>28400</v>
      </c>
      <c r="D282">
        <v>541</v>
      </c>
      <c r="E282" s="14">
        <f>'Absolute counts'!E282/'Absolute counts'!E$1246*10000</f>
        <v>3.8928411232764009</v>
      </c>
      <c r="F282" s="14">
        <f>'Absolute counts'!F282/'Absolute counts'!F$1246*10000</f>
        <v>3.0552924221772377</v>
      </c>
      <c r="G282" s="14">
        <f>'Absolute counts'!G282/'Absolute counts'!G$1246*10000</f>
        <v>14.660845186117735</v>
      </c>
      <c r="H282" s="14">
        <f>'Absolute counts'!H282/'Absolute counts'!H$1246*10000</f>
        <v>17.762355251682958</v>
      </c>
      <c r="I282" s="14">
        <f>'Absolute counts'!I282/'Absolute counts'!I$1246*10000</f>
        <v>26.72705732386709</v>
      </c>
      <c r="J282" s="14">
        <f>'Absolute counts'!J282/'Absolute counts'!J$1246*10000</f>
        <v>10.884016788758831</v>
      </c>
      <c r="K282" s="14">
        <f>'Absolute counts'!K282/'Absolute counts'!K$1246*10000</f>
        <v>3.6444744540704397</v>
      </c>
      <c r="L282" s="14">
        <f>'Absolute counts'!L282/'Absolute counts'!L$1246*10000</f>
        <v>10.359874633423695</v>
      </c>
      <c r="M282">
        <f>'Absolute counts'!M282/'Absolute counts'!M$1246*10000</f>
        <v>10.058490531321363</v>
      </c>
      <c r="N282">
        <f>'Absolute counts'!N282/'Absolute counts'!N$1246*10000</f>
        <v>11.013497938170735</v>
      </c>
      <c r="O282">
        <f>'Absolute counts'!O282/'Absolute counts'!O$1246*10000</f>
        <v>4.6802823176307831</v>
      </c>
      <c r="P282">
        <f>'Absolute counts'!P282/'Absolute counts'!P$1246*10000</f>
        <v>4.9398558874514906</v>
      </c>
      <c r="Q282">
        <f t="shared" si="16"/>
        <v>1</v>
      </c>
      <c r="R282">
        <f t="shared" si="17"/>
        <v>0.44788691998987384</v>
      </c>
      <c r="S282">
        <f t="shared" si="18"/>
        <v>11.518126078564382</v>
      </c>
      <c r="T282">
        <f t="shared" si="19"/>
        <v>8.210400261599613</v>
      </c>
    </row>
    <row r="283" spans="1:20" x14ac:dyDescent="0.25">
      <c r="A283">
        <v>290</v>
      </c>
      <c r="B283" t="s">
        <v>671</v>
      </c>
      <c r="C283">
        <v>77200</v>
      </c>
      <c r="D283">
        <v>1097</v>
      </c>
      <c r="E283" s="14">
        <f>'Absolute counts'!E283/'Absolute counts'!E$1246*10000</f>
        <v>0</v>
      </c>
      <c r="F283" s="14">
        <f>'Absolute counts'!F283/'Absolute counts'!F$1246*10000</f>
        <v>0</v>
      </c>
      <c r="G283" s="14">
        <f>'Absolute counts'!G283/'Absolute counts'!G$1246*10000</f>
        <v>0</v>
      </c>
      <c r="H283" s="14">
        <f>'Absolute counts'!H283/'Absolute counts'!H$1246*10000</f>
        <v>0</v>
      </c>
      <c r="I283" s="14">
        <f>'Absolute counts'!I283/'Absolute counts'!I$1246*10000</f>
        <v>0</v>
      </c>
      <c r="J283" s="14">
        <f>'Absolute counts'!J283/'Absolute counts'!J$1246*10000</f>
        <v>0</v>
      </c>
      <c r="K283" s="14">
        <f>'Absolute counts'!K283/'Absolute counts'!K$1246*10000</f>
        <v>0</v>
      </c>
      <c r="L283" s="14">
        <f>'Absolute counts'!L283/'Absolute counts'!L$1246*10000</f>
        <v>0</v>
      </c>
      <c r="M283">
        <f>'Absolute counts'!M283/'Absolute counts'!M$1246*10000</f>
        <v>0</v>
      </c>
      <c r="N283">
        <f>'Absolute counts'!N283/'Absolute counts'!N$1246*10000</f>
        <v>0</v>
      </c>
      <c r="O283">
        <f>'Absolute counts'!O283/'Absolute counts'!O$1246*10000</f>
        <v>0</v>
      </c>
      <c r="P283">
        <f>'Absolute counts'!P283/'Absolute counts'!P$1246*10000</f>
        <v>0</v>
      </c>
      <c r="Q283">
        <f t="shared" si="16"/>
        <v>0</v>
      </c>
      <c r="R283" t="str">
        <f t="shared" si="17"/>
        <v/>
      </c>
      <c r="S283">
        <f t="shared" si="18"/>
        <v>0</v>
      </c>
      <c r="T283">
        <f t="shared" si="19"/>
        <v>0</v>
      </c>
    </row>
    <row r="284" spans="1:20" x14ac:dyDescent="0.25">
      <c r="A284">
        <v>291</v>
      </c>
      <c r="B284" t="s">
        <v>672</v>
      </c>
      <c r="C284">
        <v>34000</v>
      </c>
      <c r="D284">
        <v>961</v>
      </c>
      <c r="E284" s="14">
        <f>'Absolute counts'!E284/'Absolute counts'!E$1246*10000</f>
        <v>0</v>
      </c>
      <c r="F284" s="14">
        <f>'Absolute counts'!F284/'Absolute counts'!F$1246*10000</f>
        <v>0</v>
      </c>
      <c r="G284" s="14">
        <f>'Absolute counts'!G284/'Absolute counts'!G$1246*10000</f>
        <v>0</v>
      </c>
      <c r="H284" s="14">
        <f>'Absolute counts'!H284/'Absolute counts'!H$1246*10000</f>
        <v>0</v>
      </c>
      <c r="I284" s="14">
        <f>'Absolute counts'!I284/'Absolute counts'!I$1246*10000</f>
        <v>0</v>
      </c>
      <c r="J284" s="14">
        <f>'Absolute counts'!J284/'Absolute counts'!J$1246*10000</f>
        <v>0</v>
      </c>
      <c r="K284" s="14">
        <f>'Absolute counts'!K284/'Absolute counts'!K$1246*10000</f>
        <v>0</v>
      </c>
      <c r="L284" s="14">
        <f>'Absolute counts'!L284/'Absolute counts'!L$1246*10000</f>
        <v>0</v>
      </c>
      <c r="M284">
        <f>'Absolute counts'!M284/'Absolute counts'!M$1246*10000</f>
        <v>0</v>
      </c>
      <c r="N284">
        <f>'Absolute counts'!N284/'Absolute counts'!N$1246*10000</f>
        <v>0</v>
      </c>
      <c r="O284">
        <f>'Absolute counts'!O284/'Absolute counts'!O$1246*10000</f>
        <v>0</v>
      </c>
      <c r="P284">
        <f>'Absolute counts'!P284/'Absolute counts'!P$1246*10000</f>
        <v>0</v>
      </c>
      <c r="Q284">
        <f t="shared" si="16"/>
        <v>0</v>
      </c>
      <c r="R284" t="str">
        <f t="shared" si="17"/>
        <v/>
      </c>
      <c r="S284">
        <f t="shared" si="18"/>
        <v>0</v>
      </c>
      <c r="T284">
        <f t="shared" si="19"/>
        <v>0</v>
      </c>
    </row>
    <row r="285" spans="1:20" x14ac:dyDescent="0.25">
      <c r="A285">
        <v>292</v>
      </c>
      <c r="B285" t="s">
        <v>120</v>
      </c>
      <c r="C285">
        <v>50200</v>
      </c>
      <c r="D285">
        <v>278</v>
      </c>
      <c r="E285" s="14">
        <f>'Absolute counts'!E285/'Absolute counts'!E$1246*10000</f>
        <v>0.10458379137160481</v>
      </c>
      <c r="F285" s="14">
        <f>'Absolute counts'!F285/'Absolute counts'!F$1246*10000</f>
        <v>2.7902213901161987E-2</v>
      </c>
      <c r="G285" s="14">
        <f>'Absolute counts'!G285/'Absolute counts'!G$1246*10000</f>
        <v>7.1429209189367765E-2</v>
      </c>
      <c r="H285" s="14">
        <f>'Absolute counts'!H285/'Absolute counts'!H$1246*10000</f>
        <v>9.9188409910600711E-2</v>
      </c>
      <c r="I285" s="14">
        <f>'Absolute counts'!I285/'Absolute counts'!I$1246*10000</f>
        <v>0.53010307422799119</v>
      </c>
      <c r="J285" s="14">
        <f>'Absolute counts'!J285/'Absolute counts'!J$1246*10000</f>
        <v>0</v>
      </c>
      <c r="K285" s="14">
        <f>'Absolute counts'!K285/'Absolute counts'!K$1246*10000</f>
        <v>0.15538456974718928</v>
      </c>
      <c r="L285" s="14">
        <f>'Absolute counts'!L285/'Absolute counts'!L$1246*10000</f>
        <v>4.0310796239002709E-2</v>
      </c>
      <c r="M285">
        <f>'Absolute counts'!M285/'Absolute counts'!M$1246*10000</f>
        <v>0.10222043222887564</v>
      </c>
      <c r="N285">
        <f>'Absolute counts'!N285/'Absolute counts'!N$1246*10000</f>
        <v>0</v>
      </c>
      <c r="O285">
        <f>'Absolute counts'!O285/'Absolute counts'!O$1246*10000</f>
        <v>6.5655262972776518E-2</v>
      </c>
      <c r="P285">
        <f>'Absolute counts'!P285/'Absolute counts'!P$1246*10000</f>
        <v>5.0674536410018973</v>
      </c>
      <c r="Q285">
        <f t="shared" si="16"/>
        <v>1</v>
      </c>
      <c r="R285">
        <f t="shared" si="17"/>
        <v>0.2992371907199739</v>
      </c>
      <c r="S285">
        <f t="shared" si="18"/>
        <v>0.14122732404970226</v>
      </c>
      <c r="T285">
        <f t="shared" si="19"/>
        <v>1.0551280264885103</v>
      </c>
    </row>
    <row r="286" spans="1:20" x14ac:dyDescent="0.25">
      <c r="A286">
        <v>293</v>
      </c>
      <c r="B286" t="s">
        <v>673</v>
      </c>
      <c r="C286">
        <v>103700</v>
      </c>
      <c r="D286">
        <v>871</v>
      </c>
      <c r="E286" s="14">
        <f>'Absolute counts'!E286/'Absolute counts'!E$1246*10000</f>
        <v>0</v>
      </c>
      <c r="F286" s="14">
        <f>'Absolute counts'!F286/'Absolute counts'!F$1246*10000</f>
        <v>0</v>
      </c>
      <c r="G286" s="14">
        <f>'Absolute counts'!G286/'Absolute counts'!G$1246*10000</f>
        <v>0</v>
      </c>
      <c r="H286" s="14">
        <f>'Absolute counts'!H286/'Absolute counts'!H$1246*10000</f>
        <v>0</v>
      </c>
      <c r="I286" s="14">
        <f>'Absolute counts'!I286/'Absolute counts'!I$1246*10000</f>
        <v>0</v>
      </c>
      <c r="J286" s="14">
        <f>'Absolute counts'!J286/'Absolute counts'!J$1246*10000</f>
        <v>0</v>
      </c>
      <c r="K286" s="14">
        <f>'Absolute counts'!K286/'Absolute counts'!K$1246*10000</f>
        <v>0</v>
      </c>
      <c r="L286" s="14">
        <f>'Absolute counts'!L286/'Absolute counts'!L$1246*10000</f>
        <v>0</v>
      </c>
      <c r="M286">
        <f>'Absolute counts'!M286/'Absolute counts'!M$1246*10000</f>
        <v>0</v>
      </c>
      <c r="N286">
        <f>'Absolute counts'!N286/'Absolute counts'!N$1246*10000</f>
        <v>0</v>
      </c>
      <c r="O286">
        <f>'Absolute counts'!O286/'Absolute counts'!O$1246*10000</f>
        <v>0</v>
      </c>
      <c r="P286">
        <f>'Absolute counts'!P286/'Absolute counts'!P$1246*10000</f>
        <v>0</v>
      </c>
      <c r="Q286">
        <f t="shared" si="16"/>
        <v>0</v>
      </c>
      <c r="R286" t="str">
        <f t="shared" si="17"/>
        <v/>
      </c>
      <c r="S286">
        <f t="shared" si="18"/>
        <v>0</v>
      </c>
      <c r="T286">
        <f t="shared" si="19"/>
        <v>0</v>
      </c>
    </row>
    <row r="287" spans="1:20" x14ac:dyDescent="0.25">
      <c r="A287">
        <v>294</v>
      </c>
      <c r="B287" t="s">
        <v>674</v>
      </c>
      <c r="C287">
        <v>80700</v>
      </c>
      <c r="D287">
        <v>323</v>
      </c>
      <c r="E287" s="14">
        <f>'Absolute counts'!E287/'Absolute counts'!E$1246*10000</f>
        <v>0</v>
      </c>
      <c r="F287" s="14">
        <f>'Absolute counts'!F287/'Absolute counts'!F$1246*10000</f>
        <v>0</v>
      </c>
      <c r="G287" s="14">
        <f>'Absolute counts'!G287/'Absolute counts'!G$1246*10000</f>
        <v>0</v>
      </c>
      <c r="H287" s="14">
        <f>'Absolute counts'!H287/'Absolute counts'!H$1246*10000</f>
        <v>0</v>
      </c>
      <c r="I287" s="14">
        <f>'Absolute counts'!I287/'Absolute counts'!I$1246*10000</f>
        <v>0</v>
      </c>
      <c r="J287" s="14">
        <f>'Absolute counts'!J287/'Absolute counts'!J$1246*10000</f>
        <v>0</v>
      </c>
      <c r="K287" s="14">
        <f>'Absolute counts'!K287/'Absolute counts'!K$1246*10000</f>
        <v>0</v>
      </c>
      <c r="L287" s="14">
        <f>'Absolute counts'!L287/'Absolute counts'!L$1246*10000</f>
        <v>0</v>
      </c>
      <c r="M287">
        <f>'Absolute counts'!M287/'Absolute counts'!M$1246*10000</f>
        <v>0</v>
      </c>
      <c r="N287">
        <f>'Absolute counts'!N287/'Absolute counts'!N$1246*10000</f>
        <v>0</v>
      </c>
      <c r="O287">
        <f>'Absolute counts'!O287/'Absolute counts'!O$1246*10000</f>
        <v>0</v>
      </c>
      <c r="P287">
        <f>'Absolute counts'!P287/'Absolute counts'!P$1246*10000</f>
        <v>0</v>
      </c>
      <c r="Q287">
        <f t="shared" si="16"/>
        <v>0</v>
      </c>
      <c r="R287" t="str">
        <f t="shared" si="17"/>
        <v/>
      </c>
      <c r="S287">
        <f t="shared" si="18"/>
        <v>0</v>
      </c>
      <c r="T287">
        <f t="shared" si="19"/>
        <v>0</v>
      </c>
    </row>
    <row r="288" spans="1:20" x14ac:dyDescent="0.25">
      <c r="A288">
        <v>295</v>
      </c>
      <c r="B288" t="s">
        <v>121</v>
      </c>
      <c r="C288">
        <v>47100</v>
      </c>
      <c r="D288">
        <v>703</v>
      </c>
      <c r="E288" s="14">
        <f>'Absolute counts'!E288/'Absolute counts'!E$1246*10000</f>
        <v>0</v>
      </c>
      <c r="F288" s="14">
        <f>'Absolute counts'!F288/'Absolute counts'!F$1246*10000</f>
        <v>0</v>
      </c>
      <c r="G288" s="14">
        <f>'Absolute counts'!G288/'Absolute counts'!G$1246*10000</f>
        <v>0</v>
      </c>
      <c r="H288" s="14">
        <f>'Absolute counts'!H288/'Absolute counts'!H$1246*10000</f>
        <v>0</v>
      </c>
      <c r="I288" s="14">
        <f>'Absolute counts'!I288/'Absolute counts'!I$1246*10000</f>
        <v>0</v>
      </c>
      <c r="J288" s="14">
        <f>'Absolute counts'!J288/'Absolute counts'!J$1246*10000</f>
        <v>0</v>
      </c>
      <c r="K288" s="14">
        <f>'Absolute counts'!K288/'Absolute counts'!K$1246*10000</f>
        <v>0</v>
      </c>
      <c r="L288" s="14">
        <f>'Absolute counts'!L288/'Absolute counts'!L$1246*10000</f>
        <v>0</v>
      </c>
      <c r="M288">
        <f>'Absolute counts'!M288/'Absolute counts'!M$1246*10000</f>
        <v>0</v>
      </c>
      <c r="N288">
        <f>'Absolute counts'!N288/'Absolute counts'!N$1246*10000</f>
        <v>0</v>
      </c>
      <c r="O288">
        <f>'Absolute counts'!O288/'Absolute counts'!O$1246*10000</f>
        <v>0</v>
      </c>
      <c r="P288">
        <f>'Absolute counts'!P288/'Absolute counts'!P$1246*10000</f>
        <v>0</v>
      </c>
      <c r="Q288">
        <f t="shared" si="16"/>
        <v>0</v>
      </c>
      <c r="R288" t="str">
        <f t="shared" si="17"/>
        <v/>
      </c>
      <c r="S288">
        <f t="shared" si="18"/>
        <v>0</v>
      </c>
      <c r="T288">
        <f t="shared" si="19"/>
        <v>0</v>
      </c>
    </row>
    <row r="289" spans="1:20" x14ac:dyDescent="0.25">
      <c r="A289">
        <v>296</v>
      </c>
      <c r="B289" t="s">
        <v>122</v>
      </c>
      <c r="C289">
        <v>19700</v>
      </c>
      <c r="D289">
        <v>48</v>
      </c>
      <c r="E289" s="14">
        <f>'Absolute counts'!E289/'Absolute counts'!E$1246*10000</f>
        <v>0</v>
      </c>
      <c r="F289" s="14">
        <f>'Absolute counts'!F289/'Absolute counts'!F$1246*10000</f>
        <v>10.588890175490976</v>
      </c>
      <c r="G289" s="14">
        <f>'Absolute counts'!G289/'Absolute counts'!G$1246*10000</f>
        <v>1.8035875320315362</v>
      </c>
      <c r="H289" s="14">
        <f>'Absolute counts'!H289/'Absolute counts'!H$1246*10000</f>
        <v>0.62564997020532764</v>
      </c>
      <c r="I289" s="14">
        <f>'Absolute counts'!I289/'Absolute counts'!I$1246*10000</f>
        <v>1.2204698685714215</v>
      </c>
      <c r="J289" s="14">
        <f>'Absolute counts'!J289/'Absolute counts'!J$1246*10000</f>
        <v>25.765357108718511</v>
      </c>
      <c r="K289" s="14">
        <f>'Absolute counts'!K289/'Absolute counts'!K$1246*10000</f>
        <v>0</v>
      </c>
      <c r="L289" s="14">
        <f>'Absolute counts'!L289/'Absolute counts'!L$1246*10000</f>
        <v>1.7132088401576153</v>
      </c>
      <c r="M289">
        <f>'Absolute counts'!M289/'Absolute counts'!M$1246*10000</f>
        <v>2.39195811415569</v>
      </c>
      <c r="N289">
        <f>'Absolute counts'!N289/'Absolute counts'!N$1246*10000</f>
        <v>4.1236585303383446</v>
      </c>
      <c r="O289">
        <f>'Absolute counts'!O289/'Absolute counts'!O$1246*10000</f>
        <v>3.5922808169390579</v>
      </c>
      <c r="P289">
        <f>'Absolute counts'!P289/'Absolute counts'!P$1246*10000</f>
        <v>0</v>
      </c>
      <c r="Q289">
        <f t="shared" si="16"/>
        <v>1</v>
      </c>
      <c r="R289">
        <f t="shared" si="17"/>
        <v>0.46333578015622334</v>
      </c>
      <c r="S289">
        <f t="shared" si="18"/>
        <v>5.7148506650025386</v>
      </c>
      <c r="T289">
        <f t="shared" si="19"/>
        <v>2.3642212603181418</v>
      </c>
    </row>
    <row r="290" spans="1:20" x14ac:dyDescent="0.25">
      <c r="A290">
        <v>297</v>
      </c>
      <c r="B290" t="s">
        <v>675</v>
      </c>
      <c r="C290">
        <v>32000</v>
      </c>
      <c r="D290">
        <v>589</v>
      </c>
      <c r="E290" s="14">
        <f>'Absolute counts'!E290/'Absolute counts'!E$1246*10000</f>
        <v>0</v>
      </c>
      <c r="F290" s="14">
        <f>'Absolute counts'!F290/'Absolute counts'!F$1246*10000</f>
        <v>0</v>
      </c>
      <c r="G290" s="14">
        <f>'Absolute counts'!G290/'Absolute counts'!G$1246*10000</f>
        <v>0</v>
      </c>
      <c r="H290" s="14">
        <f>'Absolute counts'!H290/'Absolute counts'!H$1246*10000</f>
        <v>0</v>
      </c>
      <c r="I290" s="14">
        <f>'Absolute counts'!I290/'Absolute counts'!I$1246*10000</f>
        <v>0</v>
      </c>
      <c r="J290" s="14">
        <f>'Absolute counts'!J290/'Absolute counts'!J$1246*10000</f>
        <v>0</v>
      </c>
      <c r="K290" s="14">
        <f>'Absolute counts'!K290/'Absolute counts'!K$1246*10000</f>
        <v>0</v>
      </c>
      <c r="L290" s="14">
        <f>'Absolute counts'!L290/'Absolute counts'!L$1246*10000</f>
        <v>0</v>
      </c>
      <c r="M290">
        <f>'Absolute counts'!M290/'Absolute counts'!M$1246*10000</f>
        <v>0</v>
      </c>
      <c r="N290">
        <f>'Absolute counts'!N290/'Absolute counts'!N$1246*10000</f>
        <v>0</v>
      </c>
      <c r="O290">
        <f>'Absolute counts'!O290/'Absolute counts'!O$1246*10000</f>
        <v>0</v>
      </c>
      <c r="P290">
        <f>'Absolute counts'!P290/'Absolute counts'!P$1246*10000</f>
        <v>0</v>
      </c>
      <c r="Q290">
        <f t="shared" si="16"/>
        <v>0</v>
      </c>
      <c r="R290" t="str">
        <f t="shared" si="17"/>
        <v/>
      </c>
      <c r="S290">
        <f t="shared" si="18"/>
        <v>0</v>
      </c>
      <c r="T290">
        <f t="shared" si="19"/>
        <v>0</v>
      </c>
    </row>
    <row r="291" spans="1:20" x14ac:dyDescent="0.25">
      <c r="A291">
        <v>298</v>
      </c>
      <c r="B291" t="s">
        <v>123</v>
      </c>
      <c r="C291">
        <v>52200</v>
      </c>
      <c r="D291">
        <v>835</v>
      </c>
      <c r="E291" s="14">
        <f>'Absolute counts'!E291/'Absolute counts'!E$1246*10000</f>
        <v>1.4990343429930022</v>
      </c>
      <c r="F291" s="14">
        <f>'Absolute counts'!F291/'Absolute counts'!F$1246*10000</f>
        <v>0.54409317107265875</v>
      </c>
      <c r="G291" s="14">
        <f>'Absolute counts'!G291/'Absolute counts'!G$1246*10000</f>
        <v>0.67857748729899381</v>
      </c>
      <c r="H291" s="14">
        <f>'Absolute counts'!H291/'Absolute counts'!H$1246*10000</f>
        <v>4.9899400062717589</v>
      </c>
      <c r="I291" s="14">
        <f>'Absolute counts'!I291/'Absolute counts'!I$1246*10000</f>
        <v>1.9108366629148519</v>
      </c>
      <c r="J291" s="14">
        <f>'Absolute counts'!J291/'Absolute counts'!J$1246*10000</f>
        <v>1.3686488177481164</v>
      </c>
      <c r="K291" s="14">
        <f>'Absolute counts'!K291/'Absolute counts'!K$1246*10000</f>
        <v>7.938738927083671</v>
      </c>
      <c r="L291" s="14">
        <f>'Absolute counts'!L291/'Absolute counts'!L$1246*10000</f>
        <v>0.40310796239002711</v>
      </c>
      <c r="M291">
        <f>'Absolute counts'!M291/'Absolute counts'!M$1246*10000</f>
        <v>0.14310860512042589</v>
      </c>
      <c r="N291">
        <f>'Absolute counts'!N291/'Absolute counts'!N$1246*10000</f>
        <v>3.6114028122838926</v>
      </c>
      <c r="O291">
        <f>'Absolute counts'!O291/'Absolute counts'!O$1246*10000</f>
        <v>2.1853823246652753</v>
      </c>
      <c r="P291">
        <f>'Absolute counts'!P291/'Absolute counts'!P$1246*10000</f>
        <v>14.673741658296862</v>
      </c>
      <c r="Q291">
        <f t="shared" si="16"/>
        <v>1</v>
      </c>
      <c r="R291">
        <f t="shared" si="17"/>
        <v>0.57023462300153116</v>
      </c>
      <c r="S291">
        <f t="shared" si="18"/>
        <v>2.7042670593404359</v>
      </c>
      <c r="T291">
        <f t="shared" si="19"/>
        <v>4.2033486725512965</v>
      </c>
    </row>
    <row r="292" spans="1:20" x14ac:dyDescent="0.25">
      <c r="A292">
        <v>299</v>
      </c>
      <c r="B292" t="s">
        <v>676</v>
      </c>
      <c r="C292">
        <v>1200</v>
      </c>
      <c r="D292">
        <v>500</v>
      </c>
      <c r="E292" s="14">
        <f>'Absolute counts'!E292/'Absolute counts'!E$1246*10000</f>
        <v>0</v>
      </c>
      <c r="F292" s="14">
        <f>'Absolute counts'!F292/'Absolute counts'!F$1246*10000</f>
        <v>0</v>
      </c>
      <c r="G292" s="14">
        <f>'Absolute counts'!G292/'Absolute counts'!G$1246*10000</f>
        <v>0</v>
      </c>
      <c r="H292" s="14">
        <f>'Absolute counts'!H292/'Absolute counts'!H$1246*10000</f>
        <v>0</v>
      </c>
      <c r="I292" s="14">
        <f>'Absolute counts'!I292/'Absolute counts'!I$1246*10000</f>
        <v>0</v>
      </c>
      <c r="J292" s="14">
        <f>'Absolute counts'!J292/'Absolute counts'!J$1246*10000</f>
        <v>0</v>
      </c>
      <c r="K292" s="14">
        <f>'Absolute counts'!K292/'Absolute counts'!K$1246*10000</f>
        <v>0</v>
      </c>
      <c r="L292" s="14">
        <f>'Absolute counts'!L292/'Absolute counts'!L$1246*10000</f>
        <v>0</v>
      </c>
      <c r="M292">
        <f>'Absolute counts'!M292/'Absolute counts'!M$1246*10000</f>
        <v>0</v>
      </c>
      <c r="N292">
        <f>'Absolute counts'!N292/'Absolute counts'!N$1246*10000</f>
        <v>0</v>
      </c>
      <c r="O292">
        <f>'Absolute counts'!O292/'Absolute counts'!O$1246*10000</f>
        <v>0</v>
      </c>
      <c r="P292">
        <f>'Absolute counts'!P292/'Absolute counts'!P$1246*10000</f>
        <v>0</v>
      </c>
      <c r="Q292">
        <f t="shared" si="16"/>
        <v>0</v>
      </c>
      <c r="R292" t="str">
        <f t="shared" si="17"/>
        <v/>
      </c>
      <c r="S292">
        <f t="shared" si="18"/>
        <v>0</v>
      </c>
      <c r="T292">
        <f t="shared" si="19"/>
        <v>0</v>
      </c>
    </row>
    <row r="293" spans="1:20" x14ac:dyDescent="0.25">
      <c r="A293">
        <v>300</v>
      </c>
      <c r="B293" t="s">
        <v>677</v>
      </c>
      <c r="C293">
        <v>69300</v>
      </c>
      <c r="D293">
        <v>178</v>
      </c>
      <c r="E293" s="14">
        <f>'Absolute counts'!E293/'Absolute counts'!E$1246*10000</f>
        <v>0</v>
      </c>
      <c r="F293" s="14">
        <f>'Absolute counts'!F293/'Absolute counts'!F$1246*10000</f>
        <v>0</v>
      </c>
      <c r="G293" s="14">
        <f>'Absolute counts'!G293/'Absolute counts'!G$1246*10000</f>
        <v>0</v>
      </c>
      <c r="H293" s="14">
        <f>'Absolute counts'!H293/'Absolute counts'!H$1246*10000</f>
        <v>0</v>
      </c>
      <c r="I293" s="14">
        <f>'Absolute counts'!I293/'Absolute counts'!I$1246*10000</f>
        <v>0</v>
      </c>
      <c r="J293" s="14">
        <f>'Absolute counts'!J293/'Absolute counts'!J$1246*10000</f>
        <v>0</v>
      </c>
      <c r="K293" s="14">
        <f>'Absolute counts'!K293/'Absolute counts'!K$1246*10000</f>
        <v>0</v>
      </c>
      <c r="L293" s="14">
        <f>'Absolute counts'!L293/'Absolute counts'!L$1246*10000</f>
        <v>0</v>
      </c>
      <c r="M293">
        <f>'Absolute counts'!M293/'Absolute counts'!M$1246*10000</f>
        <v>0</v>
      </c>
      <c r="N293">
        <f>'Absolute counts'!N293/'Absolute counts'!N$1246*10000</f>
        <v>0</v>
      </c>
      <c r="O293">
        <f>'Absolute counts'!O293/'Absolute counts'!O$1246*10000</f>
        <v>0</v>
      </c>
      <c r="P293">
        <f>'Absolute counts'!P293/'Absolute counts'!P$1246*10000</f>
        <v>0</v>
      </c>
      <c r="Q293">
        <f t="shared" si="16"/>
        <v>0</v>
      </c>
      <c r="R293" t="str">
        <f t="shared" si="17"/>
        <v/>
      </c>
      <c r="S293">
        <f t="shared" si="18"/>
        <v>0</v>
      </c>
      <c r="T293">
        <f t="shared" si="19"/>
        <v>0</v>
      </c>
    </row>
    <row r="294" spans="1:20" x14ac:dyDescent="0.25">
      <c r="A294">
        <v>301</v>
      </c>
      <c r="B294" t="s">
        <v>124</v>
      </c>
      <c r="C294">
        <v>112600</v>
      </c>
      <c r="D294">
        <v>768</v>
      </c>
      <c r="E294" s="14">
        <f>'Absolute counts'!E294/'Absolute counts'!E$1246*10000</f>
        <v>32.676624592994742</v>
      </c>
      <c r="F294" s="14">
        <f>'Absolute counts'!F294/'Absolute counts'!F$1246*10000</f>
        <v>25.084090297144627</v>
      </c>
      <c r="G294" s="14">
        <f>'Absolute counts'!G294/'Absolute counts'!G$1246*10000</f>
        <v>3.5178885525763621</v>
      </c>
      <c r="H294" s="14">
        <f>'Absolute counts'!H294/'Absolute counts'!H$1246*10000</f>
        <v>33.930066067110879</v>
      </c>
      <c r="I294" s="14">
        <f>'Absolute counts'!I294/'Absolute counts'!I$1246*10000</f>
        <v>23.595750792380816</v>
      </c>
      <c r="J294" s="14">
        <f>'Absolute counts'!J294/'Absolute counts'!J$1246*10000</f>
        <v>19.443503045786734</v>
      </c>
      <c r="K294" s="14">
        <f>'Absolute counts'!K294/'Absolute counts'!K$1246*10000</f>
        <v>14.493142596419656</v>
      </c>
      <c r="L294" s="14">
        <f>'Absolute counts'!L294/'Absolute counts'!L$1246*10000</f>
        <v>30.253252577371534</v>
      </c>
      <c r="M294">
        <f>'Absolute counts'!M294/'Absolute counts'!M$1246*10000</f>
        <v>19.176553086137069</v>
      </c>
      <c r="N294">
        <f>'Absolute counts'!N294/'Absolute counts'!N$1246*10000</f>
        <v>11.850182277659675</v>
      </c>
      <c r="O294">
        <f>'Absolute counts'!O294/'Absolute counts'!O$1246*10000</f>
        <v>35.11618636715361</v>
      </c>
      <c r="P294">
        <f>'Absolute counts'!P294/'Absolute counts'!P$1246*10000</f>
        <v>12.103558336781511</v>
      </c>
      <c r="Q294">
        <f t="shared" si="16"/>
        <v>1</v>
      </c>
      <c r="R294">
        <f t="shared" si="17"/>
        <v>0.98491355532583791</v>
      </c>
      <c r="S294">
        <f t="shared" si="18"/>
        <v>21.820152277773399</v>
      </c>
      <c r="T294">
        <f t="shared" si="19"/>
        <v>21.699946529020679</v>
      </c>
    </row>
    <row r="295" spans="1:20" x14ac:dyDescent="0.25">
      <c r="A295">
        <v>302</v>
      </c>
      <c r="B295" t="s">
        <v>678</v>
      </c>
      <c r="C295">
        <v>78700</v>
      </c>
      <c r="D295">
        <v>339</v>
      </c>
      <c r="E295" s="14">
        <f>'Absolute counts'!E295/'Absolute counts'!E$1246*10000</f>
        <v>0</v>
      </c>
      <c r="F295" s="14">
        <f>'Absolute counts'!F295/'Absolute counts'!F$1246*10000</f>
        <v>0</v>
      </c>
      <c r="G295" s="14">
        <f>'Absolute counts'!G295/'Absolute counts'!G$1246*10000</f>
        <v>0</v>
      </c>
      <c r="H295" s="14">
        <f>'Absolute counts'!H295/'Absolute counts'!H$1246*10000</f>
        <v>0</v>
      </c>
      <c r="I295" s="14">
        <f>'Absolute counts'!I295/'Absolute counts'!I$1246*10000</f>
        <v>0</v>
      </c>
      <c r="J295" s="14">
        <f>'Absolute counts'!J295/'Absolute counts'!J$1246*10000</f>
        <v>0</v>
      </c>
      <c r="K295" s="14">
        <f>'Absolute counts'!K295/'Absolute counts'!K$1246*10000</f>
        <v>0</v>
      </c>
      <c r="L295" s="14">
        <f>'Absolute counts'!L295/'Absolute counts'!L$1246*10000</f>
        <v>0</v>
      </c>
      <c r="M295">
        <f>'Absolute counts'!M295/'Absolute counts'!M$1246*10000</f>
        <v>0</v>
      </c>
      <c r="N295">
        <f>'Absolute counts'!N295/'Absolute counts'!N$1246*10000</f>
        <v>0</v>
      </c>
      <c r="O295">
        <f>'Absolute counts'!O295/'Absolute counts'!O$1246*10000</f>
        <v>0</v>
      </c>
      <c r="P295">
        <f>'Absolute counts'!P295/'Absolute counts'!P$1246*10000</f>
        <v>0</v>
      </c>
      <c r="Q295">
        <f t="shared" si="16"/>
        <v>0</v>
      </c>
      <c r="R295" t="str">
        <f t="shared" si="17"/>
        <v/>
      </c>
      <c r="S295">
        <f t="shared" si="18"/>
        <v>0</v>
      </c>
      <c r="T295">
        <f t="shared" si="19"/>
        <v>0</v>
      </c>
    </row>
    <row r="296" spans="1:20" x14ac:dyDescent="0.25">
      <c r="A296">
        <v>303</v>
      </c>
      <c r="B296" t="s">
        <v>125</v>
      </c>
      <c r="C296">
        <v>47200</v>
      </c>
      <c r="D296">
        <v>295</v>
      </c>
      <c r="E296" s="14">
        <f>'Absolute counts'!E296/'Absolute counts'!E$1246*10000</f>
        <v>4.8224748243573332</v>
      </c>
      <c r="F296" s="14">
        <f>'Absolute counts'!F296/'Absolute counts'!F$1246*10000</f>
        <v>2.9855368874243329</v>
      </c>
      <c r="G296" s="14">
        <f>'Absolute counts'!G296/'Absolute counts'!G$1246*10000</f>
        <v>5.8036232466361311</v>
      </c>
      <c r="H296" s="14">
        <f>'Absolute counts'!H296/'Absolute counts'!H$1246*10000</f>
        <v>13.672740812292039</v>
      </c>
      <c r="I296" s="14">
        <f>'Absolute counts'!I296/'Absolute counts'!I$1246*10000</f>
        <v>18.615247490331782</v>
      </c>
      <c r="J296" s="14">
        <f>'Absolute counts'!J296/'Absolute counts'!J$1246*10000</f>
        <v>6.7997949199231824</v>
      </c>
      <c r="K296" s="14">
        <f>'Absolute counts'!K296/'Absolute counts'!K$1246*10000</f>
        <v>3.1218172649208031</v>
      </c>
      <c r="L296" s="14">
        <f>'Absolute counts'!L296/'Absolute counts'!L$1246*10000</f>
        <v>6.4295720001209329</v>
      </c>
      <c r="M296">
        <f>'Absolute counts'!M296/'Absolute counts'!M$1246*10000</f>
        <v>9.0158421225868324</v>
      </c>
      <c r="N296">
        <f>'Absolute counts'!N296/'Absolute counts'!N$1246*10000</f>
        <v>10.893971603958029</v>
      </c>
      <c r="O296">
        <f>'Absolute counts'!O296/'Absolute counts'!O$1246*10000</f>
        <v>4.0518676577484936</v>
      </c>
      <c r="P296">
        <f>'Absolute counts'!P296/'Absolute counts'!P$1246*10000</f>
        <v>7.0816753220476159</v>
      </c>
      <c r="Q296">
        <f t="shared" si="16"/>
        <v>1</v>
      </c>
      <c r="R296">
        <f t="shared" si="17"/>
        <v>0.86971982374820567</v>
      </c>
      <c r="S296">
        <f t="shared" si="18"/>
        <v>7.9744622065550859</v>
      </c>
      <c r="T296">
        <f t="shared" si="19"/>
        <v>7.4945857412923811</v>
      </c>
    </row>
    <row r="297" spans="1:20" x14ac:dyDescent="0.25">
      <c r="A297">
        <v>304</v>
      </c>
      <c r="B297" t="s">
        <v>126</v>
      </c>
      <c r="C297">
        <v>20400</v>
      </c>
      <c r="D297">
        <v>972</v>
      </c>
      <c r="E297" s="14">
        <f>'Absolute counts'!E297/'Absolute counts'!E$1246*10000</f>
        <v>0</v>
      </c>
      <c r="F297" s="14">
        <f>'Absolute counts'!F297/'Absolute counts'!F$1246*10000</f>
        <v>6.9337001544387533</v>
      </c>
      <c r="G297" s="14">
        <f>'Absolute counts'!G297/'Absolute counts'!G$1246*10000</f>
        <v>1.0357235332458326</v>
      </c>
      <c r="H297" s="14">
        <f>'Absolute counts'!H297/'Absolute counts'!H$1246*10000</f>
        <v>0.93084507762256063</v>
      </c>
      <c r="I297" s="14">
        <f>'Absolute counts'!I297/'Absolute counts'!I$1246*10000</f>
        <v>0.65338285893217507</v>
      </c>
      <c r="J297" s="14">
        <f>'Absolute counts'!J297/'Absolute counts'!J$1246*10000</f>
        <v>7.9077487247668952</v>
      </c>
      <c r="K297" s="14">
        <f>'Absolute counts'!K297/'Absolute counts'!K$1246*10000</f>
        <v>0</v>
      </c>
      <c r="L297" s="14">
        <f>'Absolute counts'!L297/'Absolute counts'!L$1246*10000</f>
        <v>0.8666821191385583</v>
      </c>
      <c r="M297">
        <f>'Absolute counts'!M297/'Absolute counts'!M$1246*10000</f>
        <v>0.65421076626480412</v>
      </c>
      <c r="N297">
        <f>'Absolute counts'!N297/'Absolute counts'!N$1246*10000</f>
        <v>11.440377703216113</v>
      </c>
      <c r="O297">
        <f>'Absolute counts'!O297/'Absolute counts'!O$1246*10000</f>
        <v>0.9004150350552208</v>
      </c>
      <c r="P297">
        <f>'Absolute counts'!P297/'Absolute counts'!P$1246*10000</f>
        <v>0.18228250507201071</v>
      </c>
      <c r="Q297">
        <f t="shared" si="16"/>
        <v>1</v>
      </c>
      <c r="R297">
        <f t="shared" si="17"/>
        <v>0.89682741729578497</v>
      </c>
      <c r="S297">
        <f t="shared" si="18"/>
        <v>2.4944857641437457</v>
      </c>
      <c r="T297">
        <f t="shared" si="19"/>
        <v>2.8087936257493418</v>
      </c>
    </row>
    <row r="298" spans="1:20" x14ac:dyDescent="0.25">
      <c r="A298">
        <v>305</v>
      </c>
      <c r="B298" t="s">
        <v>127</v>
      </c>
      <c r="C298">
        <v>16800</v>
      </c>
      <c r="D298">
        <v>385</v>
      </c>
      <c r="E298" s="14">
        <f>'Absolute counts'!E298/'Absolute counts'!E$1246*10000</f>
        <v>15.001963851193533</v>
      </c>
      <c r="F298" s="14">
        <f>'Absolute counts'!F298/'Absolute counts'!F$1246*10000</f>
        <v>7.5475488602643175</v>
      </c>
      <c r="G298" s="14">
        <f>'Absolute counts'!G298/'Absolute counts'!G$1246*10000</f>
        <v>4.9643300386610587</v>
      </c>
      <c r="H298" s="14">
        <f>'Absolute counts'!H298/'Absolute counts'!H$1246*10000</f>
        <v>3.5402632460399031</v>
      </c>
      <c r="I298" s="14">
        <f>'Absolute counts'!I298/'Absolute counts'!I$1246*10000</f>
        <v>5.5106063762770239</v>
      </c>
      <c r="J298" s="14">
        <f>'Absolute counts'!J298/'Absolute counts'!J$1246*10000</f>
        <v>12.556809788228751</v>
      </c>
      <c r="K298" s="14">
        <f>'Absolute counts'!K298/'Absolute counts'!K$1246*10000</f>
        <v>4.0258729434499045</v>
      </c>
      <c r="L298" s="14">
        <f>'Absolute counts'!L298/'Absolute counts'!L$1246*10000</f>
        <v>8.0420038496810413</v>
      </c>
      <c r="M298">
        <f>'Absolute counts'!M298/'Absolute counts'!M$1246*10000</f>
        <v>12.184675521681976</v>
      </c>
      <c r="N298">
        <f>'Absolute counts'!N298/'Absolute counts'!N$1246*10000</f>
        <v>4.2431848645510506</v>
      </c>
      <c r="O298">
        <f>'Absolute counts'!O298/'Absolute counts'!O$1246*10000</f>
        <v>7.672286444533027</v>
      </c>
      <c r="P298">
        <f>'Absolute counts'!P298/'Absolute counts'!P$1246*10000</f>
        <v>7.6194087120100473</v>
      </c>
      <c r="Q298">
        <f t="shared" si="16"/>
        <v>1</v>
      </c>
      <c r="R298">
        <f t="shared" si="17"/>
        <v>0.87781166331402383</v>
      </c>
      <c r="S298">
        <f t="shared" si="18"/>
        <v>7.5924850148734979</v>
      </c>
      <c r="T298">
        <f t="shared" si="19"/>
        <v>7.9523118784914288</v>
      </c>
    </row>
    <row r="299" spans="1:20" x14ac:dyDescent="0.25">
      <c r="A299">
        <v>306</v>
      </c>
      <c r="B299" t="s">
        <v>679</v>
      </c>
      <c r="C299">
        <v>32600</v>
      </c>
      <c r="D299">
        <v>589</v>
      </c>
      <c r="E299" s="14">
        <f>'Absolute counts'!E299/'Absolute counts'!E$1246*10000</f>
        <v>0</v>
      </c>
      <c r="F299" s="14">
        <f>'Absolute counts'!F299/'Absolute counts'!F$1246*10000</f>
        <v>0</v>
      </c>
      <c r="G299" s="14">
        <f>'Absolute counts'!G299/'Absolute counts'!G$1246*10000</f>
        <v>0</v>
      </c>
      <c r="H299" s="14">
        <f>'Absolute counts'!H299/'Absolute counts'!H$1246*10000</f>
        <v>0</v>
      </c>
      <c r="I299" s="14">
        <f>'Absolute counts'!I299/'Absolute counts'!I$1246*10000</f>
        <v>0</v>
      </c>
      <c r="J299" s="14">
        <f>'Absolute counts'!J299/'Absolute counts'!J$1246*10000</f>
        <v>0</v>
      </c>
      <c r="K299" s="14">
        <f>'Absolute counts'!K299/'Absolute counts'!K$1246*10000</f>
        <v>0</v>
      </c>
      <c r="L299" s="14">
        <f>'Absolute counts'!L299/'Absolute counts'!L$1246*10000</f>
        <v>0</v>
      </c>
      <c r="M299">
        <f>'Absolute counts'!M299/'Absolute counts'!M$1246*10000</f>
        <v>0</v>
      </c>
      <c r="N299">
        <f>'Absolute counts'!N299/'Absolute counts'!N$1246*10000</f>
        <v>0</v>
      </c>
      <c r="O299">
        <f>'Absolute counts'!O299/'Absolute counts'!O$1246*10000</f>
        <v>0</v>
      </c>
      <c r="P299">
        <f>'Absolute counts'!P299/'Absolute counts'!P$1246*10000</f>
        <v>0</v>
      </c>
      <c r="Q299">
        <f t="shared" si="16"/>
        <v>0</v>
      </c>
      <c r="R299" t="str">
        <f t="shared" si="17"/>
        <v/>
      </c>
      <c r="S299">
        <f t="shared" si="18"/>
        <v>0</v>
      </c>
      <c r="T299">
        <f t="shared" si="19"/>
        <v>0</v>
      </c>
    </row>
    <row r="300" spans="1:20" x14ac:dyDescent="0.25">
      <c r="A300">
        <v>307</v>
      </c>
      <c r="B300" t="s">
        <v>680</v>
      </c>
      <c r="C300">
        <v>94200</v>
      </c>
      <c r="D300">
        <v>370</v>
      </c>
      <c r="E300" s="14">
        <f>'Absolute counts'!E300/'Absolute counts'!E$1246*10000</f>
        <v>0</v>
      </c>
      <c r="F300" s="14">
        <f>'Absolute counts'!F300/'Absolute counts'!F$1246*10000</f>
        <v>0</v>
      </c>
      <c r="G300" s="14">
        <f>'Absolute counts'!G300/'Absolute counts'!G$1246*10000</f>
        <v>0</v>
      </c>
      <c r="H300" s="14">
        <f>'Absolute counts'!H300/'Absolute counts'!H$1246*10000</f>
        <v>5.3409143798015778E-2</v>
      </c>
      <c r="I300" s="14">
        <f>'Absolute counts'!I300/'Absolute counts'!I$1246*10000</f>
        <v>0</v>
      </c>
      <c r="J300" s="14">
        <f>'Absolute counts'!J300/'Absolute counts'!J$1246*10000</f>
        <v>0</v>
      </c>
      <c r="K300" s="14">
        <f>'Absolute counts'!K300/'Absolute counts'!K$1246*10000</f>
        <v>0</v>
      </c>
      <c r="L300" s="14">
        <f>'Absolute counts'!L300/'Absolute counts'!L$1246*10000</f>
        <v>0</v>
      </c>
      <c r="M300">
        <f>'Absolute counts'!M300/'Absolute counts'!M$1246*10000</f>
        <v>0</v>
      </c>
      <c r="N300">
        <f>'Absolute counts'!N300/'Absolute counts'!N$1246*10000</f>
        <v>0</v>
      </c>
      <c r="O300">
        <f>'Absolute counts'!O300/'Absolute counts'!O$1246*10000</f>
        <v>0</v>
      </c>
      <c r="P300">
        <f>'Absolute counts'!P300/'Absolute counts'!P$1246*10000</f>
        <v>0</v>
      </c>
      <c r="Q300">
        <f t="shared" si="16"/>
        <v>1</v>
      </c>
      <c r="R300">
        <f t="shared" si="17"/>
        <v>0.42411366209585688</v>
      </c>
      <c r="S300">
        <f t="shared" si="18"/>
        <v>7.6298776854308251E-3</v>
      </c>
      <c r="T300">
        <f t="shared" si="19"/>
        <v>0</v>
      </c>
    </row>
    <row r="301" spans="1:20" x14ac:dyDescent="0.25">
      <c r="A301">
        <v>308</v>
      </c>
      <c r="B301" t="s">
        <v>681</v>
      </c>
      <c r="C301">
        <v>27800</v>
      </c>
      <c r="D301">
        <v>22</v>
      </c>
      <c r="E301" s="14">
        <f>'Absolute counts'!E301/'Absolute counts'!E$1246*10000</f>
        <v>0</v>
      </c>
      <c r="F301" s="14">
        <f>'Absolute counts'!F301/'Absolute counts'!F$1246*10000</f>
        <v>0</v>
      </c>
      <c r="G301" s="14">
        <f>'Absolute counts'!G301/'Absolute counts'!G$1246*10000</f>
        <v>0</v>
      </c>
      <c r="H301" s="14">
        <f>'Absolute counts'!H301/'Absolute counts'!H$1246*10000</f>
        <v>0</v>
      </c>
      <c r="I301" s="14">
        <f>'Absolute counts'!I301/'Absolute counts'!I$1246*10000</f>
        <v>0</v>
      </c>
      <c r="J301" s="14">
        <f>'Absolute counts'!J301/'Absolute counts'!J$1246*10000</f>
        <v>0</v>
      </c>
      <c r="K301" s="14">
        <f>'Absolute counts'!K301/'Absolute counts'!K$1246*10000</f>
        <v>0</v>
      </c>
      <c r="L301" s="14">
        <f>'Absolute counts'!L301/'Absolute counts'!L$1246*10000</f>
        <v>0</v>
      </c>
      <c r="M301">
        <f>'Absolute counts'!M301/'Absolute counts'!M$1246*10000</f>
        <v>0</v>
      </c>
      <c r="N301">
        <f>'Absolute counts'!N301/'Absolute counts'!N$1246*10000</f>
        <v>0</v>
      </c>
      <c r="O301">
        <f>'Absolute counts'!O301/'Absolute counts'!O$1246*10000</f>
        <v>0</v>
      </c>
      <c r="P301">
        <f>'Absolute counts'!P301/'Absolute counts'!P$1246*10000</f>
        <v>0</v>
      </c>
      <c r="Q301">
        <f t="shared" si="16"/>
        <v>0</v>
      </c>
      <c r="R301" t="str">
        <f t="shared" si="17"/>
        <v/>
      </c>
      <c r="S301">
        <f t="shared" si="18"/>
        <v>0</v>
      </c>
      <c r="T301">
        <f t="shared" si="19"/>
        <v>0</v>
      </c>
    </row>
    <row r="302" spans="1:20" x14ac:dyDescent="0.25">
      <c r="A302">
        <v>309</v>
      </c>
      <c r="B302" t="s">
        <v>682</v>
      </c>
      <c r="C302">
        <v>109100</v>
      </c>
      <c r="D302">
        <v>760</v>
      </c>
      <c r="E302" s="14">
        <f>'Absolute counts'!E302/'Absolute counts'!E$1246*10000</f>
        <v>0</v>
      </c>
      <c r="F302" s="14">
        <f>'Absolute counts'!F302/'Absolute counts'!F$1246*10000</f>
        <v>0</v>
      </c>
      <c r="G302" s="14">
        <f>'Absolute counts'!G302/'Absolute counts'!G$1246*10000</f>
        <v>0</v>
      </c>
      <c r="H302" s="14">
        <f>'Absolute counts'!H302/'Absolute counts'!H$1246*10000</f>
        <v>0</v>
      </c>
      <c r="I302" s="14">
        <f>'Absolute counts'!I302/'Absolute counts'!I$1246*10000</f>
        <v>0</v>
      </c>
      <c r="J302" s="14">
        <f>'Absolute counts'!J302/'Absolute counts'!J$1246*10000</f>
        <v>0</v>
      </c>
      <c r="K302" s="14">
        <f>'Absolute counts'!K302/'Absolute counts'!K$1246*10000</f>
        <v>0</v>
      </c>
      <c r="L302" s="14">
        <f>'Absolute counts'!L302/'Absolute counts'!L$1246*10000</f>
        <v>0</v>
      </c>
      <c r="M302">
        <f>'Absolute counts'!M302/'Absolute counts'!M$1246*10000</f>
        <v>0</v>
      </c>
      <c r="N302">
        <f>'Absolute counts'!N302/'Absolute counts'!N$1246*10000</f>
        <v>0</v>
      </c>
      <c r="O302">
        <f>'Absolute counts'!O302/'Absolute counts'!O$1246*10000</f>
        <v>0</v>
      </c>
      <c r="P302">
        <f>'Absolute counts'!P302/'Absolute counts'!P$1246*10000</f>
        <v>0</v>
      </c>
      <c r="Q302">
        <f t="shared" si="16"/>
        <v>0</v>
      </c>
      <c r="R302" t="str">
        <f t="shared" si="17"/>
        <v/>
      </c>
      <c r="S302">
        <f t="shared" si="18"/>
        <v>0</v>
      </c>
      <c r="T302">
        <f t="shared" si="19"/>
        <v>0</v>
      </c>
    </row>
    <row r="303" spans="1:20" x14ac:dyDescent="0.25">
      <c r="A303">
        <v>310</v>
      </c>
      <c r="B303" t="s">
        <v>128</v>
      </c>
      <c r="C303">
        <v>49800</v>
      </c>
      <c r="D303">
        <v>275</v>
      </c>
      <c r="E303" s="14">
        <f>'Absolute counts'!E303/'Absolute counts'!E$1246*10000</f>
        <v>1.3363484453038392</v>
      </c>
      <c r="F303" s="14">
        <f>'Absolute counts'!F303/'Absolute counts'!F$1246*10000</f>
        <v>9.7657748654066956E-2</v>
      </c>
      <c r="G303" s="14">
        <f>'Absolute counts'!G303/'Absolute counts'!G$1246*10000</f>
        <v>7.1429209189367765E-2</v>
      </c>
      <c r="H303" s="14">
        <f>'Absolute counts'!H303/'Absolute counts'!H$1246*10000</f>
        <v>1.4267871271755641</v>
      </c>
      <c r="I303" s="14">
        <f>'Absolute counts'!I303/'Absolute counts'!I$1246*10000</f>
        <v>1.4670294379797895</v>
      </c>
      <c r="J303" s="14">
        <f>'Absolute counts'!J303/'Absolute counts'!J$1246*10000</f>
        <v>2.1072846876439253</v>
      </c>
      <c r="K303" s="14">
        <f>'Absolute counts'!K303/'Absolute counts'!K$1246*10000</f>
        <v>0.88992980855208415</v>
      </c>
      <c r="L303" s="14">
        <f>'Absolute counts'!L303/'Absolute counts'!L$1246*10000</f>
        <v>0.66512813794354475</v>
      </c>
      <c r="M303">
        <f>'Absolute counts'!M303/'Absolute counts'!M$1246*10000</f>
        <v>2.1670731632521636</v>
      </c>
      <c r="N303">
        <f>'Absolute counts'!N303/'Absolute counts'!N$1246*10000</f>
        <v>2.0319476816159963</v>
      </c>
      <c r="O303">
        <f>'Absolute counts'!O303/'Absolute counts'!O$1246*10000</f>
        <v>2.7856590147020892</v>
      </c>
      <c r="P303">
        <f>'Absolute counts'!P303/'Absolute counts'!P$1246*10000</f>
        <v>0.56507576572323315</v>
      </c>
      <c r="Q303">
        <f t="shared" si="16"/>
        <v>1</v>
      </c>
      <c r="R303">
        <f t="shared" si="17"/>
        <v>0.26698166312467619</v>
      </c>
      <c r="S303">
        <f t="shared" si="18"/>
        <v>1.0566380663569481</v>
      </c>
      <c r="T303">
        <f t="shared" si="19"/>
        <v>1.6429767526474053</v>
      </c>
    </row>
    <row r="304" spans="1:20" x14ac:dyDescent="0.25">
      <c r="A304">
        <v>311</v>
      </c>
      <c r="B304" t="s">
        <v>129</v>
      </c>
      <c r="C304">
        <v>47300</v>
      </c>
      <c r="D304">
        <v>295</v>
      </c>
      <c r="E304" s="14">
        <f>'Absolute counts'!E304/'Absolute counts'!E$1246*10000</f>
        <v>1.1969033901416994</v>
      </c>
      <c r="F304" s="14">
        <f>'Absolute counts'!F304/'Absolute counts'!F$1246*10000</f>
        <v>1.5206706576133282</v>
      </c>
      <c r="G304" s="14">
        <f>'Absolute counts'!G304/'Absolute counts'!G$1246*10000</f>
        <v>3.1071705997374979</v>
      </c>
      <c r="H304" s="14">
        <f>'Absolute counts'!H304/'Absolute counts'!H$1246*10000</f>
        <v>9.1329635894606973</v>
      </c>
      <c r="I304" s="14">
        <f>'Absolute counts'!I304/'Absolute counts'!I$1246*10000</f>
        <v>9.3076237451658912</v>
      </c>
      <c r="J304" s="14">
        <f>'Absolute counts'!J304/'Absolute counts'!J$1246*10000</f>
        <v>7.1473882704623861</v>
      </c>
      <c r="K304" s="14">
        <f>'Absolute counts'!K304/'Absolute counts'!K$1246*10000</f>
        <v>5.1841942815653157</v>
      </c>
      <c r="L304" s="14">
        <f>'Absolute counts'!L304/'Absolute counts'!L$1246*10000</f>
        <v>2.660512551774179</v>
      </c>
      <c r="M304">
        <f>'Absolute counts'!M304/'Absolute counts'!M$1246*10000</f>
        <v>10.038046444875587</v>
      </c>
      <c r="N304">
        <f>'Absolute counts'!N304/'Absolute counts'!N$1246*10000</f>
        <v>8.8620239223420327</v>
      </c>
      <c r="O304">
        <f>'Absolute counts'!O304/'Absolute counts'!O$1246*10000</f>
        <v>1.5382090182193355</v>
      </c>
      <c r="P304">
        <f>'Absolute counts'!P304/'Absolute counts'!P$1246*10000</f>
        <v>8.9774133747965266</v>
      </c>
      <c r="Q304">
        <f t="shared" si="16"/>
        <v>1</v>
      </c>
      <c r="R304">
        <f t="shared" si="17"/>
        <v>0.59135256593746455</v>
      </c>
      <c r="S304">
        <f t="shared" si="18"/>
        <v>5.2281306477352603</v>
      </c>
      <c r="T304">
        <f t="shared" si="19"/>
        <v>6.4152410624015319</v>
      </c>
    </row>
    <row r="305" spans="1:20" x14ac:dyDescent="0.25">
      <c r="A305">
        <v>312</v>
      </c>
      <c r="B305" t="s">
        <v>683</v>
      </c>
      <c r="C305">
        <v>42100</v>
      </c>
      <c r="D305">
        <v>918</v>
      </c>
      <c r="E305" s="14">
        <f>'Absolute counts'!E305/'Absolute counts'!E$1246*10000</f>
        <v>0</v>
      </c>
      <c r="F305" s="14">
        <f>'Absolute counts'!F305/'Absolute counts'!F$1246*10000</f>
        <v>0</v>
      </c>
      <c r="G305" s="14">
        <f>'Absolute counts'!G305/'Absolute counts'!G$1246*10000</f>
        <v>0</v>
      </c>
      <c r="H305" s="14">
        <f>'Absolute counts'!H305/'Absolute counts'!H$1246*10000</f>
        <v>0</v>
      </c>
      <c r="I305" s="14">
        <f>'Absolute counts'!I305/'Absolute counts'!I$1246*10000</f>
        <v>0</v>
      </c>
      <c r="J305" s="14">
        <f>'Absolute counts'!J305/'Absolute counts'!J$1246*10000</f>
        <v>0</v>
      </c>
      <c r="K305" s="14">
        <f>'Absolute counts'!K305/'Absolute counts'!K$1246*10000</f>
        <v>0</v>
      </c>
      <c r="L305" s="14">
        <f>'Absolute counts'!L305/'Absolute counts'!L$1246*10000</f>
        <v>0</v>
      </c>
      <c r="M305">
        <f>'Absolute counts'!M305/'Absolute counts'!M$1246*10000</f>
        <v>0</v>
      </c>
      <c r="N305">
        <f>'Absolute counts'!N305/'Absolute counts'!N$1246*10000</f>
        <v>0</v>
      </c>
      <c r="O305">
        <f>'Absolute counts'!O305/'Absolute counts'!O$1246*10000</f>
        <v>0</v>
      </c>
      <c r="P305">
        <f>'Absolute counts'!P305/'Absolute counts'!P$1246*10000</f>
        <v>0</v>
      </c>
      <c r="Q305">
        <f t="shared" si="16"/>
        <v>0</v>
      </c>
      <c r="R305" t="str">
        <f t="shared" si="17"/>
        <v/>
      </c>
      <c r="S305">
        <f t="shared" si="18"/>
        <v>0</v>
      </c>
      <c r="T305">
        <f t="shared" si="19"/>
        <v>0</v>
      </c>
    </row>
    <row r="306" spans="1:20" x14ac:dyDescent="0.25">
      <c r="A306">
        <v>313</v>
      </c>
      <c r="B306" t="s">
        <v>130</v>
      </c>
      <c r="C306">
        <v>78500</v>
      </c>
      <c r="D306">
        <v>343</v>
      </c>
      <c r="E306" s="14">
        <f>'Absolute counts'!E306/'Absolute counts'!E$1246*10000</f>
        <v>127.67356842220244</v>
      </c>
      <c r="F306" s="14">
        <f>'Absolute counts'!F306/'Absolute counts'!F$1246*10000</f>
        <v>65.793420378939956</v>
      </c>
      <c r="G306" s="14">
        <f>'Absolute counts'!G306/'Absolute counts'!G$1246*10000</f>
        <v>21.535906570594381</v>
      </c>
      <c r="H306" s="14">
        <f>'Absolute counts'!H306/'Absolute counts'!H$1246*10000</f>
        <v>172.82435945269361</v>
      </c>
      <c r="I306" s="14">
        <f>'Absolute counts'!I306/'Absolute counts'!I$1246*10000</f>
        <v>88.453245525252015</v>
      </c>
      <c r="J306" s="14">
        <f>'Absolute counts'!J306/'Absolute counts'!J$1246*10000</f>
        <v>59.286390851343008</v>
      </c>
      <c r="K306" s="14">
        <f>'Absolute counts'!K306/'Absolute counts'!K$1246*10000</f>
        <v>252.06202386989511</v>
      </c>
      <c r="L306" s="14">
        <f>'Absolute counts'!L306/'Absolute counts'!L$1246*10000</f>
        <v>58.531276139031938</v>
      </c>
      <c r="M306">
        <f>'Absolute counts'!M306/'Absolute counts'!M$1246*10000</f>
        <v>36.901576034624107</v>
      </c>
      <c r="N306">
        <f>'Absolute counts'!N306/'Absolute counts'!N$1246*10000</f>
        <v>131.15453901254173</v>
      </c>
      <c r="O306">
        <f>'Absolute counts'!O306/'Absolute counts'!O$1246*10000</f>
        <v>103.66966023401412</v>
      </c>
      <c r="P306">
        <f>'Absolute counts'!P306/'Absolute counts'!P$1246*10000</f>
        <v>222.7765635737579</v>
      </c>
      <c r="Q306">
        <f t="shared" si="16"/>
        <v>1</v>
      </c>
      <c r="R306">
        <f t="shared" si="17"/>
        <v>0.96676654822133212</v>
      </c>
      <c r="S306">
        <f t="shared" si="18"/>
        <v>112.51841643870293</v>
      </c>
      <c r="T306">
        <f t="shared" si="19"/>
        <v>110.60672299879396</v>
      </c>
    </row>
    <row r="307" spans="1:20" x14ac:dyDescent="0.25">
      <c r="A307">
        <v>314</v>
      </c>
      <c r="B307" t="s">
        <v>131</v>
      </c>
      <c r="C307">
        <v>24400</v>
      </c>
      <c r="D307">
        <v>111</v>
      </c>
      <c r="E307" s="14">
        <f>'Absolute counts'!E307/'Absolute counts'!E$1246*10000</f>
        <v>2.1497779337496543</v>
      </c>
      <c r="F307" s="14">
        <f>'Absolute counts'!F307/'Absolute counts'!F$1246*10000</f>
        <v>0.69755534752904969</v>
      </c>
      <c r="G307" s="14">
        <f>'Absolute counts'!G307/'Absolute counts'!G$1246*10000</f>
        <v>2.0000178573022973</v>
      </c>
      <c r="H307" s="14">
        <f>'Absolute counts'!H307/'Absolute counts'!H$1246*10000</f>
        <v>3.6852309220630883</v>
      </c>
      <c r="I307" s="14">
        <f>'Absolute counts'!I307/'Absolute counts'!I$1246*10000</f>
        <v>4.992831280519451</v>
      </c>
      <c r="J307" s="14">
        <f>'Absolute counts'!J307/'Absolute counts'!J$1246*10000</f>
        <v>3.5628318430268426</v>
      </c>
      <c r="K307" s="14">
        <f>'Absolute counts'!K307/'Absolute counts'!K$1246*10000</f>
        <v>1.6103491773799619</v>
      </c>
      <c r="L307" s="14">
        <f>'Absolute counts'!L307/'Absolute counts'!L$1246*10000</f>
        <v>1.8542966269941246</v>
      </c>
      <c r="M307">
        <f>'Absolute counts'!M307/'Absolute counts'!M$1246*10000</f>
        <v>2.39195811415569</v>
      </c>
      <c r="N307">
        <f>'Absolute counts'!N307/'Absolute counts'!N$1246*10000</f>
        <v>1.3745528434461149</v>
      </c>
      <c r="O307">
        <f>'Absolute counts'!O307/'Absolute counts'!O$1246*10000</f>
        <v>2.2791755574835277</v>
      </c>
      <c r="P307">
        <f>'Absolute counts'!P307/'Absolute counts'!P$1246*10000</f>
        <v>3.8643891075266268</v>
      </c>
      <c r="Q307">
        <f t="shared" si="16"/>
        <v>1</v>
      </c>
      <c r="R307">
        <f t="shared" si="17"/>
        <v>0.68064095268163327</v>
      </c>
      <c r="S307">
        <f t="shared" si="18"/>
        <v>2.671227765938621</v>
      </c>
      <c r="T307">
        <f t="shared" si="19"/>
        <v>2.3528744499212171</v>
      </c>
    </row>
    <row r="308" spans="1:20" x14ac:dyDescent="0.25">
      <c r="A308">
        <v>315</v>
      </c>
      <c r="B308" t="s">
        <v>684</v>
      </c>
      <c r="C308">
        <v>500</v>
      </c>
      <c r="D308">
        <v>695</v>
      </c>
      <c r="E308" s="14">
        <f>'Absolute counts'!E308/'Absolute counts'!E$1246*10000</f>
        <v>0</v>
      </c>
      <c r="F308" s="14">
        <f>'Absolute counts'!F308/'Absolute counts'!F$1246*10000</f>
        <v>1.3951106950580994E-2</v>
      </c>
      <c r="G308" s="14">
        <f>'Absolute counts'!G308/'Absolute counts'!G$1246*10000</f>
        <v>0</v>
      </c>
      <c r="H308" s="14">
        <f>'Absolute counts'!H308/'Absolute counts'!H$1246*10000</f>
        <v>0</v>
      </c>
      <c r="I308" s="14">
        <f>'Absolute counts'!I308/'Absolute counts'!I$1246*10000</f>
        <v>0</v>
      </c>
      <c r="J308" s="14">
        <f>'Absolute counts'!J308/'Absolute counts'!J$1246*10000</f>
        <v>0</v>
      </c>
      <c r="K308" s="14">
        <f>'Absolute counts'!K308/'Absolute counts'!K$1246*10000</f>
        <v>0</v>
      </c>
      <c r="L308" s="14">
        <f>'Absolute counts'!L308/'Absolute counts'!L$1246*10000</f>
        <v>2.0155398119501355E-2</v>
      </c>
      <c r="M308">
        <f>'Absolute counts'!M308/'Absolute counts'!M$1246*10000</f>
        <v>0</v>
      </c>
      <c r="N308">
        <f>'Absolute counts'!N308/'Absolute counts'!N$1246*10000</f>
        <v>0</v>
      </c>
      <c r="O308">
        <f>'Absolute counts'!O308/'Absolute counts'!O$1246*10000</f>
        <v>0</v>
      </c>
      <c r="P308">
        <f>'Absolute counts'!P308/'Absolute counts'!P$1246*10000</f>
        <v>0</v>
      </c>
      <c r="Q308">
        <f t="shared" si="16"/>
        <v>1</v>
      </c>
      <c r="R308">
        <f t="shared" si="17"/>
        <v>0.63039924173416573</v>
      </c>
      <c r="S308">
        <f t="shared" si="18"/>
        <v>1.9930152786544275E-3</v>
      </c>
      <c r="T308">
        <f t="shared" si="19"/>
        <v>4.0310796239002708E-3</v>
      </c>
    </row>
    <row r="309" spans="1:20" x14ac:dyDescent="0.25">
      <c r="A309">
        <v>316</v>
      </c>
      <c r="B309" t="s">
        <v>685</v>
      </c>
      <c r="C309">
        <v>69400</v>
      </c>
      <c r="D309">
        <v>178</v>
      </c>
      <c r="E309" s="14">
        <f>'Absolute counts'!E309/'Absolute counts'!E$1246*10000</f>
        <v>0</v>
      </c>
      <c r="F309" s="14">
        <f>'Absolute counts'!F309/'Absolute counts'!F$1246*10000</f>
        <v>0</v>
      </c>
      <c r="G309" s="14">
        <f>'Absolute counts'!G309/'Absolute counts'!G$1246*10000</f>
        <v>0</v>
      </c>
      <c r="H309" s="14">
        <f>'Absolute counts'!H309/'Absolute counts'!H$1246*10000</f>
        <v>0</v>
      </c>
      <c r="I309" s="14">
        <f>'Absolute counts'!I309/'Absolute counts'!I$1246*10000</f>
        <v>0</v>
      </c>
      <c r="J309" s="14">
        <f>'Absolute counts'!J309/'Absolute counts'!J$1246*10000</f>
        <v>0</v>
      </c>
      <c r="K309" s="14">
        <f>'Absolute counts'!K309/'Absolute counts'!K$1246*10000</f>
        <v>0</v>
      </c>
      <c r="L309" s="14">
        <f>'Absolute counts'!L309/'Absolute counts'!L$1246*10000</f>
        <v>0</v>
      </c>
      <c r="M309">
        <f>'Absolute counts'!M309/'Absolute counts'!M$1246*10000</f>
        <v>0</v>
      </c>
      <c r="N309">
        <f>'Absolute counts'!N309/'Absolute counts'!N$1246*10000</f>
        <v>0</v>
      </c>
      <c r="O309">
        <f>'Absolute counts'!O309/'Absolute counts'!O$1246*10000</f>
        <v>0</v>
      </c>
      <c r="P309">
        <f>'Absolute counts'!P309/'Absolute counts'!P$1246*10000</f>
        <v>0</v>
      </c>
      <c r="Q309">
        <f t="shared" si="16"/>
        <v>0</v>
      </c>
      <c r="R309" t="str">
        <f t="shared" si="17"/>
        <v/>
      </c>
      <c r="S309">
        <f t="shared" si="18"/>
        <v>0</v>
      </c>
      <c r="T309">
        <f t="shared" si="19"/>
        <v>0</v>
      </c>
    </row>
    <row r="310" spans="1:20" x14ac:dyDescent="0.25">
      <c r="A310">
        <v>317</v>
      </c>
      <c r="B310" t="s">
        <v>686</v>
      </c>
      <c r="C310">
        <v>109200</v>
      </c>
      <c r="D310">
        <v>760</v>
      </c>
      <c r="E310" s="14">
        <f>'Absolute counts'!E310/'Absolute counts'!E$1246*10000</f>
        <v>0</v>
      </c>
      <c r="F310" s="14">
        <f>'Absolute counts'!F310/'Absolute counts'!F$1246*10000</f>
        <v>0</v>
      </c>
      <c r="G310" s="14">
        <f>'Absolute counts'!G310/'Absolute counts'!G$1246*10000</f>
        <v>0</v>
      </c>
      <c r="H310" s="14">
        <f>'Absolute counts'!H310/'Absolute counts'!H$1246*10000</f>
        <v>0</v>
      </c>
      <c r="I310" s="14">
        <f>'Absolute counts'!I310/'Absolute counts'!I$1246*10000</f>
        <v>0</v>
      </c>
      <c r="J310" s="14">
        <f>'Absolute counts'!J310/'Absolute counts'!J$1246*10000</f>
        <v>0</v>
      </c>
      <c r="K310" s="14">
        <f>'Absolute counts'!K310/'Absolute counts'!K$1246*10000</f>
        <v>0</v>
      </c>
      <c r="L310" s="14">
        <f>'Absolute counts'!L310/'Absolute counts'!L$1246*10000</f>
        <v>0</v>
      </c>
      <c r="M310">
        <f>'Absolute counts'!M310/'Absolute counts'!M$1246*10000</f>
        <v>0</v>
      </c>
      <c r="N310">
        <f>'Absolute counts'!N310/'Absolute counts'!N$1246*10000</f>
        <v>0</v>
      </c>
      <c r="O310">
        <f>'Absolute counts'!O310/'Absolute counts'!O$1246*10000</f>
        <v>0</v>
      </c>
      <c r="P310">
        <f>'Absolute counts'!P310/'Absolute counts'!P$1246*10000</f>
        <v>0</v>
      </c>
      <c r="Q310">
        <f t="shared" si="16"/>
        <v>0</v>
      </c>
      <c r="R310" t="str">
        <f t="shared" si="17"/>
        <v/>
      </c>
      <c r="S310">
        <f t="shared" si="18"/>
        <v>0</v>
      </c>
      <c r="T310">
        <f t="shared" si="19"/>
        <v>0</v>
      </c>
    </row>
    <row r="311" spans="1:20" x14ac:dyDescent="0.25">
      <c r="A311">
        <v>318</v>
      </c>
      <c r="B311" t="s">
        <v>687</v>
      </c>
      <c r="C311">
        <v>87800</v>
      </c>
      <c r="D311">
        <v>987</v>
      </c>
      <c r="E311" s="14">
        <f>'Absolute counts'!E311/'Absolute counts'!E$1246*10000</f>
        <v>0</v>
      </c>
      <c r="F311" s="14">
        <f>'Absolute counts'!F311/'Absolute counts'!F$1246*10000</f>
        <v>0</v>
      </c>
      <c r="G311" s="14">
        <f>'Absolute counts'!G311/'Absolute counts'!G$1246*10000</f>
        <v>0</v>
      </c>
      <c r="H311" s="14">
        <f>'Absolute counts'!H311/'Absolute counts'!H$1246*10000</f>
        <v>0</v>
      </c>
      <c r="I311" s="14">
        <f>'Absolute counts'!I311/'Absolute counts'!I$1246*10000</f>
        <v>0</v>
      </c>
      <c r="J311" s="14">
        <f>'Absolute counts'!J311/'Absolute counts'!J$1246*10000</f>
        <v>0</v>
      </c>
      <c r="K311" s="14">
        <f>'Absolute counts'!K311/'Absolute counts'!K$1246*10000</f>
        <v>0</v>
      </c>
      <c r="L311" s="14">
        <f>'Absolute counts'!L311/'Absolute counts'!L$1246*10000</f>
        <v>0</v>
      </c>
      <c r="M311">
        <f>'Absolute counts'!M311/'Absolute counts'!M$1246*10000</f>
        <v>0</v>
      </c>
      <c r="N311">
        <f>'Absolute counts'!N311/'Absolute counts'!N$1246*10000</f>
        <v>0</v>
      </c>
      <c r="O311">
        <f>'Absolute counts'!O311/'Absolute counts'!O$1246*10000</f>
        <v>0</v>
      </c>
      <c r="P311">
        <f>'Absolute counts'!P311/'Absolute counts'!P$1246*10000</f>
        <v>0</v>
      </c>
      <c r="Q311">
        <f t="shared" si="16"/>
        <v>0</v>
      </c>
      <c r="R311" t="str">
        <f t="shared" si="17"/>
        <v/>
      </c>
      <c r="S311">
        <f t="shared" si="18"/>
        <v>0</v>
      </c>
      <c r="T311">
        <f t="shared" si="19"/>
        <v>0</v>
      </c>
    </row>
    <row r="312" spans="1:20" x14ac:dyDescent="0.25">
      <c r="A312">
        <v>319</v>
      </c>
      <c r="B312" t="s">
        <v>132</v>
      </c>
      <c r="C312">
        <v>47500</v>
      </c>
      <c r="D312">
        <v>703</v>
      </c>
      <c r="E312" s="14">
        <f>'Absolute counts'!E312/'Absolute counts'!E$1246*10000</f>
        <v>1.568756870574072</v>
      </c>
      <c r="F312" s="14">
        <f>'Absolute counts'!F312/'Absolute counts'!F$1246*10000</f>
        <v>1.8554972244272723</v>
      </c>
      <c r="G312" s="14">
        <f>'Absolute counts'!G312/'Absolute counts'!G$1246*10000</f>
        <v>3.2500290181162335</v>
      </c>
      <c r="H312" s="14">
        <f>'Absolute counts'!H312/'Absolute counts'!H$1246*10000</f>
        <v>5.18068694840753</v>
      </c>
      <c r="I312" s="14">
        <f>'Absolute counts'!I312/'Absolute counts'!I$1246*10000</f>
        <v>11.970467094776266</v>
      </c>
      <c r="J312" s="14">
        <f>'Absolute counts'!J312/'Absolute counts'!J$1246*10000</f>
        <v>4.7359594010966575</v>
      </c>
      <c r="K312" s="14">
        <f>'Absolute counts'!K312/'Absolute counts'!K$1246*10000</f>
        <v>1.3278317778396176</v>
      </c>
      <c r="L312" s="14">
        <f>'Absolute counts'!L312/'Absolute counts'!L$1246*10000</f>
        <v>3.7287486521077509</v>
      </c>
      <c r="M312">
        <f>'Absolute counts'!M312/'Absolute counts'!M$1246*10000</f>
        <v>5.6834560319254859</v>
      </c>
      <c r="N312">
        <f>'Absolute counts'!N312/'Absolute counts'!N$1246*10000</f>
        <v>5.3786850395717538</v>
      </c>
      <c r="O312">
        <f>'Absolute counts'!O312/'Absolute counts'!O$1246*10000</f>
        <v>1.4631744319647337</v>
      </c>
      <c r="P312">
        <f>'Absolute counts'!P312/'Absolute counts'!P$1246*10000</f>
        <v>8.1206856009580779</v>
      </c>
      <c r="Q312">
        <f t="shared" si="16"/>
        <v>1</v>
      </c>
      <c r="R312">
        <f t="shared" si="17"/>
        <v>0.75918298343818413</v>
      </c>
      <c r="S312">
        <f t="shared" si="18"/>
        <v>4.269889762176807</v>
      </c>
      <c r="T312">
        <f t="shared" si="19"/>
        <v>4.8749499513055614</v>
      </c>
    </row>
    <row r="313" spans="1:20" x14ac:dyDescent="0.25">
      <c r="A313">
        <v>320</v>
      </c>
      <c r="B313" t="s">
        <v>133</v>
      </c>
      <c r="C313">
        <v>1600</v>
      </c>
      <c r="D313">
        <v>985</v>
      </c>
      <c r="E313" s="14">
        <f>'Absolute counts'!E313/'Absolute counts'!E$1246*10000</f>
        <v>72.186056888934345</v>
      </c>
      <c r="F313" s="14">
        <f>'Absolute counts'!F313/'Absolute counts'!F$1246*10000</f>
        <v>119.51913324562737</v>
      </c>
      <c r="G313" s="14">
        <f>'Absolute counts'!G313/'Absolute counts'!G$1246*10000</f>
        <v>153.55494245484334</v>
      </c>
      <c r="H313" s="14">
        <f>'Absolute counts'!H313/'Absolute counts'!H$1246*10000</f>
        <v>56.049081477174838</v>
      </c>
      <c r="I313" s="14">
        <f>'Absolute counts'!I313/'Absolute counts'!I$1246*10000</f>
        <v>27.059912742568386</v>
      </c>
      <c r="J313" s="14">
        <f>'Absolute counts'!J313/'Absolute counts'!J$1246*10000</f>
        <v>83.009637025643698</v>
      </c>
      <c r="K313" s="14">
        <f>'Absolute counts'!K313/'Absolute counts'!K$1246*10000</f>
        <v>13.928107797338967</v>
      </c>
      <c r="L313" s="14">
        <f>'Absolute counts'!L313/'Absolute counts'!L$1246*10000</f>
        <v>98.136633443852105</v>
      </c>
      <c r="M313">
        <f>'Absolute counts'!M313/'Absolute counts'!M$1246*10000</f>
        <v>149.52804826439927</v>
      </c>
      <c r="N313">
        <f>'Absolute counts'!N313/'Absolute counts'!N$1246*10000</f>
        <v>39.187562431165638</v>
      </c>
      <c r="O313">
        <f>'Absolute counts'!O313/'Absolute counts'!O$1246*10000</f>
        <v>68.159542289023847</v>
      </c>
      <c r="P313">
        <f>'Absolute counts'!P313/'Absolute counts'!P$1246*10000</f>
        <v>16.150229949380147</v>
      </c>
      <c r="Q313">
        <f t="shared" si="16"/>
        <v>1</v>
      </c>
      <c r="R313">
        <f t="shared" si="17"/>
        <v>0.97864298022633267</v>
      </c>
      <c r="S313">
        <f t="shared" si="18"/>
        <v>75.043838804590138</v>
      </c>
      <c r="T313">
        <f t="shared" si="19"/>
        <v>74.232403275564195</v>
      </c>
    </row>
    <row r="314" spans="1:20" x14ac:dyDescent="0.25">
      <c r="A314">
        <v>321</v>
      </c>
      <c r="B314" t="s">
        <v>134</v>
      </c>
      <c r="C314">
        <v>69500</v>
      </c>
      <c r="D314">
        <v>1014</v>
      </c>
      <c r="E314" s="14">
        <f>'Absolute counts'!E314/'Absolute counts'!E$1246*10000</f>
        <v>2.5564926779725621</v>
      </c>
      <c r="F314" s="14">
        <f>'Absolute counts'!F314/'Absolute counts'!F$1246*10000</f>
        <v>1.3951106950580994E-2</v>
      </c>
      <c r="G314" s="14">
        <f>'Absolute counts'!G314/'Absolute counts'!G$1246*10000</f>
        <v>0.14285841837873553</v>
      </c>
      <c r="H314" s="14">
        <f>'Absolute counts'!H314/'Absolute counts'!H$1246*10000</f>
        <v>1.5030859040298725</v>
      </c>
      <c r="I314" s="14">
        <f>'Absolute counts'!I314/'Absolute counts'!I$1246*10000</f>
        <v>2.5025796294949352</v>
      </c>
      <c r="J314" s="14">
        <f>'Absolute counts'!J314/'Absolute counts'!J$1246*10000</f>
        <v>0.2824195973131034</v>
      </c>
      <c r="K314" s="14">
        <f>'Absolute counts'!K314/'Absolute counts'!K$1246*10000</f>
        <v>3.0229361750816826</v>
      </c>
      <c r="L314" s="14">
        <f>'Absolute counts'!L314/'Absolute counts'!L$1246*10000</f>
        <v>4.0310796239002709E-2</v>
      </c>
      <c r="M314">
        <f>'Absolute counts'!M314/'Absolute counts'!M$1246*10000</f>
        <v>0.47021398825282795</v>
      </c>
      <c r="N314">
        <f>'Absolute counts'!N314/'Absolute counts'!N$1246*10000</f>
        <v>1.5453047494642658</v>
      </c>
      <c r="O314">
        <f>'Absolute counts'!O314/'Absolute counts'!O$1246*10000</f>
        <v>2.2697962342017024</v>
      </c>
      <c r="P314">
        <f>'Absolute counts'!P314/'Absolute counts'!P$1246*10000</f>
        <v>0.90229840010645301</v>
      </c>
      <c r="Q314">
        <f t="shared" si="16"/>
        <v>1</v>
      </c>
      <c r="R314">
        <f t="shared" si="17"/>
        <v>0.57622947237795841</v>
      </c>
      <c r="S314">
        <f t="shared" si="18"/>
        <v>1.4320462156030673</v>
      </c>
      <c r="T314">
        <f t="shared" si="19"/>
        <v>1.0455848336528504</v>
      </c>
    </row>
    <row r="315" spans="1:20" x14ac:dyDescent="0.25">
      <c r="A315">
        <v>322</v>
      </c>
      <c r="B315" t="s">
        <v>688</v>
      </c>
      <c r="C315">
        <v>2800</v>
      </c>
      <c r="D315">
        <v>453</v>
      </c>
      <c r="E315" s="14">
        <f>'Absolute counts'!E315/'Absolute counts'!E$1246*10000</f>
        <v>0</v>
      </c>
      <c r="F315" s="14">
        <f>'Absolute counts'!F315/'Absolute counts'!F$1246*10000</f>
        <v>0</v>
      </c>
      <c r="G315" s="14">
        <f>'Absolute counts'!G315/'Absolute counts'!G$1246*10000</f>
        <v>0</v>
      </c>
      <c r="H315" s="14">
        <f>'Absolute counts'!H315/'Absolute counts'!H$1246*10000</f>
        <v>0</v>
      </c>
      <c r="I315" s="14">
        <f>'Absolute counts'!I315/'Absolute counts'!I$1246*10000</f>
        <v>0</v>
      </c>
      <c r="J315" s="14">
        <f>'Absolute counts'!J315/'Absolute counts'!J$1246*10000</f>
        <v>0</v>
      </c>
      <c r="K315" s="14">
        <f>'Absolute counts'!K315/'Absolute counts'!K$1246*10000</f>
        <v>0</v>
      </c>
      <c r="L315" s="14">
        <f>'Absolute counts'!L315/'Absolute counts'!L$1246*10000</f>
        <v>0</v>
      </c>
      <c r="M315">
        <f>'Absolute counts'!M315/'Absolute counts'!M$1246*10000</f>
        <v>0</v>
      </c>
      <c r="N315">
        <f>'Absolute counts'!N315/'Absolute counts'!N$1246*10000</f>
        <v>0</v>
      </c>
      <c r="O315">
        <f>'Absolute counts'!O315/'Absolute counts'!O$1246*10000</f>
        <v>0</v>
      </c>
      <c r="P315">
        <f>'Absolute counts'!P315/'Absolute counts'!P$1246*10000</f>
        <v>0</v>
      </c>
      <c r="Q315">
        <f t="shared" si="16"/>
        <v>0</v>
      </c>
      <c r="R315" t="str">
        <f t="shared" si="17"/>
        <v/>
      </c>
      <c r="S315">
        <f t="shared" si="18"/>
        <v>0</v>
      </c>
      <c r="T315">
        <f t="shared" si="19"/>
        <v>0</v>
      </c>
    </row>
    <row r="316" spans="1:20" x14ac:dyDescent="0.25">
      <c r="A316">
        <v>323</v>
      </c>
      <c r="B316" t="s">
        <v>689</v>
      </c>
      <c r="C316">
        <v>79900</v>
      </c>
      <c r="D316">
        <v>313</v>
      </c>
      <c r="E316" s="14">
        <f>'Absolute counts'!E316/'Absolute counts'!E$1246*10000</f>
        <v>0</v>
      </c>
      <c r="F316" s="14">
        <f>'Absolute counts'!F316/'Absolute counts'!F$1246*10000</f>
        <v>0</v>
      </c>
      <c r="G316" s="14">
        <f>'Absolute counts'!G316/'Absolute counts'!G$1246*10000</f>
        <v>0</v>
      </c>
      <c r="H316" s="14">
        <f>'Absolute counts'!H316/'Absolute counts'!H$1246*10000</f>
        <v>0</v>
      </c>
      <c r="I316" s="14">
        <f>'Absolute counts'!I316/'Absolute counts'!I$1246*10000</f>
        <v>0</v>
      </c>
      <c r="J316" s="14">
        <f>'Absolute counts'!J316/'Absolute counts'!J$1246*10000</f>
        <v>0</v>
      </c>
      <c r="K316" s="14">
        <f>'Absolute counts'!K316/'Absolute counts'!K$1246*10000</f>
        <v>0</v>
      </c>
      <c r="L316" s="14">
        <f>'Absolute counts'!L316/'Absolute counts'!L$1246*10000</f>
        <v>0</v>
      </c>
      <c r="M316">
        <f>'Absolute counts'!M316/'Absolute counts'!M$1246*10000</f>
        <v>0</v>
      </c>
      <c r="N316">
        <f>'Absolute counts'!N316/'Absolute counts'!N$1246*10000</f>
        <v>0</v>
      </c>
      <c r="O316">
        <f>'Absolute counts'!O316/'Absolute counts'!O$1246*10000</f>
        <v>0</v>
      </c>
      <c r="P316">
        <f>'Absolute counts'!P316/'Absolute counts'!P$1246*10000</f>
        <v>0</v>
      </c>
      <c r="Q316">
        <f t="shared" si="16"/>
        <v>0</v>
      </c>
      <c r="R316" t="str">
        <f t="shared" si="17"/>
        <v/>
      </c>
      <c r="S316">
        <f t="shared" si="18"/>
        <v>0</v>
      </c>
      <c r="T316">
        <f t="shared" si="19"/>
        <v>0</v>
      </c>
    </row>
    <row r="317" spans="1:20" x14ac:dyDescent="0.25">
      <c r="A317">
        <v>324</v>
      </c>
      <c r="B317" t="s">
        <v>690</v>
      </c>
      <c r="C317">
        <v>43900</v>
      </c>
      <c r="D317">
        <v>934</v>
      </c>
      <c r="E317" s="14">
        <f>'Absolute counts'!E317/'Absolute counts'!E$1246*10000</f>
        <v>0</v>
      </c>
      <c r="F317" s="14">
        <f>'Absolute counts'!F317/'Absolute counts'!F$1246*10000</f>
        <v>0</v>
      </c>
      <c r="G317" s="14">
        <f>'Absolute counts'!G317/'Absolute counts'!G$1246*10000</f>
        <v>0</v>
      </c>
      <c r="H317" s="14">
        <f>'Absolute counts'!H317/'Absolute counts'!H$1246*10000</f>
        <v>0</v>
      </c>
      <c r="I317" s="14">
        <f>'Absolute counts'!I317/'Absolute counts'!I$1246*10000</f>
        <v>0</v>
      </c>
      <c r="J317" s="14">
        <f>'Absolute counts'!J317/'Absolute counts'!J$1246*10000</f>
        <v>0</v>
      </c>
      <c r="K317" s="14">
        <f>'Absolute counts'!K317/'Absolute counts'!K$1246*10000</f>
        <v>0</v>
      </c>
      <c r="L317" s="14">
        <f>'Absolute counts'!L317/'Absolute counts'!L$1246*10000</f>
        <v>0</v>
      </c>
      <c r="M317">
        <f>'Absolute counts'!M317/'Absolute counts'!M$1246*10000</f>
        <v>0</v>
      </c>
      <c r="N317">
        <f>'Absolute counts'!N317/'Absolute counts'!N$1246*10000</f>
        <v>0</v>
      </c>
      <c r="O317">
        <f>'Absolute counts'!O317/'Absolute counts'!O$1246*10000</f>
        <v>0</v>
      </c>
      <c r="P317">
        <f>'Absolute counts'!P317/'Absolute counts'!P$1246*10000</f>
        <v>0</v>
      </c>
      <c r="Q317">
        <f t="shared" si="16"/>
        <v>0</v>
      </c>
      <c r="R317" t="str">
        <f t="shared" si="17"/>
        <v/>
      </c>
      <c r="S317">
        <f t="shared" si="18"/>
        <v>0</v>
      </c>
      <c r="T317">
        <f t="shared" si="19"/>
        <v>0</v>
      </c>
    </row>
    <row r="318" spans="1:20" x14ac:dyDescent="0.25">
      <c r="A318">
        <v>325</v>
      </c>
      <c r="B318" t="s">
        <v>135</v>
      </c>
      <c r="C318">
        <v>66100</v>
      </c>
      <c r="D318">
        <v>138</v>
      </c>
      <c r="E318" s="14">
        <f>'Absolute counts'!E318/'Absolute counts'!E$1246*10000</f>
        <v>1.5803772918375838</v>
      </c>
      <c r="F318" s="14">
        <f>'Absolute counts'!F318/'Absolute counts'!F$1246*10000</f>
        <v>1.1858440907993846</v>
      </c>
      <c r="G318" s="14">
        <f>'Absolute counts'!G318/'Absolute counts'!G$1246*10000</f>
        <v>0</v>
      </c>
      <c r="H318" s="14">
        <f>'Absolute counts'!H318/'Absolute counts'!H$1246*10000</f>
        <v>2.5331193915630337</v>
      </c>
      <c r="I318" s="14">
        <f>'Absolute counts'!I318/'Absolute counts'!I$1246*10000</f>
        <v>1.577981244213555</v>
      </c>
      <c r="J318" s="14">
        <f>'Absolute counts'!J318/'Absolute counts'!J$1246*10000</f>
        <v>0.54311461021750651</v>
      </c>
      <c r="K318" s="14">
        <f>'Absolute counts'!K318/'Absolute counts'!K$1246*10000</f>
        <v>2.3872720261159084</v>
      </c>
      <c r="L318" s="14">
        <f>'Absolute counts'!L318/'Absolute counts'!L$1246*10000</f>
        <v>1.3907224702455936</v>
      </c>
      <c r="M318">
        <f>'Absolute counts'!M318/'Absolute counts'!M$1246*10000</f>
        <v>6.1332259337325383E-2</v>
      </c>
      <c r="N318">
        <f>'Absolute counts'!N318/'Absolute counts'!N$1246*10000</f>
        <v>2.2710003500414073</v>
      </c>
      <c r="O318">
        <f>'Absolute counts'!O318/'Absolute counts'!O$1246*10000</f>
        <v>1.1724154102281521</v>
      </c>
      <c r="P318">
        <f>'Absolute counts'!P318/'Absolute counts'!P$1246*10000</f>
        <v>3.2719709660425922</v>
      </c>
      <c r="Q318">
        <f t="shared" si="16"/>
        <v>1</v>
      </c>
      <c r="R318">
        <f t="shared" si="17"/>
        <v>0.71175701232920585</v>
      </c>
      <c r="S318">
        <f t="shared" si="18"/>
        <v>1.4011012363924245</v>
      </c>
      <c r="T318">
        <f t="shared" si="19"/>
        <v>1.6334882911790138</v>
      </c>
    </row>
    <row r="319" spans="1:20" x14ac:dyDescent="0.25">
      <c r="A319">
        <v>326</v>
      </c>
      <c r="B319" t="s">
        <v>136</v>
      </c>
      <c r="C319">
        <v>104500</v>
      </c>
      <c r="D319">
        <v>752</v>
      </c>
      <c r="E319" s="14">
        <f>'Absolute counts'!E319/'Absolute counts'!E$1246*10000</f>
        <v>1.1620421263511644E-2</v>
      </c>
      <c r="F319" s="14">
        <f>'Absolute counts'!F319/'Absolute counts'!F$1246*10000</f>
        <v>0</v>
      </c>
      <c r="G319" s="14">
        <f>'Absolute counts'!G319/'Absolute counts'!G$1246*10000</f>
        <v>0</v>
      </c>
      <c r="H319" s="14">
        <f>'Absolute counts'!H319/'Absolute counts'!H$1246*10000</f>
        <v>0</v>
      </c>
      <c r="I319" s="14">
        <f>'Absolute counts'!I319/'Absolute counts'!I$1246*10000</f>
        <v>0</v>
      </c>
      <c r="J319" s="14">
        <f>'Absolute counts'!J319/'Absolute counts'!J$1246*10000</f>
        <v>0</v>
      </c>
      <c r="K319" s="14">
        <f>'Absolute counts'!K319/'Absolute counts'!K$1246*10000</f>
        <v>9.0546826552680315</v>
      </c>
      <c r="L319" s="14">
        <f>'Absolute counts'!L319/'Absolute counts'!L$1246*10000</f>
        <v>0</v>
      </c>
      <c r="M319">
        <f>'Absolute counts'!M319/'Absolute counts'!M$1246*10000</f>
        <v>4.0888172891550258E-2</v>
      </c>
      <c r="N319">
        <f>'Absolute counts'!N319/'Absolute counts'!N$1246*10000</f>
        <v>0</v>
      </c>
      <c r="O319">
        <f>'Absolute counts'!O319/'Absolute counts'!O$1246*10000</f>
        <v>0.43144887096395995</v>
      </c>
      <c r="P319">
        <f>'Absolute counts'!P319/'Absolute counts'!P$1246*10000</f>
        <v>9.5424891405197609</v>
      </c>
      <c r="Q319">
        <f t="shared" si="16"/>
        <v>1</v>
      </c>
      <c r="R319">
        <f t="shared" si="17"/>
        <v>0.75451289880633432</v>
      </c>
      <c r="S319">
        <f t="shared" si="18"/>
        <v>1.2951861537902205</v>
      </c>
      <c r="T319">
        <f t="shared" si="19"/>
        <v>2.0029652368750543</v>
      </c>
    </row>
    <row r="320" spans="1:20" x14ac:dyDescent="0.25">
      <c r="A320">
        <v>327</v>
      </c>
      <c r="B320" t="s">
        <v>691</v>
      </c>
      <c r="C320">
        <v>47600</v>
      </c>
      <c r="D320">
        <v>319</v>
      </c>
      <c r="E320" s="14">
        <f>'Absolute counts'!E320/'Absolute counts'!E$1246*10000</f>
        <v>0</v>
      </c>
      <c r="F320" s="14">
        <f>'Absolute counts'!F320/'Absolute counts'!F$1246*10000</f>
        <v>0</v>
      </c>
      <c r="G320" s="14">
        <f>'Absolute counts'!G320/'Absolute counts'!G$1246*10000</f>
        <v>0</v>
      </c>
      <c r="H320" s="14">
        <f>'Absolute counts'!H320/'Absolute counts'!H$1246*10000</f>
        <v>0</v>
      </c>
      <c r="I320" s="14">
        <f>'Absolute counts'!I320/'Absolute counts'!I$1246*10000</f>
        <v>0</v>
      </c>
      <c r="J320" s="14">
        <f>'Absolute counts'!J320/'Absolute counts'!J$1246*10000</f>
        <v>0</v>
      </c>
      <c r="K320" s="14">
        <f>'Absolute counts'!K320/'Absolute counts'!K$1246*10000</f>
        <v>0</v>
      </c>
      <c r="L320" s="14">
        <f>'Absolute counts'!L320/'Absolute counts'!L$1246*10000</f>
        <v>0</v>
      </c>
      <c r="M320">
        <f>'Absolute counts'!M320/'Absolute counts'!M$1246*10000</f>
        <v>0</v>
      </c>
      <c r="N320">
        <f>'Absolute counts'!N320/'Absolute counts'!N$1246*10000</f>
        <v>0</v>
      </c>
      <c r="O320">
        <f>'Absolute counts'!O320/'Absolute counts'!O$1246*10000</f>
        <v>0</v>
      </c>
      <c r="P320">
        <f>'Absolute counts'!P320/'Absolute counts'!P$1246*10000</f>
        <v>0</v>
      </c>
      <c r="Q320">
        <f t="shared" si="16"/>
        <v>0</v>
      </c>
      <c r="R320" t="str">
        <f t="shared" si="17"/>
        <v/>
      </c>
      <c r="S320">
        <f t="shared" si="18"/>
        <v>0</v>
      </c>
      <c r="T320">
        <f t="shared" si="19"/>
        <v>0</v>
      </c>
    </row>
    <row r="321" spans="1:20" x14ac:dyDescent="0.25">
      <c r="A321">
        <v>328</v>
      </c>
      <c r="B321" t="s">
        <v>137</v>
      </c>
      <c r="C321">
        <v>23600</v>
      </c>
      <c r="D321">
        <v>104</v>
      </c>
      <c r="E321" s="14">
        <f>'Absolute counts'!E321/'Absolute counts'!E$1246*10000</f>
        <v>3.8114981744318195</v>
      </c>
      <c r="F321" s="14">
        <f>'Absolute counts'!F321/'Absolute counts'!F$1246*10000</f>
        <v>25.418916863958568</v>
      </c>
      <c r="G321" s="14">
        <f>'Absolute counts'!G321/'Absolute counts'!G$1246*10000</f>
        <v>17.589442762881809</v>
      </c>
      <c r="H321" s="14">
        <f>'Absolute counts'!H321/'Absolute counts'!H$1246*10000</f>
        <v>9.308450776225607</v>
      </c>
      <c r="I321" s="14">
        <f>'Absolute counts'!I321/'Absolute counts'!I$1246*10000</f>
        <v>12.167714750302961</v>
      </c>
      <c r="J321" s="14">
        <f>'Absolute counts'!J321/'Absolute counts'!J$1246*10000</f>
        <v>14.207878203289972</v>
      </c>
      <c r="K321" s="14">
        <f>'Absolute counts'!K321/'Absolute counts'!K$1246*10000</f>
        <v>2.994684435127648</v>
      </c>
      <c r="L321" s="14">
        <f>'Absolute counts'!L321/'Absolute counts'!L$1246*10000</f>
        <v>12.49634683409084</v>
      </c>
      <c r="M321">
        <f>'Absolute counts'!M321/'Absolute counts'!M$1246*10000</f>
        <v>18.215681023185638</v>
      </c>
      <c r="N321">
        <f>'Absolute counts'!N321/'Absolute counts'!N$1246*10000</f>
        <v>26.893425197858772</v>
      </c>
      <c r="O321">
        <f>'Absolute counts'!O321/'Absolute counts'!O$1246*10000</f>
        <v>14.350364621192581</v>
      </c>
      <c r="P321">
        <f>'Absolute counts'!P321/'Absolute counts'!P$1246*10000</f>
        <v>5.249736146073908</v>
      </c>
      <c r="Q321">
        <f t="shared" si="16"/>
        <v>1</v>
      </c>
      <c r="R321">
        <f t="shared" si="17"/>
        <v>0.50123282878609721</v>
      </c>
      <c r="S321">
        <f t="shared" si="18"/>
        <v>12.214083709459768</v>
      </c>
      <c r="T321">
        <f t="shared" si="19"/>
        <v>15.441110764480348</v>
      </c>
    </row>
    <row r="322" spans="1:20" x14ac:dyDescent="0.25">
      <c r="A322">
        <v>329</v>
      </c>
      <c r="B322" t="s">
        <v>692</v>
      </c>
      <c r="C322">
        <v>4200</v>
      </c>
      <c r="D322">
        <v>322</v>
      </c>
      <c r="E322" s="14">
        <f>'Absolute counts'!E322/'Absolute counts'!E$1246*10000</f>
        <v>0</v>
      </c>
      <c r="F322" s="14">
        <f>'Absolute counts'!F322/'Absolute counts'!F$1246*10000</f>
        <v>0</v>
      </c>
      <c r="G322" s="14">
        <f>'Absolute counts'!G322/'Absolute counts'!G$1246*10000</f>
        <v>0</v>
      </c>
      <c r="H322" s="14">
        <f>'Absolute counts'!H322/'Absolute counts'!H$1246*10000</f>
        <v>0</v>
      </c>
      <c r="I322" s="14">
        <f>'Absolute counts'!I322/'Absolute counts'!I$1246*10000</f>
        <v>0</v>
      </c>
      <c r="J322" s="14">
        <f>'Absolute counts'!J322/'Absolute counts'!J$1246*10000</f>
        <v>0</v>
      </c>
      <c r="K322" s="14">
        <f>'Absolute counts'!K322/'Absolute counts'!K$1246*10000</f>
        <v>0</v>
      </c>
      <c r="L322" s="14">
        <f>'Absolute counts'!L322/'Absolute counts'!L$1246*10000</f>
        <v>0</v>
      </c>
      <c r="M322">
        <f>'Absolute counts'!M322/'Absolute counts'!M$1246*10000</f>
        <v>0</v>
      </c>
      <c r="N322">
        <f>'Absolute counts'!N322/'Absolute counts'!N$1246*10000</f>
        <v>0</v>
      </c>
      <c r="O322">
        <f>'Absolute counts'!O322/'Absolute counts'!O$1246*10000</f>
        <v>0</v>
      </c>
      <c r="P322">
        <f>'Absolute counts'!P322/'Absolute counts'!P$1246*10000</f>
        <v>0</v>
      </c>
      <c r="Q322">
        <f t="shared" si="16"/>
        <v>0</v>
      </c>
      <c r="R322" t="str">
        <f t="shared" si="17"/>
        <v/>
      </c>
      <c r="S322">
        <f t="shared" si="18"/>
        <v>0</v>
      </c>
      <c r="T322">
        <f t="shared" si="19"/>
        <v>0</v>
      </c>
    </row>
    <row r="323" spans="1:20" x14ac:dyDescent="0.25">
      <c r="A323">
        <v>330</v>
      </c>
      <c r="B323" t="s">
        <v>138</v>
      </c>
      <c r="C323">
        <v>26500</v>
      </c>
      <c r="D323">
        <v>879</v>
      </c>
      <c r="E323" s="14">
        <f>'Absolute counts'!E323/'Absolute counts'!E$1246*10000</f>
        <v>1.0225970711890249</v>
      </c>
      <c r="F323" s="14">
        <f>'Absolute counts'!F323/'Absolute counts'!F$1246*10000</f>
        <v>0.2232177112092959</v>
      </c>
      <c r="G323" s="14">
        <f>'Absolute counts'!G323/'Absolute counts'!G$1246*10000</f>
        <v>5.3571906892025824E-2</v>
      </c>
      <c r="H323" s="14">
        <f>'Absolute counts'!H323/'Absolute counts'!H$1246*10000</f>
        <v>0.62564997020532764</v>
      </c>
      <c r="I323" s="14">
        <f>'Absolute counts'!I323/'Absolute counts'!I$1246*10000</f>
        <v>0.70269477281384884</v>
      </c>
      <c r="J323" s="14">
        <f>'Absolute counts'!J323/'Absolute counts'!J$1246*10000</f>
        <v>0.82553420753060991</v>
      </c>
      <c r="K323" s="14">
        <f>'Absolute counts'!K323/'Absolute counts'!K$1246*10000</f>
        <v>0.76279697875892927</v>
      </c>
      <c r="L323" s="14">
        <f>'Absolute counts'!L323/'Absolute counts'!L$1246*10000</f>
        <v>0.68528353606304604</v>
      </c>
      <c r="M323">
        <f>'Absolute counts'!M323/'Absolute counts'!M$1246*10000</f>
        <v>1.0426484087345314</v>
      </c>
      <c r="N323">
        <f>'Absolute counts'!N323/'Absolute counts'!N$1246*10000</f>
        <v>1.0159738408079981</v>
      </c>
      <c r="O323">
        <f>'Absolute counts'!O323/'Absolute counts'!O$1246*10000</f>
        <v>0.60965601331863906</v>
      </c>
      <c r="P323">
        <f>'Absolute counts'!P323/'Absolute counts'!P$1246*10000</f>
        <v>1.4764882910832866</v>
      </c>
      <c r="Q323">
        <f t="shared" ref="Q323:Q386" si="20">IF(AND(S323=0,T323=0),0,1)</f>
        <v>1</v>
      </c>
      <c r="R323">
        <f t="shared" ref="R323:R386" si="21">IFERROR(_xlfn.T.TEST(E323:K323,L323:P323,2,2),"")</f>
        <v>0.1009906138774623</v>
      </c>
      <c r="S323">
        <f t="shared" ref="S323:S386" si="22">AVERAGE(E323:K323)</f>
        <v>0.60229465979986607</v>
      </c>
      <c r="T323">
        <f t="shared" ref="T323:T386" si="23">AVERAGE(L323:P323)</f>
        <v>0.96601001800150033</v>
      </c>
    </row>
    <row r="324" spans="1:20" x14ac:dyDescent="0.25">
      <c r="A324">
        <v>331</v>
      </c>
      <c r="B324" t="s">
        <v>693</v>
      </c>
      <c r="C324">
        <v>74600</v>
      </c>
      <c r="D324">
        <v>467</v>
      </c>
      <c r="E324" s="14">
        <f>'Absolute counts'!E324/'Absolute counts'!E$1246*10000</f>
        <v>0</v>
      </c>
      <c r="F324" s="14">
        <f>'Absolute counts'!F324/'Absolute counts'!F$1246*10000</f>
        <v>0</v>
      </c>
      <c r="G324" s="14">
        <f>'Absolute counts'!G324/'Absolute counts'!G$1246*10000</f>
        <v>0</v>
      </c>
      <c r="H324" s="14">
        <f>'Absolute counts'!H324/'Absolute counts'!H$1246*10000</f>
        <v>0</v>
      </c>
      <c r="I324" s="14">
        <f>'Absolute counts'!I324/'Absolute counts'!I$1246*10000</f>
        <v>0</v>
      </c>
      <c r="J324" s="14">
        <f>'Absolute counts'!J324/'Absolute counts'!J$1246*10000</f>
        <v>0</v>
      </c>
      <c r="K324" s="14">
        <f>'Absolute counts'!K324/'Absolute counts'!K$1246*10000</f>
        <v>0</v>
      </c>
      <c r="L324" s="14">
        <f>'Absolute counts'!L324/'Absolute counts'!L$1246*10000</f>
        <v>0</v>
      </c>
      <c r="M324">
        <f>'Absolute counts'!M324/'Absolute counts'!M$1246*10000</f>
        <v>0</v>
      </c>
      <c r="N324">
        <f>'Absolute counts'!N324/'Absolute counts'!N$1246*10000</f>
        <v>0</v>
      </c>
      <c r="O324">
        <f>'Absolute counts'!O324/'Absolute counts'!O$1246*10000</f>
        <v>0</v>
      </c>
      <c r="P324">
        <f>'Absolute counts'!P324/'Absolute counts'!P$1246*10000</f>
        <v>0</v>
      </c>
      <c r="Q324">
        <f t="shared" si="20"/>
        <v>0</v>
      </c>
      <c r="R324" t="str">
        <f t="shared" si="21"/>
        <v/>
      </c>
      <c r="S324">
        <f t="shared" si="22"/>
        <v>0</v>
      </c>
      <c r="T324">
        <f t="shared" si="23"/>
        <v>0</v>
      </c>
    </row>
    <row r="325" spans="1:20" x14ac:dyDescent="0.25">
      <c r="A325">
        <v>332</v>
      </c>
      <c r="B325" t="s">
        <v>139</v>
      </c>
      <c r="C325">
        <v>70300</v>
      </c>
      <c r="D325">
        <v>157</v>
      </c>
      <c r="E325" s="14">
        <f>'Absolute counts'!E325/'Absolute counts'!E$1246*10000</f>
        <v>0</v>
      </c>
      <c r="F325" s="14">
        <f>'Absolute counts'!F325/'Absolute counts'!F$1246*10000</f>
        <v>0</v>
      </c>
      <c r="G325" s="14">
        <f>'Absolute counts'!G325/'Absolute counts'!G$1246*10000</f>
        <v>0</v>
      </c>
      <c r="H325" s="14">
        <f>'Absolute counts'!H325/'Absolute counts'!H$1246*10000</f>
        <v>7.6298776854308251E-3</v>
      </c>
      <c r="I325" s="14">
        <f>'Absolute counts'!I325/'Absolute counts'!I$1246*10000</f>
        <v>0</v>
      </c>
      <c r="J325" s="14">
        <f>'Absolute counts'!J325/'Absolute counts'!J$1246*10000</f>
        <v>0</v>
      </c>
      <c r="K325" s="14">
        <f>'Absolute counts'!K325/'Absolute counts'!K$1246*10000</f>
        <v>0</v>
      </c>
      <c r="L325" s="14">
        <f>'Absolute counts'!L325/'Absolute counts'!L$1246*10000</f>
        <v>0</v>
      </c>
      <c r="M325">
        <f>'Absolute counts'!M325/'Absolute counts'!M$1246*10000</f>
        <v>0</v>
      </c>
      <c r="N325">
        <f>'Absolute counts'!N325/'Absolute counts'!N$1246*10000</f>
        <v>0</v>
      </c>
      <c r="O325">
        <f>'Absolute counts'!O325/'Absolute counts'!O$1246*10000</f>
        <v>0</v>
      </c>
      <c r="P325">
        <f>'Absolute counts'!P325/'Absolute counts'!P$1246*10000</f>
        <v>0</v>
      </c>
      <c r="Q325">
        <f t="shared" si="20"/>
        <v>1</v>
      </c>
      <c r="R325">
        <f t="shared" si="21"/>
        <v>0.42411366209585688</v>
      </c>
      <c r="S325">
        <f t="shared" si="22"/>
        <v>1.089982526490118E-3</v>
      </c>
      <c r="T325">
        <f t="shared" si="23"/>
        <v>0</v>
      </c>
    </row>
    <row r="326" spans="1:20" x14ac:dyDescent="0.25">
      <c r="A326">
        <v>333</v>
      </c>
      <c r="B326" t="s">
        <v>140</v>
      </c>
      <c r="C326">
        <v>49900</v>
      </c>
      <c r="D326">
        <v>275</v>
      </c>
      <c r="E326" s="14">
        <f>'Absolute counts'!E326/'Absolute counts'!E$1246*10000</f>
        <v>0</v>
      </c>
      <c r="F326" s="14">
        <f>'Absolute counts'!F326/'Absolute counts'!F$1246*10000</f>
        <v>0</v>
      </c>
      <c r="G326" s="14">
        <f>'Absolute counts'!G326/'Absolute counts'!G$1246*10000</f>
        <v>1.7857302297341941E-2</v>
      </c>
      <c r="H326" s="14">
        <f>'Absolute counts'!H326/'Absolute counts'!H$1246*10000</f>
        <v>0</v>
      </c>
      <c r="I326" s="14">
        <f>'Absolute counts'!I326/'Absolute counts'!I$1246*10000</f>
        <v>3.6983935411255199E-2</v>
      </c>
      <c r="J326" s="14">
        <f>'Absolute counts'!J326/'Absolute counts'!J$1246*10000</f>
        <v>0</v>
      </c>
      <c r="K326" s="14">
        <f>'Absolute counts'!K326/'Absolute counts'!K$1246*10000</f>
        <v>0</v>
      </c>
      <c r="L326" s="14">
        <f>'Absolute counts'!L326/'Absolute counts'!L$1246*10000</f>
        <v>0</v>
      </c>
      <c r="M326">
        <f>'Absolute counts'!M326/'Absolute counts'!M$1246*10000</f>
        <v>0</v>
      </c>
      <c r="N326">
        <f>'Absolute counts'!N326/'Absolute counts'!N$1246*10000</f>
        <v>1.7075190601815091E-2</v>
      </c>
      <c r="O326">
        <f>'Absolute counts'!O326/'Absolute counts'!O$1246*10000</f>
        <v>0</v>
      </c>
      <c r="P326">
        <f>'Absolute counts'!P326/'Absolute counts'!P$1246*10000</f>
        <v>0</v>
      </c>
      <c r="Q326">
        <f t="shared" si="20"/>
        <v>1</v>
      </c>
      <c r="R326">
        <f t="shared" si="21"/>
        <v>0.55022335418709156</v>
      </c>
      <c r="S326">
        <f t="shared" si="22"/>
        <v>7.8344625297995917E-3</v>
      </c>
      <c r="T326">
        <f t="shared" si="23"/>
        <v>3.4150381203630182E-3</v>
      </c>
    </row>
    <row r="327" spans="1:20" x14ac:dyDescent="0.25">
      <c r="A327">
        <v>334</v>
      </c>
      <c r="B327" t="s">
        <v>694</v>
      </c>
      <c r="C327">
        <v>47700</v>
      </c>
      <c r="D327">
        <v>319</v>
      </c>
      <c r="E327" s="14">
        <f>'Absolute counts'!E327/'Absolute counts'!E$1246*10000</f>
        <v>0</v>
      </c>
      <c r="F327" s="14">
        <f>'Absolute counts'!F327/'Absolute counts'!F$1246*10000</f>
        <v>0</v>
      </c>
      <c r="G327" s="14">
        <f>'Absolute counts'!G327/'Absolute counts'!G$1246*10000</f>
        <v>0</v>
      </c>
      <c r="H327" s="14">
        <f>'Absolute counts'!H327/'Absolute counts'!H$1246*10000</f>
        <v>0</v>
      </c>
      <c r="I327" s="14">
        <f>'Absolute counts'!I327/'Absolute counts'!I$1246*10000</f>
        <v>0</v>
      </c>
      <c r="J327" s="14">
        <f>'Absolute counts'!J327/'Absolute counts'!J$1246*10000</f>
        <v>0</v>
      </c>
      <c r="K327" s="14">
        <f>'Absolute counts'!K327/'Absolute counts'!K$1246*10000</f>
        <v>0</v>
      </c>
      <c r="L327" s="14">
        <f>'Absolute counts'!L327/'Absolute counts'!L$1246*10000</f>
        <v>0</v>
      </c>
      <c r="M327">
        <f>'Absolute counts'!M327/'Absolute counts'!M$1246*10000</f>
        <v>0</v>
      </c>
      <c r="N327">
        <f>'Absolute counts'!N327/'Absolute counts'!N$1246*10000</f>
        <v>0</v>
      </c>
      <c r="O327">
        <f>'Absolute counts'!O327/'Absolute counts'!O$1246*10000</f>
        <v>0</v>
      </c>
      <c r="P327">
        <f>'Absolute counts'!P327/'Absolute counts'!P$1246*10000</f>
        <v>0</v>
      </c>
      <c r="Q327">
        <f t="shared" si="20"/>
        <v>0</v>
      </c>
      <c r="R327" t="str">
        <f t="shared" si="21"/>
        <v/>
      </c>
      <c r="S327">
        <f t="shared" si="22"/>
        <v>0</v>
      </c>
      <c r="T327">
        <f t="shared" si="23"/>
        <v>0</v>
      </c>
    </row>
    <row r="328" spans="1:20" x14ac:dyDescent="0.25">
      <c r="A328">
        <v>335</v>
      </c>
      <c r="B328" t="s">
        <v>141</v>
      </c>
      <c r="C328">
        <v>28800</v>
      </c>
      <c r="D328">
        <v>922</v>
      </c>
      <c r="E328" s="14">
        <f>'Absolute counts'!E328/'Absolute counts'!E$1246*10000</f>
        <v>1.2317646539322342</v>
      </c>
      <c r="F328" s="14">
        <f>'Absolute counts'!F328/'Absolute counts'!F$1246*10000</f>
        <v>0.6696531336278877</v>
      </c>
      <c r="G328" s="14">
        <f>'Absolute counts'!G328/'Absolute counts'!G$1246*10000</f>
        <v>1.2500111608139359</v>
      </c>
      <c r="H328" s="14">
        <f>'Absolute counts'!H328/'Absolute counts'!H$1246*10000</f>
        <v>2.6246779237882039</v>
      </c>
      <c r="I328" s="14">
        <f>'Absolute counts'!I328/'Absolute counts'!I$1246*10000</f>
        <v>5.9913975366233423</v>
      </c>
      <c r="J328" s="14">
        <f>'Absolute counts'!J328/'Absolute counts'!J$1246*10000</f>
        <v>2.7807468043136332</v>
      </c>
      <c r="K328" s="14">
        <f>'Absolute counts'!K328/'Absolute counts'!K$1246*10000</f>
        <v>2.0623770166445126</v>
      </c>
      <c r="L328" s="14">
        <f>'Absolute counts'!L328/'Absolute counts'!L$1246*10000</f>
        <v>1.2294792852895826</v>
      </c>
      <c r="M328">
        <f>'Absolute counts'!M328/'Absolute counts'!M$1246*10000</f>
        <v>2.5146226328303407</v>
      </c>
      <c r="N328">
        <f>'Absolute counts'!N328/'Absolute counts'!N$1246*10000</f>
        <v>3.2442862143448674</v>
      </c>
      <c r="O328">
        <f>'Absolute counts'!O328/'Absolute counts'!O$1246*10000</f>
        <v>0.95669097474617215</v>
      </c>
      <c r="P328">
        <f>'Absolute counts'!P328/'Absolute counts'!P$1246*10000</f>
        <v>3.8097043560050237</v>
      </c>
      <c r="Q328">
        <f t="shared" si="20"/>
        <v>1</v>
      </c>
      <c r="R328">
        <f t="shared" si="21"/>
        <v>0.98153172983101822</v>
      </c>
      <c r="S328">
        <f t="shared" si="22"/>
        <v>2.372946889963393</v>
      </c>
      <c r="T328">
        <f t="shared" si="23"/>
        <v>2.3509566926431971</v>
      </c>
    </row>
    <row r="329" spans="1:20" x14ac:dyDescent="0.25">
      <c r="A329">
        <v>336</v>
      </c>
      <c r="B329" t="s">
        <v>695</v>
      </c>
      <c r="C329">
        <v>98600</v>
      </c>
      <c r="D329">
        <v>848</v>
      </c>
      <c r="E329" s="14">
        <f>'Absolute counts'!E329/'Absolute counts'!E$1246*10000</f>
        <v>0</v>
      </c>
      <c r="F329" s="14">
        <f>'Absolute counts'!F329/'Absolute counts'!F$1246*10000</f>
        <v>0</v>
      </c>
      <c r="G329" s="14">
        <f>'Absolute counts'!G329/'Absolute counts'!G$1246*10000</f>
        <v>0</v>
      </c>
      <c r="H329" s="14">
        <f>'Absolute counts'!H329/'Absolute counts'!H$1246*10000</f>
        <v>0</v>
      </c>
      <c r="I329" s="14">
        <f>'Absolute counts'!I329/'Absolute counts'!I$1246*10000</f>
        <v>0</v>
      </c>
      <c r="J329" s="14">
        <f>'Absolute counts'!J329/'Absolute counts'!J$1246*10000</f>
        <v>0</v>
      </c>
      <c r="K329" s="14">
        <f>'Absolute counts'!K329/'Absolute counts'!K$1246*10000</f>
        <v>0</v>
      </c>
      <c r="L329" s="14">
        <f>'Absolute counts'!L329/'Absolute counts'!L$1246*10000</f>
        <v>0</v>
      </c>
      <c r="M329">
        <f>'Absolute counts'!M329/'Absolute counts'!M$1246*10000</f>
        <v>0</v>
      </c>
      <c r="N329">
        <f>'Absolute counts'!N329/'Absolute counts'!N$1246*10000</f>
        <v>0</v>
      </c>
      <c r="O329">
        <f>'Absolute counts'!O329/'Absolute counts'!O$1246*10000</f>
        <v>0</v>
      </c>
      <c r="P329">
        <f>'Absolute counts'!P329/'Absolute counts'!P$1246*10000</f>
        <v>0</v>
      </c>
      <c r="Q329">
        <f t="shared" si="20"/>
        <v>0</v>
      </c>
      <c r="R329" t="str">
        <f t="shared" si="21"/>
        <v/>
      </c>
      <c r="S329">
        <f t="shared" si="22"/>
        <v>0</v>
      </c>
      <c r="T329">
        <f t="shared" si="23"/>
        <v>0</v>
      </c>
    </row>
    <row r="330" spans="1:20" x14ac:dyDescent="0.25">
      <c r="A330">
        <v>337</v>
      </c>
      <c r="B330" t="s">
        <v>696</v>
      </c>
      <c r="C330">
        <v>4900</v>
      </c>
      <c r="D330">
        <v>322</v>
      </c>
      <c r="E330" s="14">
        <f>'Absolute counts'!E330/'Absolute counts'!E$1246*10000</f>
        <v>0</v>
      </c>
      <c r="F330" s="14">
        <f>'Absolute counts'!F330/'Absolute counts'!F$1246*10000</f>
        <v>0</v>
      </c>
      <c r="G330" s="14">
        <f>'Absolute counts'!G330/'Absolute counts'!G$1246*10000</f>
        <v>0</v>
      </c>
      <c r="H330" s="14">
        <f>'Absolute counts'!H330/'Absolute counts'!H$1246*10000</f>
        <v>0</v>
      </c>
      <c r="I330" s="14">
        <f>'Absolute counts'!I330/'Absolute counts'!I$1246*10000</f>
        <v>0</v>
      </c>
      <c r="J330" s="14">
        <f>'Absolute counts'!J330/'Absolute counts'!J$1246*10000</f>
        <v>0</v>
      </c>
      <c r="K330" s="14">
        <f>'Absolute counts'!K330/'Absolute counts'!K$1246*10000</f>
        <v>0</v>
      </c>
      <c r="L330" s="14">
        <f>'Absolute counts'!L330/'Absolute counts'!L$1246*10000</f>
        <v>0</v>
      </c>
      <c r="M330">
        <f>'Absolute counts'!M330/'Absolute counts'!M$1246*10000</f>
        <v>0</v>
      </c>
      <c r="N330">
        <f>'Absolute counts'!N330/'Absolute counts'!N$1246*10000</f>
        <v>0</v>
      </c>
      <c r="O330">
        <f>'Absolute counts'!O330/'Absolute counts'!O$1246*10000</f>
        <v>0</v>
      </c>
      <c r="P330">
        <f>'Absolute counts'!P330/'Absolute counts'!P$1246*10000</f>
        <v>0</v>
      </c>
      <c r="Q330">
        <f t="shared" si="20"/>
        <v>0</v>
      </c>
      <c r="R330" t="str">
        <f t="shared" si="21"/>
        <v/>
      </c>
      <c r="S330">
        <f t="shared" si="22"/>
        <v>0</v>
      </c>
      <c r="T330">
        <f t="shared" si="23"/>
        <v>0</v>
      </c>
    </row>
    <row r="331" spans="1:20" x14ac:dyDescent="0.25">
      <c r="A331">
        <v>338</v>
      </c>
      <c r="B331" t="s">
        <v>697</v>
      </c>
      <c r="C331">
        <v>73800</v>
      </c>
      <c r="D331">
        <v>141</v>
      </c>
      <c r="E331" s="14">
        <f>'Absolute counts'!E331/'Absolute counts'!E$1246*10000</f>
        <v>0</v>
      </c>
      <c r="F331" s="14">
        <f>'Absolute counts'!F331/'Absolute counts'!F$1246*10000</f>
        <v>0</v>
      </c>
      <c r="G331" s="14">
        <f>'Absolute counts'!G331/'Absolute counts'!G$1246*10000</f>
        <v>0</v>
      </c>
      <c r="H331" s="14">
        <f>'Absolute counts'!H331/'Absolute counts'!H$1246*10000</f>
        <v>0</v>
      </c>
      <c r="I331" s="14">
        <f>'Absolute counts'!I331/'Absolute counts'!I$1246*10000</f>
        <v>0</v>
      </c>
      <c r="J331" s="14">
        <f>'Absolute counts'!J331/'Absolute counts'!J$1246*10000</f>
        <v>0</v>
      </c>
      <c r="K331" s="14">
        <f>'Absolute counts'!K331/'Absolute counts'!K$1246*10000</f>
        <v>0</v>
      </c>
      <c r="L331" s="14">
        <f>'Absolute counts'!L331/'Absolute counts'!L$1246*10000</f>
        <v>0</v>
      </c>
      <c r="M331">
        <f>'Absolute counts'!M331/'Absolute counts'!M$1246*10000</f>
        <v>0</v>
      </c>
      <c r="N331">
        <f>'Absolute counts'!N331/'Absolute counts'!N$1246*10000</f>
        <v>0</v>
      </c>
      <c r="O331">
        <f>'Absolute counts'!O331/'Absolute counts'!O$1246*10000</f>
        <v>0</v>
      </c>
      <c r="P331">
        <f>'Absolute counts'!P331/'Absolute counts'!P$1246*10000</f>
        <v>0</v>
      </c>
      <c r="Q331">
        <f t="shared" si="20"/>
        <v>0</v>
      </c>
      <c r="R331" t="str">
        <f t="shared" si="21"/>
        <v/>
      </c>
      <c r="S331">
        <f t="shared" si="22"/>
        <v>0</v>
      </c>
      <c r="T331">
        <f t="shared" si="23"/>
        <v>0</v>
      </c>
    </row>
    <row r="332" spans="1:20" x14ac:dyDescent="0.25">
      <c r="A332">
        <v>339</v>
      </c>
      <c r="B332" t="s">
        <v>698</v>
      </c>
      <c r="C332">
        <v>78600</v>
      </c>
      <c r="D332">
        <v>313</v>
      </c>
      <c r="E332" s="14">
        <f>'Absolute counts'!E332/'Absolute counts'!E$1246*10000</f>
        <v>0</v>
      </c>
      <c r="F332" s="14">
        <f>'Absolute counts'!F332/'Absolute counts'!F$1246*10000</f>
        <v>0</v>
      </c>
      <c r="G332" s="14">
        <f>'Absolute counts'!G332/'Absolute counts'!G$1246*10000</f>
        <v>0</v>
      </c>
      <c r="H332" s="14">
        <f>'Absolute counts'!H332/'Absolute counts'!H$1246*10000</f>
        <v>0</v>
      </c>
      <c r="I332" s="14">
        <f>'Absolute counts'!I332/'Absolute counts'!I$1246*10000</f>
        <v>0</v>
      </c>
      <c r="J332" s="14">
        <f>'Absolute counts'!J332/'Absolute counts'!J$1246*10000</f>
        <v>0</v>
      </c>
      <c r="K332" s="14">
        <f>'Absolute counts'!K332/'Absolute counts'!K$1246*10000</f>
        <v>0</v>
      </c>
      <c r="L332" s="14">
        <f>'Absolute counts'!L332/'Absolute counts'!L$1246*10000</f>
        <v>0</v>
      </c>
      <c r="M332">
        <f>'Absolute counts'!M332/'Absolute counts'!M$1246*10000</f>
        <v>0</v>
      </c>
      <c r="N332">
        <f>'Absolute counts'!N332/'Absolute counts'!N$1246*10000</f>
        <v>0</v>
      </c>
      <c r="O332">
        <f>'Absolute counts'!O332/'Absolute counts'!O$1246*10000</f>
        <v>0</v>
      </c>
      <c r="P332">
        <f>'Absolute counts'!P332/'Absolute counts'!P$1246*10000</f>
        <v>0</v>
      </c>
      <c r="Q332">
        <f t="shared" si="20"/>
        <v>0</v>
      </c>
      <c r="R332" t="str">
        <f t="shared" si="21"/>
        <v/>
      </c>
      <c r="S332">
        <f t="shared" si="22"/>
        <v>0</v>
      </c>
      <c r="T332">
        <f t="shared" si="23"/>
        <v>0</v>
      </c>
    </row>
    <row r="333" spans="1:20" x14ac:dyDescent="0.25">
      <c r="A333">
        <v>340</v>
      </c>
      <c r="B333" t="s">
        <v>699</v>
      </c>
      <c r="C333">
        <v>27900</v>
      </c>
      <c r="D333">
        <v>22</v>
      </c>
      <c r="E333" s="14">
        <f>'Absolute counts'!E333/'Absolute counts'!E$1246*10000</f>
        <v>0</v>
      </c>
      <c r="F333" s="14">
        <f>'Absolute counts'!F333/'Absolute counts'!F$1246*10000</f>
        <v>0</v>
      </c>
      <c r="G333" s="14">
        <f>'Absolute counts'!G333/'Absolute counts'!G$1246*10000</f>
        <v>0</v>
      </c>
      <c r="H333" s="14">
        <f>'Absolute counts'!H333/'Absolute counts'!H$1246*10000</f>
        <v>0</v>
      </c>
      <c r="I333" s="14">
        <f>'Absolute counts'!I333/'Absolute counts'!I$1246*10000</f>
        <v>0</v>
      </c>
      <c r="J333" s="14">
        <f>'Absolute counts'!J333/'Absolute counts'!J$1246*10000</f>
        <v>0</v>
      </c>
      <c r="K333" s="14">
        <f>'Absolute counts'!K333/'Absolute counts'!K$1246*10000</f>
        <v>0</v>
      </c>
      <c r="L333" s="14">
        <f>'Absolute counts'!L333/'Absolute counts'!L$1246*10000</f>
        <v>0</v>
      </c>
      <c r="M333">
        <f>'Absolute counts'!M333/'Absolute counts'!M$1246*10000</f>
        <v>0</v>
      </c>
      <c r="N333">
        <f>'Absolute counts'!N333/'Absolute counts'!N$1246*10000</f>
        <v>0</v>
      </c>
      <c r="O333">
        <f>'Absolute counts'!O333/'Absolute counts'!O$1246*10000</f>
        <v>0</v>
      </c>
      <c r="P333">
        <f>'Absolute counts'!P333/'Absolute counts'!P$1246*10000</f>
        <v>0</v>
      </c>
      <c r="Q333">
        <f t="shared" si="20"/>
        <v>0</v>
      </c>
      <c r="R333" t="str">
        <f t="shared" si="21"/>
        <v/>
      </c>
      <c r="S333">
        <f t="shared" si="22"/>
        <v>0</v>
      </c>
      <c r="T333">
        <f t="shared" si="23"/>
        <v>0</v>
      </c>
    </row>
    <row r="334" spans="1:20" x14ac:dyDescent="0.25">
      <c r="A334">
        <v>341</v>
      </c>
      <c r="B334" t="s">
        <v>142</v>
      </c>
      <c r="C334">
        <v>113600</v>
      </c>
      <c r="D334">
        <v>824</v>
      </c>
      <c r="E334" s="14">
        <f>'Absolute counts'!E334/'Absolute counts'!E$1246*10000</f>
        <v>0</v>
      </c>
      <c r="F334" s="14">
        <f>'Absolute counts'!F334/'Absolute counts'!F$1246*10000</f>
        <v>0</v>
      </c>
      <c r="G334" s="14">
        <f>'Absolute counts'!G334/'Absolute counts'!G$1246*10000</f>
        <v>0</v>
      </c>
      <c r="H334" s="14">
        <f>'Absolute counts'!H334/'Absolute counts'!H$1246*10000</f>
        <v>0</v>
      </c>
      <c r="I334" s="14">
        <f>'Absolute counts'!I334/'Absolute counts'!I$1246*10000</f>
        <v>0</v>
      </c>
      <c r="J334" s="14">
        <f>'Absolute counts'!J334/'Absolute counts'!J$1246*10000</f>
        <v>0</v>
      </c>
      <c r="K334" s="14">
        <f>'Absolute counts'!K334/'Absolute counts'!K$1246*10000</f>
        <v>5.6503479908068845E-2</v>
      </c>
      <c r="L334" s="14">
        <f>'Absolute counts'!L334/'Absolute counts'!L$1246*10000</f>
        <v>0</v>
      </c>
      <c r="M334">
        <f>'Absolute counts'!M334/'Absolute counts'!M$1246*10000</f>
        <v>0</v>
      </c>
      <c r="N334">
        <f>'Absolute counts'!N334/'Absolute counts'!N$1246*10000</f>
        <v>9.3913548309983011E-2</v>
      </c>
      <c r="O334">
        <f>'Absolute counts'!O334/'Absolute counts'!O$1246*10000</f>
        <v>0</v>
      </c>
      <c r="P334">
        <f>'Absolute counts'!P334/'Absolute counts'!P$1246*10000</f>
        <v>0</v>
      </c>
      <c r="Q334">
        <f t="shared" si="20"/>
        <v>1</v>
      </c>
      <c r="R334">
        <f t="shared" si="21"/>
        <v>0.57180223467752578</v>
      </c>
      <c r="S334">
        <f t="shared" si="22"/>
        <v>8.0719257011526921E-3</v>
      </c>
      <c r="T334">
        <f t="shared" si="23"/>
        <v>1.8782709661996601E-2</v>
      </c>
    </row>
    <row r="335" spans="1:20" x14ac:dyDescent="0.25">
      <c r="A335">
        <v>342</v>
      </c>
      <c r="B335" t="s">
        <v>143</v>
      </c>
      <c r="C335">
        <v>52100</v>
      </c>
      <c r="D335">
        <v>835</v>
      </c>
      <c r="E335" s="14">
        <f>'Absolute counts'!E335/'Absolute counts'!E$1246*10000</f>
        <v>45.249920400114348</v>
      </c>
      <c r="F335" s="14">
        <f>'Absolute counts'!F335/'Absolute counts'!F$1246*10000</f>
        <v>31.097017392845036</v>
      </c>
      <c r="G335" s="14">
        <f>'Absolute counts'!G335/'Absolute counts'!G$1246*10000</f>
        <v>11.821534120840363</v>
      </c>
      <c r="H335" s="14">
        <f>'Absolute counts'!H335/'Absolute counts'!H$1246*10000</f>
        <v>75.284003122145947</v>
      </c>
      <c r="I335" s="14">
        <f>'Absolute counts'!I335/'Absolute counts'!I$1246*10000</f>
        <v>38.056469538181595</v>
      </c>
      <c r="J335" s="14">
        <f>'Absolute counts'!J335/'Absolute counts'!J$1246*10000</f>
        <v>47.098898998062168</v>
      </c>
      <c r="K335" s="14">
        <f>'Absolute counts'!K335/'Absolute counts'!K$1246*10000</f>
        <v>54.808375510826771</v>
      </c>
      <c r="L335" s="14">
        <f>'Absolute counts'!L335/'Absolute counts'!L$1246*10000</f>
        <v>16.628203448588618</v>
      </c>
      <c r="M335">
        <f>'Absolute counts'!M335/'Absolute counts'!M$1246*10000</f>
        <v>14.085975561139064</v>
      </c>
      <c r="N335">
        <f>'Absolute counts'!N335/'Absolute counts'!N$1246*10000</f>
        <v>37.531268942789573</v>
      </c>
      <c r="O335">
        <f>'Absolute counts'!O335/'Absolute counts'!O$1246*10000</f>
        <v>51.633174666447815</v>
      </c>
      <c r="P335">
        <f>'Absolute counts'!P335/'Absolute counts'!P$1246*10000</f>
        <v>67.171103119035948</v>
      </c>
      <c r="Q335">
        <f t="shared" si="20"/>
        <v>1</v>
      </c>
      <c r="R335">
        <f t="shared" si="21"/>
        <v>0.63952050187804166</v>
      </c>
      <c r="S335">
        <f t="shared" si="22"/>
        <v>43.345174154716609</v>
      </c>
      <c r="T335">
        <f t="shared" si="23"/>
        <v>37.409945147600205</v>
      </c>
    </row>
    <row r="336" spans="1:20" x14ac:dyDescent="0.25">
      <c r="A336">
        <v>343</v>
      </c>
      <c r="B336" t="s">
        <v>700</v>
      </c>
      <c r="C336">
        <v>63300</v>
      </c>
      <c r="D336">
        <v>8</v>
      </c>
      <c r="E336" s="14">
        <f>'Absolute counts'!E336/'Absolute counts'!E$1246*10000</f>
        <v>0</v>
      </c>
      <c r="F336" s="14">
        <f>'Absolute counts'!F336/'Absolute counts'!F$1246*10000</f>
        <v>0</v>
      </c>
      <c r="G336" s="14">
        <f>'Absolute counts'!G336/'Absolute counts'!G$1246*10000</f>
        <v>0</v>
      </c>
      <c r="H336" s="14">
        <f>'Absolute counts'!H336/'Absolute counts'!H$1246*10000</f>
        <v>0</v>
      </c>
      <c r="I336" s="14">
        <f>'Absolute counts'!I336/'Absolute counts'!I$1246*10000</f>
        <v>0</v>
      </c>
      <c r="J336" s="14">
        <f>'Absolute counts'!J336/'Absolute counts'!J$1246*10000</f>
        <v>0</v>
      </c>
      <c r="K336" s="14">
        <f>'Absolute counts'!K336/'Absolute counts'!K$1246*10000</f>
        <v>0</v>
      </c>
      <c r="L336" s="14">
        <f>'Absolute counts'!L336/'Absolute counts'!L$1246*10000</f>
        <v>0</v>
      </c>
      <c r="M336">
        <f>'Absolute counts'!M336/'Absolute counts'!M$1246*10000</f>
        <v>0</v>
      </c>
      <c r="N336">
        <f>'Absolute counts'!N336/'Absolute counts'!N$1246*10000</f>
        <v>0</v>
      </c>
      <c r="O336">
        <f>'Absolute counts'!O336/'Absolute counts'!O$1246*10000</f>
        <v>0</v>
      </c>
      <c r="P336">
        <f>'Absolute counts'!P336/'Absolute counts'!P$1246*10000</f>
        <v>0</v>
      </c>
      <c r="Q336">
        <f t="shared" si="20"/>
        <v>0</v>
      </c>
      <c r="R336" t="str">
        <f t="shared" si="21"/>
        <v/>
      </c>
      <c r="S336">
        <f t="shared" si="22"/>
        <v>0</v>
      </c>
      <c r="T336">
        <f t="shared" si="23"/>
        <v>0</v>
      </c>
    </row>
    <row r="337" spans="1:20" x14ac:dyDescent="0.25">
      <c r="A337">
        <v>344</v>
      </c>
      <c r="B337" t="s">
        <v>144</v>
      </c>
      <c r="C337">
        <v>24300</v>
      </c>
      <c r="D337">
        <v>111</v>
      </c>
      <c r="E337" s="14">
        <f>'Absolute counts'!E337/'Absolute counts'!E$1246*10000</f>
        <v>2.1613983550131657</v>
      </c>
      <c r="F337" s="14">
        <f>'Absolute counts'!F337/'Absolute counts'!F$1246*10000</f>
        <v>10.281965822578194</v>
      </c>
      <c r="G337" s="14">
        <f>'Absolute counts'!G337/'Absolute counts'!G$1246*10000</f>
        <v>2.053589764194323</v>
      </c>
      <c r="H337" s="14">
        <f>'Absolute counts'!H337/'Absolute counts'!H$1246*10000</f>
        <v>3.1969187501955152</v>
      </c>
      <c r="I337" s="14">
        <f>'Absolute counts'!I337/'Absolute counts'!I$1246*10000</f>
        <v>8.9501123695237581</v>
      </c>
      <c r="J337" s="14">
        <f>'Absolute counts'!J337/'Absolute counts'!J$1246*10000</f>
        <v>2.9545434795832355</v>
      </c>
      <c r="K337" s="14">
        <f>'Absolute counts'!K337/'Absolute counts'!K$1246*10000</f>
        <v>1.0029367683682218</v>
      </c>
      <c r="L337" s="14">
        <f>'Absolute counts'!L337/'Absolute counts'!L$1246*10000</f>
        <v>1.18916848905058</v>
      </c>
      <c r="M337">
        <f>'Absolute counts'!M337/'Absolute counts'!M$1246*10000</f>
        <v>3.0461688804204941</v>
      </c>
      <c r="N337">
        <f>'Absolute counts'!N337/'Absolute counts'!N$1246*10000</f>
        <v>3.466263692168464</v>
      </c>
      <c r="O337">
        <f>'Absolute counts'!O337/'Absolute counts'!O$1246*10000</f>
        <v>3.6204187867845334</v>
      </c>
      <c r="P337">
        <f>'Absolute counts'!P337/'Absolute counts'!P$1246*10000</f>
        <v>2.4790420689793455</v>
      </c>
      <c r="Q337">
        <f t="shared" si="20"/>
        <v>1</v>
      </c>
      <c r="R337">
        <f t="shared" si="21"/>
        <v>0.36678902559053639</v>
      </c>
      <c r="S337">
        <f t="shared" si="22"/>
        <v>4.3716379013509163</v>
      </c>
      <c r="T337">
        <f t="shared" si="23"/>
        <v>2.7602123834806833</v>
      </c>
    </row>
    <row r="338" spans="1:20" x14ac:dyDescent="0.25">
      <c r="A338">
        <v>345</v>
      </c>
      <c r="B338" t="s">
        <v>701</v>
      </c>
      <c r="C338">
        <v>5600</v>
      </c>
      <c r="D338">
        <v>322</v>
      </c>
      <c r="E338" s="14">
        <f>'Absolute counts'!E338/'Absolute counts'!E$1246*10000</f>
        <v>0</v>
      </c>
      <c r="F338" s="14">
        <f>'Absolute counts'!F338/'Absolute counts'!F$1246*10000</f>
        <v>0</v>
      </c>
      <c r="G338" s="14">
        <f>'Absolute counts'!G338/'Absolute counts'!G$1246*10000</f>
        <v>0</v>
      </c>
      <c r="H338" s="14">
        <f>'Absolute counts'!H338/'Absolute counts'!H$1246*10000</f>
        <v>0</v>
      </c>
      <c r="I338" s="14">
        <f>'Absolute counts'!I338/'Absolute counts'!I$1246*10000</f>
        <v>0</v>
      </c>
      <c r="J338" s="14">
        <f>'Absolute counts'!J338/'Absolute counts'!J$1246*10000</f>
        <v>0</v>
      </c>
      <c r="K338" s="14">
        <f>'Absolute counts'!K338/'Absolute counts'!K$1246*10000</f>
        <v>0</v>
      </c>
      <c r="L338" s="14">
        <f>'Absolute counts'!L338/'Absolute counts'!L$1246*10000</f>
        <v>0</v>
      </c>
      <c r="M338">
        <f>'Absolute counts'!M338/'Absolute counts'!M$1246*10000</f>
        <v>0</v>
      </c>
      <c r="N338">
        <f>'Absolute counts'!N338/'Absolute counts'!N$1246*10000</f>
        <v>0</v>
      </c>
      <c r="O338">
        <f>'Absolute counts'!O338/'Absolute counts'!O$1246*10000</f>
        <v>0</v>
      </c>
      <c r="P338">
        <f>'Absolute counts'!P338/'Absolute counts'!P$1246*10000</f>
        <v>0</v>
      </c>
      <c r="Q338">
        <f t="shared" si="20"/>
        <v>0</v>
      </c>
      <c r="R338" t="str">
        <f t="shared" si="21"/>
        <v/>
      </c>
      <c r="S338">
        <f t="shared" si="22"/>
        <v>0</v>
      </c>
      <c r="T338">
        <f t="shared" si="23"/>
        <v>0</v>
      </c>
    </row>
    <row r="339" spans="1:20" x14ac:dyDescent="0.25">
      <c r="A339">
        <v>346</v>
      </c>
      <c r="B339" t="s">
        <v>702</v>
      </c>
      <c r="C339">
        <v>3000</v>
      </c>
      <c r="D339">
        <v>322</v>
      </c>
      <c r="E339" s="14">
        <f>'Absolute counts'!E339/'Absolute counts'!E$1246*10000</f>
        <v>0</v>
      </c>
      <c r="F339" s="14">
        <f>'Absolute counts'!F339/'Absolute counts'!F$1246*10000</f>
        <v>0</v>
      </c>
      <c r="G339" s="14">
        <f>'Absolute counts'!G339/'Absolute counts'!G$1246*10000</f>
        <v>0</v>
      </c>
      <c r="H339" s="14">
        <f>'Absolute counts'!H339/'Absolute counts'!H$1246*10000</f>
        <v>0</v>
      </c>
      <c r="I339" s="14">
        <f>'Absolute counts'!I339/'Absolute counts'!I$1246*10000</f>
        <v>0</v>
      </c>
      <c r="J339" s="14">
        <f>'Absolute counts'!J339/'Absolute counts'!J$1246*10000</f>
        <v>0</v>
      </c>
      <c r="K339" s="14">
        <f>'Absolute counts'!K339/'Absolute counts'!K$1246*10000</f>
        <v>0</v>
      </c>
      <c r="L339" s="14">
        <f>'Absolute counts'!L339/'Absolute counts'!L$1246*10000</f>
        <v>0</v>
      </c>
      <c r="M339">
        <f>'Absolute counts'!M339/'Absolute counts'!M$1246*10000</f>
        <v>0</v>
      </c>
      <c r="N339">
        <f>'Absolute counts'!N339/'Absolute counts'!N$1246*10000</f>
        <v>0</v>
      </c>
      <c r="O339">
        <f>'Absolute counts'!O339/'Absolute counts'!O$1246*10000</f>
        <v>0</v>
      </c>
      <c r="P339">
        <f>'Absolute counts'!P339/'Absolute counts'!P$1246*10000</f>
        <v>0</v>
      </c>
      <c r="Q339">
        <f t="shared" si="20"/>
        <v>0</v>
      </c>
      <c r="R339" t="str">
        <f t="shared" si="21"/>
        <v/>
      </c>
      <c r="S339">
        <f t="shared" si="22"/>
        <v>0</v>
      </c>
      <c r="T339">
        <f t="shared" si="23"/>
        <v>0</v>
      </c>
    </row>
    <row r="340" spans="1:20" x14ac:dyDescent="0.25">
      <c r="A340">
        <v>347</v>
      </c>
      <c r="B340" t="s">
        <v>145</v>
      </c>
      <c r="C340">
        <v>73600</v>
      </c>
      <c r="D340">
        <v>141</v>
      </c>
      <c r="E340" s="14">
        <f>'Absolute counts'!E340/'Absolute counts'!E$1246*10000</f>
        <v>0</v>
      </c>
      <c r="F340" s="14">
        <f>'Absolute counts'!F340/'Absolute counts'!F$1246*10000</f>
        <v>0</v>
      </c>
      <c r="G340" s="14">
        <f>'Absolute counts'!G340/'Absolute counts'!G$1246*10000</f>
        <v>3.5714604594683882E-2</v>
      </c>
      <c r="H340" s="14">
        <f>'Absolute counts'!H340/'Absolute counts'!H$1246*10000</f>
        <v>0</v>
      </c>
      <c r="I340" s="14">
        <f>'Absolute counts'!I340/'Absolute counts'!I$1246*10000</f>
        <v>6.1639892352092003E-2</v>
      </c>
      <c r="J340" s="14">
        <f>'Absolute counts'!J340/'Absolute counts'!J$1246*10000</f>
        <v>0</v>
      </c>
      <c r="K340" s="14">
        <f>'Absolute counts'!K340/'Absolute counts'!K$1246*10000</f>
        <v>1.4125869977017211E-2</v>
      </c>
      <c r="L340" s="14">
        <f>'Absolute counts'!L340/'Absolute counts'!L$1246*10000</f>
        <v>0</v>
      </c>
      <c r="M340">
        <f>'Absolute counts'!M340/'Absolute counts'!M$1246*10000</f>
        <v>0</v>
      </c>
      <c r="N340">
        <f>'Absolute counts'!N340/'Absolute counts'!N$1246*10000</f>
        <v>0</v>
      </c>
      <c r="O340">
        <f>'Absolute counts'!O340/'Absolute counts'!O$1246*10000</f>
        <v>9.3793232818252161E-3</v>
      </c>
      <c r="P340">
        <f>'Absolute counts'!P340/'Absolute counts'!P$1246*10000</f>
        <v>0</v>
      </c>
      <c r="Q340">
        <f t="shared" si="20"/>
        <v>1</v>
      </c>
      <c r="R340">
        <f t="shared" si="21"/>
        <v>0.23283129153510046</v>
      </c>
      <c r="S340">
        <f t="shared" si="22"/>
        <v>1.5925766703399017E-2</v>
      </c>
      <c r="T340">
        <f t="shared" si="23"/>
        <v>1.8758646563650431E-3</v>
      </c>
    </row>
    <row r="341" spans="1:20" x14ac:dyDescent="0.25">
      <c r="A341">
        <v>348</v>
      </c>
      <c r="B341" t="s">
        <v>703</v>
      </c>
      <c r="C341">
        <v>83700</v>
      </c>
      <c r="D341">
        <v>313</v>
      </c>
      <c r="E341" s="14">
        <f>'Absolute counts'!E341/'Absolute counts'!E$1246*10000</f>
        <v>0</v>
      </c>
      <c r="F341" s="14">
        <f>'Absolute counts'!F341/'Absolute counts'!F$1246*10000</f>
        <v>0</v>
      </c>
      <c r="G341" s="14">
        <f>'Absolute counts'!G341/'Absolute counts'!G$1246*10000</f>
        <v>0</v>
      </c>
      <c r="H341" s="14">
        <f>'Absolute counts'!H341/'Absolute counts'!H$1246*10000</f>
        <v>0</v>
      </c>
      <c r="I341" s="14">
        <f>'Absolute counts'!I341/'Absolute counts'!I$1246*10000</f>
        <v>0</v>
      </c>
      <c r="J341" s="14">
        <f>'Absolute counts'!J341/'Absolute counts'!J$1246*10000</f>
        <v>0</v>
      </c>
      <c r="K341" s="14">
        <f>'Absolute counts'!K341/'Absolute counts'!K$1246*10000</f>
        <v>0</v>
      </c>
      <c r="L341" s="14">
        <f>'Absolute counts'!L341/'Absolute counts'!L$1246*10000</f>
        <v>0</v>
      </c>
      <c r="M341">
        <f>'Absolute counts'!M341/'Absolute counts'!M$1246*10000</f>
        <v>0</v>
      </c>
      <c r="N341">
        <f>'Absolute counts'!N341/'Absolute counts'!N$1246*10000</f>
        <v>0</v>
      </c>
      <c r="O341">
        <f>'Absolute counts'!O341/'Absolute counts'!O$1246*10000</f>
        <v>0</v>
      </c>
      <c r="P341">
        <f>'Absolute counts'!P341/'Absolute counts'!P$1246*10000</f>
        <v>0</v>
      </c>
      <c r="Q341">
        <f t="shared" si="20"/>
        <v>0</v>
      </c>
      <c r="R341" t="str">
        <f t="shared" si="21"/>
        <v/>
      </c>
      <c r="S341">
        <f t="shared" si="22"/>
        <v>0</v>
      </c>
      <c r="T341">
        <f t="shared" si="23"/>
        <v>0</v>
      </c>
    </row>
    <row r="342" spans="1:20" x14ac:dyDescent="0.25">
      <c r="A342">
        <v>349</v>
      </c>
      <c r="B342" t="s">
        <v>704</v>
      </c>
      <c r="C342">
        <v>113100</v>
      </c>
      <c r="D342">
        <v>824</v>
      </c>
      <c r="E342" s="14">
        <f>'Absolute counts'!E342/'Absolute counts'!E$1246*10000</f>
        <v>0</v>
      </c>
      <c r="F342" s="14">
        <f>'Absolute counts'!F342/'Absolute counts'!F$1246*10000</f>
        <v>0</v>
      </c>
      <c r="G342" s="14">
        <f>'Absolute counts'!G342/'Absolute counts'!G$1246*10000</f>
        <v>0</v>
      </c>
      <c r="H342" s="14">
        <f>'Absolute counts'!H342/'Absolute counts'!H$1246*10000</f>
        <v>0</v>
      </c>
      <c r="I342" s="14">
        <f>'Absolute counts'!I342/'Absolute counts'!I$1246*10000</f>
        <v>0</v>
      </c>
      <c r="J342" s="14">
        <f>'Absolute counts'!J342/'Absolute counts'!J$1246*10000</f>
        <v>0</v>
      </c>
      <c r="K342" s="14">
        <f>'Absolute counts'!K342/'Absolute counts'!K$1246*10000</f>
        <v>0</v>
      </c>
      <c r="L342" s="14">
        <f>'Absolute counts'!L342/'Absolute counts'!L$1246*10000</f>
        <v>0</v>
      </c>
      <c r="M342">
        <f>'Absolute counts'!M342/'Absolute counts'!M$1246*10000</f>
        <v>0</v>
      </c>
      <c r="N342">
        <f>'Absolute counts'!N342/'Absolute counts'!N$1246*10000</f>
        <v>0</v>
      </c>
      <c r="O342">
        <f>'Absolute counts'!O342/'Absolute counts'!O$1246*10000</f>
        <v>0</v>
      </c>
      <c r="P342">
        <f>'Absolute counts'!P342/'Absolute counts'!P$1246*10000</f>
        <v>0</v>
      </c>
      <c r="Q342">
        <f t="shared" si="20"/>
        <v>0</v>
      </c>
      <c r="R342" t="str">
        <f t="shared" si="21"/>
        <v/>
      </c>
      <c r="S342">
        <f t="shared" si="22"/>
        <v>0</v>
      </c>
      <c r="T342">
        <f t="shared" si="23"/>
        <v>0</v>
      </c>
    </row>
    <row r="343" spans="1:20" x14ac:dyDescent="0.25">
      <c r="A343">
        <v>350</v>
      </c>
      <c r="B343" t="s">
        <v>146</v>
      </c>
      <c r="C343">
        <v>89200</v>
      </c>
      <c r="D343">
        <v>1117</v>
      </c>
      <c r="E343" s="14">
        <f>'Absolute counts'!E343/'Absolute counts'!E$1246*10000</f>
        <v>0</v>
      </c>
      <c r="F343" s="14">
        <f>'Absolute counts'!F343/'Absolute counts'!F$1246*10000</f>
        <v>0</v>
      </c>
      <c r="G343" s="14">
        <f>'Absolute counts'!G343/'Absolute counts'!G$1246*10000</f>
        <v>0</v>
      </c>
      <c r="H343" s="14">
        <f>'Absolute counts'!H343/'Absolute counts'!H$1246*10000</f>
        <v>0</v>
      </c>
      <c r="I343" s="14">
        <f>'Absolute counts'!I343/'Absolute counts'!I$1246*10000</f>
        <v>0</v>
      </c>
      <c r="J343" s="14">
        <f>'Absolute counts'!J343/'Absolute counts'!J$1246*10000</f>
        <v>0</v>
      </c>
      <c r="K343" s="14">
        <f>'Absolute counts'!K343/'Absolute counts'!K$1246*10000</f>
        <v>0.18363630970122372</v>
      </c>
      <c r="L343" s="14">
        <f>'Absolute counts'!L343/'Absolute counts'!L$1246*10000</f>
        <v>0</v>
      </c>
      <c r="M343">
        <f>'Absolute counts'!M343/'Absolute counts'!M$1246*10000</f>
        <v>0</v>
      </c>
      <c r="N343">
        <f>'Absolute counts'!N343/'Absolute counts'!N$1246*10000</f>
        <v>1.7075190601815091E-2</v>
      </c>
      <c r="O343">
        <f>'Absolute counts'!O343/'Absolute counts'!O$1246*10000</f>
        <v>0</v>
      </c>
      <c r="P343">
        <f>'Absolute counts'!P343/'Absolute counts'!P$1246*10000</f>
        <v>0.7382441455416433</v>
      </c>
      <c r="Q343">
        <f t="shared" si="20"/>
        <v>1</v>
      </c>
      <c r="R343">
        <f t="shared" si="21"/>
        <v>0.34371822309309707</v>
      </c>
      <c r="S343">
        <f t="shared" si="22"/>
        <v>2.6233758528746244E-2</v>
      </c>
      <c r="T343">
        <f t="shared" si="23"/>
        <v>0.15106386722869167</v>
      </c>
    </row>
    <row r="344" spans="1:20" x14ac:dyDescent="0.25">
      <c r="A344">
        <v>351</v>
      </c>
      <c r="B344" t="s">
        <v>147</v>
      </c>
      <c r="C344">
        <v>52900</v>
      </c>
      <c r="D344">
        <v>809</v>
      </c>
      <c r="E344" s="14">
        <f>'Absolute counts'!E344/'Absolute counts'!E$1246*10000</f>
        <v>0.77856822465528019</v>
      </c>
      <c r="F344" s="14">
        <f>'Absolute counts'!F344/'Absolute counts'!F$1246*10000</f>
        <v>0.71150645447963068</v>
      </c>
      <c r="G344" s="14">
        <f>'Absolute counts'!G344/'Absolute counts'!G$1246*10000</f>
        <v>3.3750301341976265</v>
      </c>
      <c r="H344" s="14">
        <f>'Absolute counts'!H344/'Absolute counts'!H$1246*10000</f>
        <v>20.669338649832106</v>
      </c>
      <c r="I344" s="14">
        <f>'Absolute counts'!I344/'Absolute counts'!I$1246*10000</f>
        <v>6.4105488046175676</v>
      </c>
      <c r="J344" s="14">
        <f>'Absolute counts'!J344/'Absolute counts'!J$1246*10000</f>
        <v>5.127001920453262</v>
      </c>
      <c r="K344" s="14">
        <f>'Absolute counts'!K344/'Absolute counts'!K$1246*10000</f>
        <v>6.2295086598645888</v>
      </c>
      <c r="L344" s="14">
        <f>'Absolute counts'!L344/'Absolute counts'!L$1246*10000</f>
        <v>11.045158169486742</v>
      </c>
      <c r="M344">
        <f>'Absolute counts'!M344/'Absolute counts'!M$1246*10000</f>
        <v>8.8318453445748553</v>
      </c>
      <c r="N344">
        <f>'Absolute counts'!N344/'Absolute counts'!N$1246*10000</f>
        <v>6.753237883017869</v>
      </c>
      <c r="O344">
        <f>'Absolute counts'!O344/'Absolute counts'!O$1246*10000</f>
        <v>10.17656576078036</v>
      </c>
      <c r="P344">
        <f>'Absolute counts'!P344/'Absolute counts'!P$1246*10000</f>
        <v>8.7222178676957114</v>
      </c>
      <c r="Q344">
        <f t="shared" si="20"/>
        <v>1</v>
      </c>
      <c r="R344">
        <f t="shared" si="21"/>
        <v>0.37523884533962215</v>
      </c>
      <c r="S344">
        <f t="shared" si="22"/>
        <v>6.1859289783000078</v>
      </c>
      <c r="T344">
        <f t="shared" si="23"/>
        <v>9.1058050051111064</v>
      </c>
    </row>
    <row r="345" spans="1:20" x14ac:dyDescent="0.25">
      <c r="A345">
        <v>352</v>
      </c>
      <c r="B345" t="s">
        <v>705</v>
      </c>
      <c r="C345">
        <v>21100</v>
      </c>
      <c r="D345">
        <v>714</v>
      </c>
      <c r="E345" s="14">
        <f>'Absolute counts'!E345/'Absolute counts'!E$1246*10000</f>
        <v>0</v>
      </c>
      <c r="F345" s="14">
        <f>'Absolute counts'!F345/'Absolute counts'!F$1246*10000</f>
        <v>0</v>
      </c>
      <c r="G345" s="14">
        <f>'Absolute counts'!G345/'Absolute counts'!G$1246*10000</f>
        <v>0</v>
      </c>
      <c r="H345" s="14">
        <f>'Absolute counts'!H345/'Absolute counts'!H$1246*10000</f>
        <v>0</v>
      </c>
      <c r="I345" s="14">
        <f>'Absolute counts'!I345/'Absolute counts'!I$1246*10000</f>
        <v>0</v>
      </c>
      <c r="J345" s="14">
        <f>'Absolute counts'!J345/'Absolute counts'!J$1246*10000</f>
        <v>0</v>
      </c>
      <c r="K345" s="14">
        <f>'Absolute counts'!K345/'Absolute counts'!K$1246*10000</f>
        <v>0</v>
      </c>
      <c r="L345" s="14">
        <f>'Absolute counts'!L345/'Absolute counts'!L$1246*10000</f>
        <v>0</v>
      </c>
      <c r="M345">
        <f>'Absolute counts'!M345/'Absolute counts'!M$1246*10000</f>
        <v>0</v>
      </c>
      <c r="N345">
        <f>'Absolute counts'!N345/'Absolute counts'!N$1246*10000</f>
        <v>0</v>
      </c>
      <c r="O345">
        <f>'Absolute counts'!O345/'Absolute counts'!O$1246*10000</f>
        <v>0</v>
      </c>
      <c r="P345">
        <f>'Absolute counts'!P345/'Absolute counts'!P$1246*10000</f>
        <v>0</v>
      </c>
      <c r="Q345">
        <f t="shared" si="20"/>
        <v>0</v>
      </c>
      <c r="R345" t="str">
        <f t="shared" si="21"/>
        <v/>
      </c>
      <c r="S345">
        <f t="shared" si="22"/>
        <v>0</v>
      </c>
      <c r="T345">
        <f t="shared" si="23"/>
        <v>0</v>
      </c>
    </row>
    <row r="346" spans="1:20" x14ac:dyDescent="0.25">
      <c r="A346">
        <v>353</v>
      </c>
      <c r="B346" t="s">
        <v>706</v>
      </c>
      <c r="C346">
        <v>3500</v>
      </c>
      <c r="D346">
        <v>322</v>
      </c>
      <c r="E346" s="14">
        <f>'Absolute counts'!E346/'Absolute counts'!E$1246*10000</f>
        <v>0</v>
      </c>
      <c r="F346" s="14">
        <f>'Absolute counts'!F346/'Absolute counts'!F$1246*10000</f>
        <v>0</v>
      </c>
      <c r="G346" s="14">
        <f>'Absolute counts'!G346/'Absolute counts'!G$1246*10000</f>
        <v>0</v>
      </c>
      <c r="H346" s="14">
        <f>'Absolute counts'!H346/'Absolute counts'!H$1246*10000</f>
        <v>0</v>
      </c>
      <c r="I346" s="14">
        <f>'Absolute counts'!I346/'Absolute counts'!I$1246*10000</f>
        <v>0</v>
      </c>
      <c r="J346" s="14">
        <f>'Absolute counts'!J346/'Absolute counts'!J$1246*10000</f>
        <v>0</v>
      </c>
      <c r="K346" s="14">
        <f>'Absolute counts'!K346/'Absolute counts'!K$1246*10000</f>
        <v>0</v>
      </c>
      <c r="L346" s="14">
        <f>'Absolute counts'!L346/'Absolute counts'!L$1246*10000</f>
        <v>0</v>
      </c>
      <c r="M346">
        <f>'Absolute counts'!M346/'Absolute counts'!M$1246*10000</f>
        <v>0</v>
      </c>
      <c r="N346">
        <f>'Absolute counts'!N346/'Absolute counts'!N$1246*10000</f>
        <v>0</v>
      </c>
      <c r="O346">
        <f>'Absolute counts'!O346/'Absolute counts'!O$1246*10000</f>
        <v>0</v>
      </c>
      <c r="P346">
        <f>'Absolute counts'!P346/'Absolute counts'!P$1246*10000</f>
        <v>0</v>
      </c>
      <c r="Q346">
        <f t="shared" si="20"/>
        <v>0</v>
      </c>
      <c r="R346" t="str">
        <f t="shared" si="21"/>
        <v/>
      </c>
      <c r="S346">
        <f t="shared" si="22"/>
        <v>0</v>
      </c>
      <c r="T346">
        <f t="shared" si="23"/>
        <v>0</v>
      </c>
    </row>
    <row r="347" spans="1:20" x14ac:dyDescent="0.25">
      <c r="A347">
        <v>354</v>
      </c>
      <c r="B347" t="s">
        <v>707</v>
      </c>
      <c r="C347">
        <v>89400</v>
      </c>
      <c r="D347">
        <v>1065</v>
      </c>
      <c r="E347" s="14">
        <f>'Absolute counts'!E347/'Absolute counts'!E$1246*10000</f>
        <v>0</v>
      </c>
      <c r="F347" s="14">
        <f>'Absolute counts'!F347/'Absolute counts'!F$1246*10000</f>
        <v>0</v>
      </c>
      <c r="G347" s="14">
        <f>'Absolute counts'!G347/'Absolute counts'!G$1246*10000</f>
        <v>0</v>
      </c>
      <c r="H347" s="14">
        <f>'Absolute counts'!H347/'Absolute counts'!H$1246*10000</f>
        <v>0.33571461815895631</v>
      </c>
      <c r="I347" s="14">
        <f>'Absolute counts'!I347/'Absolute counts'!I$1246*10000</f>
        <v>0</v>
      </c>
      <c r="J347" s="14">
        <f>'Absolute counts'!J347/'Absolute counts'!J$1246*10000</f>
        <v>0</v>
      </c>
      <c r="K347" s="14">
        <f>'Absolute counts'!K347/'Absolute counts'!K$1246*10000</f>
        <v>0</v>
      </c>
      <c r="L347" s="14">
        <f>'Absolute counts'!L347/'Absolute counts'!L$1246*10000</f>
        <v>0</v>
      </c>
      <c r="M347">
        <f>'Absolute counts'!M347/'Absolute counts'!M$1246*10000</f>
        <v>4.0888172891550258E-2</v>
      </c>
      <c r="N347">
        <f>'Absolute counts'!N347/'Absolute counts'!N$1246*10000</f>
        <v>0</v>
      </c>
      <c r="O347">
        <f>'Absolute counts'!O347/'Absolute counts'!O$1246*10000</f>
        <v>6.5655262972776518E-2</v>
      </c>
      <c r="P347">
        <f>'Absolute counts'!P347/'Absolute counts'!P$1246*10000</f>
        <v>0</v>
      </c>
      <c r="Q347">
        <f t="shared" si="20"/>
        <v>1</v>
      </c>
      <c r="R347">
        <f t="shared" si="21"/>
        <v>0.65922553089030189</v>
      </c>
      <c r="S347">
        <f t="shared" si="22"/>
        <v>4.7959231165565185E-2</v>
      </c>
      <c r="T347">
        <f t="shared" si="23"/>
        <v>2.1308687172865354E-2</v>
      </c>
    </row>
    <row r="348" spans="1:20" x14ac:dyDescent="0.25">
      <c r="A348">
        <v>355</v>
      </c>
      <c r="B348" t="s">
        <v>708</v>
      </c>
      <c r="C348">
        <v>24500</v>
      </c>
      <c r="D348">
        <v>111</v>
      </c>
      <c r="E348" s="14">
        <f>'Absolute counts'!E348/'Absolute counts'!E$1246*10000</f>
        <v>0</v>
      </c>
      <c r="F348" s="14">
        <f>'Absolute counts'!F348/'Absolute counts'!F$1246*10000</f>
        <v>0</v>
      </c>
      <c r="G348" s="14">
        <f>'Absolute counts'!G348/'Absolute counts'!G$1246*10000</f>
        <v>0</v>
      </c>
      <c r="H348" s="14">
        <f>'Absolute counts'!H348/'Absolute counts'!H$1246*10000</f>
        <v>0</v>
      </c>
      <c r="I348" s="14">
        <f>'Absolute counts'!I348/'Absolute counts'!I$1246*10000</f>
        <v>0</v>
      </c>
      <c r="J348" s="14">
        <f>'Absolute counts'!J348/'Absolute counts'!J$1246*10000</f>
        <v>0</v>
      </c>
      <c r="K348" s="14">
        <f>'Absolute counts'!K348/'Absolute counts'!K$1246*10000</f>
        <v>0</v>
      </c>
      <c r="L348" s="14">
        <f>'Absolute counts'!L348/'Absolute counts'!L$1246*10000</f>
        <v>0</v>
      </c>
      <c r="M348">
        <f>'Absolute counts'!M348/'Absolute counts'!M$1246*10000</f>
        <v>0</v>
      </c>
      <c r="N348">
        <f>'Absolute counts'!N348/'Absolute counts'!N$1246*10000</f>
        <v>0</v>
      </c>
      <c r="O348">
        <f>'Absolute counts'!O348/'Absolute counts'!O$1246*10000</f>
        <v>0</v>
      </c>
      <c r="P348">
        <f>'Absolute counts'!P348/'Absolute counts'!P$1246*10000</f>
        <v>0</v>
      </c>
      <c r="Q348">
        <f t="shared" si="20"/>
        <v>0</v>
      </c>
      <c r="R348" t="str">
        <f t="shared" si="21"/>
        <v/>
      </c>
      <c r="S348">
        <f t="shared" si="22"/>
        <v>0</v>
      </c>
      <c r="T348">
        <f t="shared" si="23"/>
        <v>0</v>
      </c>
    </row>
    <row r="349" spans="1:20" x14ac:dyDescent="0.25">
      <c r="A349">
        <v>356</v>
      </c>
      <c r="B349" t="s">
        <v>148</v>
      </c>
      <c r="C349">
        <v>77600</v>
      </c>
      <c r="D349">
        <v>290</v>
      </c>
      <c r="E349" s="14">
        <f>'Absolute counts'!E349/'Absolute counts'!E$1246*10000</f>
        <v>0.30213095285130276</v>
      </c>
      <c r="F349" s="14">
        <f>'Absolute counts'!F349/'Absolute counts'!F$1246*10000</f>
        <v>0</v>
      </c>
      <c r="G349" s="14">
        <f>'Absolute counts'!G349/'Absolute counts'!G$1246*10000</f>
        <v>0.19643032527076135</v>
      </c>
      <c r="H349" s="14">
        <f>'Absolute counts'!H349/'Absolute counts'!H$1246*10000</f>
        <v>0.72483838011592838</v>
      </c>
      <c r="I349" s="14">
        <f>'Absolute counts'!I349/'Absolute counts'!I$1246*10000</f>
        <v>0.20957563399711279</v>
      </c>
      <c r="J349" s="14">
        <f>'Absolute counts'!J349/'Absolute counts'!J$1246*10000</f>
        <v>0.52139002580880633</v>
      </c>
      <c r="K349" s="14">
        <f>'Absolute counts'!K349/'Absolute counts'!K$1246*10000</f>
        <v>4.0823764233579736</v>
      </c>
      <c r="L349" s="14">
        <f>'Absolute counts'!L349/'Absolute counts'!L$1246*10000</f>
        <v>0.54419574922653657</v>
      </c>
      <c r="M349">
        <f>'Absolute counts'!M349/'Absolute counts'!M$1246*10000</f>
        <v>0.20444086445775128</v>
      </c>
      <c r="N349">
        <f>'Absolute counts'!N349/'Absolute counts'!N$1246*10000</f>
        <v>0.20490228722178111</v>
      </c>
      <c r="O349">
        <f>'Absolute counts'!O349/'Absolute counts'!O$1246*10000</f>
        <v>7.5034586254601729E-2</v>
      </c>
      <c r="P349">
        <f>'Absolute counts'!P349/'Absolute counts'!P$1246*10000</f>
        <v>0.29165200811521713</v>
      </c>
      <c r="Q349">
        <f t="shared" si="20"/>
        <v>1</v>
      </c>
      <c r="R349">
        <f t="shared" si="21"/>
        <v>0.3831954752077491</v>
      </c>
      <c r="S349">
        <f t="shared" si="22"/>
        <v>0.86239167734312638</v>
      </c>
      <c r="T349">
        <f t="shared" si="23"/>
        <v>0.26404509905517759</v>
      </c>
    </row>
    <row r="350" spans="1:20" x14ac:dyDescent="0.25">
      <c r="A350">
        <v>357</v>
      </c>
      <c r="B350" t="s">
        <v>709</v>
      </c>
      <c r="C350">
        <v>98900</v>
      </c>
      <c r="D350">
        <v>848</v>
      </c>
      <c r="E350" s="14">
        <f>'Absolute counts'!E350/'Absolute counts'!E$1246*10000</f>
        <v>0</v>
      </c>
      <c r="F350" s="14">
        <f>'Absolute counts'!F350/'Absolute counts'!F$1246*10000</f>
        <v>0</v>
      </c>
      <c r="G350" s="14">
        <f>'Absolute counts'!G350/'Absolute counts'!G$1246*10000</f>
        <v>0</v>
      </c>
      <c r="H350" s="14">
        <f>'Absolute counts'!H350/'Absolute counts'!H$1246*10000</f>
        <v>0</v>
      </c>
      <c r="I350" s="14">
        <f>'Absolute counts'!I350/'Absolute counts'!I$1246*10000</f>
        <v>0</v>
      </c>
      <c r="J350" s="14">
        <f>'Absolute counts'!J350/'Absolute counts'!J$1246*10000</f>
        <v>0</v>
      </c>
      <c r="K350" s="14">
        <f>'Absolute counts'!K350/'Absolute counts'!K$1246*10000</f>
        <v>0</v>
      </c>
      <c r="L350" s="14">
        <f>'Absolute counts'!L350/'Absolute counts'!L$1246*10000</f>
        <v>0</v>
      </c>
      <c r="M350">
        <f>'Absolute counts'!M350/'Absolute counts'!M$1246*10000</f>
        <v>0</v>
      </c>
      <c r="N350">
        <f>'Absolute counts'!N350/'Absolute counts'!N$1246*10000</f>
        <v>0</v>
      </c>
      <c r="O350">
        <f>'Absolute counts'!O350/'Absolute counts'!O$1246*10000</f>
        <v>0</v>
      </c>
      <c r="P350">
        <f>'Absolute counts'!P350/'Absolute counts'!P$1246*10000</f>
        <v>0</v>
      </c>
      <c r="Q350">
        <f t="shared" si="20"/>
        <v>0</v>
      </c>
      <c r="R350" t="str">
        <f t="shared" si="21"/>
        <v/>
      </c>
      <c r="S350">
        <f t="shared" si="22"/>
        <v>0</v>
      </c>
      <c r="T350">
        <f t="shared" si="23"/>
        <v>0</v>
      </c>
    </row>
    <row r="351" spans="1:20" x14ac:dyDescent="0.25">
      <c r="A351">
        <v>358</v>
      </c>
      <c r="B351" t="s">
        <v>149</v>
      </c>
      <c r="C351">
        <v>89300</v>
      </c>
      <c r="D351">
        <v>1117</v>
      </c>
      <c r="E351" s="14">
        <f>'Absolute counts'!E351/'Absolute counts'!E$1246*10000</f>
        <v>1.1620421263511644E-2</v>
      </c>
      <c r="F351" s="14">
        <f>'Absolute counts'!F351/'Absolute counts'!F$1246*10000</f>
        <v>0</v>
      </c>
      <c r="G351" s="14">
        <f>'Absolute counts'!G351/'Absolute counts'!G$1246*10000</f>
        <v>0</v>
      </c>
      <c r="H351" s="14">
        <f>'Absolute counts'!H351/'Absolute counts'!H$1246*10000</f>
        <v>0</v>
      </c>
      <c r="I351" s="14">
        <f>'Absolute counts'!I351/'Absolute counts'!I$1246*10000</f>
        <v>0</v>
      </c>
      <c r="J351" s="14">
        <f>'Absolute counts'!J351/'Absolute counts'!J$1246*10000</f>
        <v>0</v>
      </c>
      <c r="K351" s="14">
        <f>'Absolute counts'!K351/'Absolute counts'!K$1246*10000</f>
        <v>5.6503479908068845E-2</v>
      </c>
      <c r="L351" s="14">
        <f>'Absolute counts'!L351/'Absolute counts'!L$1246*10000</f>
        <v>0</v>
      </c>
      <c r="M351">
        <f>'Absolute counts'!M351/'Absolute counts'!M$1246*10000</f>
        <v>0</v>
      </c>
      <c r="N351">
        <f>'Absolute counts'!N351/'Absolute counts'!N$1246*10000</f>
        <v>0</v>
      </c>
      <c r="O351">
        <f>'Absolute counts'!O351/'Absolute counts'!O$1246*10000</f>
        <v>1.8758646563650432E-2</v>
      </c>
      <c r="P351">
        <f>'Absolute counts'!P351/'Absolute counts'!P$1246*10000</f>
        <v>0.77470064655604554</v>
      </c>
      <c r="Q351">
        <f t="shared" si="20"/>
        <v>1</v>
      </c>
      <c r="R351">
        <f t="shared" si="21"/>
        <v>0.27125556561282421</v>
      </c>
      <c r="S351">
        <f t="shared" si="22"/>
        <v>9.7319858816543557E-3</v>
      </c>
      <c r="T351">
        <f t="shared" si="23"/>
        <v>0.1586918586239392</v>
      </c>
    </row>
    <row r="352" spans="1:20" x14ac:dyDescent="0.25">
      <c r="A352">
        <v>359</v>
      </c>
      <c r="B352" t="s">
        <v>710</v>
      </c>
      <c r="C352">
        <v>53000</v>
      </c>
      <c r="D352">
        <v>351</v>
      </c>
      <c r="E352" s="14">
        <f>'Absolute counts'!E352/'Absolute counts'!E$1246*10000</f>
        <v>0</v>
      </c>
      <c r="F352" s="14">
        <f>'Absolute counts'!F352/'Absolute counts'!F$1246*10000</f>
        <v>0</v>
      </c>
      <c r="G352" s="14">
        <f>'Absolute counts'!G352/'Absolute counts'!G$1246*10000</f>
        <v>0</v>
      </c>
      <c r="H352" s="14">
        <f>'Absolute counts'!H352/'Absolute counts'!H$1246*10000</f>
        <v>0</v>
      </c>
      <c r="I352" s="14">
        <f>'Absolute counts'!I352/'Absolute counts'!I$1246*10000</f>
        <v>0</v>
      </c>
      <c r="J352" s="14">
        <f>'Absolute counts'!J352/'Absolute counts'!J$1246*10000</f>
        <v>0</v>
      </c>
      <c r="K352" s="14">
        <f>'Absolute counts'!K352/'Absolute counts'!K$1246*10000</f>
        <v>0</v>
      </c>
      <c r="L352" s="14">
        <f>'Absolute counts'!L352/'Absolute counts'!L$1246*10000</f>
        <v>0</v>
      </c>
      <c r="M352">
        <f>'Absolute counts'!M352/'Absolute counts'!M$1246*10000</f>
        <v>0</v>
      </c>
      <c r="N352">
        <f>'Absolute counts'!N352/'Absolute counts'!N$1246*10000</f>
        <v>0</v>
      </c>
      <c r="O352">
        <f>'Absolute counts'!O352/'Absolute counts'!O$1246*10000</f>
        <v>0</v>
      </c>
      <c r="P352">
        <f>'Absolute counts'!P352/'Absolute counts'!P$1246*10000</f>
        <v>0</v>
      </c>
      <c r="Q352">
        <f t="shared" si="20"/>
        <v>0</v>
      </c>
      <c r="R352" t="str">
        <f t="shared" si="21"/>
        <v/>
      </c>
      <c r="S352">
        <f t="shared" si="22"/>
        <v>0</v>
      </c>
      <c r="T352">
        <f t="shared" si="23"/>
        <v>0</v>
      </c>
    </row>
    <row r="353" spans="1:20" x14ac:dyDescent="0.25">
      <c r="A353">
        <v>360</v>
      </c>
      <c r="B353" t="s">
        <v>711</v>
      </c>
      <c r="C353">
        <v>33300</v>
      </c>
      <c r="D353">
        <v>814</v>
      </c>
      <c r="E353" s="14">
        <f>'Absolute counts'!E353/'Absolute counts'!E$1246*10000</f>
        <v>0</v>
      </c>
      <c r="F353" s="14">
        <f>'Absolute counts'!F353/'Absolute counts'!F$1246*10000</f>
        <v>0</v>
      </c>
      <c r="G353" s="14">
        <f>'Absolute counts'!G353/'Absolute counts'!G$1246*10000</f>
        <v>0</v>
      </c>
      <c r="H353" s="14">
        <f>'Absolute counts'!H353/'Absolute counts'!H$1246*10000</f>
        <v>0</v>
      </c>
      <c r="I353" s="14">
        <f>'Absolute counts'!I353/'Absolute counts'!I$1246*10000</f>
        <v>0</v>
      </c>
      <c r="J353" s="14">
        <f>'Absolute counts'!J353/'Absolute counts'!J$1246*10000</f>
        <v>0</v>
      </c>
      <c r="K353" s="14">
        <f>'Absolute counts'!K353/'Absolute counts'!K$1246*10000</f>
        <v>0</v>
      </c>
      <c r="L353" s="14">
        <f>'Absolute counts'!L353/'Absolute counts'!L$1246*10000</f>
        <v>0</v>
      </c>
      <c r="M353">
        <f>'Absolute counts'!M353/'Absolute counts'!M$1246*10000</f>
        <v>0</v>
      </c>
      <c r="N353">
        <f>'Absolute counts'!N353/'Absolute counts'!N$1246*10000</f>
        <v>0</v>
      </c>
      <c r="O353">
        <f>'Absolute counts'!O353/'Absolute counts'!O$1246*10000</f>
        <v>0</v>
      </c>
      <c r="P353">
        <f>'Absolute counts'!P353/'Absolute counts'!P$1246*10000</f>
        <v>0</v>
      </c>
      <c r="Q353">
        <f t="shared" si="20"/>
        <v>0</v>
      </c>
      <c r="R353" t="str">
        <f t="shared" si="21"/>
        <v/>
      </c>
      <c r="S353">
        <f t="shared" si="22"/>
        <v>0</v>
      </c>
      <c r="T353">
        <f t="shared" si="23"/>
        <v>0</v>
      </c>
    </row>
    <row r="354" spans="1:20" x14ac:dyDescent="0.25">
      <c r="A354">
        <v>361</v>
      </c>
      <c r="B354" t="s">
        <v>712</v>
      </c>
      <c r="C354">
        <v>7000</v>
      </c>
      <c r="D354">
        <v>322</v>
      </c>
      <c r="E354" s="14">
        <f>'Absolute counts'!E354/'Absolute counts'!E$1246*10000</f>
        <v>0</v>
      </c>
      <c r="F354" s="14">
        <f>'Absolute counts'!F354/'Absolute counts'!F$1246*10000</f>
        <v>0</v>
      </c>
      <c r="G354" s="14">
        <f>'Absolute counts'!G354/'Absolute counts'!G$1246*10000</f>
        <v>0</v>
      </c>
      <c r="H354" s="14">
        <f>'Absolute counts'!H354/'Absolute counts'!H$1246*10000</f>
        <v>0</v>
      </c>
      <c r="I354" s="14">
        <f>'Absolute counts'!I354/'Absolute counts'!I$1246*10000</f>
        <v>0</v>
      </c>
      <c r="J354" s="14">
        <f>'Absolute counts'!J354/'Absolute counts'!J$1246*10000</f>
        <v>0</v>
      </c>
      <c r="K354" s="14">
        <f>'Absolute counts'!K354/'Absolute counts'!K$1246*10000</f>
        <v>0</v>
      </c>
      <c r="L354" s="14">
        <f>'Absolute counts'!L354/'Absolute counts'!L$1246*10000</f>
        <v>0</v>
      </c>
      <c r="M354">
        <f>'Absolute counts'!M354/'Absolute counts'!M$1246*10000</f>
        <v>0</v>
      </c>
      <c r="N354">
        <f>'Absolute counts'!N354/'Absolute counts'!N$1246*10000</f>
        <v>0</v>
      </c>
      <c r="O354">
        <f>'Absolute counts'!O354/'Absolute counts'!O$1246*10000</f>
        <v>0</v>
      </c>
      <c r="P354">
        <f>'Absolute counts'!P354/'Absolute counts'!P$1246*10000</f>
        <v>0</v>
      </c>
      <c r="Q354">
        <f t="shared" si="20"/>
        <v>0</v>
      </c>
      <c r="R354" t="str">
        <f t="shared" si="21"/>
        <v/>
      </c>
      <c r="S354">
        <f t="shared" si="22"/>
        <v>0</v>
      </c>
      <c r="T354">
        <f t="shared" si="23"/>
        <v>0</v>
      </c>
    </row>
    <row r="355" spans="1:20" x14ac:dyDescent="0.25">
      <c r="A355">
        <v>362</v>
      </c>
      <c r="B355" t="s">
        <v>150</v>
      </c>
      <c r="C355">
        <v>67300</v>
      </c>
      <c r="D355">
        <v>444</v>
      </c>
      <c r="E355" s="14">
        <f>'Absolute counts'!E355/'Absolute counts'!E$1246*10000</f>
        <v>17.965171273389004</v>
      </c>
      <c r="F355" s="14">
        <f>'Absolute counts'!F355/'Absolute counts'!F$1246*10000</f>
        <v>0.76731088228195465</v>
      </c>
      <c r="G355" s="14">
        <f>'Absolute counts'!G355/'Absolute counts'!G$1246*10000</f>
        <v>0.41071795283886464</v>
      </c>
      <c r="H355" s="14">
        <f>'Absolute counts'!H355/'Absolute counts'!H$1246*10000</f>
        <v>8.5683526407388158</v>
      </c>
      <c r="I355" s="14">
        <f>'Absolute counts'!I355/'Absolute counts'!I$1246*10000</f>
        <v>12.093746879480449</v>
      </c>
      <c r="J355" s="14">
        <f>'Absolute counts'!J355/'Absolute counts'!J$1246*10000</f>
        <v>1.412097986565517</v>
      </c>
      <c r="K355" s="14">
        <f>'Absolute counts'!K355/'Absolute counts'!K$1246*10000</f>
        <v>27.969222554494078</v>
      </c>
      <c r="L355" s="14">
        <f>'Absolute counts'!L355/'Absolute counts'!L$1246*10000</f>
        <v>0.66512813794354475</v>
      </c>
      <c r="M355">
        <f>'Absolute counts'!M355/'Absolute counts'!M$1246*10000</f>
        <v>0.83820754427678024</v>
      </c>
      <c r="N355">
        <f>'Absolute counts'!N355/'Absolute counts'!N$1246*10000</f>
        <v>15.068855706101818</v>
      </c>
      <c r="O355">
        <f>'Absolute counts'!O355/'Absolute counts'!O$1246*10000</f>
        <v>2.9732454803385937</v>
      </c>
      <c r="P355">
        <f>'Absolute counts'!P355/'Absolute counts'!P$1246*10000</f>
        <v>13.962839888516021</v>
      </c>
      <c r="Q355">
        <f t="shared" si="20"/>
        <v>1</v>
      </c>
      <c r="R355">
        <f t="shared" si="21"/>
        <v>0.56887170693677536</v>
      </c>
      <c r="S355">
        <f t="shared" si="22"/>
        <v>9.8838028813983829</v>
      </c>
      <c r="T355">
        <f t="shared" si="23"/>
        <v>6.7016553514353516</v>
      </c>
    </row>
    <row r="356" spans="1:20" x14ac:dyDescent="0.25">
      <c r="A356">
        <v>363</v>
      </c>
      <c r="B356" t="s">
        <v>151</v>
      </c>
      <c r="C356">
        <v>20500</v>
      </c>
      <c r="D356">
        <v>972</v>
      </c>
      <c r="E356" s="14">
        <f>'Absolute counts'!E356/'Absolute counts'!E$1246*10000</f>
        <v>0.61588232696611711</v>
      </c>
      <c r="F356" s="14">
        <f>'Absolute counts'!F356/'Absolute counts'!F$1246*10000</f>
        <v>29.074106885010792</v>
      </c>
      <c r="G356" s="14">
        <f>'Absolute counts'!G356/'Absolute counts'!G$1246*10000</f>
        <v>3.232171715818891</v>
      </c>
      <c r="H356" s="14">
        <f>'Absolute counts'!H356/'Absolute counts'!H$1246*10000</f>
        <v>1.6938328461656431</v>
      </c>
      <c r="I356" s="14">
        <f>'Absolute counts'!I356/'Absolute counts'!I$1246*10000</f>
        <v>1.8738527275035965</v>
      </c>
      <c r="J356" s="14">
        <f>'Absolute counts'!J356/'Absolute counts'!J$1246*10000</f>
        <v>4.4100906349661528</v>
      </c>
      <c r="K356" s="14">
        <f>'Absolute counts'!K356/'Absolute counts'!K$1246*10000</f>
        <v>2.8251739954034422E-2</v>
      </c>
      <c r="L356" s="14">
        <f>'Absolute counts'!L356/'Absolute counts'!L$1246*10000</f>
        <v>4.1923228088562823</v>
      </c>
      <c r="M356">
        <f>'Absolute counts'!M356/'Absolute counts'!M$1246*10000</f>
        <v>2.3510699412641394</v>
      </c>
      <c r="N356">
        <f>'Absolute counts'!N356/'Absolute counts'!N$1246*10000</f>
        <v>22.120909424651455</v>
      </c>
      <c r="O356">
        <f>'Absolute counts'!O356/'Absolute counts'!O$1246*10000</f>
        <v>0.88165638849157024</v>
      </c>
      <c r="P356">
        <f>'Absolute counts'!P356/'Absolute counts'!P$1246*10000</f>
        <v>5.6963282835003346</v>
      </c>
      <c r="Q356">
        <f t="shared" si="20"/>
        <v>1</v>
      </c>
      <c r="R356">
        <f t="shared" si="21"/>
        <v>0.83662006068424066</v>
      </c>
      <c r="S356">
        <f t="shared" si="22"/>
        <v>5.8468841251978896</v>
      </c>
      <c r="T356">
        <f t="shared" si="23"/>
        <v>7.0484573693527564</v>
      </c>
    </row>
    <row r="357" spans="1:20" x14ac:dyDescent="0.25">
      <c r="A357">
        <v>364</v>
      </c>
      <c r="B357" t="s">
        <v>152</v>
      </c>
      <c r="C357">
        <v>77700</v>
      </c>
      <c r="D357">
        <v>290</v>
      </c>
      <c r="E357" s="14">
        <f>'Absolute counts'!E357/'Absolute counts'!E$1246*10000</f>
        <v>0.80180906718230349</v>
      </c>
      <c r="F357" s="14">
        <f>'Absolute counts'!F357/'Absolute counts'!F$1246*10000</f>
        <v>6.9755534752904969E-2</v>
      </c>
      <c r="G357" s="14">
        <f>'Absolute counts'!G357/'Absolute counts'!G$1246*10000</f>
        <v>0.23214492986544522</v>
      </c>
      <c r="H357" s="14">
        <f>'Absolute counts'!H357/'Absolute counts'!H$1246*10000</f>
        <v>3.0748407072286228</v>
      </c>
      <c r="I357" s="14">
        <f>'Absolute counts'!I357/'Absolute counts'!I$1246*10000</f>
        <v>0.51777509575757275</v>
      </c>
      <c r="J357" s="14">
        <f>'Absolute counts'!J357/'Absolute counts'!J$1246*10000</f>
        <v>0.23897042849570288</v>
      </c>
      <c r="K357" s="14">
        <f>'Absolute counts'!K357/'Absolute counts'!K$1246*10000</f>
        <v>1.8787407069432887</v>
      </c>
      <c r="L357" s="14">
        <f>'Absolute counts'!L357/'Absolute counts'!L$1246*10000</f>
        <v>0.42326336050952845</v>
      </c>
      <c r="M357">
        <f>'Absolute counts'!M357/'Absolute counts'!M$1246*10000</f>
        <v>0.34754946957817717</v>
      </c>
      <c r="N357">
        <f>'Absolute counts'!N357/'Absolute counts'!N$1246*10000</f>
        <v>3.5345644545757238</v>
      </c>
      <c r="O357">
        <f>'Absolute counts'!O357/'Absolute counts'!O$1246*10000</f>
        <v>0.24386240532745562</v>
      </c>
      <c r="P357">
        <f>'Absolute counts'!P357/'Absolute counts'!P$1246*10000</f>
        <v>0.51039101420162991</v>
      </c>
      <c r="Q357">
        <f t="shared" si="20"/>
        <v>1</v>
      </c>
      <c r="R357">
        <f t="shared" si="21"/>
        <v>0.95875794013366833</v>
      </c>
      <c r="S357">
        <f t="shared" si="22"/>
        <v>0.97343378146083437</v>
      </c>
      <c r="T357">
        <f t="shared" si="23"/>
        <v>1.0119261408385032</v>
      </c>
    </row>
    <row r="358" spans="1:20" x14ac:dyDescent="0.25">
      <c r="A358">
        <v>365</v>
      </c>
      <c r="B358" t="s">
        <v>713</v>
      </c>
      <c r="C358">
        <v>108400</v>
      </c>
      <c r="D358">
        <v>896</v>
      </c>
      <c r="E358" s="14">
        <f>'Absolute counts'!E358/'Absolute counts'!E$1246*10000</f>
        <v>0</v>
      </c>
      <c r="F358" s="14">
        <f>'Absolute counts'!F358/'Absolute counts'!F$1246*10000</f>
        <v>0</v>
      </c>
      <c r="G358" s="14">
        <f>'Absolute counts'!G358/'Absolute counts'!G$1246*10000</f>
        <v>0</v>
      </c>
      <c r="H358" s="14">
        <f>'Absolute counts'!H358/'Absolute counts'!H$1246*10000</f>
        <v>0</v>
      </c>
      <c r="I358" s="14">
        <f>'Absolute counts'!I358/'Absolute counts'!I$1246*10000</f>
        <v>0</v>
      </c>
      <c r="J358" s="14">
        <f>'Absolute counts'!J358/'Absolute counts'!J$1246*10000</f>
        <v>0</v>
      </c>
      <c r="K358" s="14">
        <f>'Absolute counts'!K358/'Absolute counts'!K$1246*10000</f>
        <v>0</v>
      </c>
      <c r="L358" s="14">
        <f>'Absolute counts'!L358/'Absolute counts'!L$1246*10000</f>
        <v>0</v>
      </c>
      <c r="M358">
        <f>'Absolute counts'!M358/'Absolute counts'!M$1246*10000</f>
        <v>0</v>
      </c>
      <c r="N358">
        <f>'Absolute counts'!N358/'Absolute counts'!N$1246*10000</f>
        <v>0</v>
      </c>
      <c r="O358">
        <f>'Absolute counts'!O358/'Absolute counts'!O$1246*10000</f>
        <v>0</v>
      </c>
      <c r="P358">
        <f>'Absolute counts'!P358/'Absolute counts'!P$1246*10000</f>
        <v>0</v>
      </c>
      <c r="Q358">
        <f t="shared" si="20"/>
        <v>0</v>
      </c>
      <c r="R358" t="str">
        <f t="shared" si="21"/>
        <v/>
      </c>
      <c r="S358">
        <f t="shared" si="22"/>
        <v>0</v>
      </c>
      <c r="T358">
        <f t="shared" si="23"/>
        <v>0</v>
      </c>
    </row>
    <row r="359" spans="1:20" x14ac:dyDescent="0.25">
      <c r="A359">
        <v>366</v>
      </c>
      <c r="B359" t="s">
        <v>153</v>
      </c>
      <c r="C359">
        <v>67700</v>
      </c>
      <c r="D359">
        <v>444</v>
      </c>
      <c r="E359" s="14">
        <f>'Absolute counts'!E359/'Absolute counts'!E$1246*10000</f>
        <v>1.1620421263511644</v>
      </c>
      <c r="F359" s="14">
        <f>'Absolute counts'!F359/'Absolute counts'!F$1246*10000</f>
        <v>0</v>
      </c>
      <c r="G359" s="14">
        <f>'Absolute counts'!G359/'Absolute counts'!G$1246*10000</f>
        <v>0.48214716202823238</v>
      </c>
      <c r="H359" s="14">
        <f>'Absolute counts'!H359/'Absolute counts'!H$1246*10000</f>
        <v>1.8311706445033979</v>
      </c>
      <c r="I359" s="14">
        <f>'Absolute counts'!I359/'Absolute counts'!I$1246*10000</f>
        <v>1.6026372011543919</v>
      </c>
      <c r="J359" s="14">
        <f>'Absolute counts'!J359/'Absolute counts'!J$1246*10000</f>
        <v>0.39104251935660467</v>
      </c>
      <c r="K359" s="14">
        <f>'Absolute counts'!K359/'Absolute counts'!K$1246*10000</f>
        <v>9.8881089839120459E-2</v>
      </c>
      <c r="L359" s="14">
        <f>'Absolute counts'!L359/'Absolute counts'!L$1246*10000</f>
        <v>8.0621592478005419E-2</v>
      </c>
      <c r="M359">
        <f>'Absolute counts'!M359/'Absolute counts'!M$1246*10000</f>
        <v>0.77687528493945479</v>
      </c>
      <c r="N359">
        <f>'Absolute counts'!N359/'Absolute counts'!N$1246*10000</f>
        <v>1.8099702037923997</v>
      </c>
      <c r="O359">
        <f>'Absolute counts'!O359/'Absolute counts'!O$1246*10000</f>
        <v>0.71282856941871642</v>
      </c>
      <c r="P359">
        <f>'Absolute counts'!P359/'Absolute counts'!P$1246*10000</f>
        <v>0</v>
      </c>
      <c r="Q359">
        <f t="shared" si="20"/>
        <v>1</v>
      </c>
      <c r="R359">
        <f t="shared" si="21"/>
        <v>0.7861075010913483</v>
      </c>
      <c r="S359">
        <f t="shared" si="22"/>
        <v>0.79541724903327304</v>
      </c>
      <c r="T359">
        <f t="shared" si="23"/>
        <v>0.67605913012571528</v>
      </c>
    </row>
    <row r="360" spans="1:20" x14ac:dyDescent="0.25">
      <c r="A360">
        <v>367</v>
      </c>
      <c r="B360" t="s">
        <v>714</v>
      </c>
      <c r="C360">
        <v>54000</v>
      </c>
      <c r="D360">
        <v>351</v>
      </c>
      <c r="E360" s="14">
        <f>'Absolute counts'!E360/'Absolute counts'!E$1246*10000</f>
        <v>0</v>
      </c>
      <c r="F360" s="14">
        <f>'Absolute counts'!F360/'Absolute counts'!F$1246*10000</f>
        <v>0</v>
      </c>
      <c r="G360" s="14">
        <f>'Absolute counts'!G360/'Absolute counts'!G$1246*10000</f>
        <v>0</v>
      </c>
      <c r="H360" s="14">
        <f>'Absolute counts'!H360/'Absolute counts'!H$1246*10000</f>
        <v>0</v>
      </c>
      <c r="I360" s="14">
        <f>'Absolute counts'!I360/'Absolute counts'!I$1246*10000</f>
        <v>0</v>
      </c>
      <c r="J360" s="14">
        <f>'Absolute counts'!J360/'Absolute counts'!J$1246*10000</f>
        <v>0</v>
      </c>
      <c r="K360" s="14">
        <f>'Absolute counts'!K360/'Absolute counts'!K$1246*10000</f>
        <v>0</v>
      </c>
      <c r="L360" s="14">
        <f>'Absolute counts'!L360/'Absolute counts'!L$1246*10000</f>
        <v>0</v>
      </c>
      <c r="M360">
        <f>'Absolute counts'!M360/'Absolute counts'!M$1246*10000</f>
        <v>0</v>
      </c>
      <c r="N360">
        <f>'Absolute counts'!N360/'Absolute counts'!N$1246*10000</f>
        <v>0</v>
      </c>
      <c r="O360">
        <f>'Absolute counts'!O360/'Absolute counts'!O$1246*10000</f>
        <v>0</v>
      </c>
      <c r="P360">
        <f>'Absolute counts'!P360/'Absolute counts'!P$1246*10000</f>
        <v>0</v>
      </c>
      <c r="Q360">
        <f t="shared" si="20"/>
        <v>0</v>
      </c>
      <c r="R360" t="str">
        <f t="shared" si="21"/>
        <v/>
      </c>
      <c r="S360">
        <f t="shared" si="22"/>
        <v>0</v>
      </c>
      <c r="T360">
        <f t="shared" si="23"/>
        <v>0</v>
      </c>
    </row>
    <row r="361" spans="1:20" x14ac:dyDescent="0.25">
      <c r="A361">
        <v>368</v>
      </c>
      <c r="B361" t="s">
        <v>154</v>
      </c>
      <c r="C361">
        <v>28900</v>
      </c>
      <c r="D361">
        <v>922</v>
      </c>
      <c r="E361" s="14">
        <f>'Absolute counts'!E361/'Absolute counts'!E$1246*10000</f>
        <v>0.46481685054046584</v>
      </c>
      <c r="F361" s="14">
        <f>'Absolute counts'!F361/'Absolute counts'!F$1246*10000</f>
        <v>6.9755534752904969E-2</v>
      </c>
      <c r="G361" s="14">
        <f>'Absolute counts'!G361/'Absolute counts'!G$1246*10000</f>
        <v>0.3392887436494969</v>
      </c>
      <c r="H361" s="14">
        <f>'Absolute counts'!H361/'Absolute counts'!H$1246*10000</f>
        <v>0.54935119335101945</v>
      </c>
      <c r="I361" s="14">
        <f>'Absolute counts'!I361/'Absolute counts'!I$1246*10000</f>
        <v>2.0464444260894541</v>
      </c>
      <c r="J361" s="14">
        <f>'Absolute counts'!J361/'Absolute counts'!J$1246*10000</f>
        <v>0.76036045430450916</v>
      </c>
      <c r="K361" s="14">
        <f>'Absolute counts'!K361/'Absolute counts'!K$1246*10000</f>
        <v>1.285454167908566</v>
      </c>
      <c r="L361" s="14">
        <f>'Absolute counts'!L361/'Absolute counts'!L$1246*10000</f>
        <v>0.18139858307551221</v>
      </c>
      <c r="M361">
        <f>'Absolute counts'!M361/'Absolute counts'!M$1246*10000</f>
        <v>0.81776345783100512</v>
      </c>
      <c r="N361">
        <f>'Absolute counts'!N361/'Absolute counts'!N$1246*10000</f>
        <v>1.7502070366860472</v>
      </c>
      <c r="O361">
        <f>'Absolute counts'!O361/'Absolute counts'!O$1246*10000</f>
        <v>0.56275939690951293</v>
      </c>
      <c r="P361">
        <f>'Absolute counts'!P361/'Absolute counts'!P$1246*10000</f>
        <v>1.2850916607576754</v>
      </c>
      <c r="Q361">
        <f t="shared" si="20"/>
        <v>1</v>
      </c>
      <c r="R361">
        <f t="shared" si="21"/>
        <v>0.73658537072044494</v>
      </c>
      <c r="S361">
        <f t="shared" si="22"/>
        <v>0.78792448151377381</v>
      </c>
      <c r="T361">
        <f t="shared" si="23"/>
        <v>0.91944402705195061</v>
      </c>
    </row>
    <row r="362" spans="1:20" x14ac:dyDescent="0.25">
      <c r="A362">
        <v>369</v>
      </c>
      <c r="B362" t="s">
        <v>715</v>
      </c>
      <c r="C362">
        <v>6300</v>
      </c>
      <c r="D362">
        <v>322</v>
      </c>
      <c r="E362" s="14">
        <f>'Absolute counts'!E362/'Absolute counts'!E$1246*10000</f>
        <v>0</v>
      </c>
      <c r="F362" s="14">
        <f>'Absolute counts'!F362/'Absolute counts'!F$1246*10000</f>
        <v>0</v>
      </c>
      <c r="G362" s="14">
        <f>'Absolute counts'!G362/'Absolute counts'!G$1246*10000</f>
        <v>0</v>
      </c>
      <c r="H362" s="14">
        <f>'Absolute counts'!H362/'Absolute counts'!H$1246*10000</f>
        <v>0</v>
      </c>
      <c r="I362" s="14">
        <f>'Absolute counts'!I362/'Absolute counts'!I$1246*10000</f>
        <v>0</v>
      </c>
      <c r="J362" s="14">
        <f>'Absolute counts'!J362/'Absolute counts'!J$1246*10000</f>
        <v>0</v>
      </c>
      <c r="K362" s="14">
        <f>'Absolute counts'!K362/'Absolute counts'!K$1246*10000</f>
        <v>0</v>
      </c>
      <c r="L362" s="14">
        <f>'Absolute counts'!L362/'Absolute counts'!L$1246*10000</f>
        <v>0</v>
      </c>
      <c r="M362">
        <f>'Absolute counts'!M362/'Absolute counts'!M$1246*10000</f>
        <v>0</v>
      </c>
      <c r="N362">
        <f>'Absolute counts'!N362/'Absolute counts'!N$1246*10000</f>
        <v>0</v>
      </c>
      <c r="O362">
        <f>'Absolute counts'!O362/'Absolute counts'!O$1246*10000</f>
        <v>0</v>
      </c>
      <c r="P362">
        <f>'Absolute counts'!P362/'Absolute counts'!P$1246*10000</f>
        <v>0</v>
      </c>
      <c r="Q362">
        <f t="shared" si="20"/>
        <v>0</v>
      </c>
      <c r="R362" t="str">
        <f t="shared" si="21"/>
        <v/>
      </c>
      <c r="S362">
        <f t="shared" si="22"/>
        <v>0</v>
      </c>
      <c r="T362">
        <f t="shared" si="23"/>
        <v>0</v>
      </c>
    </row>
    <row r="363" spans="1:20" x14ac:dyDescent="0.25">
      <c r="A363">
        <v>370</v>
      </c>
      <c r="B363" t="s">
        <v>716</v>
      </c>
      <c r="C363">
        <v>92200</v>
      </c>
      <c r="D363">
        <v>354</v>
      </c>
      <c r="E363" s="14">
        <f>'Absolute counts'!E363/'Absolute counts'!E$1246*10000</f>
        <v>0</v>
      </c>
      <c r="F363" s="14">
        <f>'Absolute counts'!F363/'Absolute counts'!F$1246*10000</f>
        <v>0</v>
      </c>
      <c r="G363" s="14">
        <f>'Absolute counts'!G363/'Absolute counts'!G$1246*10000</f>
        <v>0</v>
      </c>
      <c r="H363" s="14">
        <f>'Absolute counts'!H363/'Absolute counts'!H$1246*10000</f>
        <v>0</v>
      </c>
      <c r="I363" s="14">
        <f>'Absolute counts'!I363/'Absolute counts'!I$1246*10000</f>
        <v>0</v>
      </c>
      <c r="J363" s="14">
        <f>'Absolute counts'!J363/'Absolute counts'!J$1246*10000</f>
        <v>0</v>
      </c>
      <c r="K363" s="14">
        <f>'Absolute counts'!K363/'Absolute counts'!K$1246*10000</f>
        <v>0</v>
      </c>
      <c r="L363" s="14">
        <f>'Absolute counts'!L363/'Absolute counts'!L$1246*10000</f>
        <v>0</v>
      </c>
      <c r="M363">
        <f>'Absolute counts'!M363/'Absolute counts'!M$1246*10000</f>
        <v>0</v>
      </c>
      <c r="N363">
        <f>'Absolute counts'!N363/'Absolute counts'!N$1246*10000</f>
        <v>0</v>
      </c>
      <c r="O363">
        <f>'Absolute counts'!O363/'Absolute counts'!O$1246*10000</f>
        <v>0</v>
      </c>
      <c r="P363">
        <f>'Absolute counts'!P363/'Absolute counts'!P$1246*10000</f>
        <v>0</v>
      </c>
      <c r="Q363">
        <f t="shared" si="20"/>
        <v>0</v>
      </c>
      <c r="R363" t="str">
        <f t="shared" si="21"/>
        <v/>
      </c>
      <c r="S363">
        <f t="shared" si="22"/>
        <v>0</v>
      </c>
      <c r="T363">
        <f t="shared" si="23"/>
        <v>0</v>
      </c>
    </row>
    <row r="364" spans="1:20" x14ac:dyDescent="0.25">
      <c r="A364">
        <v>371</v>
      </c>
      <c r="B364" t="s">
        <v>717</v>
      </c>
      <c r="C364">
        <v>44000</v>
      </c>
      <c r="D364">
        <v>934</v>
      </c>
      <c r="E364" s="14">
        <f>'Absolute counts'!E364/'Absolute counts'!E$1246*10000</f>
        <v>0</v>
      </c>
      <c r="F364" s="14">
        <f>'Absolute counts'!F364/'Absolute counts'!F$1246*10000</f>
        <v>0</v>
      </c>
      <c r="G364" s="14">
        <f>'Absolute counts'!G364/'Absolute counts'!G$1246*10000</f>
        <v>0</v>
      </c>
      <c r="H364" s="14">
        <f>'Absolute counts'!H364/'Absolute counts'!H$1246*10000</f>
        <v>0</v>
      </c>
      <c r="I364" s="14">
        <f>'Absolute counts'!I364/'Absolute counts'!I$1246*10000</f>
        <v>0</v>
      </c>
      <c r="J364" s="14">
        <f>'Absolute counts'!J364/'Absolute counts'!J$1246*10000</f>
        <v>0</v>
      </c>
      <c r="K364" s="14">
        <f>'Absolute counts'!K364/'Absolute counts'!K$1246*10000</f>
        <v>0</v>
      </c>
      <c r="L364" s="14">
        <f>'Absolute counts'!L364/'Absolute counts'!L$1246*10000</f>
        <v>0</v>
      </c>
      <c r="M364">
        <f>'Absolute counts'!M364/'Absolute counts'!M$1246*10000</f>
        <v>0</v>
      </c>
      <c r="N364">
        <f>'Absolute counts'!N364/'Absolute counts'!N$1246*10000</f>
        <v>0</v>
      </c>
      <c r="O364">
        <f>'Absolute counts'!O364/'Absolute counts'!O$1246*10000</f>
        <v>0</v>
      </c>
      <c r="P364">
        <f>'Absolute counts'!P364/'Absolute counts'!P$1246*10000</f>
        <v>0</v>
      </c>
      <c r="Q364">
        <f t="shared" si="20"/>
        <v>0</v>
      </c>
      <c r="R364" t="str">
        <f t="shared" si="21"/>
        <v/>
      </c>
      <c r="S364">
        <f t="shared" si="22"/>
        <v>0</v>
      </c>
      <c r="T364">
        <f t="shared" si="23"/>
        <v>0</v>
      </c>
    </row>
    <row r="365" spans="1:20" x14ac:dyDescent="0.25">
      <c r="A365">
        <v>372</v>
      </c>
      <c r="B365" t="s">
        <v>718</v>
      </c>
      <c r="C365">
        <v>93400</v>
      </c>
      <c r="D365">
        <v>370</v>
      </c>
      <c r="E365" s="14">
        <f>'Absolute counts'!E365/'Absolute counts'!E$1246*10000</f>
        <v>0</v>
      </c>
      <c r="F365" s="14">
        <f>'Absolute counts'!F365/'Absolute counts'!F$1246*10000</f>
        <v>0</v>
      </c>
      <c r="G365" s="14">
        <f>'Absolute counts'!G365/'Absolute counts'!G$1246*10000</f>
        <v>0</v>
      </c>
      <c r="H365" s="14">
        <f>'Absolute counts'!H365/'Absolute counts'!H$1246*10000</f>
        <v>0</v>
      </c>
      <c r="I365" s="14">
        <f>'Absolute counts'!I365/'Absolute counts'!I$1246*10000</f>
        <v>0</v>
      </c>
      <c r="J365" s="14">
        <f>'Absolute counts'!J365/'Absolute counts'!J$1246*10000</f>
        <v>0</v>
      </c>
      <c r="K365" s="14">
        <f>'Absolute counts'!K365/'Absolute counts'!K$1246*10000</f>
        <v>0</v>
      </c>
      <c r="L365" s="14">
        <f>'Absolute counts'!L365/'Absolute counts'!L$1246*10000</f>
        <v>0</v>
      </c>
      <c r="M365">
        <f>'Absolute counts'!M365/'Absolute counts'!M$1246*10000</f>
        <v>0</v>
      </c>
      <c r="N365">
        <f>'Absolute counts'!N365/'Absolute counts'!N$1246*10000</f>
        <v>0</v>
      </c>
      <c r="O365">
        <f>'Absolute counts'!O365/'Absolute counts'!O$1246*10000</f>
        <v>0</v>
      </c>
      <c r="P365">
        <f>'Absolute counts'!P365/'Absolute counts'!P$1246*10000</f>
        <v>0</v>
      </c>
      <c r="Q365">
        <f t="shared" si="20"/>
        <v>0</v>
      </c>
      <c r="R365" t="str">
        <f t="shared" si="21"/>
        <v/>
      </c>
      <c r="S365">
        <f t="shared" si="22"/>
        <v>0</v>
      </c>
      <c r="T365">
        <f t="shared" si="23"/>
        <v>0</v>
      </c>
    </row>
    <row r="366" spans="1:20" x14ac:dyDescent="0.25">
      <c r="A366">
        <v>373</v>
      </c>
      <c r="B366" t="s">
        <v>719</v>
      </c>
      <c r="C366">
        <v>105800</v>
      </c>
      <c r="D366">
        <v>752</v>
      </c>
      <c r="E366" s="14">
        <f>'Absolute counts'!E366/'Absolute counts'!E$1246*10000</f>
        <v>0</v>
      </c>
      <c r="F366" s="14">
        <f>'Absolute counts'!F366/'Absolute counts'!F$1246*10000</f>
        <v>0</v>
      </c>
      <c r="G366" s="14">
        <f>'Absolute counts'!G366/'Absolute counts'!G$1246*10000</f>
        <v>0</v>
      </c>
      <c r="H366" s="14">
        <f>'Absolute counts'!H366/'Absolute counts'!H$1246*10000</f>
        <v>0</v>
      </c>
      <c r="I366" s="14">
        <f>'Absolute counts'!I366/'Absolute counts'!I$1246*10000</f>
        <v>0</v>
      </c>
      <c r="J366" s="14">
        <f>'Absolute counts'!J366/'Absolute counts'!J$1246*10000</f>
        <v>0</v>
      </c>
      <c r="K366" s="14">
        <f>'Absolute counts'!K366/'Absolute counts'!K$1246*10000</f>
        <v>0</v>
      </c>
      <c r="L366" s="14">
        <f>'Absolute counts'!L366/'Absolute counts'!L$1246*10000</f>
        <v>0</v>
      </c>
      <c r="M366">
        <f>'Absolute counts'!M366/'Absolute counts'!M$1246*10000</f>
        <v>0</v>
      </c>
      <c r="N366">
        <f>'Absolute counts'!N366/'Absolute counts'!N$1246*10000</f>
        <v>0</v>
      </c>
      <c r="O366">
        <f>'Absolute counts'!O366/'Absolute counts'!O$1246*10000</f>
        <v>0</v>
      </c>
      <c r="P366">
        <f>'Absolute counts'!P366/'Absolute counts'!P$1246*10000</f>
        <v>0</v>
      </c>
      <c r="Q366">
        <f t="shared" si="20"/>
        <v>0</v>
      </c>
      <c r="R366" t="str">
        <f t="shared" si="21"/>
        <v/>
      </c>
      <c r="S366">
        <f t="shared" si="22"/>
        <v>0</v>
      </c>
      <c r="T366">
        <f t="shared" si="23"/>
        <v>0</v>
      </c>
    </row>
    <row r="367" spans="1:20" x14ac:dyDescent="0.25">
      <c r="A367">
        <v>374</v>
      </c>
      <c r="B367" t="s">
        <v>155</v>
      </c>
      <c r="C367">
        <v>83800</v>
      </c>
      <c r="D367">
        <v>348</v>
      </c>
      <c r="E367" s="14">
        <f>'Absolute counts'!E367/'Absolute counts'!E$1246*10000</f>
        <v>3.207236268729214</v>
      </c>
      <c r="F367" s="14">
        <f>'Absolute counts'!F367/'Absolute counts'!F$1246*10000</f>
        <v>0.64175091972672571</v>
      </c>
      <c r="G367" s="14">
        <f>'Absolute counts'!G367/'Absolute counts'!G$1246*10000</f>
        <v>0</v>
      </c>
      <c r="H367" s="14">
        <f>'Absolute counts'!H367/'Absolute counts'!H$1246*10000</f>
        <v>6.2107204359406918</v>
      </c>
      <c r="I367" s="14">
        <f>'Absolute counts'!I367/'Absolute counts'!I$1246*10000</f>
        <v>4.1175448091197451</v>
      </c>
      <c r="J367" s="14">
        <f>'Absolute counts'!J367/'Absolute counts'!J$1246*10000</f>
        <v>2.6721238822701321</v>
      </c>
      <c r="K367" s="14">
        <f>'Absolute counts'!K367/'Absolute counts'!K$1246*10000</f>
        <v>11.413702941429905</v>
      </c>
      <c r="L367" s="14">
        <f>'Absolute counts'!L367/'Absolute counts'!L$1246*10000</f>
        <v>0.56435114734603797</v>
      </c>
      <c r="M367">
        <f>'Absolute counts'!M367/'Absolute counts'!M$1246*10000</f>
        <v>0.18399677801197617</v>
      </c>
      <c r="N367">
        <f>'Absolute counts'!N367/'Absolute counts'!N$1246*10000</f>
        <v>5.3103842771644931</v>
      </c>
      <c r="O367">
        <f>'Absolute counts'!O367/'Absolute counts'!O$1246*10000</f>
        <v>4.9335240462400636</v>
      </c>
      <c r="P367">
        <f>'Absolute counts'!P367/'Absolute counts'!P$1246*10000</f>
        <v>8.4305658595804953</v>
      </c>
      <c r="Q367">
        <f t="shared" si="20"/>
        <v>1</v>
      </c>
      <c r="R367">
        <f t="shared" si="21"/>
        <v>0.94531233525229341</v>
      </c>
      <c r="S367">
        <f t="shared" si="22"/>
        <v>4.0375827510309161</v>
      </c>
      <c r="T367">
        <f t="shared" si="23"/>
        <v>3.884564421668613</v>
      </c>
    </row>
    <row r="368" spans="1:20" x14ac:dyDescent="0.25">
      <c r="A368">
        <v>375</v>
      </c>
      <c r="B368" t="s">
        <v>720</v>
      </c>
      <c r="C368">
        <v>37600</v>
      </c>
      <c r="D368">
        <v>1080</v>
      </c>
      <c r="E368" s="14">
        <f>'Absolute counts'!E368/'Absolute counts'!E$1246*10000</f>
        <v>0</v>
      </c>
      <c r="F368" s="14">
        <f>'Absolute counts'!F368/'Absolute counts'!F$1246*10000</f>
        <v>0</v>
      </c>
      <c r="G368" s="14">
        <f>'Absolute counts'!G368/'Absolute counts'!G$1246*10000</f>
        <v>0</v>
      </c>
      <c r="H368" s="14">
        <f>'Absolute counts'!H368/'Absolute counts'!H$1246*10000</f>
        <v>0</v>
      </c>
      <c r="I368" s="14">
        <f>'Absolute counts'!I368/'Absolute counts'!I$1246*10000</f>
        <v>0</v>
      </c>
      <c r="J368" s="14">
        <f>'Absolute counts'!J368/'Absolute counts'!J$1246*10000</f>
        <v>0</v>
      </c>
      <c r="K368" s="14">
        <f>'Absolute counts'!K368/'Absolute counts'!K$1246*10000</f>
        <v>0</v>
      </c>
      <c r="L368" s="14">
        <f>'Absolute counts'!L368/'Absolute counts'!L$1246*10000</f>
        <v>0</v>
      </c>
      <c r="M368">
        <f>'Absolute counts'!M368/'Absolute counts'!M$1246*10000</f>
        <v>0</v>
      </c>
      <c r="N368">
        <f>'Absolute counts'!N368/'Absolute counts'!N$1246*10000</f>
        <v>0</v>
      </c>
      <c r="O368">
        <f>'Absolute counts'!O368/'Absolute counts'!O$1246*10000</f>
        <v>0</v>
      </c>
      <c r="P368">
        <f>'Absolute counts'!P368/'Absolute counts'!P$1246*10000</f>
        <v>0</v>
      </c>
      <c r="Q368">
        <f t="shared" si="20"/>
        <v>0</v>
      </c>
      <c r="R368" t="str">
        <f t="shared" si="21"/>
        <v/>
      </c>
      <c r="S368">
        <f t="shared" si="22"/>
        <v>0</v>
      </c>
      <c r="T368">
        <f t="shared" si="23"/>
        <v>0</v>
      </c>
    </row>
    <row r="369" spans="1:20" x14ac:dyDescent="0.25">
      <c r="A369">
        <v>376</v>
      </c>
      <c r="B369" t="s">
        <v>721</v>
      </c>
      <c r="C369">
        <v>35400</v>
      </c>
      <c r="D369">
        <v>655</v>
      </c>
      <c r="E369" s="14">
        <f>'Absolute counts'!E369/'Absolute counts'!E$1246*10000</f>
        <v>0</v>
      </c>
      <c r="F369" s="14">
        <f>'Absolute counts'!F369/'Absolute counts'!F$1246*10000</f>
        <v>0</v>
      </c>
      <c r="G369" s="14">
        <f>'Absolute counts'!G369/'Absolute counts'!G$1246*10000</f>
        <v>0</v>
      </c>
      <c r="H369" s="14">
        <f>'Absolute counts'!H369/'Absolute counts'!H$1246*10000</f>
        <v>0</v>
      </c>
      <c r="I369" s="14">
        <f>'Absolute counts'!I369/'Absolute counts'!I$1246*10000</f>
        <v>0</v>
      </c>
      <c r="J369" s="14">
        <f>'Absolute counts'!J369/'Absolute counts'!J$1246*10000</f>
        <v>0</v>
      </c>
      <c r="K369" s="14">
        <f>'Absolute counts'!K369/'Absolute counts'!K$1246*10000</f>
        <v>0</v>
      </c>
      <c r="L369" s="14">
        <f>'Absolute counts'!L369/'Absolute counts'!L$1246*10000</f>
        <v>0</v>
      </c>
      <c r="M369">
        <f>'Absolute counts'!M369/'Absolute counts'!M$1246*10000</f>
        <v>0</v>
      </c>
      <c r="N369">
        <f>'Absolute counts'!N369/'Absolute counts'!N$1246*10000</f>
        <v>0</v>
      </c>
      <c r="O369">
        <f>'Absolute counts'!O369/'Absolute counts'!O$1246*10000</f>
        <v>0</v>
      </c>
      <c r="P369">
        <f>'Absolute counts'!P369/'Absolute counts'!P$1246*10000</f>
        <v>0</v>
      </c>
      <c r="Q369">
        <f t="shared" si="20"/>
        <v>0</v>
      </c>
      <c r="R369" t="str">
        <f t="shared" si="21"/>
        <v/>
      </c>
      <c r="S369">
        <f t="shared" si="22"/>
        <v>0</v>
      </c>
      <c r="T369">
        <f t="shared" si="23"/>
        <v>0</v>
      </c>
    </row>
    <row r="370" spans="1:20" x14ac:dyDescent="0.25">
      <c r="A370">
        <v>377</v>
      </c>
      <c r="B370" t="s">
        <v>156</v>
      </c>
      <c r="C370">
        <v>17400</v>
      </c>
      <c r="D370">
        <v>425</v>
      </c>
      <c r="E370" s="14">
        <f>'Absolute counts'!E370/'Absolute counts'!E$1246*10000</f>
        <v>1.5455160280470486</v>
      </c>
      <c r="F370" s="14">
        <f>'Absolute counts'!F370/'Absolute counts'!F$1246*10000</f>
        <v>0.64175091972672571</v>
      </c>
      <c r="G370" s="14">
        <f>'Absolute counts'!G370/'Absolute counts'!G$1246*10000</f>
        <v>0.3571460459468388</v>
      </c>
      <c r="H370" s="14">
        <f>'Absolute counts'!H370/'Absolute counts'!H$1246*10000</f>
        <v>0.86217617845368322</v>
      </c>
      <c r="I370" s="14">
        <f>'Absolute counts'!I370/'Absolute counts'!I$1246*10000</f>
        <v>0.54243105269840952</v>
      </c>
      <c r="J370" s="14">
        <f>'Absolute counts'!J370/'Absolute counts'!J$1246*10000</f>
        <v>2.0638355188265249</v>
      </c>
      <c r="K370" s="14">
        <f>'Absolute counts'!K370/'Absolute counts'!K$1246*10000</f>
        <v>1.1159437281843596</v>
      </c>
      <c r="L370" s="14">
        <f>'Absolute counts'!L370/'Absolute counts'!L$1246*10000</f>
        <v>1.4914994608431003</v>
      </c>
      <c r="M370">
        <f>'Absolute counts'!M370/'Absolute counts'!M$1246*10000</f>
        <v>2.4532903734930152</v>
      </c>
      <c r="N370">
        <f>'Absolute counts'!N370/'Absolute counts'!N$1246*10000</f>
        <v>1.3660152481452075</v>
      </c>
      <c r="O370">
        <f>'Absolute counts'!O370/'Absolute counts'!O$1246*10000</f>
        <v>2.6355898421928861</v>
      </c>
      <c r="P370">
        <f>'Absolute counts'!P370/'Absolute counts'!P$1246*10000</f>
        <v>0.89318427485285246</v>
      </c>
      <c r="Q370">
        <f t="shared" si="20"/>
        <v>1</v>
      </c>
      <c r="R370">
        <f t="shared" si="21"/>
        <v>8.3549259150742849E-2</v>
      </c>
      <c r="S370">
        <f t="shared" si="22"/>
        <v>1.0183999245547988</v>
      </c>
      <c r="T370">
        <f t="shared" si="23"/>
        <v>1.7679158399054125</v>
      </c>
    </row>
    <row r="371" spans="1:20" x14ac:dyDescent="0.25">
      <c r="A371">
        <v>378</v>
      </c>
      <c r="B371" t="s">
        <v>722</v>
      </c>
      <c r="C371">
        <v>7700</v>
      </c>
      <c r="D371">
        <v>453</v>
      </c>
      <c r="E371" s="14">
        <f>'Absolute counts'!E371/'Absolute counts'!E$1246*10000</f>
        <v>0</v>
      </c>
      <c r="F371" s="14">
        <f>'Absolute counts'!F371/'Absolute counts'!F$1246*10000</f>
        <v>0</v>
      </c>
      <c r="G371" s="14">
        <f>'Absolute counts'!G371/'Absolute counts'!G$1246*10000</f>
        <v>0</v>
      </c>
      <c r="H371" s="14">
        <f>'Absolute counts'!H371/'Absolute counts'!H$1246*10000</f>
        <v>0</v>
      </c>
      <c r="I371" s="14">
        <f>'Absolute counts'!I371/'Absolute counts'!I$1246*10000</f>
        <v>0</v>
      </c>
      <c r="J371" s="14">
        <f>'Absolute counts'!J371/'Absolute counts'!J$1246*10000</f>
        <v>0</v>
      </c>
      <c r="K371" s="14">
        <f>'Absolute counts'!K371/'Absolute counts'!K$1246*10000</f>
        <v>0</v>
      </c>
      <c r="L371" s="14">
        <f>'Absolute counts'!L371/'Absolute counts'!L$1246*10000</f>
        <v>0</v>
      </c>
      <c r="M371">
        <f>'Absolute counts'!M371/'Absolute counts'!M$1246*10000</f>
        <v>0</v>
      </c>
      <c r="N371">
        <f>'Absolute counts'!N371/'Absolute counts'!N$1246*10000</f>
        <v>0</v>
      </c>
      <c r="O371">
        <f>'Absolute counts'!O371/'Absolute counts'!O$1246*10000</f>
        <v>0</v>
      </c>
      <c r="P371">
        <f>'Absolute counts'!P371/'Absolute counts'!P$1246*10000</f>
        <v>0</v>
      </c>
      <c r="Q371">
        <f t="shared" si="20"/>
        <v>0</v>
      </c>
      <c r="R371" t="str">
        <f t="shared" si="21"/>
        <v/>
      </c>
      <c r="S371">
        <f t="shared" si="22"/>
        <v>0</v>
      </c>
      <c r="T371">
        <f t="shared" si="23"/>
        <v>0</v>
      </c>
    </row>
    <row r="372" spans="1:20" x14ac:dyDescent="0.25">
      <c r="A372">
        <v>379</v>
      </c>
      <c r="B372" t="s">
        <v>723</v>
      </c>
      <c r="C372">
        <v>96800</v>
      </c>
      <c r="D372">
        <v>354</v>
      </c>
      <c r="E372" s="14">
        <f>'Absolute counts'!E372/'Absolute counts'!E$1246*10000</f>
        <v>0</v>
      </c>
      <c r="F372" s="14">
        <f>'Absolute counts'!F372/'Absolute counts'!F$1246*10000</f>
        <v>0</v>
      </c>
      <c r="G372" s="14">
        <f>'Absolute counts'!G372/'Absolute counts'!G$1246*10000</f>
        <v>0</v>
      </c>
      <c r="H372" s="14">
        <f>'Absolute counts'!H372/'Absolute counts'!H$1246*10000</f>
        <v>0</v>
      </c>
      <c r="I372" s="14">
        <f>'Absolute counts'!I372/'Absolute counts'!I$1246*10000</f>
        <v>0</v>
      </c>
      <c r="J372" s="14">
        <f>'Absolute counts'!J372/'Absolute counts'!J$1246*10000</f>
        <v>0</v>
      </c>
      <c r="K372" s="14">
        <f>'Absolute counts'!K372/'Absolute counts'!K$1246*10000</f>
        <v>0</v>
      </c>
      <c r="L372" s="14">
        <f>'Absolute counts'!L372/'Absolute counts'!L$1246*10000</f>
        <v>0</v>
      </c>
      <c r="M372">
        <f>'Absolute counts'!M372/'Absolute counts'!M$1246*10000</f>
        <v>0</v>
      </c>
      <c r="N372">
        <f>'Absolute counts'!N372/'Absolute counts'!N$1246*10000</f>
        <v>0</v>
      </c>
      <c r="O372">
        <f>'Absolute counts'!O372/'Absolute counts'!O$1246*10000</f>
        <v>0</v>
      </c>
      <c r="P372">
        <f>'Absolute counts'!P372/'Absolute counts'!P$1246*10000</f>
        <v>0</v>
      </c>
      <c r="Q372">
        <f t="shared" si="20"/>
        <v>0</v>
      </c>
      <c r="R372" t="str">
        <f t="shared" si="21"/>
        <v/>
      </c>
      <c r="S372">
        <f t="shared" si="22"/>
        <v>0</v>
      </c>
      <c r="T372">
        <f t="shared" si="23"/>
        <v>0</v>
      </c>
    </row>
    <row r="373" spans="1:20" x14ac:dyDescent="0.25">
      <c r="A373">
        <v>380</v>
      </c>
      <c r="B373" t="s">
        <v>724</v>
      </c>
      <c r="C373">
        <v>102700</v>
      </c>
      <c r="D373">
        <v>514</v>
      </c>
      <c r="E373" s="14">
        <f>'Absolute counts'!E373/'Absolute counts'!E$1246*10000</f>
        <v>0</v>
      </c>
      <c r="F373" s="14">
        <f>'Absolute counts'!F373/'Absolute counts'!F$1246*10000</f>
        <v>0</v>
      </c>
      <c r="G373" s="14">
        <f>'Absolute counts'!G373/'Absolute counts'!G$1246*10000</f>
        <v>0</v>
      </c>
      <c r="H373" s="14">
        <f>'Absolute counts'!H373/'Absolute counts'!H$1246*10000</f>
        <v>0</v>
      </c>
      <c r="I373" s="14">
        <f>'Absolute counts'!I373/'Absolute counts'!I$1246*10000</f>
        <v>0</v>
      </c>
      <c r="J373" s="14">
        <f>'Absolute counts'!J373/'Absolute counts'!J$1246*10000</f>
        <v>0</v>
      </c>
      <c r="K373" s="14">
        <f>'Absolute counts'!K373/'Absolute counts'!K$1246*10000</f>
        <v>0</v>
      </c>
      <c r="L373" s="14">
        <f>'Absolute counts'!L373/'Absolute counts'!L$1246*10000</f>
        <v>0</v>
      </c>
      <c r="M373">
        <f>'Absolute counts'!M373/'Absolute counts'!M$1246*10000</f>
        <v>0</v>
      </c>
      <c r="N373">
        <f>'Absolute counts'!N373/'Absolute counts'!N$1246*10000</f>
        <v>0</v>
      </c>
      <c r="O373">
        <f>'Absolute counts'!O373/'Absolute counts'!O$1246*10000</f>
        <v>0</v>
      </c>
      <c r="P373">
        <f>'Absolute counts'!P373/'Absolute counts'!P$1246*10000</f>
        <v>0</v>
      </c>
      <c r="Q373">
        <f t="shared" si="20"/>
        <v>0</v>
      </c>
      <c r="R373" t="str">
        <f t="shared" si="21"/>
        <v/>
      </c>
      <c r="S373">
        <f t="shared" si="22"/>
        <v>0</v>
      </c>
      <c r="T373">
        <f t="shared" si="23"/>
        <v>0</v>
      </c>
    </row>
    <row r="374" spans="1:20" x14ac:dyDescent="0.25">
      <c r="A374">
        <v>381</v>
      </c>
      <c r="B374" t="s">
        <v>157</v>
      </c>
      <c r="C374">
        <v>80000</v>
      </c>
      <c r="D374">
        <v>323</v>
      </c>
      <c r="E374" s="14">
        <f>'Absolute counts'!E374/'Absolute counts'!E$1246*10000</f>
        <v>50.17697901584328</v>
      </c>
      <c r="F374" s="14">
        <f>'Absolute counts'!F374/'Absolute counts'!F$1246*10000</f>
        <v>44.071546856885362</v>
      </c>
      <c r="G374" s="14">
        <f>'Absolute counts'!G374/'Absolute counts'!G$1246*10000</f>
        <v>4.0536076214966208</v>
      </c>
      <c r="H374" s="14">
        <f>'Absolute counts'!H374/'Absolute counts'!H$1246*10000</f>
        <v>76.138549422914195</v>
      </c>
      <c r="I374" s="14">
        <f>'Absolute counts'!I374/'Absolute counts'!I$1246*10000</f>
        <v>48.350331560980962</v>
      </c>
      <c r="J374" s="14">
        <f>'Absolute counts'!J374/'Absolute counts'!J$1246*10000</f>
        <v>41.428782467391393</v>
      </c>
      <c r="K374" s="14">
        <f>'Absolute counts'!K374/'Absolute counts'!K$1246*10000</f>
        <v>61.094387650599437</v>
      </c>
      <c r="L374" s="14">
        <f>'Absolute counts'!L374/'Absolute counts'!L$1246*10000</f>
        <v>16.688669642947122</v>
      </c>
      <c r="M374">
        <f>'Absolute counts'!M374/'Absolute counts'!M$1246*10000</f>
        <v>10.119822790658688</v>
      </c>
      <c r="N374">
        <f>'Absolute counts'!N374/'Absolute counts'!N$1246*10000</f>
        <v>50.141297202230021</v>
      </c>
      <c r="O374">
        <f>'Absolute counts'!O374/'Absolute counts'!O$1246*10000</f>
        <v>35.003634487771706</v>
      </c>
      <c r="P374">
        <f>'Absolute counts'!P374/'Absolute counts'!P$1246*10000</f>
        <v>61.657057340607622</v>
      </c>
      <c r="Q374">
        <f t="shared" si="20"/>
        <v>1</v>
      </c>
      <c r="R374">
        <f t="shared" si="21"/>
        <v>0.38289472046573758</v>
      </c>
      <c r="S374">
        <f t="shared" si="22"/>
        <v>46.473454942301608</v>
      </c>
      <c r="T374">
        <f t="shared" si="23"/>
        <v>34.722096292843034</v>
      </c>
    </row>
    <row r="375" spans="1:20" x14ac:dyDescent="0.25">
      <c r="A375">
        <v>382</v>
      </c>
      <c r="B375" t="s">
        <v>158</v>
      </c>
      <c r="C375">
        <v>37700</v>
      </c>
      <c r="D375">
        <v>375</v>
      </c>
      <c r="E375" s="14">
        <f>'Absolute counts'!E375/'Absolute counts'!E$1246*10000</f>
        <v>16.535859457977072</v>
      </c>
      <c r="F375" s="14">
        <f>'Absolute counts'!F375/'Absolute counts'!F$1246*10000</f>
        <v>11.049276704860148</v>
      </c>
      <c r="G375" s="14">
        <f>'Absolute counts'!G375/'Absolute counts'!G$1246*10000</f>
        <v>4.9643300386610587</v>
      </c>
      <c r="H375" s="14">
        <f>'Absolute counts'!H375/'Absolute counts'!H$1246*10000</f>
        <v>22.859113545550752</v>
      </c>
      <c r="I375" s="14">
        <f>'Absolute counts'!I375/'Absolute counts'!I$1246*10000</f>
        <v>20.69867585183249</v>
      </c>
      <c r="J375" s="14">
        <f>'Absolute counts'!J375/'Absolute counts'!J$1246*10000</f>
        <v>15.228933670498883</v>
      </c>
      <c r="K375" s="14">
        <f>'Absolute counts'!K375/'Absolute counts'!K$1246*10000</f>
        <v>22.41775565352631</v>
      </c>
      <c r="L375" s="14">
        <f>'Absolute counts'!L375/'Absolute counts'!L$1246*10000</f>
        <v>6.510193592598938</v>
      </c>
      <c r="M375">
        <f>'Absolute counts'!M375/'Absolute counts'!M$1246*10000</f>
        <v>6.1127818472867625</v>
      </c>
      <c r="N375">
        <f>'Absolute counts'!N375/'Absolute counts'!N$1246*10000</f>
        <v>51.293872567852539</v>
      </c>
      <c r="O375">
        <f>'Absolute counts'!O375/'Absolute counts'!O$1246*10000</f>
        <v>6.950078551832485</v>
      </c>
      <c r="P375">
        <f>'Absolute counts'!P375/'Absolute counts'!P$1246*10000</f>
        <v>33.722263438321981</v>
      </c>
      <c r="Q375">
        <f t="shared" si="20"/>
        <v>1</v>
      </c>
      <c r="R375">
        <f t="shared" si="21"/>
        <v>0.58220933985435641</v>
      </c>
      <c r="S375">
        <f t="shared" si="22"/>
        <v>16.250563560415248</v>
      </c>
      <c r="T375">
        <f t="shared" si="23"/>
        <v>20.917837999578541</v>
      </c>
    </row>
    <row r="376" spans="1:20" x14ac:dyDescent="0.25">
      <c r="A376">
        <v>383</v>
      </c>
      <c r="B376" t="s">
        <v>725</v>
      </c>
      <c r="C376">
        <v>36000</v>
      </c>
      <c r="D376">
        <v>663</v>
      </c>
      <c r="E376" s="14">
        <f>'Absolute counts'!E376/'Absolute counts'!E$1246*10000</f>
        <v>0</v>
      </c>
      <c r="F376" s="14">
        <f>'Absolute counts'!F376/'Absolute counts'!F$1246*10000</f>
        <v>0</v>
      </c>
      <c r="G376" s="14">
        <f>'Absolute counts'!G376/'Absolute counts'!G$1246*10000</f>
        <v>0</v>
      </c>
      <c r="H376" s="14">
        <f>'Absolute counts'!H376/'Absolute counts'!H$1246*10000</f>
        <v>0</v>
      </c>
      <c r="I376" s="14">
        <f>'Absolute counts'!I376/'Absolute counts'!I$1246*10000</f>
        <v>0</v>
      </c>
      <c r="J376" s="14">
        <f>'Absolute counts'!J376/'Absolute counts'!J$1246*10000</f>
        <v>0</v>
      </c>
      <c r="K376" s="14">
        <f>'Absolute counts'!K376/'Absolute counts'!K$1246*10000</f>
        <v>0</v>
      </c>
      <c r="L376" s="14">
        <f>'Absolute counts'!L376/'Absolute counts'!L$1246*10000</f>
        <v>0</v>
      </c>
      <c r="M376">
        <f>'Absolute counts'!M376/'Absolute counts'!M$1246*10000</f>
        <v>0</v>
      </c>
      <c r="N376">
        <f>'Absolute counts'!N376/'Absolute counts'!N$1246*10000</f>
        <v>0</v>
      </c>
      <c r="O376">
        <f>'Absolute counts'!O376/'Absolute counts'!O$1246*10000</f>
        <v>0</v>
      </c>
      <c r="P376">
        <f>'Absolute counts'!P376/'Absolute counts'!P$1246*10000</f>
        <v>0</v>
      </c>
      <c r="Q376">
        <f t="shared" si="20"/>
        <v>0</v>
      </c>
      <c r="R376" t="str">
        <f t="shared" si="21"/>
        <v/>
      </c>
      <c r="S376">
        <f t="shared" si="22"/>
        <v>0</v>
      </c>
      <c r="T376">
        <f t="shared" si="23"/>
        <v>0</v>
      </c>
    </row>
    <row r="377" spans="1:20" x14ac:dyDescent="0.25">
      <c r="A377">
        <v>384</v>
      </c>
      <c r="B377" t="s">
        <v>726</v>
      </c>
      <c r="C377">
        <v>99400</v>
      </c>
      <c r="D377">
        <v>911</v>
      </c>
      <c r="E377" s="14">
        <f>'Absolute counts'!E377/'Absolute counts'!E$1246*10000</f>
        <v>0</v>
      </c>
      <c r="F377" s="14">
        <f>'Absolute counts'!F377/'Absolute counts'!F$1246*10000</f>
        <v>0</v>
      </c>
      <c r="G377" s="14">
        <f>'Absolute counts'!G377/'Absolute counts'!G$1246*10000</f>
        <v>0</v>
      </c>
      <c r="H377" s="14">
        <f>'Absolute counts'!H377/'Absolute counts'!H$1246*10000</f>
        <v>0</v>
      </c>
      <c r="I377" s="14">
        <f>'Absolute counts'!I377/'Absolute counts'!I$1246*10000</f>
        <v>0</v>
      </c>
      <c r="J377" s="14">
        <f>'Absolute counts'!J377/'Absolute counts'!J$1246*10000</f>
        <v>0</v>
      </c>
      <c r="K377" s="14">
        <f>'Absolute counts'!K377/'Absolute counts'!K$1246*10000</f>
        <v>0</v>
      </c>
      <c r="L377" s="14">
        <f>'Absolute counts'!L377/'Absolute counts'!L$1246*10000</f>
        <v>0</v>
      </c>
      <c r="M377">
        <f>'Absolute counts'!M377/'Absolute counts'!M$1246*10000</f>
        <v>0</v>
      </c>
      <c r="N377">
        <f>'Absolute counts'!N377/'Absolute counts'!N$1246*10000</f>
        <v>0</v>
      </c>
      <c r="O377">
        <f>'Absolute counts'!O377/'Absolute counts'!O$1246*10000</f>
        <v>0</v>
      </c>
      <c r="P377">
        <f>'Absolute counts'!P377/'Absolute counts'!P$1246*10000</f>
        <v>0</v>
      </c>
      <c r="Q377">
        <f t="shared" si="20"/>
        <v>0</v>
      </c>
      <c r="R377" t="str">
        <f t="shared" si="21"/>
        <v/>
      </c>
      <c r="S377">
        <f t="shared" si="22"/>
        <v>0</v>
      </c>
      <c r="T377">
        <f t="shared" si="23"/>
        <v>0</v>
      </c>
    </row>
    <row r="378" spans="1:20" x14ac:dyDescent="0.25">
      <c r="A378">
        <v>385</v>
      </c>
      <c r="B378" t="s">
        <v>727</v>
      </c>
      <c r="C378">
        <v>16200</v>
      </c>
      <c r="D378">
        <v>669</v>
      </c>
      <c r="E378" s="14">
        <f>'Absolute counts'!E378/'Absolute counts'!E$1246*10000</f>
        <v>0</v>
      </c>
      <c r="F378" s="14">
        <f>'Absolute counts'!F378/'Absolute counts'!F$1246*10000</f>
        <v>0</v>
      </c>
      <c r="G378" s="14">
        <f>'Absolute counts'!G378/'Absolute counts'!G$1246*10000</f>
        <v>0</v>
      </c>
      <c r="H378" s="14">
        <f>'Absolute counts'!H378/'Absolute counts'!H$1246*10000</f>
        <v>0</v>
      </c>
      <c r="I378" s="14">
        <f>'Absolute counts'!I378/'Absolute counts'!I$1246*10000</f>
        <v>0</v>
      </c>
      <c r="J378" s="14">
        <f>'Absolute counts'!J378/'Absolute counts'!J$1246*10000</f>
        <v>0</v>
      </c>
      <c r="K378" s="14">
        <f>'Absolute counts'!K378/'Absolute counts'!K$1246*10000</f>
        <v>0</v>
      </c>
      <c r="L378" s="14">
        <f>'Absolute counts'!L378/'Absolute counts'!L$1246*10000</f>
        <v>0</v>
      </c>
      <c r="M378">
        <f>'Absolute counts'!M378/'Absolute counts'!M$1246*10000</f>
        <v>0</v>
      </c>
      <c r="N378">
        <f>'Absolute counts'!N378/'Absolute counts'!N$1246*10000</f>
        <v>0</v>
      </c>
      <c r="O378">
        <f>'Absolute counts'!O378/'Absolute counts'!O$1246*10000</f>
        <v>0</v>
      </c>
      <c r="P378">
        <f>'Absolute counts'!P378/'Absolute counts'!P$1246*10000</f>
        <v>0</v>
      </c>
      <c r="Q378">
        <f t="shared" si="20"/>
        <v>0</v>
      </c>
      <c r="R378" t="str">
        <f t="shared" si="21"/>
        <v/>
      </c>
      <c r="S378">
        <f t="shared" si="22"/>
        <v>0</v>
      </c>
      <c r="T378">
        <f t="shared" si="23"/>
        <v>0</v>
      </c>
    </row>
    <row r="379" spans="1:20" x14ac:dyDescent="0.25">
      <c r="A379">
        <v>386</v>
      </c>
      <c r="B379" t="s">
        <v>728</v>
      </c>
      <c r="C379">
        <v>89500</v>
      </c>
      <c r="D379">
        <v>354</v>
      </c>
      <c r="E379" s="14">
        <f>'Absolute counts'!E379/'Absolute counts'!E$1246*10000</f>
        <v>0</v>
      </c>
      <c r="F379" s="14">
        <f>'Absolute counts'!F379/'Absolute counts'!F$1246*10000</f>
        <v>0</v>
      </c>
      <c r="G379" s="14">
        <f>'Absolute counts'!G379/'Absolute counts'!G$1246*10000</f>
        <v>0</v>
      </c>
      <c r="H379" s="14">
        <f>'Absolute counts'!H379/'Absolute counts'!H$1246*10000</f>
        <v>0</v>
      </c>
      <c r="I379" s="14">
        <f>'Absolute counts'!I379/'Absolute counts'!I$1246*10000</f>
        <v>0</v>
      </c>
      <c r="J379" s="14">
        <f>'Absolute counts'!J379/'Absolute counts'!J$1246*10000</f>
        <v>0</v>
      </c>
      <c r="K379" s="14">
        <f>'Absolute counts'!K379/'Absolute counts'!K$1246*10000</f>
        <v>0</v>
      </c>
      <c r="L379" s="14">
        <f>'Absolute counts'!L379/'Absolute counts'!L$1246*10000</f>
        <v>0</v>
      </c>
      <c r="M379">
        <f>'Absolute counts'!M379/'Absolute counts'!M$1246*10000</f>
        <v>0</v>
      </c>
      <c r="N379">
        <f>'Absolute counts'!N379/'Absolute counts'!N$1246*10000</f>
        <v>0</v>
      </c>
      <c r="O379">
        <f>'Absolute counts'!O379/'Absolute counts'!O$1246*10000</f>
        <v>0</v>
      </c>
      <c r="P379">
        <f>'Absolute counts'!P379/'Absolute counts'!P$1246*10000</f>
        <v>0</v>
      </c>
      <c r="Q379">
        <f t="shared" si="20"/>
        <v>0</v>
      </c>
      <c r="R379" t="str">
        <f t="shared" si="21"/>
        <v/>
      </c>
      <c r="S379">
        <f t="shared" si="22"/>
        <v>0</v>
      </c>
      <c r="T379">
        <f t="shared" si="23"/>
        <v>0</v>
      </c>
    </row>
    <row r="380" spans="1:20" x14ac:dyDescent="0.25">
      <c r="A380">
        <v>387</v>
      </c>
      <c r="B380" t="s">
        <v>729</v>
      </c>
      <c r="C380">
        <v>42300</v>
      </c>
      <c r="D380">
        <v>918</v>
      </c>
      <c r="E380" s="14">
        <f>'Absolute counts'!E380/'Absolute counts'!E$1246*10000</f>
        <v>0</v>
      </c>
      <c r="F380" s="14">
        <f>'Absolute counts'!F380/'Absolute counts'!F$1246*10000</f>
        <v>0</v>
      </c>
      <c r="G380" s="14">
        <f>'Absolute counts'!G380/'Absolute counts'!G$1246*10000</f>
        <v>0</v>
      </c>
      <c r="H380" s="14">
        <f>'Absolute counts'!H380/'Absolute counts'!H$1246*10000</f>
        <v>0</v>
      </c>
      <c r="I380" s="14">
        <f>'Absolute counts'!I380/'Absolute counts'!I$1246*10000</f>
        <v>0</v>
      </c>
      <c r="J380" s="14">
        <f>'Absolute counts'!J380/'Absolute counts'!J$1246*10000</f>
        <v>0</v>
      </c>
      <c r="K380" s="14">
        <f>'Absolute counts'!K380/'Absolute counts'!K$1246*10000</f>
        <v>0</v>
      </c>
      <c r="L380" s="14">
        <f>'Absolute counts'!L380/'Absolute counts'!L$1246*10000</f>
        <v>0</v>
      </c>
      <c r="M380">
        <f>'Absolute counts'!M380/'Absolute counts'!M$1246*10000</f>
        <v>0</v>
      </c>
      <c r="N380">
        <f>'Absolute counts'!N380/'Absolute counts'!N$1246*10000</f>
        <v>0</v>
      </c>
      <c r="O380">
        <f>'Absolute counts'!O380/'Absolute counts'!O$1246*10000</f>
        <v>0</v>
      </c>
      <c r="P380">
        <f>'Absolute counts'!P380/'Absolute counts'!P$1246*10000</f>
        <v>0</v>
      </c>
      <c r="Q380">
        <f t="shared" si="20"/>
        <v>0</v>
      </c>
      <c r="R380" t="str">
        <f t="shared" si="21"/>
        <v/>
      </c>
      <c r="S380">
        <f t="shared" si="22"/>
        <v>0</v>
      </c>
      <c r="T380">
        <f t="shared" si="23"/>
        <v>0</v>
      </c>
    </row>
    <row r="381" spans="1:20" x14ac:dyDescent="0.25">
      <c r="A381">
        <v>388</v>
      </c>
      <c r="B381" t="s">
        <v>730</v>
      </c>
      <c r="C381">
        <v>102800</v>
      </c>
      <c r="D381">
        <v>514</v>
      </c>
      <c r="E381" s="14">
        <f>'Absolute counts'!E381/'Absolute counts'!E$1246*10000</f>
        <v>0</v>
      </c>
      <c r="F381" s="14">
        <f>'Absolute counts'!F381/'Absolute counts'!F$1246*10000</f>
        <v>0</v>
      </c>
      <c r="G381" s="14">
        <f>'Absolute counts'!G381/'Absolute counts'!G$1246*10000</f>
        <v>0</v>
      </c>
      <c r="H381" s="14">
        <f>'Absolute counts'!H381/'Absolute counts'!H$1246*10000</f>
        <v>0</v>
      </c>
      <c r="I381" s="14">
        <f>'Absolute counts'!I381/'Absolute counts'!I$1246*10000</f>
        <v>0</v>
      </c>
      <c r="J381" s="14">
        <f>'Absolute counts'!J381/'Absolute counts'!J$1246*10000</f>
        <v>0</v>
      </c>
      <c r="K381" s="14">
        <f>'Absolute counts'!K381/'Absolute counts'!K$1246*10000</f>
        <v>0</v>
      </c>
      <c r="L381" s="14">
        <f>'Absolute counts'!L381/'Absolute counts'!L$1246*10000</f>
        <v>0</v>
      </c>
      <c r="M381">
        <f>'Absolute counts'!M381/'Absolute counts'!M$1246*10000</f>
        <v>0</v>
      </c>
      <c r="N381">
        <f>'Absolute counts'!N381/'Absolute counts'!N$1246*10000</f>
        <v>0</v>
      </c>
      <c r="O381">
        <f>'Absolute counts'!O381/'Absolute counts'!O$1246*10000</f>
        <v>0</v>
      </c>
      <c r="P381">
        <f>'Absolute counts'!P381/'Absolute counts'!P$1246*10000</f>
        <v>0</v>
      </c>
      <c r="Q381">
        <f t="shared" si="20"/>
        <v>0</v>
      </c>
      <c r="R381" t="str">
        <f t="shared" si="21"/>
        <v/>
      </c>
      <c r="S381">
        <f t="shared" si="22"/>
        <v>0</v>
      </c>
      <c r="T381">
        <f t="shared" si="23"/>
        <v>0</v>
      </c>
    </row>
    <row r="382" spans="1:20" x14ac:dyDescent="0.25">
      <c r="A382">
        <v>389</v>
      </c>
      <c r="B382" t="s">
        <v>731</v>
      </c>
      <c r="C382">
        <v>103300</v>
      </c>
      <c r="D382">
        <v>871</v>
      </c>
      <c r="E382" s="14">
        <f>'Absolute counts'!E382/'Absolute counts'!E$1246*10000</f>
        <v>0</v>
      </c>
      <c r="F382" s="14">
        <f>'Absolute counts'!F382/'Absolute counts'!F$1246*10000</f>
        <v>0</v>
      </c>
      <c r="G382" s="14">
        <f>'Absolute counts'!G382/'Absolute counts'!G$1246*10000</f>
        <v>0</v>
      </c>
      <c r="H382" s="14">
        <f>'Absolute counts'!H382/'Absolute counts'!H$1246*10000</f>
        <v>0</v>
      </c>
      <c r="I382" s="14">
        <f>'Absolute counts'!I382/'Absolute counts'!I$1246*10000</f>
        <v>0</v>
      </c>
      <c r="J382" s="14">
        <f>'Absolute counts'!J382/'Absolute counts'!J$1246*10000</f>
        <v>0</v>
      </c>
      <c r="K382" s="14">
        <f>'Absolute counts'!K382/'Absolute counts'!K$1246*10000</f>
        <v>0</v>
      </c>
      <c r="L382" s="14">
        <f>'Absolute counts'!L382/'Absolute counts'!L$1246*10000</f>
        <v>0</v>
      </c>
      <c r="M382">
        <f>'Absolute counts'!M382/'Absolute counts'!M$1246*10000</f>
        <v>0</v>
      </c>
      <c r="N382">
        <f>'Absolute counts'!N382/'Absolute counts'!N$1246*10000</f>
        <v>0</v>
      </c>
      <c r="O382">
        <f>'Absolute counts'!O382/'Absolute counts'!O$1246*10000</f>
        <v>0</v>
      </c>
      <c r="P382">
        <f>'Absolute counts'!P382/'Absolute counts'!P$1246*10000</f>
        <v>0</v>
      </c>
      <c r="Q382">
        <f t="shared" si="20"/>
        <v>0</v>
      </c>
      <c r="R382" t="str">
        <f t="shared" si="21"/>
        <v/>
      </c>
      <c r="S382">
        <f t="shared" si="22"/>
        <v>0</v>
      </c>
      <c r="T382">
        <f t="shared" si="23"/>
        <v>0</v>
      </c>
    </row>
    <row r="383" spans="1:20" x14ac:dyDescent="0.25">
      <c r="A383">
        <v>390</v>
      </c>
      <c r="B383" t="s">
        <v>159</v>
      </c>
      <c r="C383">
        <v>70200</v>
      </c>
      <c r="D383">
        <v>157</v>
      </c>
      <c r="E383" s="14">
        <f>'Absolute counts'!E383/'Absolute counts'!E$1246*10000</f>
        <v>0.30213095285130276</v>
      </c>
      <c r="F383" s="14">
        <f>'Absolute counts'!F383/'Absolute counts'!F$1246*10000</f>
        <v>0</v>
      </c>
      <c r="G383" s="14">
        <f>'Absolute counts'!G383/'Absolute counts'!G$1246*10000</f>
        <v>8.9286511486709699E-2</v>
      </c>
      <c r="H383" s="14">
        <f>'Absolute counts'!H383/'Absolute counts'!H$1246*10000</f>
        <v>0.77824752391394414</v>
      </c>
      <c r="I383" s="14">
        <f>'Absolute counts'!I383/'Absolute counts'!I$1246*10000</f>
        <v>0.43147924646464397</v>
      </c>
      <c r="J383" s="14">
        <f>'Absolute counts'!J383/'Absolute counts'!J$1246*10000</f>
        <v>0</v>
      </c>
      <c r="K383" s="14">
        <f>'Absolute counts'!K383/'Absolute counts'!K$1246*10000</f>
        <v>0.36727261940244743</v>
      </c>
      <c r="L383" s="14">
        <f>'Absolute counts'!L383/'Absolute counts'!L$1246*10000</f>
        <v>0</v>
      </c>
      <c r="M383">
        <f>'Absolute counts'!M383/'Absolute counts'!M$1246*10000</f>
        <v>0</v>
      </c>
      <c r="N383">
        <f>'Absolute counts'!N383/'Absolute counts'!N$1246*10000</f>
        <v>5.9763167106352828E-2</v>
      </c>
      <c r="O383">
        <f>'Absolute counts'!O383/'Absolute counts'!O$1246*10000</f>
        <v>5.4493868267404499</v>
      </c>
      <c r="P383">
        <f>'Absolute counts'!P383/'Absolute counts'!P$1246*10000</f>
        <v>0.18228250507201071</v>
      </c>
      <c r="Q383">
        <f t="shared" si="20"/>
        <v>1</v>
      </c>
      <c r="R383">
        <f t="shared" si="21"/>
        <v>0.36437393224490833</v>
      </c>
      <c r="S383">
        <f t="shared" si="22"/>
        <v>0.28120240773129257</v>
      </c>
      <c r="T383">
        <f t="shared" si="23"/>
        <v>1.1382864997837627</v>
      </c>
    </row>
    <row r="384" spans="1:20" x14ac:dyDescent="0.25">
      <c r="A384">
        <v>391</v>
      </c>
      <c r="B384" t="s">
        <v>732</v>
      </c>
      <c r="C384">
        <v>37800</v>
      </c>
      <c r="D384">
        <v>382</v>
      </c>
      <c r="E384" s="14">
        <f>'Absolute counts'!E384/'Absolute counts'!E$1246*10000</f>
        <v>0</v>
      </c>
      <c r="F384" s="14">
        <f>'Absolute counts'!F384/'Absolute counts'!F$1246*10000</f>
        <v>0</v>
      </c>
      <c r="G384" s="14">
        <f>'Absolute counts'!G384/'Absolute counts'!G$1246*10000</f>
        <v>0</v>
      </c>
      <c r="H384" s="14">
        <f>'Absolute counts'!H384/'Absolute counts'!H$1246*10000</f>
        <v>0</v>
      </c>
      <c r="I384" s="14">
        <f>'Absolute counts'!I384/'Absolute counts'!I$1246*10000</f>
        <v>0</v>
      </c>
      <c r="J384" s="14">
        <f>'Absolute counts'!J384/'Absolute counts'!J$1246*10000</f>
        <v>0</v>
      </c>
      <c r="K384" s="14">
        <f>'Absolute counts'!K384/'Absolute counts'!K$1246*10000</f>
        <v>0</v>
      </c>
      <c r="L384" s="14">
        <f>'Absolute counts'!L384/'Absolute counts'!L$1246*10000</f>
        <v>0</v>
      </c>
      <c r="M384">
        <f>'Absolute counts'!M384/'Absolute counts'!M$1246*10000</f>
        <v>0</v>
      </c>
      <c r="N384">
        <f>'Absolute counts'!N384/'Absolute counts'!N$1246*10000</f>
        <v>0</v>
      </c>
      <c r="O384">
        <f>'Absolute counts'!O384/'Absolute counts'!O$1246*10000</f>
        <v>0</v>
      </c>
      <c r="P384">
        <f>'Absolute counts'!P384/'Absolute counts'!P$1246*10000</f>
        <v>0</v>
      </c>
      <c r="Q384">
        <f t="shared" si="20"/>
        <v>0</v>
      </c>
      <c r="R384" t="str">
        <f t="shared" si="21"/>
        <v/>
      </c>
      <c r="S384">
        <f t="shared" si="22"/>
        <v>0</v>
      </c>
      <c r="T384">
        <f t="shared" si="23"/>
        <v>0</v>
      </c>
    </row>
    <row r="385" spans="1:20" x14ac:dyDescent="0.25">
      <c r="A385">
        <v>392</v>
      </c>
      <c r="B385" t="s">
        <v>733</v>
      </c>
      <c r="C385">
        <v>34200</v>
      </c>
      <c r="D385">
        <v>619</v>
      </c>
      <c r="E385" s="14">
        <f>'Absolute counts'!E385/'Absolute counts'!E$1246*10000</f>
        <v>0</v>
      </c>
      <c r="F385" s="14">
        <f>'Absolute counts'!F385/'Absolute counts'!F$1246*10000</f>
        <v>0</v>
      </c>
      <c r="G385" s="14">
        <f>'Absolute counts'!G385/'Absolute counts'!G$1246*10000</f>
        <v>0</v>
      </c>
      <c r="H385" s="14">
        <f>'Absolute counts'!H385/'Absolute counts'!H$1246*10000</f>
        <v>0</v>
      </c>
      <c r="I385" s="14">
        <f>'Absolute counts'!I385/'Absolute counts'!I$1246*10000</f>
        <v>0</v>
      </c>
      <c r="J385" s="14">
        <f>'Absolute counts'!J385/'Absolute counts'!J$1246*10000</f>
        <v>0</v>
      </c>
      <c r="K385" s="14">
        <f>'Absolute counts'!K385/'Absolute counts'!K$1246*10000</f>
        <v>0</v>
      </c>
      <c r="L385" s="14">
        <f>'Absolute counts'!L385/'Absolute counts'!L$1246*10000</f>
        <v>0</v>
      </c>
      <c r="M385">
        <f>'Absolute counts'!M385/'Absolute counts'!M$1246*10000</f>
        <v>0</v>
      </c>
      <c r="N385">
        <f>'Absolute counts'!N385/'Absolute counts'!N$1246*10000</f>
        <v>0</v>
      </c>
      <c r="O385">
        <f>'Absolute counts'!O385/'Absolute counts'!O$1246*10000</f>
        <v>0</v>
      </c>
      <c r="P385">
        <f>'Absolute counts'!P385/'Absolute counts'!P$1246*10000</f>
        <v>0</v>
      </c>
      <c r="Q385">
        <f t="shared" si="20"/>
        <v>0</v>
      </c>
      <c r="R385" t="str">
        <f t="shared" si="21"/>
        <v/>
      </c>
      <c r="S385">
        <f t="shared" si="22"/>
        <v>0</v>
      </c>
      <c r="T385">
        <f t="shared" si="23"/>
        <v>0</v>
      </c>
    </row>
    <row r="386" spans="1:20" x14ac:dyDescent="0.25">
      <c r="A386">
        <v>393</v>
      </c>
      <c r="B386" t="s">
        <v>160</v>
      </c>
      <c r="C386">
        <v>17500</v>
      </c>
      <c r="D386">
        <v>425</v>
      </c>
      <c r="E386" s="14">
        <f>'Absolute counts'!E386/'Absolute counts'!E$1246*10000</f>
        <v>3.4861263790534933E-2</v>
      </c>
      <c r="F386" s="14">
        <f>'Absolute counts'!F386/'Absolute counts'!F$1246*10000</f>
        <v>2.7902213901161987E-2</v>
      </c>
      <c r="G386" s="14">
        <f>'Absolute counts'!G386/'Absolute counts'!G$1246*10000</f>
        <v>0</v>
      </c>
      <c r="H386" s="14">
        <f>'Absolute counts'!H386/'Absolute counts'!H$1246*10000</f>
        <v>1.525975537086165E-2</v>
      </c>
      <c r="I386" s="14">
        <f>'Absolute counts'!I386/'Absolute counts'!I$1246*10000</f>
        <v>0.13560776317460238</v>
      </c>
      <c r="J386" s="14">
        <f>'Absolute counts'!J386/'Absolute counts'!J$1246*10000</f>
        <v>6.5173753226100792E-2</v>
      </c>
      <c r="K386" s="14">
        <f>'Absolute counts'!K386/'Absolute counts'!K$1246*10000</f>
        <v>0.12713282979315488</v>
      </c>
      <c r="L386" s="14">
        <f>'Absolute counts'!L386/'Absolute counts'!L$1246*10000</f>
        <v>0</v>
      </c>
      <c r="M386">
        <f>'Absolute counts'!M386/'Absolute counts'!M$1246*10000</f>
        <v>8.1776345783100515E-2</v>
      </c>
      <c r="N386">
        <f>'Absolute counts'!N386/'Absolute counts'!N$1246*10000</f>
        <v>8.5375953009075467E-2</v>
      </c>
      <c r="O386">
        <f>'Absolute counts'!O386/'Absolute counts'!O$1246*10000</f>
        <v>0.10317255610007739</v>
      </c>
      <c r="P386">
        <f>'Absolute counts'!P386/'Absolute counts'!P$1246*10000</f>
        <v>0.10936950304320642</v>
      </c>
      <c r="Q386">
        <f t="shared" si="20"/>
        <v>1</v>
      </c>
      <c r="R386">
        <f t="shared" si="21"/>
        <v>0.55535857737459671</v>
      </c>
      <c r="S386">
        <f t="shared" si="22"/>
        <v>5.7991082750916655E-2</v>
      </c>
      <c r="T386">
        <f t="shared" si="23"/>
        <v>7.593887158709195E-2</v>
      </c>
    </row>
    <row r="387" spans="1:20" x14ac:dyDescent="0.25">
      <c r="A387">
        <v>394</v>
      </c>
      <c r="B387" t="s">
        <v>734</v>
      </c>
      <c r="C387">
        <v>14800</v>
      </c>
      <c r="D387">
        <v>669</v>
      </c>
      <c r="E387" s="14">
        <f>'Absolute counts'!E387/'Absolute counts'!E$1246*10000</f>
        <v>0</v>
      </c>
      <c r="F387" s="14">
        <f>'Absolute counts'!F387/'Absolute counts'!F$1246*10000</f>
        <v>0</v>
      </c>
      <c r="G387" s="14">
        <f>'Absolute counts'!G387/'Absolute counts'!G$1246*10000</f>
        <v>0</v>
      </c>
      <c r="H387" s="14">
        <f>'Absolute counts'!H387/'Absolute counts'!H$1246*10000</f>
        <v>0</v>
      </c>
      <c r="I387" s="14">
        <f>'Absolute counts'!I387/'Absolute counts'!I$1246*10000</f>
        <v>0</v>
      </c>
      <c r="J387" s="14">
        <f>'Absolute counts'!J387/'Absolute counts'!J$1246*10000</f>
        <v>0</v>
      </c>
      <c r="K387" s="14">
        <f>'Absolute counts'!K387/'Absolute counts'!K$1246*10000</f>
        <v>0</v>
      </c>
      <c r="L387" s="14">
        <f>'Absolute counts'!L387/'Absolute counts'!L$1246*10000</f>
        <v>0</v>
      </c>
      <c r="M387">
        <f>'Absolute counts'!M387/'Absolute counts'!M$1246*10000</f>
        <v>0</v>
      </c>
      <c r="N387">
        <f>'Absolute counts'!N387/'Absolute counts'!N$1246*10000</f>
        <v>0</v>
      </c>
      <c r="O387">
        <f>'Absolute counts'!O387/'Absolute counts'!O$1246*10000</f>
        <v>0</v>
      </c>
      <c r="P387">
        <f>'Absolute counts'!P387/'Absolute counts'!P$1246*10000</f>
        <v>0</v>
      </c>
      <c r="Q387">
        <f t="shared" ref="Q387:Q450" si="24">IF(AND(S387=0,T387=0),0,1)</f>
        <v>0</v>
      </c>
      <c r="R387" t="str">
        <f t="shared" ref="R387:R450" si="25">IFERROR(_xlfn.T.TEST(E387:K387,L387:P387,2,2),"")</f>
        <v/>
      </c>
      <c r="S387">
        <f t="shared" ref="S387:S450" si="26">AVERAGE(E387:K387)</f>
        <v>0</v>
      </c>
      <c r="T387">
        <f t="shared" ref="T387:T450" si="27">AVERAGE(L387:P387)</f>
        <v>0</v>
      </c>
    </row>
    <row r="388" spans="1:20" x14ac:dyDescent="0.25">
      <c r="A388">
        <v>395</v>
      </c>
      <c r="B388" t="s">
        <v>735</v>
      </c>
      <c r="C388">
        <v>94300</v>
      </c>
      <c r="D388">
        <v>370</v>
      </c>
      <c r="E388" s="14">
        <f>'Absolute counts'!E388/'Absolute counts'!E$1246*10000</f>
        <v>0</v>
      </c>
      <c r="F388" s="14">
        <f>'Absolute counts'!F388/'Absolute counts'!F$1246*10000</f>
        <v>0</v>
      </c>
      <c r="G388" s="14">
        <f>'Absolute counts'!G388/'Absolute counts'!G$1246*10000</f>
        <v>0</v>
      </c>
      <c r="H388" s="14">
        <f>'Absolute counts'!H388/'Absolute counts'!H$1246*10000</f>
        <v>0</v>
      </c>
      <c r="I388" s="14">
        <f>'Absolute counts'!I388/'Absolute counts'!I$1246*10000</f>
        <v>0</v>
      </c>
      <c r="J388" s="14">
        <f>'Absolute counts'!J388/'Absolute counts'!J$1246*10000</f>
        <v>0</v>
      </c>
      <c r="K388" s="14">
        <f>'Absolute counts'!K388/'Absolute counts'!K$1246*10000</f>
        <v>0</v>
      </c>
      <c r="L388" s="14">
        <f>'Absolute counts'!L388/'Absolute counts'!L$1246*10000</f>
        <v>0</v>
      </c>
      <c r="M388">
        <f>'Absolute counts'!M388/'Absolute counts'!M$1246*10000</f>
        <v>0</v>
      </c>
      <c r="N388">
        <f>'Absolute counts'!N388/'Absolute counts'!N$1246*10000</f>
        <v>0</v>
      </c>
      <c r="O388">
        <f>'Absolute counts'!O388/'Absolute counts'!O$1246*10000</f>
        <v>0</v>
      </c>
      <c r="P388">
        <f>'Absolute counts'!P388/'Absolute counts'!P$1246*10000</f>
        <v>0</v>
      </c>
      <c r="Q388">
        <f t="shared" si="24"/>
        <v>0</v>
      </c>
      <c r="R388" t="str">
        <f t="shared" si="25"/>
        <v/>
      </c>
      <c r="S388">
        <f t="shared" si="26"/>
        <v>0</v>
      </c>
      <c r="T388">
        <f t="shared" si="27"/>
        <v>0</v>
      </c>
    </row>
    <row r="389" spans="1:20" x14ac:dyDescent="0.25">
      <c r="A389">
        <v>396</v>
      </c>
      <c r="B389" t="s">
        <v>736</v>
      </c>
      <c r="C389">
        <v>102900</v>
      </c>
      <c r="D389">
        <v>514</v>
      </c>
      <c r="E389" s="14">
        <f>'Absolute counts'!E389/'Absolute counts'!E$1246*10000</f>
        <v>0</v>
      </c>
      <c r="F389" s="14">
        <f>'Absolute counts'!F389/'Absolute counts'!F$1246*10000</f>
        <v>0</v>
      </c>
      <c r="G389" s="14">
        <f>'Absolute counts'!G389/'Absolute counts'!G$1246*10000</f>
        <v>0</v>
      </c>
      <c r="H389" s="14">
        <f>'Absolute counts'!H389/'Absolute counts'!H$1246*10000</f>
        <v>0</v>
      </c>
      <c r="I389" s="14">
        <f>'Absolute counts'!I389/'Absolute counts'!I$1246*10000</f>
        <v>0</v>
      </c>
      <c r="J389" s="14">
        <f>'Absolute counts'!J389/'Absolute counts'!J$1246*10000</f>
        <v>0</v>
      </c>
      <c r="K389" s="14">
        <f>'Absolute counts'!K389/'Absolute counts'!K$1246*10000</f>
        <v>0</v>
      </c>
      <c r="L389" s="14">
        <f>'Absolute counts'!L389/'Absolute counts'!L$1246*10000</f>
        <v>0</v>
      </c>
      <c r="M389">
        <f>'Absolute counts'!M389/'Absolute counts'!M$1246*10000</f>
        <v>0</v>
      </c>
      <c r="N389">
        <f>'Absolute counts'!N389/'Absolute counts'!N$1246*10000</f>
        <v>0</v>
      </c>
      <c r="O389">
        <f>'Absolute counts'!O389/'Absolute counts'!O$1246*10000</f>
        <v>0</v>
      </c>
      <c r="P389">
        <f>'Absolute counts'!P389/'Absolute counts'!P$1246*10000</f>
        <v>0</v>
      </c>
      <c r="Q389">
        <f t="shared" si="24"/>
        <v>0</v>
      </c>
      <c r="R389" t="str">
        <f t="shared" si="25"/>
        <v/>
      </c>
      <c r="S389">
        <f t="shared" si="26"/>
        <v>0</v>
      </c>
      <c r="T389">
        <f t="shared" si="27"/>
        <v>0</v>
      </c>
    </row>
    <row r="390" spans="1:20" x14ac:dyDescent="0.25">
      <c r="A390">
        <v>397</v>
      </c>
      <c r="B390" t="s">
        <v>161</v>
      </c>
      <c r="C390">
        <v>109800</v>
      </c>
      <c r="D390">
        <v>863</v>
      </c>
      <c r="E390" s="14">
        <f>'Absolute counts'!E390/'Absolute counts'!E$1246*10000</f>
        <v>3.4861263790534933E-2</v>
      </c>
      <c r="F390" s="14">
        <f>'Absolute counts'!F390/'Absolute counts'!F$1246*10000</f>
        <v>0.93472416568892669</v>
      </c>
      <c r="G390" s="14">
        <f>'Absolute counts'!G390/'Absolute counts'!G$1246*10000</f>
        <v>0</v>
      </c>
      <c r="H390" s="14">
        <f>'Absolute counts'!H390/'Absolute counts'!H$1246*10000</f>
        <v>0</v>
      </c>
      <c r="I390" s="14">
        <f>'Absolute counts'!I390/'Absolute counts'!I$1246*10000</f>
        <v>0.1725916985858576</v>
      </c>
      <c r="J390" s="14">
        <f>'Absolute counts'!J390/'Absolute counts'!J$1246*10000</f>
        <v>4.3449168817400519E-2</v>
      </c>
      <c r="K390" s="14">
        <f>'Absolute counts'!K390/'Absolute counts'!K$1246*10000</f>
        <v>0</v>
      </c>
      <c r="L390" s="14">
        <f>'Absolute counts'!L390/'Absolute counts'!L$1246*10000</f>
        <v>0</v>
      </c>
      <c r="M390">
        <f>'Absolute counts'!M390/'Absolute counts'!M$1246*10000</f>
        <v>0</v>
      </c>
      <c r="N390">
        <f>'Absolute counts'!N390/'Absolute counts'!N$1246*10000</f>
        <v>0.42687976504537734</v>
      </c>
      <c r="O390">
        <f>'Absolute counts'!O390/'Absolute counts'!O$1246*10000</f>
        <v>3.7517293127300864E-2</v>
      </c>
      <c r="P390">
        <f>'Absolute counts'!P390/'Absolute counts'!P$1246*10000</f>
        <v>9.1141252536005354E-3</v>
      </c>
      <c r="Q390">
        <f t="shared" si="24"/>
        <v>1</v>
      </c>
      <c r="R390">
        <f t="shared" si="25"/>
        <v>0.67013570896941466</v>
      </c>
      <c r="S390">
        <f t="shared" si="26"/>
        <v>0.16937518526895998</v>
      </c>
      <c r="T390">
        <f t="shared" si="27"/>
        <v>9.470223668525575E-2</v>
      </c>
    </row>
    <row r="391" spans="1:20" x14ac:dyDescent="0.25">
      <c r="A391">
        <v>398</v>
      </c>
      <c r="B391" t="s">
        <v>737</v>
      </c>
      <c r="C391">
        <v>86600</v>
      </c>
      <c r="D391">
        <v>1132</v>
      </c>
      <c r="E391" s="14">
        <f>'Absolute counts'!E391/'Absolute counts'!E$1246*10000</f>
        <v>0</v>
      </c>
      <c r="F391" s="14">
        <f>'Absolute counts'!F391/'Absolute counts'!F$1246*10000</f>
        <v>0</v>
      </c>
      <c r="G391" s="14">
        <f>'Absolute counts'!G391/'Absolute counts'!G$1246*10000</f>
        <v>0</v>
      </c>
      <c r="H391" s="14">
        <f>'Absolute counts'!H391/'Absolute counts'!H$1246*10000</f>
        <v>0</v>
      </c>
      <c r="I391" s="14">
        <f>'Absolute counts'!I391/'Absolute counts'!I$1246*10000</f>
        <v>0</v>
      </c>
      <c r="J391" s="14">
        <f>'Absolute counts'!J391/'Absolute counts'!J$1246*10000</f>
        <v>0</v>
      </c>
      <c r="K391" s="14">
        <f>'Absolute counts'!K391/'Absolute counts'!K$1246*10000</f>
        <v>0</v>
      </c>
      <c r="L391" s="14">
        <f>'Absolute counts'!L391/'Absolute counts'!L$1246*10000</f>
        <v>0</v>
      </c>
      <c r="M391">
        <f>'Absolute counts'!M391/'Absolute counts'!M$1246*10000</f>
        <v>0</v>
      </c>
      <c r="N391">
        <f>'Absolute counts'!N391/'Absolute counts'!N$1246*10000</f>
        <v>0</v>
      </c>
      <c r="O391">
        <f>'Absolute counts'!O391/'Absolute counts'!O$1246*10000</f>
        <v>0</v>
      </c>
      <c r="P391">
        <f>'Absolute counts'!P391/'Absolute counts'!P$1246*10000</f>
        <v>0</v>
      </c>
      <c r="Q391">
        <f t="shared" si="24"/>
        <v>0</v>
      </c>
      <c r="R391" t="str">
        <f t="shared" si="25"/>
        <v/>
      </c>
      <c r="S391">
        <f t="shared" si="26"/>
        <v>0</v>
      </c>
      <c r="T391">
        <f t="shared" si="27"/>
        <v>0</v>
      </c>
    </row>
    <row r="392" spans="1:20" x14ac:dyDescent="0.25">
      <c r="A392">
        <v>399</v>
      </c>
      <c r="B392" t="s">
        <v>738</v>
      </c>
      <c r="C392">
        <v>37900</v>
      </c>
      <c r="D392">
        <v>382</v>
      </c>
      <c r="E392" s="14">
        <f>'Absolute counts'!E392/'Absolute counts'!E$1246*10000</f>
        <v>0</v>
      </c>
      <c r="F392" s="14">
        <f>'Absolute counts'!F392/'Absolute counts'!F$1246*10000</f>
        <v>0</v>
      </c>
      <c r="G392" s="14">
        <f>'Absolute counts'!G392/'Absolute counts'!G$1246*10000</f>
        <v>0</v>
      </c>
      <c r="H392" s="14">
        <f>'Absolute counts'!H392/'Absolute counts'!H$1246*10000</f>
        <v>0</v>
      </c>
      <c r="I392" s="14">
        <f>'Absolute counts'!I392/'Absolute counts'!I$1246*10000</f>
        <v>0</v>
      </c>
      <c r="J392" s="14">
        <f>'Absolute counts'!J392/'Absolute counts'!J$1246*10000</f>
        <v>0</v>
      </c>
      <c r="K392" s="14">
        <f>'Absolute counts'!K392/'Absolute counts'!K$1246*10000</f>
        <v>0</v>
      </c>
      <c r="L392" s="14">
        <f>'Absolute counts'!L392/'Absolute counts'!L$1246*10000</f>
        <v>0</v>
      </c>
      <c r="M392">
        <f>'Absolute counts'!M392/'Absolute counts'!M$1246*10000</f>
        <v>0</v>
      </c>
      <c r="N392">
        <f>'Absolute counts'!N392/'Absolute counts'!N$1246*10000</f>
        <v>0</v>
      </c>
      <c r="O392">
        <f>'Absolute counts'!O392/'Absolute counts'!O$1246*10000</f>
        <v>0</v>
      </c>
      <c r="P392">
        <f>'Absolute counts'!P392/'Absolute counts'!P$1246*10000</f>
        <v>0</v>
      </c>
      <c r="Q392">
        <f t="shared" si="24"/>
        <v>0</v>
      </c>
      <c r="R392" t="str">
        <f t="shared" si="25"/>
        <v/>
      </c>
      <c r="S392">
        <f t="shared" si="26"/>
        <v>0</v>
      </c>
      <c r="T392">
        <f t="shared" si="27"/>
        <v>0</v>
      </c>
    </row>
    <row r="393" spans="1:20" x14ac:dyDescent="0.25">
      <c r="A393">
        <v>400</v>
      </c>
      <c r="B393" t="s">
        <v>739</v>
      </c>
      <c r="C393">
        <v>36500</v>
      </c>
      <c r="D393">
        <v>788</v>
      </c>
      <c r="E393" s="14">
        <f>'Absolute counts'!E393/'Absolute counts'!E$1246*10000</f>
        <v>0</v>
      </c>
      <c r="F393" s="14">
        <f>'Absolute counts'!F393/'Absolute counts'!F$1246*10000</f>
        <v>0</v>
      </c>
      <c r="G393" s="14">
        <f>'Absolute counts'!G393/'Absolute counts'!G$1246*10000</f>
        <v>0</v>
      </c>
      <c r="H393" s="14">
        <f>'Absolute counts'!H393/'Absolute counts'!H$1246*10000</f>
        <v>0</v>
      </c>
      <c r="I393" s="14">
        <f>'Absolute counts'!I393/'Absolute counts'!I$1246*10000</f>
        <v>0</v>
      </c>
      <c r="J393" s="14">
        <f>'Absolute counts'!J393/'Absolute counts'!J$1246*10000</f>
        <v>0</v>
      </c>
      <c r="K393" s="14">
        <f>'Absolute counts'!K393/'Absolute counts'!K$1246*10000</f>
        <v>0</v>
      </c>
      <c r="L393" s="14">
        <f>'Absolute counts'!L393/'Absolute counts'!L$1246*10000</f>
        <v>0</v>
      </c>
      <c r="M393">
        <f>'Absolute counts'!M393/'Absolute counts'!M$1246*10000</f>
        <v>0</v>
      </c>
      <c r="N393">
        <f>'Absolute counts'!N393/'Absolute counts'!N$1246*10000</f>
        <v>0</v>
      </c>
      <c r="O393">
        <f>'Absolute counts'!O393/'Absolute counts'!O$1246*10000</f>
        <v>0</v>
      </c>
      <c r="P393">
        <f>'Absolute counts'!P393/'Absolute counts'!P$1246*10000</f>
        <v>0</v>
      </c>
      <c r="Q393">
        <f t="shared" si="24"/>
        <v>0</v>
      </c>
      <c r="R393" t="str">
        <f t="shared" si="25"/>
        <v/>
      </c>
      <c r="S393">
        <f t="shared" si="26"/>
        <v>0</v>
      </c>
      <c r="T393">
        <f t="shared" si="27"/>
        <v>0</v>
      </c>
    </row>
    <row r="394" spans="1:20" x14ac:dyDescent="0.25">
      <c r="A394">
        <v>401</v>
      </c>
      <c r="B394" t="s">
        <v>162</v>
      </c>
      <c r="C394">
        <v>15100</v>
      </c>
      <c r="D394">
        <v>394</v>
      </c>
      <c r="E394" s="14">
        <f>'Absolute counts'!E394/'Absolute counts'!E$1246*10000</f>
        <v>1.3712097090943742</v>
      </c>
      <c r="F394" s="14">
        <f>'Absolute counts'!F394/'Absolute counts'!F$1246*10000</f>
        <v>0.6557020266773067</v>
      </c>
      <c r="G394" s="14">
        <f>'Absolute counts'!G394/'Absolute counts'!G$1246*10000</f>
        <v>2.9643121813587623</v>
      </c>
      <c r="H394" s="14">
        <f>'Absolute counts'!H394/'Absolute counts'!H$1246*10000</f>
        <v>2.4339309816524328</v>
      </c>
      <c r="I394" s="14">
        <f>'Absolute counts'!I394/'Absolute counts'!I$1246*10000</f>
        <v>1.4177175240981159</v>
      </c>
      <c r="J394" s="14">
        <f>'Absolute counts'!J394/'Absolute counts'!J$1246*10000</f>
        <v>2.2376321940961268</v>
      </c>
      <c r="K394" s="14">
        <f>'Absolute counts'!K394/'Absolute counts'!K$1246*10000</f>
        <v>0.80517458868998093</v>
      </c>
      <c r="L394" s="14">
        <f>'Absolute counts'!L394/'Absolute counts'!L$1246*10000</f>
        <v>1.8744520251136261</v>
      </c>
      <c r="M394">
        <f>'Absolute counts'!M394/'Absolute counts'!M$1246*10000</f>
        <v>1.5333064834331347</v>
      </c>
      <c r="N394">
        <f>'Absolute counts'!N394/'Absolute counts'!N$1246*10000</f>
        <v>1.8270453943942149</v>
      </c>
      <c r="O394">
        <f>'Absolute counts'!O394/'Absolute counts'!O$1246*10000</f>
        <v>0.50648345721856169</v>
      </c>
      <c r="P394">
        <f>'Absolute counts'!P394/'Absolute counts'!P$1246*10000</f>
        <v>0.67444526876643962</v>
      </c>
      <c r="Q394">
        <f t="shared" si="24"/>
        <v>1</v>
      </c>
      <c r="R394">
        <f t="shared" si="25"/>
        <v>0.38895556128976005</v>
      </c>
      <c r="S394">
        <f t="shared" si="26"/>
        <v>1.6979541722381573</v>
      </c>
      <c r="T394">
        <f t="shared" si="27"/>
        <v>1.2831465257851955</v>
      </c>
    </row>
    <row r="395" spans="1:20" x14ac:dyDescent="0.25">
      <c r="A395">
        <v>402</v>
      </c>
      <c r="B395" t="s">
        <v>740</v>
      </c>
      <c r="C395">
        <v>14100</v>
      </c>
      <c r="D395">
        <v>669</v>
      </c>
      <c r="E395" s="14">
        <f>'Absolute counts'!E395/'Absolute counts'!E$1246*10000</f>
        <v>0</v>
      </c>
      <c r="F395" s="14">
        <f>'Absolute counts'!F395/'Absolute counts'!F$1246*10000</f>
        <v>0</v>
      </c>
      <c r="G395" s="14">
        <f>'Absolute counts'!G395/'Absolute counts'!G$1246*10000</f>
        <v>0</v>
      </c>
      <c r="H395" s="14">
        <f>'Absolute counts'!H395/'Absolute counts'!H$1246*10000</f>
        <v>0</v>
      </c>
      <c r="I395" s="14">
        <f>'Absolute counts'!I395/'Absolute counts'!I$1246*10000</f>
        <v>0</v>
      </c>
      <c r="J395" s="14">
        <f>'Absolute counts'!J395/'Absolute counts'!J$1246*10000</f>
        <v>0</v>
      </c>
      <c r="K395" s="14">
        <f>'Absolute counts'!K395/'Absolute counts'!K$1246*10000</f>
        <v>0</v>
      </c>
      <c r="L395" s="14">
        <f>'Absolute counts'!L395/'Absolute counts'!L$1246*10000</f>
        <v>0</v>
      </c>
      <c r="M395">
        <f>'Absolute counts'!M395/'Absolute counts'!M$1246*10000</f>
        <v>0</v>
      </c>
      <c r="N395">
        <f>'Absolute counts'!N395/'Absolute counts'!N$1246*10000</f>
        <v>0</v>
      </c>
      <c r="O395">
        <f>'Absolute counts'!O395/'Absolute counts'!O$1246*10000</f>
        <v>0</v>
      </c>
      <c r="P395">
        <f>'Absolute counts'!P395/'Absolute counts'!P$1246*10000</f>
        <v>0</v>
      </c>
      <c r="Q395">
        <f t="shared" si="24"/>
        <v>0</v>
      </c>
      <c r="R395" t="str">
        <f t="shared" si="25"/>
        <v/>
      </c>
      <c r="S395">
        <f t="shared" si="26"/>
        <v>0</v>
      </c>
      <c r="T395">
        <f t="shared" si="27"/>
        <v>0</v>
      </c>
    </row>
    <row r="396" spans="1:20" x14ac:dyDescent="0.25">
      <c r="A396">
        <v>403</v>
      </c>
      <c r="B396" t="s">
        <v>163</v>
      </c>
      <c r="C396">
        <v>50800</v>
      </c>
      <c r="D396">
        <v>278</v>
      </c>
      <c r="E396" s="14">
        <f>'Absolute counts'!E396/'Absolute counts'!E$1246*10000</f>
        <v>6.3331295886138461</v>
      </c>
      <c r="F396" s="14">
        <f>'Absolute counts'!F396/'Absolute counts'!F$1246*10000</f>
        <v>2.4832970372034171</v>
      </c>
      <c r="G396" s="14">
        <f>'Absolute counts'!G396/'Absolute counts'!G$1246*10000</f>
        <v>6.250055804069679</v>
      </c>
      <c r="H396" s="14">
        <f>'Absolute counts'!H396/'Absolute counts'!H$1246*10000</f>
        <v>7.9274429151626267</v>
      </c>
      <c r="I396" s="14">
        <f>'Absolute counts'!I396/'Absolute counts'!I$1246*10000</f>
        <v>14.115535348629066</v>
      </c>
      <c r="J396" s="14">
        <f>'Absolute counts'!J396/'Absolute counts'!J$1246*10000</f>
        <v>5.8656377903490702</v>
      </c>
      <c r="K396" s="14">
        <f>'Absolute counts'!K396/'Absolute counts'!K$1246*10000</f>
        <v>13.221814298488107</v>
      </c>
      <c r="L396" s="14">
        <f>'Absolute counts'!L396/'Absolute counts'!L$1246*10000</f>
        <v>3.0837759122837078</v>
      </c>
      <c r="M396">
        <f>'Absolute counts'!M396/'Absolute counts'!M$1246*10000</f>
        <v>4.4976990180705281</v>
      </c>
      <c r="N396">
        <f>'Absolute counts'!N396/'Absolute counts'!N$1246*10000</f>
        <v>3.5431020498766319</v>
      </c>
      <c r="O396">
        <f>'Absolute counts'!O396/'Absolute counts'!O$1246*10000</f>
        <v>3.207728562384224</v>
      </c>
      <c r="P396">
        <f>'Absolute counts'!P396/'Absolute counts'!P$1246*10000</f>
        <v>34.205312076762809</v>
      </c>
      <c r="Q396">
        <f t="shared" si="24"/>
        <v>1</v>
      </c>
      <c r="R396">
        <f t="shared" si="25"/>
        <v>0.76304691527708712</v>
      </c>
      <c r="S396">
        <f t="shared" si="26"/>
        <v>8.0281303975022578</v>
      </c>
      <c r="T396">
        <f t="shared" si="27"/>
        <v>9.7075235238755795</v>
      </c>
    </row>
    <row r="397" spans="1:20" x14ac:dyDescent="0.25">
      <c r="A397">
        <v>404</v>
      </c>
      <c r="B397" t="s">
        <v>741</v>
      </c>
      <c r="C397">
        <v>105600</v>
      </c>
      <c r="D397">
        <v>490</v>
      </c>
      <c r="E397" s="14">
        <f>'Absolute counts'!E397/'Absolute counts'!E$1246*10000</f>
        <v>0</v>
      </c>
      <c r="F397" s="14">
        <f>'Absolute counts'!F397/'Absolute counts'!F$1246*10000</f>
        <v>0</v>
      </c>
      <c r="G397" s="14">
        <f>'Absolute counts'!G397/'Absolute counts'!G$1246*10000</f>
        <v>0</v>
      </c>
      <c r="H397" s="14">
        <f>'Absolute counts'!H397/'Absolute counts'!H$1246*10000</f>
        <v>0</v>
      </c>
      <c r="I397" s="14">
        <f>'Absolute counts'!I397/'Absolute counts'!I$1246*10000</f>
        <v>0</v>
      </c>
      <c r="J397" s="14">
        <f>'Absolute counts'!J397/'Absolute counts'!J$1246*10000</f>
        <v>0</v>
      </c>
      <c r="K397" s="14">
        <f>'Absolute counts'!K397/'Absolute counts'!K$1246*10000</f>
        <v>0</v>
      </c>
      <c r="L397" s="14">
        <f>'Absolute counts'!L397/'Absolute counts'!L$1246*10000</f>
        <v>0</v>
      </c>
      <c r="M397">
        <f>'Absolute counts'!M397/'Absolute counts'!M$1246*10000</f>
        <v>0</v>
      </c>
      <c r="N397">
        <f>'Absolute counts'!N397/'Absolute counts'!N$1246*10000</f>
        <v>0</v>
      </c>
      <c r="O397">
        <f>'Absolute counts'!O397/'Absolute counts'!O$1246*10000</f>
        <v>0</v>
      </c>
      <c r="P397">
        <f>'Absolute counts'!P397/'Absolute counts'!P$1246*10000</f>
        <v>0</v>
      </c>
      <c r="Q397">
        <f t="shared" si="24"/>
        <v>0</v>
      </c>
      <c r="R397" t="str">
        <f t="shared" si="25"/>
        <v/>
      </c>
      <c r="S397">
        <f t="shared" si="26"/>
        <v>0</v>
      </c>
      <c r="T397">
        <f t="shared" si="27"/>
        <v>0</v>
      </c>
    </row>
    <row r="398" spans="1:20" x14ac:dyDescent="0.25">
      <c r="A398">
        <v>405</v>
      </c>
      <c r="B398" t="s">
        <v>742</v>
      </c>
      <c r="C398">
        <v>112900</v>
      </c>
      <c r="D398">
        <v>824</v>
      </c>
      <c r="E398" s="14">
        <f>'Absolute counts'!E398/'Absolute counts'!E$1246*10000</f>
        <v>0</v>
      </c>
      <c r="F398" s="14">
        <f>'Absolute counts'!F398/'Absolute counts'!F$1246*10000</f>
        <v>0</v>
      </c>
      <c r="G398" s="14">
        <f>'Absolute counts'!G398/'Absolute counts'!G$1246*10000</f>
        <v>0</v>
      </c>
      <c r="H398" s="14">
        <f>'Absolute counts'!H398/'Absolute counts'!H$1246*10000</f>
        <v>0</v>
      </c>
      <c r="I398" s="14">
        <f>'Absolute counts'!I398/'Absolute counts'!I$1246*10000</f>
        <v>0</v>
      </c>
      <c r="J398" s="14">
        <f>'Absolute counts'!J398/'Absolute counts'!J$1246*10000</f>
        <v>0</v>
      </c>
      <c r="K398" s="14">
        <f>'Absolute counts'!K398/'Absolute counts'!K$1246*10000</f>
        <v>0</v>
      </c>
      <c r="L398" s="14">
        <f>'Absolute counts'!L398/'Absolute counts'!L$1246*10000</f>
        <v>0</v>
      </c>
      <c r="M398">
        <f>'Absolute counts'!M398/'Absolute counts'!M$1246*10000</f>
        <v>0</v>
      </c>
      <c r="N398">
        <f>'Absolute counts'!N398/'Absolute counts'!N$1246*10000</f>
        <v>0</v>
      </c>
      <c r="O398">
        <f>'Absolute counts'!O398/'Absolute counts'!O$1246*10000</f>
        <v>0</v>
      </c>
      <c r="P398">
        <f>'Absolute counts'!P398/'Absolute counts'!P$1246*10000</f>
        <v>0</v>
      </c>
      <c r="Q398">
        <f t="shared" si="24"/>
        <v>0</v>
      </c>
      <c r="R398" t="str">
        <f t="shared" si="25"/>
        <v/>
      </c>
      <c r="S398">
        <f t="shared" si="26"/>
        <v>0</v>
      </c>
      <c r="T398">
        <f t="shared" si="27"/>
        <v>0</v>
      </c>
    </row>
    <row r="399" spans="1:20" x14ac:dyDescent="0.25">
      <c r="A399">
        <v>406</v>
      </c>
      <c r="B399" t="s">
        <v>743</v>
      </c>
      <c r="C399">
        <v>64500</v>
      </c>
      <c r="D399">
        <v>864</v>
      </c>
      <c r="E399" s="14">
        <f>'Absolute counts'!E399/'Absolute counts'!E$1246*10000</f>
        <v>0</v>
      </c>
      <c r="F399" s="14">
        <f>'Absolute counts'!F399/'Absolute counts'!F$1246*10000</f>
        <v>0</v>
      </c>
      <c r="G399" s="14">
        <f>'Absolute counts'!G399/'Absolute counts'!G$1246*10000</f>
        <v>0</v>
      </c>
      <c r="H399" s="14">
        <f>'Absolute counts'!H399/'Absolute counts'!H$1246*10000</f>
        <v>0</v>
      </c>
      <c r="I399" s="14">
        <f>'Absolute counts'!I399/'Absolute counts'!I$1246*10000</f>
        <v>0</v>
      </c>
      <c r="J399" s="14">
        <f>'Absolute counts'!J399/'Absolute counts'!J$1246*10000</f>
        <v>0</v>
      </c>
      <c r="K399" s="14">
        <f>'Absolute counts'!K399/'Absolute counts'!K$1246*10000</f>
        <v>0</v>
      </c>
      <c r="L399" s="14">
        <f>'Absolute counts'!L399/'Absolute counts'!L$1246*10000</f>
        <v>0</v>
      </c>
      <c r="M399">
        <f>'Absolute counts'!M399/'Absolute counts'!M$1246*10000</f>
        <v>0</v>
      </c>
      <c r="N399">
        <f>'Absolute counts'!N399/'Absolute counts'!N$1246*10000</f>
        <v>0</v>
      </c>
      <c r="O399">
        <f>'Absolute counts'!O399/'Absolute counts'!O$1246*10000</f>
        <v>0</v>
      </c>
      <c r="P399">
        <f>'Absolute counts'!P399/'Absolute counts'!P$1246*10000</f>
        <v>0</v>
      </c>
      <c r="Q399">
        <f t="shared" si="24"/>
        <v>0</v>
      </c>
      <c r="R399" t="str">
        <f t="shared" si="25"/>
        <v/>
      </c>
      <c r="S399">
        <f t="shared" si="26"/>
        <v>0</v>
      </c>
      <c r="T399">
        <f t="shared" si="27"/>
        <v>0</v>
      </c>
    </row>
    <row r="400" spans="1:20" x14ac:dyDescent="0.25">
      <c r="A400">
        <v>407</v>
      </c>
      <c r="B400" t="s">
        <v>744</v>
      </c>
      <c r="C400">
        <v>38000</v>
      </c>
      <c r="D400">
        <v>382</v>
      </c>
      <c r="E400" s="14">
        <f>'Absolute counts'!E400/'Absolute counts'!E$1246*10000</f>
        <v>0</v>
      </c>
      <c r="F400" s="14">
        <f>'Absolute counts'!F400/'Absolute counts'!F$1246*10000</f>
        <v>0</v>
      </c>
      <c r="G400" s="14">
        <f>'Absolute counts'!G400/'Absolute counts'!G$1246*10000</f>
        <v>0</v>
      </c>
      <c r="H400" s="14">
        <f>'Absolute counts'!H400/'Absolute counts'!H$1246*10000</f>
        <v>0</v>
      </c>
      <c r="I400" s="14">
        <f>'Absolute counts'!I400/'Absolute counts'!I$1246*10000</f>
        <v>0</v>
      </c>
      <c r="J400" s="14">
        <f>'Absolute counts'!J400/'Absolute counts'!J$1246*10000</f>
        <v>0</v>
      </c>
      <c r="K400" s="14">
        <f>'Absolute counts'!K400/'Absolute counts'!K$1246*10000</f>
        <v>0</v>
      </c>
      <c r="L400" s="14">
        <f>'Absolute counts'!L400/'Absolute counts'!L$1246*10000</f>
        <v>0</v>
      </c>
      <c r="M400">
        <f>'Absolute counts'!M400/'Absolute counts'!M$1246*10000</f>
        <v>0</v>
      </c>
      <c r="N400">
        <f>'Absolute counts'!N400/'Absolute counts'!N$1246*10000</f>
        <v>0</v>
      </c>
      <c r="O400">
        <f>'Absolute counts'!O400/'Absolute counts'!O$1246*10000</f>
        <v>0</v>
      </c>
      <c r="P400">
        <f>'Absolute counts'!P400/'Absolute counts'!P$1246*10000</f>
        <v>0</v>
      </c>
      <c r="Q400">
        <f t="shared" si="24"/>
        <v>0</v>
      </c>
      <c r="R400" t="str">
        <f t="shared" si="25"/>
        <v/>
      </c>
      <c r="S400">
        <f t="shared" si="26"/>
        <v>0</v>
      </c>
      <c r="T400">
        <f t="shared" si="27"/>
        <v>0</v>
      </c>
    </row>
    <row r="401" spans="1:20" x14ac:dyDescent="0.25">
      <c r="A401">
        <v>408</v>
      </c>
      <c r="B401" t="s">
        <v>745</v>
      </c>
      <c r="C401">
        <v>36600</v>
      </c>
      <c r="D401">
        <v>788</v>
      </c>
      <c r="E401" s="14">
        <f>'Absolute counts'!E401/'Absolute counts'!E$1246*10000</f>
        <v>0</v>
      </c>
      <c r="F401" s="14">
        <f>'Absolute counts'!F401/'Absolute counts'!F$1246*10000</f>
        <v>0</v>
      </c>
      <c r="G401" s="14">
        <f>'Absolute counts'!G401/'Absolute counts'!G$1246*10000</f>
        <v>0</v>
      </c>
      <c r="H401" s="14">
        <f>'Absolute counts'!H401/'Absolute counts'!H$1246*10000</f>
        <v>0</v>
      </c>
      <c r="I401" s="14">
        <f>'Absolute counts'!I401/'Absolute counts'!I$1246*10000</f>
        <v>0</v>
      </c>
      <c r="J401" s="14">
        <f>'Absolute counts'!J401/'Absolute counts'!J$1246*10000</f>
        <v>0</v>
      </c>
      <c r="K401" s="14">
        <f>'Absolute counts'!K401/'Absolute counts'!K$1246*10000</f>
        <v>0</v>
      </c>
      <c r="L401" s="14">
        <f>'Absolute counts'!L401/'Absolute counts'!L$1246*10000</f>
        <v>0</v>
      </c>
      <c r="M401">
        <f>'Absolute counts'!M401/'Absolute counts'!M$1246*10000</f>
        <v>0</v>
      </c>
      <c r="N401">
        <f>'Absolute counts'!N401/'Absolute counts'!N$1246*10000</f>
        <v>0</v>
      </c>
      <c r="O401">
        <f>'Absolute counts'!O401/'Absolute counts'!O$1246*10000</f>
        <v>0</v>
      </c>
      <c r="P401">
        <f>'Absolute counts'!P401/'Absolute counts'!P$1246*10000</f>
        <v>0</v>
      </c>
      <c r="Q401">
        <f t="shared" si="24"/>
        <v>0</v>
      </c>
      <c r="R401" t="str">
        <f t="shared" si="25"/>
        <v/>
      </c>
      <c r="S401">
        <f t="shared" si="26"/>
        <v>0</v>
      </c>
      <c r="T401">
        <f t="shared" si="27"/>
        <v>0</v>
      </c>
    </row>
    <row r="402" spans="1:20" x14ac:dyDescent="0.25">
      <c r="A402">
        <v>409</v>
      </c>
      <c r="B402" t="s">
        <v>746</v>
      </c>
      <c r="C402">
        <v>15500</v>
      </c>
      <c r="D402">
        <v>669</v>
      </c>
      <c r="E402" s="14">
        <f>'Absolute counts'!E402/'Absolute counts'!E$1246*10000</f>
        <v>0</v>
      </c>
      <c r="F402" s="14">
        <f>'Absolute counts'!F402/'Absolute counts'!F$1246*10000</f>
        <v>0</v>
      </c>
      <c r="G402" s="14">
        <f>'Absolute counts'!G402/'Absolute counts'!G$1246*10000</f>
        <v>0</v>
      </c>
      <c r="H402" s="14">
        <f>'Absolute counts'!H402/'Absolute counts'!H$1246*10000</f>
        <v>0</v>
      </c>
      <c r="I402" s="14">
        <f>'Absolute counts'!I402/'Absolute counts'!I$1246*10000</f>
        <v>0</v>
      </c>
      <c r="J402" s="14">
        <f>'Absolute counts'!J402/'Absolute counts'!J$1246*10000</f>
        <v>0</v>
      </c>
      <c r="K402" s="14">
        <f>'Absolute counts'!K402/'Absolute counts'!K$1246*10000</f>
        <v>0</v>
      </c>
      <c r="L402" s="14">
        <f>'Absolute counts'!L402/'Absolute counts'!L$1246*10000</f>
        <v>0</v>
      </c>
      <c r="M402">
        <f>'Absolute counts'!M402/'Absolute counts'!M$1246*10000</f>
        <v>0</v>
      </c>
      <c r="N402">
        <f>'Absolute counts'!N402/'Absolute counts'!N$1246*10000</f>
        <v>0</v>
      </c>
      <c r="O402">
        <f>'Absolute counts'!O402/'Absolute counts'!O$1246*10000</f>
        <v>0</v>
      </c>
      <c r="P402">
        <f>'Absolute counts'!P402/'Absolute counts'!P$1246*10000</f>
        <v>0</v>
      </c>
      <c r="Q402">
        <f t="shared" si="24"/>
        <v>0</v>
      </c>
      <c r="R402" t="str">
        <f t="shared" si="25"/>
        <v/>
      </c>
      <c r="S402">
        <f t="shared" si="26"/>
        <v>0</v>
      </c>
      <c r="T402">
        <f t="shared" si="27"/>
        <v>0</v>
      </c>
    </row>
    <row r="403" spans="1:20" x14ac:dyDescent="0.25">
      <c r="A403">
        <v>410</v>
      </c>
      <c r="B403" t="s">
        <v>747</v>
      </c>
      <c r="C403">
        <v>105700</v>
      </c>
      <c r="D403">
        <v>490</v>
      </c>
      <c r="E403" s="14">
        <f>'Absolute counts'!E403/'Absolute counts'!E$1246*10000</f>
        <v>0</v>
      </c>
      <c r="F403" s="14">
        <f>'Absolute counts'!F403/'Absolute counts'!F$1246*10000</f>
        <v>0</v>
      </c>
      <c r="G403" s="14">
        <f>'Absolute counts'!G403/'Absolute counts'!G$1246*10000</f>
        <v>0</v>
      </c>
      <c r="H403" s="14">
        <f>'Absolute counts'!H403/'Absolute counts'!H$1246*10000</f>
        <v>0</v>
      </c>
      <c r="I403" s="14">
        <f>'Absolute counts'!I403/'Absolute counts'!I$1246*10000</f>
        <v>0</v>
      </c>
      <c r="J403" s="14">
        <f>'Absolute counts'!J403/'Absolute counts'!J$1246*10000</f>
        <v>0</v>
      </c>
      <c r="K403" s="14">
        <f>'Absolute counts'!K403/'Absolute counts'!K$1246*10000</f>
        <v>0</v>
      </c>
      <c r="L403" s="14">
        <f>'Absolute counts'!L403/'Absolute counts'!L$1246*10000</f>
        <v>0</v>
      </c>
      <c r="M403">
        <f>'Absolute counts'!M403/'Absolute counts'!M$1246*10000</f>
        <v>0</v>
      </c>
      <c r="N403">
        <f>'Absolute counts'!N403/'Absolute counts'!N$1246*10000</f>
        <v>0</v>
      </c>
      <c r="O403">
        <f>'Absolute counts'!O403/'Absolute counts'!O$1246*10000</f>
        <v>0</v>
      </c>
      <c r="P403">
        <f>'Absolute counts'!P403/'Absolute counts'!P$1246*10000</f>
        <v>0</v>
      </c>
      <c r="Q403">
        <f t="shared" si="24"/>
        <v>0</v>
      </c>
      <c r="R403" t="str">
        <f t="shared" si="25"/>
        <v/>
      </c>
      <c r="S403">
        <f t="shared" si="26"/>
        <v>0</v>
      </c>
      <c r="T403">
        <f t="shared" si="27"/>
        <v>0</v>
      </c>
    </row>
    <row r="404" spans="1:20" x14ac:dyDescent="0.25">
      <c r="A404">
        <v>411</v>
      </c>
      <c r="B404" t="s">
        <v>748</v>
      </c>
      <c r="C404">
        <v>50900</v>
      </c>
      <c r="D404">
        <v>403</v>
      </c>
      <c r="E404" s="14">
        <f>'Absolute counts'!E404/'Absolute counts'!E$1246*10000</f>
        <v>0</v>
      </c>
      <c r="F404" s="14">
        <f>'Absolute counts'!F404/'Absolute counts'!F$1246*10000</f>
        <v>0</v>
      </c>
      <c r="G404" s="14">
        <f>'Absolute counts'!G404/'Absolute counts'!G$1246*10000</f>
        <v>0</v>
      </c>
      <c r="H404" s="14">
        <f>'Absolute counts'!H404/'Absolute counts'!H$1246*10000</f>
        <v>0</v>
      </c>
      <c r="I404" s="14">
        <f>'Absolute counts'!I404/'Absolute counts'!I$1246*10000</f>
        <v>0</v>
      </c>
      <c r="J404" s="14">
        <f>'Absolute counts'!J404/'Absolute counts'!J$1246*10000</f>
        <v>0</v>
      </c>
      <c r="K404" s="14">
        <f>'Absolute counts'!K404/'Absolute counts'!K$1246*10000</f>
        <v>0</v>
      </c>
      <c r="L404" s="14">
        <f>'Absolute counts'!L404/'Absolute counts'!L$1246*10000</f>
        <v>0</v>
      </c>
      <c r="M404">
        <f>'Absolute counts'!M404/'Absolute counts'!M$1246*10000</f>
        <v>0</v>
      </c>
      <c r="N404">
        <f>'Absolute counts'!N404/'Absolute counts'!N$1246*10000</f>
        <v>0</v>
      </c>
      <c r="O404">
        <f>'Absolute counts'!O404/'Absolute counts'!O$1246*10000</f>
        <v>0</v>
      </c>
      <c r="P404">
        <f>'Absolute counts'!P404/'Absolute counts'!P$1246*10000</f>
        <v>0</v>
      </c>
      <c r="Q404">
        <f t="shared" si="24"/>
        <v>0</v>
      </c>
      <c r="R404" t="str">
        <f t="shared" si="25"/>
        <v/>
      </c>
      <c r="S404">
        <f t="shared" si="26"/>
        <v>0</v>
      </c>
      <c r="T404">
        <f t="shared" si="27"/>
        <v>0</v>
      </c>
    </row>
    <row r="405" spans="1:20" x14ac:dyDescent="0.25">
      <c r="A405">
        <v>412</v>
      </c>
      <c r="B405" t="s">
        <v>164</v>
      </c>
      <c r="C405">
        <v>21600</v>
      </c>
      <c r="D405">
        <v>723</v>
      </c>
      <c r="E405" s="14">
        <f>'Absolute counts'!E405/'Absolute counts'!E$1246*10000</f>
        <v>5.4267367300599387</v>
      </c>
      <c r="F405" s="14">
        <f>'Absolute counts'!F405/'Absolute counts'!F$1246*10000</f>
        <v>4.0039676948167449</v>
      </c>
      <c r="G405" s="14">
        <f>'Absolute counts'!G405/'Absolute counts'!G$1246*10000</f>
        <v>9.9108027750247771</v>
      </c>
      <c r="H405" s="14">
        <f>'Absolute counts'!H405/'Absolute counts'!H$1246*10000</f>
        <v>7.7977349945103036</v>
      </c>
      <c r="I405" s="14">
        <f>'Absolute counts'!I405/'Absolute counts'!I$1246*10000</f>
        <v>3.3778661008946416</v>
      </c>
      <c r="J405" s="14">
        <f>'Absolute counts'!J405/'Absolute counts'!J$1246*10000</f>
        <v>7.7774012183146937</v>
      </c>
      <c r="K405" s="14">
        <f>'Absolute counts'!K405/'Absolute counts'!K$1246*10000</f>
        <v>4.1106281633120076</v>
      </c>
      <c r="L405" s="14">
        <f>'Absolute counts'!L405/'Absolute counts'!L$1246*10000</f>
        <v>7.9412268590835344</v>
      </c>
      <c r="M405">
        <f>'Absolute counts'!M405/'Absolute counts'!M$1246*10000</f>
        <v>5.1927979572268823</v>
      </c>
      <c r="N405">
        <f>'Absolute counts'!N405/'Absolute counts'!N$1246*10000</f>
        <v>12.772242570157688</v>
      </c>
      <c r="O405">
        <f>'Absolute counts'!O405/'Absolute counts'!O$1246*10000</f>
        <v>6.0027669003681385</v>
      </c>
      <c r="P405">
        <f>'Absolute counts'!P405/'Absolute counts'!P$1246*10000</f>
        <v>6.9358493179900069</v>
      </c>
      <c r="Q405">
        <f t="shared" si="24"/>
        <v>1</v>
      </c>
      <c r="R405">
        <f t="shared" si="25"/>
        <v>0.30146128552525869</v>
      </c>
      <c r="S405">
        <f t="shared" si="26"/>
        <v>6.0578768109904439</v>
      </c>
      <c r="T405">
        <f t="shared" si="27"/>
        <v>7.7689767209652505</v>
      </c>
    </row>
    <row r="406" spans="1:20" x14ac:dyDescent="0.25">
      <c r="A406">
        <v>413</v>
      </c>
      <c r="B406" t="s">
        <v>165</v>
      </c>
      <c r="C406">
        <v>100600</v>
      </c>
      <c r="D406">
        <v>933</v>
      </c>
      <c r="E406" s="14">
        <f>'Absolute counts'!E406/'Absolute counts'!E$1246*10000</f>
        <v>0.15106547642565138</v>
      </c>
      <c r="F406" s="14">
        <f>'Absolute counts'!F406/'Absolute counts'!F$1246*10000</f>
        <v>0.47433763631975379</v>
      </c>
      <c r="G406" s="14">
        <f>'Absolute counts'!G406/'Absolute counts'!G$1246*10000</f>
        <v>2.2321627871677427</v>
      </c>
      <c r="H406" s="14">
        <f>'Absolute counts'!H406/'Absolute counts'!H$1246*10000</f>
        <v>0.27467559667550973</v>
      </c>
      <c r="I406" s="14">
        <f>'Absolute counts'!I406/'Absolute counts'!I$1246*10000</f>
        <v>0</v>
      </c>
      <c r="J406" s="14">
        <f>'Absolute counts'!J406/'Absolute counts'!J$1246*10000</f>
        <v>0</v>
      </c>
      <c r="K406" s="14">
        <f>'Absolute counts'!K406/'Absolute counts'!K$1246*10000</f>
        <v>1.3137059078626003</v>
      </c>
      <c r="L406" s="14">
        <f>'Absolute counts'!L406/'Absolute counts'!L$1246*10000</f>
        <v>0.14108778683650949</v>
      </c>
      <c r="M406">
        <f>'Absolute counts'!M406/'Absolute counts'!M$1246*10000</f>
        <v>0.16355269156620103</v>
      </c>
      <c r="N406">
        <f>'Absolute counts'!N406/'Absolute counts'!N$1246*10000</f>
        <v>8.5375953009075457E-3</v>
      </c>
      <c r="O406">
        <f>'Absolute counts'!O406/'Absolute counts'!O$1246*10000</f>
        <v>0.81600112551879389</v>
      </c>
      <c r="P406">
        <f>'Absolute counts'!P406/'Absolute counts'!P$1246*10000</f>
        <v>9.1141252536005354E-3</v>
      </c>
      <c r="Q406">
        <f t="shared" si="24"/>
        <v>1</v>
      </c>
      <c r="R406">
        <f t="shared" si="25"/>
        <v>0.33210107100561004</v>
      </c>
      <c r="S406">
        <f t="shared" si="26"/>
        <v>0.6351353434930368</v>
      </c>
      <c r="T406">
        <f t="shared" si="27"/>
        <v>0.22765866489520251</v>
      </c>
    </row>
    <row r="407" spans="1:20" x14ac:dyDescent="0.25">
      <c r="A407">
        <v>414</v>
      </c>
      <c r="B407" t="s">
        <v>166</v>
      </c>
      <c r="C407">
        <v>64600</v>
      </c>
      <c r="D407">
        <v>406</v>
      </c>
      <c r="E407" s="14">
        <f>'Absolute counts'!E407/'Absolute counts'!E$1246*10000</f>
        <v>0</v>
      </c>
      <c r="F407" s="14">
        <f>'Absolute counts'!F407/'Absolute counts'!F$1246*10000</f>
        <v>0</v>
      </c>
      <c r="G407" s="14">
        <f>'Absolute counts'!G407/'Absolute counts'!G$1246*10000</f>
        <v>1.7857302297341941E-2</v>
      </c>
      <c r="H407" s="14">
        <f>'Absolute counts'!H407/'Absolute counts'!H$1246*10000</f>
        <v>2.2889633056292474E-2</v>
      </c>
      <c r="I407" s="14">
        <f>'Absolute counts'!I407/'Absolute counts'!I$1246*10000</f>
        <v>0.13560776317460238</v>
      </c>
      <c r="J407" s="14">
        <f>'Absolute counts'!J407/'Absolute counts'!J$1246*10000</f>
        <v>0</v>
      </c>
      <c r="K407" s="14">
        <f>'Absolute counts'!K407/'Absolute counts'!K$1246*10000</f>
        <v>0.12713282979315488</v>
      </c>
      <c r="L407" s="14">
        <f>'Absolute counts'!L407/'Absolute counts'!L$1246*10000</f>
        <v>4.0310796239002709E-2</v>
      </c>
      <c r="M407">
        <f>'Absolute counts'!M407/'Absolute counts'!M$1246*10000</f>
        <v>4.0888172891550258E-2</v>
      </c>
      <c r="N407">
        <f>'Absolute counts'!N407/'Absolute counts'!N$1246*10000</f>
        <v>0.10245114361089055</v>
      </c>
      <c r="O407">
        <f>'Absolute counts'!O407/'Absolute counts'!O$1246*10000</f>
        <v>3.7517293127300864E-2</v>
      </c>
      <c r="P407">
        <f>'Absolute counts'!P407/'Absolute counts'!P$1246*10000</f>
        <v>0</v>
      </c>
      <c r="Q407">
        <f t="shared" si="24"/>
        <v>1</v>
      </c>
      <c r="R407">
        <f t="shared" si="25"/>
        <v>0.9778104883142209</v>
      </c>
      <c r="S407">
        <f t="shared" si="26"/>
        <v>4.3355361188770244E-2</v>
      </c>
      <c r="T407">
        <f t="shared" si="27"/>
        <v>4.4233481173748881E-2</v>
      </c>
    </row>
    <row r="408" spans="1:20" x14ac:dyDescent="0.25">
      <c r="A408">
        <v>415</v>
      </c>
      <c r="B408" t="s">
        <v>749</v>
      </c>
      <c r="C408">
        <v>38100</v>
      </c>
      <c r="D408">
        <v>382</v>
      </c>
      <c r="E408" s="14">
        <f>'Absolute counts'!E408/'Absolute counts'!E$1246*10000</f>
        <v>0</v>
      </c>
      <c r="F408" s="14">
        <f>'Absolute counts'!F408/'Absolute counts'!F$1246*10000</f>
        <v>0</v>
      </c>
      <c r="G408" s="14">
        <f>'Absolute counts'!G408/'Absolute counts'!G$1246*10000</f>
        <v>0</v>
      </c>
      <c r="H408" s="14">
        <f>'Absolute counts'!H408/'Absolute counts'!H$1246*10000</f>
        <v>0</v>
      </c>
      <c r="I408" s="14">
        <f>'Absolute counts'!I408/'Absolute counts'!I$1246*10000</f>
        <v>0</v>
      </c>
      <c r="J408" s="14">
        <f>'Absolute counts'!J408/'Absolute counts'!J$1246*10000</f>
        <v>0</v>
      </c>
      <c r="K408" s="14">
        <f>'Absolute counts'!K408/'Absolute counts'!K$1246*10000</f>
        <v>0</v>
      </c>
      <c r="L408" s="14">
        <f>'Absolute counts'!L408/'Absolute counts'!L$1246*10000</f>
        <v>0</v>
      </c>
      <c r="M408">
        <f>'Absolute counts'!M408/'Absolute counts'!M$1246*10000</f>
        <v>0</v>
      </c>
      <c r="N408">
        <f>'Absolute counts'!N408/'Absolute counts'!N$1246*10000</f>
        <v>0</v>
      </c>
      <c r="O408">
        <f>'Absolute counts'!O408/'Absolute counts'!O$1246*10000</f>
        <v>0</v>
      </c>
      <c r="P408">
        <f>'Absolute counts'!P408/'Absolute counts'!P$1246*10000</f>
        <v>0</v>
      </c>
      <c r="Q408">
        <f t="shared" si="24"/>
        <v>0</v>
      </c>
      <c r="R408" t="str">
        <f t="shared" si="25"/>
        <v/>
      </c>
      <c r="S408">
        <f t="shared" si="26"/>
        <v>0</v>
      </c>
      <c r="T408">
        <f t="shared" si="27"/>
        <v>0</v>
      </c>
    </row>
    <row r="409" spans="1:20" x14ac:dyDescent="0.25">
      <c r="A409">
        <v>416</v>
      </c>
      <c r="B409" t="s">
        <v>750</v>
      </c>
      <c r="C409">
        <v>36700</v>
      </c>
      <c r="D409">
        <v>788</v>
      </c>
      <c r="E409" s="14">
        <f>'Absolute counts'!E409/'Absolute counts'!E$1246*10000</f>
        <v>0</v>
      </c>
      <c r="F409" s="14">
        <f>'Absolute counts'!F409/'Absolute counts'!F$1246*10000</f>
        <v>0</v>
      </c>
      <c r="G409" s="14">
        <f>'Absolute counts'!G409/'Absolute counts'!G$1246*10000</f>
        <v>0</v>
      </c>
      <c r="H409" s="14">
        <f>'Absolute counts'!H409/'Absolute counts'!H$1246*10000</f>
        <v>0</v>
      </c>
      <c r="I409" s="14">
        <f>'Absolute counts'!I409/'Absolute counts'!I$1246*10000</f>
        <v>0</v>
      </c>
      <c r="J409" s="14">
        <f>'Absolute counts'!J409/'Absolute counts'!J$1246*10000</f>
        <v>0</v>
      </c>
      <c r="K409" s="14">
        <f>'Absolute counts'!K409/'Absolute counts'!K$1246*10000</f>
        <v>0</v>
      </c>
      <c r="L409" s="14">
        <f>'Absolute counts'!L409/'Absolute counts'!L$1246*10000</f>
        <v>0</v>
      </c>
      <c r="M409">
        <f>'Absolute counts'!M409/'Absolute counts'!M$1246*10000</f>
        <v>0</v>
      </c>
      <c r="N409">
        <f>'Absolute counts'!N409/'Absolute counts'!N$1246*10000</f>
        <v>0</v>
      </c>
      <c r="O409">
        <f>'Absolute counts'!O409/'Absolute counts'!O$1246*10000</f>
        <v>0</v>
      </c>
      <c r="P409">
        <f>'Absolute counts'!P409/'Absolute counts'!P$1246*10000</f>
        <v>0</v>
      </c>
      <c r="Q409">
        <f t="shared" si="24"/>
        <v>0</v>
      </c>
      <c r="R409" t="str">
        <f t="shared" si="25"/>
        <v/>
      </c>
      <c r="S409">
        <f t="shared" si="26"/>
        <v>0</v>
      </c>
      <c r="T409">
        <f t="shared" si="27"/>
        <v>0</v>
      </c>
    </row>
    <row r="410" spans="1:20" x14ac:dyDescent="0.25">
      <c r="A410">
        <v>418</v>
      </c>
      <c r="B410" t="s">
        <v>751</v>
      </c>
      <c r="C410">
        <v>51000</v>
      </c>
      <c r="D410">
        <v>403</v>
      </c>
      <c r="E410" s="14">
        <f>'Absolute counts'!E410/'Absolute counts'!E$1246*10000</f>
        <v>0</v>
      </c>
      <c r="F410" s="14">
        <f>'Absolute counts'!F410/'Absolute counts'!F$1246*10000</f>
        <v>0</v>
      </c>
      <c r="G410" s="14">
        <f>'Absolute counts'!G410/'Absolute counts'!G$1246*10000</f>
        <v>0</v>
      </c>
      <c r="H410" s="14">
        <f>'Absolute counts'!H410/'Absolute counts'!H$1246*10000</f>
        <v>0</v>
      </c>
      <c r="I410" s="14">
        <f>'Absolute counts'!I410/'Absolute counts'!I$1246*10000</f>
        <v>0</v>
      </c>
      <c r="J410" s="14">
        <f>'Absolute counts'!J410/'Absolute counts'!J$1246*10000</f>
        <v>0</v>
      </c>
      <c r="K410" s="14">
        <f>'Absolute counts'!K410/'Absolute counts'!K$1246*10000</f>
        <v>0</v>
      </c>
      <c r="L410" s="14">
        <f>'Absolute counts'!L410/'Absolute counts'!L$1246*10000</f>
        <v>0</v>
      </c>
      <c r="M410">
        <f>'Absolute counts'!M410/'Absolute counts'!M$1246*10000</f>
        <v>0</v>
      </c>
      <c r="N410">
        <f>'Absolute counts'!N410/'Absolute counts'!N$1246*10000</f>
        <v>0</v>
      </c>
      <c r="O410">
        <f>'Absolute counts'!O410/'Absolute counts'!O$1246*10000</f>
        <v>0</v>
      </c>
      <c r="P410">
        <f>'Absolute counts'!P410/'Absolute counts'!P$1246*10000</f>
        <v>0</v>
      </c>
      <c r="Q410">
        <f t="shared" si="24"/>
        <v>0</v>
      </c>
      <c r="R410" t="str">
        <f t="shared" si="25"/>
        <v/>
      </c>
      <c r="S410">
        <f t="shared" si="26"/>
        <v>0</v>
      </c>
      <c r="T410">
        <f t="shared" si="27"/>
        <v>0</v>
      </c>
    </row>
    <row r="411" spans="1:20" x14ac:dyDescent="0.25">
      <c r="A411">
        <v>419</v>
      </c>
      <c r="B411" t="s">
        <v>752</v>
      </c>
      <c r="C411">
        <v>44100</v>
      </c>
      <c r="D411">
        <v>934</v>
      </c>
      <c r="E411" s="14">
        <f>'Absolute counts'!E411/'Absolute counts'!E$1246*10000</f>
        <v>0</v>
      </c>
      <c r="F411" s="14">
        <f>'Absolute counts'!F411/'Absolute counts'!F$1246*10000</f>
        <v>0</v>
      </c>
      <c r="G411" s="14">
        <f>'Absolute counts'!G411/'Absolute counts'!G$1246*10000</f>
        <v>0</v>
      </c>
      <c r="H411" s="14">
        <f>'Absolute counts'!H411/'Absolute counts'!H$1246*10000</f>
        <v>0</v>
      </c>
      <c r="I411" s="14">
        <f>'Absolute counts'!I411/'Absolute counts'!I$1246*10000</f>
        <v>0</v>
      </c>
      <c r="J411" s="14">
        <f>'Absolute counts'!J411/'Absolute counts'!J$1246*10000</f>
        <v>0</v>
      </c>
      <c r="K411" s="14">
        <f>'Absolute counts'!K411/'Absolute counts'!K$1246*10000</f>
        <v>0</v>
      </c>
      <c r="L411" s="14">
        <f>'Absolute counts'!L411/'Absolute counts'!L$1246*10000</f>
        <v>0</v>
      </c>
      <c r="M411">
        <f>'Absolute counts'!M411/'Absolute counts'!M$1246*10000</f>
        <v>0</v>
      </c>
      <c r="N411">
        <f>'Absolute counts'!N411/'Absolute counts'!N$1246*10000</f>
        <v>0</v>
      </c>
      <c r="O411">
        <f>'Absolute counts'!O411/'Absolute counts'!O$1246*10000</f>
        <v>0</v>
      </c>
      <c r="P411">
        <f>'Absolute counts'!P411/'Absolute counts'!P$1246*10000</f>
        <v>0</v>
      </c>
      <c r="Q411">
        <f t="shared" si="24"/>
        <v>0</v>
      </c>
      <c r="R411" t="str">
        <f t="shared" si="25"/>
        <v/>
      </c>
      <c r="S411">
        <f t="shared" si="26"/>
        <v>0</v>
      </c>
      <c r="T411">
        <f t="shared" si="27"/>
        <v>0</v>
      </c>
    </row>
    <row r="412" spans="1:20" x14ac:dyDescent="0.25">
      <c r="A412">
        <v>420</v>
      </c>
      <c r="B412" t="s">
        <v>753</v>
      </c>
      <c r="C412">
        <v>111600</v>
      </c>
      <c r="D412">
        <v>745</v>
      </c>
      <c r="E412" s="14">
        <f>'Absolute counts'!E412/'Absolute counts'!E$1246*10000</f>
        <v>0</v>
      </c>
      <c r="F412" s="14">
        <f>'Absolute counts'!F412/'Absolute counts'!F$1246*10000</f>
        <v>0</v>
      </c>
      <c r="G412" s="14">
        <f>'Absolute counts'!G412/'Absolute counts'!G$1246*10000</f>
        <v>0</v>
      </c>
      <c r="H412" s="14">
        <f>'Absolute counts'!H412/'Absolute counts'!H$1246*10000</f>
        <v>0</v>
      </c>
      <c r="I412" s="14">
        <f>'Absolute counts'!I412/'Absolute counts'!I$1246*10000</f>
        <v>0</v>
      </c>
      <c r="J412" s="14">
        <f>'Absolute counts'!J412/'Absolute counts'!J$1246*10000</f>
        <v>0</v>
      </c>
      <c r="K412" s="14">
        <f>'Absolute counts'!K412/'Absolute counts'!K$1246*10000</f>
        <v>0</v>
      </c>
      <c r="L412" s="14">
        <f>'Absolute counts'!L412/'Absolute counts'!L$1246*10000</f>
        <v>0</v>
      </c>
      <c r="M412">
        <f>'Absolute counts'!M412/'Absolute counts'!M$1246*10000</f>
        <v>0</v>
      </c>
      <c r="N412">
        <f>'Absolute counts'!N412/'Absolute counts'!N$1246*10000</f>
        <v>0</v>
      </c>
      <c r="O412">
        <f>'Absolute counts'!O412/'Absolute counts'!O$1246*10000</f>
        <v>0</v>
      </c>
      <c r="P412">
        <f>'Absolute counts'!P412/'Absolute counts'!P$1246*10000</f>
        <v>0</v>
      </c>
      <c r="Q412">
        <f t="shared" si="24"/>
        <v>0</v>
      </c>
      <c r="R412" t="str">
        <f t="shared" si="25"/>
        <v/>
      </c>
      <c r="S412">
        <f t="shared" si="26"/>
        <v>0</v>
      </c>
      <c r="T412">
        <f t="shared" si="27"/>
        <v>0</v>
      </c>
    </row>
    <row r="413" spans="1:20" x14ac:dyDescent="0.25">
      <c r="A413">
        <v>421</v>
      </c>
      <c r="B413" t="s">
        <v>167</v>
      </c>
      <c r="C413">
        <v>15600</v>
      </c>
      <c r="D413">
        <v>409</v>
      </c>
      <c r="E413" s="14">
        <f>'Absolute counts'!E413/'Absolute counts'!E$1246*10000</f>
        <v>3.1026524773576094</v>
      </c>
      <c r="F413" s="14">
        <f>'Absolute counts'!F413/'Absolute counts'!F$1246*10000</f>
        <v>10.184308073924125</v>
      </c>
      <c r="G413" s="14">
        <f>'Absolute counts'!G413/'Absolute counts'!G$1246*10000</f>
        <v>0.25000223216278716</v>
      </c>
      <c r="H413" s="14">
        <f>'Absolute counts'!H413/'Absolute counts'!H$1246*10000</f>
        <v>3.7767894542882581</v>
      </c>
      <c r="I413" s="14">
        <f>'Absolute counts'!I413/'Absolute counts'!I$1246*10000</f>
        <v>2.3299879309090774</v>
      </c>
      <c r="J413" s="14">
        <f>'Absolute counts'!J413/'Absolute counts'!J$1246*10000</f>
        <v>0.82553420753060991</v>
      </c>
      <c r="K413" s="14">
        <f>'Absolute counts'!K413/'Absolute counts'!K$1246*10000</f>
        <v>1.3984611277247037</v>
      </c>
      <c r="L413" s="14">
        <f>'Absolute counts'!L413/'Absolute counts'!L$1246*10000</f>
        <v>9.452881718046136</v>
      </c>
      <c r="M413">
        <f>'Absolute counts'!M413/'Absolute counts'!M$1246*10000</f>
        <v>22.406718744569538</v>
      </c>
      <c r="N413">
        <f>'Absolute counts'!N413/'Absolute counts'!N$1246*10000</f>
        <v>2.1941619923332394</v>
      </c>
      <c r="O413">
        <f>'Absolute counts'!O413/'Absolute counts'!O$1246*10000</f>
        <v>2.2604169109198771</v>
      </c>
      <c r="P413">
        <f>'Absolute counts'!P413/'Absolute counts'!P$1246*10000</f>
        <v>2.5246126952473484</v>
      </c>
      <c r="Q413">
        <f t="shared" si="24"/>
        <v>1</v>
      </c>
      <c r="R413">
        <f t="shared" si="25"/>
        <v>0.22349975740110201</v>
      </c>
      <c r="S413">
        <f t="shared" si="26"/>
        <v>3.1239622148424528</v>
      </c>
      <c r="T413">
        <f t="shared" si="27"/>
        <v>7.7677584122232286</v>
      </c>
    </row>
    <row r="414" spans="1:20" x14ac:dyDescent="0.25">
      <c r="A414">
        <v>422</v>
      </c>
      <c r="B414" t="s">
        <v>168</v>
      </c>
      <c r="C414">
        <v>64700</v>
      </c>
      <c r="D414">
        <v>406</v>
      </c>
      <c r="E414" s="14">
        <f>'Absolute counts'!E414/'Absolute counts'!E$1246*10000</f>
        <v>17.093639678625628</v>
      </c>
      <c r="F414" s="14">
        <f>'Absolute counts'!F414/'Absolute counts'!F$1246*10000</f>
        <v>5.5804427802323975E-2</v>
      </c>
      <c r="G414" s="14">
        <f>'Absolute counts'!G414/'Absolute counts'!G$1246*10000</f>
        <v>1.7857302297341941E-2</v>
      </c>
      <c r="H414" s="14">
        <f>'Absolute counts'!H414/'Absolute counts'!H$1246*10000</f>
        <v>17.441900388894865</v>
      </c>
      <c r="I414" s="14">
        <f>'Absolute counts'!I414/'Absolute counts'!I$1246*10000</f>
        <v>10.232222130447271</v>
      </c>
      <c r="J414" s="14">
        <f>'Absolute counts'!J414/'Absolute counts'!J$1246*10000</f>
        <v>4.1928447908791506</v>
      </c>
      <c r="K414" s="14">
        <f>'Absolute counts'!K414/'Absolute counts'!K$1246*10000</f>
        <v>22.092860644054916</v>
      </c>
      <c r="L414" s="14">
        <f>'Absolute counts'!L414/'Absolute counts'!L$1246*10000</f>
        <v>0.36279716615102442</v>
      </c>
      <c r="M414">
        <f>'Absolute counts'!M414/'Absolute counts'!M$1246*10000</f>
        <v>3.3732742635528963</v>
      </c>
      <c r="N414">
        <f>'Absolute counts'!N414/'Absolute counts'!N$1246*10000</f>
        <v>15.265220398022693</v>
      </c>
      <c r="O414">
        <f>'Absolute counts'!O414/'Absolute counts'!O$1246*10000</f>
        <v>15.353952212347878</v>
      </c>
      <c r="P414">
        <f>'Absolute counts'!P414/'Absolute counts'!P$1246*10000</f>
        <v>13.151682740945573</v>
      </c>
      <c r="Q414">
        <f t="shared" si="24"/>
        <v>1</v>
      </c>
      <c r="R414">
        <f t="shared" si="25"/>
        <v>0.89450402691701547</v>
      </c>
      <c r="S414">
        <f t="shared" si="26"/>
        <v>10.161018480428785</v>
      </c>
      <c r="T414">
        <f t="shared" si="27"/>
        <v>9.5013853562040147</v>
      </c>
    </row>
    <row r="415" spans="1:20" x14ac:dyDescent="0.25">
      <c r="A415">
        <v>423</v>
      </c>
      <c r="B415" t="s">
        <v>169</v>
      </c>
      <c r="C415">
        <v>38200</v>
      </c>
      <c r="D415">
        <v>375</v>
      </c>
      <c r="E415" s="14">
        <f>'Absolute counts'!E415/'Absolute counts'!E$1246*10000</f>
        <v>3.8347390169588431</v>
      </c>
      <c r="F415" s="14">
        <f>'Absolute counts'!F415/'Absolute counts'!F$1246*10000</f>
        <v>0.92077305873834558</v>
      </c>
      <c r="G415" s="14">
        <f>'Absolute counts'!G415/'Absolute counts'!G$1246*10000</f>
        <v>0.83929320797507123</v>
      </c>
      <c r="H415" s="14">
        <f>'Absolute counts'!H415/'Absolute counts'!H$1246*10000</f>
        <v>6.6532533416956792</v>
      </c>
      <c r="I415" s="14">
        <f>'Absolute counts'!I415/'Absolute counts'!I$1246*10000</f>
        <v>2.6628433496103741</v>
      </c>
      <c r="J415" s="14">
        <f>'Absolute counts'!J415/'Absolute counts'!J$1246*10000</f>
        <v>1.7596913371047211</v>
      </c>
      <c r="K415" s="14">
        <f>'Absolute counts'!K415/'Absolute counts'!K$1246*10000</f>
        <v>3.0088103051046655</v>
      </c>
      <c r="L415" s="14">
        <f>'Absolute counts'!L415/'Absolute counts'!L$1246*10000</f>
        <v>0.70543893418254744</v>
      </c>
      <c r="M415">
        <f>'Absolute counts'!M415/'Absolute counts'!M$1246*10000</f>
        <v>0.69509893915635435</v>
      </c>
      <c r="N415">
        <f>'Absolute counts'!N415/'Absolute counts'!N$1246*10000</f>
        <v>10.99642274756892</v>
      </c>
      <c r="O415">
        <f>'Absolute counts'!O415/'Absolute counts'!O$1246*10000</f>
        <v>1.9133819494923443</v>
      </c>
      <c r="P415">
        <f>'Absolute counts'!P415/'Absolute counts'!P$1246*10000</f>
        <v>6.9996481947652107</v>
      </c>
      <c r="Q415">
        <f t="shared" si="24"/>
        <v>1</v>
      </c>
      <c r="R415">
        <f t="shared" si="25"/>
        <v>0.4686535773416195</v>
      </c>
      <c r="S415">
        <f t="shared" si="26"/>
        <v>2.8113433738839575</v>
      </c>
      <c r="T415">
        <f t="shared" si="27"/>
        <v>4.2619981530330744</v>
      </c>
    </row>
    <row r="416" spans="1:20" x14ac:dyDescent="0.25">
      <c r="A416">
        <v>424</v>
      </c>
      <c r="B416" t="s">
        <v>754</v>
      </c>
      <c r="C416">
        <v>36800</v>
      </c>
      <c r="D416">
        <v>788</v>
      </c>
      <c r="E416" s="14">
        <f>'Absolute counts'!E416/'Absolute counts'!E$1246*10000</f>
        <v>0</v>
      </c>
      <c r="F416" s="14">
        <f>'Absolute counts'!F416/'Absolute counts'!F$1246*10000</f>
        <v>0</v>
      </c>
      <c r="G416" s="14">
        <f>'Absolute counts'!G416/'Absolute counts'!G$1246*10000</f>
        <v>0</v>
      </c>
      <c r="H416" s="14">
        <f>'Absolute counts'!H416/'Absolute counts'!H$1246*10000</f>
        <v>0</v>
      </c>
      <c r="I416" s="14">
        <f>'Absolute counts'!I416/'Absolute counts'!I$1246*10000</f>
        <v>0</v>
      </c>
      <c r="J416" s="14">
        <f>'Absolute counts'!J416/'Absolute counts'!J$1246*10000</f>
        <v>0</v>
      </c>
      <c r="K416" s="14">
        <f>'Absolute counts'!K416/'Absolute counts'!K$1246*10000</f>
        <v>0</v>
      </c>
      <c r="L416" s="14">
        <f>'Absolute counts'!L416/'Absolute counts'!L$1246*10000</f>
        <v>0</v>
      </c>
      <c r="M416">
        <f>'Absolute counts'!M416/'Absolute counts'!M$1246*10000</f>
        <v>0</v>
      </c>
      <c r="N416">
        <f>'Absolute counts'!N416/'Absolute counts'!N$1246*10000</f>
        <v>0</v>
      </c>
      <c r="O416">
        <f>'Absolute counts'!O416/'Absolute counts'!O$1246*10000</f>
        <v>0</v>
      </c>
      <c r="P416">
        <f>'Absolute counts'!P416/'Absolute counts'!P$1246*10000</f>
        <v>0</v>
      </c>
      <c r="Q416">
        <f t="shared" si="24"/>
        <v>0</v>
      </c>
      <c r="R416" t="str">
        <f t="shared" si="25"/>
        <v/>
      </c>
      <c r="S416">
        <f t="shared" si="26"/>
        <v>0</v>
      </c>
      <c r="T416">
        <f t="shared" si="27"/>
        <v>0</v>
      </c>
    </row>
    <row r="417" spans="1:20" x14ac:dyDescent="0.25">
      <c r="A417">
        <v>425</v>
      </c>
      <c r="B417" t="s">
        <v>755</v>
      </c>
      <c r="C417">
        <v>16900</v>
      </c>
      <c r="D417">
        <v>669</v>
      </c>
      <c r="E417" s="14">
        <f>'Absolute counts'!E417/'Absolute counts'!E$1246*10000</f>
        <v>0</v>
      </c>
      <c r="F417" s="14">
        <f>'Absolute counts'!F417/'Absolute counts'!F$1246*10000</f>
        <v>0</v>
      </c>
      <c r="G417" s="14">
        <f>'Absolute counts'!G417/'Absolute counts'!G$1246*10000</f>
        <v>0</v>
      </c>
      <c r="H417" s="14">
        <f>'Absolute counts'!H417/'Absolute counts'!H$1246*10000</f>
        <v>0</v>
      </c>
      <c r="I417" s="14">
        <f>'Absolute counts'!I417/'Absolute counts'!I$1246*10000</f>
        <v>0</v>
      </c>
      <c r="J417" s="14">
        <f>'Absolute counts'!J417/'Absolute counts'!J$1246*10000</f>
        <v>0</v>
      </c>
      <c r="K417" s="14">
        <f>'Absolute counts'!K417/'Absolute counts'!K$1246*10000</f>
        <v>0</v>
      </c>
      <c r="L417" s="14">
        <f>'Absolute counts'!L417/'Absolute counts'!L$1246*10000</f>
        <v>0</v>
      </c>
      <c r="M417">
        <f>'Absolute counts'!M417/'Absolute counts'!M$1246*10000</f>
        <v>0</v>
      </c>
      <c r="N417">
        <f>'Absolute counts'!N417/'Absolute counts'!N$1246*10000</f>
        <v>0</v>
      </c>
      <c r="O417">
        <f>'Absolute counts'!O417/'Absolute counts'!O$1246*10000</f>
        <v>0</v>
      </c>
      <c r="P417">
        <f>'Absolute counts'!P417/'Absolute counts'!P$1246*10000</f>
        <v>0</v>
      </c>
      <c r="Q417">
        <f t="shared" si="24"/>
        <v>0</v>
      </c>
      <c r="R417" t="str">
        <f t="shared" si="25"/>
        <v/>
      </c>
      <c r="S417">
        <f t="shared" si="26"/>
        <v>0</v>
      </c>
      <c r="T417">
        <f t="shared" si="27"/>
        <v>0</v>
      </c>
    </row>
    <row r="418" spans="1:20" x14ac:dyDescent="0.25">
      <c r="A418">
        <v>426</v>
      </c>
      <c r="B418" t="s">
        <v>756</v>
      </c>
      <c r="C418">
        <v>51100</v>
      </c>
      <c r="D418">
        <v>403</v>
      </c>
      <c r="E418" s="14">
        <f>'Absolute counts'!E418/'Absolute counts'!E$1246*10000</f>
        <v>0</v>
      </c>
      <c r="F418" s="14">
        <f>'Absolute counts'!F418/'Absolute counts'!F$1246*10000</f>
        <v>0</v>
      </c>
      <c r="G418" s="14">
        <f>'Absolute counts'!G418/'Absolute counts'!G$1246*10000</f>
        <v>0</v>
      </c>
      <c r="H418" s="14">
        <f>'Absolute counts'!H418/'Absolute counts'!H$1246*10000</f>
        <v>0</v>
      </c>
      <c r="I418" s="14">
        <f>'Absolute counts'!I418/'Absolute counts'!I$1246*10000</f>
        <v>0</v>
      </c>
      <c r="J418" s="14">
        <f>'Absolute counts'!J418/'Absolute counts'!J$1246*10000</f>
        <v>0</v>
      </c>
      <c r="K418" s="14">
        <f>'Absolute counts'!K418/'Absolute counts'!K$1246*10000</f>
        <v>0</v>
      </c>
      <c r="L418" s="14">
        <f>'Absolute counts'!L418/'Absolute counts'!L$1246*10000</f>
        <v>0</v>
      </c>
      <c r="M418">
        <f>'Absolute counts'!M418/'Absolute counts'!M$1246*10000</f>
        <v>0</v>
      </c>
      <c r="N418">
        <f>'Absolute counts'!N418/'Absolute counts'!N$1246*10000</f>
        <v>0</v>
      </c>
      <c r="O418">
        <f>'Absolute counts'!O418/'Absolute counts'!O$1246*10000</f>
        <v>0</v>
      </c>
      <c r="P418">
        <f>'Absolute counts'!P418/'Absolute counts'!P$1246*10000</f>
        <v>0</v>
      </c>
      <c r="Q418">
        <f t="shared" si="24"/>
        <v>0</v>
      </c>
      <c r="R418" t="str">
        <f t="shared" si="25"/>
        <v/>
      </c>
      <c r="S418">
        <f t="shared" si="26"/>
        <v>0</v>
      </c>
      <c r="T418">
        <f t="shared" si="27"/>
        <v>0</v>
      </c>
    </row>
    <row r="419" spans="1:20" x14ac:dyDescent="0.25">
      <c r="A419">
        <v>427</v>
      </c>
      <c r="B419" t="s">
        <v>170</v>
      </c>
      <c r="C419">
        <v>29500</v>
      </c>
      <c r="D419">
        <v>895</v>
      </c>
      <c r="E419" s="14">
        <f>'Absolute counts'!E419/'Absolute counts'!E$1246*10000</f>
        <v>1.3595892878308624</v>
      </c>
      <c r="F419" s="14">
        <f>'Absolute counts'!F419/'Absolute counts'!F$1246*10000</f>
        <v>16.406501773883249</v>
      </c>
      <c r="G419" s="14">
        <f>'Absolute counts'!G419/'Absolute counts'!G$1246*10000</f>
        <v>35.857463013062613</v>
      </c>
      <c r="H419" s="14">
        <f>'Absolute counts'!H419/'Absolute counts'!H$1246*10000</f>
        <v>23.850997644656761</v>
      </c>
      <c r="I419" s="14">
        <f>'Absolute counts'!I419/'Absolute counts'!I$1246*10000</f>
        <v>14.929181927676682</v>
      </c>
      <c r="J419" s="14">
        <f>'Absolute counts'!J419/'Absolute counts'!J$1246*10000</f>
        <v>25.135344160866204</v>
      </c>
      <c r="K419" s="14">
        <f>'Absolute counts'!K419/'Absolute counts'!K$1246*10000</f>
        <v>3.8563625037256979</v>
      </c>
      <c r="L419" s="14">
        <f>'Absolute counts'!L419/'Absolute counts'!L$1246*10000</f>
        <v>9.35210472744863</v>
      </c>
      <c r="M419">
        <f>'Absolute counts'!M419/'Absolute counts'!M$1246*10000</f>
        <v>25.411999452098485</v>
      </c>
      <c r="N419">
        <f>'Absolute counts'!N419/'Absolute counts'!N$1246*10000</f>
        <v>4.9005797027209317</v>
      </c>
      <c r="O419">
        <f>'Absolute counts'!O419/'Absolute counts'!O$1246*10000</f>
        <v>2.9451075104931177</v>
      </c>
      <c r="P419">
        <f>'Absolute counts'!P419/'Absolute counts'!P$1246*10000</f>
        <v>8.7404461182029127</v>
      </c>
      <c r="Q419">
        <f t="shared" si="24"/>
        <v>1</v>
      </c>
      <c r="R419">
        <f t="shared" si="25"/>
        <v>0.29696725232224991</v>
      </c>
      <c r="S419">
        <f t="shared" si="26"/>
        <v>17.342205758814579</v>
      </c>
      <c r="T419">
        <f t="shared" si="27"/>
        <v>10.270047502192815</v>
      </c>
    </row>
    <row r="420" spans="1:20" x14ac:dyDescent="0.25">
      <c r="A420">
        <v>428</v>
      </c>
      <c r="B420" t="s">
        <v>757</v>
      </c>
      <c r="C420">
        <v>111800</v>
      </c>
      <c r="D420">
        <v>737</v>
      </c>
      <c r="E420" s="14">
        <f>'Absolute counts'!E420/'Absolute counts'!E$1246*10000</f>
        <v>0</v>
      </c>
      <c r="F420" s="14">
        <f>'Absolute counts'!F420/'Absolute counts'!F$1246*10000</f>
        <v>0</v>
      </c>
      <c r="G420" s="14">
        <f>'Absolute counts'!G420/'Absolute counts'!G$1246*10000</f>
        <v>0</v>
      </c>
      <c r="H420" s="14">
        <f>'Absolute counts'!H420/'Absolute counts'!H$1246*10000</f>
        <v>0</v>
      </c>
      <c r="I420" s="14">
        <f>'Absolute counts'!I420/'Absolute counts'!I$1246*10000</f>
        <v>0</v>
      </c>
      <c r="J420" s="14">
        <f>'Absolute counts'!J420/'Absolute counts'!J$1246*10000</f>
        <v>0</v>
      </c>
      <c r="K420" s="14">
        <f>'Absolute counts'!K420/'Absolute counts'!K$1246*10000</f>
        <v>0</v>
      </c>
      <c r="L420" s="14">
        <f>'Absolute counts'!L420/'Absolute counts'!L$1246*10000</f>
        <v>0</v>
      </c>
      <c r="M420">
        <f>'Absolute counts'!M420/'Absolute counts'!M$1246*10000</f>
        <v>0</v>
      </c>
      <c r="N420">
        <f>'Absolute counts'!N420/'Absolute counts'!N$1246*10000</f>
        <v>0</v>
      </c>
      <c r="O420">
        <f>'Absolute counts'!O420/'Absolute counts'!O$1246*10000</f>
        <v>0</v>
      </c>
      <c r="P420">
        <f>'Absolute counts'!P420/'Absolute counts'!P$1246*10000</f>
        <v>0</v>
      </c>
      <c r="Q420">
        <f t="shared" si="24"/>
        <v>0</v>
      </c>
      <c r="R420" t="str">
        <f t="shared" si="25"/>
        <v/>
      </c>
      <c r="S420">
        <f t="shared" si="26"/>
        <v>0</v>
      </c>
      <c r="T420">
        <f t="shared" si="27"/>
        <v>0</v>
      </c>
    </row>
    <row r="421" spans="1:20" x14ac:dyDescent="0.25">
      <c r="A421">
        <v>429</v>
      </c>
      <c r="B421" t="s">
        <v>758</v>
      </c>
      <c r="C421">
        <v>91300</v>
      </c>
      <c r="D421">
        <v>386</v>
      </c>
      <c r="E421" s="14">
        <f>'Absolute counts'!E421/'Absolute counts'!E$1246*10000</f>
        <v>0</v>
      </c>
      <c r="F421" s="14">
        <f>'Absolute counts'!F421/'Absolute counts'!F$1246*10000</f>
        <v>0</v>
      </c>
      <c r="G421" s="14">
        <f>'Absolute counts'!G421/'Absolute counts'!G$1246*10000</f>
        <v>0</v>
      </c>
      <c r="H421" s="14">
        <f>'Absolute counts'!H421/'Absolute counts'!H$1246*10000</f>
        <v>0</v>
      </c>
      <c r="I421" s="14">
        <f>'Absolute counts'!I421/'Absolute counts'!I$1246*10000</f>
        <v>0</v>
      </c>
      <c r="J421" s="14">
        <f>'Absolute counts'!J421/'Absolute counts'!J$1246*10000</f>
        <v>0</v>
      </c>
      <c r="K421" s="14">
        <f>'Absolute counts'!K421/'Absolute counts'!K$1246*10000</f>
        <v>0</v>
      </c>
      <c r="L421" s="14">
        <f>'Absolute counts'!L421/'Absolute counts'!L$1246*10000</f>
        <v>0</v>
      </c>
      <c r="M421">
        <f>'Absolute counts'!M421/'Absolute counts'!M$1246*10000</f>
        <v>0</v>
      </c>
      <c r="N421">
        <f>'Absolute counts'!N421/'Absolute counts'!N$1246*10000</f>
        <v>0</v>
      </c>
      <c r="O421">
        <f>'Absolute counts'!O421/'Absolute counts'!O$1246*10000</f>
        <v>0</v>
      </c>
      <c r="P421">
        <f>'Absolute counts'!P421/'Absolute counts'!P$1246*10000</f>
        <v>0</v>
      </c>
      <c r="Q421">
        <f t="shared" si="24"/>
        <v>0</v>
      </c>
      <c r="R421" t="str">
        <f t="shared" si="25"/>
        <v/>
      </c>
      <c r="S421">
        <f t="shared" si="26"/>
        <v>0</v>
      </c>
      <c r="T421">
        <f t="shared" si="27"/>
        <v>0</v>
      </c>
    </row>
    <row r="422" spans="1:20" x14ac:dyDescent="0.25">
      <c r="A422">
        <v>430</v>
      </c>
      <c r="B422" t="s">
        <v>171</v>
      </c>
      <c r="C422">
        <v>26900</v>
      </c>
      <c r="D422">
        <v>886</v>
      </c>
      <c r="E422" s="14">
        <f>'Absolute counts'!E422/'Absolute counts'!E$1246*10000</f>
        <v>2.602974363026608</v>
      </c>
      <c r="F422" s="14">
        <f>'Absolute counts'!F422/'Absolute counts'!F$1246*10000</f>
        <v>1.2695507325028703</v>
      </c>
      <c r="G422" s="14">
        <f>'Absolute counts'!G422/'Absolute counts'!G$1246*10000</f>
        <v>1.5357279975714069</v>
      </c>
      <c r="H422" s="14">
        <f>'Absolute counts'!H422/'Absolute counts'!H$1246*10000</f>
        <v>2.1745151403477854</v>
      </c>
      <c r="I422" s="14">
        <f>'Absolute counts'!I422/'Absolute counts'!I$1246*10000</f>
        <v>4.2654805507647655</v>
      </c>
      <c r="J422" s="14">
        <f>'Absolute counts'!J422/'Absolute counts'!J$1246*10000</f>
        <v>10.775393866715328</v>
      </c>
      <c r="K422" s="14">
        <f>'Absolute counts'!K422/'Absolute counts'!K$1246*10000</f>
        <v>6.1871310499335372</v>
      </c>
      <c r="L422" s="14">
        <f>'Absolute counts'!L422/'Absolute counts'!L$1246*10000</f>
        <v>4.8372955486803253</v>
      </c>
      <c r="M422">
        <f>'Absolute counts'!M422/'Absolute counts'!M$1246*10000</f>
        <v>2.8008398430711923</v>
      </c>
      <c r="N422">
        <f>'Absolute counts'!N422/'Absolute counts'!N$1246*10000</f>
        <v>6.2922077367688614</v>
      </c>
      <c r="O422">
        <f>'Absolute counts'!O422/'Absolute counts'!O$1246*10000</f>
        <v>16.198091307712147</v>
      </c>
      <c r="P422">
        <f>'Absolute counts'!P422/'Absolute counts'!P$1246*10000</f>
        <v>11.06454805787105</v>
      </c>
      <c r="Q422">
        <f t="shared" si="24"/>
        <v>1</v>
      </c>
      <c r="R422">
        <f t="shared" si="25"/>
        <v>0.13336762437697949</v>
      </c>
      <c r="S422">
        <f t="shared" si="26"/>
        <v>4.1158248144089002</v>
      </c>
      <c r="T422">
        <f t="shared" si="27"/>
        <v>8.2385964988207157</v>
      </c>
    </row>
    <row r="423" spans="1:20" x14ac:dyDescent="0.25">
      <c r="A423">
        <v>431</v>
      </c>
      <c r="B423" t="s">
        <v>759</v>
      </c>
      <c r="C423">
        <v>38300</v>
      </c>
      <c r="D423">
        <v>423</v>
      </c>
      <c r="E423" s="14">
        <f>'Absolute counts'!E423/'Absolute counts'!E$1246*10000</f>
        <v>0</v>
      </c>
      <c r="F423" s="14">
        <f>'Absolute counts'!F423/'Absolute counts'!F$1246*10000</f>
        <v>0</v>
      </c>
      <c r="G423" s="14">
        <f>'Absolute counts'!G423/'Absolute counts'!G$1246*10000</f>
        <v>0</v>
      </c>
      <c r="H423" s="14">
        <f>'Absolute counts'!H423/'Absolute counts'!H$1246*10000</f>
        <v>0</v>
      </c>
      <c r="I423" s="14">
        <f>'Absolute counts'!I423/'Absolute counts'!I$1246*10000</f>
        <v>0</v>
      </c>
      <c r="J423" s="14">
        <f>'Absolute counts'!J423/'Absolute counts'!J$1246*10000</f>
        <v>0</v>
      </c>
      <c r="K423" s="14">
        <f>'Absolute counts'!K423/'Absolute counts'!K$1246*10000</f>
        <v>0</v>
      </c>
      <c r="L423" s="14">
        <f>'Absolute counts'!L423/'Absolute counts'!L$1246*10000</f>
        <v>0</v>
      </c>
      <c r="M423">
        <f>'Absolute counts'!M423/'Absolute counts'!M$1246*10000</f>
        <v>0</v>
      </c>
      <c r="N423">
        <f>'Absolute counts'!N423/'Absolute counts'!N$1246*10000</f>
        <v>0</v>
      </c>
      <c r="O423">
        <f>'Absolute counts'!O423/'Absolute counts'!O$1246*10000</f>
        <v>0</v>
      </c>
      <c r="P423">
        <f>'Absolute counts'!P423/'Absolute counts'!P$1246*10000</f>
        <v>0</v>
      </c>
      <c r="Q423">
        <f t="shared" si="24"/>
        <v>0</v>
      </c>
      <c r="R423" t="str">
        <f t="shared" si="25"/>
        <v/>
      </c>
      <c r="S423">
        <f t="shared" si="26"/>
        <v>0</v>
      </c>
      <c r="T423">
        <f t="shared" si="27"/>
        <v>0</v>
      </c>
    </row>
    <row r="424" spans="1:20" x14ac:dyDescent="0.25">
      <c r="A424">
        <v>432</v>
      </c>
      <c r="B424" t="s">
        <v>760</v>
      </c>
      <c r="C424">
        <v>70400</v>
      </c>
      <c r="D424">
        <v>332</v>
      </c>
      <c r="E424" s="14">
        <f>'Absolute counts'!E424/'Absolute counts'!E$1246*10000</f>
        <v>0</v>
      </c>
      <c r="F424" s="14">
        <f>'Absolute counts'!F424/'Absolute counts'!F$1246*10000</f>
        <v>0</v>
      </c>
      <c r="G424" s="14">
        <f>'Absolute counts'!G424/'Absolute counts'!G$1246*10000</f>
        <v>0</v>
      </c>
      <c r="H424" s="14">
        <f>'Absolute counts'!H424/'Absolute counts'!H$1246*10000</f>
        <v>0</v>
      </c>
      <c r="I424" s="14">
        <f>'Absolute counts'!I424/'Absolute counts'!I$1246*10000</f>
        <v>0</v>
      </c>
      <c r="J424" s="14">
        <f>'Absolute counts'!J424/'Absolute counts'!J$1246*10000</f>
        <v>0</v>
      </c>
      <c r="K424" s="14">
        <f>'Absolute counts'!K424/'Absolute counts'!K$1246*10000</f>
        <v>0</v>
      </c>
      <c r="L424" s="14">
        <f>'Absolute counts'!L424/'Absolute counts'!L$1246*10000</f>
        <v>0</v>
      </c>
      <c r="M424">
        <f>'Absolute counts'!M424/'Absolute counts'!M$1246*10000</f>
        <v>0</v>
      </c>
      <c r="N424">
        <f>'Absolute counts'!N424/'Absolute counts'!N$1246*10000</f>
        <v>0</v>
      </c>
      <c r="O424">
        <f>'Absolute counts'!O424/'Absolute counts'!O$1246*10000</f>
        <v>0</v>
      </c>
      <c r="P424">
        <f>'Absolute counts'!P424/'Absolute counts'!P$1246*10000</f>
        <v>0</v>
      </c>
      <c r="Q424">
        <f t="shared" si="24"/>
        <v>0</v>
      </c>
      <c r="R424" t="str">
        <f t="shared" si="25"/>
        <v/>
      </c>
      <c r="S424">
        <f t="shared" si="26"/>
        <v>0</v>
      </c>
      <c r="T424">
        <f t="shared" si="27"/>
        <v>0</v>
      </c>
    </row>
    <row r="425" spans="1:20" x14ac:dyDescent="0.25">
      <c r="A425">
        <v>433</v>
      </c>
      <c r="B425" t="s">
        <v>172</v>
      </c>
      <c r="C425">
        <v>15200</v>
      </c>
      <c r="D425">
        <v>394</v>
      </c>
      <c r="E425" s="14">
        <f>'Absolute counts'!E425/'Absolute counts'!E$1246*10000</f>
        <v>2.9051053158779112</v>
      </c>
      <c r="F425" s="14">
        <f>'Absolute counts'!F425/'Absolute counts'!F$1246*10000</f>
        <v>1.2555996255522892</v>
      </c>
      <c r="G425" s="14">
        <f>'Absolute counts'!G425/'Absolute counts'!G$1246*10000</f>
        <v>4.357181760551434</v>
      </c>
      <c r="H425" s="14">
        <f>'Absolute counts'!H425/'Absolute counts'!H$1246*10000</f>
        <v>5.6384796095333796</v>
      </c>
      <c r="I425" s="14">
        <f>'Absolute counts'!I425/'Absolute counts'!I$1246*10000</f>
        <v>3.8463292827705406</v>
      </c>
      <c r="J425" s="14">
        <f>'Absolute counts'!J425/'Absolute counts'!J$1246*10000</f>
        <v>4.0624972844269491</v>
      </c>
      <c r="K425" s="14">
        <f>'Absolute counts'!K425/'Absolute counts'!K$1246*10000</f>
        <v>1.4125869977017209</v>
      </c>
      <c r="L425" s="14">
        <f>'Absolute counts'!L425/'Absolute counts'!L$1246*10000</f>
        <v>2.4388031724596639</v>
      </c>
      <c r="M425">
        <f>'Absolute counts'!M425/'Absolute counts'!M$1246*10000</f>
        <v>4.7021398825282787</v>
      </c>
      <c r="N425">
        <f>'Absolute counts'!N425/'Absolute counts'!N$1246*10000</f>
        <v>5.370147444270847</v>
      </c>
      <c r="O425">
        <f>'Absolute counts'!O425/'Absolute counts'!O$1246*10000</f>
        <v>1.3975191689919573</v>
      </c>
      <c r="P425">
        <f>'Absolute counts'!P425/'Absolute counts'!P$1246*10000</f>
        <v>2.0233358062993188</v>
      </c>
      <c r="Q425">
        <f t="shared" si="24"/>
        <v>1</v>
      </c>
      <c r="R425">
        <f t="shared" si="25"/>
        <v>0.86647357226250321</v>
      </c>
      <c r="S425">
        <f t="shared" si="26"/>
        <v>3.3539685537734605</v>
      </c>
      <c r="T425">
        <f t="shared" si="27"/>
        <v>3.1863890949100133</v>
      </c>
    </row>
    <row r="426" spans="1:20" x14ac:dyDescent="0.25">
      <c r="A426">
        <v>434</v>
      </c>
      <c r="B426" t="s">
        <v>173</v>
      </c>
      <c r="C426">
        <v>26100</v>
      </c>
      <c r="D426">
        <v>879</v>
      </c>
      <c r="E426" s="14">
        <f>'Absolute counts'!E426/'Absolute counts'!E$1246*10000</f>
        <v>9.9238397590389447</v>
      </c>
      <c r="F426" s="14">
        <f>'Absolute counts'!F426/'Absolute counts'!F$1246*10000</f>
        <v>8.4125174912003384</v>
      </c>
      <c r="G426" s="14">
        <f>'Absolute counts'!G426/'Absolute counts'!G$1246*10000</f>
        <v>17.857302297341942</v>
      </c>
      <c r="H426" s="14">
        <f>'Absolute counts'!H426/'Absolute counts'!H$1246*10000</f>
        <v>12.528259159477415</v>
      </c>
      <c r="I426" s="14">
        <f>'Absolute counts'!I426/'Absolute counts'!I$1246*10000</f>
        <v>4.142200766060582</v>
      </c>
      <c r="J426" s="14">
        <f>'Absolute counts'!J426/'Absolute counts'!J$1246*10000</f>
        <v>15.120310748455383</v>
      </c>
      <c r="K426" s="14">
        <f>'Absolute counts'!K426/'Absolute counts'!K$1246*10000</f>
        <v>6.3001380097496753</v>
      </c>
      <c r="L426" s="14">
        <f>'Absolute counts'!L426/'Absolute counts'!L$1246*10000</f>
        <v>16.809602031664131</v>
      </c>
      <c r="M426">
        <f>'Absolute counts'!M426/'Absolute counts'!M$1246*10000</f>
        <v>14.494857290054567</v>
      </c>
      <c r="N426">
        <f>'Absolute counts'!N426/'Absolute counts'!N$1246*10000</f>
        <v>5.3445346583681239</v>
      </c>
      <c r="O426">
        <f>'Absolute counts'!O426/'Absolute counts'!O$1246*10000</f>
        <v>25.230379628109834</v>
      </c>
      <c r="P426">
        <f>'Absolute counts'!P426/'Absolute counts'!P$1246*10000</f>
        <v>21.618705101540467</v>
      </c>
      <c r="Q426">
        <f t="shared" si="24"/>
        <v>1</v>
      </c>
      <c r="R426">
        <f t="shared" si="25"/>
        <v>0.11954681182740884</v>
      </c>
      <c r="S426">
        <f t="shared" si="26"/>
        <v>10.612081175903468</v>
      </c>
      <c r="T426">
        <f t="shared" si="27"/>
        <v>16.699615741947426</v>
      </c>
    </row>
    <row r="427" spans="1:20" x14ac:dyDescent="0.25">
      <c r="A427">
        <v>435</v>
      </c>
      <c r="B427" t="s">
        <v>761</v>
      </c>
      <c r="C427">
        <v>51500</v>
      </c>
      <c r="D427">
        <v>403</v>
      </c>
      <c r="E427" s="14">
        <f>'Absolute counts'!E427/'Absolute counts'!E$1246*10000</f>
        <v>0</v>
      </c>
      <c r="F427" s="14">
        <f>'Absolute counts'!F427/'Absolute counts'!F$1246*10000</f>
        <v>0</v>
      </c>
      <c r="G427" s="14">
        <f>'Absolute counts'!G427/'Absolute counts'!G$1246*10000</f>
        <v>0</v>
      </c>
      <c r="H427" s="14">
        <f>'Absolute counts'!H427/'Absolute counts'!H$1246*10000</f>
        <v>0</v>
      </c>
      <c r="I427" s="14">
        <f>'Absolute counts'!I427/'Absolute counts'!I$1246*10000</f>
        <v>0</v>
      </c>
      <c r="J427" s="14">
        <f>'Absolute counts'!J427/'Absolute counts'!J$1246*10000</f>
        <v>0</v>
      </c>
      <c r="K427" s="14">
        <f>'Absolute counts'!K427/'Absolute counts'!K$1246*10000</f>
        <v>0</v>
      </c>
      <c r="L427" s="14">
        <f>'Absolute counts'!L427/'Absolute counts'!L$1246*10000</f>
        <v>0</v>
      </c>
      <c r="M427">
        <f>'Absolute counts'!M427/'Absolute counts'!M$1246*10000</f>
        <v>0</v>
      </c>
      <c r="N427">
        <f>'Absolute counts'!N427/'Absolute counts'!N$1246*10000</f>
        <v>0</v>
      </c>
      <c r="O427">
        <f>'Absolute counts'!O427/'Absolute counts'!O$1246*10000</f>
        <v>0</v>
      </c>
      <c r="P427">
        <f>'Absolute counts'!P427/'Absolute counts'!P$1246*10000</f>
        <v>0</v>
      </c>
      <c r="Q427">
        <f t="shared" si="24"/>
        <v>0</v>
      </c>
      <c r="R427" t="str">
        <f t="shared" si="25"/>
        <v/>
      </c>
      <c r="S427">
        <f t="shared" si="26"/>
        <v>0</v>
      </c>
      <c r="T427">
        <f t="shared" si="27"/>
        <v>0</v>
      </c>
    </row>
    <row r="428" spans="1:20" x14ac:dyDescent="0.25">
      <c r="A428">
        <v>436</v>
      </c>
      <c r="B428" t="s">
        <v>174</v>
      </c>
      <c r="C428">
        <v>111900</v>
      </c>
      <c r="D428">
        <v>737</v>
      </c>
      <c r="E428" s="14">
        <f>'Absolute counts'!E428/'Absolute counts'!E$1246*10000</f>
        <v>1.7663040320537702</v>
      </c>
      <c r="F428" s="14">
        <f>'Absolute counts'!F428/'Absolute counts'!F$1246*10000</f>
        <v>1.8415461174766912</v>
      </c>
      <c r="G428" s="14">
        <f>'Absolute counts'!G428/'Absolute counts'!G$1246*10000</f>
        <v>3.5714604594683882E-2</v>
      </c>
      <c r="H428" s="14">
        <f>'Absolute counts'!H428/'Absolute counts'!H$1246*10000</f>
        <v>8.2021185118381368</v>
      </c>
      <c r="I428" s="14">
        <f>'Absolute counts'!I428/'Absolute counts'!I$1246*10000</f>
        <v>0.64105488046175685</v>
      </c>
      <c r="J428" s="14">
        <f>'Absolute counts'!J428/'Absolute counts'!J$1246*10000</f>
        <v>0.6951867010784083</v>
      </c>
      <c r="K428" s="14">
        <f>'Absolute counts'!K428/'Absolute counts'!K$1246*10000</f>
        <v>0.24013978960929258</v>
      </c>
      <c r="L428" s="14">
        <f>'Absolute counts'!L428/'Absolute counts'!L$1246*10000</f>
        <v>0.12093238871700814</v>
      </c>
      <c r="M428">
        <f>'Absolute counts'!M428/'Absolute counts'!M$1246*10000</f>
        <v>1.0426484087345314</v>
      </c>
      <c r="N428">
        <f>'Absolute counts'!N428/'Absolute counts'!N$1246*10000</f>
        <v>9.3913548309983011E-2</v>
      </c>
      <c r="O428">
        <f>'Absolute counts'!O428/'Absolute counts'!O$1246*10000</f>
        <v>0.98482894459164771</v>
      </c>
      <c r="P428">
        <f>'Absolute counts'!P428/'Absolute counts'!P$1246*10000</f>
        <v>4.5570626268002679E-2</v>
      </c>
      <c r="Q428">
        <f t="shared" si="24"/>
        <v>1</v>
      </c>
      <c r="R428">
        <f t="shared" si="25"/>
        <v>0.29111104154348622</v>
      </c>
      <c r="S428">
        <f t="shared" si="26"/>
        <v>1.9174378053018197</v>
      </c>
      <c r="T428">
        <f t="shared" si="27"/>
        <v>0.45757878332423463</v>
      </c>
    </row>
    <row r="429" spans="1:20" x14ac:dyDescent="0.25">
      <c r="A429">
        <v>437</v>
      </c>
      <c r="B429" t="s">
        <v>762</v>
      </c>
      <c r="C429">
        <v>91400</v>
      </c>
      <c r="D429">
        <v>386</v>
      </c>
      <c r="E429" s="14">
        <f>'Absolute counts'!E429/'Absolute counts'!E$1246*10000</f>
        <v>0</v>
      </c>
      <c r="F429" s="14">
        <f>'Absolute counts'!F429/'Absolute counts'!F$1246*10000</f>
        <v>0</v>
      </c>
      <c r="G429" s="14">
        <f>'Absolute counts'!G429/'Absolute counts'!G$1246*10000</f>
        <v>0</v>
      </c>
      <c r="H429" s="14">
        <f>'Absolute counts'!H429/'Absolute counts'!H$1246*10000</f>
        <v>0</v>
      </c>
      <c r="I429" s="14">
        <f>'Absolute counts'!I429/'Absolute counts'!I$1246*10000</f>
        <v>0</v>
      </c>
      <c r="J429" s="14">
        <f>'Absolute counts'!J429/'Absolute counts'!J$1246*10000</f>
        <v>0</v>
      </c>
      <c r="K429" s="14">
        <f>'Absolute counts'!K429/'Absolute counts'!K$1246*10000</f>
        <v>0</v>
      </c>
      <c r="L429" s="14">
        <f>'Absolute counts'!L429/'Absolute counts'!L$1246*10000</f>
        <v>0</v>
      </c>
      <c r="M429">
        <f>'Absolute counts'!M429/'Absolute counts'!M$1246*10000</f>
        <v>0</v>
      </c>
      <c r="N429">
        <f>'Absolute counts'!N429/'Absolute counts'!N$1246*10000</f>
        <v>0</v>
      </c>
      <c r="O429">
        <f>'Absolute counts'!O429/'Absolute counts'!O$1246*10000</f>
        <v>0</v>
      </c>
      <c r="P429">
        <f>'Absolute counts'!P429/'Absolute counts'!P$1246*10000</f>
        <v>0</v>
      </c>
      <c r="Q429">
        <f t="shared" si="24"/>
        <v>0</v>
      </c>
      <c r="R429" t="str">
        <f t="shared" si="25"/>
        <v/>
      </c>
      <c r="S429">
        <f t="shared" si="26"/>
        <v>0</v>
      </c>
      <c r="T429">
        <f t="shared" si="27"/>
        <v>0</v>
      </c>
    </row>
    <row r="430" spans="1:20" x14ac:dyDescent="0.25">
      <c r="A430">
        <v>438</v>
      </c>
      <c r="B430" t="s">
        <v>763</v>
      </c>
      <c r="C430">
        <v>38400</v>
      </c>
      <c r="D430">
        <v>423</v>
      </c>
      <c r="E430" s="14">
        <f>'Absolute counts'!E430/'Absolute counts'!E$1246*10000</f>
        <v>0</v>
      </c>
      <c r="F430" s="14">
        <f>'Absolute counts'!F430/'Absolute counts'!F$1246*10000</f>
        <v>0</v>
      </c>
      <c r="G430" s="14">
        <f>'Absolute counts'!G430/'Absolute counts'!G$1246*10000</f>
        <v>0</v>
      </c>
      <c r="H430" s="14">
        <f>'Absolute counts'!H430/'Absolute counts'!H$1246*10000</f>
        <v>0</v>
      </c>
      <c r="I430" s="14">
        <f>'Absolute counts'!I430/'Absolute counts'!I$1246*10000</f>
        <v>0</v>
      </c>
      <c r="J430" s="14">
        <f>'Absolute counts'!J430/'Absolute counts'!J$1246*10000</f>
        <v>0</v>
      </c>
      <c r="K430" s="14">
        <f>'Absolute counts'!K430/'Absolute counts'!K$1246*10000</f>
        <v>0</v>
      </c>
      <c r="L430" s="14">
        <f>'Absolute counts'!L430/'Absolute counts'!L$1246*10000</f>
        <v>0</v>
      </c>
      <c r="M430">
        <f>'Absolute counts'!M430/'Absolute counts'!M$1246*10000</f>
        <v>0</v>
      </c>
      <c r="N430">
        <f>'Absolute counts'!N430/'Absolute counts'!N$1246*10000</f>
        <v>0</v>
      </c>
      <c r="O430">
        <f>'Absolute counts'!O430/'Absolute counts'!O$1246*10000</f>
        <v>0</v>
      </c>
      <c r="P430">
        <f>'Absolute counts'!P430/'Absolute counts'!P$1246*10000</f>
        <v>0</v>
      </c>
      <c r="Q430">
        <f t="shared" si="24"/>
        <v>0</v>
      </c>
      <c r="R430" t="str">
        <f t="shared" si="25"/>
        <v/>
      </c>
      <c r="S430">
        <f t="shared" si="26"/>
        <v>0</v>
      </c>
      <c r="T430">
        <f t="shared" si="27"/>
        <v>0</v>
      </c>
    </row>
    <row r="431" spans="1:20" x14ac:dyDescent="0.25">
      <c r="A431">
        <v>439</v>
      </c>
      <c r="B431" t="s">
        <v>764</v>
      </c>
      <c r="C431">
        <v>76300</v>
      </c>
      <c r="D431">
        <v>63</v>
      </c>
      <c r="E431" s="14">
        <f>'Absolute counts'!E431/'Absolute counts'!E$1246*10000</f>
        <v>0</v>
      </c>
      <c r="F431" s="14">
        <f>'Absolute counts'!F431/'Absolute counts'!F$1246*10000</f>
        <v>0</v>
      </c>
      <c r="G431" s="14">
        <f>'Absolute counts'!G431/'Absolute counts'!G$1246*10000</f>
        <v>0</v>
      </c>
      <c r="H431" s="14">
        <f>'Absolute counts'!H431/'Absolute counts'!H$1246*10000</f>
        <v>0</v>
      </c>
      <c r="I431" s="14">
        <f>'Absolute counts'!I431/'Absolute counts'!I$1246*10000</f>
        <v>0</v>
      </c>
      <c r="J431" s="14">
        <f>'Absolute counts'!J431/'Absolute counts'!J$1246*10000</f>
        <v>0</v>
      </c>
      <c r="K431" s="14">
        <f>'Absolute counts'!K431/'Absolute counts'!K$1246*10000</f>
        <v>0</v>
      </c>
      <c r="L431" s="14">
        <f>'Absolute counts'!L431/'Absolute counts'!L$1246*10000</f>
        <v>0</v>
      </c>
      <c r="M431">
        <f>'Absolute counts'!M431/'Absolute counts'!M$1246*10000</f>
        <v>0</v>
      </c>
      <c r="N431">
        <f>'Absolute counts'!N431/'Absolute counts'!N$1246*10000</f>
        <v>0</v>
      </c>
      <c r="O431">
        <f>'Absolute counts'!O431/'Absolute counts'!O$1246*10000</f>
        <v>0</v>
      </c>
      <c r="P431">
        <f>'Absolute counts'!P431/'Absolute counts'!P$1246*10000</f>
        <v>0</v>
      </c>
      <c r="Q431">
        <f t="shared" si="24"/>
        <v>0</v>
      </c>
      <c r="R431" t="str">
        <f t="shared" si="25"/>
        <v/>
      </c>
      <c r="S431">
        <f t="shared" si="26"/>
        <v>0</v>
      </c>
      <c r="T431">
        <f t="shared" si="27"/>
        <v>0</v>
      </c>
    </row>
    <row r="432" spans="1:20" x14ac:dyDescent="0.25">
      <c r="A432">
        <v>440</v>
      </c>
      <c r="B432" t="s">
        <v>175</v>
      </c>
      <c r="C432">
        <v>21800</v>
      </c>
      <c r="D432">
        <v>723</v>
      </c>
      <c r="E432" s="14">
        <f>'Absolute counts'!E432/'Absolute counts'!E$1246*10000</f>
        <v>8.97096521543099</v>
      </c>
      <c r="F432" s="14">
        <f>'Absolute counts'!F432/'Absolute counts'!F$1246*10000</f>
        <v>5.6781005288864641</v>
      </c>
      <c r="G432" s="14">
        <f>'Absolute counts'!G432/'Absolute counts'!G$1246*10000</f>
        <v>10.000089286511487</v>
      </c>
      <c r="H432" s="14">
        <f>'Absolute counts'!H432/'Absolute counts'!H$1246*10000</f>
        <v>3.4868541022418871</v>
      </c>
      <c r="I432" s="14">
        <f>'Absolute counts'!I432/'Absolute counts'!I$1246*10000</f>
        <v>3.8586572612409591</v>
      </c>
      <c r="J432" s="14">
        <f>'Absolute counts'!J432/'Absolute counts'!J$1246*10000</f>
        <v>8.5377616726192027</v>
      </c>
      <c r="K432" s="14">
        <f>'Absolute counts'!K432/'Absolute counts'!K$1246*10000</f>
        <v>4.9299286219790055</v>
      </c>
      <c r="L432" s="14">
        <f>'Absolute counts'!L432/'Absolute counts'!L$1246*10000</f>
        <v>6.9334569531084664</v>
      </c>
      <c r="M432">
        <f>'Absolute counts'!M432/'Absolute counts'!M$1246*10000</f>
        <v>9.3225034192734579</v>
      </c>
      <c r="N432">
        <f>'Absolute counts'!N432/'Absolute counts'!N$1246*10000</f>
        <v>12.541727497033186</v>
      </c>
      <c r="O432">
        <f>'Absolute counts'!O432/'Absolute counts'!O$1246*10000</f>
        <v>4.7740755504490346</v>
      </c>
      <c r="P432">
        <f>'Absolute counts'!P432/'Absolute counts'!P$1246*10000</f>
        <v>19.485999792197944</v>
      </c>
      <c r="Q432">
        <f t="shared" si="24"/>
        <v>1</v>
      </c>
      <c r="R432">
        <f t="shared" si="25"/>
        <v>0.12225977377707534</v>
      </c>
      <c r="S432">
        <f t="shared" si="26"/>
        <v>6.4946223841299986</v>
      </c>
      <c r="T432">
        <f t="shared" si="27"/>
        <v>10.611552642412418</v>
      </c>
    </row>
    <row r="433" spans="1:20" x14ac:dyDescent="0.25">
      <c r="A433">
        <v>441</v>
      </c>
      <c r="B433" t="s">
        <v>176</v>
      </c>
      <c r="C433">
        <v>15400</v>
      </c>
      <c r="D433">
        <v>394</v>
      </c>
      <c r="E433" s="14">
        <f>'Absolute counts'!E433/'Absolute counts'!E$1246*10000</f>
        <v>1.4757935004659788</v>
      </c>
      <c r="F433" s="14">
        <f>'Absolute counts'!F433/'Absolute counts'!F$1246*10000</f>
        <v>0.54409317107265875</v>
      </c>
      <c r="G433" s="14">
        <f>'Absolute counts'!G433/'Absolute counts'!G$1246*10000</f>
        <v>3.5714604594683882E-2</v>
      </c>
      <c r="H433" s="14">
        <f>'Absolute counts'!H433/'Absolute counts'!H$1246*10000</f>
        <v>0.35097437352981792</v>
      </c>
      <c r="I433" s="14">
        <f>'Absolute counts'!I433/'Absolute counts'!I$1246*10000</f>
        <v>0.83830253598845117</v>
      </c>
      <c r="J433" s="14">
        <f>'Absolute counts'!J433/'Absolute counts'!J$1246*10000</f>
        <v>1.998661765600424</v>
      </c>
      <c r="K433" s="14">
        <f>'Absolute counts'!K433/'Absolute counts'!K$1246*10000</f>
        <v>0.53678305912665392</v>
      </c>
      <c r="L433" s="14">
        <f>'Absolute counts'!L433/'Absolute counts'!L$1246*10000</f>
        <v>2.0155398119501355E-2</v>
      </c>
      <c r="M433">
        <f>'Absolute counts'!M433/'Absolute counts'!M$1246*10000</f>
        <v>1.2266451867465076</v>
      </c>
      <c r="N433">
        <f>'Absolute counts'!N433/'Absolute counts'!N$1246*10000</f>
        <v>0.97328586430346031</v>
      </c>
      <c r="O433">
        <f>'Absolute counts'!O433/'Absolute counts'!O$1246*10000</f>
        <v>0.72220789270054164</v>
      </c>
      <c r="P433">
        <f>'Absolute counts'!P433/'Absolute counts'!P$1246*10000</f>
        <v>1.1301515314464663</v>
      </c>
      <c r="Q433">
        <f t="shared" si="24"/>
        <v>1</v>
      </c>
      <c r="R433">
        <f t="shared" si="25"/>
        <v>0.97552578957992231</v>
      </c>
      <c r="S433">
        <f t="shared" si="26"/>
        <v>0.82576043005409538</v>
      </c>
      <c r="T433">
        <f t="shared" si="27"/>
        <v>0.8144891746632954</v>
      </c>
    </row>
    <row r="434" spans="1:20" x14ac:dyDescent="0.25">
      <c r="A434">
        <v>442</v>
      </c>
      <c r="B434" t="s">
        <v>177</v>
      </c>
      <c r="C434">
        <v>26000</v>
      </c>
      <c r="D434">
        <v>879</v>
      </c>
      <c r="E434" s="14">
        <f>'Absolute counts'!E434/'Absolute counts'!E$1246*10000</f>
        <v>10.714028404957736</v>
      </c>
      <c r="F434" s="14">
        <f>'Absolute counts'!F434/'Absolute counts'!F$1246*10000</f>
        <v>6.4593625181190006</v>
      </c>
      <c r="G434" s="14">
        <f>'Absolute counts'!G434/'Absolute counts'!G$1246*10000</f>
        <v>11.803676818543023</v>
      </c>
      <c r="H434" s="14">
        <f>'Absolute counts'!H434/'Absolute counts'!H$1246*10000</f>
        <v>5.1425375599803758</v>
      </c>
      <c r="I434" s="14">
        <f>'Absolute counts'!I434/'Absolute counts'!I$1246*10000</f>
        <v>5.954413601212087</v>
      </c>
      <c r="J434" s="14">
        <f>'Absolute counts'!J434/'Absolute counts'!J$1246*10000</f>
        <v>6.5390999070187785</v>
      </c>
      <c r="K434" s="14">
        <f>'Absolute counts'!K434/'Absolute counts'!K$1246*10000</f>
        <v>2.5426565958630976</v>
      </c>
      <c r="L434" s="14">
        <f>'Absolute counts'!L434/'Absolute counts'!L$1246*10000</f>
        <v>11.730441705549788</v>
      </c>
      <c r="M434">
        <f>'Absolute counts'!M434/'Absolute counts'!M$1246*10000</f>
        <v>15.271732574994019</v>
      </c>
      <c r="N434">
        <f>'Absolute counts'!N434/'Absolute counts'!N$1246*10000</f>
        <v>2.3819890889532052</v>
      </c>
      <c r="O434">
        <f>'Absolute counts'!O434/'Absolute counts'!O$1246*10000</f>
        <v>7.0532511079325619</v>
      </c>
      <c r="P434">
        <f>'Absolute counts'!P434/'Absolute counts'!P$1246*10000</f>
        <v>3.9464162348090319</v>
      </c>
      <c r="Q434">
        <f t="shared" si="24"/>
        <v>1</v>
      </c>
      <c r="R434">
        <f t="shared" si="25"/>
        <v>0.67804856770640054</v>
      </c>
      <c r="S434">
        <f t="shared" si="26"/>
        <v>7.0222536293848723</v>
      </c>
      <c r="T434">
        <f t="shared" si="27"/>
        <v>8.0767661424477204</v>
      </c>
    </row>
    <row r="435" spans="1:20" x14ac:dyDescent="0.25">
      <c r="A435">
        <v>443</v>
      </c>
      <c r="B435" t="s">
        <v>178</v>
      </c>
      <c r="C435">
        <v>112100</v>
      </c>
      <c r="D435">
        <v>618</v>
      </c>
      <c r="E435" s="14">
        <f>'Absolute counts'!E435/'Absolute counts'!E$1246*10000</f>
        <v>93.009851793147206</v>
      </c>
      <c r="F435" s="14">
        <f>'Absolute counts'!F435/'Absolute counts'!F$1246*10000</f>
        <v>38.839881750417483</v>
      </c>
      <c r="G435" s="14">
        <f>'Absolute counts'!G435/'Absolute counts'!G$1246*10000</f>
        <v>5.3929052937972655</v>
      </c>
      <c r="H435" s="14">
        <f>'Absolute counts'!H435/'Absolute counts'!H$1246*10000</f>
        <v>62.755743962668532</v>
      </c>
      <c r="I435" s="14">
        <f>'Absolute counts'!I435/'Absolute counts'!I$1246*10000</f>
        <v>64.56162324958116</v>
      </c>
      <c r="J435" s="14">
        <f>'Absolute counts'!J435/'Absolute counts'!J$1246*10000</f>
        <v>61.132980526082534</v>
      </c>
      <c r="K435" s="14">
        <f>'Absolute counts'!K435/'Absolute counts'!K$1246*10000</f>
        <v>32.659011386863789</v>
      </c>
      <c r="L435" s="14">
        <f>'Absolute counts'!L435/'Absolute counts'!L$1246*10000</f>
        <v>9.7753680879581566</v>
      </c>
      <c r="M435">
        <f>'Absolute counts'!M435/'Absolute counts'!M$1246*10000</f>
        <v>10.222043222887564</v>
      </c>
      <c r="N435">
        <f>'Absolute counts'!N435/'Absolute counts'!N$1246*10000</f>
        <v>20.609755056390817</v>
      </c>
      <c r="O435">
        <f>'Absolute counts'!O435/'Absolute counts'!O$1246*10000</f>
        <v>62.372499824137684</v>
      </c>
      <c r="P435">
        <f>'Absolute counts'!P435/'Absolute counts'!P$1246*10000</f>
        <v>25.738289716167913</v>
      </c>
      <c r="Q435">
        <f t="shared" si="24"/>
        <v>1</v>
      </c>
      <c r="R435">
        <f t="shared" si="25"/>
        <v>0.12199494491327674</v>
      </c>
      <c r="S435">
        <f t="shared" si="26"/>
        <v>51.193142566079707</v>
      </c>
      <c r="T435">
        <f t="shared" si="27"/>
        <v>25.743591181508428</v>
      </c>
    </row>
    <row r="436" spans="1:20" x14ac:dyDescent="0.25">
      <c r="A436">
        <v>444</v>
      </c>
      <c r="B436" t="s">
        <v>765</v>
      </c>
      <c r="C436">
        <v>67100</v>
      </c>
      <c r="D436">
        <v>856</v>
      </c>
      <c r="E436" s="14">
        <f>'Absolute counts'!E436/'Absolute counts'!E$1246*10000</f>
        <v>0</v>
      </c>
      <c r="F436" s="14">
        <f>'Absolute counts'!F436/'Absolute counts'!F$1246*10000</f>
        <v>0</v>
      </c>
      <c r="G436" s="14">
        <f>'Absolute counts'!G436/'Absolute counts'!G$1246*10000</f>
        <v>0</v>
      </c>
      <c r="H436" s="14">
        <f>'Absolute counts'!H436/'Absolute counts'!H$1246*10000</f>
        <v>0</v>
      </c>
      <c r="I436" s="14">
        <f>'Absolute counts'!I436/'Absolute counts'!I$1246*10000</f>
        <v>0</v>
      </c>
      <c r="J436" s="14">
        <f>'Absolute counts'!J436/'Absolute counts'!J$1246*10000</f>
        <v>0</v>
      </c>
      <c r="K436" s="14">
        <f>'Absolute counts'!K436/'Absolute counts'!K$1246*10000</f>
        <v>0</v>
      </c>
      <c r="L436" s="14">
        <f>'Absolute counts'!L436/'Absolute counts'!L$1246*10000</f>
        <v>0</v>
      </c>
      <c r="M436">
        <f>'Absolute counts'!M436/'Absolute counts'!M$1246*10000</f>
        <v>0</v>
      </c>
      <c r="N436">
        <f>'Absolute counts'!N436/'Absolute counts'!N$1246*10000</f>
        <v>0</v>
      </c>
      <c r="O436">
        <f>'Absolute counts'!O436/'Absolute counts'!O$1246*10000</f>
        <v>0</v>
      </c>
      <c r="P436">
        <f>'Absolute counts'!P436/'Absolute counts'!P$1246*10000</f>
        <v>0</v>
      </c>
      <c r="Q436">
        <f t="shared" si="24"/>
        <v>0</v>
      </c>
      <c r="R436" t="str">
        <f t="shared" si="25"/>
        <v/>
      </c>
      <c r="S436">
        <f t="shared" si="26"/>
        <v>0</v>
      </c>
      <c r="T436">
        <f t="shared" si="27"/>
        <v>0</v>
      </c>
    </row>
    <row r="437" spans="1:20" x14ac:dyDescent="0.25">
      <c r="A437">
        <v>445</v>
      </c>
      <c r="B437" t="s">
        <v>766</v>
      </c>
      <c r="C437">
        <v>91500</v>
      </c>
      <c r="D437">
        <v>386</v>
      </c>
      <c r="E437" s="14">
        <f>'Absolute counts'!E437/'Absolute counts'!E$1246*10000</f>
        <v>0</v>
      </c>
      <c r="F437" s="14">
        <f>'Absolute counts'!F437/'Absolute counts'!F$1246*10000</f>
        <v>0</v>
      </c>
      <c r="G437" s="14">
        <f>'Absolute counts'!G437/'Absolute counts'!G$1246*10000</f>
        <v>0</v>
      </c>
      <c r="H437" s="14">
        <f>'Absolute counts'!H437/'Absolute counts'!H$1246*10000</f>
        <v>0</v>
      </c>
      <c r="I437" s="14">
        <f>'Absolute counts'!I437/'Absolute counts'!I$1246*10000</f>
        <v>0</v>
      </c>
      <c r="J437" s="14">
        <f>'Absolute counts'!J437/'Absolute counts'!J$1246*10000</f>
        <v>0</v>
      </c>
      <c r="K437" s="14">
        <f>'Absolute counts'!K437/'Absolute counts'!K$1246*10000</f>
        <v>0</v>
      </c>
      <c r="L437" s="14">
        <f>'Absolute counts'!L437/'Absolute counts'!L$1246*10000</f>
        <v>0</v>
      </c>
      <c r="M437">
        <f>'Absolute counts'!M437/'Absolute counts'!M$1246*10000</f>
        <v>0</v>
      </c>
      <c r="N437">
        <f>'Absolute counts'!N437/'Absolute counts'!N$1246*10000</f>
        <v>0</v>
      </c>
      <c r="O437">
        <f>'Absolute counts'!O437/'Absolute counts'!O$1246*10000</f>
        <v>0</v>
      </c>
      <c r="P437">
        <f>'Absolute counts'!P437/'Absolute counts'!P$1246*10000</f>
        <v>0</v>
      </c>
      <c r="Q437">
        <f t="shared" si="24"/>
        <v>0</v>
      </c>
      <c r="R437" t="str">
        <f t="shared" si="25"/>
        <v/>
      </c>
      <c r="S437">
        <f t="shared" si="26"/>
        <v>0</v>
      </c>
      <c r="T437">
        <f t="shared" si="27"/>
        <v>0</v>
      </c>
    </row>
    <row r="438" spans="1:20" x14ac:dyDescent="0.25">
      <c r="A438">
        <v>446</v>
      </c>
      <c r="B438" t="s">
        <v>767</v>
      </c>
      <c r="C438">
        <v>38500</v>
      </c>
      <c r="D438">
        <v>423</v>
      </c>
      <c r="E438" s="14">
        <f>'Absolute counts'!E438/'Absolute counts'!E$1246*10000</f>
        <v>0</v>
      </c>
      <c r="F438" s="14">
        <f>'Absolute counts'!F438/'Absolute counts'!F$1246*10000</f>
        <v>0</v>
      </c>
      <c r="G438" s="14">
        <f>'Absolute counts'!G438/'Absolute counts'!G$1246*10000</f>
        <v>0</v>
      </c>
      <c r="H438" s="14">
        <f>'Absolute counts'!H438/'Absolute counts'!H$1246*10000</f>
        <v>0</v>
      </c>
      <c r="I438" s="14">
        <f>'Absolute counts'!I438/'Absolute counts'!I$1246*10000</f>
        <v>0</v>
      </c>
      <c r="J438" s="14">
        <f>'Absolute counts'!J438/'Absolute counts'!J$1246*10000</f>
        <v>0</v>
      </c>
      <c r="K438" s="14">
        <f>'Absolute counts'!K438/'Absolute counts'!K$1246*10000</f>
        <v>0</v>
      </c>
      <c r="L438" s="14">
        <f>'Absolute counts'!L438/'Absolute counts'!L$1246*10000</f>
        <v>0</v>
      </c>
      <c r="M438">
        <f>'Absolute counts'!M438/'Absolute counts'!M$1246*10000</f>
        <v>0</v>
      </c>
      <c r="N438">
        <f>'Absolute counts'!N438/'Absolute counts'!N$1246*10000</f>
        <v>0</v>
      </c>
      <c r="O438">
        <f>'Absolute counts'!O438/'Absolute counts'!O$1246*10000</f>
        <v>0</v>
      </c>
      <c r="P438">
        <f>'Absolute counts'!P438/'Absolute counts'!P$1246*10000</f>
        <v>0</v>
      </c>
      <c r="Q438">
        <f t="shared" si="24"/>
        <v>0</v>
      </c>
      <c r="R438" t="str">
        <f t="shared" si="25"/>
        <v/>
      </c>
      <c r="S438">
        <f t="shared" si="26"/>
        <v>0</v>
      </c>
      <c r="T438">
        <f t="shared" si="27"/>
        <v>0</v>
      </c>
    </row>
    <row r="439" spans="1:20" x14ac:dyDescent="0.25">
      <c r="A439">
        <v>447</v>
      </c>
      <c r="B439" t="s">
        <v>768</v>
      </c>
      <c r="C439">
        <v>76400</v>
      </c>
      <c r="D439">
        <v>63</v>
      </c>
      <c r="E439" s="14">
        <f>'Absolute counts'!E439/'Absolute counts'!E$1246*10000</f>
        <v>0</v>
      </c>
      <c r="F439" s="14">
        <f>'Absolute counts'!F439/'Absolute counts'!F$1246*10000</f>
        <v>0</v>
      </c>
      <c r="G439" s="14">
        <f>'Absolute counts'!G439/'Absolute counts'!G$1246*10000</f>
        <v>0</v>
      </c>
      <c r="H439" s="14">
        <f>'Absolute counts'!H439/'Absolute counts'!H$1246*10000</f>
        <v>0</v>
      </c>
      <c r="I439" s="14">
        <f>'Absolute counts'!I439/'Absolute counts'!I$1246*10000</f>
        <v>0</v>
      </c>
      <c r="J439" s="14">
        <f>'Absolute counts'!J439/'Absolute counts'!J$1246*10000</f>
        <v>0</v>
      </c>
      <c r="K439" s="14">
        <f>'Absolute counts'!K439/'Absolute counts'!K$1246*10000</f>
        <v>0</v>
      </c>
      <c r="L439" s="14">
        <f>'Absolute counts'!L439/'Absolute counts'!L$1246*10000</f>
        <v>0</v>
      </c>
      <c r="M439">
        <f>'Absolute counts'!M439/'Absolute counts'!M$1246*10000</f>
        <v>0</v>
      </c>
      <c r="N439">
        <f>'Absolute counts'!N439/'Absolute counts'!N$1246*10000</f>
        <v>0</v>
      </c>
      <c r="O439">
        <f>'Absolute counts'!O439/'Absolute counts'!O$1246*10000</f>
        <v>0</v>
      </c>
      <c r="P439">
        <f>'Absolute counts'!P439/'Absolute counts'!P$1246*10000</f>
        <v>0</v>
      </c>
      <c r="Q439">
        <f t="shared" si="24"/>
        <v>0</v>
      </c>
      <c r="R439" t="str">
        <f t="shared" si="25"/>
        <v/>
      </c>
      <c r="S439">
        <f t="shared" si="26"/>
        <v>0</v>
      </c>
      <c r="T439">
        <f t="shared" si="27"/>
        <v>0</v>
      </c>
    </row>
    <row r="440" spans="1:20" x14ac:dyDescent="0.25">
      <c r="A440">
        <v>448</v>
      </c>
      <c r="B440" t="s">
        <v>179</v>
      </c>
      <c r="C440">
        <v>21500</v>
      </c>
      <c r="D440">
        <v>723</v>
      </c>
      <c r="E440" s="14">
        <f>'Absolute counts'!E440/'Absolute counts'!E$1246*10000</f>
        <v>0.74370696086474519</v>
      </c>
      <c r="F440" s="14">
        <f>'Absolute counts'!F440/'Absolute counts'!F$1246*10000</f>
        <v>2.4414437163516736</v>
      </c>
      <c r="G440" s="14">
        <f>'Absolute counts'!G440/'Absolute counts'!G$1246*10000</f>
        <v>1.8750167412209036</v>
      </c>
      <c r="H440" s="14">
        <f>'Absolute counts'!H440/'Absolute counts'!H$1246*10000</f>
        <v>4.4100693021790169</v>
      </c>
      <c r="I440" s="14">
        <f>'Absolute counts'!I440/'Absolute counts'!I$1246*10000</f>
        <v>0.83830253598845117</v>
      </c>
      <c r="J440" s="14">
        <f>'Absolute counts'!J440/'Absolute counts'!J$1246*10000</f>
        <v>2.2376321940961268</v>
      </c>
      <c r="K440" s="14">
        <f>'Absolute counts'!K440/'Absolute counts'!K$1246*10000</f>
        <v>2.1330063665295986</v>
      </c>
      <c r="L440" s="14">
        <f>'Absolute counts'!L440/'Absolute counts'!L$1246*10000</f>
        <v>2.9225327273276966</v>
      </c>
      <c r="M440">
        <f>'Absolute counts'!M440/'Absolute counts'!M$1246*10000</f>
        <v>2.9235043617458434</v>
      </c>
      <c r="N440">
        <f>'Absolute counts'!N440/'Absolute counts'!N$1246*10000</f>
        <v>1.5879927259688036</v>
      </c>
      <c r="O440">
        <f>'Absolute counts'!O440/'Absolute counts'!O$1246*10000</f>
        <v>8.7133913288156251</v>
      </c>
      <c r="P440">
        <f>'Absolute counts'!P440/'Absolute counts'!P$1246*10000</f>
        <v>2.3970149416969408</v>
      </c>
      <c r="Q440">
        <f t="shared" si="24"/>
        <v>1</v>
      </c>
      <c r="R440">
        <f t="shared" si="25"/>
        <v>0.2061515046493681</v>
      </c>
      <c r="S440">
        <f t="shared" si="26"/>
        <v>2.0970254024615018</v>
      </c>
      <c r="T440">
        <f t="shared" si="27"/>
        <v>3.7088872171109819</v>
      </c>
    </row>
    <row r="441" spans="1:20" x14ac:dyDescent="0.25">
      <c r="A441">
        <v>449</v>
      </c>
      <c r="B441" t="s">
        <v>180</v>
      </c>
      <c r="C441">
        <v>112200</v>
      </c>
      <c r="D441">
        <v>618</v>
      </c>
      <c r="E441" s="14">
        <f>'Absolute counts'!E441/'Absolute counts'!E$1246*10000</f>
        <v>0</v>
      </c>
      <c r="F441" s="14">
        <f>'Absolute counts'!F441/'Absolute counts'!F$1246*10000</f>
        <v>0</v>
      </c>
      <c r="G441" s="14">
        <f>'Absolute counts'!G441/'Absolute counts'!G$1246*10000</f>
        <v>0</v>
      </c>
      <c r="H441" s="14">
        <f>'Absolute counts'!H441/'Absolute counts'!H$1246*10000</f>
        <v>0.45016278344041866</v>
      </c>
      <c r="I441" s="14">
        <f>'Absolute counts'!I441/'Absolute counts'!I$1246*10000</f>
        <v>0.24655956940836801</v>
      </c>
      <c r="J441" s="14">
        <f>'Absolute counts'!J441/'Absolute counts'!J$1246*10000</f>
        <v>0.30414418172180363</v>
      </c>
      <c r="K441" s="14">
        <f>'Absolute counts'!K441/'Absolute counts'!K$1246*10000</f>
        <v>0.39552435935648184</v>
      </c>
      <c r="L441" s="14">
        <f>'Absolute counts'!L441/'Absolute counts'!L$1246*10000</f>
        <v>6.0466194358504068E-2</v>
      </c>
      <c r="M441">
        <f>'Absolute counts'!M441/'Absolute counts'!M$1246*10000</f>
        <v>2.0444086445775129E-2</v>
      </c>
      <c r="N441">
        <f>'Absolute counts'!N441/'Absolute counts'!N$1246*10000</f>
        <v>4.2687976504537734E-2</v>
      </c>
      <c r="O441">
        <f>'Absolute counts'!O441/'Absolute counts'!O$1246*10000</f>
        <v>5.62759396909513E-2</v>
      </c>
      <c r="P441">
        <f>'Absolute counts'!P441/'Absolute counts'!P$1246*10000</f>
        <v>9.1141252536005354E-3</v>
      </c>
      <c r="Q441">
        <f t="shared" si="24"/>
        <v>1</v>
      </c>
      <c r="R441">
        <f t="shared" si="25"/>
        <v>0.1023630737677434</v>
      </c>
      <c r="S441">
        <f t="shared" si="26"/>
        <v>0.19948441341815318</v>
      </c>
      <c r="T441">
        <f t="shared" si="27"/>
        <v>3.779766445067375E-2</v>
      </c>
    </row>
    <row r="442" spans="1:20" x14ac:dyDescent="0.25">
      <c r="A442">
        <v>450</v>
      </c>
      <c r="B442" t="s">
        <v>181</v>
      </c>
      <c r="C442">
        <v>6400</v>
      </c>
      <c r="D442">
        <v>369</v>
      </c>
      <c r="E442" s="14">
        <f>'Absolute counts'!E442/'Absolute counts'!E$1246*10000</f>
        <v>9.5171250148160365</v>
      </c>
      <c r="F442" s="14">
        <f>'Absolute counts'!F442/'Absolute counts'!F$1246*10000</f>
        <v>19.685011907269782</v>
      </c>
      <c r="G442" s="14">
        <f>'Absolute counts'!G442/'Absolute counts'!G$1246*10000</f>
        <v>2.6250234377092649</v>
      </c>
      <c r="H442" s="14">
        <f>'Absolute counts'!H442/'Absolute counts'!H$1246*10000</f>
        <v>6.7448118739208489</v>
      </c>
      <c r="I442" s="14">
        <f>'Absolute counts'!I442/'Absolute counts'!I$1246*10000</f>
        <v>5.2024069145165637</v>
      </c>
      <c r="J442" s="14">
        <f>'Absolute counts'!J442/'Absolute counts'!J$1246*10000</f>
        <v>19.747647227508541</v>
      </c>
      <c r="K442" s="14">
        <f>'Absolute counts'!K442/'Absolute counts'!K$1246*10000</f>
        <v>2.3025168062538053</v>
      </c>
      <c r="L442" s="14">
        <f>'Absolute counts'!L442/'Absolute counts'!L$1246*10000</f>
        <v>21.384877404790938</v>
      </c>
      <c r="M442">
        <f>'Absolute counts'!M442/'Absolute counts'!M$1246*10000</f>
        <v>14.535745462946116</v>
      </c>
      <c r="N442">
        <f>'Absolute counts'!N442/'Absolute counts'!N$1246*10000</f>
        <v>5.7799520187144084</v>
      </c>
      <c r="O442">
        <f>'Absolute counts'!O442/'Absolute counts'!O$1246*10000</f>
        <v>15.278917626093277</v>
      </c>
      <c r="P442">
        <f>'Absolute counts'!P442/'Absolute counts'!P$1246*10000</f>
        <v>1.7954826749593054</v>
      </c>
      <c r="Q442">
        <f t="shared" si="24"/>
        <v>1</v>
      </c>
      <c r="R442">
        <f t="shared" si="25"/>
        <v>0.60995523346783442</v>
      </c>
      <c r="S442">
        <f t="shared" si="26"/>
        <v>9.4035061688564081</v>
      </c>
      <c r="T442">
        <f t="shared" si="27"/>
        <v>11.754995037500809</v>
      </c>
    </row>
    <row r="443" spans="1:20" x14ac:dyDescent="0.25">
      <c r="A443">
        <v>451</v>
      </c>
      <c r="B443" t="s">
        <v>182</v>
      </c>
      <c r="C443">
        <v>47400</v>
      </c>
      <c r="D443">
        <v>295</v>
      </c>
      <c r="E443" s="14">
        <f>'Absolute counts'!E443/'Absolute counts'!E$1246*10000</f>
        <v>0.3834739016958843</v>
      </c>
      <c r="F443" s="14">
        <f>'Absolute counts'!F443/'Absolute counts'!F$1246*10000</f>
        <v>0.37667988766568689</v>
      </c>
      <c r="G443" s="14">
        <f>'Absolute counts'!G443/'Absolute counts'!G$1246*10000</f>
        <v>0.87500781256975513</v>
      </c>
      <c r="H443" s="14">
        <f>'Absolute counts'!H443/'Absolute counts'!H$1246*10000</f>
        <v>1.0758127536457462</v>
      </c>
      <c r="I443" s="14">
        <f>'Absolute counts'!I443/'Absolute counts'!I$1246*10000</f>
        <v>2.2683480385569852</v>
      </c>
      <c r="J443" s="14">
        <f>'Absolute counts'!J443/'Absolute counts'!J$1246*10000</f>
        <v>1.4555471553829176</v>
      </c>
      <c r="K443" s="14">
        <f>'Absolute counts'!K443/'Absolute counts'!K$1246*10000</f>
        <v>0.24013978960929258</v>
      </c>
      <c r="L443" s="14">
        <f>'Absolute counts'!L443/'Absolute counts'!L$1246*10000</f>
        <v>0.70543893418254744</v>
      </c>
      <c r="M443">
        <f>'Absolute counts'!M443/'Absolute counts'!M$1246*10000</f>
        <v>2.0239645581317376</v>
      </c>
      <c r="N443">
        <f>'Absolute counts'!N443/'Absolute counts'!N$1246*10000</f>
        <v>4.8152037497118556</v>
      </c>
      <c r="O443">
        <f>'Absolute counts'!O443/'Absolute counts'!O$1246*10000</f>
        <v>0.30013834501840692</v>
      </c>
      <c r="P443">
        <f>'Absolute counts'!P443/'Absolute counts'!P$1246*10000</f>
        <v>0.8020430223168471</v>
      </c>
      <c r="Q443">
        <f t="shared" si="24"/>
        <v>1</v>
      </c>
      <c r="R443">
        <f t="shared" si="25"/>
        <v>0.32980611381815306</v>
      </c>
      <c r="S443">
        <f t="shared" si="26"/>
        <v>0.95357276273232394</v>
      </c>
      <c r="T443">
        <f t="shared" si="27"/>
        <v>1.7293577218722789</v>
      </c>
    </row>
    <row r="444" spans="1:20" x14ac:dyDescent="0.25">
      <c r="A444">
        <v>452</v>
      </c>
      <c r="B444" t="s">
        <v>183</v>
      </c>
      <c r="C444">
        <v>72800</v>
      </c>
      <c r="D444">
        <v>141</v>
      </c>
      <c r="E444" s="14">
        <f>'Absolute counts'!E444/'Absolute counts'!E$1246*10000</f>
        <v>0</v>
      </c>
      <c r="F444" s="14">
        <f>'Absolute counts'!F444/'Absolute counts'!F$1246*10000</f>
        <v>0</v>
      </c>
      <c r="G444" s="14">
        <f>'Absolute counts'!G444/'Absolute counts'!G$1246*10000</f>
        <v>0</v>
      </c>
      <c r="H444" s="14">
        <f>'Absolute counts'!H444/'Absolute counts'!H$1246*10000</f>
        <v>0</v>
      </c>
      <c r="I444" s="14">
        <f>'Absolute counts'!I444/'Absolute counts'!I$1246*10000</f>
        <v>0</v>
      </c>
      <c r="J444" s="14">
        <f>'Absolute counts'!J444/'Absolute counts'!J$1246*10000</f>
        <v>0</v>
      </c>
      <c r="K444" s="14">
        <f>'Absolute counts'!K444/'Absolute counts'!K$1246*10000</f>
        <v>0</v>
      </c>
      <c r="L444" s="14">
        <f>'Absolute counts'!L444/'Absolute counts'!L$1246*10000</f>
        <v>0</v>
      </c>
      <c r="M444">
        <f>'Absolute counts'!M444/'Absolute counts'!M$1246*10000</f>
        <v>0</v>
      </c>
      <c r="N444">
        <f>'Absolute counts'!N444/'Absolute counts'!N$1246*10000</f>
        <v>0</v>
      </c>
      <c r="O444">
        <f>'Absolute counts'!O444/'Absolute counts'!O$1246*10000</f>
        <v>0</v>
      </c>
      <c r="P444">
        <f>'Absolute counts'!P444/'Absolute counts'!P$1246*10000</f>
        <v>0</v>
      </c>
      <c r="Q444">
        <f t="shared" si="24"/>
        <v>0</v>
      </c>
      <c r="R444" t="str">
        <f t="shared" si="25"/>
        <v/>
      </c>
      <c r="S444">
        <f t="shared" si="26"/>
        <v>0</v>
      </c>
      <c r="T444">
        <f t="shared" si="27"/>
        <v>0</v>
      </c>
    </row>
    <row r="445" spans="1:20" x14ac:dyDescent="0.25">
      <c r="A445">
        <v>453</v>
      </c>
      <c r="B445" t="s">
        <v>769</v>
      </c>
      <c r="C445">
        <v>2700</v>
      </c>
      <c r="D445">
        <v>315</v>
      </c>
      <c r="E445" s="14">
        <f>'Absolute counts'!E445/'Absolute counts'!E$1246*10000</f>
        <v>0</v>
      </c>
      <c r="F445" s="14">
        <f>'Absolute counts'!F445/'Absolute counts'!F$1246*10000</f>
        <v>0</v>
      </c>
      <c r="G445" s="14">
        <f>'Absolute counts'!G445/'Absolute counts'!G$1246*10000</f>
        <v>0</v>
      </c>
      <c r="H445" s="14">
        <f>'Absolute counts'!H445/'Absolute counts'!H$1246*10000</f>
        <v>0</v>
      </c>
      <c r="I445" s="14">
        <f>'Absolute counts'!I445/'Absolute counts'!I$1246*10000</f>
        <v>0</v>
      </c>
      <c r="J445" s="14">
        <f>'Absolute counts'!J445/'Absolute counts'!J$1246*10000</f>
        <v>0</v>
      </c>
      <c r="K445" s="14">
        <f>'Absolute counts'!K445/'Absolute counts'!K$1246*10000</f>
        <v>0</v>
      </c>
      <c r="L445" s="14">
        <f>'Absolute counts'!L445/'Absolute counts'!L$1246*10000</f>
        <v>0</v>
      </c>
      <c r="M445">
        <f>'Absolute counts'!M445/'Absolute counts'!M$1246*10000</f>
        <v>0</v>
      </c>
      <c r="N445">
        <f>'Absolute counts'!N445/'Absolute counts'!N$1246*10000</f>
        <v>0</v>
      </c>
      <c r="O445">
        <f>'Absolute counts'!O445/'Absolute counts'!O$1246*10000</f>
        <v>0</v>
      </c>
      <c r="P445">
        <f>'Absolute counts'!P445/'Absolute counts'!P$1246*10000</f>
        <v>0</v>
      </c>
      <c r="Q445">
        <f t="shared" si="24"/>
        <v>0</v>
      </c>
      <c r="R445" t="str">
        <f t="shared" si="25"/>
        <v/>
      </c>
      <c r="S445">
        <f t="shared" si="26"/>
        <v>0</v>
      </c>
      <c r="T445">
        <f t="shared" si="27"/>
        <v>0</v>
      </c>
    </row>
    <row r="446" spans="1:20" x14ac:dyDescent="0.25">
      <c r="A446">
        <v>454</v>
      </c>
      <c r="B446" t="s">
        <v>770</v>
      </c>
      <c r="C446">
        <v>38600</v>
      </c>
      <c r="D446">
        <v>423</v>
      </c>
      <c r="E446" s="14">
        <f>'Absolute counts'!E446/'Absolute counts'!E$1246*10000</f>
        <v>0</v>
      </c>
      <c r="F446" s="14">
        <f>'Absolute counts'!F446/'Absolute counts'!F$1246*10000</f>
        <v>0</v>
      </c>
      <c r="G446" s="14">
        <f>'Absolute counts'!G446/'Absolute counts'!G$1246*10000</f>
        <v>0</v>
      </c>
      <c r="H446" s="14">
        <f>'Absolute counts'!H446/'Absolute counts'!H$1246*10000</f>
        <v>0</v>
      </c>
      <c r="I446" s="14">
        <f>'Absolute counts'!I446/'Absolute counts'!I$1246*10000</f>
        <v>0</v>
      </c>
      <c r="J446" s="14">
        <f>'Absolute counts'!J446/'Absolute counts'!J$1246*10000</f>
        <v>0</v>
      </c>
      <c r="K446" s="14">
        <f>'Absolute counts'!K446/'Absolute counts'!K$1246*10000</f>
        <v>0</v>
      </c>
      <c r="L446" s="14">
        <f>'Absolute counts'!L446/'Absolute counts'!L$1246*10000</f>
        <v>0</v>
      </c>
      <c r="M446">
        <f>'Absolute counts'!M446/'Absolute counts'!M$1246*10000</f>
        <v>0</v>
      </c>
      <c r="N446">
        <f>'Absolute counts'!N446/'Absolute counts'!N$1246*10000</f>
        <v>0</v>
      </c>
      <c r="O446">
        <f>'Absolute counts'!O446/'Absolute counts'!O$1246*10000</f>
        <v>0</v>
      </c>
      <c r="P446">
        <f>'Absolute counts'!P446/'Absolute counts'!P$1246*10000</f>
        <v>0</v>
      </c>
      <c r="Q446">
        <f t="shared" si="24"/>
        <v>0</v>
      </c>
      <c r="R446" t="str">
        <f t="shared" si="25"/>
        <v/>
      </c>
      <c r="S446">
        <f t="shared" si="26"/>
        <v>0</v>
      </c>
      <c r="T446">
        <f t="shared" si="27"/>
        <v>0</v>
      </c>
    </row>
    <row r="447" spans="1:20" x14ac:dyDescent="0.25">
      <c r="A447">
        <v>455</v>
      </c>
      <c r="B447" t="s">
        <v>771</v>
      </c>
      <c r="C447">
        <v>76500</v>
      </c>
      <c r="D447">
        <v>63</v>
      </c>
      <c r="E447" s="14">
        <f>'Absolute counts'!E447/'Absolute counts'!E$1246*10000</f>
        <v>0</v>
      </c>
      <c r="F447" s="14">
        <f>'Absolute counts'!F447/'Absolute counts'!F$1246*10000</f>
        <v>0</v>
      </c>
      <c r="G447" s="14">
        <f>'Absolute counts'!G447/'Absolute counts'!G$1246*10000</f>
        <v>0</v>
      </c>
      <c r="H447" s="14">
        <f>'Absolute counts'!H447/'Absolute counts'!H$1246*10000</f>
        <v>0</v>
      </c>
      <c r="I447" s="14">
        <f>'Absolute counts'!I447/'Absolute counts'!I$1246*10000</f>
        <v>0</v>
      </c>
      <c r="J447" s="14">
        <f>'Absolute counts'!J447/'Absolute counts'!J$1246*10000</f>
        <v>0</v>
      </c>
      <c r="K447" s="14">
        <f>'Absolute counts'!K447/'Absolute counts'!K$1246*10000</f>
        <v>0</v>
      </c>
      <c r="L447" s="14">
        <f>'Absolute counts'!L447/'Absolute counts'!L$1246*10000</f>
        <v>0</v>
      </c>
      <c r="M447">
        <f>'Absolute counts'!M447/'Absolute counts'!M$1246*10000</f>
        <v>0</v>
      </c>
      <c r="N447">
        <f>'Absolute counts'!N447/'Absolute counts'!N$1246*10000</f>
        <v>0</v>
      </c>
      <c r="O447">
        <f>'Absolute counts'!O447/'Absolute counts'!O$1246*10000</f>
        <v>0</v>
      </c>
      <c r="P447">
        <f>'Absolute counts'!P447/'Absolute counts'!P$1246*10000</f>
        <v>0</v>
      </c>
      <c r="Q447">
        <f t="shared" si="24"/>
        <v>0</v>
      </c>
      <c r="R447" t="str">
        <f t="shared" si="25"/>
        <v/>
      </c>
      <c r="S447">
        <f t="shared" si="26"/>
        <v>0</v>
      </c>
      <c r="T447">
        <f t="shared" si="27"/>
        <v>0</v>
      </c>
    </row>
    <row r="448" spans="1:20" x14ac:dyDescent="0.25">
      <c r="A448">
        <v>456</v>
      </c>
      <c r="B448" t="s">
        <v>184</v>
      </c>
      <c r="C448">
        <v>12600</v>
      </c>
      <c r="D448">
        <v>1027</v>
      </c>
      <c r="E448" s="14">
        <f>'Absolute counts'!E448/'Absolute counts'!E$1246*10000</f>
        <v>4.6481685054046575E-2</v>
      </c>
      <c r="F448" s="14">
        <f>'Absolute counts'!F448/'Absolute counts'!F$1246*10000</f>
        <v>0.18136439035755292</v>
      </c>
      <c r="G448" s="14">
        <f>'Absolute counts'!G448/'Absolute counts'!G$1246*10000</f>
        <v>3.5714604594683882E-2</v>
      </c>
      <c r="H448" s="14">
        <f>'Absolute counts'!H448/'Absolute counts'!H$1246*10000</f>
        <v>2.2889633056292474E-2</v>
      </c>
      <c r="I448" s="14">
        <f>'Absolute counts'!I448/'Absolute counts'!I$1246*10000</f>
        <v>4.9311913881673594E-2</v>
      </c>
      <c r="J448" s="14">
        <f>'Absolute counts'!J448/'Absolute counts'!J$1246*10000</f>
        <v>8.6898337634801037E-2</v>
      </c>
      <c r="K448" s="14">
        <f>'Absolute counts'!K448/'Absolute counts'!K$1246*10000</f>
        <v>5.6503479908068845E-2</v>
      </c>
      <c r="L448" s="14">
        <f>'Absolute counts'!L448/'Absolute counts'!L$1246*10000</f>
        <v>0.10077699059750678</v>
      </c>
      <c r="M448">
        <f>'Absolute counts'!M448/'Absolute counts'!M$1246*10000</f>
        <v>6.1332259337325383E-2</v>
      </c>
      <c r="N448">
        <f>'Absolute counts'!N448/'Absolute counts'!N$1246*10000</f>
        <v>3.4150381203630183E-2</v>
      </c>
      <c r="O448">
        <f>'Absolute counts'!O448/'Absolute counts'!O$1246*10000</f>
        <v>2.813796984547565E-2</v>
      </c>
      <c r="P448">
        <f>'Absolute counts'!P448/'Absolute counts'!P$1246*10000</f>
        <v>6.3798876775203739E-2</v>
      </c>
      <c r="Q448">
        <f t="shared" si="24"/>
        <v>1</v>
      </c>
      <c r="R448">
        <f t="shared" si="25"/>
        <v>0.69242585538259083</v>
      </c>
      <c r="S448">
        <f t="shared" si="26"/>
        <v>6.8452006355302769E-2</v>
      </c>
      <c r="T448">
        <f t="shared" si="27"/>
        <v>5.763929555182834E-2</v>
      </c>
    </row>
    <row r="449" spans="1:20" x14ac:dyDescent="0.25">
      <c r="A449">
        <v>457</v>
      </c>
      <c r="B449" t="s">
        <v>772</v>
      </c>
      <c r="C449">
        <v>13900</v>
      </c>
      <c r="D449">
        <v>669</v>
      </c>
      <c r="E449" s="14">
        <f>'Absolute counts'!E449/'Absolute counts'!E$1246*10000</f>
        <v>0</v>
      </c>
      <c r="F449" s="14">
        <f>'Absolute counts'!F449/'Absolute counts'!F$1246*10000</f>
        <v>0</v>
      </c>
      <c r="G449" s="14">
        <f>'Absolute counts'!G449/'Absolute counts'!G$1246*10000</f>
        <v>0</v>
      </c>
      <c r="H449" s="14">
        <f>'Absolute counts'!H449/'Absolute counts'!H$1246*10000</f>
        <v>0</v>
      </c>
      <c r="I449" s="14">
        <f>'Absolute counts'!I449/'Absolute counts'!I$1246*10000</f>
        <v>0</v>
      </c>
      <c r="J449" s="14">
        <f>'Absolute counts'!J449/'Absolute counts'!J$1246*10000</f>
        <v>0</v>
      </c>
      <c r="K449" s="14">
        <f>'Absolute counts'!K449/'Absolute counts'!K$1246*10000</f>
        <v>0</v>
      </c>
      <c r="L449" s="14">
        <f>'Absolute counts'!L449/'Absolute counts'!L$1246*10000</f>
        <v>0</v>
      </c>
      <c r="M449">
        <f>'Absolute counts'!M449/'Absolute counts'!M$1246*10000</f>
        <v>0</v>
      </c>
      <c r="N449">
        <f>'Absolute counts'!N449/'Absolute counts'!N$1246*10000</f>
        <v>0</v>
      </c>
      <c r="O449">
        <f>'Absolute counts'!O449/'Absolute counts'!O$1246*10000</f>
        <v>0</v>
      </c>
      <c r="P449">
        <f>'Absolute counts'!P449/'Absolute counts'!P$1246*10000</f>
        <v>0</v>
      </c>
      <c r="Q449">
        <f t="shared" si="24"/>
        <v>0</v>
      </c>
      <c r="R449" t="str">
        <f t="shared" si="25"/>
        <v/>
      </c>
      <c r="S449">
        <f t="shared" si="26"/>
        <v>0</v>
      </c>
      <c r="T449">
        <f t="shared" si="27"/>
        <v>0</v>
      </c>
    </row>
    <row r="450" spans="1:20" x14ac:dyDescent="0.25">
      <c r="A450">
        <v>458</v>
      </c>
      <c r="B450" t="s">
        <v>773</v>
      </c>
      <c r="C450">
        <v>49000</v>
      </c>
      <c r="D450">
        <v>754</v>
      </c>
      <c r="E450" s="14">
        <f>'Absolute counts'!E450/'Absolute counts'!E$1246*10000</f>
        <v>0</v>
      </c>
      <c r="F450" s="14">
        <f>'Absolute counts'!F450/'Absolute counts'!F$1246*10000</f>
        <v>0</v>
      </c>
      <c r="G450" s="14">
        <f>'Absolute counts'!G450/'Absolute counts'!G$1246*10000</f>
        <v>0</v>
      </c>
      <c r="H450" s="14">
        <f>'Absolute counts'!H450/'Absolute counts'!H$1246*10000</f>
        <v>0</v>
      </c>
      <c r="I450" s="14">
        <f>'Absolute counts'!I450/'Absolute counts'!I$1246*10000</f>
        <v>0</v>
      </c>
      <c r="J450" s="14">
        <f>'Absolute counts'!J450/'Absolute counts'!J$1246*10000</f>
        <v>0</v>
      </c>
      <c r="K450" s="14">
        <f>'Absolute counts'!K450/'Absolute counts'!K$1246*10000</f>
        <v>0</v>
      </c>
      <c r="L450" s="14">
        <f>'Absolute counts'!L450/'Absolute counts'!L$1246*10000</f>
        <v>0</v>
      </c>
      <c r="M450">
        <f>'Absolute counts'!M450/'Absolute counts'!M$1246*10000</f>
        <v>0</v>
      </c>
      <c r="N450">
        <f>'Absolute counts'!N450/'Absolute counts'!N$1246*10000</f>
        <v>0</v>
      </c>
      <c r="O450">
        <f>'Absolute counts'!O450/'Absolute counts'!O$1246*10000</f>
        <v>0</v>
      </c>
      <c r="P450">
        <f>'Absolute counts'!P450/'Absolute counts'!P$1246*10000</f>
        <v>0</v>
      </c>
      <c r="Q450">
        <f t="shared" si="24"/>
        <v>0</v>
      </c>
      <c r="R450" t="str">
        <f t="shared" si="25"/>
        <v/>
      </c>
      <c r="S450">
        <f t="shared" si="26"/>
        <v>0</v>
      </c>
      <c r="T450">
        <f t="shared" si="27"/>
        <v>0</v>
      </c>
    </row>
    <row r="451" spans="1:20" x14ac:dyDescent="0.25">
      <c r="A451">
        <v>459</v>
      </c>
      <c r="B451" t="s">
        <v>774</v>
      </c>
      <c r="C451">
        <v>98100</v>
      </c>
      <c r="D451">
        <v>21</v>
      </c>
      <c r="E451" s="14">
        <f>'Absolute counts'!E451/'Absolute counts'!E$1246*10000</f>
        <v>0</v>
      </c>
      <c r="F451" s="14">
        <f>'Absolute counts'!F451/'Absolute counts'!F$1246*10000</f>
        <v>0</v>
      </c>
      <c r="G451" s="14">
        <f>'Absolute counts'!G451/'Absolute counts'!G$1246*10000</f>
        <v>0</v>
      </c>
      <c r="H451" s="14">
        <f>'Absolute counts'!H451/'Absolute counts'!H$1246*10000</f>
        <v>0</v>
      </c>
      <c r="I451" s="14">
        <f>'Absolute counts'!I451/'Absolute counts'!I$1246*10000</f>
        <v>0</v>
      </c>
      <c r="J451" s="14">
        <f>'Absolute counts'!J451/'Absolute counts'!J$1246*10000</f>
        <v>0</v>
      </c>
      <c r="K451" s="14">
        <f>'Absolute counts'!K451/'Absolute counts'!K$1246*10000</f>
        <v>0</v>
      </c>
      <c r="L451" s="14">
        <f>'Absolute counts'!L451/'Absolute counts'!L$1246*10000</f>
        <v>0</v>
      </c>
      <c r="M451">
        <f>'Absolute counts'!M451/'Absolute counts'!M$1246*10000</f>
        <v>0</v>
      </c>
      <c r="N451">
        <f>'Absolute counts'!N451/'Absolute counts'!N$1246*10000</f>
        <v>0</v>
      </c>
      <c r="O451">
        <f>'Absolute counts'!O451/'Absolute counts'!O$1246*10000</f>
        <v>0</v>
      </c>
      <c r="P451">
        <f>'Absolute counts'!P451/'Absolute counts'!P$1246*10000</f>
        <v>0</v>
      </c>
      <c r="Q451">
        <f t="shared" ref="Q451:Q514" si="28">IF(AND(S451=0,T451=0),0,1)</f>
        <v>0</v>
      </c>
      <c r="R451" t="str">
        <f t="shared" ref="R451:R514" si="29">IFERROR(_xlfn.T.TEST(E451:K451,L451:P451,2,2),"")</f>
        <v/>
      </c>
      <c r="S451">
        <f t="shared" ref="S451:S514" si="30">AVERAGE(E451:K451)</f>
        <v>0</v>
      </c>
      <c r="T451">
        <f t="shared" ref="T451:T514" si="31">AVERAGE(L451:P451)</f>
        <v>0</v>
      </c>
    </row>
    <row r="452" spans="1:20" x14ac:dyDescent="0.25">
      <c r="A452">
        <v>460</v>
      </c>
      <c r="B452" t="s">
        <v>185</v>
      </c>
      <c r="C452">
        <v>79800</v>
      </c>
      <c r="D452">
        <v>339</v>
      </c>
      <c r="E452" s="14">
        <f>'Absolute counts'!E452/'Absolute counts'!E$1246*10000</f>
        <v>0</v>
      </c>
      <c r="F452" s="14">
        <f>'Absolute counts'!F452/'Absolute counts'!F$1246*10000</f>
        <v>0</v>
      </c>
      <c r="G452" s="14">
        <f>'Absolute counts'!G452/'Absolute counts'!G$1246*10000</f>
        <v>0</v>
      </c>
      <c r="H452" s="14">
        <f>'Absolute counts'!H452/'Absolute counts'!H$1246*10000</f>
        <v>0</v>
      </c>
      <c r="I452" s="14">
        <f>'Absolute counts'!I452/'Absolute counts'!I$1246*10000</f>
        <v>0</v>
      </c>
      <c r="J452" s="14">
        <f>'Absolute counts'!J452/'Absolute counts'!J$1246*10000</f>
        <v>0</v>
      </c>
      <c r="K452" s="14">
        <f>'Absolute counts'!K452/'Absolute counts'!K$1246*10000</f>
        <v>0.57916066905770558</v>
      </c>
      <c r="L452" s="14">
        <f>'Absolute counts'!L452/'Absolute counts'!L$1246*10000</f>
        <v>0</v>
      </c>
      <c r="M452">
        <f>'Absolute counts'!M452/'Absolute counts'!M$1246*10000</f>
        <v>0</v>
      </c>
      <c r="N452">
        <f>'Absolute counts'!N452/'Absolute counts'!N$1246*10000</f>
        <v>5.1225571805445277E-2</v>
      </c>
      <c r="O452">
        <f>'Absolute counts'!O452/'Absolute counts'!O$1246*10000</f>
        <v>0.69406992285506608</v>
      </c>
      <c r="P452">
        <f>'Absolute counts'!P452/'Absolute counts'!P$1246*10000</f>
        <v>0.61976051724483638</v>
      </c>
      <c r="Q452">
        <f t="shared" si="28"/>
        <v>1</v>
      </c>
      <c r="R452">
        <f t="shared" si="29"/>
        <v>0.27257678186307555</v>
      </c>
      <c r="S452">
        <f t="shared" si="30"/>
        <v>8.2737238436815089E-2</v>
      </c>
      <c r="T452">
        <f t="shared" si="31"/>
        <v>0.27301120238106957</v>
      </c>
    </row>
    <row r="453" spans="1:20" x14ac:dyDescent="0.25">
      <c r="A453">
        <v>461</v>
      </c>
      <c r="B453" t="s">
        <v>186</v>
      </c>
      <c r="C453">
        <v>7600</v>
      </c>
      <c r="D453">
        <v>361</v>
      </c>
      <c r="E453" s="14">
        <f>'Absolute counts'!E453/'Absolute counts'!E$1246*10000</f>
        <v>2.3240842527023289</v>
      </c>
      <c r="F453" s="14">
        <f>'Absolute counts'!F453/'Absolute counts'!F$1246*10000</f>
        <v>0.85101752398544062</v>
      </c>
      <c r="G453" s="14">
        <f>'Absolute counts'!G453/'Absolute counts'!G$1246*10000</f>
        <v>1.2500111608139359</v>
      </c>
      <c r="H453" s="14">
        <f>'Absolute counts'!H453/'Absolute counts'!H$1246*10000</f>
        <v>0.55698107103645023</v>
      </c>
      <c r="I453" s="14">
        <f>'Absolute counts'!I453/'Absolute counts'!I$1246*10000</f>
        <v>1.7135890073881574</v>
      </c>
      <c r="J453" s="14">
        <f>'Absolute counts'!J453/'Absolute counts'!J$1246*10000</f>
        <v>4.6490610634618559</v>
      </c>
      <c r="K453" s="14">
        <f>'Absolute counts'!K453/'Absolute counts'!K$1246*10000</f>
        <v>1.4267128676787382</v>
      </c>
      <c r="L453" s="14">
        <f>'Absolute counts'!L453/'Absolute counts'!L$1246*10000</f>
        <v>8.0621592478005419E-2</v>
      </c>
      <c r="M453">
        <f>'Absolute counts'!M453/'Absolute counts'!M$1246*10000</f>
        <v>2.39195811415569</v>
      </c>
      <c r="N453">
        <f>'Absolute counts'!N453/'Absolute counts'!N$1246*10000</f>
        <v>1.9294965380051055</v>
      </c>
      <c r="O453">
        <f>'Absolute counts'!O453/'Absolute counts'!O$1246*10000</f>
        <v>1.7164161605740145</v>
      </c>
      <c r="P453">
        <f>'Absolute counts'!P453/'Absolute counts'!P$1246*10000</f>
        <v>1.2668634102504743</v>
      </c>
      <c r="Q453">
        <f t="shared" si="28"/>
        <v>1</v>
      </c>
      <c r="R453">
        <f t="shared" si="29"/>
        <v>0.63138829798597929</v>
      </c>
      <c r="S453">
        <f t="shared" si="30"/>
        <v>1.8244938495809866</v>
      </c>
      <c r="T453">
        <f t="shared" si="31"/>
        <v>1.4770711630926578</v>
      </c>
    </row>
    <row r="454" spans="1:20" x14ac:dyDescent="0.25">
      <c r="A454">
        <v>462</v>
      </c>
      <c r="B454" t="s">
        <v>775</v>
      </c>
      <c r="C454">
        <v>87900</v>
      </c>
      <c r="D454">
        <v>987</v>
      </c>
      <c r="E454" s="14">
        <f>'Absolute counts'!E454/'Absolute counts'!E$1246*10000</f>
        <v>0</v>
      </c>
      <c r="F454" s="14">
        <f>'Absolute counts'!F454/'Absolute counts'!F$1246*10000</f>
        <v>0</v>
      </c>
      <c r="G454" s="14">
        <f>'Absolute counts'!G454/'Absolute counts'!G$1246*10000</f>
        <v>0</v>
      </c>
      <c r="H454" s="14">
        <f>'Absolute counts'!H454/'Absolute counts'!H$1246*10000</f>
        <v>0</v>
      </c>
      <c r="I454" s="14">
        <f>'Absolute counts'!I454/'Absolute counts'!I$1246*10000</f>
        <v>0</v>
      </c>
      <c r="J454" s="14">
        <f>'Absolute counts'!J454/'Absolute counts'!J$1246*10000</f>
        <v>0</v>
      </c>
      <c r="K454" s="14">
        <f>'Absolute counts'!K454/'Absolute counts'!K$1246*10000</f>
        <v>0</v>
      </c>
      <c r="L454" s="14">
        <f>'Absolute counts'!L454/'Absolute counts'!L$1246*10000</f>
        <v>0</v>
      </c>
      <c r="M454">
        <f>'Absolute counts'!M454/'Absolute counts'!M$1246*10000</f>
        <v>0</v>
      </c>
      <c r="N454">
        <f>'Absolute counts'!N454/'Absolute counts'!N$1246*10000</f>
        <v>0</v>
      </c>
      <c r="O454">
        <f>'Absolute counts'!O454/'Absolute counts'!O$1246*10000</f>
        <v>0</v>
      </c>
      <c r="P454">
        <f>'Absolute counts'!P454/'Absolute counts'!P$1246*10000</f>
        <v>0</v>
      </c>
      <c r="Q454">
        <f t="shared" si="28"/>
        <v>0</v>
      </c>
      <c r="R454" t="str">
        <f t="shared" si="29"/>
        <v/>
      </c>
      <c r="S454">
        <f t="shared" si="30"/>
        <v>0</v>
      </c>
      <c r="T454">
        <f t="shared" si="31"/>
        <v>0</v>
      </c>
    </row>
    <row r="455" spans="1:20" x14ac:dyDescent="0.25">
      <c r="A455">
        <v>463</v>
      </c>
      <c r="B455" t="s">
        <v>187</v>
      </c>
      <c r="C455">
        <v>38700</v>
      </c>
      <c r="D455">
        <v>375</v>
      </c>
      <c r="E455" s="14">
        <f>'Absolute counts'!E455/'Absolute counts'!E$1246*10000</f>
        <v>26.796691433657852</v>
      </c>
      <c r="F455" s="14">
        <f>'Absolute counts'!F455/'Absolute counts'!F$1246*10000</f>
        <v>5.7339049566887885</v>
      </c>
      <c r="G455" s="14">
        <f>'Absolute counts'!G455/'Absolute counts'!G$1246*10000</f>
        <v>3.5714604594683879</v>
      </c>
      <c r="H455" s="14">
        <f>'Absolute counts'!H455/'Absolute counts'!H$1246*10000</f>
        <v>13.741409711460916</v>
      </c>
      <c r="I455" s="14">
        <f>'Absolute counts'!I455/'Absolute counts'!I$1246*10000</f>
        <v>19.206990456911868</v>
      </c>
      <c r="J455" s="14">
        <f>'Absolute counts'!J455/'Absolute counts'!J$1246*10000</f>
        <v>10.666770944671828</v>
      </c>
      <c r="K455" s="14">
        <f>'Absolute counts'!K455/'Absolute counts'!K$1246*10000</f>
        <v>23.138175022354186</v>
      </c>
      <c r="L455" s="14">
        <f>'Absolute counts'!L455/'Absolute counts'!L$1246*10000</f>
        <v>5.0186941317558373</v>
      </c>
      <c r="M455">
        <f>'Absolute counts'!M455/'Absolute counts'!M$1246*10000</f>
        <v>3.0052807075289438</v>
      </c>
      <c r="N455">
        <f>'Absolute counts'!N455/'Absolute counts'!N$1246*10000</f>
        <v>58.192249570985837</v>
      </c>
      <c r="O455">
        <f>'Absolute counts'!O455/'Absolute counts'!O$1246*10000</f>
        <v>6.6218022369686027</v>
      </c>
      <c r="P455">
        <f>'Absolute counts'!P455/'Absolute counts'!P$1246*10000</f>
        <v>34.478735834370823</v>
      </c>
      <c r="Q455">
        <f t="shared" si="28"/>
        <v>1</v>
      </c>
      <c r="R455">
        <f t="shared" si="29"/>
        <v>0.5060029634251868</v>
      </c>
      <c r="S455">
        <f t="shared" si="30"/>
        <v>14.693628997887689</v>
      </c>
      <c r="T455">
        <f t="shared" si="31"/>
        <v>21.46335249632201</v>
      </c>
    </row>
    <row r="456" spans="1:20" x14ac:dyDescent="0.25">
      <c r="A456">
        <v>464</v>
      </c>
      <c r="B456" t="s">
        <v>776</v>
      </c>
      <c r="C456">
        <v>76600</v>
      </c>
      <c r="D456">
        <v>63</v>
      </c>
      <c r="E456" s="14">
        <f>'Absolute counts'!E456/'Absolute counts'!E$1246*10000</f>
        <v>0</v>
      </c>
      <c r="F456" s="14">
        <f>'Absolute counts'!F456/'Absolute counts'!F$1246*10000</f>
        <v>0</v>
      </c>
      <c r="G456" s="14">
        <f>'Absolute counts'!G456/'Absolute counts'!G$1246*10000</f>
        <v>0</v>
      </c>
      <c r="H456" s="14">
        <f>'Absolute counts'!H456/'Absolute counts'!H$1246*10000</f>
        <v>0</v>
      </c>
      <c r="I456" s="14">
        <f>'Absolute counts'!I456/'Absolute counts'!I$1246*10000</f>
        <v>0</v>
      </c>
      <c r="J456" s="14">
        <f>'Absolute counts'!J456/'Absolute counts'!J$1246*10000</f>
        <v>0</v>
      </c>
      <c r="K456" s="14">
        <f>'Absolute counts'!K456/'Absolute counts'!K$1246*10000</f>
        <v>0</v>
      </c>
      <c r="L456" s="14">
        <f>'Absolute counts'!L456/'Absolute counts'!L$1246*10000</f>
        <v>0</v>
      </c>
      <c r="M456">
        <f>'Absolute counts'!M456/'Absolute counts'!M$1246*10000</f>
        <v>0</v>
      </c>
      <c r="N456">
        <f>'Absolute counts'!N456/'Absolute counts'!N$1246*10000</f>
        <v>0</v>
      </c>
      <c r="O456">
        <f>'Absolute counts'!O456/'Absolute counts'!O$1246*10000</f>
        <v>0</v>
      </c>
      <c r="P456">
        <f>'Absolute counts'!P456/'Absolute counts'!P$1246*10000</f>
        <v>0</v>
      </c>
      <c r="Q456">
        <f t="shared" si="28"/>
        <v>0</v>
      </c>
      <c r="R456" t="str">
        <f t="shared" si="29"/>
        <v/>
      </c>
      <c r="S456">
        <f t="shared" si="30"/>
        <v>0</v>
      </c>
      <c r="T456">
        <f t="shared" si="31"/>
        <v>0</v>
      </c>
    </row>
    <row r="457" spans="1:20" x14ac:dyDescent="0.25">
      <c r="A457">
        <v>465</v>
      </c>
      <c r="B457" t="s">
        <v>777</v>
      </c>
      <c r="C457">
        <v>49100</v>
      </c>
      <c r="D457">
        <v>754</v>
      </c>
      <c r="E457" s="14">
        <f>'Absolute counts'!E457/'Absolute counts'!E$1246*10000</f>
        <v>0</v>
      </c>
      <c r="F457" s="14">
        <f>'Absolute counts'!F457/'Absolute counts'!F$1246*10000</f>
        <v>0</v>
      </c>
      <c r="G457" s="14">
        <f>'Absolute counts'!G457/'Absolute counts'!G$1246*10000</f>
        <v>0</v>
      </c>
      <c r="H457" s="14">
        <f>'Absolute counts'!H457/'Absolute counts'!H$1246*10000</f>
        <v>0</v>
      </c>
      <c r="I457" s="14">
        <f>'Absolute counts'!I457/'Absolute counts'!I$1246*10000</f>
        <v>0</v>
      </c>
      <c r="J457" s="14">
        <f>'Absolute counts'!J457/'Absolute counts'!J$1246*10000</f>
        <v>0</v>
      </c>
      <c r="K457" s="14">
        <f>'Absolute counts'!K457/'Absolute counts'!K$1246*10000</f>
        <v>0</v>
      </c>
      <c r="L457" s="14">
        <f>'Absolute counts'!L457/'Absolute counts'!L$1246*10000</f>
        <v>0</v>
      </c>
      <c r="M457">
        <f>'Absolute counts'!M457/'Absolute counts'!M$1246*10000</f>
        <v>0</v>
      </c>
      <c r="N457">
        <f>'Absolute counts'!N457/'Absolute counts'!N$1246*10000</f>
        <v>0</v>
      </c>
      <c r="O457">
        <f>'Absolute counts'!O457/'Absolute counts'!O$1246*10000</f>
        <v>0</v>
      </c>
      <c r="P457">
        <f>'Absolute counts'!P457/'Absolute counts'!P$1246*10000</f>
        <v>0</v>
      </c>
      <c r="Q457">
        <f t="shared" si="28"/>
        <v>0</v>
      </c>
      <c r="R457" t="str">
        <f t="shared" si="29"/>
        <v/>
      </c>
      <c r="S457">
        <f t="shared" si="30"/>
        <v>0</v>
      </c>
      <c r="T457">
        <f t="shared" si="31"/>
        <v>0</v>
      </c>
    </row>
    <row r="458" spans="1:20" x14ac:dyDescent="0.25">
      <c r="A458">
        <v>466</v>
      </c>
      <c r="B458" t="s">
        <v>188</v>
      </c>
      <c r="C458">
        <v>111200</v>
      </c>
      <c r="D458">
        <v>1099</v>
      </c>
      <c r="E458" s="14">
        <f>'Absolute counts'!E458/'Absolute counts'!E$1246*10000</f>
        <v>26.052984472793106</v>
      </c>
      <c r="F458" s="14">
        <f>'Absolute counts'!F458/'Absolute counts'!F$1246*10000</f>
        <v>23.382055249173746</v>
      </c>
      <c r="G458" s="14">
        <f>'Absolute counts'!G458/'Absolute counts'!G$1246*10000</f>
        <v>6.1786265948803116</v>
      </c>
      <c r="H458" s="14">
        <f>'Absolute counts'!H458/'Absolute counts'!H$1246*10000</f>
        <v>36.089321452087802</v>
      </c>
      <c r="I458" s="14">
        <f>'Absolute counts'!I458/'Absolute counts'!I$1246*10000</f>
        <v>21.808193914170147</v>
      </c>
      <c r="J458" s="14">
        <f>'Absolute counts'!J458/'Absolute counts'!J$1246*10000</f>
        <v>22.115626928056869</v>
      </c>
      <c r="K458" s="14">
        <f>'Absolute counts'!K458/'Absolute counts'!K$1246*10000</f>
        <v>16.69677831283434</v>
      </c>
      <c r="L458" s="14">
        <f>'Absolute counts'!L458/'Absolute counts'!L$1246*10000</f>
        <v>13.22194116639289</v>
      </c>
      <c r="M458">
        <f>'Absolute counts'!M458/'Absolute counts'!M$1246*10000</f>
        <v>6.4603313168649406</v>
      </c>
      <c r="N458">
        <f>'Absolute counts'!N458/'Absolute counts'!N$1246*10000</f>
        <v>12.738092188954059</v>
      </c>
      <c r="O458">
        <f>'Absolute counts'!O458/'Absolute counts'!O$1246*10000</f>
        <v>25.961966844092196</v>
      </c>
      <c r="P458">
        <f>'Absolute counts'!P458/'Absolute counts'!P$1246*10000</f>
        <v>16.141115824126548</v>
      </c>
      <c r="Q458">
        <f t="shared" si="28"/>
        <v>1</v>
      </c>
      <c r="R458">
        <f t="shared" si="29"/>
        <v>0.19121791292105927</v>
      </c>
      <c r="S458">
        <f t="shared" si="30"/>
        <v>21.760512417713763</v>
      </c>
      <c r="T458">
        <f t="shared" si="31"/>
        <v>14.904689468086127</v>
      </c>
    </row>
    <row r="459" spans="1:20" x14ac:dyDescent="0.25">
      <c r="A459">
        <v>467</v>
      </c>
      <c r="B459" t="s">
        <v>778</v>
      </c>
      <c r="C459">
        <v>74000</v>
      </c>
      <c r="D459">
        <v>1097</v>
      </c>
      <c r="E459" s="14">
        <f>'Absolute counts'!E459/'Absolute counts'!E$1246*10000</f>
        <v>0</v>
      </c>
      <c r="F459" s="14">
        <f>'Absolute counts'!F459/'Absolute counts'!F$1246*10000</f>
        <v>0</v>
      </c>
      <c r="G459" s="14">
        <f>'Absolute counts'!G459/'Absolute counts'!G$1246*10000</f>
        <v>0</v>
      </c>
      <c r="H459" s="14">
        <f>'Absolute counts'!H459/'Absolute counts'!H$1246*10000</f>
        <v>0</v>
      </c>
      <c r="I459" s="14">
        <f>'Absolute counts'!I459/'Absolute counts'!I$1246*10000</f>
        <v>0</v>
      </c>
      <c r="J459" s="14">
        <f>'Absolute counts'!J459/'Absolute counts'!J$1246*10000</f>
        <v>0</v>
      </c>
      <c r="K459" s="14">
        <f>'Absolute counts'!K459/'Absolute counts'!K$1246*10000</f>
        <v>0</v>
      </c>
      <c r="L459" s="14">
        <f>'Absolute counts'!L459/'Absolute counts'!L$1246*10000</f>
        <v>0</v>
      </c>
      <c r="M459">
        <f>'Absolute counts'!M459/'Absolute counts'!M$1246*10000</f>
        <v>0</v>
      </c>
      <c r="N459">
        <f>'Absolute counts'!N459/'Absolute counts'!N$1246*10000</f>
        <v>0</v>
      </c>
      <c r="O459">
        <f>'Absolute counts'!O459/'Absolute counts'!O$1246*10000</f>
        <v>0</v>
      </c>
      <c r="P459">
        <f>'Absolute counts'!P459/'Absolute counts'!P$1246*10000</f>
        <v>0</v>
      </c>
      <c r="Q459">
        <f t="shared" si="28"/>
        <v>0</v>
      </c>
      <c r="R459" t="str">
        <f t="shared" si="29"/>
        <v/>
      </c>
      <c r="S459">
        <f t="shared" si="30"/>
        <v>0</v>
      </c>
      <c r="T459">
        <f t="shared" si="31"/>
        <v>0</v>
      </c>
    </row>
    <row r="460" spans="1:20" x14ac:dyDescent="0.25">
      <c r="A460">
        <v>468</v>
      </c>
      <c r="B460" t="s">
        <v>779</v>
      </c>
      <c r="C460">
        <v>43000</v>
      </c>
      <c r="D460">
        <v>926</v>
      </c>
      <c r="E460" s="14">
        <f>'Absolute counts'!E460/'Absolute counts'!E$1246*10000</f>
        <v>0</v>
      </c>
      <c r="F460" s="14">
        <f>'Absolute counts'!F460/'Absolute counts'!F$1246*10000</f>
        <v>0</v>
      </c>
      <c r="G460" s="14">
        <f>'Absolute counts'!G460/'Absolute counts'!G$1246*10000</f>
        <v>0</v>
      </c>
      <c r="H460" s="14">
        <f>'Absolute counts'!H460/'Absolute counts'!H$1246*10000</f>
        <v>0</v>
      </c>
      <c r="I460" s="14">
        <f>'Absolute counts'!I460/'Absolute counts'!I$1246*10000</f>
        <v>0</v>
      </c>
      <c r="J460" s="14">
        <f>'Absolute counts'!J460/'Absolute counts'!J$1246*10000</f>
        <v>0</v>
      </c>
      <c r="K460" s="14">
        <f>'Absolute counts'!K460/'Absolute counts'!K$1246*10000</f>
        <v>0</v>
      </c>
      <c r="L460" s="14">
        <f>'Absolute counts'!L460/'Absolute counts'!L$1246*10000</f>
        <v>0</v>
      </c>
      <c r="M460">
        <f>'Absolute counts'!M460/'Absolute counts'!M$1246*10000</f>
        <v>0</v>
      </c>
      <c r="N460">
        <f>'Absolute counts'!N460/'Absolute counts'!N$1246*10000</f>
        <v>0</v>
      </c>
      <c r="O460">
        <f>'Absolute counts'!O460/'Absolute counts'!O$1246*10000</f>
        <v>0</v>
      </c>
      <c r="P460">
        <f>'Absolute counts'!P460/'Absolute counts'!P$1246*10000</f>
        <v>0</v>
      </c>
      <c r="Q460">
        <f t="shared" si="28"/>
        <v>0</v>
      </c>
      <c r="R460" t="str">
        <f t="shared" si="29"/>
        <v/>
      </c>
      <c r="S460">
        <f t="shared" si="30"/>
        <v>0</v>
      </c>
      <c r="T460">
        <f t="shared" si="31"/>
        <v>0</v>
      </c>
    </row>
    <row r="461" spans="1:20" x14ac:dyDescent="0.25">
      <c r="A461">
        <v>469</v>
      </c>
      <c r="B461" t="s">
        <v>189</v>
      </c>
      <c r="C461">
        <v>18200</v>
      </c>
      <c r="D461">
        <v>533</v>
      </c>
      <c r="E461" s="14">
        <f>'Absolute counts'!E461/'Absolute counts'!E$1246*10000</f>
        <v>2.812141945769818</v>
      </c>
      <c r="F461" s="14">
        <f>'Absolute counts'!F461/'Absolute counts'!F$1246*10000</f>
        <v>2.0508127217354062</v>
      </c>
      <c r="G461" s="14">
        <f>'Absolute counts'!G461/'Absolute counts'!G$1246*10000</f>
        <v>0</v>
      </c>
      <c r="H461" s="14">
        <f>'Absolute counts'!H461/'Absolute counts'!H$1246*10000</f>
        <v>0.96136458836428396</v>
      </c>
      <c r="I461" s="14">
        <f>'Absolute counts'!I461/'Absolute counts'!I$1246*10000</f>
        <v>1.577981244213555</v>
      </c>
      <c r="J461" s="14">
        <f>'Absolute counts'!J461/'Absolute counts'!J$1246*10000</f>
        <v>2.7155730510875329</v>
      </c>
      <c r="K461" s="14">
        <f>'Absolute counts'!K461/'Absolute counts'!K$1246*10000</f>
        <v>0.21188804965525812</v>
      </c>
      <c r="L461" s="14">
        <f>'Absolute counts'!L461/'Absolute counts'!L$1246*10000</f>
        <v>1.471344062723599</v>
      </c>
      <c r="M461">
        <f>'Absolute counts'!M461/'Absolute counts'!M$1246*10000</f>
        <v>1.5946387427704598</v>
      </c>
      <c r="N461">
        <f>'Absolute counts'!N461/'Absolute counts'!N$1246*10000</f>
        <v>1.3062520810388547</v>
      </c>
      <c r="O461">
        <f>'Absolute counts'!O461/'Absolute counts'!O$1246*10000</f>
        <v>0.89103571177339558</v>
      </c>
      <c r="P461">
        <f>'Absolute counts'!P461/'Absolute counts'!P$1246*10000</f>
        <v>2.0051075557921174</v>
      </c>
      <c r="Q461">
        <f t="shared" si="28"/>
        <v>1</v>
      </c>
      <c r="R461">
        <f t="shared" si="29"/>
        <v>0.96803690238707474</v>
      </c>
      <c r="S461">
        <f t="shared" si="30"/>
        <v>1.4756802286894077</v>
      </c>
      <c r="T461">
        <f t="shared" si="31"/>
        <v>1.4536756308196854</v>
      </c>
    </row>
    <row r="462" spans="1:20" x14ac:dyDescent="0.25">
      <c r="A462">
        <v>470</v>
      </c>
      <c r="B462" t="s">
        <v>190</v>
      </c>
      <c r="C462">
        <v>77900</v>
      </c>
      <c r="D462">
        <v>290</v>
      </c>
      <c r="E462" s="14">
        <f>'Absolute counts'!E462/'Absolute counts'!E$1246*10000</f>
        <v>6.8676689667353816</v>
      </c>
      <c r="F462" s="14">
        <f>'Absolute counts'!F462/'Absolute counts'!F$1246*10000</f>
        <v>3.1808523847324666</v>
      </c>
      <c r="G462" s="14">
        <f>'Absolute counts'!G462/'Absolute counts'!G$1246*10000</f>
        <v>6.9464905936660148</v>
      </c>
      <c r="H462" s="14">
        <f>'Absolute counts'!H462/'Absolute counts'!H$1246*10000</f>
        <v>10.4453025513548</v>
      </c>
      <c r="I462" s="14">
        <f>'Absolute counts'!I462/'Absolute counts'!I$1246*10000</f>
        <v>3.1313065314862736</v>
      </c>
      <c r="J462" s="14">
        <f>'Absolute counts'!J462/'Absolute counts'!J$1246*10000</f>
        <v>2.7155730510875329</v>
      </c>
      <c r="K462" s="14">
        <f>'Absolute counts'!K462/'Absolute counts'!K$1246*10000</f>
        <v>12.289506880004971</v>
      </c>
      <c r="L462" s="14">
        <f>'Absolute counts'!L462/'Absolute counts'!L$1246*10000</f>
        <v>3.5675054671517397</v>
      </c>
      <c r="M462">
        <f>'Absolute counts'!M462/'Absolute counts'!M$1246*10000</f>
        <v>1.6559710021077854</v>
      </c>
      <c r="N462">
        <f>'Absolute counts'!N462/'Absolute counts'!N$1246*10000</f>
        <v>5.7116512563071478</v>
      </c>
      <c r="O462">
        <f>'Absolute counts'!O462/'Absolute counts'!O$1246*10000</f>
        <v>5.693249232067906</v>
      </c>
      <c r="P462">
        <f>'Absolute counts'!P462/'Absolute counts'!P$1246*10000</f>
        <v>12.349639718628724</v>
      </c>
      <c r="Q462">
        <f t="shared" si="28"/>
        <v>1</v>
      </c>
      <c r="R462">
        <f t="shared" si="29"/>
        <v>0.75981873122019239</v>
      </c>
      <c r="S462">
        <f t="shared" si="30"/>
        <v>6.5109572798667772</v>
      </c>
      <c r="T462">
        <f t="shared" si="31"/>
        <v>5.7956033352526601</v>
      </c>
    </row>
    <row r="463" spans="1:20" x14ac:dyDescent="0.25">
      <c r="A463">
        <v>471</v>
      </c>
      <c r="B463" t="s">
        <v>780</v>
      </c>
      <c r="C463">
        <v>38800</v>
      </c>
      <c r="D463">
        <v>463</v>
      </c>
      <c r="E463" s="14">
        <f>'Absolute counts'!E463/'Absolute counts'!E$1246*10000</f>
        <v>0</v>
      </c>
      <c r="F463" s="14">
        <f>'Absolute counts'!F463/'Absolute counts'!F$1246*10000</f>
        <v>0</v>
      </c>
      <c r="G463" s="14">
        <f>'Absolute counts'!G463/'Absolute counts'!G$1246*10000</f>
        <v>0</v>
      </c>
      <c r="H463" s="14">
        <f>'Absolute counts'!H463/'Absolute counts'!H$1246*10000</f>
        <v>0</v>
      </c>
      <c r="I463" s="14">
        <f>'Absolute counts'!I463/'Absolute counts'!I$1246*10000</f>
        <v>0</v>
      </c>
      <c r="J463" s="14">
        <f>'Absolute counts'!J463/'Absolute counts'!J$1246*10000</f>
        <v>0</v>
      </c>
      <c r="K463" s="14">
        <f>'Absolute counts'!K463/'Absolute counts'!K$1246*10000</f>
        <v>0</v>
      </c>
      <c r="L463" s="14">
        <f>'Absolute counts'!L463/'Absolute counts'!L$1246*10000</f>
        <v>0</v>
      </c>
      <c r="M463">
        <f>'Absolute counts'!M463/'Absolute counts'!M$1246*10000</f>
        <v>0</v>
      </c>
      <c r="N463">
        <f>'Absolute counts'!N463/'Absolute counts'!N$1246*10000</f>
        <v>0</v>
      </c>
      <c r="O463">
        <f>'Absolute counts'!O463/'Absolute counts'!O$1246*10000</f>
        <v>0</v>
      </c>
      <c r="P463">
        <f>'Absolute counts'!P463/'Absolute counts'!P$1246*10000</f>
        <v>0</v>
      </c>
      <c r="Q463">
        <f t="shared" si="28"/>
        <v>0</v>
      </c>
      <c r="R463" t="str">
        <f t="shared" si="29"/>
        <v/>
      </c>
      <c r="S463">
        <f t="shared" si="30"/>
        <v>0</v>
      </c>
      <c r="T463">
        <f t="shared" si="31"/>
        <v>0</v>
      </c>
    </row>
    <row r="464" spans="1:20" x14ac:dyDescent="0.25">
      <c r="A464">
        <v>472</v>
      </c>
      <c r="B464" t="s">
        <v>781</v>
      </c>
      <c r="C464">
        <v>51200</v>
      </c>
      <c r="D464">
        <v>426</v>
      </c>
      <c r="E464" s="14">
        <f>'Absolute counts'!E464/'Absolute counts'!E$1246*10000</f>
        <v>0</v>
      </c>
      <c r="F464" s="14">
        <f>'Absolute counts'!F464/'Absolute counts'!F$1246*10000</f>
        <v>0</v>
      </c>
      <c r="G464" s="14">
        <f>'Absolute counts'!G464/'Absolute counts'!G$1246*10000</f>
        <v>0</v>
      </c>
      <c r="H464" s="14">
        <f>'Absolute counts'!H464/'Absolute counts'!H$1246*10000</f>
        <v>0</v>
      </c>
      <c r="I464" s="14">
        <f>'Absolute counts'!I464/'Absolute counts'!I$1246*10000</f>
        <v>0</v>
      </c>
      <c r="J464" s="14">
        <f>'Absolute counts'!J464/'Absolute counts'!J$1246*10000</f>
        <v>0</v>
      </c>
      <c r="K464" s="14">
        <f>'Absolute counts'!K464/'Absolute counts'!K$1246*10000</f>
        <v>0</v>
      </c>
      <c r="L464" s="14">
        <f>'Absolute counts'!L464/'Absolute counts'!L$1246*10000</f>
        <v>0</v>
      </c>
      <c r="M464">
        <f>'Absolute counts'!M464/'Absolute counts'!M$1246*10000</f>
        <v>0</v>
      </c>
      <c r="N464">
        <f>'Absolute counts'!N464/'Absolute counts'!N$1246*10000</f>
        <v>0</v>
      </c>
      <c r="O464">
        <f>'Absolute counts'!O464/'Absolute counts'!O$1246*10000</f>
        <v>0</v>
      </c>
      <c r="P464">
        <f>'Absolute counts'!P464/'Absolute counts'!P$1246*10000</f>
        <v>0</v>
      </c>
      <c r="Q464">
        <f t="shared" si="28"/>
        <v>0</v>
      </c>
      <c r="R464" t="str">
        <f t="shared" si="29"/>
        <v/>
      </c>
      <c r="S464">
        <f t="shared" si="30"/>
        <v>0</v>
      </c>
      <c r="T464">
        <f t="shared" si="31"/>
        <v>0</v>
      </c>
    </row>
    <row r="465" spans="1:20" x14ac:dyDescent="0.25">
      <c r="A465">
        <v>473</v>
      </c>
      <c r="B465" t="s">
        <v>782</v>
      </c>
      <c r="C465">
        <v>49200</v>
      </c>
      <c r="D465">
        <v>754</v>
      </c>
      <c r="E465" s="14">
        <f>'Absolute counts'!E465/'Absolute counts'!E$1246*10000</f>
        <v>0</v>
      </c>
      <c r="F465" s="14">
        <f>'Absolute counts'!F465/'Absolute counts'!F$1246*10000</f>
        <v>0</v>
      </c>
      <c r="G465" s="14">
        <f>'Absolute counts'!G465/'Absolute counts'!G$1246*10000</f>
        <v>0</v>
      </c>
      <c r="H465" s="14">
        <f>'Absolute counts'!H465/'Absolute counts'!H$1246*10000</f>
        <v>0</v>
      </c>
      <c r="I465" s="14">
        <f>'Absolute counts'!I465/'Absolute counts'!I$1246*10000</f>
        <v>0</v>
      </c>
      <c r="J465" s="14">
        <f>'Absolute counts'!J465/'Absolute counts'!J$1246*10000</f>
        <v>0</v>
      </c>
      <c r="K465" s="14">
        <f>'Absolute counts'!K465/'Absolute counts'!K$1246*10000</f>
        <v>0</v>
      </c>
      <c r="L465" s="14">
        <f>'Absolute counts'!L465/'Absolute counts'!L$1246*10000</f>
        <v>0</v>
      </c>
      <c r="M465">
        <f>'Absolute counts'!M465/'Absolute counts'!M$1246*10000</f>
        <v>0</v>
      </c>
      <c r="N465">
        <f>'Absolute counts'!N465/'Absolute counts'!N$1246*10000</f>
        <v>0</v>
      </c>
      <c r="O465">
        <f>'Absolute counts'!O465/'Absolute counts'!O$1246*10000</f>
        <v>0</v>
      </c>
      <c r="P465">
        <f>'Absolute counts'!P465/'Absolute counts'!P$1246*10000</f>
        <v>0</v>
      </c>
      <c r="Q465">
        <f t="shared" si="28"/>
        <v>0</v>
      </c>
      <c r="R465" t="str">
        <f t="shared" si="29"/>
        <v/>
      </c>
      <c r="S465">
        <f t="shared" si="30"/>
        <v>0</v>
      </c>
      <c r="T465">
        <f t="shared" si="31"/>
        <v>0</v>
      </c>
    </row>
    <row r="466" spans="1:20" x14ac:dyDescent="0.25">
      <c r="A466">
        <v>474</v>
      </c>
      <c r="B466" t="s">
        <v>783</v>
      </c>
      <c r="C466">
        <v>112400</v>
      </c>
      <c r="D466">
        <v>1099</v>
      </c>
      <c r="E466" s="14">
        <f>'Absolute counts'!E466/'Absolute counts'!E$1246*10000</f>
        <v>0</v>
      </c>
      <c r="F466" s="14">
        <f>'Absolute counts'!F466/'Absolute counts'!F$1246*10000</f>
        <v>0</v>
      </c>
      <c r="G466" s="14">
        <f>'Absolute counts'!G466/'Absolute counts'!G$1246*10000</f>
        <v>0</v>
      </c>
      <c r="H466" s="14">
        <f>'Absolute counts'!H466/'Absolute counts'!H$1246*10000</f>
        <v>0</v>
      </c>
      <c r="I466" s="14">
        <f>'Absolute counts'!I466/'Absolute counts'!I$1246*10000</f>
        <v>0</v>
      </c>
      <c r="J466" s="14">
        <f>'Absolute counts'!J466/'Absolute counts'!J$1246*10000</f>
        <v>0</v>
      </c>
      <c r="K466" s="14">
        <f>'Absolute counts'!K466/'Absolute counts'!K$1246*10000</f>
        <v>0</v>
      </c>
      <c r="L466" s="14">
        <f>'Absolute counts'!L466/'Absolute counts'!L$1246*10000</f>
        <v>0</v>
      </c>
      <c r="M466">
        <f>'Absolute counts'!M466/'Absolute counts'!M$1246*10000</f>
        <v>0</v>
      </c>
      <c r="N466">
        <f>'Absolute counts'!N466/'Absolute counts'!N$1246*10000</f>
        <v>0</v>
      </c>
      <c r="O466">
        <f>'Absolute counts'!O466/'Absolute counts'!O$1246*10000</f>
        <v>0</v>
      </c>
      <c r="P466">
        <f>'Absolute counts'!P466/'Absolute counts'!P$1246*10000</f>
        <v>0</v>
      </c>
      <c r="Q466">
        <f t="shared" si="28"/>
        <v>0</v>
      </c>
      <c r="R466" t="str">
        <f t="shared" si="29"/>
        <v/>
      </c>
      <c r="S466">
        <f t="shared" si="30"/>
        <v>0</v>
      </c>
      <c r="T466">
        <f t="shared" si="31"/>
        <v>0</v>
      </c>
    </row>
    <row r="467" spans="1:20" x14ac:dyDescent="0.25">
      <c r="A467">
        <v>475</v>
      </c>
      <c r="B467" t="s">
        <v>191</v>
      </c>
      <c r="C467">
        <v>65100</v>
      </c>
      <c r="D467">
        <v>1008</v>
      </c>
      <c r="E467" s="14">
        <f>'Absolute counts'!E467/'Absolute counts'!E$1246*10000</f>
        <v>21.602363128868149</v>
      </c>
      <c r="F467" s="14">
        <f>'Absolute counts'!F467/'Absolute counts'!F$1246*10000</f>
        <v>3.4598745237440864</v>
      </c>
      <c r="G467" s="14">
        <f>'Absolute counts'!G467/'Absolute counts'!G$1246*10000</f>
        <v>0.76786399878570344</v>
      </c>
      <c r="H467" s="14">
        <f>'Absolute counts'!H467/'Absolute counts'!H$1246*10000</f>
        <v>20.371773420100304</v>
      </c>
      <c r="I467" s="14">
        <f>'Absolute counts'!I467/'Absolute counts'!I$1246*10000</f>
        <v>24.939500445656421</v>
      </c>
      <c r="J467" s="14">
        <f>'Absolute counts'!J467/'Absolute counts'!J$1246*10000</f>
        <v>13.773386515115964</v>
      </c>
      <c r="K467" s="14">
        <f>'Absolute counts'!K467/'Absolute counts'!K$1246*10000</f>
        <v>34.537752093807079</v>
      </c>
      <c r="L467" s="14">
        <f>'Absolute counts'!L467/'Absolute counts'!L$1246*10000</f>
        <v>6.1675518245674157</v>
      </c>
      <c r="M467">
        <f>'Absolute counts'!M467/'Absolute counts'!M$1246*10000</f>
        <v>1.6764150885535605</v>
      </c>
      <c r="N467">
        <f>'Absolute counts'!N467/'Absolute counts'!N$1246*10000</f>
        <v>29.002211237182937</v>
      </c>
      <c r="O467">
        <f>'Absolute counts'!O467/'Absolute counts'!O$1246*10000</f>
        <v>16.64829882523976</v>
      </c>
      <c r="P467">
        <f>'Absolute counts'!P467/'Absolute counts'!P$1246*10000</f>
        <v>29.848760205541751</v>
      </c>
      <c r="Q467">
        <f t="shared" si="28"/>
        <v>1</v>
      </c>
      <c r="R467">
        <f t="shared" si="29"/>
        <v>0.95735191726691149</v>
      </c>
      <c r="S467">
        <f t="shared" si="30"/>
        <v>17.064644875153959</v>
      </c>
      <c r="T467">
        <f t="shared" si="31"/>
        <v>16.668647436217086</v>
      </c>
    </row>
    <row r="468" spans="1:20" x14ac:dyDescent="0.25">
      <c r="A468">
        <v>476</v>
      </c>
      <c r="B468" t="s">
        <v>784</v>
      </c>
      <c r="C468">
        <v>21200</v>
      </c>
      <c r="D468">
        <v>714</v>
      </c>
      <c r="E468" s="14">
        <f>'Absolute counts'!E468/'Absolute counts'!E$1246*10000</f>
        <v>0</v>
      </c>
      <c r="F468" s="14">
        <f>'Absolute counts'!F468/'Absolute counts'!F$1246*10000</f>
        <v>0</v>
      </c>
      <c r="G468" s="14">
        <f>'Absolute counts'!G468/'Absolute counts'!G$1246*10000</f>
        <v>0</v>
      </c>
      <c r="H468" s="14">
        <f>'Absolute counts'!H468/'Absolute counts'!H$1246*10000</f>
        <v>0</v>
      </c>
      <c r="I468" s="14">
        <f>'Absolute counts'!I468/'Absolute counts'!I$1246*10000</f>
        <v>0</v>
      </c>
      <c r="J468" s="14">
        <f>'Absolute counts'!J468/'Absolute counts'!J$1246*10000</f>
        <v>0</v>
      </c>
      <c r="K468" s="14">
        <f>'Absolute counts'!K468/'Absolute counts'!K$1246*10000</f>
        <v>0</v>
      </c>
      <c r="L468" s="14">
        <f>'Absolute counts'!L468/'Absolute counts'!L$1246*10000</f>
        <v>0</v>
      </c>
      <c r="M468">
        <f>'Absolute counts'!M468/'Absolute counts'!M$1246*10000</f>
        <v>0</v>
      </c>
      <c r="N468">
        <f>'Absolute counts'!N468/'Absolute counts'!N$1246*10000</f>
        <v>0</v>
      </c>
      <c r="O468">
        <f>'Absolute counts'!O468/'Absolute counts'!O$1246*10000</f>
        <v>0</v>
      </c>
      <c r="P468">
        <f>'Absolute counts'!P468/'Absolute counts'!P$1246*10000</f>
        <v>0</v>
      </c>
      <c r="Q468">
        <f t="shared" si="28"/>
        <v>0</v>
      </c>
      <c r="R468" t="str">
        <f t="shared" si="29"/>
        <v/>
      </c>
      <c r="S468">
        <f t="shared" si="30"/>
        <v>0</v>
      </c>
      <c r="T468">
        <f t="shared" si="31"/>
        <v>0</v>
      </c>
    </row>
    <row r="469" spans="1:20" x14ac:dyDescent="0.25">
      <c r="A469">
        <v>477</v>
      </c>
      <c r="B469" t="s">
        <v>192</v>
      </c>
      <c r="C469">
        <v>48000</v>
      </c>
      <c r="D469">
        <v>623</v>
      </c>
      <c r="E469" s="14">
        <f>'Absolute counts'!E469/'Absolute counts'!E$1246*10000</f>
        <v>47.678588444188279</v>
      </c>
      <c r="F469" s="14">
        <f>'Absolute counts'!F469/'Absolute counts'!F$1246*10000</f>
        <v>33.036221258975793</v>
      </c>
      <c r="G469" s="14">
        <f>'Absolute counts'!G469/'Absolute counts'!G$1246*10000</f>
        <v>32.928865436298537</v>
      </c>
      <c r="H469" s="14">
        <f>'Absolute counts'!H469/'Absolute counts'!H$1246*10000</f>
        <v>51.165959758499113</v>
      </c>
      <c r="I469" s="14">
        <f>'Absolute counts'!I469/'Absolute counts'!I$1246*10000</f>
        <v>55.327967375237776</v>
      </c>
      <c r="J469" s="14">
        <f>'Absolute counts'!J469/'Absolute counts'!J$1246*10000</f>
        <v>45.751974764722753</v>
      </c>
      <c r="K469" s="14">
        <f>'Absolute counts'!K469/'Absolute counts'!K$1246*10000</f>
        <v>43.267539739603713</v>
      </c>
      <c r="L469" s="14">
        <f>'Absolute counts'!L469/'Absolute counts'!L$1246*10000</f>
        <v>46.438037267331126</v>
      </c>
      <c r="M469">
        <f>'Absolute counts'!M469/'Absolute counts'!M$1246*10000</f>
        <v>43.995674031308077</v>
      </c>
      <c r="N469">
        <f>'Absolute counts'!N469/'Absolute counts'!N$1246*10000</f>
        <v>60.275422824407272</v>
      </c>
      <c r="O469">
        <f>'Absolute counts'!O469/'Absolute counts'!O$1246*10000</f>
        <v>55.20669683682322</v>
      </c>
      <c r="P469">
        <f>'Absolute counts'!P469/'Absolute counts'!P$1246*10000</f>
        <v>47.53016319752679</v>
      </c>
      <c r="Q469">
        <f t="shared" si="28"/>
        <v>1</v>
      </c>
      <c r="R469">
        <f t="shared" si="29"/>
        <v>0.18892599368993659</v>
      </c>
      <c r="S469">
        <f t="shared" si="30"/>
        <v>44.165302396789421</v>
      </c>
      <c r="T469">
        <f t="shared" si="31"/>
        <v>50.689198831479288</v>
      </c>
    </row>
    <row r="470" spans="1:20" x14ac:dyDescent="0.25">
      <c r="A470">
        <v>478</v>
      </c>
      <c r="B470" t="s">
        <v>193</v>
      </c>
      <c r="C470">
        <v>5400</v>
      </c>
      <c r="D470">
        <v>337</v>
      </c>
      <c r="E470" s="14">
        <f>'Absolute counts'!E470/'Absolute counts'!E$1246*10000</f>
        <v>27.865770189900925</v>
      </c>
      <c r="F470" s="14">
        <f>'Absolute counts'!F470/'Absolute counts'!F$1246*10000</f>
        <v>11.132983346563634</v>
      </c>
      <c r="G470" s="14">
        <f>'Absolute counts'!G470/'Absolute counts'!G$1246*10000</f>
        <v>20.21446620059108</v>
      </c>
      <c r="H470" s="14">
        <f>'Absolute counts'!H470/'Absolute counts'!H$1246*10000</f>
        <v>7.9808520589606431</v>
      </c>
      <c r="I470" s="14">
        <f>'Absolute counts'!I470/'Absolute counts'!I$1246*10000</f>
        <v>15.225053410966723</v>
      </c>
      <c r="J470" s="14">
        <f>'Absolute counts'!J470/'Absolute counts'!J$1246*10000</f>
        <v>25.287416251727105</v>
      </c>
      <c r="K470" s="14">
        <f>'Absolute counts'!K470/'Absolute counts'!K$1246*10000</f>
        <v>19.663211008007956</v>
      </c>
      <c r="L470" s="14">
        <f>'Absolute counts'!L470/'Absolute counts'!L$1246*10000</f>
        <v>19.04685122292878</v>
      </c>
      <c r="M470">
        <f>'Absolute counts'!M470/'Absolute counts'!M$1246*10000</f>
        <v>11.469132496079848</v>
      </c>
      <c r="N470">
        <f>'Absolute counts'!N470/'Absolute counts'!N$1246*10000</f>
        <v>12.627103450042261</v>
      </c>
      <c r="O470">
        <f>'Absolute counts'!O470/'Absolute counts'!O$1246*10000</f>
        <v>12.277534175909208</v>
      </c>
      <c r="P470">
        <f>'Absolute counts'!P470/'Absolute counts'!P$1246*10000</f>
        <v>11.06454805787105</v>
      </c>
      <c r="Q470">
        <f t="shared" si="28"/>
        <v>1</v>
      </c>
      <c r="R470">
        <f t="shared" si="29"/>
        <v>0.19111560683174555</v>
      </c>
      <c r="S470">
        <f t="shared" si="30"/>
        <v>18.195678923816867</v>
      </c>
      <c r="T470">
        <f t="shared" si="31"/>
        <v>13.297033880566229</v>
      </c>
    </row>
    <row r="471" spans="1:20" x14ac:dyDescent="0.25">
      <c r="A471">
        <v>479</v>
      </c>
      <c r="B471" t="s">
        <v>785</v>
      </c>
      <c r="C471">
        <v>38900</v>
      </c>
      <c r="D471">
        <v>463</v>
      </c>
      <c r="E471" s="14">
        <f>'Absolute counts'!E471/'Absolute counts'!E$1246*10000</f>
        <v>0</v>
      </c>
      <c r="F471" s="14">
        <f>'Absolute counts'!F471/'Absolute counts'!F$1246*10000</f>
        <v>0</v>
      </c>
      <c r="G471" s="14">
        <f>'Absolute counts'!G471/'Absolute counts'!G$1246*10000</f>
        <v>0</v>
      </c>
      <c r="H471" s="14">
        <f>'Absolute counts'!H471/'Absolute counts'!H$1246*10000</f>
        <v>0</v>
      </c>
      <c r="I471" s="14">
        <f>'Absolute counts'!I471/'Absolute counts'!I$1246*10000</f>
        <v>0</v>
      </c>
      <c r="J471" s="14">
        <f>'Absolute counts'!J471/'Absolute counts'!J$1246*10000</f>
        <v>0</v>
      </c>
      <c r="K471" s="14">
        <f>'Absolute counts'!K471/'Absolute counts'!K$1246*10000</f>
        <v>0</v>
      </c>
      <c r="L471" s="14">
        <f>'Absolute counts'!L471/'Absolute counts'!L$1246*10000</f>
        <v>0</v>
      </c>
      <c r="M471">
        <f>'Absolute counts'!M471/'Absolute counts'!M$1246*10000</f>
        <v>0</v>
      </c>
      <c r="N471">
        <f>'Absolute counts'!N471/'Absolute counts'!N$1246*10000</f>
        <v>0</v>
      </c>
      <c r="O471">
        <f>'Absolute counts'!O471/'Absolute counts'!O$1246*10000</f>
        <v>0</v>
      </c>
      <c r="P471">
        <f>'Absolute counts'!P471/'Absolute counts'!P$1246*10000</f>
        <v>0</v>
      </c>
      <c r="Q471">
        <f t="shared" si="28"/>
        <v>0</v>
      </c>
      <c r="R471" t="str">
        <f t="shared" si="29"/>
        <v/>
      </c>
      <c r="S471">
        <f t="shared" si="30"/>
        <v>0</v>
      </c>
      <c r="T471">
        <f t="shared" si="31"/>
        <v>0</v>
      </c>
    </row>
    <row r="472" spans="1:20" x14ac:dyDescent="0.25">
      <c r="A472">
        <v>480</v>
      </c>
      <c r="B472" t="s">
        <v>786</v>
      </c>
      <c r="C472">
        <v>51300</v>
      </c>
      <c r="D472">
        <v>426</v>
      </c>
      <c r="E472" s="14">
        <f>'Absolute counts'!E472/'Absolute counts'!E$1246*10000</f>
        <v>0</v>
      </c>
      <c r="F472" s="14">
        <f>'Absolute counts'!F472/'Absolute counts'!F$1246*10000</f>
        <v>0</v>
      </c>
      <c r="G472" s="14">
        <f>'Absolute counts'!G472/'Absolute counts'!G$1246*10000</f>
        <v>0</v>
      </c>
      <c r="H472" s="14">
        <f>'Absolute counts'!H472/'Absolute counts'!H$1246*10000</f>
        <v>0</v>
      </c>
      <c r="I472" s="14">
        <f>'Absolute counts'!I472/'Absolute counts'!I$1246*10000</f>
        <v>0</v>
      </c>
      <c r="J472" s="14">
        <f>'Absolute counts'!J472/'Absolute counts'!J$1246*10000</f>
        <v>0</v>
      </c>
      <c r="K472" s="14">
        <f>'Absolute counts'!K472/'Absolute counts'!K$1246*10000</f>
        <v>0</v>
      </c>
      <c r="L472" s="14">
        <f>'Absolute counts'!L472/'Absolute counts'!L$1246*10000</f>
        <v>0</v>
      </c>
      <c r="M472">
        <f>'Absolute counts'!M472/'Absolute counts'!M$1246*10000</f>
        <v>0</v>
      </c>
      <c r="N472">
        <f>'Absolute counts'!N472/'Absolute counts'!N$1246*10000</f>
        <v>0</v>
      </c>
      <c r="O472">
        <f>'Absolute counts'!O472/'Absolute counts'!O$1246*10000</f>
        <v>0</v>
      </c>
      <c r="P472">
        <f>'Absolute counts'!P472/'Absolute counts'!P$1246*10000</f>
        <v>0</v>
      </c>
      <c r="Q472">
        <f t="shared" si="28"/>
        <v>0</v>
      </c>
      <c r="R472" t="str">
        <f t="shared" si="29"/>
        <v/>
      </c>
      <c r="S472">
        <f t="shared" si="30"/>
        <v>0</v>
      </c>
      <c r="T472">
        <f t="shared" si="31"/>
        <v>0</v>
      </c>
    </row>
    <row r="473" spans="1:20" x14ac:dyDescent="0.25">
      <c r="A473">
        <v>481</v>
      </c>
      <c r="B473" t="s">
        <v>787</v>
      </c>
      <c r="C473">
        <v>48700</v>
      </c>
      <c r="D473">
        <v>754</v>
      </c>
      <c r="E473" s="14">
        <f>'Absolute counts'!E473/'Absolute counts'!E$1246*10000</f>
        <v>0</v>
      </c>
      <c r="F473" s="14">
        <f>'Absolute counts'!F473/'Absolute counts'!F$1246*10000</f>
        <v>0</v>
      </c>
      <c r="G473" s="14">
        <f>'Absolute counts'!G473/'Absolute counts'!G$1246*10000</f>
        <v>0</v>
      </c>
      <c r="H473" s="14">
        <f>'Absolute counts'!H473/'Absolute counts'!H$1246*10000</f>
        <v>0</v>
      </c>
      <c r="I473" s="14">
        <f>'Absolute counts'!I473/'Absolute counts'!I$1246*10000</f>
        <v>0</v>
      </c>
      <c r="J473" s="14">
        <f>'Absolute counts'!J473/'Absolute counts'!J$1246*10000</f>
        <v>0</v>
      </c>
      <c r="K473" s="14">
        <f>'Absolute counts'!K473/'Absolute counts'!K$1246*10000</f>
        <v>0</v>
      </c>
      <c r="L473" s="14">
        <f>'Absolute counts'!L473/'Absolute counts'!L$1246*10000</f>
        <v>0</v>
      </c>
      <c r="M473">
        <f>'Absolute counts'!M473/'Absolute counts'!M$1246*10000</f>
        <v>0</v>
      </c>
      <c r="N473">
        <f>'Absolute counts'!N473/'Absolute counts'!N$1246*10000</f>
        <v>0</v>
      </c>
      <c r="O473">
        <f>'Absolute counts'!O473/'Absolute counts'!O$1246*10000</f>
        <v>0</v>
      </c>
      <c r="P473">
        <f>'Absolute counts'!P473/'Absolute counts'!P$1246*10000</f>
        <v>0</v>
      </c>
      <c r="Q473">
        <f t="shared" si="28"/>
        <v>0</v>
      </c>
      <c r="R473" t="str">
        <f t="shared" si="29"/>
        <v/>
      </c>
      <c r="S473">
        <f t="shared" si="30"/>
        <v>0</v>
      </c>
      <c r="T473">
        <f t="shared" si="31"/>
        <v>0</v>
      </c>
    </row>
    <row r="474" spans="1:20" x14ac:dyDescent="0.25">
      <c r="A474">
        <v>482</v>
      </c>
      <c r="B474" t="s">
        <v>194</v>
      </c>
      <c r="C474">
        <v>101300</v>
      </c>
      <c r="D474">
        <v>948</v>
      </c>
      <c r="E474" s="14">
        <f>'Absolute counts'!E474/'Absolute counts'!E$1246*10000</f>
        <v>11.3763924169779</v>
      </c>
      <c r="F474" s="14">
        <f>'Absolute counts'!F474/'Absolute counts'!F$1246*10000</f>
        <v>9.7657748654066956E-2</v>
      </c>
      <c r="G474" s="14">
        <f>'Absolute counts'!G474/'Absolute counts'!G$1246*10000</f>
        <v>6.0536254787989172</v>
      </c>
      <c r="H474" s="14">
        <f>'Absolute counts'!H474/'Absolute counts'!H$1246*10000</f>
        <v>16.800990663318679</v>
      </c>
      <c r="I474" s="14">
        <f>'Absolute counts'!I474/'Absolute counts'!I$1246*10000</f>
        <v>3.0326827037229265</v>
      </c>
      <c r="J474" s="14">
        <f>'Absolute counts'!J474/'Absolute counts'!J$1246*10000</f>
        <v>18.617968838256125</v>
      </c>
      <c r="K474" s="14">
        <f>'Absolute counts'!K474/'Absolute counts'!K$1246*10000</f>
        <v>7.5573404377042079</v>
      </c>
      <c r="L474" s="14">
        <f>'Absolute counts'!L474/'Absolute counts'!L$1246*10000</f>
        <v>7.4574973042155017</v>
      </c>
      <c r="M474">
        <f>'Absolute counts'!M474/'Absolute counts'!M$1246*10000</f>
        <v>2.2284054225894891</v>
      </c>
      <c r="N474">
        <f>'Absolute counts'!N474/'Absolute counts'!N$1246*10000</f>
        <v>1.6648310836769715</v>
      </c>
      <c r="O474">
        <f>'Absolute counts'!O474/'Absolute counts'!O$1246*10000</f>
        <v>31.561422843341852</v>
      </c>
      <c r="P474">
        <f>'Absolute counts'!P474/'Absolute counts'!P$1246*10000</f>
        <v>8.0295443484220712</v>
      </c>
      <c r="Q474">
        <f t="shared" si="28"/>
        <v>1</v>
      </c>
      <c r="R474">
        <f t="shared" si="29"/>
        <v>0.84450041569418322</v>
      </c>
      <c r="S474">
        <f t="shared" si="30"/>
        <v>9.0766654696332605</v>
      </c>
      <c r="T474">
        <f t="shared" si="31"/>
        <v>10.188340200449177</v>
      </c>
    </row>
    <row r="475" spans="1:20" x14ac:dyDescent="0.25">
      <c r="A475">
        <v>483</v>
      </c>
      <c r="B475" t="s">
        <v>195</v>
      </c>
      <c r="C475">
        <v>69700</v>
      </c>
      <c r="D475">
        <v>958</v>
      </c>
      <c r="E475" s="14">
        <f>'Absolute counts'!E475/'Absolute counts'!E$1246*10000</f>
        <v>1.731442768263235</v>
      </c>
      <c r="F475" s="14">
        <f>'Absolute counts'!F475/'Absolute counts'!F$1246*10000</f>
        <v>0.73940866838079267</v>
      </c>
      <c r="G475" s="14">
        <f>'Absolute counts'!G475/'Absolute counts'!G$1246*10000</f>
        <v>1.7857302297341941E-2</v>
      </c>
      <c r="H475" s="14">
        <f>'Absolute counts'!H475/'Absolute counts'!H$1246*10000</f>
        <v>1.8540602775596904</v>
      </c>
      <c r="I475" s="14">
        <f>'Absolute counts'!I475/'Absolute counts'!I$1246*10000</f>
        <v>6.1639892352092003E-2</v>
      </c>
      <c r="J475" s="14">
        <f>'Absolute counts'!J475/'Absolute counts'!J$1246*10000</f>
        <v>1.9769371811917238</v>
      </c>
      <c r="K475" s="14">
        <f>'Absolute counts'!K475/'Absolute counts'!K$1246*10000</f>
        <v>0.80517458868998093</v>
      </c>
      <c r="L475" s="14">
        <f>'Absolute counts'!L475/'Absolute counts'!L$1246*10000</f>
        <v>0.92714831349706228</v>
      </c>
      <c r="M475">
        <f>'Absolute counts'!M475/'Absolute counts'!M$1246*10000</f>
        <v>2.5350667192761156</v>
      </c>
      <c r="N475">
        <f>'Absolute counts'!N475/'Absolute counts'!N$1246*10000</f>
        <v>0.35857900263811693</v>
      </c>
      <c r="O475">
        <f>'Absolute counts'!O475/'Absolute counts'!O$1246*10000</f>
        <v>3.7517293127300864E-2</v>
      </c>
      <c r="P475">
        <f>'Absolute counts'!P475/'Absolute counts'!P$1246*10000</f>
        <v>6.3798876775203739E-2</v>
      </c>
      <c r="Q475">
        <f t="shared" si="28"/>
        <v>1</v>
      </c>
      <c r="R475">
        <f t="shared" si="29"/>
        <v>0.66337444985179683</v>
      </c>
      <c r="S475">
        <f t="shared" si="30"/>
        <v>1.0266458112478369</v>
      </c>
      <c r="T475">
        <f t="shared" si="31"/>
        <v>0.78442204106275992</v>
      </c>
    </row>
    <row r="476" spans="1:20" x14ac:dyDescent="0.25">
      <c r="A476">
        <v>484</v>
      </c>
      <c r="B476" t="s">
        <v>196</v>
      </c>
      <c r="C476">
        <v>22100</v>
      </c>
      <c r="D476">
        <v>731</v>
      </c>
      <c r="E476" s="14">
        <f>'Absolute counts'!E476/'Absolute counts'!E$1246*10000</f>
        <v>0</v>
      </c>
      <c r="F476" s="14">
        <f>'Absolute counts'!F476/'Absolute counts'!F$1246*10000</f>
        <v>0</v>
      </c>
      <c r="G476" s="14">
        <f>'Absolute counts'!G476/'Absolute counts'!G$1246*10000</f>
        <v>0</v>
      </c>
      <c r="H476" s="14">
        <f>'Absolute counts'!H476/'Absolute counts'!H$1246*10000</f>
        <v>2.2889633056292474E-2</v>
      </c>
      <c r="I476" s="14">
        <f>'Absolute counts'!I476/'Absolute counts'!I$1246*10000</f>
        <v>0</v>
      </c>
      <c r="J476" s="14">
        <f>'Absolute counts'!J476/'Absolute counts'!J$1246*10000</f>
        <v>0.26069501290440317</v>
      </c>
      <c r="K476" s="14">
        <f>'Absolute counts'!K476/'Absolute counts'!K$1246*10000</f>
        <v>0</v>
      </c>
      <c r="L476" s="14">
        <f>'Absolute counts'!L476/'Absolute counts'!L$1246*10000</f>
        <v>2.0155398119501355E-2</v>
      </c>
      <c r="M476">
        <f>'Absolute counts'!M476/'Absolute counts'!M$1246*10000</f>
        <v>4.0888172891550258E-2</v>
      </c>
      <c r="N476">
        <f>'Absolute counts'!N476/'Absolute counts'!N$1246*10000</f>
        <v>0</v>
      </c>
      <c r="O476">
        <f>'Absolute counts'!O476/'Absolute counts'!O$1246*10000</f>
        <v>0</v>
      </c>
      <c r="P476">
        <f>'Absolute counts'!P476/'Absolute counts'!P$1246*10000</f>
        <v>1.8228250507201071E-2</v>
      </c>
      <c r="Q476">
        <f t="shared" si="28"/>
        <v>1</v>
      </c>
      <c r="R476">
        <f t="shared" si="29"/>
        <v>0.59291879249114743</v>
      </c>
      <c r="S476">
        <f t="shared" si="30"/>
        <v>4.0512092280099381E-2</v>
      </c>
      <c r="T476">
        <f t="shared" si="31"/>
        <v>1.5854364303650538E-2</v>
      </c>
    </row>
    <row r="477" spans="1:20" x14ac:dyDescent="0.25">
      <c r="A477">
        <v>485</v>
      </c>
      <c r="B477" t="s">
        <v>788</v>
      </c>
      <c r="C477">
        <v>48100</v>
      </c>
      <c r="D477">
        <v>477</v>
      </c>
      <c r="E477" s="14">
        <f>'Absolute counts'!E477/'Absolute counts'!E$1246*10000</f>
        <v>0</v>
      </c>
      <c r="F477" s="14">
        <f>'Absolute counts'!F477/'Absolute counts'!F$1246*10000</f>
        <v>0</v>
      </c>
      <c r="G477" s="14">
        <f>'Absolute counts'!G477/'Absolute counts'!G$1246*10000</f>
        <v>0</v>
      </c>
      <c r="H477" s="14">
        <f>'Absolute counts'!H477/'Absolute counts'!H$1246*10000</f>
        <v>0</v>
      </c>
      <c r="I477" s="14">
        <f>'Absolute counts'!I477/'Absolute counts'!I$1246*10000</f>
        <v>0</v>
      </c>
      <c r="J477" s="14">
        <f>'Absolute counts'!J477/'Absolute counts'!J$1246*10000</f>
        <v>0</v>
      </c>
      <c r="K477" s="14">
        <f>'Absolute counts'!K477/'Absolute counts'!K$1246*10000</f>
        <v>0</v>
      </c>
      <c r="L477" s="14">
        <f>'Absolute counts'!L477/'Absolute counts'!L$1246*10000</f>
        <v>0</v>
      </c>
      <c r="M477">
        <f>'Absolute counts'!M477/'Absolute counts'!M$1246*10000</f>
        <v>0</v>
      </c>
      <c r="N477">
        <f>'Absolute counts'!N477/'Absolute counts'!N$1246*10000</f>
        <v>0</v>
      </c>
      <c r="O477">
        <f>'Absolute counts'!O477/'Absolute counts'!O$1246*10000</f>
        <v>0</v>
      </c>
      <c r="P477">
        <f>'Absolute counts'!P477/'Absolute counts'!P$1246*10000</f>
        <v>0</v>
      </c>
      <c r="Q477">
        <f t="shared" si="28"/>
        <v>0</v>
      </c>
      <c r="R477" t="str">
        <f t="shared" si="29"/>
        <v/>
      </c>
      <c r="S477">
        <f t="shared" si="30"/>
        <v>0</v>
      </c>
      <c r="T477">
        <f t="shared" si="31"/>
        <v>0</v>
      </c>
    </row>
    <row r="478" spans="1:20" x14ac:dyDescent="0.25">
      <c r="A478">
        <v>486</v>
      </c>
      <c r="B478" t="s">
        <v>789</v>
      </c>
      <c r="C478">
        <v>39000</v>
      </c>
      <c r="D478">
        <v>463</v>
      </c>
      <c r="E478" s="14">
        <f>'Absolute counts'!E478/'Absolute counts'!E$1246*10000</f>
        <v>0</v>
      </c>
      <c r="F478" s="14">
        <f>'Absolute counts'!F478/'Absolute counts'!F$1246*10000</f>
        <v>0</v>
      </c>
      <c r="G478" s="14">
        <f>'Absolute counts'!G478/'Absolute counts'!G$1246*10000</f>
        <v>0</v>
      </c>
      <c r="H478" s="14">
        <f>'Absolute counts'!H478/'Absolute counts'!H$1246*10000</f>
        <v>0</v>
      </c>
      <c r="I478" s="14">
        <f>'Absolute counts'!I478/'Absolute counts'!I$1246*10000</f>
        <v>0</v>
      </c>
      <c r="J478" s="14">
        <f>'Absolute counts'!J478/'Absolute counts'!J$1246*10000</f>
        <v>0</v>
      </c>
      <c r="K478" s="14">
        <f>'Absolute counts'!K478/'Absolute counts'!K$1246*10000</f>
        <v>0</v>
      </c>
      <c r="L478" s="14">
        <f>'Absolute counts'!L478/'Absolute counts'!L$1246*10000</f>
        <v>0</v>
      </c>
      <c r="M478">
        <f>'Absolute counts'!M478/'Absolute counts'!M$1246*10000</f>
        <v>0</v>
      </c>
      <c r="N478">
        <f>'Absolute counts'!N478/'Absolute counts'!N$1246*10000</f>
        <v>0</v>
      </c>
      <c r="O478">
        <f>'Absolute counts'!O478/'Absolute counts'!O$1246*10000</f>
        <v>0</v>
      </c>
      <c r="P478">
        <f>'Absolute counts'!P478/'Absolute counts'!P$1246*10000</f>
        <v>0</v>
      </c>
      <c r="Q478">
        <f t="shared" si="28"/>
        <v>0</v>
      </c>
      <c r="R478" t="str">
        <f t="shared" si="29"/>
        <v/>
      </c>
      <c r="S478">
        <f t="shared" si="30"/>
        <v>0</v>
      </c>
      <c r="T478">
        <f t="shared" si="31"/>
        <v>0</v>
      </c>
    </row>
    <row r="479" spans="1:20" x14ac:dyDescent="0.25">
      <c r="A479">
        <v>487</v>
      </c>
      <c r="B479" t="s">
        <v>790</v>
      </c>
      <c r="C479">
        <v>51400</v>
      </c>
      <c r="D479">
        <v>426</v>
      </c>
      <c r="E479" s="14">
        <f>'Absolute counts'!E479/'Absolute counts'!E$1246*10000</f>
        <v>0</v>
      </c>
      <c r="F479" s="14">
        <f>'Absolute counts'!F479/'Absolute counts'!F$1246*10000</f>
        <v>0</v>
      </c>
      <c r="G479" s="14">
        <f>'Absolute counts'!G479/'Absolute counts'!G$1246*10000</f>
        <v>0</v>
      </c>
      <c r="H479" s="14">
        <f>'Absolute counts'!H479/'Absolute counts'!H$1246*10000</f>
        <v>0</v>
      </c>
      <c r="I479" s="14">
        <f>'Absolute counts'!I479/'Absolute counts'!I$1246*10000</f>
        <v>0</v>
      </c>
      <c r="J479" s="14">
        <f>'Absolute counts'!J479/'Absolute counts'!J$1246*10000</f>
        <v>0</v>
      </c>
      <c r="K479" s="14">
        <f>'Absolute counts'!K479/'Absolute counts'!K$1246*10000</f>
        <v>0</v>
      </c>
      <c r="L479" s="14">
        <f>'Absolute counts'!L479/'Absolute counts'!L$1246*10000</f>
        <v>0</v>
      </c>
      <c r="M479">
        <f>'Absolute counts'!M479/'Absolute counts'!M$1246*10000</f>
        <v>0</v>
      </c>
      <c r="N479">
        <f>'Absolute counts'!N479/'Absolute counts'!N$1246*10000</f>
        <v>0</v>
      </c>
      <c r="O479">
        <f>'Absolute counts'!O479/'Absolute counts'!O$1246*10000</f>
        <v>0</v>
      </c>
      <c r="P479">
        <f>'Absolute counts'!P479/'Absolute counts'!P$1246*10000</f>
        <v>0</v>
      </c>
      <c r="Q479">
        <f t="shared" si="28"/>
        <v>0</v>
      </c>
      <c r="R479" t="str">
        <f t="shared" si="29"/>
        <v/>
      </c>
      <c r="S479">
        <f t="shared" si="30"/>
        <v>0</v>
      </c>
      <c r="T479">
        <f t="shared" si="31"/>
        <v>0</v>
      </c>
    </row>
    <row r="480" spans="1:20" x14ac:dyDescent="0.25">
      <c r="A480">
        <v>488</v>
      </c>
      <c r="B480" t="s">
        <v>197</v>
      </c>
      <c r="C480">
        <v>21900</v>
      </c>
      <c r="D480">
        <v>723</v>
      </c>
      <c r="E480" s="14">
        <f>'Absolute counts'!E480/'Absolute counts'!E$1246*10000</f>
        <v>0</v>
      </c>
      <c r="F480" s="14">
        <f>'Absolute counts'!F480/'Absolute counts'!F$1246*10000</f>
        <v>0</v>
      </c>
      <c r="G480" s="14">
        <f>'Absolute counts'!G480/'Absolute counts'!G$1246*10000</f>
        <v>0</v>
      </c>
      <c r="H480" s="14">
        <f>'Absolute counts'!H480/'Absolute counts'!H$1246*10000</f>
        <v>0</v>
      </c>
      <c r="I480" s="14">
        <f>'Absolute counts'!I480/'Absolute counts'!I$1246*10000</f>
        <v>0</v>
      </c>
      <c r="J480" s="14">
        <f>'Absolute counts'!J480/'Absolute counts'!J$1246*10000</f>
        <v>0</v>
      </c>
      <c r="K480" s="14">
        <f>'Absolute counts'!K480/'Absolute counts'!K$1246*10000</f>
        <v>1.4125869977017211E-2</v>
      </c>
      <c r="L480" s="14">
        <f>'Absolute counts'!L480/'Absolute counts'!L$1246*10000</f>
        <v>0</v>
      </c>
      <c r="M480">
        <f>'Absolute counts'!M480/'Absolute counts'!M$1246*10000</f>
        <v>0</v>
      </c>
      <c r="N480">
        <f>'Absolute counts'!N480/'Absolute counts'!N$1246*10000</f>
        <v>2.5612785902722639E-2</v>
      </c>
      <c r="O480">
        <f>'Absolute counts'!O480/'Absolute counts'!O$1246*10000</f>
        <v>0</v>
      </c>
      <c r="P480">
        <f>'Absolute counts'!P480/'Absolute counts'!P$1246*10000</f>
        <v>0.10025537778960589</v>
      </c>
      <c r="Q480">
        <f t="shared" si="28"/>
        <v>1</v>
      </c>
      <c r="R480">
        <f t="shared" si="29"/>
        <v>0.18482550047915419</v>
      </c>
      <c r="S480">
        <f t="shared" si="30"/>
        <v>2.017981425288173E-3</v>
      </c>
      <c r="T480">
        <f t="shared" si="31"/>
        <v>2.5173632738465707E-2</v>
      </c>
    </row>
    <row r="481" spans="1:20" x14ac:dyDescent="0.25">
      <c r="A481">
        <v>489</v>
      </c>
      <c r="B481" t="s">
        <v>791</v>
      </c>
      <c r="C481">
        <v>48800</v>
      </c>
      <c r="D481">
        <v>754</v>
      </c>
      <c r="E481" s="14">
        <f>'Absolute counts'!E481/'Absolute counts'!E$1246*10000</f>
        <v>0</v>
      </c>
      <c r="F481" s="14">
        <f>'Absolute counts'!F481/'Absolute counts'!F$1246*10000</f>
        <v>0</v>
      </c>
      <c r="G481" s="14">
        <f>'Absolute counts'!G481/'Absolute counts'!G$1246*10000</f>
        <v>0</v>
      </c>
      <c r="H481" s="14">
        <f>'Absolute counts'!H481/'Absolute counts'!H$1246*10000</f>
        <v>0</v>
      </c>
      <c r="I481" s="14">
        <f>'Absolute counts'!I481/'Absolute counts'!I$1246*10000</f>
        <v>0</v>
      </c>
      <c r="J481" s="14">
        <f>'Absolute counts'!J481/'Absolute counts'!J$1246*10000</f>
        <v>0</v>
      </c>
      <c r="K481" s="14">
        <f>'Absolute counts'!K481/'Absolute counts'!K$1246*10000</f>
        <v>0</v>
      </c>
      <c r="L481" s="14">
        <f>'Absolute counts'!L481/'Absolute counts'!L$1246*10000</f>
        <v>0</v>
      </c>
      <c r="M481">
        <f>'Absolute counts'!M481/'Absolute counts'!M$1246*10000</f>
        <v>0</v>
      </c>
      <c r="N481">
        <f>'Absolute counts'!N481/'Absolute counts'!N$1246*10000</f>
        <v>0</v>
      </c>
      <c r="O481">
        <f>'Absolute counts'!O481/'Absolute counts'!O$1246*10000</f>
        <v>0</v>
      </c>
      <c r="P481">
        <f>'Absolute counts'!P481/'Absolute counts'!P$1246*10000</f>
        <v>0</v>
      </c>
      <c r="Q481">
        <f t="shared" si="28"/>
        <v>0</v>
      </c>
      <c r="R481" t="str">
        <f t="shared" si="29"/>
        <v/>
      </c>
      <c r="S481">
        <f t="shared" si="30"/>
        <v>0</v>
      </c>
      <c r="T481">
        <f t="shared" si="31"/>
        <v>0</v>
      </c>
    </row>
    <row r="482" spans="1:20" x14ac:dyDescent="0.25">
      <c r="A482">
        <v>490</v>
      </c>
      <c r="B482" t="s">
        <v>792</v>
      </c>
      <c r="C482">
        <v>105500</v>
      </c>
      <c r="D482">
        <v>1123</v>
      </c>
      <c r="E482" s="14">
        <f>'Absolute counts'!E482/'Absolute counts'!E$1246*10000</f>
        <v>0</v>
      </c>
      <c r="F482" s="14">
        <f>'Absolute counts'!F482/'Absolute counts'!F$1246*10000</f>
        <v>0</v>
      </c>
      <c r="G482" s="14">
        <f>'Absolute counts'!G482/'Absolute counts'!G$1246*10000</f>
        <v>0</v>
      </c>
      <c r="H482" s="14">
        <f>'Absolute counts'!H482/'Absolute counts'!H$1246*10000</f>
        <v>0</v>
      </c>
      <c r="I482" s="14">
        <f>'Absolute counts'!I482/'Absolute counts'!I$1246*10000</f>
        <v>0</v>
      </c>
      <c r="J482" s="14">
        <f>'Absolute counts'!J482/'Absolute counts'!J$1246*10000</f>
        <v>0</v>
      </c>
      <c r="K482" s="14">
        <f>'Absolute counts'!K482/'Absolute counts'!K$1246*10000</f>
        <v>0</v>
      </c>
      <c r="L482" s="14">
        <f>'Absolute counts'!L482/'Absolute counts'!L$1246*10000</f>
        <v>0</v>
      </c>
      <c r="M482">
        <f>'Absolute counts'!M482/'Absolute counts'!M$1246*10000</f>
        <v>0</v>
      </c>
      <c r="N482">
        <f>'Absolute counts'!N482/'Absolute counts'!N$1246*10000</f>
        <v>0</v>
      </c>
      <c r="O482">
        <f>'Absolute counts'!O482/'Absolute counts'!O$1246*10000</f>
        <v>0</v>
      </c>
      <c r="P482">
        <f>'Absolute counts'!P482/'Absolute counts'!P$1246*10000</f>
        <v>0</v>
      </c>
      <c r="Q482">
        <f t="shared" si="28"/>
        <v>0</v>
      </c>
      <c r="R482" t="str">
        <f t="shared" si="29"/>
        <v/>
      </c>
      <c r="S482">
        <f t="shared" si="30"/>
        <v>0</v>
      </c>
      <c r="T482">
        <f t="shared" si="31"/>
        <v>0</v>
      </c>
    </row>
    <row r="483" spans="1:20" x14ac:dyDescent="0.25">
      <c r="A483">
        <v>491</v>
      </c>
      <c r="B483" t="s">
        <v>198</v>
      </c>
      <c r="C483">
        <v>74800</v>
      </c>
      <c r="D483">
        <v>331</v>
      </c>
      <c r="E483" s="14">
        <f>'Absolute counts'!E483/'Absolute counts'!E$1246*10000</f>
        <v>0.62750274822962882</v>
      </c>
      <c r="F483" s="14">
        <f>'Absolute counts'!F483/'Absolute counts'!F$1246*10000</f>
        <v>0</v>
      </c>
      <c r="G483" s="14">
        <f>'Absolute counts'!G483/'Absolute counts'!G$1246*10000</f>
        <v>1.7857302297341941E-2</v>
      </c>
      <c r="H483" s="14">
        <f>'Absolute counts'!H483/'Absolute counts'!H$1246*10000</f>
        <v>3.0519510741723301E-2</v>
      </c>
      <c r="I483" s="14">
        <f>'Absolute counts'!I483/'Absolute counts'!I$1246*10000</f>
        <v>0.11095180623376559</v>
      </c>
      <c r="J483" s="14">
        <f>'Absolute counts'!J483/'Absolute counts'!J$1246*10000</f>
        <v>0.26069501290440317</v>
      </c>
      <c r="K483" s="14">
        <f>'Absolute counts'!K483/'Absolute counts'!K$1246*10000</f>
        <v>0.77692284873594664</v>
      </c>
      <c r="L483" s="14">
        <f>'Absolute counts'!L483/'Absolute counts'!L$1246*10000</f>
        <v>0</v>
      </c>
      <c r="M483">
        <f>'Absolute counts'!M483/'Absolute counts'!M$1246*10000</f>
        <v>6.1332259337325383E-2</v>
      </c>
      <c r="N483">
        <f>'Absolute counts'!N483/'Absolute counts'!N$1246*10000</f>
        <v>0.32442862143448681</v>
      </c>
      <c r="O483">
        <f>'Absolute counts'!O483/'Absolute counts'!O$1246*10000</f>
        <v>0.68469059957324085</v>
      </c>
      <c r="P483">
        <f>'Absolute counts'!P483/'Absolute counts'!P$1246*10000</f>
        <v>0.28253788286161657</v>
      </c>
      <c r="Q483">
        <f t="shared" si="28"/>
        <v>1</v>
      </c>
      <c r="R483">
        <f t="shared" si="29"/>
        <v>0.9557659494882339</v>
      </c>
      <c r="S483">
        <f t="shared" si="30"/>
        <v>0.26063560416325854</v>
      </c>
      <c r="T483">
        <f t="shared" si="31"/>
        <v>0.27059787264133395</v>
      </c>
    </row>
    <row r="484" spans="1:20" x14ac:dyDescent="0.25">
      <c r="A484">
        <v>492</v>
      </c>
      <c r="B484" t="s">
        <v>793</v>
      </c>
      <c r="C484">
        <v>21000</v>
      </c>
      <c r="D484">
        <v>714</v>
      </c>
      <c r="E484" s="14">
        <f>'Absolute counts'!E484/'Absolute counts'!E$1246*10000</f>
        <v>0</v>
      </c>
      <c r="F484" s="14">
        <f>'Absolute counts'!F484/'Absolute counts'!F$1246*10000</f>
        <v>0</v>
      </c>
      <c r="G484" s="14">
        <f>'Absolute counts'!G484/'Absolute counts'!G$1246*10000</f>
        <v>0</v>
      </c>
      <c r="H484" s="14">
        <f>'Absolute counts'!H484/'Absolute counts'!H$1246*10000</f>
        <v>0</v>
      </c>
      <c r="I484" s="14">
        <f>'Absolute counts'!I484/'Absolute counts'!I$1246*10000</f>
        <v>0</v>
      </c>
      <c r="J484" s="14">
        <f>'Absolute counts'!J484/'Absolute counts'!J$1246*10000</f>
        <v>0</v>
      </c>
      <c r="K484" s="14">
        <f>'Absolute counts'!K484/'Absolute counts'!K$1246*10000</f>
        <v>0</v>
      </c>
      <c r="L484" s="14">
        <f>'Absolute counts'!L484/'Absolute counts'!L$1246*10000</f>
        <v>0</v>
      </c>
      <c r="M484">
        <f>'Absolute counts'!M484/'Absolute counts'!M$1246*10000</f>
        <v>0</v>
      </c>
      <c r="N484">
        <f>'Absolute counts'!N484/'Absolute counts'!N$1246*10000</f>
        <v>0</v>
      </c>
      <c r="O484">
        <f>'Absolute counts'!O484/'Absolute counts'!O$1246*10000</f>
        <v>0</v>
      </c>
      <c r="P484">
        <f>'Absolute counts'!P484/'Absolute counts'!P$1246*10000</f>
        <v>0</v>
      </c>
      <c r="Q484">
        <f t="shared" si="28"/>
        <v>0</v>
      </c>
      <c r="R484" t="str">
        <f t="shared" si="29"/>
        <v/>
      </c>
      <c r="S484">
        <f t="shared" si="30"/>
        <v>0</v>
      </c>
      <c r="T484">
        <f t="shared" si="31"/>
        <v>0</v>
      </c>
    </row>
    <row r="485" spans="1:20" x14ac:dyDescent="0.25">
      <c r="A485">
        <v>493</v>
      </c>
      <c r="B485" t="s">
        <v>794</v>
      </c>
      <c r="C485">
        <v>48300</v>
      </c>
      <c r="D485">
        <v>477</v>
      </c>
      <c r="E485" s="14">
        <f>'Absolute counts'!E485/'Absolute counts'!E$1246*10000</f>
        <v>0</v>
      </c>
      <c r="F485" s="14">
        <f>'Absolute counts'!F485/'Absolute counts'!F$1246*10000</f>
        <v>0</v>
      </c>
      <c r="G485" s="14">
        <f>'Absolute counts'!G485/'Absolute counts'!G$1246*10000</f>
        <v>0</v>
      </c>
      <c r="H485" s="14">
        <f>'Absolute counts'!H485/'Absolute counts'!H$1246*10000</f>
        <v>0</v>
      </c>
      <c r="I485" s="14">
        <f>'Absolute counts'!I485/'Absolute counts'!I$1246*10000</f>
        <v>0</v>
      </c>
      <c r="J485" s="14">
        <f>'Absolute counts'!J485/'Absolute counts'!J$1246*10000</f>
        <v>0</v>
      </c>
      <c r="K485" s="14">
        <f>'Absolute counts'!K485/'Absolute counts'!K$1246*10000</f>
        <v>0</v>
      </c>
      <c r="L485" s="14">
        <f>'Absolute counts'!L485/'Absolute counts'!L$1246*10000</f>
        <v>0</v>
      </c>
      <c r="M485">
        <f>'Absolute counts'!M485/'Absolute counts'!M$1246*10000</f>
        <v>0</v>
      </c>
      <c r="N485">
        <f>'Absolute counts'!N485/'Absolute counts'!N$1246*10000</f>
        <v>0</v>
      </c>
      <c r="O485">
        <f>'Absolute counts'!O485/'Absolute counts'!O$1246*10000</f>
        <v>0</v>
      </c>
      <c r="P485">
        <f>'Absolute counts'!P485/'Absolute counts'!P$1246*10000</f>
        <v>0</v>
      </c>
      <c r="Q485">
        <f t="shared" si="28"/>
        <v>0</v>
      </c>
      <c r="R485" t="str">
        <f t="shared" si="29"/>
        <v/>
      </c>
      <c r="S485">
        <f t="shared" si="30"/>
        <v>0</v>
      </c>
      <c r="T485">
        <f t="shared" si="31"/>
        <v>0</v>
      </c>
    </row>
    <row r="486" spans="1:20" x14ac:dyDescent="0.25">
      <c r="A486">
        <v>494</v>
      </c>
      <c r="B486" t="s">
        <v>199</v>
      </c>
      <c r="C486">
        <v>81200</v>
      </c>
      <c r="D486">
        <v>10</v>
      </c>
      <c r="E486" s="14">
        <f>'Absolute counts'!E486/'Absolute counts'!E$1246*10000</f>
        <v>13.189178134085715</v>
      </c>
      <c r="F486" s="14">
        <f>'Absolute counts'!F486/'Absolute counts'!F$1246*10000</f>
        <v>0.69755534752904969</v>
      </c>
      <c r="G486" s="14">
        <f>'Absolute counts'!G486/'Absolute counts'!G$1246*10000</f>
        <v>0.37500334824418075</v>
      </c>
      <c r="H486" s="14">
        <f>'Absolute counts'!H486/'Absolute counts'!H$1246*10000</f>
        <v>10.750497658772032</v>
      </c>
      <c r="I486" s="14">
        <f>'Absolute counts'!I486/'Absolute counts'!I$1246*10000</f>
        <v>6.7310762448484462</v>
      </c>
      <c r="J486" s="14">
        <f>'Absolute counts'!J486/'Absolute counts'!J$1246*10000</f>
        <v>0.26069501290440317</v>
      </c>
      <c r="K486" s="14">
        <f>'Absolute counts'!K486/'Absolute counts'!K$1246*10000</f>
        <v>6.978179768646501</v>
      </c>
      <c r="L486" s="14">
        <f>'Absolute counts'!L486/'Absolute counts'!L$1246*10000</f>
        <v>1.2899454796480867</v>
      </c>
      <c r="M486">
        <f>'Absolute counts'!M486/'Absolute counts'!M$1246*10000</f>
        <v>0.22488495090352642</v>
      </c>
      <c r="N486">
        <f>'Absolute counts'!N486/'Absolute counts'!N$1246*10000</f>
        <v>6.5056476192915502</v>
      </c>
      <c r="O486">
        <f>'Absolute counts'!O486/'Absolute counts'!O$1246*10000</f>
        <v>1.8477266865195676</v>
      </c>
      <c r="P486">
        <f>'Absolute counts'!P486/'Absolute counts'!P$1246*10000</f>
        <v>9.8432552738885768</v>
      </c>
      <c r="Q486">
        <f t="shared" si="28"/>
        <v>1</v>
      </c>
      <c r="R486">
        <f t="shared" si="29"/>
        <v>0.57829220765814504</v>
      </c>
      <c r="S486">
        <f t="shared" si="30"/>
        <v>5.5688836450043331</v>
      </c>
      <c r="T486">
        <f t="shared" si="31"/>
        <v>3.9422920020502614</v>
      </c>
    </row>
    <row r="487" spans="1:20" x14ac:dyDescent="0.25">
      <c r="A487">
        <v>495</v>
      </c>
      <c r="B487" t="s">
        <v>795</v>
      </c>
      <c r="C487">
        <v>39100</v>
      </c>
      <c r="D487">
        <v>463</v>
      </c>
      <c r="E487" s="14">
        <f>'Absolute counts'!E487/'Absolute counts'!E$1246*10000</f>
        <v>0</v>
      </c>
      <c r="F487" s="14">
        <f>'Absolute counts'!F487/'Absolute counts'!F$1246*10000</f>
        <v>0</v>
      </c>
      <c r="G487" s="14">
        <f>'Absolute counts'!G487/'Absolute counts'!G$1246*10000</f>
        <v>0</v>
      </c>
      <c r="H487" s="14">
        <f>'Absolute counts'!H487/'Absolute counts'!H$1246*10000</f>
        <v>0</v>
      </c>
      <c r="I487" s="14">
        <f>'Absolute counts'!I487/'Absolute counts'!I$1246*10000</f>
        <v>0</v>
      </c>
      <c r="J487" s="14">
        <f>'Absolute counts'!J487/'Absolute counts'!J$1246*10000</f>
        <v>0</v>
      </c>
      <c r="K487" s="14">
        <f>'Absolute counts'!K487/'Absolute counts'!K$1246*10000</f>
        <v>0</v>
      </c>
      <c r="L487" s="14">
        <f>'Absolute counts'!L487/'Absolute counts'!L$1246*10000</f>
        <v>0</v>
      </c>
      <c r="M487">
        <f>'Absolute counts'!M487/'Absolute counts'!M$1246*10000</f>
        <v>0</v>
      </c>
      <c r="N487">
        <f>'Absolute counts'!N487/'Absolute counts'!N$1246*10000</f>
        <v>0</v>
      </c>
      <c r="O487">
        <f>'Absolute counts'!O487/'Absolute counts'!O$1246*10000</f>
        <v>0</v>
      </c>
      <c r="P487">
        <f>'Absolute counts'!P487/'Absolute counts'!P$1246*10000</f>
        <v>0</v>
      </c>
      <c r="Q487">
        <f t="shared" si="28"/>
        <v>0</v>
      </c>
      <c r="R487" t="str">
        <f t="shared" si="29"/>
        <v/>
      </c>
      <c r="S487">
        <f t="shared" si="30"/>
        <v>0</v>
      </c>
      <c r="T487">
        <f t="shared" si="31"/>
        <v>0</v>
      </c>
    </row>
    <row r="488" spans="1:20" x14ac:dyDescent="0.25">
      <c r="A488">
        <v>496</v>
      </c>
      <c r="B488" t="s">
        <v>796</v>
      </c>
      <c r="C488">
        <v>33100</v>
      </c>
      <c r="D488">
        <v>814</v>
      </c>
      <c r="E488" s="14">
        <f>'Absolute counts'!E488/'Absolute counts'!E$1246*10000</f>
        <v>0</v>
      </c>
      <c r="F488" s="14">
        <f>'Absolute counts'!F488/'Absolute counts'!F$1246*10000</f>
        <v>0</v>
      </c>
      <c r="G488" s="14">
        <f>'Absolute counts'!G488/'Absolute counts'!G$1246*10000</f>
        <v>0</v>
      </c>
      <c r="H488" s="14">
        <f>'Absolute counts'!H488/'Absolute counts'!H$1246*10000</f>
        <v>0</v>
      </c>
      <c r="I488" s="14">
        <f>'Absolute counts'!I488/'Absolute counts'!I$1246*10000</f>
        <v>0</v>
      </c>
      <c r="J488" s="14">
        <f>'Absolute counts'!J488/'Absolute counts'!J$1246*10000</f>
        <v>0</v>
      </c>
      <c r="K488" s="14">
        <f>'Absolute counts'!K488/'Absolute counts'!K$1246*10000</f>
        <v>0</v>
      </c>
      <c r="L488" s="14">
        <f>'Absolute counts'!L488/'Absolute counts'!L$1246*10000</f>
        <v>0</v>
      </c>
      <c r="M488">
        <f>'Absolute counts'!M488/'Absolute counts'!M$1246*10000</f>
        <v>0</v>
      </c>
      <c r="N488">
        <f>'Absolute counts'!N488/'Absolute counts'!N$1246*10000</f>
        <v>0</v>
      </c>
      <c r="O488">
        <f>'Absolute counts'!O488/'Absolute counts'!O$1246*10000</f>
        <v>0</v>
      </c>
      <c r="P488">
        <f>'Absolute counts'!P488/'Absolute counts'!P$1246*10000</f>
        <v>0</v>
      </c>
      <c r="Q488">
        <f t="shared" si="28"/>
        <v>0</v>
      </c>
      <c r="R488" t="str">
        <f t="shared" si="29"/>
        <v/>
      </c>
      <c r="S488">
        <f t="shared" si="30"/>
        <v>0</v>
      </c>
      <c r="T488">
        <f t="shared" si="31"/>
        <v>0</v>
      </c>
    </row>
    <row r="489" spans="1:20" x14ac:dyDescent="0.25">
      <c r="A489">
        <v>497</v>
      </c>
      <c r="B489" t="s">
        <v>797</v>
      </c>
      <c r="C489">
        <v>14000</v>
      </c>
      <c r="D489">
        <v>669</v>
      </c>
      <c r="E489" s="14">
        <f>'Absolute counts'!E489/'Absolute counts'!E$1246*10000</f>
        <v>0</v>
      </c>
      <c r="F489" s="14">
        <f>'Absolute counts'!F489/'Absolute counts'!F$1246*10000</f>
        <v>0</v>
      </c>
      <c r="G489" s="14">
        <f>'Absolute counts'!G489/'Absolute counts'!G$1246*10000</f>
        <v>0</v>
      </c>
      <c r="H489" s="14">
        <f>'Absolute counts'!H489/'Absolute counts'!H$1246*10000</f>
        <v>0</v>
      </c>
      <c r="I489" s="14">
        <f>'Absolute counts'!I489/'Absolute counts'!I$1246*10000</f>
        <v>0</v>
      </c>
      <c r="J489" s="14">
        <f>'Absolute counts'!J489/'Absolute counts'!J$1246*10000</f>
        <v>0</v>
      </c>
      <c r="K489" s="14">
        <f>'Absolute counts'!K489/'Absolute counts'!K$1246*10000</f>
        <v>0</v>
      </c>
      <c r="L489" s="14">
        <f>'Absolute counts'!L489/'Absolute counts'!L$1246*10000</f>
        <v>0</v>
      </c>
      <c r="M489">
        <f>'Absolute counts'!M489/'Absolute counts'!M$1246*10000</f>
        <v>0</v>
      </c>
      <c r="N489">
        <f>'Absolute counts'!N489/'Absolute counts'!N$1246*10000</f>
        <v>0</v>
      </c>
      <c r="O489">
        <f>'Absolute counts'!O489/'Absolute counts'!O$1246*10000</f>
        <v>0</v>
      </c>
      <c r="P489">
        <f>'Absolute counts'!P489/'Absolute counts'!P$1246*10000</f>
        <v>0</v>
      </c>
      <c r="Q489">
        <f t="shared" si="28"/>
        <v>0</v>
      </c>
      <c r="R489" t="str">
        <f t="shared" si="29"/>
        <v/>
      </c>
      <c r="S489">
        <f t="shared" si="30"/>
        <v>0</v>
      </c>
      <c r="T489">
        <f t="shared" si="31"/>
        <v>0</v>
      </c>
    </row>
    <row r="490" spans="1:20" x14ac:dyDescent="0.25">
      <c r="A490">
        <v>498</v>
      </c>
      <c r="B490" t="s">
        <v>798</v>
      </c>
      <c r="C490">
        <v>53200</v>
      </c>
      <c r="D490">
        <v>359</v>
      </c>
      <c r="E490" s="14">
        <f>'Absolute counts'!E490/'Absolute counts'!E$1246*10000</f>
        <v>0</v>
      </c>
      <c r="F490" s="14">
        <f>'Absolute counts'!F490/'Absolute counts'!F$1246*10000</f>
        <v>0</v>
      </c>
      <c r="G490" s="14">
        <f>'Absolute counts'!G490/'Absolute counts'!G$1246*10000</f>
        <v>0</v>
      </c>
      <c r="H490" s="14">
        <f>'Absolute counts'!H490/'Absolute counts'!H$1246*10000</f>
        <v>0</v>
      </c>
      <c r="I490" s="14">
        <f>'Absolute counts'!I490/'Absolute counts'!I$1246*10000</f>
        <v>0</v>
      </c>
      <c r="J490" s="14">
        <f>'Absolute counts'!J490/'Absolute counts'!J$1246*10000</f>
        <v>0</v>
      </c>
      <c r="K490" s="14">
        <f>'Absolute counts'!K490/'Absolute counts'!K$1246*10000</f>
        <v>0</v>
      </c>
      <c r="L490" s="14">
        <f>'Absolute counts'!L490/'Absolute counts'!L$1246*10000</f>
        <v>0</v>
      </c>
      <c r="M490">
        <f>'Absolute counts'!M490/'Absolute counts'!M$1246*10000</f>
        <v>0</v>
      </c>
      <c r="N490">
        <f>'Absolute counts'!N490/'Absolute counts'!N$1246*10000</f>
        <v>0</v>
      </c>
      <c r="O490">
        <f>'Absolute counts'!O490/'Absolute counts'!O$1246*10000</f>
        <v>0</v>
      </c>
      <c r="P490">
        <f>'Absolute counts'!P490/'Absolute counts'!P$1246*10000</f>
        <v>0</v>
      </c>
      <c r="Q490">
        <f t="shared" si="28"/>
        <v>0</v>
      </c>
      <c r="R490" t="str">
        <f t="shared" si="29"/>
        <v/>
      </c>
      <c r="S490">
        <f t="shared" si="30"/>
        <v>0</v>
      </c>
      <c r="T490">
        <f t="shared" si="31"/>
        <v>0</v>
      </c>
    </row>
    <row r="491" spans="1:20" x14ac:dyDescent="0.25">
      <c r="A491">
        <v>499</v>
      </c>
      <c r="B491" t="s">
        <v>799</v>
      </c>
      <c r="C491">
        <v>105300</v>
      </c>
      <c r="D491">
        <v>1123</v>
      </c>
      <c r="E491" s="14">
        <f>'Absolute counts'!E491/'Absolute counts'!E$1246*10000</f>
        <v>0</v>
      </c>
      <c r="F491" s="14">
        <f>'Absolute counts'!F491/'Absolute counts'!F$1246*10000</f>
        <v>0</v>
      </c>
      <c r="G491" s="14">
        <f>'Absolute counts'!G491/'Absolute counts'!G$1246*10000</f>
        <v>0</v>
      </c>
      <c r="H491" s="14">
        <f>'Absolute counts'!H491/'Absolute counts'!H$1246*10000</f>
        <v>0</v>
      </c>
      <c r="I491" s="14">
        <f>'Absolute counts'!I491/'Absolute counts'!I$1246*10000</f>
        <v>0</v>
      </c>
      <c r="J491" s="14">
        <f>'Absolute counts'!J491/'Absolute counts'!J$1246*10000</f>
        <v>0</v>
      </c>
      <c r="K491" s="14">
        <f>'Absolute counts'!K491/'Absolute counts'!K$1246*10000</f>
        <v>0</v>
      </c>
      <c r="L491" s="14">
        <f>'Absolute counts'!L491/'Absolute counts'!L$1246*10000</f>
        <v>0</v>
      </c>
      <c r="M491">
        <f>'Absolute counts'!M491/'Absolute counts'!M$1246*10000</f>
        <v>0</v>
      </c>
      <c r="N491">
        <f>'Absolute counts'!N491/'Absolute counts'!N$1246*10000</f>
        <v>0</v>
      </c>
      <c r="O491">
        <f>'Absolute counts'!O491/'Absolute counts'!O$1246*10000</f>
        <v>0</v>
      </c>
      <c r="P491">
        <f>'Absolute counts'!P491/'Absolute counts'!P$1246*10000</f>
        <v>0</v>
      </c>
      <c r="Q491">
        <f t="shared" si="28"/>
        <v>0</v>
      </c>
      <c r="R491" t="str">
        <f t="shared" si="29"/>
        <v/>
      </c>
      <c r="S491">
        <f t="shared" si="30"/>
        <v>0</v>
      </c>
      <c r="T491">
        <f t="shared" si="31"/>
        <v>0</v>
      </c>
    </row>
    <row r="492" spans="1:20" x14ac:dyDescent="0.25">
      <c r="A492">
        <v>500</v>
      </c>
      <c r="B492" t="s">
        <v>800</v>
      </c>
      <c r="C492">
        <v>900</v>
      </c>
      <c r="D492">
        <v>315</v>
      </c>
      <c r="E492" s="14">
        <f>'Absolute counts'!E492/'Absolute counts'!E$1246*10000</f>
        <v>0</v>
      </c>
      <c r="F492" s="14">
        <f>'Absolute counts'!F492/'Absolute counts'!F$1246*10000</f>
        <v>0</v>
      </c>
      <c r="G492" s="14">
        <f>'Absolute counts'!G492/'Absolute counts'!G$1246*10000</f>
        <v>0</v>
      </c>
      <c r="H492" s="14">
        <f>'Absolute counts'!H492/'Absolute counts'!H$1246*10000</f>
        <v>0</v>
      </c>
      <c r="I492" s="14">
        <f>'Absolute counts'!I492/'Absolute counts'!I$1246*10000</f>
        <v>0</v>
      </c>
      <c r="J492" s="14">
        <f>'Absolute counts'!J492/'Absolute counts'!J$1246*10000</f>
        <v>0</v>
      </c>
      <c r="K492" s="14">
        <f>'Absolute counts'!K492/'Absolute counts'!K$1246*10000</f>
        <v>0</v>
      </c>
      <c r="L492" s="14">
        <f>'Absolute counts'!L492/'Absolute counts'!L$1246*10000</f>
        <v>0</v>
      </c>
      <c r="M492">
        <f>'Absolute counts'!M492/'Absolute counts'!M$1246*10000</f>
        <v>0</v>
      </c>
      <c r="N492">
        <f>'Absolute counts'!N492/'Absolute counts'!N$1246*10000</f>
        <v>0</v>
      </c>
      <c r="O492">
        <f>'Absolute counts'!O492/'Absolute counts'!O$1246*10000</f>
        <v>0</v>
      </c>
      <c r="P492">
        <f>'Absolute counts'!P492/'Absolute counts'!P$1246*10000</f>
        <v>0</v>
      </c>
      <c r="Q492">
        <f t="shared" si="28"/>
        <v>0</v>
      </c>
      <c r="R492" t="str">
        <f t="shared" si="29"/>
        <v/>
      </c>
      <c r="S492">
        <f t="shared" si="30"/>
        <v>0</v>
      </c>
      <c r="T492">
        <f t="shared" si="31"/>
        <v>0</v>
      </c>
    </row>
    <row r="493" spans="1:20" x14ac:dyDescent="0.25">
      <c r="A493">
        <v>501</v>
      </c>
      <c r="B493" t="s">
        <v>200</v>
      </c>
      <c r="C493">
        <v>17900</v>
      </c>
      <c r="D493">
        <v>533</v>
      </c>
      <c r="E493" s="14">
        <f>'Absolute counts'!E493/'Absolute counts'!E$1246*10000</f>
        <v>2.2892229889117943</v>
      </c>
      <c r="F493" s="14">
        <f>'Absolute counts'!F493/'Absolute counts'!F$1246*10000</f>
        <v>1.0044797004418315</v>
      </c>
      <c r="G493" s="14">
        <f>'Absolute counts'!G493/'Absolute counts'!G$1246*10000</f>
        <v>2.8750256698720524</v>
      </c>
      <c r="H493" s="14">
        <f>'Absolute counts'!H493/'Absolute counts'!H$1246*10000</f>
        <v>1.8769499106159828</v>
      </c>
      <c r="I493" s="14">
        <f>'Absolute counts'!I493/'Absolute counts'!I$1246*10000</f>
        <v>1.9724765552669441</v>
      </c>
      <c r="J493" s="14">
        <f>'Absolute counts'!J493/'Absolute counts'!J$1246*10000</f>
        <v>2.2593567785048272</v>
      </c>
      <c r="K493" s="14">
        <f>'Absolute counts'!K493/'Absolute counts'!K$1246*10000</f>
        <v>0.93230741848313592</v>
      </c>
      <c r="L493" s="14">
        <f>'Absolute counts'!L493/'Absolute counts'!L$1246*10000</f>
        <v>2.4992693668181682</v>
      </c>
      <c r="M493">
        <f>'Absolute counts'!M493/'Absolute counts'!M$1246*10000</f>
        <v>2.5555108057218909</v>
      </c>
      <c r="N493">
        <f>'Absolute counts'!N493/'Absolute counts'!N$1246*10000</f>
        <v>1.1781881515252415</v>
      </c>
      <c r="O493">
        <f>'Absolute counts'!O493/'Absolute counts'!O$1246*10000</f>
        <v>0.62841465988228951</v>
      </c>
      <c r="P493">
        <f>'Absolute counts'!P493/'Absolute counts'!P$1246*10000</f>
        <v>0.81115714757044766</v>
      </c>
      <c r="Q493">
        <f t="shared" si="28"/>
        <v>1</v>
      </c>
      <c r="R493">
        <f t="shared" si="29"/>
        <v>0.46958577788904377</v>
      </c>
      <c r="S493">
        <f t="shared" si="30"/>
        <v>1.8871170031566524</v>
      </c>
      <c r="T493">
        <f t="shared" si="31"/>
        <v>1.5345080263036077</v>
      </c>
    </row>
    <row r="494" spans="1:20" x14ac:dyDescent="0.25">
      <c r="A494">
        <v>502</v>
      </c>
      <c r="B494" t="s">
        <v>201</v>
      </c>
      <c r="C494">
        <v>45500</v>
      </c>
      <c r="D494">
        <v>822</v>
      </c>
      <c r="E494" s="14">
        <f>'Absolute counts'!E494/'Absolute counts'!E$1246*10000</f>
        <v>23.938067802833988</v>
      </c>
      <c r="F494" s="14">
        <f>'Absolute counts'!F494/'Absolute counts'!F$1246*10000</f>
        <v>25.55842793346438</v>
      </c>
      <c r="G494" s="14">
        <f>'Absolute counts'!G494/'Absolute counts'!G$1246*10000</f>
        <v>11.821534120840363</v>
      </c>
      <c r="H494" s="14">
        <f>'Absolute counts'!H494/'Absolute counts'!H$1246*10000</f>
        <v>33.113669154769781</v>
      </c>
      <c r="I494" s="14">
        <f>'Absolute counts'!I494/'Absolute counts'!I$1246*10000</f>
        <v>54.551304731601419</v>
      </c>
      <c r="J494" s="14">
        <f>'Absolute counts'!J494/'Absolute counts'!J$1246*10000</f>
        <v>35.302449664137924</v>
      </c>
      <c r="K494" s="14">
        <f>'Absolute counts'!K494/'Absolute counts'!K$1246*10000</f>
        <v>28.887404103000197</v>
      </c>
      <c r="L494" s="14">
        <f>'Absolute counts'!L494/'Absolute counts'!L$1246*10000</f>
        <v>17.212709994054158</v>
      </c>
      <c r="M494">
        <f>'Absolute counts'!M494/'Absolute counts'!M$1246*10000</f>
        <v>28.560388764747852</v>
      </c>
      <c r="N494">
        <f>'Absolute counts'!N494/'Absolute counts'!N$1246*10000</f>
        <v>50.004695677415498</v>
      </c>
      <c r="O494">
        <f>'Absolute counts'!O494/'Absolute counts'!O$1246*10000</f>
        <v>23.166928506108281</v>
      </c>
      <c r="P494">
        <f>'Absolute counts'!P494/'Absolute counts'!P$1246*10000</f>
        <v>32.364258775535504</v>
      </c>
      <c r="Q494">
        <f t="shared" si="28"/>
        <v>1</v>
      </c>
      <c r="R494">
        <f t="shared" si="29"/>
        <v>0.9801616769232826</v>
      </c>
      <c r="S494">
        <f t="shared" si="30"/>
        <v>30.453265358664005</v>
      </c>
      <c r="T494">
        <f t="shared" si="31"/>
        <v>30.261796343572257</v>
      </c>
    </row>
    <row r="495" spans="1:20" x14ac:dyDescent="0.25">
      <c r="A495">
        <v>503</v>
      </c>
      <c r="B495" t="s">
        <v>202</v>
      </c>
      <c r="C495">
        <v>81300</v>
      </c>
      <c r="D495">
        <v>10</v>
      </c>
      <c r="E495" s="14">
        <f>'Absolute counts'!E495/'Absolute counts'!E$1246*10000</f>
        <v>25.204693720556758</v>
      </c>
      <c r="F495" s="14">
        <f>'Absolute counts'!F495/'Absolute counts'!F$1246*10000</f>
        <v>1.4509151228604233</v>
      </c>
      <c r="G495" s="14">
        <f>'Absolute counts'!G495/'Absolute counts'!G$1246*10000</f>
        <v>3.5714604594683882E-2</v>
      </c>
      <c r="H495" s="14">
        <f>'Absolute counts'!H495/'Absolute counts'!H$1246*10000</f>
        <v>34.113183131561215</v>
      </c>
      <c r="I495" s="14">
        <f>'Absolute counts'!I495/'Absolute counts'!I$1246*10000</f>
        <v>16.704410827416929</v>
      </c>
      <c r="J495" s="14">
        <f>'Absolute counts'!J495/'Absolute counts'!J$1246*10000</f>
        <v>2.4548780381831299</v>
      </c>
      <c r="K495" s="14">
        <f>'Absolute counts'!K495/'Absolute counts'!K$1246*10000</f>
        <v>39.933834425027648</v>
      </c>
      <c r="L495" s="14">
        <f>'Absolute counts'!L495/'Absolute counts'!L$1246*10000</f>
        <v>1.2093238871700813</v>
      </c>
      <c r="M495">
        <f>'Absolute counts'!M495/'Absolute counts'!M$1246*10000</f>
        <v>0.55199033403592845</v>
      </c>
      <c r="N495">
        <f>'Absolute counts'!N495/'Absolute counts'!N$1246*10000</f>
        <v>24.912703088048218</v>
      </c>
      <c r="O495">
        <f>'Absolute counts'!O495/'Absolute counts'!O$1246*10000</f>
        <v>7.0344924613689122</v>
      </c>
      <c r="P495">
        <f>'Absolute counts'!P495/'Absolute counts'!P$1246*10000</f>
        <v>34.31468157980602</v>
      </c>
      <c r="Q495">
        <f t="shared" si="28"/>
        <v>1</v>
      </c>
      <c r="R495">
        <f t="shared" si="29"/>
        <v>0.71422773800277994</v>
      </c>
      <c r="S495">
        <f t="shared" si="30"/>
        <v>17.128232838600109</v>
      </c>
      <c r="T495">
        <f t="shared" si="31"/>
        <v>13.604638270085832</v>
      </c>
    </row>
    <row r="496" spans="1:20" x14ac:dyDescent="0.25">
      <c r="A496">
        <v>504</v>
      </c>
      <c r="B496" t="s">
        <v>801</v>
      </c>
      <c r="C496">
        <v>39200</v>
      </c>
      <c r="D496">
        <v>463</v>
      </c>
      <c r="E496" s="14">
        <f>'Absolute counts'!E496/'Absolute counts'!E$1246*10000</f>
        <v>0</v>
      </c>
      <c r="F496" s="14">
        <f>'Absolute counts'!F496/'Absolute counts'!F$1246*10000</f>
        <v>0</v>
      </c>
      <c r="G496" s="14">
        <f>'Absolute counts'!G496/'Absolute counts'!G$1246*10000</f>
        <v>0</v>
      </c>
      <c r="H496" s="14">
        <f>'Absolute counts'!H496/'Absolute counts'!H$1246*10000</f>
        <v>0</v>
      </c>
      <c r="I496" s="14">
        <f>'Absolute counts'!I496/'Absolute counts'!I$1246*10000</f>
        <v>0</v>
      </c>
      <c r="J496" s="14">
        <f>'Absolute counts'!J496/'Absolute counts'!J$1246*10000</f>
        <v>0</v>
      </c>
      <c r="K496" s="14">
        <f>'Absolute counts'!K496/'Absolute counts'!K$1246*10000</f>
        <v>0</v>
      </c>
      <c r="L496" s="14">
        <f>'Absolute counts'!L496/'Absolute counts'!L$1246*10000</f>
        <v>0</v>
      </c>
      <c r="M496">
        <f>'Absolute counts'!M496/'Absolute counts'!M$1246*10000</f>
        <v>0</v>
      </c>
      <c r="N496">
        <f>'Absolute counts'!N496/'Absolute counts'!N$1246*10000</f>
        <v>0</v>
      </c>
      <c r="O496">
        <f>'Absolute counts'!O496/'Absolute counts'!O$1246*10000</f>
        <v>0</v>
      </c>
      <c r="P496">
        <f>'Absolute counts'!P496/'Absolute counts'!P$1246*10000</f>
        <v>0</v>
      </c>
      <c r="Q496">
        <f t="shared" si="28"/>
        <v>0</v>
      </c>
      <c r="R496" t="str">
        <f t="shared" si="29"/>
        <v/>
      </c>
      <c r="S496">
        <f t="shared" si="30"/>
        <v>0</v>
      </c>
      <c r="T496">
        <f t="shared" si="31"/>
        <v>0</v>
      </c>
    </row>
    <row r="497" spans="1:20" x14ac:dyDescent="0.25">
      <c r="A497">
        <v>505</v>
      </c>
      <c r="B497" t="s">
        <v>802</v>
      </c>
      <c r="C497">
        <v>53300</v>
      </c>
      <c r="D497">
        <v>359</v>
      </c>
      <c r="E497" s="14">
        <f>'Absolute counts'!E497/'Absolute counts'!E$1246*10000</f>
        <v>0</v>
      </c>
      <c r="F497" s="14">
        <f>'Absolute counts'!F497/'Absolute counts'!F$1246*10000</f>
        <v>0</v>
      </c>
      <c r="G497" s="14">
        <f>'Absolute counts'!G497/'Absolute counts'!G$1246*10000</f>
        <v>0</v>
      </c>
      <c r="H497" s="14">
        <f>'Absolute counts'!H497/'Absolute counts'!H$1246*10000</f>
        <v>0</v>
      </c>
      <c r="I497" s="14">
        <f>'Absolute counts'!I497/'Absolute counts'!I$1246*10000</f>
        <v>0</v>
      </c>
      <c r="J497" s="14">
        <f>'Absolute counts'!J497/'Absolute counts'!J$1246*10000</f>
        <v>0</v>
      </c>
      <c r="K497" s="14">
        <f>'Absolute counts'!K497/'Absolute counts'!K$1246*10000</f>
        <v>0</v>
      </c>
      <c r="L497" s="14">
        <f>'Absolute counts'!L497/'Absolute counts'!L$1246*10000</f>
        <v>0</v>
      </c>
      <c r="M497">
        <f>'Absolute counts'!M497/'Absolute counts'!M$1246*10000</f>
        <v>0</v>
      </c>
      <c r="N497">
        <f>'Absolute counts'!N497/'Absolute counts'!N$1246*10000</f>
        <v>0</v>
      </c>
      <c r="O497">
        <f>'Absolute counts'!O497/'Absolute counts'!O$1246*10000</f>
        <v>0</v>
      </c>
      <c r="P497">
        <f>'Absolute counts'!P497/'Absolute counts'!P$1246*10000</f>
        <v>0</v>
      </c>
      <c r="Q497">
        <f t="shared" si="28"/>
        <v>0</v>
      </c>
      <c r="R497" t="str">
        <f t="shared" si="29"/>
        <v/>
      </c>
      <c r="S497">
        <f t="shared" si="30"/>
        <v>0</v>
      </c>
      <c r="T497">
        <f t="shared" si="31"/>
        <v>0</v>
      </c>
    </row>
    <row r="498" spans="1:20" x14ac:dyDescent="0.25">
      <c r="A498">
        <v>506</v>
      </c>
      <c r="B498" t="s">
        <v>803</v>
      </c>
      <c r="C498">
        <v>101000</v>
      </c>
      <c r="D498">
        <v>948</v>
      </c>
      <c r="E498" s="14">
        <f>'Absolute counts'!E498/'Absolute counts'!E$1246*10000</f>
        <v>0</v>
      </c>
      <c r="F498" s="14">
        <f>'Absolute counts'!F498/'Absolute counts'!F$1246*10000</f>
        <v>0</v>
      </c>
      <c r="G498" s="14">
        <f>'Absolute counts'!G498/'Absolute counts'!G$1246*10000</f>
        <v>0</v>
      </c>
      <c r="H498" s="14">
        <f>'Absolute counts'!H498/'Absolute counts'!H$1246*10000</f>
        <v>0</v>
      </c>
      <c r="I498" s="14">
        <f>'Absolute counts'!I498/'Absolute counts'!I$1246*10000</f>
        <v>0</v>
      </c>
      <c r="J498" s="14">
        <f>'Absolute counts'!J498/'Absolute counts'!J$1246*10000</f>
        <v>0</v>
      </c>
      <c r="K498" s="14">
        <f>'Absolute counts'!K498/'Absolute counts'!K$1246*10000</f>
        <v>0</v>
      </c>
      <c r="L498" s="14">
        <f>'Absolute counts'!L498/'Absolute counts'!L$1246*10000</f>
        <v>0</v>
      </c>
      <c r="M498">
        <f>'Absolute counts'!M498/'Absolute counts'!M$1246*10000</f>
        <v>0</v>
      </c>
      <c r="N498">
        <f>'Absolute counts'!N498/'Absolute counts'!N$1246*10000</f>
        <v>0</v>
      </c>
      <c r="O498">
        <f>'Absolute counts'!O498/'Absolute counts'!O$1246*10000</f>
        <v>0</v>
      </c>
      <c r="P498">
        <f>'Absolute counts'!P498/'Absolute counts'!P$1246*10000</f>
        <v>0</v>
      </c>
      <c r="Q498">
        <f t="shared" si="28"/>
        <v>0</v>
      </c>
      <c r="R498" t="str">
        <f t="shared" si="29"/>
        <v/>
      </c>
      <c r="S498">
        <f t="shared" si="30"/>
        <v>0</v>
      </c>
      <c r="T498">
        <f t="shared" si="31"/>
        <v>0</v>
      </c>
    </row>
    <row r="499" spans="1:20" x14ac:dyDescent="0.25">
      <c r="A499">
        <v>507</v>
      </c>
      <c r="B499" t="s">
        <v>203</v>
      </c>
      <c r="C499">
        <v>30000</v>
      </c>
      <c r="D499">
        <v>698</v>
      </c>
      <c r="E499" s="14">
        <f>'Absolute counts'!E499/'Absolute counts'!E$1246*10000</f>
        <v>8.2853603608838036</v>
      </c>
      <c r="F499" s="14">
        <f>'Absolute counts'!F499/'Absolute counts'!F$1246*10000</f>
        <v>10.96557006315666</v>
      </c>
      <c r="G499" s="14">
        <f>'Absolute counts'!G499/'Absolute counts'!G$1246*10000</f>
        <v>70.929204725042183</v>
      </c>
      <c r="H499" s="14">
        <f>'Absolute counts'!H499/'Absolute counts'!H$1246*10000</f>
        <v>19.326480177196281</v>
      </c>
      <c r="I499" s="14">
        <f>'Absolute counts'!I499/'Absolute counts'!I$1246*10000</f>
        <v>9.7391029916305349</v>
      </c>
      <c r="J499" s="14">
        <f>'Absolute counts'!J499/'Absolute counts'!J$1246*10000</f>
        <v>7.2342866080971868</v>
      </c>
      <c r="K499" s="14">
        <f>'Absolute counts'!K499/'Absolute counts'!K$1246*10000</f>
        <v>7.4725852178421031</v>
      </c>
      <c r="L499" s="14">
        <f>'Absolute counts'!L499/'Absolute counts'!L$1246*10000</f>
        <v>5.2202481129508511</v>
      </c>
      <c r="M499">
        <f>'Absolute counts'!M499/'Absolute counts'!M$1246*10000</f>
        <v>7.4825356391536966</v>
      </c>
      <c r="N499">
        <f>'Absolute counts'!N499/'Absolute counts'!N$1246*10000</f>
        <v>3.5687148357793541</v>
      </c>
      <c r="O499">
        <f>'Absolute counts'!O499/'Absolute counts'!O$1246*10000</f>
        <v>26.233967219265129</v>
      </c>
      <c r="P499">
        <f>'Absolute counts'!P499/'Absolute counts'!P$1246*10000</f>
        <v>17.799886620281846</v>
      </c>
      <c r="Q499">
        <f t="shared" si="28"/>
        <v>1</v>
      </c>
      <c r="R499">
        <f t="shared" si="29"/>
        <v>0.53891574947447807</v>
      </c>
      <c r="S499">
        <f t="shared" si="30"/>
        <v>19.13608430626411</v>
      </c>
      <c r="T499">
        <f t="shared" si="31"/>
        <v>12.061070485486175</v>
      </c>
    </row>
    <row r="500" spans="1:20" x14ac:dyDescent="0.25">
      <c r="A500">
        <v>508</v>
      </c>
      <c r="B500" t="s">
        <v>804</v>
      </c>
      <c r="C500">
        <v>43100</v>
      </c>
      <c r="D500">
        <v>926</v>
      </c>
      <c r="E500" s="14">
        <f>'Absolute counts'!E500/'Absolute counts'!E$1246*10000</f>
        <v>0</v>
      </c>
      <c r="F500" s="14">
        <f>'Absolute counts'!F500/'Absolute counts'!F$1246*10000</f>
        <v>0</v>
      </c>
      <c r="G500" s="14">
        <f>'Absolute counts'!G500/'Absolute counts'!G$1246*10000</f>
        <v>0</v>
      </c>
      <c r="H500" s="14">
        <f>'Absolute counts'!H500/'Absolute counts'!H$1246*10000</f>
        <v>0</v>
      </c>
      <c r="I500" s="14">
        <f>'Absolute counts'!I500/'Absolute counts'!I$1246*10000</f>
        <v>0</v>
      </c>
      <c r="J500" s="14">
        <f>'Absolute counts'!J500/'Absolute counts'!J$1246*10000</f>
        <v>0</v>
      </c>
      <c r="K500" s="14">
        <f>'Absolute counts'!K500/'Absolute counts'!K$1246*10000</f>
        <v>0</v>
      </c>
      <c r="L500" s="14">
        <f>'Absolute counts'!L500/'Absolute counts'!L$1246*10000</f>
        <v>0</v>
      </c>
      <c r="M500">
        <f>'Absolute counts'!M500/'Absolute counts'!M$1246*10000</f>
        <v>0</v>
      </c>
      <c r="N500">
        <f>'Absolute counts'!N500/'Absolute counts'!N$1246*10000</f>
        <v>0</v>
      </c>
      <c r="O500">
        <f>'Absolute counts'!O500/'Absolute counts'!O$1246*10000</f>
        <v>0</v>
      </c>
      <c r="P500">
        <f>'Absolute counts'!P500/'Absolute counts'!P$1246*10000</f>
        <v>0</v>
      </c>
      <c r="Q500">
        <f t="shared" si="28"/>
        <v>0</v>
      </c>
      <c r="R500" t="str">
        <f t="shared" si="29"/>
        <v/>
      </c>
      <c r="S500">
        <f t="shared" si="30"/>
        <v>0</v>
      </c>
      <c r="T500">
        <f t="shared" si="31"/>
        <v>0</v>
      </c>
    </row>
    <row r="501" spans="1:20" x14ac:dyDescent="0.25">
      <c r="A501">
        <v>509</v>
      </c>
      <c r="B501" t="s">
        <v>805</v>
      </c>
      <c r="C501">
        <v>45600</v>
      </c>
      <c r="D501">
        <v>502</v>
      </c>
      <c r="E501" s="14">
        <f>'Absolute counts'!E501/'Absolute counts'!E$1246*10000</f>
        <v>0</v>
      </c>
      <c r="F501" s="14">
        <f>'Absolute counts'!F501/'Absolute counts'!F$1246*10000</f>
        <v>0</v>
      </c>
      <c r="G501" s="14">
        <f>'Absolute counts'!G501/'Absolute counts'!G$1246*10000</f>
        <v>0</v>
      </c>
      <c r="H501" s="14">
        <f>'Absolute counts'!H501/'Absolute counts'!H$1246*10000</f>
        <v>0</v>
      </c>
      <c r="I501" s="14">
        <f>'Absolute counts'!I501/'Absolute counts'!I$1246*10000</f>
        <v>0</v>
      </c>
      <c r="J501" s="14">
        <f>'Absolute counts'!J501/'Absolute counts'!J$1246*10000</f>
        <v>0</v>
      </c>
      <c r="K501" s="14">
        <f>'Absolute counts'!K501/'Absolute counts'!K$1246*10000</f>
        <v>0</v>
      </c>
      <c r="L501" s="14">
        <f>'Absolute counts'!L501/'Absolute counts'!L$1246*10000</f>
        <v>0</v>
      </c>
      <c r="M501">
        <f>'Absolute counts'!M501/'Absolute counts'!M$1246*10000</f>
        <v>0</v>
      </c>
      <c r="N501">
        <f>'Absolute counts'!N501/'Absolute counts'!N$1246*10000</f>
        <v>0</v>
      </c>
      <c r="O501">
        <f>'Absolute counts'!O501/'Absolute counts'!O$1246*10000</f>
        <v>0</v>
      </c>
      <c r="P501">
        <f>'Absolute counts'!P501/'Absolute counts'!P$1246*10000</f>
        <v>0</v>
      </c>
      <c r="Q501">
        <f t="shared" si="28"/>
        <v>0</v>
      </c>
      <c r="R501" t="str">
        <f t="shared" si="29"/>
        <v/>
      </c>
      <c r="S501">
        <f t="shared" si="30"/>
        <v>0</v>
      </c>
      <c r="T501">
        <f t="shared" si="31"/>
        <v>0</v>
      </c>
    </row>
    <row r="502" spans="1:20" x14ac:dyDescent="0.25">
      <c r="A502">
        <v>510</v>
      </c>
      <c r="B502" t="s">
        <v>204</v>
      </c>
      <c r="C502">
        <v>5500</v>
      </c>
      <c r="D502">
        <v>337</v>
      </c>
      <c r="E502" s="14">
        <f>'Absolute counts'!E502/'Absolute counts'!E$1246*10000</f>
        <v>7.9135068804514299</v>
      </c>
      <c r="F502" s="14">
        <f>'Absolute counts'!F502/'Absolute counts'!F$1246*10000</f>
        <v>2.5391014650057406</v>
      </c>
      <c r="G502" s="14">
        <f>'Absolute counts'!G502/'Absolute counts'!G$1246*10000</f>
        <v>5.0357592478504269</v>
      </c>
      <c r="H502" s="14">
        <f>'Absolute counts'!H502/'Absolute counts'!H$1246*10000</f>
        <v>1.4801962709735801</v>
      </c>
      <c r="I502" s="14">
        <f>'Absolute counts'!I502/'Absolute counts'!I$1246*10000</f>
        <v>4.992831280519451</v>
      </c>
      <c r="J502" s="14">
        <f>'Absolute counts'!J502/'Absolute counts'!J$1246*10000</f>
        <v>2.7807468043136332</v>
      </c>
      <c r="K502" s="14">
        <f>'Absolute counts'!K502/'Absolute counts'!K$1246*10000</f>
        <v>3.7292296739325437</v>
      </c>
      <c r="L502" s="14">
        <f>'Absolute counts'!L502/'Absolute counts'!L$1246*10000</f>
        <v>4.8574509467998261</v>
      </c>
      <c r="M502">
        <f>'Absolute counts'!M502/'Absolute counts'!M$1246*10000</f>
        <v>4.1297054620465756</v>
      </c>
      <c r="N502">
        <f>'Absolute counts'!N502/'Absolute counts'!N$1246*10000</f>
        <v>3.526026859274817</v>
      </c>
      <c r="O502">
        <f>'Absolute counts'!O502/'Absolute counts'!O$1246*10000</f>
        <v>5.1117311885947432</v>
      </c>
      <c r="P502">
        <f>'Absolute counts'!P502/'Absolute counts'!P$1246*10000</f>
        <v>2.3241019396681364</v>
      </c>
      <c r="Q502">
        <f t="shared" si="28"/>
        <v>1</v>
      </c>
      <c r="R502">
        <f t="shared" si="29"/>
        <v>0.94281298089334664</v>
      </c>
      <c r="S502">
        <f t="shared" si="30"/>
        <v>4.0673388032924001</v>
      </c>
      <c r="T502">
        <f t="shared" si="31"/>
        <v>3.9898032792768197</v>
      </c>
    </row>
    <row r="503" spans="1:20" x14ac:dyDescent="0.25">
      <c r="A503">
        <v>511</v>
      </c>
      <c r="B503" t="s">
        <v>205</v>
      </c>
      <c r="C503">
        <v>81400</v>
      </c>
      <c r="D503">
        <v>10</v>
      </c>
      <c r="E503" s="14">
        <f>'Absolute counts'!E503/'Absolute counts'!E$1246*10000</f>
        <v>1.4990343429930022</v>
      </c>
      <c r="F503" s="14">
        <f>'Absolute counts'!F503/'Absolute counts'!F$1246*10000</f>
        <v>0</v>
      </c>
      <c r="G503" s="14">
        <f>'Absolute counts'!G503/'Absolute counts'!G$1246*10000</f>
        <v>0</v>
      </c>
      <c r="H503" s="14">
        <f>'Absolute counts'!H503/'Absolute counts'!H$1246*10000</f>
        <v>1.6862029684802122</v>
      </c>
      <c r="I503" s="14">
        <f>'Absolute counts'!I503/'Absolute counts'!I$1246*10000</f>
        <v>0.6287269019913384</v>
      </c>
      <c r="J503" s="14">
        <f>'Absolute counts'!J503/'Absolute counts'!J$1246*10000</f>
        <v>4.3449168817400519E-2</v>
      </c>
      <c r="K503" s="14">
        <f>'Absolute counts'!K503/'Absolute counts'!K$1246*10000</f>
        <v>2.2742650662997708</v>
      </c>
      <c r="L503" s="14">
        <f>'Absolute counts'!L503/'Absolute counts'!L$1246*10000</f>
        <v>2.0155398119501355E-2</v>
      </c>
      <c r="M503">
        <f>'Absolute counts'!M503/'Absolute counts'!M$1246*10000</f>
        <v>4.0888172891550258E-2</v>
      </c>
      <c r="N503">
        <f>'Absolute counts'!N503/'Absolute counts'!N$1246*10000</f>
        <v>2.6125041620777094</v>
      </c>
      <c r="O503">
        <f>'Absolute counts'!O503/'Absolute counts'!O$1246*10000</f>
        <v>9.3793232818252165E-2</v>
      </c>
      <c r="P503">
        <f>'Absolute counts'!P503/'Absolute counts'!P$1246*10000</f>
        <v>3.2081720892673884</v>
      </c>
      <c r="Q503">
        <f t="shared" si="28"/>
        <v>1</v>
      </c>
      <c r="R503">
        <f t="shared" si="29"/>
        <v>0.66859807046056863</v>
      </c>
      <c r="S503">
        <f t="shared" si="30"/>
        <v>0.87595406408310339</v>
      </c>
      <c r="T503">
        <f t="shared" si="31"/>
        <v>1.1951026110348804</v>
      </c>
    </row>
    <row r="504" spans="1:20" x14ac:dyDescent="0.25">
      <c r="A504">
        <v>512</v>
      </c>
      <c r="B504" t="s">
        <v>806</v>
      </c>
      <c r="C504">
        <v>54700</v>
      </c>
      <c r="D504">
        <v>8</v>
      </c>
      <c r="E504" s="14">
        <f>'Absolute counts'!E504/'Absolute counts'!E$1246*10000</f>
        <v>0</v>
      </c>
      <c r="F504" s="14">
        <f>'Absolute counts'!F504/'Absolute counts'!F$1246*10000</f>
        <v>0</v>
      </c>
      <c r="G504" s="14">
        <f>'Absolute counts'!G504/'Absolute counts'!G$1246*10000</f>
        <v>0</v>
      </c>
      <c r="H504" s="14">
        <f>'Absolute counts'!H504/'Absolute counts'!H$1246*10000</f>
        <v>0</v>
      </c>
      <c r="I504" s="14">
        <f>'Absolute counts'!I504/'Absolute counts'!I$1246*10000</f>
        <v>0</v>
      </c>
      <c r="J504" s="14">
        <f>'Absolute counts'!J504/'Absolute counts'!J$1246*10000</f>
        <v>0</v>
      </c>
      <c r="K504" s="14">
        <f>'Absolute counts'!K504/'Absolute counts'!K$1246*10000</f>
        <v>0</v>
      </c>
      <c r="L504" s="14">
        <f>'Absolute counts'!L504/'Absolute counts'!L$1246*10000</f>
        <v>0</v>
      </c>
      <c r="M504">
        <f>'Absolute counts'!M504/'Absolute counts'!M$1246*10000</f>
        <v>0</v>
      </c>
      <c r="N504">
        <f>'Absolute counts'!N504/'Absolute counts'!N$1246*10000</f>
        <v>0</v>
      </c>
      <c r="O504">
        <f>'Absolute counts'!O504/'Absolute counts'!O$1246*10000</f>
        <v>0</v>
      </c>
      <c r="P504">
        <f>'Absolute counts'!P504/'Absolute counts'!P$1246*10000</f>
        <v>0</v>
      </c>
      <c r="Q504">
        <f t="shared" si="28"/>
        <v>0</v>
      </c>
      <c r="R504" t="str">
        <f t="shared" si="29"/>
        <v/>
      </c>
      <c r="S504">
        <f t="shared" si="30"/>
        <v>0</v>
      </c>
      <c r="T504">
        <f t="shared" si="31"/>
        <v>0</v>
      </c>
    </row>
    <row r="505" spans="1:20" x14ac:dyDescent="0.25">
      <c r="A505">
        <v>513</v>
      </c>
      <c r="B505" t="s">
        <v>807</v>
      </c>
      <c r="C505">
        <v>53400</v>
      </c>
      <c r="D505">
        <v>359</v>
      </c>
      <c r="E505" s="14">
        <f>'Absolute counts'!E505/'Absolute counts'!E$1246*10000</f>
        <v>0</v>
      </c>
      <c r="F505" s="14">
        <f>'Absolute counts'!F505/'Absolute counts'!F$1246*10000</f>
        <v>0</v>
      </c>
      <c r="G505" s="14">
        <f>'Absolute counts'!G505/'Absolute counts'!G$1246*10000</f>
        <v>0</v>
      </c>
      <c r="H505" s="14">
        <f>'Absolute counts'!H505/'Absolute counts'!H$1246*10000</f>
        <v>0</v>
      </c>
      <c r="I505" s="14">
        <f>'Absolute counts'!I505/'Absolute counts'!I$1246*10000</f>
        <v>0</v>
      </c>
      <c r="J505" s="14">
        <f>'Absolute counts'!J505/'Absolute counts'!J$1246*10000</f>
        <v>0</v>
      </c>
      <c r="K505" s="14">
        <f>'Absolute counts'!K505/'Absolute counts'!K$1246*10000</f>
        <v>0</v>
      </c>
      <c r="L505" s="14">
        <f>'Absolute counts'!L505/'Absolute counts'!L$1246*10000</f>
        <v>0</v>
      </c>
      <c r="M505">
        <f>'Absolute counts'!M505/'Absolute counts'!M$1246*10000</f>
        <v>0</v>
      </c>
      <c r="N505">
        <f>'Absolute counts'!N505/'Absolute counts'!N$1246*10000</f>
        <v>0</v>
      </c>
      <c r="O505">
        <f>'Absolute counts'!O505/'Absolute counts'!O$1246*10000</f>
        <v>0</v>
      </c>
      <c r="P505">
        <f>'Absolute counts'!P505/'Absolute counts'!P$1246*10000</f>
        <v>0</v>
      </c>
      <c r="Q505">
        <f t="shared" si="28"/>
        <v>0</v>
      </c>
      <c r="R505" t="str">
        <f t="shared" si="29"/>
        <v/>
      </c>
      <c r="S505">
        <f t="shared" si="30"/>
        <v>0</v>
      </c>
      <c r="T505">
        <f t="shared" si="31"/>
        <v>0</v>
      </c>
    </row>
    <row r="506" spans="1:20" x14ac:dyDescent="0.25">
      <c r="A506">
        <v>514</v>
      </c>
      <c r="B506" t="s">
        <v>808</v>
      </c>
      <c r="C506">
        <v>102600</v>
      </c>
      <c r="D506">
        <v>932</v>
      </c>
      <c r="E506" s="14">
        <f>'Absolute counts'!E506/'Absolute counts'!E$1246*10000</f>
        <v>0</v>
      </c>
      <c r="F506" s="14">
        <f>'Absolute counts'!F506/'Absolute counts'!F$1246*10000</f>
        <v>0</v>
      </c>
      <c r="G506" s="14">
        <f>'Absolute counts'!G506/'Absolute counts'!G$1246*10000</f>
        <v>0</v>
      </c>
      <c r="H506" s="14">
        <f>'Absolute counts'!H506/'Absolute counts'!H$1246*10000</f>
        <v>0</v>
      </c>
      <c r="I506" s="14">
        <f>'Absolute counts'!I506/'Absolute counts'!I$1246*10000</f>
        <v>0</v>
      </c>
      <c r="J506" s="14">
        <f>'Absolute counts'!J506/'Absolute counts'!J$1246*10000</f>
        <v>0</v>
      </c>
      <c r="K506" s="14">
        <f>'Absolute counts'!K506/'Absolute counts'!K$1246*10000</f>
        <v>0</v>
      </c>
      <c r="L506" s="14">
        <f>'Absolute counts'!L506/'Absolute counts'!L$1246*10000</f>
        <v>0</v>
      </c>
      <c r="M506">
        <f>'Absolute counts'!M506/'Absolute counts'!M$1246*10000</f>
        <v>0</v>
      </c>
      <c r="N506">
        <f>'Absolute counts'!N506/'Absolute counts'!N$1246*10000</f>
        <v>0</v>
      </c>
      <c r="O506">
        <f>'Absolute counts'!O506/'Absolute counts'!O$1246*10000</f>
        <v>0</v>
      </c>
      <c r="P506">
        <f>'Absolute counts'!P506/'Absolute counts'!P$1246*10000</f>
        <v>0</v>
      </c>
      <c r="Q506">
        <f t="shared" si="28"/>
        <v>0</v>
      </c>
      <c r="R506" t="str">
        <f t="shared" si="29"/>
        <v/>
      </c>
      <c r="S506">
        <f t="shared" si="30"/>
        <v>0</v>
      </c>
      <c r="T506">
        <f t="shared" si="31"/>
        <v>0</v>
      </c>
    </row>
    <row r="507" spans="1:20" x14ac:dyDescent="0.25">
      <c r="A507">
        <v>515</v>
      </c>
      <c r="B507" t="s">
        <v>206</v>
      </c>
      <c r="C507">
        <v>75600</v>
      </c>
      <c r="D507">
        <v>467</v>
      </c>
      <c r="E507" s="14">
        <f>'Absolute counts'!E507/'Absolute counts'!E$1246*10000</f>
        <v>1.1620421263511644E-2</v>
      </c>
      <c r="F507" s="14">
        <f>'Absolute counts'!F507/'Absolute counts'!F$1246*10000</f>
        <v>0</v>
      </c>
      <c r="G507" s="14">
        <f>'Absolute counts'!G507/'Absolute counts'!G$1246*10000</f>
        <v>1.7857302297341941E-2</v>
      </c>
      <c r="H507" s="14">
        <f>'Absolute counts'!H507/'Absolute counts'!H$1246*10000</f>
        <v>2.2889633056292474E-2</v>
      </c>
      <c r="I507" s="14">
        <f>'Absolute counts'!I507/'Absolute counts'!I$1246*10000</f>
        <v>1.2327978470418399E-2</v>
      </c>
      <c r="J507" s="14">
        <f>'Absolute counts'!J507/'Absolute counts'!J$1246*10000</f>
        <v>0</v>
      </c>
      <c r="K507" s="14">
        <f>'Absolute counts'!K507/'Absolute counts'!K$1246*10000</f>
        <v>0</v>
      </c>
      <c r="L507" s="14">
        <f>'Absolute counts'!L507/'Absolute counts'!L$1246*10000</f>
        <v>4.0310796239002709E-2</v>
      </c>
      <c r="M507">
        <f>'Absolute counts'!M507/'Absolute counts'!M$1246*10000</f>
        <v>0</v>
      </c>
      <c r="N507">
        <f>'Absolute counts'!N507/'Absolute counts'!N$1246*10000</f>
        <v>0.3500414073372094</v>
      </c>
      <c r="O507">
        <f>'Absolute counts'!O507/'Absolute counts'!O$1246*10000</f>
        <v>1.8758646563650432E-2</v>
      </c>
      <c r="P507">
        <f>'Absolute counts'!P507/'Absolute counts'!P$1246*10000</f>
        <v>9.1141252536005354E-3</v>
      </c>
      <c r="Q507">
        <f t="shared" si="28"/>
        <v>1</v>
      </c>
      <c r="R507">
        <f t="shared" si="29"/>
        <v>0.21040787901286009</v>
      </c>
      <c r="S507">
        <f t="shared" si="30"/>
        <v>9.2421907267949237E-3</v>
      </c>
      <c r="T507">
        <f t="shared" si="31"/>
        <v>8.3644995078692622E-2</v>
      </c>
    </row>
    <row r="508" spans="1:20" x14ac:dyDescent="0.25">
      <c r="A508">
        <v>516</v>
      </c>
      <c r="B508" t="s">
        <v>809</v>
      </c>
      <c r="C508">
        <v>21300</v>
      </c>
      <c r="D508">
        <v>714</v>
      </c>
      <c r="E508" s="14">
        <f>'Absolute counts'!E508/'Absolute counts'!E$1246*10000</f>
        <v>0</v>
      </c>
      <c r="F508" s="14">
        <f>'Absolute counts'!F508/'Absolute counts'!F$1246*10000</f>
        <v>0</v>
      </c>
      <c r="G508" s="14">
        <f>'Absolute counts'!G508/'Absolute counts'!G$1246*10000</f>
        <v>0</v>
      </c>
      <c r="H508" s="14">
        <f>'Absolute counts'!H508/'Absolute counts'!H$1246*10000</f>
        <v>0</v>
      </c>
      <c r="I508" s="14">
        <f>'Absolute counts'!I508/'Absolute counts'!I$1246*10000</f>
        <v>0</v>
      </c>
      <c r="J508" s="14">
        <f>'Absolute counts'!J508/'Absolute counts'!J$1246*10000</f>
        <v>0</v>
      </c>
      <c r="K508" s="14">
        <f>'Absolute counts'!K508/'Absolute counts'!K$1246*10000</f>
        <v>0</v>
      </c>
      <c r="L508" s="14">
        <f>'Absolute counts'!L508/'Absolute counts'!L$1246*10000</f>
        <v>0</v>
      </c>
      <c r="M508">
        <f>'Absolute counts'!M508/'Absolute counts'!M$1246*10000</f>
        <v>0</v>
      </c>
      <c r="N508">
        <f>'Absolute counts'!N508/'Absolute counts'!N$1246*10000</f>
        <v>0</v>
      </c>
      <c r="O508">
        <f>'Absolute counts'!O508/'Absolute counts'!O$1246*10000</f>
        <v>0</v>
      </c>
      <c r="P508">
        <f>'Absolute counts'!P508/'Absolute counts'!P$1246*10000</f>
        <v>0</v>
      </c>
      <c r="Q508">
        <f t="shared" si="28"/>
        <v>0</v>
      </c>
      <c r="R508" t="str">
        <f t="shared" si="29"/>
        <v/>
      </c>
      <c r="S508">
        <f t="shared" si="30"/>
        <v>0</v>
      </c>
      <c r="T508">
        <f t="shared" si="31"/>
        <v>0</v>
      </c>
    </row>
    <row r="509" spans="1:20" x14ac:dyDescent="0.25">
      <c r="A509">
        <v>517</v>
      </c>
      <c r="B509" t="s">
        <v>810</v>
      </c>
      <c r="C509">
        <v>37000</v>
      </c>
      <c r="D509">
        <v>566</v>
      </c>
      <c r="E509" s="14">
        <f>'Absolute counts'!E509/'Absolute counts'!E$1246*10000</f>
        <v>0</v>
      </c>
      <c r="F509" s="14">
        <f>'Absolute counts'!F509/'Absolute counts'!F$1246*10000</f>
        <v>0</v>
      </c>
      <c r="G509" s="14">
        <f>'Absolute counts'!G509/'Absolute counts'!G$1246*10000</f>
        <v>0</v>
      </c>
      <c r="H509" s="14">
        <f>'Absolute counts'!H509/'Absolute counts'!H$1246*10000</f>
        <v>0</v>
      </c>
      <c r="I509" s="14">
        <f>'Absolute counts'!I509/'Absolute counts'!I$1246*10000</f>
        <v>0</v>
      </c>
      <c r="J509" s="14">
        <f>'Absolute counts'!J509/'Absolute counts'!J$1246*10000</f>
        <v>0</v>
      </c>
      <c r="K509" s="14">
        <f>'Absolute counts'!K509/'Absolute counts'!K$1246*10000</f>
        <v>0</v>
      </c>
      <c r="L509" s="14">
        <f>'Absolute counts'!L509/'Absolute counts'!L$1246*10000</f>
        <v>0</v>
      </c>
      <c r="M509">
        <f>'Absolute counts'!M509/'Absolute counts'!M$1246*10000</f>
        <v>0</v>
      </c>
      <c r="N509">
        <f>'Absolute counts'!N509/'Absolute counts'!N$1246*10000</f>
        <v>0</v>
      </c>
      <c r="O509">
        <f>'Absolute counts'!O509/'Absolute counts'!O$1246*10000</f>
        <v>0</v>
      </c>
      <c r="P509">
        <f>'Absolute counts'!P509/'Absolute counts'!P$1246*10000</f>
        <v>0</v>
      </c>
      <c r="Q509">
        <f t="shared" si="28"/>
        <v>0</v>
      </c>
      <c r="R509" t="str">
        <f t="shared" si="29"/>
        <v/>
      </c>
      <c r="S509">
        <f t="shared" si="30"/>
        <v>0</v>
      </c>
      <c r="T509">
        <f t="shared" si="31"/>
        <v>0</v>
      </c>
    </row>
    <row r="510" spans="1:20" x14ac:dyDescent="0.25">
      <c r="A510">
        <v>518</v>
      </c>
      <c r="B510" t="s">
        <v>811</v>
      </c>
      <c r="C510">
        <v>46000</v>
      </c>
      <c r="D510">
        <v>502</v>
      </c>
      <c r="E510" s="14">
        <f>'Absolute counts'!E510/'Absolute counts'!E$1246*10000</f>
        <v>0</v>
      </c>
      <c r="F510" s="14">
        <f>'Absolute counts'!F510/'Absolute counts'!F$1246*10000</f>
        <v>0</v>
      </c>
      <c r="G510" s="14">
        <f>'Absolute counts'!G510/'Absolute counts'!G$1246*10000</f>
        <v>0</v>
      </c>
      <c r="H510" s="14">
        <f>'Absolute counts'!H510/'Absolute counts'!H$1246*10000</f>
        <v>0</v>
      </c>
      <c r="I510" s="14">
        <f>'Absolute counts'!I510/'Absolute counts'!I$1246*10000</f>
        <v>0</v>
      </c>
      <c r="J510" s="14">
        <f>'Absolute counts'!J510/'Absolute counts'!J$1246*10000</f>
        <v>0</v>
      </c>
      <c r="K510" s="14">
        <f>'Absolute counts'!K510/'Absolute counts'!K$1246*10000</f>
        <v>0</v>
      </c>
      <c r="L510" s="14">
        <f>'Absolute counts'!L510/'Absolute counts'!L$1246*10000</f>
        <v>0</v>
      </c>
      <c r="M510">
        <f>'Absolute counts'!M510/'Absolute counts'!M$1246*10000</f>
        <v>0</v>
      </c>
      <c r="N510">
        <f>'Absolute counts'!N510/'Absolute counts'!N$1246*10000</f>
        <v>0</v>
      </c>
      <c r="O510">
        <f>'Absolute counts'!O510/'Absolute counts'!O$1246*10000</f>
        <v>0</v>
      </c>
      <c r="P510">
        <f>'Absolute counts'!P510/'Absolute counts'!P$1246*10000</f>
        <v>0</v>
      </c>
      <c r="Q510">
        <f t="shared" si="28"/>
        <v>0</v>
      </c>
      <c r="R510" t="str">
        <f t="shared" si="29"/>
        <v/>
      </c>
      <c r="S510">
        <f t="shared" si="30"/>
        <v>0</v>
      </c>
      <c r="T510">
        <f t="shared" si="31"/>
        <v>0</v>
      </c>
    </row>
    <row r="511" spans="1:20" x14ac:dyDescent="0.25">
      <c r="A511">
        <v>519</v>
      </c>
      <c r="B511" t="s">
        <v>812</v>
      </c>
      <c r="C511">
        <v>62900</v>
      </c>
      <c r="D511">
        <v>512</v>
      </c>
      <c r="E511" s="14">
        <f>'Absolute counts'!E511/'Absolute counts'!E$1246*10000</f>
        <v>0</v>
      </c>
      <c r="F511" s="14">
        <f>'Absolute counts'!F511/'Absolute counts'!F$1246*10000</f>
        <v>0</v>
      </c>
      <c r="G511" s="14">
        <f>'Absolute counts'!G511/'Absolute counts'!G$1246*10000</f>
        <v>0</v>
      </c>
      <c r="H511" s="14">
        <f>'Absolute counts'!H511/'Absolute counts'!H$1246*10000</f>
        <v>0</v>
      </c>
      <c r="I511" s="14">
        <f>'Absolute counts'!I511/'Absolute counts'!I$1246*10000</f>
        <v>0</v>
      </c>
      <c r="J511" s="14">
        <f>'Absolute counts'!J511/'Absolute counts'!J$1246*10000</f>
        <v>0</v>
      </c>
      <c r="K511" s="14">
        <f>'Absolute counts'!K511/'Absolute counts'!K$1246*10000</f>
        <v>0</v>
      </c>
      <c r="L511" s="14">
        <f>'Absolute counts'!L511/'Absolute counts'!L$1246*10000</f>
        <v>0</v>
      </c>
      <c r="M511">
        <f>'Absolute counts'!M511/'Absolute counts'!M$1246*10000</f>
        <v>0</v>
      </c>
      <c r="N511">
        <f>'Absolute counts'!N511/'Absolute counts'!N$1246*10000</f>
        <v>0</v>
      </c>
      <c r="O511">
        <f>'Absolute counts'!O511/'Absolute counts'!O$1246*10000</f>
        <v>0</v>
      </c>
      <c r="P511">
        <f>'Absolute counts'!P511/'Absolute counts'!P$1246*10000</f>
        <v>0</v>
      </c>
      <c r="Q511">
        <f t="shared" si="28"/>
        <v>0</v>
      </c>
      <c r="R511" t="str">
        <f t="shared" si="29"/>
        <v/>
      </c>
      <c r="S511">
        <f t="shared" si="30"/>
        <v>0</v>
      </c>
      <c r="T511">
        <f t="shared" si="31"/>
        <v>0</v>
      </c>
    </row>
    <row r="512" spans="1:20" x14ac:dyDescent="0.25">
      <c r="A512">
        <v>520</v>
      </c>
      <c r="B512" t="s">
        <v>207</v>
      </c>
      <c r="C512">
        <v>13200</v>
      </c>
      <c r="D512">
        <v>1018</v>
      </c>
      <c r="E512" s="14">
        <f>'Absolute counts'!E512/'Absolute counts'!E$1246*10000</f>
        <v>8.8663814240593855</v>
      </c>
      <c r="F512" s="14">
        <f>'Absolute counts'!F512/'Absolute counts'!F$1246*10000</f>
        <v>12.974529464040323</v>
      </c>
      <c r="G512" s="14">
        <f>'Absolute counts'!G512/'Absolute counts'!G$1246*10000</f>
        <v>14.232269930981527</v>
      </c>
      <c r="H512" s="14">
        <f>'Absolute counts'!H512/'Absolute counts'!H$1246*10000</f>
        <v>14.458618213891413</v>
      </c>
      <c r="I512" s="14">
        <f>'Absolute counts'!I512/'Absolute counts'!I$1246*10000</f>
        <v>17.826256868225006</v>
      </c>
      <c r="J512" s="14">
        <f>'Absolute counts'!J512/'Absolute counts'!J$1246*10000</f>
        <v>17.987955890403818</v>
      </c>
      <c r="K512" s="14">
        <f>'Absolute counts'!K512/'Absolute counts'!K$1246*10000</f>
        <v>18.377756840099391</v>
      </c>
      <c r="L512" s="14">
        <f>'Absolute counts'!L512/'Absolute counts'!L$1246*10000</f>
        <v>14.370798859204466</v>
      </c>
      <c r="M512">
        <f>'Absolute counts'!M512/'Absolute counts'!M$1246*10000</f>
        <v>9.8744937533093875</v>
      </c>
      <c r="N512">
        <f>'Absolute counts'!N512/'Absolute counts'!N$1246*10000</f>
        <v>27.550820036028654</v>
      </c>
      <c r="O512">
        <f>'Absolute counts'!O512/'Absolute counts'!O$1246*10000</f>
        <v>5.4962834431495766</v>
      </c>
      <c r="P512">
        <f>'Absolute counts'!P512/'Absolute counts'!P$1246*10000</f>
        <v>17.21658260405141</v>
      </c>
      <c r="Q512">
        <f t="shared" si="28"/>
        <v>1</v>
      </c>
      <c r="R512">
        <f t="shared" si="29"/>
        <v>0.98680962500882496</v>
      </c>
      <c r="S512">
        <f t="shared" si="30"/>
        <v>14.960538375957265</v>
      </c>
      <c r="T512">
        <f t="shared" si="31"/>
        <v>14.901795739148699</v>
      </c>
    </row>
    <row r="513" spans="1:20" x14ac:dyDescent="0.25">
      <c r="A513">
        <v>521</v>
      </c>
      <c r="B513" t="s">
        <v>813</v>
      </c>
      <c r="C513">
        <v>53600</v>
      </c>
      <c r="D513">
        <v>359</v>
      </c>
      <c r="E513" s="14">
        <f>'Absolute counts'!E513/'Absolute counts'!E$1246*10000</f>
        <v>0</v>
      </c>
      <c r="F513" s="14">
        <f>'Absolute counts'!F513/'Absolute counts'!F$1246*10000</f>
        <v>0</v>
      </c>
      <c r="G513" s="14">
        <f>'Absolute counts'!G513/'Absolute counts'!G$1246*10000</f>
        <v>0</v>
      </c>
      <c r="H513" s="14">
        <f>'Absolute counts'!H513/'Absolute counts'!H$1246*10000</f>
        <v>0</v>
      </c>
      <c r="I513" s="14">
        <f>'Absolute counts'!I513/'Absolute counts'!I$1246*10000</f>
        <v>0</v>
      </c>
      <c r="J513" s="14">
        <f>'Absolute counts'!J513/'Absolute counts'!J$1246*10000</f>
        <v>0</v>
      </c>
      <c r="K513" s="14">
        <f>'Absolute counts'!K513/'Absolute counts'!K$1246*10000</f>
        <v>0</v>
      </c>
      <c r="L513" s="14">
        <f>'Absolute counts'!L513/'Absolute counts'!L$1246*10000</f>
        <v>0</v>
      </c>
      <c r="M513">
        <f>'Absolute counts'!M513/'Absolute counts'!M$1246*10000</f>
        <v>0</v>
      </c>
      <c r="N513">
        <f>'Absolute counts'!N513/'Absolute counts'!N$1246*10000</f>
        <v>0</v>
      </c>
      <c r="O513">
        <f>'Absolute counts'!O513/'Absolute counts'!O$1246*10000</f>
        <v>0</v>
      </c>
      <c r="P513">
        <f>'Absolute counts'!P513/'Absolute counts'!P$1246*10000</f>
        <v>0</v>
      </c>
      <c r="Q513">
        <f t="shared" si="28"/>
        <v>0</v>
      </c>
      <c r="R513" t="str">
        <f t="shared" si="29"/>
        <v/>
      </c>
      <c r="S513">
        <f t="shared" si="30"/>
        <v>0</v>
      </c>
      <c r="T513">
        <f t="shared" si="31"/>
        <v>0</v>
      </c>
    </row>
    <row r="514" spans="1:20" x14ac:dyDescent="0.25">
      <c r="A514">
        <v>522</v>
      </c>
      <c r="B514" t="s">
        <v>814</v>
      </c>
      <c r="C514">
        <v>102300</v>
      </c>
      <c r="D514">
        <v>932</v>
      </c>
      <c r="E514" s="14">
        <f>'Absolute counts'!E514/'Absolute counts'!E$1246*10000</f>
        <v>0</v>
      </c>
      <c r="F514" s="14">
        <f>'Absolute counts'!F514/'Absolute counts'!F$1246*10000</f>
        <v>0</v>
      </c>
      <c r="G514" s="14">
        <f>'Absolute counts'!G514/'Absolute counts'!G$1246*10000</f>
        <v>0</v>
      </c>
      <c r="H514" s="14">
        <f>'Absolute counts'!H514/'Absolute counts'!H$1246*10000</f>
        <v>0</v>
      </c>
      <c r="I514" s="14">
        <f>'Absolute counts'!I514/'Absolute counts'!I$1246*10000</f>
        <v>0</v>
      </c>
      <c r="J514" s="14">
        <f>'Absolute counts'!J514/'Absolute counts'!J$1246*10000</f>
        <v>0</v>
      </c>
      <c r="K514" s="14">
        <f>'Absolute counts'!K514/'Absolute counts'!K$1246*10000</f>
        <v>0</v>
      </c>
      <c r="L514" s="14">
        <f>'Absolute counts'!L514/'Absolute counts'!L$1246*10000</f>
        <v>0</v>
      </c>
      <c r="M514">
        <f>'Absolute counts'!M514/'Absolute counts'!M$1246*10000</f>
        <v>0</v>
      </c>
      <c r="N514">
        <f>'Absolute counts'!N514/'Absolute counts'!N$1246*10000</f>
        <v>0</v>
      </c>
      <c r="O514">
        <f>'Absolute counts'!O514/'Absolute counts'!O$1246*10000</f>
        <v>0</v>
      </c>
      <c r="P514">
        <f>'Absolute counts'!P514/'Absolute counts'!P$1246*10000</f>
        <v>0</v>
      </c>
      <c r="Q514">
        <f t="shared" si="28"/>
        <v>0</v>
      </c>
      <c r="R514" t="str">
        <f t="shared" si="29"/>
        <v/>
      </c>
      <c r="S514">
        <f t="shared" si="30"/>
        <v>0</v>
      </c>
      <c r="T514">
        <f t="shared" si="31"/>
        <v>0</v>
      </c>
    </row>
    <row r="515" spans="1:20" x14ac:dyDescent="0.25">
      <c r="A515">
        <v>523</v>
      </c>
      <c r="B515" t="s">
        <v>208</v>
      </c>
      <c r="C515">
        <v>72900</v>
      </c>
      <c r="D515">
        <v>141</v>
      </c>
      <c r="E515" s="14">
        <f>'Absolute counts'!E515/'Absolute counts'!E$1246*10000</f>
        <v>4.6481685054046575E-2</v>
      </c>
      <c r="F515" s="14">
        <f>'Absolute counts'!F515/'Absolute counts'!F$1246*10000</f>
        <v>1.3951106950580994E-2</v>
      </c>
      <c r="G515" s="14">
        <f>'Absolute counts'!G515/'Absolute counts'!G$1246*10000</f>
        <v>0.1785730229734194</v>
      </c>
      <c r="H515" s="14">
        <f>'Absolute counts'!H515/'Absolute counts'!H$1246*10000</f>
        <v>0.66379935863248185</v>
      </c>
      <c r="I515" s="14">
        <f>'Absolute counts'!I515/'Absolute counts'!I$1246*10000</f>
        <v>0.5054471172871543</v>
      </c>
      <c r="J515" s="14">
        <f>'Absolute counts'!J515/'Absolute counts'!J$1246*10000</f>
        <v>4.3449168817400519E-2</v>
      </c>
      <c r="K515" s="14">
        <f>'Absolute counts'!K515/'Absolute counts'!K$1246*10000</f>
        <v>1.0876919882303251</v>
      </c>
      <c r="L515" s="14">
        <f>'Absolute counts'!L515/'Absolute counts'!L$1246*10000</f>
        <v>8.0621592478005419E-2</v>
      </c>
      <c r="M515">
        <f>'Absolute counts'!M515/'Absolute counts'!M$1246*10000</f>
        <v>2.0444086445775129E-2</v>
      </c>
      <c r="N515">
        <f>'Absolute counts'!N515/'Absolute counts'!N$1246*10000</f>
        <v>1.7758198225887698</v>
      </c>
      <c r="O515">
        <f>'Absolute counts'!O515/'Absolute counts'!O$1246*10000</f>
        <v>0.73158721598236687</v>
      </c>
      <c r="P515">
        <f>'Absolute counts'!P515/'Absolute counts'!P$1246*10000</f>
        <v>1.4218035395616835</v>
      </c>
      <c r="Q515">
        <f t="shared" ref="Q515:Q578" si="32">IF(AND(S515=0,T515=0),0,1)</f>
        <v>1</v>
      </c>
      <c r="R515">
        <f t="shared" ref="R515:R578" si="33">IFERROR(_xlfn.T.TEST(E515:K515,L515:P515,2,2),"")</f>
        <v>0.22724276010935621</v>
      </c>
      <c r="S515">
        <f t="shared" ref="S515:S578" si="34">AVERAGE(E515:K515)</f>
        <v>0.36277049256362981</v>
      </c>
      <c r="T515">
        <f t="shared" ref="T515:T578" si="35">AVERAGE(L515:P515)</f>
        <v>0.80605525141132017</v>
      </c>
    </row>
    <row r="516" spans="1:20" x14ac:dyDescent="0.25">
      <c r="A516">
        <v>524</v>
      </c>
      <c r="B516" t="s">
        <v>815</v>
      </c>
      <c r="C516">
        <v>22200</v>
      </c>
      <c r="D516">
        <v>731</v>
      </c>
      <c r="E516" s="14">
        <f>'Absolute counts'!E516/'Absolute counts'!E$1246*10000</f>
        <v>0</v>
      </c>
      <c r="F516" s="14">
        <f>'Absolute counts'!F516/'Absolute counts'!F$1246*10000</f>
        <v>0</v>
      </c>
      <c r="G516" s="14">
        <f>'Absolute counts'!G516/'Absolute counts'!G$1246*10000</f>
        <v>0</v>
      </c>
      <c r="H516" s="14">
        <f>'Absolute counts'!H516/'Absolute counts'!H$1246*10000</f>
        <v>0</v>
      </c>
      <c r="I516" s="14">
        <f>'Absolute counts'!I516/'Absolute counts'!I$1246*10000</f>
        <v>0</v>
      </c>
      <c r="J516" s="14">
        <f>'Absolute counts'!J516/'Absolute counts'!J$1246*10000</f>
        <v>0</v>
      </c>
      <c r="K516" s="14">
        <f>'Absolute counts'!K516/'Absolute counts'!K$1246*10000</f>
        <v>0</v>
      </c>
      <c r="L516" s="14">
        <f>'Absolute counts'!L516/'Absolute counts'!L$1246*10000</f>
        <v>0</v>
      </c>
      <c r="M516">
        <f>'Absolute counts'!M516/'Absolute counts'!M$1246*10000</f>
        <v>0</v>
      </c>
      <c r="N516">
        <f>'Absolute counts'!N516/'Absolute counts'!N$1246*10000</f>
        <v>0</v>
      </c>
      <c r="O516">
        <f>'Absolute counts'!O516/'Absolute counts'!O$1246*10000</f>
        <v>0</v>
      </c>
      <c r="P516">
        <f>'Absolute counts'!P516/'Absolute counts'!P$1246*10000</f>
        <v>0</v>
      </c>
      <c r="Q516">
        <f t="shared" si="32"/>
        <v>0</v>
      </c>
      <c r="R516" t="str">
        <f t="shared" si="33"/>
        <v/>
      </c>
      <c r="S516">
        <f t="shared" si="34"/>
        <v>0</v>
      </c>
      <c r="T516">
        <f t="shared" si="35"/>
        <v>0</v>
      </c>
    </row>
    <row r="517" spans="1:20" x14ac:dyDescent="0.25">
      <c r="A517">
        <v>525</v>
      </c>
      <c r="B517" t="s">
        <v>209</v>
      </c>
      <c r="C517">
        <v>75000</v>
      </c>
      <c r="D517">
        <v>331</v>
      </c>
      <c r="E517" s="14">
        <f>'Absolute counts'!E517/'Absolute counts'!E$1246*10000</f>
        <v>0.95287454360795487</v>
      </c>
      <c r="F517" s="14">
        <f>'Absolute counts'!F517/'Absolute counts'!F$1246*10000</f>
        <v>1.3951106950580994E-2</v>
      </c>
      <c r="G517" s="14">
        <f>'Absolute counts'!G517/'Absolute counts'!G$1246*10000</f>
        <v>8.9286511486709699E-2</v>
      </c>
      <c r="H517" s="14">
        <f>'Absolute counts'!H517/'Absolute counts'!H$1246*10000</f>
        <v>0.33571461815895631</v>
      </c>
      <c r="I517" s="14">
        <f>'Absolute counts'!I517/'Absolute counts'!I$1246*10000</f>
        <v>0.33285541870129676</v>
      </c>
      <c r="J517" s="14">
        <f>'Absolute counts'!J517/'Absolute counts'!J$1246*10000</f>
        <v>2.1724584408700259E-2</v>
      </c>
      <c r="K517" s="14">
        <f>'Absolute counts'!K517/'Absolute counts'!K$1246*10000</f>
        <v>2.019999406713461</v>
      </c>
      <c r="L517" s="14">
        <f>'Absolute counts'!L517/'Absolute counts'!L$1246*10000</f>
        <v>0</v>
      </c>
      <c r="M517">
        <f>'Absolute counts'!M517/'Absolute counts'!M$1246*10000</f>
        <v>0.28621721024085178</v>
      </c>
      <c r="N517">
        <f>'Absolute counts'!N517/'Absolute counts'!N$1246*10000</f>
        <v>1.7672822272878619</v>
      </c>
      <c r="O517">
        <f>'Absolute counts'!O517/'Absolute counts'!O$1246*10000</f>
        <v>4.6896616409126082E-2</v>
      </c>
      <c r="P517">
        <f>'Absolute counts'!P517/'Absolute counts'!P$1246*10000</f>
        <v>0.10936950304320642</v>
      </c>
      <c r="Q517">
        <f t="shared" si="32"/>
        <v>1</v>
      </c>
      <c r="R517">
        <f t="shared" si="33"/>
        <v>0.82832925416065528</v>
      </c>
      <c r="S517">
        <f t="shared" si="34"/>
        <v>0.53805802714680862</v>
      </c>
      <c r="T517">
        <f t="shared" si="35"/>
        <v>0.44195311139620924</v>
      </c>
    </row>
    <row r="518" spans="1:20" x14ac:dyDescent="0.25">
      <c r="A518">
        <v>526</v>
      </c>
      <c r="B518" t="s">
        <v>816</v>
      </c>
      <c r="C518">
        <v>42800</v>
      </c>
      <c r="D518">
        <v>926</v>
      </c>
      <c r="E518" s="14">
        <f>'Absolute counts'!E518/'Absolute counts'!E$1246*10000</f>
        <v>0</v>
      </c>
      <c r="F518" s="14">
        <f>'Absolute counts'!F518/'Absolute counts'!F$1246*10000</f>
        <v>0</v>
      </c>
      <c r="G518" s="14">
        <f>'Absolute counts'!G518/'Absolute counts'!G$1246*10000</f>
        <v>0</v>
      </c>
      <c r="H518" s="14">
        <f>'Absolute counts'!H518/'Absolute counts'!H$1246*10000</f>
        <v>0</v>
      </c>
      <c r="I518" s="14">
        <f>'Absolute counts'!I518/'Absolute counts'!I$1246*10000</f>
        <v>0</v>
      </c>
      <c r="J518" s="14">
        <f>'Absolute counts'!J518/'Absolute counts'!J$1246*10000</f>
        <v>0</v>
      </c>
      <c r="K518" s="14">
        <f>'Absolute counts'!K518/'Absolute counts'!K$1246*10000</f>
        <v>0</v>
      </c>
      <c r="L518" s="14">
        <f>'Absolute counts'!L518/'Absolute counts'!L$1246*10000</f>
        <v>0</v>
      </c>
      <c r="M518">
        <f>'Absolute counts'!M518/'Absolute counts'!M$1246*10000</f>
        <v>0</v>
      </c>
      <c r="N518">
        <f>'Absolute counts'!N518/'Absolute counts'!N$1246*10000</f>
        <v>0</v>
      </c>
      <c r="O518">
        <f>'Absolute counts'!O518/'Absolute counts'!O$1246*10000</f>
        <v>0</v>
      </c>
      <c r="P518">
        <f>'Absolute counts'!P518/'Absolute counts'!P$1246*10000</f>
        <v>0</v>
      </c>
      <c r="Q518">
        <f t="shared" si="32"/>
        <v>0</v>
      </c>
      <c r="R518" t="str">
        <f t="shared" si="33"/>
        <v/>
      </c>
      <c r="S518">
        <f t="shared" si="34"/>
        <v>0</v>
      </c>
      <c r="T518">
        <f t="shared" si="35"/>
        <v>0</v>
      </c>
    </row>
    <row r="519" spans="1:20" x14ac:dyDescent="0.25">
      <c r="A519">
        <v>527</v>
      </c>
      <c r="B519" t="s">
        <v>210</v>
      </c>
      <c r="C519">
        <v>10700</v>
      </c>
      <c r="D519">
        <v>1011</v>
      </c>
      <c r="E519" s="14">
        <f>'Absolute counts'!E519/'Absolute counts'!E$1246*10000</f>
        <v>8.052951935613569</v>
      </c>
      <c r="F519" s="14">
        <f>'Absolute counts'!F519/'Absolute counts'!F$1246*10000</f>
        <v>49.121847572995677</v>
      </c>
      <c r="G519" s="14">
        <f>'Absolute counts'!G519/'Absolute counts'!G$1246*10000</f>
        <v>16.143001276797115</v>
      </c>
      <c r="H519" s="14">
        <f>'Absolute counts'!H519/'Absolute counts'!H$1246*10000</f>
        <v>16.587354088126613</v>
      </c>
      <c r="I519" s="14">
        <f>'Absolute counts'!I519/'Absolute counts'!I$1246*10000</f>
        <v>3.4764899286579882</v>
      </c>
      <c r="J519" s="14">
        <f>'Absolute counts'!J519/'Absolute counts'!J$1246*10000</f>
        <v>20.942499369987051</v>
      </c>
      <c r="K519" s="14">
        <f>'Absolute counts'!K519/'Absolute counts'!K$1246*10000</f>
        <v>11.526709901246042</v>
      </c>
      <c r="L519" s="14">
        <f>'Absolute counts'!L519/'Absolute counts'!L$1246*10000</f>
        <v>66.291104415039953</v>
      </c>
      <c r="M519">
        <f>'Absolute counts'!M519/'Absolute counts'!M$1246*10000</f>
        <v>60.146502323470422</v>
      </c>
      <c r="N519">
        <f>'Absolute counts'!N519/'Absolute counts'!N$1246*10000</f>
        <v>8.3156178230839508</v>
      </c>
      <c r="O519">
        <f>'Absolute counts'!O519/'Absolute counts'!O$1246*10000</f>
        <v>20.672028513142774</v>
      </c>
      <c r="P519">
        <f>'Absolute counts'!P519/'Absolute counts'!P$1246*10000</f>
        <v>13.725872631922405</v>
      </c>
      <c r="Q519">
        <f t="shared" si="32"/>
        <v>1</v>
      </c>
      <c r="R519">
        <f t="shared" si="33"/>
        <v>0.22140323969890996</v>
      </c>
      <c r="S519">
        <f t="shared" si="34"/>
        <v>17.978693439060578</v>
      </c>
      <c r="T519">
        <f t="shared" si="35"/>
        <v>33.830225141331901</v>
      </c>
    </row>
    <row r="520" spans="1:20" x14ac:dyDescent="0.25">
      <c r="A520">
        <v>528</v>
      </c>
      <c r="B520" t="s">
        <v>817</v>
      </c>
      <c r="C520">
        <v>54800</v>
      </c>
      <c r="D520">
        <v>512</v>
      </c>
      <c r="E520" s="14">
        <f>'Absolute counts'!E520/'Absolute counts'!E$1246*10000</f>
        <v>0</v>
      </c>
      <c r="F520" s="14">
        <f>'Absolute counts'!F520/'Absolute counts'!F$1246*10000</f>
        <v>0</v>
      </c>
      <c r="G520" s="14">
        <f>'Absolute counts'!G520/'Absolute counts'!G$1246*10000</f>
        <v>0</v>
      </c>
      <c r="H520" s="14">
        <f>'Absolute counts'!H520/'Absolute counts'!H$1246*10000</f>
        <v>0</v>
      </c>
      <c r="I520" s="14">
        <f>'Absolute counts'!I520/'Absolute counts'!I$1246*10000</f>
        <v>0</v>
      </c>
      <c r="J520" s="14">
        <f>'Absolute counts'!J520/'Absolute counts'!J$1246*10000</f>
        <v>0</v>
      </c>
      <c r="K520" s="14">
        <f>'Absolute counts'!K520/'Absolute counts'!K$1246*10000</f>
        <v>0</v>
      </c>
      <c r="L520" s="14">
        <f>'Absolute counts'!L520/'Absolute counts'!L$1246*10000</f>
        <v>0</v>
      </c>
      <c r="M520">
        <f>'Absolute counts'!M520/'Absolute counts'!M$1246*10000</f>
        <v>0</v>
      </c>
      <c r="N520">
        <f>'Absolute counts'!N520/'Absolute counts'!N$1246*10000</f>
        <v>0</v>
      </c>
      <c r="O520">
        <f>'Absolute counts'!O520/'Absolute counts'!O$1246*10000</f>
        <v>0</v>
      </c>
      <c r="P520">
        <f>'Absolute counts'!P520/'Absolute counts'!P$1246*10000</f>
        <v>0</v>
      </c>
      <c r="Q520">
        <f t="shared" si="32"/>
        <v>0</v>
      </c>
      <c r="R520" t="str">
        <f t="shared" si="33"/>
        <v/>
      </c>
      <c r="S520">
        <f t="shared" si="34"/>
        <v>0</v>
      </c>
      <c r="T520">
        <f t="shared" si="35"/>
        <v>0</v>
      </c>
    </row>
    <row r="521" spans="1:20" x14ac:dyDescent="0.25">
      <c r="A521">
        <v>529</v>
      </c>
      <c r="B521" t="s">
        <v>818</v>
      </c>
      <c r="C521">
        <v>53900</v>
      </c>
      <c r="D521">
        <v>359</v>
      </c>
      <c r="E521" s="14">
        <f>'Absolute counts'!E521/'Absolute counts'!E$1246*10000</f>
        <v>0</v>
      </c>
      <c r="F521" s="14">
        <f>'Absolute counts'!F521/'Absolute counts'!F$1246*10000</f>
        <v>0</v>
      </c>
      <c r="G521" s="14">
        <f>'Absolute counts'!G521/'Absolute counts'!G$1246*10000</f>
        <v>0</v>
      </c>
      <c r="H521" s="14">
        <f>'Absolute counts'!H521/'Absolute counts'!H$1246*10000</f>
        <v>0</v>
      </c>
      <c r="I521" s="14">
        <f>'Absolute counts'!I521/'Absolute counts'!I$1246*10000</f>
        <v>0</v>
      </c>
      <c r="J521" s="14">
        <f>'Absolute counts'!J521/'Absolute counts'!J$1246*10000</f>
        <v>0</v>
      </c>
      <c r="K521" s="14">
        <f>'Absolute counts'!K521/'Absolute counts'!K$1246*10000</f>
        <v>0</v>
      </c>
      <c r="L521" s="14">
        <f>'Absolute counts'!L521/'Absolute counts'!L$1246*10000</f>
        <v>0</v>
      </c>
      <c r="M521">
        <f>'Absolute counts'!M521/'Absolute counts'!M$1246*10000</f>
        <v>0</v>
      </c>
      <c r="N521">
        <f>'Absolute counts'!N521/'Absolute counts'!N$1246*10000</f>
        <v>0</v>
      </c>
      <c r="O521">
        <f>'Absolute counts'!O521/'Absolute counts'!O$1246*10000</f>
        <v>0</v>
      </c>
      <c r="P521">
        <f>'Absolute counts'!P521/'Absolute counts'!P$1246*10000</f>
        <v>0</v>
      </c>
      <c r="Q521">
        <f t="shared" si="32"/>
        <v>0</v>
      </c>
      <c r="R521" t="str">
        <f t="shared" si="33"/>
        <v/>
      </c>
      <c r="S521">
        <f t="shared" si="34"/>
        <v>0</v>
      </c>
      <c r="T521">
        <f t="shared" si="35"/>
        <v>0</v>
      </c>
    </row>
    <row r="522" spans="1:20" x14ac:dyDescent="0.25">
      <c r="A522">
        <v>530</v>
      </c>
      <c r="B522" t="s">
        <v>211</v>
      </c>
      <c r="C522">
        <v>111300</v>
      </c>
      <c r="D522">
        <v>1099</v>
      </c>
      <c r="E522" s="14">
        <f>'Absolute counts'!E522/'Absolute counts'!E$1246*10000</f>
        <v>0</v>
      </c>
      <c r="F522" s="14">
        <f>'Absolute counts'!F522/'Absolute counts'!F$1246*10000</f>
        <v>1.3951106950580994E-2</v>
      </c>
      <c r="G522" s="14">
        <f>'Absolute counts'!G522/'Absolute counts'!G$1246*10000</f>
        <v>0</v>
      </c>
      <c r="H522" s="14">
        <f>'Absolute counts'!H522/'Absolute counts'!H$1246*10000</f>
        <v>3.0519510741723301E-2</v>
      </c>
      <c r="I522" s="14">
        <f>'Absolute counts'!I522/'Absolute counts'!I$1246*10000</f>
        <v>7.3967870822510398E-2</v>
      </c>
      <c r="J522" s="14">
        <f>'Absolute counts'!J522/'Absolute counts'!J$1246*10000</f>
        <v>4.3449168817400519E-2</v>
      </c>
      <c r="K522" s="14">
        <f>'Absolute counts'!K522/'Absolute counts'!K$1246*10000</f>
        <v>0</v>
      </c>
      <c r="L522" s="14">
        <f>'Absolute counts'!L522/'Absolute counts'!L$1246*10000</f>
        <v>0</v>
      </c>
      <c r="M522">
        <f>'Absolute counts'!M522/'Absolute counts'!M$1246*10000</f>
        <v>0</v>
      </c>
      <c r="N522">
        <f>'Absolute counts'!N522/'Absolute counts'!N$1246*10000</f>
        <v>0</v>
      </c>
      <c r="O522">
        <f>'Absolute counts'!O522/'Absolute counts'!O$1246*10000</f>
        <v>2.813796984547565E-2</v>
      </c>
      <c r="P522">
        <f>'Absolute counts'!P522/'Absolute counts'!P$1246*10000</f>
        <v>6.3798876775203739E-2</v>
      </c>
      <c r="Q522">
        <f t="shared" si="32"/>
        <v>1</v>
      </c>
      <c r="R522">
        <f t="shared" si="33"/>
        <v>0.77941790894818763</v>
      </c>
      <c r="S522">
        <f t="shared" si="34"/>
        <v>2.3126808190316459E-2</v>
      </c>
      <c r="T522">
        <f t="shared" si="35"/>
        <v>1.8387369324135878E-2</v>
      </c>
    </row>
    <row r="523" spans="1:20" x14ac:dyDescent="0.25">
      <c r="A523">
        <v>531</v>
      </c>
      <c r="B523" t="s">
        <v>212</v>
      </c>
      <c r="C523">
        <v>82100</v>
      </c>
      <c r="D523">
        <v>1100</v>
      </c>
      <c r="E523" s="14">
        <f>'Absolute counts'!E523/'Absolute counts'!E$1246*10000</f>
        <v>1.568756870574072</v>
      </c>
      <c r="F523" s="14">
        <f>'Absolute counts'!F523/'Absolute counts'!F$1246*10000</f>
        <v>8.3706641703485962E-2</v>
      </c>
      <c r="G523" s="14">
        <f>'Absolute counts'!G523/'Absolute counts'!G$1246*10000</f>
        <v>0</v>
      </c>
      <c r="H523" s="14">
        <f>'Absolute counts'!H523/'Absolute counts'!H$1246*10000</f>
        <v>1.7853913783908131</v>
      </c>
      <c r="I523" s="14">
        <f>'Absolute counts'!I523/'Absolute counts'!I$1246*10000</f>
        <v>1.1218460408080744</v>
      </c>
      <c r="J523" s="14">
        <f>'Absolute counts'!J523/'Absolute counts'!J$1246*10000</f>
        <v>0.21724584408700262</v>
      </c>
      <c r="K523" s="14">
        <f>'Absolute counts'!K523/'Absolute counts'!K$1246*10000</f>
        <v>1.9352441868513579</v>
      </c>
      <c r="L523" s="14">
        <f>'Absolute counts'!L523/'Absolute counts'!L$1246*10000</f>
        <v>0</v>
      </c>
      <c r="M523">
        <f>'Absolute counts'!M523/'Absolute counts'!M$1246*10000</f>
        <v>4.0888172891550258E-2</v>
      </c>
      <c r="N523">
        <f>'Absolute counts'!N523/'Absolute counts'!N$1246*10000</f>
        <v>4.7639781779064103</v>
      </c>
      <c r="O523">
        <f>'Absolute counts'!O523/'Absolute counts'!O$1246*10000</f>
        <v>0.15944849579102868</v>
      </c>
      <c r="P523">
        <f>'Absolute counts'!P523/'Absolute counts'!P$1246*10000</f>
        <v>3.5727370994114098</v>
      </c>
      <c r="Q523">
        <f t="shared" si="32"/>
        <v>1</v>
      </c>
      <c r="R523">
        <f t="shared" si="33"/>
        <v>0.43921606669168456</v>
      </c>
      <c r="S523">
        <f t="shared" si="34"/>
        <v>0.95888442320211509</v>
      </c>
      <c r="T523">
        <f t="shared" si="35"/>
        <v>1.70741038920008</v>
      </c>
    </row>
    <row r="524" spans="1:20" x14ac:dyDescent="0.25">
      <c r="A524">
        <v>532</v>
      </c>
      <c r="B524" t="s">
        <v>819</v>
      </c>
      <c r="C524">
        <v>27400</v>
      </c>
      <c r="D524">
        <v>22</v>
      </c>
      <c r="E524" s="14">
        <f>'Absolute counts'!E524/'Absolute counts'!E$1246*10000</f>
        <v>0</v>
      </c>
      <c r="F524" s="14">
        <f>'Absolute counts'!F524/'Absolute counts'!F$1246*10000</f>
        <v>0</v>
      </c>
      <c r="G524" s="14">
        <f>'Absolute counts'!G524/'Absolute counts'!G$1246*10000</f>
        <v>0</v>
      </c>
      <c r="H524" s="14">
        <f>'Absolute counts'!H524/'Absolute counts'!H$1246*10000</f>
        <v>0</v>
      </c>
      <c r="I524" s="14">
        <f>'Absolute counts'!I524/'Absolute counts'!I$1246*10000</f>
        <v>0</v>
      </c>
      <c r="J524" s="14">
        <f>'Absolute counts'!J524/'Absolute counts'!J$1246*10000</f>
        <v>0</v>
      </c>
      <c r="K524" s="14">
        <f>'Absolute counts'!K524/'Absolute counts'!K$1246*10000</f>
        <v>0</v>
      </c>
      <c r="L524" s="14">
        <f>'Absolute counts'!L524/'Absolute counts'!L$1246*10000</f>
        <v>0</v>
      </c>
      <c r="M524">
        <f>'Absolute counts'!M524/'Absolute counts'!M$1246*10000</f>
        <v>0</v>
      </c>
      <c r="N524">
        <f>'Absolute counts'!N524/'Absolute counts'!N$1246*10000</f>
        <v>0</v>
      </c>
      <c r="O524">
        <f>'Absolute counts'!O524/'Absolute counts'!O$1246*10000</f>
        <v>0</v>
      </c>
      <c r="P524">
        <f>'Absolute counts'!P524/'Absolute counts'!P$1246*10000</f>
        <v>0</v>
      </c>
      <c r="Q524">
        <f t="shared" si="32"/>
        <v>0</v>
      </c>
      <c r="R524" t="str">
        <f t="shared" si="33"/>
        <v/>
      </c>
      <c r="S524">
        <f t="shared" si="34"/>
        <v>0</v>
      </c>
      <c r="T524">
        <f t="shared" si="35"/>
        <v>0</v>
      </c>
    </row>
    <row r="525" spans="1:20" x14ac:dyDescent="0.25">
      <c r="A525">
        <v>533</v>
      </c>
      <c r="B525" t="s">
        <v>820</v>
      </c>
      <c r="C525">
        <v>17600</v>
      </c>
      <c r="D525">
        <v>669</v>
      </c>
      <c r="E525" s="14">
        <f>'Absolute counts'!E525/'Absolute counts'!E$1246*10000</f>
        <v>0</v>
      </c>
      <c r="F525" s="14">
        <f>'Absolute counts'!F525/'Absolute counts'!F$1246*10000</f>
        <v>0</v>
      </c>
      <c r="G525" s="14">
        <f>'Absolute counts'!G525/'Absolute counts'!G$1246*10000</f>
        <v>0</v>
      </c>
      <c r="H525" s="14">
        <f>'Absolute counts'!H525/'Absolute counts'!H$1246*10000</f>
        <v>0</v>
      </c>
      <c r="I525" s="14">
        <f>'Absolute counts'!I525/'Absolute counts'!I$1246*10000</f>
        <v>0</v>
      </c>
      <c r="J525" s="14">
        <f>'Absolute counts'!J525/'Absolute counts'!J$1246*10000</f>
        <v>0</v>
      </c>
      <c r="K525" s="14">
        <f>'Absolute counts'!K525/'Absolute counts'!K$1246*10000</f>
        <v>0</v>
      </c>
      <c r="L525" s="14">
        <f>'Absolute counts'!L525/'Absolute counts'!L$1246*10000</f>
        <v>0</v>
      </c>
      <c r="M525">
        <f>'Absolute counts'!M525/'Absolute counts'!M$1246*10000</f>
        <v>0</v>
      </c>
      <c r="N525">
        <f>'Absolute counts'!N525/'Absolute counts'!N$1246*10000</f>
        <v>0</v>
      </c>
      <c r="O525">
        <f>'Absolute counts'!O525/'Absolute counts'!O$1246*10000</f>
        <v>0</v>
      </c>
      <c r="P525">
        <f>'Absolute counts'!P525/'Absolute counts'!P$1246*10000</f>
        <v>0</v>
      </c>
      <c r="Q525">
        <f t="shared" si="32"/>
        <v>0</v>
      </c>
      <c r="R525" t="str">
        <f t="shared" si="33"/>
        <v/>
      </c>
      <c r="S525">
        <f t="shared" si="34"/>
        <v>0</v>
      </c>
      <c r="T525">
        <f t="shared" si="35"/>
        <v>0</v>
      </c>
    </row>
    <row r="526" spans="1:20" x14ac:dyDescent="0.25">
      <c r="A526">
        <v>534</v>
      </c>
      <c r="B526" t="s">
        <v>213</v>
      </c>
      <c r="C526">
        <v>88000</v>
      </c>
      <c r="D526">
        <v>987</v>
      </c>
      <c r="E526" s="14">
        <f>'Absolute counts'!E526/'Absolute counts'!E$1246*10000</f>
        <v>0</v>
      </c>
      <c r="F526" s="14">
        <f>'Absolute counts'!F526/'Absolute counts'!F$1246*10000</f>
        <v>0</v>
      </c>
      <c r="G526" s="14">
        <f>'Absolute counts'!G526/'Absolute counts'!G$1246*10000</f>
        <v>0</v>
      </c>
      <c r="H526" s="14">
        <f>'Absolute counts'!H526/'Absolute counts'!H$1246*10000</f>
        <v>0</v>
      </c>
      <c r="I526" s="14">
        <f>'Absolute counts'!I526/'Absolute counts'!I$1246*10000</f>
        <v>0</v>
      </c>
      <c r="J526" s="14">
        <f>'Absolute counts'!J526/'Absolute counts'!J$1246*10000</f>
        <v>0</v>
      </c>
      <c r="K526" s="14">
        <f>'Absolute counts'!K526/'Absolute counts'!K$1246*10000</f>
        <v>1.6386009173339962</v>
      </c>
      <c r="L526" s="14">
        <f>'Absolute counts'!L526/'Absolute counts'!L$1246*10000</f>
        <v>0</v>
      </c>
      <c r="M526">
        <f>'Absolute counts'!M526/'Absolute counts'!M$1246*10000</f>
        <v>0</v>
      </c>
      <c r="N526">
        <f>'Absolute counts'!N526/'Absolute counts'!N$1246*10000</f>
        <v>4.2687976504537734E-2</v>
      </c>
      <c r="O526">
        <f>'Absolute counts'!O526/'Absolute counts'!O$1246*10000</f>
        <v>0</v>
      </c>
      <c r="P526">
        <f>'Absolute counts'!P526/'Absolute counts'!P$1246*10000</f>
        <v>1.959536929524115</v>
      </c>
      <c r="Q526">
        <f t="shared" si="32"/>
        <v>1</v>
      </c>
      <c r="R526">
        <f t="shared" si="33"/>
        <v>0.70561139661884942</v>
      </c>
      <c r="S526">
        <f t="shared" si="34"/>
        <v>0.23408584533342802</v>
      </c>
      <c r="T526">
        <f t="shared" si="35"/>
        <v>0.40044498120573052</v>
      </c>
    </row>
    <row r="527" spans="1:20" x14ac:dyDescent="0.25">
      <c r="A527">
        <v>535</v>
      </c>
      <c r="B527" t="s">
        <v>821</v>
      </c>
      <c r="C527">
        <v>33200</v>
      </c>
      <c r="D527">
        <v>814</v>
      </c>
      <c r="E527" s="14">
        <f>'Absolute counts'!E527/'Absolute counts'!E$1246*10000</f>
        <v>0</v>
      </c>
      <c r="F527" s="14">
        <f>'Absolute counts'!F527/'Absolute counts'!F$1246*10000</f>
        <v>0</v>
      </c>
      <c r="G527" s="14">
        <f>'Absolute counts'!G527/'Absolute counts'!G$1246*10000</f>
        <v>0</v>
      </c>
      <c r="H527" s="14">
        <f>'Absolute counts'!H527/'Absolute counts'!H$1246*10000</f>
        <v>0</v>
      </c>
      <c r="I527" s="14">
        <f>'Absolute counts'!I527/'Absolute counts'!I$1246*10000</f>
        <v>0</v>
      </c>
      <c r="J527" s="14">
        <f>'Absolute counts'!J527/'Absolute counts'!J$1246*10000</f>
        <v>0</v>
      </c>
      <c r="K527" s="14">
        <f>'Absolute counts'!K527/'Absolute counts'!K$1246*10000</f>
        <v>0</v>
      </c>
      <c r="L527" s="14">
        <f>'Absolute counts'!L527/'Absolute counts'!L$1246*10000</f>
        <v>0</v>
      </c>
      <c r="M527">
        <f>'Absolute counts'!M527/'Absolute counts'!M$1246*10000</f>
        <v>0</v>
      </c>
      <c r="N527">
        <f>'Absolute counts'!N527/'Absolute counts'!N$1246*10000</f>
        <v>0</v>
      </c>
      <c r="O527">
        <f>'Absolute counts'!O527/'Absolute counts'!O$1246*10000</f>
        <v>0</v>
      </c>
      <c r="P527">
        <f>'Absolute counts'!P527/'Absolute counts'!P$1246*10000</f>
        <v>0</v>
      </c>
      <c r="Q527">
        <f t="shared" si="32"/>
        <v>0</v>
      </c>
      <c r="R527" t="str">
        <f t="shared" si="33"/>
        <v/>
      </c>
      <c r="S527">
        <f t="shared" si="34"/>
        <v>0</v>
      </c>
      <c r="T527">
        <f t="shared" si="35"/>
        <v>0</v>
      </c>
    </row>
    <row r="528" spans="1:20" x14ac:dyDescent="0.25">
      <c r="A528">
        <v>536</v>
      </c>
      <c r="B528" t="s">
        <v>214</v>
      </c>
      <c r="C528">
        <v>50300</v>
      </c>
      <c r="D528">
        <v>278</v>
      </c>
      <c r="E528" s="14">
        <f>'Absolute counts'!E528/'Absolute counts'!E$1246*10000</f>
        <v>6.5306767500935443</v>
      </c>
      <c r="F528" s="14">
        <f>'Absolute counts'!F528/'Absolute counts'!F$1246*10000</f>
        <v>7.8963265340288427</v>
      </c>
      <c r="G528" s="14">
        <f>'Absolute counts'!G528/'Absolute counts'!G$1246*10000</f>
        <v>8.5000758935347633</v>
      </c>
      <c r="H528" s="14">
        <f>'Absolute counts'!H528/'Absolute counts'!H$1246*10000</f>
        <v>17.678426597143222</v>
      </c>
      <c r="I528" s="14">
        <f>'Absolute counts'!I528/'Absolute counts'!I$1246*10000</f>
        <v>21.154811055237975</v>
      </c>
      <c r="J528" s="14">
        <f>'Absolute counts'!J528/'Absolute counts'!J$1246*10000</f>
        <v>23.723246174300687</v>
      </c>
      <c r="K528" s="14">
        <f>'Absolute counts'!K528/'Absolute counts'!K$1246*10000</f>
        <v>7.0064315086005351</v>
      </c>
      <c r="L528" s="14">
        <f>'Absolute counts'!L528/'Absolute counts'!L$1246*10000</f>
        <v>10.138165254109182</v>
      </c>
      <c r="M528">
        <f>'Absolute counts'!M528/'Absolute counts'!M$1246*10000</f>
        <v>10.610480865357291</v>
      </c>
      <c r="N528">
        <f>'Absolute counts'!N528/'Absolute counts'!N$1246*10000</f>
        <v>14.291934533719232</v>
      </c>
      <c r="O528">
        <f>'Absolute counts'!O528/'Absolute counts'!O$1246*10000</f>
        <v>8.8165638849157038</v>
      </c>
      <c r="P528">
        <f>'Absolute counts'!P528/'Absolute counts'!P$1246*10000</f>
        <v>25.929686346493522</v>
      </c>
      <c r="Q528">
        <f t="shared" si="32"/>
        <v>1</v>
      </c>
      <c r="R528">
        <f t="shared" si="33"/>
        <v>0.8639200420718548</v>
      </c>
      <c r="S528">
        <f t="shared" si="34"/>
        <v>13.212856358991369</v>
      </c>
      <c r="T528">
        <f t="shared" si="35"/>
        <v>13.957366176918985</v>
      </c>
    </row>
    <row r="529" spans="1:20" x14ac:dyDescent="0.25">
      <c r="A529">
        <v>537</v>
      </c>
      <c r="B529" t="s">
        <v>822</v>
      </c>
      <c r="C529">
        <v>53100</v>
      </c>
      <c r="D529">
        <v>359</v>
      </c>
      <c r="E529" s="14">
        <f>'Absolute counts'!E529/'Absolute counts'!E$1246*10000</f>
        <v>0</v>
      </c>
      <c r="F529" s="14">
        <f>'Absolute counts'!F529/'Absolute counts'!F$1246*10000</f>
        <v>0</v>
      </c>
      <c r="G529" s="14">
        <f>'Absolute counts'!G529/'Absolute counts'!G$1246*10000</f>
        <v>0</v>
      </c>
      <c r="H529" s="14">
        <f>'Absolute counts'!H529/'Absolute counts'!H$1246*10000</f>
        <v>0</v>
      </c>
      <c r="I529" s="14">
        <f>'Absolute counts'!I529/'Absolute counts'!I$1246*10000</f>
        <v>0</v>
      </c>
      <c r="J529" s="14">
        <f>'Absolute counts'!J529/'Absolute counts'!J$1246*10000</f>
        <v>0</v>
      </c>
      <c r="K529" s="14">
        <f>'Absolute counts'!K529/'Absolute counts'!K$1246*10000</f>
        <v>0</v>
      </c>
      <c r="L529" s="14">
        <f>'Absolute counts'!L529/'Absolute counts'!L$1246*10000</f>
        <v>0</v>
      </c>
      <c r="M529">
        <f>'Absolute counts'!M529/'Absolute counts'!M$1246*10000</f>
        <v>0</v>
      </c>
      <c r="N529">
        <f>'Absolute counts'!N529/'Absolute counts'!N$1246*10000</f>
        <v>0</v>
      </c>
      <c r="O529">
        <f>'Absolute counts'!O529/'Absolute counts'!O$1246*10000</f>
        <v>0</v>
      </c>
      <c r="P529">
        <f>'Absolute counts'!P529/'Absolute counts'!P$1246*10000</f>
        <v>0</v>
      </c>
      <c r="Q529">
        <f t="shared" si="32"/>
        <v>0</v>
      </c>
      <c r="R529" t="str">
        <f t="shared" si="33"/>
        <v/>
      </c>
      <c r="S529">
        <f t="shared" si="34"/>
        <v>0</v>
      </c>
      <c r="T529">
        <f t="shared" si="35"/>
        <v>0</v>
      </c>
    </row>
    <row r="530" spans="1:20" x14ac:dyDescent="0.25">
      <c r="A530">
        <v>538</v>
      </c>
      <c r="B530" t="s">
        <v>823</v>
      </c>
      <c r="C530">
        <v>98000</v>
      </c>
      <c r="D530">
        <v>21</v>
      </c>
      <c r="E530" s="14">
        <f>'Absolute counts'!E530/'Absolute counts'!E$1246*10000</f>
        <v>0</v>
      </c>
      <c r="F530" s="14">
        <f>'Absolute counts'!F530/'Absolute counts'!F$1246*10000</f>
        <v>0</v>
      </c>
      <c r="G530" s="14">
        <f>'Absolute counts'!G530/'Absolute counts'!G$1246*10000</f>
        <v>0</v>
      </c>
      <c r="H530" s="14">
        <f>'Absolute counts'!H530/'Absolute counts'!H$1246*10000</f>
        <v>0</v>
      </c>
      <c r="I530" s="14">
        <f>'Absolute counts'!I530/'Absolute counts'!I$1246*10000</f>
        <v>0</v>
      </c>
      <c r="J530" s="14">
        <f>'Absolute counts'!J530/'Absolute counts'!J$1246*10000</f>
        <v>0</v>
      </c>
      <c r="K530" s="14">
        <f>'Absolute counts'!K530/'Absolute counts'!K$1246*10000</f>
        <v>0</v>
      </c>
      <c r="L530" s="14">
        <f>'Absolute counts'!L530/'Absolute counts'!L$1246*10000</f>
        <v>0</v>
      </c>
      <c r="M530">
        <f>'Absolute counts'!M530/'Absolute counts'!M$1246*10000</f>
        <v>0</v>
      </c>
      <c r="N530">
        <f>'Absolute counts'!N530/'Absolute counts'!N$1246*10000</f>
        <v>0</v>
      </c>
      <c r="O530">
        <f>'Absolute counts'!O530/'Absolute counts'!O$1246*10000</f>
        <v>0</v>
      </c>
      <c r="P530">
        <f>'Absolute counts'!P530/'Absolute counts'!P$1246*10000</f>
        <v>0</v>
      </c>
      <c r="Q530">
        <f t="shared" si="32"/>
        <v>0</v>
      </c>
      <c r="R530" t="str">
        <f t="shared" si="33"/>
        <v/>
      </c>
      <c r="S530">
        <f t="shared" si="34"/>
        <v>0</v>
      </c>
      <c r="T530">
        <f t="shared" si="35"/>
        <v>0</v>
      </c>
    </row>
    <row r="531" spans="1:20" x14ac:dyDescent="0.25">
      <c r="A531">
        <v>539</v>
      </c>
      <c r="B531" t="s">
        <v>824</v>
      </c>
      <c r="C531">
        <v>80400</v>
      </c>
      <c r="D531">
        <v>128</v>
      </c>
      <c r="E531" s="14">
        <f>'Absolute counts'!E531/'Absolute counts'!E$1246*10000</f>
        <v>0</v>
      </c>
      <c r="F531" s="14">
        <f>'Absolute counts'!F531/'Absolute counts'!F$1246*10000</f>
        <v>0</v>
      </c>
      <c r="G531" s="14">
        <f>'Absolute counts'!G531/'Absolute counts'!G$1246*10000</f>
        <v>0</v>
      </c>
      <c r="H531" s="14">
        <f>'Absolute counts'!H531/'Absolute counts'!H$1246*10000</f>
        <v>0</v>
      </c>
      <c r="I531" s="14">
        <f>'Absolute counts'!I531/'Absolute counts'!I$1246*10000</f>
        <v>0</v>
      </c>
      <c r="J531" s="14">
        <f>'Absolute counts'!J531/'Absolute counts'!J$1246*10000</f>
        <v>0</v>
      </c>
      <c r="K531" s="14">
        <f>'Absolute counts'!K531/'Absolute counts'!K$1246*10000</f>
        <v>0</v>
      </c>
      <c r="L531" s="14">
        <f>'Absolute counts'!L531/'Absolute counts'!L$1246*10000</f>
        <v>0</v>
      </c>
      <c r="M531">
        <f>'Absolute counts'!M531/'Absolute counts'!M$1246*10000</f>
        <v>0</v>
      </c>
      <c r="N531">
        <f>'Absolute counts'!N531/'Absolute counts'!N$1246*10000</f>
        <v>0</v>
      </c>
      <c r="O531">
        <f>'Absolute counts'!O531/'Absolute counts'!O$1246*10000</f>
        <v>0</v>
      </c>
      <c r="P531">
        <f>'Absolute counts'!P531/'Absolute counts'!P$1246*10000</f>
        <v>0</v>
      </c>
      <c r="Q531">
        <f t="shared" si="32"/>
        <v>0</v>
      </c>
      <c r="R531" t="str">
        <f t="shared" si="33"/>
        <v/>
      </c>
      <c r="S531">
        <f t="shared" si="34"/>
        <v>0</v>
      </c>
      <c r="T531">
        <f t="shared" si="35"/>
        <v>0</v>
      </c>
    </row>
    <row r="532" spans="1:20" x14ac:dyDescent="0.25">
      <c r="A532">
        <v>540</v>
      </c>
      <c r="B532" t="s">
        <v>215</v>
      </c>
      <c r="C532">
        <v>29000</v>
      </c>
      <c r="D532">
        <v>922</v>
      </c>
      <c r="E532" s="14">
        <f>'Absolute counts'!E532/'Absolute counts'!E$1246*10000</f>
        <v>3.4861263790534935</v>
      </c>
      <c r="F532" s="14">
        <f>'Absolute counts'!F532/'Absolute counts'!F$1246*10000</f>
        <v>52.665428738443246</v>
      </c>
      <c r="G532" s="14">
        <f>'Absolute counts'!G532/'Absolute counts'!G$1246*10000</f>
        <v>48.536147644175394</v>
      </c>
      <c r="H532" s="14">
        <f>'Absolute counts'!H532/'Absolute counts'!H$1246*10000</f>
        <v>34.372598972865866</v>
      </c>
      <c r="I532" s="14">
        <f>'Absolute counts'!I532/'Absolute counts'!I$1246*10000</f>
        <v>27.56535985985554</v>
      </c>
      <c r="J532" s="14">
        <f>'Absolute counts'!J532/'Absolute counts'!J$1246*10000</f>
        <v>48.836865750758186</v>
      </c>
      <c r="K532" s="14">
        <f>'Absolute counts'!K532/'Absolute counts'!K$1246*10000</f>
        <v>17.021673322305737</v>
      </c>
      <c r="L532" s="14">
        <f>'Absolute counts'!L532/'Absolute counts'!L$1246*10000</f>
        <v>14.834373015952997</v>
      </c>
      <c r="M532">
        <f>'Absolute counts'!M532/'Absolute counts'!M$1246*10000</f>
        <v>51.273768806004021</v>
      </c>
      <c r="N532">
        <f>'Absolute counts'!N532/'Absolute counts'!N$1246*10000</f>
        <v>8.7254223975275114</v>
      </c>
      <c r="O532">
        <f>'Absolute counts'!O532/'Absolute counts'!O$1246*10000</f>
        <v>17.783196942340609</v>
      </c>
      <c r="P532">
        <f>'Absolute counts'!P532/'Absolute counts'!P$1246*10000</f>
        <v>23.796981037150999</v>
      </c>
      <c r="Q532">
        <f t="shared" si="32"/>
        <v>1</v>
      </c>
      <c r="R532">
        <f t="shared" si="33"/>
        <v>0.3606847270677741</v>
      </c>
      <c r="S532">
        <f t="shared" si="34"/>
        <v>33.212028666779638</v>
      </c>
      <c r="T532">
        <f t="shared" si="35"/>
        <v>23.282748439795228</v>
      </c>
    </row>
    <row r="533" spans="1:20" x14ac:dyDescent="0.25">
      <c r="A533">
        <v>541</v>
      </c>
      <c r="B533" t="s">
        <v>825</v>
      </c>
      <c r="C533">
        <v>28000</v>
      </c>
      <c r="D533">
        <v>315</v>
      </c>
      <c r="E533" s="14">
        <f>'Absolute counts'!E533/'Absolute counts'!E$1246*10000</f>
        <v>0</v>
      </c>
      <c r="F533" s="14">
        <f>'Absolute counts'!F533/'Absolute counts'!F$1246*10000</f>
        <v>0</v>
      </c>
      <c r="G533" s="14">
        <f>'Absolute counts'!G533/'Absolute counts'!G$1246*10000</f>
        <v>0</v>
      </c>
      <c r="H533" s="14">
        <f>'Absolute counts'!H533/'Absolute counts'!H$1246*10000</f>
        <v>0</v>
      </c>
      <c r="I533" s="14">
        <f>'Absolute counts'!I533/'Absolute counts'!I$1246*10000</f>
        <v>0</v>
      </c>
      <c r="J533" s="14">
        <f>'Absolute counts'!J533/'Absolute counts'!J$1246*10000</f>
        <v>0</v>
      </c>
      <c r="K533" s="14">
        <f>'Absolute counts'!K533/'Absolute counts'!K$1246*10000</f>
        <v>0</v>
      </c>
      <c r="L533" s="14">
        <f>'Absolute counts'!L533/'Absolute counts'!L$1246*10000</f>
        <v>0</v>
      </c>
      <c r="M533">
        <f>'Absolute counts'!M533/'Absolute counts'!M$1246*10000</f>
        <v>0</v>
      </c>
      <c r="N533">
        <f>'Absolute counts'!N533/'Absolute counts'!N$1246*10000</f>
        <v>0</v>
      </c>
      <c r="O533">
        <f>'Absolute counts'!O533/'Absolute counts'!O$1246*10000</f>
        <v>0</v>
      </c>
      <c r="P533">
        <f>'Absolute counts'!P533/'Absolute counts'!P$1246*10000</f>
        <v>0</v>
      </c>
      <c r="Q533">
        <f t="shared" si="32"/>
        <v>0</v>
      </c>
      <c r="R533" t="str">
        <f t="shared" si="33"/>
        <v/>
      </c>
      <c r="S533">
        <f t="shared" si="34"/>
        <v>0</v>
      </c>
      <c r="T533">
        <f t="shared" si="35"/>
        <v>0</v>
      </c>
    </row>
    <row r="534" spans="1:20" x14ac:dyDescent="0.25">
      <c r="A534">
        <v>542</v>
      </c>
      <c r="B534" t="s">
        <v>216</v>
      </c>
      <c r="C534">
        <v>26700</v>
      </c>
      <c r="D534">
        <v>886</v>
      </c>
      <c r="E534" s="14">
        <f>'Absolute counts'!E534/'Absolute counts'!E$1246*10000</f>
        <v>1.7430631895267468</v>
      </c>
      <c r="F534" s="14">
        <f>'Absolute counts'!F534/'Absolute counts'!F$1246*10000</f>
        <v>0.29297324596220087</v>
      </c>
      <c r="G534" s="14">
        <f>'Absolute counts'!G534/'Absolute counts'!G$1246*10000</f>
        <v>0.30357413905481295</v>
      </c>
      <c r="H534" s="14">
        <f>'Absolute counts'!H534/'Absolute counts'!H$1246*10000</f>
        <v>0.50357192723843436</v>
      </c>
      <c r="I534" s="14">
        <f>'Absolute counts'!I534/'Absolute counts'!I$1246*10000</f>
        <v>1.9108366629148519</v>
      </c>
      <c r="J534" s="14">
        <f>'Absolute counts'!J534/'Absolute counts'!J$1246*10000</f>
        <v>3.6497301806616438</v>
      </c>
      <c r="K534" s="14">
        <f>'Absolute counts'!K534/'Absolute counts'!K$1246*10000</f>
        <v>3.1641948748518547</v>
      </c>
      <c r="L534" s="14">
        <f>'Absolute counts'!L534/'Absolute counts'!L$1246*10000</f>
        <v>1.9147628213526287</v>
      </c>
      <c r="M534">
        <f>'Absolute counts'!M534/'Absolute counts'!M$1246*10000</f>
        <v>0.18399677801197617</v>
      </c>
      <c r="N534">
        <f>'Absolute counts'!N534/'Absolute counts'!N$1246*10000</f>
        <v>1.0757370079143509</v>
      </c>
      <c r="O534">
        <f>'Absolute counts'!O534/'Absolute counts'!O$1246*10000</f>
        <v>5.3931108870494997</v>
      </c>
      <c r="P534">
        <f>'Absolute counts'!P534/'Absolute counts'!P$1246*10000</f>
        <v>2.6066398225297531</v>
      </c>
      <c r="Q534">
        <f t="shared" si="32"/>
        <v>1</v>
      </c>
      <c r="R534">
        <f t="shared" si="33"/>
        <v>0.55925751003570889</v>
      </c>
      <c r="S534">
        <f t="shared" si="34"/>
        <v>1.652563460030078</v>
      </c>
      <c r="T534">
        <f t="shared" si="35"/>
        <v>2.234849463371642</v>
      </c>
    </row>
    <row r="535" spans="1:20" x14ac:dyDescent="0.25">
      <c r="A535">
        <v>543</v>
      </c>
      <c r="B535" t="s">
        <v>826</v>
      </c>
      <c r="C535">
        <v>42900</v>
      </c>
      <c r="D535">
        <v>926</v>
      </c>
      <c r="E535" s="14">
        <f>'Absolute counts'!E535/'Absolute counts'!E$1246*10000</f>
        <v>0</v>
      </c>
      <c r="F535" s="14">
        <f>'Absolute counts'!F535/'Absolute counts'!F$1246*10000</f>
        <v>0</v>
      </c>
      <c r="G535" s="14">
        <f>'Absolute counts'!G535/'Absolute counts'!G$1246*10000</f>
        <v>0</v>
      </c>
      <c r="H535" s="14">
        <f>'Absolute counts'!H535/'Absolute counts'!H$1246*10000</f>
        <v>0</v>
      </c>
      <c r="I535" s="14">
        <f>'Absolute counts'!I535/'Absolute counts'!I$1246*10000</f>
        <v>0</v>
      </c>
      <c r="J535" s="14">
        <f>'Absolute counts'!J535/'Absolute counts'!J$1246*10000</f>
        <v>0</v>
      </c>
      <c r="K535" s="14">
        <f>'Absolute counts'!K535/'Absolute counts'!K$1246*10000</f>
        <v>0</v>
      </c>
      <c r="L535" s="14">
        <f>'Absolute counts'!L535/'Absolute counts'!L$1246*10000</f>
        <v>0</v>
      </c>
      <c r="M535">
        <f>'Absolute counts'!M535/'Absolute counts'!M$1246*10000</f>
        <v>0</v>
      </c>
      <c r="N535">
        <f>'Absolute counts'!N535/'Absolute counts'!N$1246*10000</f>
        <v>0</v>
      </c>
      <c r="O535">
        <f>'Absolute counts'!O535/'Absolute counts'!O$1246*10000</f>
        <v>0</v>
      </c>
      <c r="P535">
        <f>'Absolute counts'!P535/'Absolute counts'!P$1246*10000</f>
        <v>0</v>
      </c>
      <c r="Q535">
        <f t="shared" si="32"/>
        <v>0</v>
      </c>
      <c r="R535" t="str">
        <f t="shared" si="33"/>
        <v/>
      </c>
      <c r="S535">
        <f t="shared" si="34"/>
        <v>0</v>
      </c>
      <c r="T535">
        <f t="shared" si="35"/>
        <v>0</v>
      </c>
    </row>
    <row r="536" spans="1:20" x14ac:dyDescent="0.25">
      <c r="A536">
        <v>544</v>
      </c>
      <c r="B536" t="s">
        <v>827</v>
      </c>
      <c r="C536">
        <v>50400</v>
      </c>
      <c r="D536">
        <v>536</v>
      </c>
      <c r="E536" s="14">
        <f>'Absolute counts'!E536/'Absolute counts'!E$1246*10000</f>
        <v>0</v>
      </c>
      <c r="F536" s="14">
        <f>'Absolute counts'!F536/'Absolute counts'!F$1246*10000</f>
        <v>0</v>
      </c>
      <c r="G536" s="14">
        <f>'Absolute counts'!G536/'Absolute counts'!G$1246*10000</f>
        <v>0</v>
      </c>
      <c r="H536" s="14">
        <f>'Absolute counts'!H536/'Absolute counts'!H$1246*10000</f>
        <v>0</v>
      </c>
      <c r="I536" s="14">
        <f>'Absolute counts'!I536/'Absolute counts'!I$1246*10000</f>
        <v>0</v>
      </c>
      <c r="J536" s="14">
        <f>'Absolute counts'!J536/'Absolute counts'!J$1246*10000</f>
        <v>0</v>
      </c>
      <c r="K536" s="14">
        <f>'Absolute counts'!K536/'Absolute counts'!K$1246*10000</f>
        <v>0</v>
      </c>
      <c r="L536" s="14">
        <f>'Absolute counts'!L536/'Absolute counts'!L$1246*10000</f>
        <v>0</v>
      </c>
      <c r="M536">
        <f>'Absolute counts'!M536/'Absolute counts'!M$1246*10000</f>
        <v>0</v>
      </c>
      <c r="N536">
        <f>'Absolute counts'!N536/'Absolute counts'!N$1246*10000</f>
        <v>0</v>
      </c>
      <c r="O536">
        <f>'Absolute counts'!O536/'Absolute counts'!O$1246*10000</f>
        <v>0</v>
      </c>
      <c r="P536">
        <f>'Absolute counts'!P536/'Absolute counts'!P$1246*10000</f>
        <v>0</v>
      </c>
      <c r="Q536">
        <f t="shared" si="32"/>
        <v>0</v>
      </c>
      <c r="R536" t="str">
        <f t="shared" si="33"/>
        <v/>
      </c>
      <c r="S536">
        <f t="shared" si="34"/>
        <v>0</v>
      </c>
      <c r="T536">
        <f t="shared" si="35"/>
        <v>0</v>
      </c>
    </row>
    <row r="537" spans="1:20" x14ac:dyDescent="0.25">
      <c r="A537">
        <v>545</v>
      </c>
      <c r="B537" t="s">
        <v>217</v>
      </c>
      <c r="C537">
        <v>26200</v>
      </c>
      <c r="D537">
        <v>879</v>
      </c>
      <c r="E537" s="14">
        <f>'Absolute counts'!E537/'Absolute counts'!E$1246*10000</f>
        <v>0.10458379137160481</v>
      </c>
      <c r="F537" s="14">
        <f>'Absolute counts'!F537/'Absolute counts'!F$1246*10000</f>
        <v>1.3951106950580994E-2</v>
      </c>
      <c r="G537" s="14">
        <f>'Absolute counts'!G537/'Absolute counts'!G$1246*10000</f>
        <v>1.7857302297341941E-2</v>
      </c>
      <c r="H537" s="14">
        <f>'Absolute counts'!H537/'Absolute counts'!H$1246*10000</f>
        <v>3.0519510741723301E-2</v>
      </c>
      <c r="I537" s="14">
        <f>'Absolute counts'!I537/'Absolute counts'!I$1246*10000</f>
        <v>7.3967870822510398E-2</v>
      </c>
      <c r="J537" s="14">
        <f>'Absolute counts'!J537/'Absolute counts'!J$1246*10000</f>
        <v>4.3449168817400519E-2</v>
      </c>
      <c r="K537" s="14">
        <f>'Absolute counts'!K537/'Absolute counts'!K$1246*10000</f>
        <v>0.14125869977017208</v>
      </c>
      <c r="L537" s="14">
        <f>'Absolute counts'!L537/'Absolute counts'!L$1246*10000</f>
        <v>0</v>
      </c>
      <c r="M537">
        <f>'Absolute counts'!M537/'Absolute counts'!M$1246*10000</f>
        <v>0</v>
      </c>
      <c r="N537">
        <f>'Absolute counts'!N537/'Absolute counts'!N$1246*10000</f>
        <v>0.10245114361089055</v>
      </c>
      <c r="O537">
        <f>'Absolute counts'!O537/'Absolute counts'!O$1246*10000</f>
        <v>1.0129669144371234</v>
      </c>
      <c r="P537">
        <f>'Absolute counts'!P537/'Absolute counts'!P$1246*10000</f>
        <v>0.21873900608641283</v>
      </c>
      <c r="Q537">
        <f t="shared" si="32"/>
        <v>1</v>
      </c>
      <c r="R537">
        <f t="shared" si="33"/>
        <v>0.22557790727618535</v>
      </c>
      <c r="S537">
        <f t="shared" si="34"/>
        <v>6.0798207253047722E-2</v>
      </c>
      <c r="T537">
        <f t="shared" si="35"/>
        <v>0.26683141282688538</v>
      </c>
    </row>
    <row r="538" spans="1:20" x14ac:dyDescent="0.25">
      <c r="A538">
        <v>546</v>
      </c>
      <c r="B538" t="s">
        <v>828</v>
      </c>
      <c r="C538">
        <v>53500</v>
      </c>
      <c r="D538">
        <v>359</v>
      </c>
      <c r="E538" s="14">
        <f>'Absolute counts'!E538/'Absolute counts'!E$1246*10000</f>
        <v>0</v>
      </c>
      <c r="F538" s="14">
        <f>'Absolute counts'!F538/'Absolute counts'!F$1246*10000</f>
        <v>0</v>
      </c>
      <c r="G538" s="14">
        <f>'Absolute counts'!G538/'Absolute counts'!G$1246*10000</f>
        <v>0</v>
      </c>
      <c r="H538" s="14">
        <f>'Absolute counts'!H538/'Absolute counts'!H$1246*10000</f>
        <v>0</v>
      </c>
      <c r="I538" s="14">
        <f>'Absolute counts'!I538/'Absolute counts'!I$1246*10000</f>
        <v>0</v>
      </c>
      <c r="J538" s="14">
        <f>'Absolute counts'!J538/'Absolute counts'!J$1246*10000</f>
        <v>0</v>
      </c>
      <c r="K538" s="14">
        <f>'Absolute counts'!K538/'Absolute counts'!K$1246*10000</f>
        <v>0</v>
      </c>
      <c r="L538" s="14">
        <f>'Absolute counts'!L538/'Absolute counts'!L$1246*10000</f>
        <v>0</v>
      </c>
      <c r="M538">
        <f>'Absolute counts'!M538/'Absolute counts'!M$1246*10000</f>
        <v>0</v>
      </c>
      <c r="N538">
        <f>'Absolute counts'!N538/'Absolute counts'!N$1246*10000</f>
        <v>0</v>
      </c>
      <c r="O538">
        <f>'Absolute counts'!O538/'Absolute counts'!O$1246*10000</f>
        <v>0</v>
      </c>
      <c r="P538">
        <f>'Absolute counts'!P538/'Absolute counts'!P$1246*10000</f>
        <v>0</v>
      </c>
      <c r="Q538">
        <f t="shared" si="32"/>
        <v>0</v>
      </c>
      <c r="R538" t="str">
        <f t="shared" si="33"/>
        <v/>
      </c>
      <c r="S538">
        <f t="shared" si="34"/>
        <v>0</v>
      </c>
      <c r="T538">
        <f t="shared" si="35"/>
        <v>0</v>
      </c>
    </row>
    <row r="539" spans="1:20" x14ac:dyDescent="0.25">
      <c r="A539">
        <v>547</v>
      </c>
      <c r="B539" t="s">
        <v>829</v>
      </c>
      <c r="C539">
        <v>115600</v>
      </c>
      <c r="D539">
        <v>70</v>
      </c>
      <c r="E539" s="14">
        <f>'Absolute counts'!E539/'Absolute counts'!E$1246*10000</f>
        <v>0</v>
      </c>
      <c r="F539" s="14">
        <f>'Absolute counts'!F539/'Absolute counts'!F$1246*10000</f>
        <v>0</v>
      </c>
      <c r="G539" s="14">
        <f>'Absolute counts'!G539/'Absolute counts'!G$1246*10000</f>
        <v>0</v>
      </c>
      <c r="H539" s="14">
        <f>'Absolute counts'!H539/'Absolute counts'!H$1246*10000</f>
        <v>0</v>
      </c>
      <c r="I539" s="14">
        <f>'Absolute counts'!I539/'Absolute counts'!I$1246*10000</f>
        <v>0</v>
      </c>
      <c r="J539" s="14">
        <f>'Absolute counts'!J539/'Absolute counts'!J$1246*10000</f>
        <v>0</v>
      </c>
      <c r="K539" s="14">
        <f>'Absolute counts'!K539/'Absolute counts'!K$1246*10000</f>
        <v>0</v>
      </c>
      <c r="L539" s="14">
        <f>'Absolute counts'!L539/'Absolute counts'!L$1246*10000</f>
        <v>0</v>
      </c>
      <c r="M539">
        <f>'Absolute counts'!M539/'Absolute counts'!M$1246*10000</f>
        <v>0</v>
      </c>
      <c r="N539">
        <f>'Absolute counts'!N539/'Absolute counts'!N$1246*10000</f>
        <v>0</v>
      </c>
      <c r="O539">
        <f>'Absolute counts'!O539/'Absolute counts'!O$1246*10000</f>
        <v>0</v>
      </c>
      <c r="P539">
        <f>'Absolute counts'!P539/'Absolute counts'!P$1246*10000</f>
        <v>0</v>
      </c>
      <c r="Q539">
        <f t="shared" si="32"/>
        <v>0</v>
      </c>
      <c r="R539" t="str">
        <f t="shared" si="33"/>
        <v/>
      </c>
      <c r="S539">
        <f t="shared" si="34"/>
        <v>0</v>
      </c>
      <c r="T539">
        <f t="shared" si="35"/>
        <v>0</v>
      </c>
    </row>
    <row r="540" spans="1:20" x14ac:dyDescent="0.25">
      <c r="A540">
        <v>548</v>
      </c>
      <c r="B540" t="s">
        <v>830</v>
      </c>
      <c r="C540">
        <v>80500</v>
      </c>
      <c r="D540">
        <v>128</v>
      </c>
      <c r="E540" s="14">
        <f>'Absolute counts'!E540/'Absolute counts'!E$1246*10000</f>
        <v>0</v>
      </c>
      <c r="F540" s="14">
        <f>'Absolute counts'!F540/'Absolute counts'!F$1246*10000</f>
        <v>0</v>
      </c>
      <c r="G540" s="14">
        <f>'Absolute counts'!G540/'Absolute counts'!G$1246*10000</f>
        <v>0</v>
      </c>
      <c r="H540" s="14">
        <f>'Absolute counts'!H540/'Absolute counts'!H$1246*10000</f>
        <v>0</v>
      </c>
      <c r="I540" s="14">
        <f>'Absolute counts'!I540/'Absolute counts'!I$1246*10000</f>
        <v>0</v>
      </c>
      <c r="J540" s="14">
        <f>'Absolute counts'!J540/'Absolute counts'!J$1246*10000</f>
        <v>0</v>
      </c>
      <c r="K540" s="14">
        <f>'Absolute counts'!K540/'Absolute counts'!K$1246*10000</f>
        <v>0</v>
      </c>
      <c r="L540" s="14">
        <f>'Absolute counts'!L540/'Absolute counts'!L$1246*10000</f>
        <v>0</v>
      </c>
      <c r="M540">
        <f>'Absolute counts'!M540/'Absolute counts'!M$1246*10000</f>
        <v>0</v>
      </c>
      <c r="N540">
        <f>'Absolute counts'!N540/'Absolute counts'!N$1246*10000</f>
        <v>0</v>
      </c>
      <c r="O540">
        <f>'Absolute counts'!O540/'Absolute counts'!O$1246*10000</f>
        <v>0</v>
      </c>
      <c r="P540">
        <f>'Absolute counts'!P540/'Absolute counts'!P$1246*10000</f>
        <v>0</v>
      </c>
      <c r="Q540">
        <f t="shared" si="32"/>
        <v>0</v>
      </c>
      <c r="R540" t="str">
        <f t="shared" si="33"/>
        <v/>
      </c>
      <c r="S540">
        <f t="shared" si="34"/>
        <v>0</v>
      </c>
      <c r="T540">
        <f t="shared" si="35"/>
        <v>0</v>
      </c>
    </row>
    <row r="541" spans="1:20" x14ac:dyDescent="0.25">
      <c r="A541">
        <v>549</v>
      </c>
      <c r="B541" t="s">
        <v>218</v>
      </c>
      <c r="C541">
        <v>63500</v>
      </c>
      <c r="D541">
        <v>1129</v>
      </c>
      <c r="E541" s="14">
        <f>'Absolute counts'!E541/'Absolute counts'!E$1246*10000</f>
        <v>277.15866755601627</v>
      </c>
      <c r="F541" s="14">
        <f>'Absolute counts'!F541/'Absolute counts'!F$1246*10000</f>
        <v>150.65800395932416</v>
      </c>
      <c r="G541" s="14">
        <f>'Absolute counts'!G541/'Absolute counts'!G$1246*10000</f>
        <v>28.750256698720527</v>
      </c>
      <c r="H541" s="14">
        <f>'Absolute counts'!H541/'Absolute counts'!H$1246*10000</f>
        <v>255.75350001564124</v>
      </c>
      <c r="I541" s="14">
        <f>'Absolute counts'!I541/'Absolute counts'!I$1246*10000</f>
        <v>191.92196882747362</v>
      </c>
      <c r="J541" s="14">
        <f>'Absolute counts'!J541/'Absolute counts'!J$1246*10000</f>
        <v>165.43271027225248</v>
      </c>
      <c r="K541" s="14">
        <f>'Absolute counts'!K541/'Absolute counts'!K$1246*10000</f>
        <v>218.15993592505376</v>
      </c>
      <c r="L541" s="14">
        <f>'Absolute counts'!L541/'Absolute counts'!L$1246*10000</f>
        <v>156.12371383365752</v>
      </c>
      <c r="M541">
        <f>'Absolute counts'!M541/'Absolute counts'!M$1246*10000</f>
        <v>121.09032401832607</v>
      </c>
      <c r="N541">
        <f>'Absolute counts'!N541/'Absolute counts'!N$1246*10000</f>
        <v>164.42554790017846</v>
      </c>
      <c r="O541">
        <f>'Absolute counts'!O541/'Absolute counts'!O$1246*10000</f>
        <v>210.7440148193308</v>
      </c>
      <c r="P541">
        <f>'Absolute counts'!P541/'Absolute counts'!P$1246*10000</f>
        <v>149.03417614687595</v>
      </c>
      <c r="Q541">
        <f t="shared" si="32"/>
        <v>1</v>
      </c>
      <c r="R541">
        <f t="shared" si="33"/>
        <v>0.55920761257430596</v>
      </c>
      <c r="S541">
        <f t="shared" si="34"/>
        <v>183.97643475064029</v>
      </c>
      <c r="T541">
        <f t="shared" si="35"/>
        <v>160.28355534367375</v>
      </c>
    </row>
    <row r="542" spans="1:20" x14ac:dyDescent="0.25">
      <c r="A542">
        <v>550</v>
      </c>
      <c r="B542" t="s">
        <v>831</v>
      </c>
      <c r="C542">
        <v>43500</v>
      </c>
      <c r="D542">
        <v>926</v>
      </c>
      <c r="E542" s="14">
        <f>'Absolute counts'!E542/'Absolute counts'!E$1246*10000</f>
        <v>0</v>
      </c>
      <c r="F542" s="14">
        <f>'Absolute counts'!F542/'Absolute counts'!F$1246*10000</f>
        <v>0</v>
      </c>
      <c r="G542" s="14">
        <f>'Absolute counts'!G542/'Absolute counts'!G$1246*10000</f>
        <v>0</v>
      </c>
      <c r="H542" s="14">
        <f>'Absolute counts'!H542/'Absolute counts'!H$1246*10000</f>
        <v>0</v>
      </c>
      <c r="I542" s="14">
        <f>'Absolute counts'!I542/'Absolute counts'!I$1246*10000</f>
        <v>0</v>
      </c>
      <c r="J542" s="14">
        <f>'Absolute counts'!J542/'Absolute counts'!J$1246*10000</f>
        <v>0</v>
      </c>
      <c r="K542" s="14">
        <f>'Absolute counts'!K542/'Absolute counts'!K$1246*10000</f>
        <v>0</v>
      </c>
      <c r="L542" s="14">
        <f>'Absolute counts'!L542/'Absolute counts'!L$1246*10000</f>
        <v>0</v>
      </c>
      <c r="M542">
        <f>'Absolute counts'!M542/'Absolute counts'!M$1246*10000</f>
        <v>0</v>
      </c>
      <c r="N542">
        <f>'Absolute counts'!N542/'Absolute counts'!N$1246*10000</f>
        <v>0</v>
      </c>
      <c r="O542">
        <f>'Absolute counts'!O542/'Absolute counts'!O$1246*10000</f>
        <v>0</v>
      </c>
      <c r="P542">
        <f>'Absolute counts'!P542/'Absolute counts'!P$1246*10000</f>
        <v>0</v>
      </c>
      <c r="Q542">
        <f t="shared" si="32"/>
        <v>0</v>
      </c>
      <c r="R542" t="str">
        <f t="shared" si="33"/>
        <v/>
      </c>
      <c r="S542">
        <f t="shared" si="34"/>
        <v>0</v>
      </c>
      <c r="T542">
        <f t="shared" si="35"/>
        <v>0</v>
      </c>
    </row>
    <row r="543" spans="1:20" x14ac:dyDescent="0.25">
      <c r="A543">
        <v>551</v>
      </c>
      <c r="B543" t="s">
        <v>832</v>
      </c>
      <c r="C543">
        <v>50500</v>
      </c>
      <c r="D543">
        <v>536</v>
      </c>
      <c r="E543" s="14">
        <f>'Absolute counts'!E543/'Absolute counts'!E$1246*10000</f>
        <v>0</v>
      </c>
      <c r="F543" s="14">
        <f>'Absolute counts'!F543/'Absolute counts'!F$1246*10000</f>
        <v>0</v>
      </c>
      <c r="G543" s="14">
        <f>'Absolute counts'!G543/'Absolute counts'!G$1246*10000</f>
        <v>0</v>
      </c>
      <c r="H543" s="14">
        <f>'Absolute counts'!H543/'Absolute counts'!H$1246*10000</f>
        <v>0</v>
      </c>
      <c r="I543" s="14">
        <f>'Absolute counts'!I543/'Absolute counts'!I$1246*10000</f>
        <v>0</v>
      </c>
      <c r="J543" s="14">
        <f>'Absolute counts'!J543/'Absolute counts'!J$1246*10000</f>
        <v>0</v>
      </c>
      <c r="K543" s="14">
        <f>'Absolute counts'!K543/'Absolute counts'!K$1246*10000</f>
        <v>0</v>
      </c>
      <c r="L543" s="14">
        <f>'Absolute counts'!L543/'Absolute counts'!L$1246*10000</f>
        <v>0</v>
      </c>
      <c r="M543">
        <f>'Absolute counts'!M543/'Absolute counts'!M$1246*10000</f>
        <v>0</v>
      </c>
      <c r="N543">
        <f>'Absolute counts'!N543/'Absolute counts'!N$1246*10000</f>
        <v>0</v>
      </c>
      <c r="O543">
        <f>'Absolute counts'!O543/'Absolute counts'!O$1246*10000</f>
        <v>0</v>
      </c>
      <c r="P543">
        <f>'Absolute counts'!P543/'Absolute counts'!P$1246*10000</f>
        <v>0</v>
      </c>
      <c r="Q543">
        <f t="shared" si="32"/>
        <v>0</v>
      </c>
      <c r="R543" t="str">
        <f t="shared" si="33"/>
        <v/>
      </c>
      <c r="S543">
        <f t="shared" si="34"/>
        <v>0</v>
      </c>
      <c r="T543">
        <f t="shared" si="35"/>
        <v>0</v>
      </c>
    </row>
    <row r="544" spans="1:20" x14ac:dyDescent="0.25">
      <c r="A544">
        <v>552</v>
      </c>
      <c r="B544" t="s">
        <v>833</v>
      </c>
      <c r="C544">
        <v>87700</v>
      </c>
      <c r="D544">
        <v>987</v>
      </c>
      <c r="E544" s="14">
        <f>'Absolute counts'!E544/'Absolute counts'!E$1246*10000</f>
        <v>0</v>
      </c>
      <c r="F544" s="14">
        <f>'Absolute counts'!F544/'Absolute counts'!F$1246*10000</f>
        <v>0</v>
      </c>
      <c r="G544" s="14">
        <f>'Absolute counts'!G544/'Absolute counts'!G$1246*10000</f>
        <v>0</v>
      </c>
      <c r="H544" s="14">
        <f>'Absolute counts'!H544/'Absolute counts'!H$1246*10000</f>
        <v>0</v>
      </c>
      <c r="I544" s="14">
        <f>'Absolute counts'!I544/'Absolute counts'!I$1246*10000</f>
        <v>0</v>
      </c>
      <c r="J544" s="14">
        <f>'Absolute counts'!J544/'Absolute counts'!J$1246*10000</f>
        <v>0</v>
      </c>
      <c r="K544" s="14">
        <f>'Absolute counts'!K544/'Absolute counts'!K$1246*10000</f>
        <v>0</v>
      </c>
      <c r="L544" s="14">
        <f>'Absolute counts'!L544/'Absolute counts'!L$1246*10000</f>
        <v>0</v>
      </c>
      <c r="M544">
        <f>'Absolute counts'!M544/'Absolute counts'!M$1246*10000</f>
        <v>0</v>
      </c>
      <c r="N544">
        <f>'Absolute counts'!N544/'Absolute counts'!N$1246*10000</f>
        <v>0</v>
      </c>
      <c r="O544">
        <f>'Absolute counts'!O544/'Absolute counts'!O$1246*10000</f>
        <v>0</v>
      </c>
      <c r="P544">
        <f>'Absolute counts'!P544/'Absolute counts'!P$1246*10000</f>
        <v>0</v>
      </c>
      <c r="Q544">
        <f t="shared" si="32"/>
        <v>0</v>
      </c>
      <c r="R544" t="str">
        <f t="shared" si="33"/>
        <v/>
      </c>
      <c r="S544">
        <f t="shared" si="34"/>
        <v>0</v>
      </c>
      <c r="T544">
        <f t="shared" si="35"/>
        <v>0</v>
      </c>
    </row>
    <row r="545" spans="1:20" x14ac:dyDescent="0.25">
      <c r="A545">
        <v>553</v>
      </c>
      <c r="B545" t="s">
        <v>834</v>
      </c>
      <c r="C545">
        <v>105200</v>
      </c>
      <c r="D545">
        <v>1123</v>
      </c>
      <c r="E545" s="14">
        <f>'Absolute counts'!E545/'Absolute counts'!E$1246*10000</f>
        <v>0</v>
      </c>
      <c r="F545" s="14">
        <f>'Absolute counts'!F545/'Absolute counts'!F$1246*10000</f>
        <v>0</v>
      </c>
      <c r="G545" s="14">
        <f>'Absolute counts'!G545/'Absolute counts'!G$1246*10000</f>
        <v>0</v>
      </c>
      <c r="H545" s="14">
        <f>'Absolute counts'!H545/'Absolute counts'!H$1246*10000</f>
        <v>0</v>
      </c>
      <c r="I545" s="14">
        <f>'Absolute counts'!I545/'Absolute counts'!I$1246*10000</f>
        <v>0</v>
      </c>
      <c r="J545" s="14">
        <f>'Absolute counts'!J545/'Absolute counts'!J$1246*10000</f>
        <v>0</v>
      </c>
      <c r="K545" s="14">
        <f>'Absolute counts'!K545/'Absolute counts'!K$1246*10000</f>
        <v>0</v>
      </c>
      <c r="L545" s="14">
        <f>'Absolute counts'!L545/'Absolute counts'!L$1246*10000</f>
        <v>0</v>
      </c>
      <c r="M545">
        <f>'Absolute counts'!M545/'Absolute counts'!M$1246*10000</f>
        <v>0</v>
      </c>
      <c r="N545">
        <f>'Absolute counts'!N545/'Absolute counts'!N$1246*10000</f>
        <v>0</v>
      </c>
      <c r="O545">
        <f>'Absolute counts'!O545/'Absolute counts'!O$1246*10000</f>
        <v>0</v>
      </c>
      <c r="P545">
        <f>'Absolute counts'!P545/'Absolute counts'!P$1246*10000</f>
        <v>0</v>
      </c>
      <c r="Q545">
        <f t="shared" si="32"/>
        <v>0</v>
      </c>
      <c r="R545" t="str">
        <f t="shared" si="33"/>
        <v/>
      </c>
      <c r="S545">
        <f t="shared" si="34"/>
        <v>0</v>
      </c>
      <c r="T545">
        <f t="shared" si="35"/>
        <v>0</v>
      </c>
    </row>
    <row r="546" spans="1:20" x14ac:dyDescent="0.25">
      <c r="A546">
        <v>554</v>
      </c>
      <c r="B546" t="s">
        <v>835</v>
      </c>
      <c r="C546">
        <v>53700</v>
      </c>
      <c r="D546">
        <v>359</v>
      </c>
      <c r="E546" s="14">
        <f>'Absolute counts'!E546/'Absolute counts'!E$1246*10000</f>
        <v>0</v>
      </c>
      <c r="F546" s="14">
        <f>'Absolute counts'!F546/'Absolute counts'!F$1246*10000</f>
        <v>0</v>
      </c>
      <c r="G546" s="14">
        <f>'Absolute counts'!G546/'Absolute counts'!G$1246*10000</f>
        <v>0</v>
      </c>
      <c r="H546" s="14">
        <f>'Absolute counts'!H546/'Absolute counts'!H$1246*10000</f>
        <v>0</v>
      </c>
      <c r="I546" s="14">
        <f>'Absolute counts'!I546/'Absolute counts'!I$1246*10000</f>
        <v>0</v>
      </c>
      <c r="J546" s="14">
        <f>'Absolute counts'!J546/'Absolute counts'!J$1246*10000</f>
        <v>0</v>
      </c>
      <c r="K546" s="14">
        <f>'Absolute counts'!K546/'Absolute counts'!K$1246*10000</f>
        <v>0</v>
      </c>
      <c r="L546" s="14">
        <f>'Absolute counts'!L546/'Absolute counts'!L$1246*10000</f>
        <v>0</v>
      </c>
      <c r="M546">
        <f>'Absolute counts'!M546/'Absolute counts'!M$1246*10000</f>
        <v>0</v>
      </c>
      <c r="N546">
        <f>'Absolute counts'!N546/'Absolute counts'!N$1246*10000</f>
        <v>0</v>
      </c>
      <c r="O546">
        <f>'Absolute counts'!O546/'Absolute counts'!O$1246*10000</f>
        <v>0</v>
      </c>
      <c r="P546">
        <f>'Absolute counts'!P546/'Absolute counts'!P$1246*10000</f>
        <v>0</v>
      </c>
      <c r="Q546">
        <f t="shared" si="32"/>
        <v>0</v>
      </c>
      <c r="R546" t="str">
        <f t="shared" si="33"/>
        <v/>
      </c>
      <c r="S546">
        <f t="shared" si="34"/>
        <v>0</v>
      </c>
      <c r="T546">
        <f t="shared" si="35"/>
        <v>0</v>
      </c>
    </row>
    <row r="547" spans="1:20" x14ac:dyDescent="0.25">
      <c r="A547">
        <v>555</v>
      </c>
      <c r="B547" t="s">
        <v>836</v>
      </c>
      <c r="C547">
        <v>80600</v>
      </c>
      <c r="D547">
        <v>128</v>
      </c>
      <c r="E547" s="14">
        <f>'Absolute counts'!E547/'Absolute counts'!E$1246*10000</f>
        <v>0</v>
      </c>
      <c r="F547" s="14">
        <f>'Absolute counts'!F547/'Absolute counts'!F$1246*10000</f>
        <v>0</v>
      </c>
      <c r="G547" s="14">
        <f>'Absolute counts'!G547/'Absolute counts'!G$1246*10000</f>
        <v>0</v>
      </c>
      <c r="H547" s="14">
        <f>'Absolute counts'!H547/'Absolute counts'!H$1246*10000</f>
        <v>0</v>
      </c>
      <c r="I547" s="14">
        <f>'Absolute counts'!I547/'Absolute counts'!I$1246*10000</f>
        <v>0</v>
      </c>
      <c r="J547" s="14">
        <f>'Absolute counts'!J547/'Absolute counts'!J$1246*10000</f>
        <v>0</v>
      </c>
      <c r="K547" s="14">
        <f>'Absolute counts'!K547/'Absolute counts'!K$1246*10000</f>
        <v>0</v>
      </c>
      <c r="L547" s="14">
        <f>'Absolute counts'!L547/'Absolute counts'!L$1246*10000</f>
        <v>0</v>
      </c>
      <c r="M547">
        <f>'Absolute counts'!M547/'Absolute counts'!M$1246*10000</f>
        <v>0</v>
      </c>
      <c r="N547">
        <f>'Absolute counts'!N547/'Absolute counts'!N$1246*10000</f>
        <v>0</v>
      </c>
      <c r="O547">
        <f>'Absolute counts'!O547/'Absolute counts'!O$1246*10000</f>
        <v>0</v>
      </c>
      <c r="P547">
        <f>'Absolute counts'!P547/'Absolute counts'!P$1246*10000</f>
        <v>0</v>
      </c>
      <c r="Q547">
        <f t="shared" si="32"/>
        <v>0</v>
      </c>
      <c r="R547" t="str">
        <f t="shared" si="33"/>
        <v/>
      </c>
      <c r="S547">
        <f t="shared" si="34"/>
        <v>0</v>
      </c>
      <c r="T547">
        <f t="shared" si="35"/>
        <v>0</v>
      </c>
    </row>
    <row r="548" spans="1:20" x14ac:dyDescent="0.25">
      <c r="A548">
        <v>556</v>
      </c>
      <c r="B548" t="s">
        <v>219</v>
      </c>
      <c r="C548">
        <v>8700</v>
      </c>
      <c r="D548">
        <v>44</v>
      </c>
      <c r="E548" s="14">
        <f>'Absolute counts'!E548/'Absolute counts'!E$1246*10000</f>
        <v>0.3486126379053493</v>
      </c>
      <c r="F548" s="14">
        <f>'Absolute counts'!F548/'Absolute counts'!F$1246*10000</f>
        <v>12.179316367857208</v>
      </c>
      <c r="G548" s="14">
        <f>'Absolute counts'!G548/'Absolute counts'!G$1246*10000</f>
        <v>1.2500111608139359</v>
      </c>
      <c r="H548" s="14">
        <f>'Absolute counts'!H548/'Absolute counts'!H$1246*10000</f>
        <v>0.66379935863248185</v>
      </c>
      <c r="I548" s="14">
        <f>'Absolute counts'!I548/'Absolute counts'!I$1246*10000</f>
        <v>1.9108366629148519</v>
      </c>
      <c r="J548" s="14">
        <f>'Absolute counts'!J548/'Absolute counts'!J$1246*10000</f>
        <v>3.0197172328093362</v>
      </c>
      <c r="K548" s="14">
        <f>'Absolute counts'!K548/'Absolute counts'!K$1246*10000</f>
        <v>0.76279697875892927</v>
      </c>
      <c r="L548" s="14">
        <f>'Absolute counts'!L548/'Absolute counts'!L$1246*10000</f>
        <v>3.0233097179252031</v>
      </c>
      <c r="M548">
        <f>'Absolute counts'!M548/'Absolute counts'!M$1246*10000</f>
        <v>1.3901978783127087</v>
      </c>
      <c r="N548">
        <f>'Absolute counts'!N548/'Absolute counts'!N$1246*10000</f>
        <v>5.0286436322345445</v>
      </c>
      <c r="O548">
        <f>'Absolute counts'!O548/'Absolute counts'!O$1246*10000</f>
        <v>0.43144887096395995</v>
      </c>
      <c r="P548">
        <f>'Absolute counts'!P548/'Absolute counts'!P$1246*10000</f>
        <v>0.22785313134001337</v>
      </c>
      <c r="Q548">
        <f t="shared" si="32"/>
        <v>1</v>
      </c>
      <c r="R548">
        <f t="shared" si="33"/>
        <v>0.68445039947537811</v>
      </c>
      <c r="S548">
        <f t="shared" si="34"/>
        <v>2.8764414856702984</v>
      </c>
      <c r="T548">
        <f t="shared" si="35"/>
        <v>2.0202906461552859</v>
      </c>
    </row>
    <row r="549" spans="1:20" x14ac:dyDescent="0.25">
      <c r="A549">
        <v>557</v>
      </c>
      <c r="B549" t="s">
        <v>837</v>
      </c>
      <c r="C549">
        <v>75300</v>
      </c>
      <c r="D549">
        <v>331</v>
      </c>
      <c r="E549" s="14">
        <f>'Absolute counts'!E549/'Absolute counts'!E$1246*10000</f>
        <v>0</v>
      </c>
      <c r="F549" s="14">
        <f>'Absolute counts'!F549/'Absolute counts'!F$1246*10000</f>
        <v>0</v>
      </c>
      <c r="G549" s="14">
        <f>'Absolute counts'!G549/'Absolute counts'!G$1246*10000</f>
        <v>0</v>
      </c>
      <c r="H549" s="14">
        <f>'Absolute counts'!H549/'Absolute counts'!H$1246*10000</f>
        <v>0</v>
      </c>
      <c r="I549" s="14">
        <f>'Absolute counts'!I549/'Absolute counts'!I$1246*10000</f>
        <v>0</v>
      </c>
      <c r="J549" s="14">
        <f>'Absolute counts'!J549/'Absolute counts'!J$1246*10000</f>
        <v>0</v>
      </c>
      <c r="K549" s="14">
        <f>'Absolute counts'!K549/'Absolute counts'!K$1246*10000</f>
        <v>0</v>
      </c>
      <c r="L549" s="14">
        <f>'Absolute counts'!L549/'Absolute counts'!L$1246*10000</f>
        <v>0</v>
      </c>
      <c r="M549">
        <f>'Absolute counts'!M549/'Absolute counts'!M$1246*10000</f>
        <v>0</v>
      </c>
      <c r="N549">
        <f>'Absolute counts'!N549/'Absolute counts'!N$1246*10000</f>
        <v>0</v>
      </c>
      <c r="O549">
        <f>'Absolute counts'!O549/'Absolute counts'!O$1246*10000</f>
        <v>0</v>
      </c>
      <c r="P549">
        <f>'Absolute counts'!P549/'Absolute counts'!P$1246*10000</f>
        <v>0</v>
      </c>
      <c r="Q549">
        <f t="shared" si="32"/>
        <v>0</v>
      </c>
      <c r="R549" t="str">
        <f t="shared" si="33"/>
        <v/>
      </c>
      <c r="S549">
        <f t="shared" si="34"/>
        <v>0</v>
      </c>
      <c r="T549">
        <f t="shared" si="35"/>
        <v>0</v>
      </c>
    </row>
    <row r="550" spans="1:20" x14ac:dyDescent="0.25">
      <c r="A550">
        <v>558</v>
      </c>
      <c r="B550" t="s">
        <v>220</v>
      </c>
      <c r="C550">
        <v>3600</v>
      </c>
      <c r="D550">
        <v>353</v>
      </c>
      <c r="E550" s="14">
        <f>'Absolute counts'!E550/'Absolute counts'!E$1246*10000</f>
        <v>18.104616328551142</v>
      </c>
      <c r="F550" s="14">
        <f>'Absolute counts'!F550/'Absolute counts'!F$1246*10000</f>
        <v>31.278381783202587</v>
      </c>
      <c r="G550" s="14">
        <f>'Absolute counts'!G550/'Absolute counts'!G$1246*10000</f>
        <v>9.625085938267306</v>
      </c>
      <c r="H550" s="14">
        <f>'Absolute counts'!H550/'Absolute counts'!H$1246*10000</f>
        <v>11.8568299231595</v>
      </c>
      <c r="I550" s="14">
        <f>'Absolute counts'!I550/'Absolute counts'!I$1246*10000</f>
        <v>2.440939737142843</v>
      </c>
      <c r="J550" s="14">
        <f>'Absolute counts'!J550/'Absolute counts'!J$1246*10000</f>
        <v>6.6477228290622792</v>
      </c>
      <c r="K550" s="14">
        <f>'Absolute counts'!K550/'Absolute counts'!K$1246*10000</f>
        <v>6.5261519293819505</v>
      </c>
      <c r="L550" s="14">
        <f>'Absolute counts'!L550/'Absolute counts'!L$1246*10000</f>
        <v>40.814681191990246</v>
      </c>
      <c r="M550">
        <f>'Absolute counts'!M550/'Absolute counts'!M$1246*10000</f>
        <v>18.072572418065214</v>
      </c>
      <c r="N550">
        <f>'Absolute counts'!N550/'Absolute counts'!N$1246*10000</f>
        <v>2.4246770654577432</v>
      </c>
      <c r="O550">
        <f>'Absolute counts'!O550/'Absolute counts'!O$1246*10000</f>
        <v>20.109269116233264</v>
      </c>
      <c r="P550">
        <f>'Absolute counts'!P550/'Absolute counts'!P$1246*10000</f>
        <v>5.27707852183471</v>
      </c>
      <c r="Q550">
        <f t="shared" si="32"/>
        <v>1</v>
      </c>
      <c r="R550">
        <f t="shared" si="33"/>
        <v>0.50150925103455513</v>
      </c>
      <c r="S550">
        <f t="shared" si="34"/>
        <v>12.354246924109658</v>
      </c>
      <c r="T550">
        <f t="shared" si="35"/>
        <v>17.339655662716233</v>
      </c>
    </row>
    <row r="551" spans="1:20" x14ac:dyDescent="0.25">
      <c r="A551">
        <v>559</v>
      </c>
      <c r="B551" t="s">
        <v>838</v>
      </c>
      <c r="C551">
        <v>50600</v>
      </c>
      <c r="D551">
        <v>536</v>
      </c>
      <c r="E551" s="14">
        <f>'Absolute counts'!E551/'Absolute counts'!E$1246*10000</f>
        <v>0</v>
      </c>
      <c r="F551" s="14">
        <f>'Absolute counts'!F551/'Absolute counts'!F$1246*10000</f>
        <v>0</v>
      </c>
      <c r="G551" s="14">
        <f>'Absolute counts'!G551/'Absolute counts'!G$1246*10000</f>
        <v>0</v>
      </c>
      <c r="H551" s="14">
        <f>'Absolute counts'!H551/'Absolute counts'!H$1246*10000</f>
        <v>0</v>
      </c>
      <c r="I551" s="14">
        <f>'Absolute counts'!I551/'Absolute counts'!I$1246*10000</f>
        <v>0</v>
      </c>
      <c r="J551" s="14">
        <f>'Absolute counts'!J551/'Absolute counts'!J$1246*10000</f>
        <v>0</v>
      </c>
      <c r="K551" s="14">
        <f>'Absolute counts'!K551/'Absolute counts'!K$1246*10000</f>
        <v>0</v>
      </c>
      <c r="L551" s="14">
        <f>'Absolute counts'!L551/'Absolute counts'!L$1246*10000</f>
        <v>0</v>
      </c>
      <c r="M551">
        <f>'Absolute counts'!M551/'Absolute counts'!M$1246*10000</f>
        <v>0</v>
      </c>
      <c r="N551">
        <f>'Absolute counts'!N551/'Absolute counts'!N$1246*10000</f>
        <v>0</v>
      </c>
      <c r="O551">
        <f>'Absolute counts'!O551/'Absolute counts'!O$1246*10000</f>
        <v>0</v>
      </c>
      <c r="P551">
        <f>'Absolute counts'!P551/'Absolute counts'!P$1246*10000</f>
        <v>0</v>
      </c>
      <c r="Q551">
        <f t="shared" si="32"/>
        <v>0</v>
      </c>
      <c r="R551" t="str">
        <f t="shared" si="33"/>
        <v/>
      </c>
      <c r="S551">
        <f t="shared" si="34"/>
        <v>0</v>
      </c>
      <c r="T551">
        <f t="shared" si="35"/>
        <v>0</v>
      </c>
    </row>
    <row r="552" spans="1:20" x14ac:dyDescent="0.25">
      <c r="A552">
        <v>560</v>
      </c>
      <c r="B552" t="s">
        <v>839</v>
      </c>
      <c r="C552">
        <v>89900</v>
      </c>
      <c r="D552">
        <v>607</v>
      </c>
      <c r="E552" s="14">
        <f>'Absolute counts'!E552/'Absolute counts'!E$1246*10000</f>
        <v>0</v>
      </c>
      <c r="F552" s="14">
        <f>'Absolute counts'!F552/'Absolute counts'!F$1246*10000</f>
        <v>0</v>
      </c>
      <c r="G552" s="14">
        <f>'Absolute counts'!G552/'Absolute counts'!G$1246*10000</f>
        <v>0</v>
      </c>
      <c r="H552" s="14">
        <f>'Absolute counts'!H552/'Absolute counts'!H$1246*10000</f>
        <v>0</v>
      </c>
      <c r="I552" s="14">
        <f>'Absolute counts'!I552/'Absolute counts'!I$1246*10000</f>
        <v>0</v>
      </c>
      <c r="J552" s="14">
        <f>'Absolute counts'!J552/'Absolute counts'!J$1246*10000</f>
        <v>0</v>
      </c>
      <c r="K552" s="14">
        <f>'Absolute counts'!K552/'Absolute counts'!K$1246*10000</f>
        <v>0</v>
      </c>
      <c r="L552" s="14">
        <f>'Absolute counts'!L552/'Absolute counts'!L$1246*10000</f>
        <v>0</v>
      </c>
      <c r="M552">
        <f>'Absolute counts'!M552/'Absolute counts'!M$1246*10000</f>
        <v>0</v>
      </c>
      <c r="N552">
        <f>'Absolute counts'!N552/'Absolute counts'!N$1246*10000</f>
        <v>0</v>
      </c>
      <c r="O552">
        <f>'Absolute counts'!O552/'Absolute counts'!O$1246*10000</f>
        <v>0</v>
      </c>
      <c r="P552">
        <f>'Absolute counts'!P552/'Absolute counts'!P$1246*10000</f>
        <v>0</v>
      </c>
      <c r="Q552">
        <f t="shared" si="32"/>
        <v>0</v>
      </c>
      <c r="R552" t="str">
        <f t="shared" si="33"/>
        <v/>
      </c>
      <c r="S552">
        <f t="shared" si="34"/>
        <v>0</v>
      </c>
      <c r="T552">
        <f t="shared" si="35"/>
        <v>0</v>
      </c>
    </row>
    <row r="553" spans="1:20" x14ac:dyDescent="0.25">
      <c r="A553">
        <v>561</v>
      </c>
      <c r="B553" t="s">
        <v>840</v>
      </c>
      <c r="C553">
        <v>13600</v>
      </c>
      <c r="D553">
        <v>669</v>
      </c>
      <c r="E553" s="14">
        <f>'Absolute counts'!E553/'Absolute counts'!E$1246*10000</f>
        <v>0</v>
      </c>
      <c r="F553" s="14">
        <f>'Absolute counts'!F553/'Absolute counts'!F$1246*10000</f>
        <v>0</v>
      </c>
      <c r="G553" s="14">
        <f>'Absolute counts'!G553/'Absolute counts'!G$1246*10000</f>
        <v>0</v>
      </c>
      <c r="H553" s="14">
        <f>'Absolute counts'!H553/'Absolute counts'!H$1246*10000</f>
        <v>0</v>
      </c>
      <c r="I553" s="14">
        <f>'Absolute counts'!I553/'Absolute counts'!I$1246*10000</f>
        <v>0</v>
      </c>
      <c r="J553" s="14">
        <f>'Absolute counts'!J553/'Absolute counts'!J$1246*10000</f>
        <v>0</v>
      </c>
      <c r="K553" s="14">
        <f>'Absolute counts'!K553/'Absolute counts'!K$1246*10000</f>
        <v>0</v>
      </c>
      <c r="L553" s="14">
        <f>'Absolute counts'!L553/'Absolute counts'!L$1246*10000</f>
        <v>0</v>
      </c>
      <c r="M553">
        <f>'Absolute counts'!M553/'Absolute counts'!M$1246*10000</f>
        <v>0</v>
      </c>
      <c r="N553">
        <f>'Absolute counts'!N553/'Absolute counts'!N$1246*10000</f>
        <v>0</v>
      </c>
      <c r="O553">
        <f>'Absolute counts'!O553/'Absolute counts'!O$1246*10000</f>
        <v>0</v>
      </c>
      <c r="P553">
        <f>'Absolute counts'!P553/'Absolute counts'!P$1246*10000</f>
        <v>0</v>
      </c>
      <c r="Q553">
        <f t="shared" si="32"/>
        <v>0</v>
      </c>
      <c r="R553" t="str">
        <f t="shared" si="33"/>
        <v/>
      </c>
      <c r="S553">
        <f t="shared" si="34"/>
        <v>0</v>
      </c>
      <c r="T553">
        <f t="shared" si="35"/>
        <v>0</v>
      </c>
    </row>
    <row r="554" spans="1:20" x14ac:dyDescent="0.25">
      <c r="A554">
        <v>562</v>
      </c>
      <c r="B554" t="s">
        <v>841</v>
      </c>
      <c r="C554">
        <v>53800</v>
      </c>
      <c r="D554">
        <v>359</v>
      </c>
      <c r="E554" s="14">
        <f>'Absolute counts'!E554/'Absolute counts'!E$1246*10000</f>
        <v>0</v>
      </c>
      <c r="F554" s="14">
        <f>'Absolute counts'!F554/'Absolute counts'!F$1246*10000</f>
        <v>0</v>
      </c>
      <c r="G554" s="14">
        <f>'Absolute counts'!G554/'Absolute counts'!G$1246*10000</f>
        <v>0</v>
      </c>
      <c r="H554" s="14">
        <f>'Absolute counts'!H554/'Absolute counts'!H$1246*10000</f>
        <v>0</v>
      </c>
      <c r="I554" s="14">
        <f>'Absolute counts'!I554/'Absolute counts'!I$1246*10000</f>
        <v>0</v>
      </c>
      <c r="J554" s="14">
        <f>'Absolute counts'!J554/'Absolute counts'!J$1246*10000</f>
        <v>0</v>
      </c>
      <c r="K554" s="14">
        <f>'Absolute counts'!K554/'Absolute counts'!K$1246*10000</f>
        <v>0</v>
      </c>
      <c r="L554" s="14">
        <f>'Absolute counts'!L554/'Absolute counts'!L$1246*10000</f>
        <v>0</v>
      </c>
      <c r="M554">
        <f>'Absolute counts'!M554/'Absolute counts'!M$1246*10000</f>
        <v>0</v>
      </c>
      <c r="N554">
        <f>'Absolute counts'!N554/'Absolute counts'!N$1246*10000</f>
        <v>0</v>
      </c>
      <c r="O554">
        <f>'Absolute counts'!O554/'Absolute counts'!O$1246*10000</f>
        <v>0</v>
      </c>
      <c r="P554">
        <f>'Absolute counts'!P554/'Absolute counts'!P$1246*10000</f>
        <v>0</v>
      </c>
      <c r="Q554">
        <f t="shared" si="32"/>
        <v>0</v>
      </c>
      <c r="R554" t="str">
        <f t="shared" si="33"/>
        <v/>
      </c>
      <c r="S554">
        <f t="shared" si="34"/>
        <v>0</v>
      </c>
      <c r="T554">
        <f t="shared" si="35"/>
        <v>0</v>
      </c>
    </row>
    <row r="555" spans="1:20" x14ac:dyDescent="0.25">
      <c r="A555">
        <v>563</v>
      </c>
      <c r="B555" t="s">
        <v>842</v>
      </c>
      <c r="C555">
        <v>115700</v>
      </c>
      <c r="D555">
        <v>70</v>
      </c>
      <c r="E555" s="14">
        <f>'Absolute counts'!E555/'Absolute counts'!E$1246*10000</f>
        <v>0</v>
      </c>
      <c r="F555" s="14">
        <f>'Absolute counts'!F555/'Absolute counts'!F$1246*10000</f>
        <v>0</v>
      </c>
      <c r="G555" s="14">
        <f>'Absolute counts'!G555/'Absolute counts'!G$1246*10000</f>
        <v>0</v>
      </c>
      <c r="H555" s="14">
        <f>'Absolute counts'!H555/'Absolute counts'!H$1246*10000</f>
        <v>0</v>
      </c>
      <c r="I555" s="14">
        <f>'Absolute counts'!I555/'Absolute counts'!I$1246*10000</f>
        <v>0</v>
      </c>
      <c r="J555" s="14">
        <f>'Absolute counts'!J555/'Absolute counts'!J$1246*10000</f>
        <v>0</v>
      </c>
      <c r="K555" s="14">
        <f>'Absolute counts'!K555/'Absolute counts'!K$1246*10000</f>
        <v>0</v>
      </c>
      <c r="L555" s="14">
        <f>'Absolute counts'!L555/'Absolute counts'!L$1246*10000</f>
        <v>0</v>
      </c>
      <c r="M555">
        <f>'Absolute counts'!M555/'Absolute counts'!M$1246*10000</f>
        <v>0</v>
      </c>
      <c r="N555">
        <f>'Absolute counts'!N555/'Absolute counts'!N$1246*10000</f>
        <v>0</v>
      </c>
      <c r="O555">
        <f>'Absolute counts'!O555/'Absolute counts'!O$1246*10000</f>
        <v>0</v>
      </c>
      <c r="P555">
        <f>'Absolute counts'!P555/'Absolute counts'!P$1246*10000</f>
        <v>0</v>
      </c>
      <c r="Q555">
        <f t="shared" si="32"/>
        <v>0</v>
      </c>
      <c r="R555" t="str">
        <f t="shared" si="33"/>
        <v/>
      </c>
      <c r="S555">
        <f t="shared" si="34"/>
        <v>0</v>
      </c>
      <c r="T555">
        <f t="shared" si="35"/>
        <v>0</v>
      </c>
    </row>
    <row r="556" spans="1:20" x14ac:dyDescent="0.25">
      <c r="A556">
        <v>564</v>
      </c>
      <c r="B556" t="s">
        <v>221</v>
      </c>
      <c r="C556">
        <v>52500</v>
      </c>
      <c r="D556">
        <v>904</v>
      </c>
      <c r="E556" s="14">
        <f>'Absolute counts'!E556/'Absolute counts'!E$1246*10000</f>
        <v>3.4861263790534933E-2</v>
      </c>
      <c r="F556" s="14">
        <f>'Absolute counts'!F556/'Absolute counts'!F$1246*10000</f>
        <v>0</v>
      </c>
      <c r="G556" s="14">
        <f>'Absolute counts'!G556/'Absolute counts'!G$1246*10000</f>
        <v>8.9286511486709699E-2</v>
      </c>
      <c r="H556" s="14">
        <f>'Absolute counts'!H556/'Absolute counts'!H$1246*10000</f>
        <v>7.6298776854308248E-2</v>
      </c>
      <c r="I556" s="14">
        <f>'Absolute counts'!I556/'Absolute counts'!I$1246*10000</f>
        <v>3.6983935411255199E-2</v>
      </c>
      <c r="J556" s="14">
        <f>'Absolute counts'!J556/'Absolute counts'!J$1246*10000</f>
        <v>0</v>
      </c>
      <c r="K556" s="14">
        <f>'Absolute counts'!K556/'Absolute counts'!K$1246*10000</f>
        <v>5.6503479908068845E-2</v>
      </c>
      <c r="L556" s="14">
        <f>'Absolute counts'!L556/'Absolute counts'!L$1246*10000</f>
        <v>8.0621592478005419E-2</v>
      </c>
      <c r="M556">
        <f>'Absolute counts'!M556/'Absolute counts'!M$1246*10000</f>
        <v>8.1776345783100515E-2</v>
      </c>
      <c r="N556">
        <f>'Absolute counts'!N556/'Absolute counts'!N$1246*10000</f>
        <v>0.2561278590272264</v>
      </c>
      <c r="O556">
        <f>'Absolute counts'!O556/'Absolute counts'!O$1246*10000</f>
        <v>9.3793232818252161E-3</v>
      </c>
      <c r="P556">
        <f>'Absolute counts'!P556/'Absolute counts'!P$1246*10000</f>
        <v>0.42836388691922517</v>
      </c>
      <c r="Q556">
        <f t="shared" si="32"/>
        <v>1</v>
      </c>
      <c r="R556">
        <f t="shared" si="33"/>
        <v>7.4516098070238582E-2</v>
      </c>
      <c r="S556">
        <f t="shared" si="34"/>
        <v>4.1990566778696704E-2</v>
      </c>
      <c r="T556">
        <f t="shared" si="35"/>
        <v>0.17125380149787656</v>
      </c>
    </row>
    <row r="557" spans="1:20" x14ac:dyDescent="0.25">
      <c r="A557">
        <v>565</v>
      </c>
      <c r="B557" t="s">
        <v>222</v>
      </c>
      <c r="C557">
        <v>18000</v>
      </c>
      <c r="D557">
        <v>533</v>
      </c>
      <c r="E557" s="14">
        <f>'Absolute counts'!E557/'Absolute counts'!E$1246*10000</f>
        <v>3.4745059577899822</v>
      </c>
      <c r="F557" s="14">
        <f>'Absolute counts'!F557/'Absolute counts'!F$1246*10000</f>
        <v>1.3393062672557754</v>
      </c>
      <c r="G557" s="14">
        <f>'Absolute counts'!G557/'Absolute counts'!G$1246*10000</f>
        <v>2.5357369262225555</v>
      </c>
      <c r="H557" s="14">
        <f>'Absolute counts'!H557/'Absolute counts'!H$1246*10000</f>
        <v>4.7686735533942661</v>
      </c>
      <c r="I557" s="14">
        <f>'Absolute counts'!I557/'Absolute counts'!I$1246*10000</f>
        <v>3.4518339717171518</v>
      </c>
      <c r="J557" s="14">
        <f>'Absolute counts'!J557/'Absolute counts'!J$1246*10000</f>
        <v>4.0624972844269491</v>
      </c>
      <c r="K557" s="14">
        <f>'Absolute counts'!K557/'Absolute counts'!K$1246*10000</f>
        <v>1.285454167908566</v>
      </c>
      <c r="L557" s="14">
        <f>'Absolute counts'!L557/'Absolute counts'!L$1246*10000</f>
        <v>1.9349182194721302</v>
      </c>
      <c r="M557">
        <f>'Absolute counts'!M557/'Absolute counts'!M$1246*10000</f>
        <v>7.0940979966839697</v>
      </c>
      <c r="N557">
        <f>'Absolute counts'!N557/'Absolute counts'!N$1246*10000</f>
        <v>3.6028652169829845</v>
      </c>
      <c r="O557">
        <f>'Absolute counts'!O557/'Absolute counts'!O$1246*10000</f>
        <v>1.3600018758646564</v>
      </c>
      <c r="P557">
        <f>'Absolute counts'!P557/'Absolute counts'!P$1246*10000</f>
        <v>1.6314284203944958</v>
      </c>
      <c r="Q557">
        <f t="shared" si="32"/>
        <v>1</v>
      </c>
      <c r="R557">
        <f t="shared" si="33"/>
        <v>0.90103418485087272</v>
      </c>
      <c r="S557">
        <f t="shared" si="34"/>
        <v>2.9882868755307492</v>
      </c>
      <c r="T557">
        <f t="shared" si="35"/>
        <v>3.124662345879647</v>
      </c>
    </row>
    <row r="558" spans="1:20" x14ac:dyDescent="0.25">
      <c r="A558">
        <v>566</v>
      </c>
      <c r="B558" t="s">
        <v>223</v>
      </c>
      <c r="C558">
        <v>36900</v>
      </c>
      <c r="D558">
        <v>698</v>
      </c>
      <c r="E558" s="14">
        <f>'Absolute counts'!E558/'Absolute counts'!E$1246*10000</f>
        <v>7.3905879235934062</v>
      </c>
      <c r="F558" s="14">
        <f>'Absolute counts'!F558/'Absolute counts'!F$1246*10000</f>
        <v>11.593369875932806</v>
      </c>
      <c r="G558" s="14">
        <f>'Absolute counts'!G558/'Absolute counts'!G$1246*10000</f>
        <v>33.750301341976268</v>
      </c>
      <c r="H558" s="14">
        <f>'Absolute counts'!H558/'Absolute counts'!H$1246*10000</f>
        <v>12.02468723223898</v>
      </c>
      <c r="I558" s="14">
        <f>'Absolute counts'!I558/'Absolute counts'!I$1246*10000</f>
        <v>3.9572810890043062</v>
      </c>
      <c r="J558" s="14">
        <f>'Absolute counts'!J558/'Absolute counts'!J$1246*10000</f>
        <v>7.2342866080971868</v>
      </c>
      <c r="K558" s="14">
        <f>'Absolute counts'!K558/'Absolute counts'!K$1246*10000</f>
        <v>2.8816774753115104</v>
      </c>
      <c r="L558" s="14">
        <f>'Absolute counts'!L558/'Absolute counts'!L$1246*10000</f>
        <v>2.8016003386106885</v>
      </c>
      <c r="M558">
        <f>'Absolute counts'!M558/'Absolute counts'!M$1246*10000</f>
        <v>40.254406211731222</v>
      </c>
      <c r="N558">
        <f>'Absolute counts'!N558/'Absolute counts'!N$1246*10000</f>
        <v>6.8386138360269442</v>
      </c>
      <c r="O558">
        <f>'Absolute counts'!O558/'Absolute counts'!O$1246*10000</f>
        <v>20.737683776115553</v>
      </c>
      <c r="P558">
        <f>'Absolute counts'!P558/'Absolute counts'!P$1246*10000</f>
        <v>2.1965041861177292</v>
      </c>
      <c r="Q558">
        <f t="shared" si="32"/>
        <v>1</v>
      </c>
      <c r="R558">
        <f t="shared" si="33"/>
        <v>0.67528234557689948</v>
      </c>
      <c r="S558">
        <f t="shared" si="34"/>
        <v>11.261741649450638</v>
      </c>
      <c r="T558">
        <f t="shared" si="35"/>
        <v>14.56576166972043</v>
      </c>
    </row>
    <row r="559" spans="1:20" x14ac:dyDescent="0.25">
      <c r="A559">
        <v>567</v>
      </c>
      <c r="B559" t="s">
        <v>843</v>
      </c>
      <c r="C559">
        <v>200</v>
      </c>
      <c r="D559">
        <v>8</v>
      </c>
      <c r="E559" s="14">
        <f>'Absolute counts'!E559/'Absolute counts'!E$1246*10000</f>
        <v>0</v>
      </c>
      <c r="F559" s="14">
        <f>'Absolute counts'!F559/'Absolute counts'!F$1246*10000</f>
        <v>0</v>
      </c>
      <c r="G559" s="14">
        <f>'Absolute counts'!G559/'Absolute counts'!G$1246*10000</f>
        <v>0</v>
      </c>
      <c r="H559" s="14">
        <f>'Absolute counts'!H559/'Absolute counts'!H$1246*10000</f>
        <v>0</v>
      </c>
      <c r="I559" s="14">
        <f>'Absolute counts'!I559/'Absolute counts'!I$1246*10000</f>
        <v>0</v>
      </c>
      <c r="J559" s="14">
        <f>'Absolute counts'!J559/'Absolute counts'!J$1246*10000</f>
        <v>0</v>
      </c>
      <c r="K559" s="14">
        <f>'Absolute counts'!K559/'Absolute counts'!K$1246*10000</f>
        <v>0</v>
      </c>
      <c r="L559" s="14">
        <f>'Absolute counts'!L559/'Absolute counts'!L$1246*10000</f>
        <v>0</v>
      </c>
      <c r="M559">
        <f>'Absolute counts'!M559/'Absolute counts'!M$1246*10000</f>
        <v>0</v>
      </c>
      <c r="N559">
        <f>'Absolute counts'!N559/'Absolute counts'!N$1246*10000</f>
        <v>0</v>
      </c>
      <c r="O559">
        <f>'Absolute counts'!O559/'Absolute counts'!O$1246*10000</f>
        <v>0</v>
      </c>
      <c r="P559">
        <f>'Absolute counts'!P559/'Absolute counts'!P$1246*10000</f>
        <v>0</v>
      </c>
      <c r="Q559">
        <f t="shared" si="32"/>
        <v>0</v>
      </c>
      <c r="R559" t="str">
        <f t="shared" si="33"/>
        <v/>
      </c>
      <c r="S559">
        <f t="shared" si="34"/>
        <v>0</v>
      </c>
      <c r="T559">
        <f t="shared" si="35"/>
        <v>0</v>
      </c>
    </row>
    <row r="560" spans="1:20" x14ac:dyDescent="0.25">
      <c r="A560">
        <v>568</v>
      </c>
      <c r="B560" t="s">
        <v>844</v>
      </c>
      <c r="C560">
        <v>92400</v>
      </c>
      <c r="D560">
        <v>370</v>
      </c>
      <c r="E560" s="14">
        <f>'Absolute counts'!E560/'Absolute counts'!E$1246*10000</f>
        <v>0</v>
      </c>
      <c r="F560" s="14">
        <f>'Absolute counts'!F560/'Absolute counts'!F$1246*10000</f>
        <v>0</v>
      </c>
      <c r="G560" s="14">
        <f>'Absolute counts'!G560/'Absolute counts'!G$1246*10000</f>
        <v>0</v>
      </c>
      <c r="H560" s="14">
        <f>'Absolute counts'!H560/'Absolute counts'!H$1246*10000</f>
        <v>0</v>
      </c>
      <c r="I560" s="14">
        <f>'Absolute counts'!I560/'Absolute counts'!I$1246*10000</f>
        <v>0</v>
      </c>
      <c r="J560" s="14">
        <f>'Absolute counts'!J560/'Absolute counts'!J$1246*10000</f>
        <v>0</v>
      </c>
      <c r="K560" s="14">
        <f>'Absolute counts'!K560/'Absolute counts'!K$1246*10000</f>
        <v>0</v>
      </c>
      <c r="L560" s="14">
        <f>'Absolute counts'!L560/'Absolute counts'!L$1246*10000</f>
        <v>0</v>
      </c>
      <c r="M560">
        <f>'Absolute counts'!M560/'Absolute counts'!M$1246*10000</f>
        <v>0</v>
      </c>
      <c r="N560">
        <f>'Absolute counts'!N560/'Absolute counts'!N$1246*10000</f>
        <v>0</v>
      </c>
      <c r="O560">
        <f>'Absolute counts'!O560/'Absolute counts'!O$1246*10000</f>
        <v>0</v>
      </c>
      <c r="P560">
        <f>'Absolute counts'!P560/'Absolute counts'!P$1246*10000</f>
        <v>0</v>
      </c>
      <c r="Q560">
        <f t="shared" si="32"/>
        <v>0</v>
      </c>
      <c r="R560" t="str">
        <f t="shared" si="33"/>
        <v/>
      </c>
      <c r="S560">
        <f t="shared" si="34"/>
        <v>0</v>
      </c>
      <c r="T560">
        <f t="shared" si="35"/>
        <v>0</v>
      </c>
    </row>
    <row r="561" spans="1:20" x14ac:dyDescent="0.25">
      <c r="A561">
        <v>569</v>
      </c>
      <c r="B561" t="s">
        <v>845</v>
      </c>
      <c r="C561">
        <v>54100</v>
      </c>
      <c r="D561">
        <v>367</v>
      </c>
      <c r="E561" s="14">
        <f>'Absolute counts'!E561/'Absolute counts'!E$1246*10000</f>
        <v>0</v>
      </c>
      <c r="F561" s="14">
        <f>'Absolute counts'!F561/'Absolute counts'!F$1246*10000</f>
        <v>0</v>
      </c>
      <c r="G561" s="14">
        <f>'Absolute counts'!G561/'Absolute counts'!G$1246*10000</f>
        <v>0</v>
      </c>
      <c r="H561" s="14">
        <f>'Absolute counts'!H561/'Absolute counts'!H$1246*10000</f>
        <v>0</v>
      </c>
      <c r="I561" s="14">
        <f>'Absolute counts'!I561/'Absolute counts'!I$1246*10000</f>
        <v>0</v>
      </c>
      <c r="J561" s="14">
        <f>'Absolute counts'!J561/'Absolute counts'!J$1246*10000</f>
        <v>0</v>
      </c>
      <c r="K561" s="14">
        <f>'Absolute counts'!K561/'Absolute counts'!K$1246*10000</f>
        <v>0</v>
      </c>
      <c r="L561" s="14">
        <f>'Absolute counts'!L561/'Absolute counts'!L$1246*10000</f>
        <v>0</v>
      </c>
      <c r="M561">
        <f>'Absolute counts'!M561/'Absolute counts'!M$1246*10000</f>
        <v>0</v>
      </c>
      <c r="N561">
        <f>'Absolute counts'!N561/'Absolute counts'!N$1246*10000</f>
        <v>0</v>
      </c>
      <c r="O561">
        <f>'Absolute counts'!O561/'Absolute counts'!O$1246*10000</f>
        <v>0</v>
      </c>
      <c r="P561">
        <f>'Absolute counts'!P561/'Absolute counts'!P$1246*10000</f>
        <v>0</v>
      </c>
      <c r="Q561">
        <f t="shared" si="32"/>
        <v>0</v>
      </c>
      <c r="R561" t="str">
        <f t="shared" si="33"/>
        <v/>
      </c>
      <c r="S561">
        <f t="shared" si="34"/>
        <v>0</v>
      </c>
      <c r="T561">
        <f t="shared" si="35"/>
        <v>0</v>
      </c>
    </row>
    <row r="562" spans="1:20" x14ac:dyDescent="0.25">
      <c r="A562">
        <v>570</v>
      </c>
      <c r="B562" t="s">
        <v>846</v>
      </c>
      <c r="C562">
        <v>102200</v>
      </c>
      <c r="D562">
        <v>932</v>
      </c>
      <c r="E562" s="14">
        <f>'Absolute counts'!E562/'Absolute counts'!E$1246*10000</f>
        <v>0</v>
      </c>
      <c r="F562" s="14">
        <f>'Absolute counts'!F562/'Absolute counts'!F$1246*10000</f>
        <v>0</v>
      </c>
      <c r="G562" s="14">
        <f>'Absolute counts'!G562/'Absolute counts'!G$1246*10000</f>
        <v>0</v>
      </c>
      <c r="H562" s="14">
        <f>'Absolute counts'!H562/'Absolute counts'!H$1246*10000</f>
        <v>0</v>
      </c>
      <c r="I562" s="14">
        <f>'Absolute counts'!I562/'Absolute counts'!I$1246*10000</f>
        <v>0</v>
      </c>
      <c r="J562" s="14">
        <f>'Absolute counts'!J562/'Absolute counts'!J$1246*10000</f>
        <v>0</v>
      </c>
      <c r="K562" s="14">
        <f>'Absolute counts'!K562/'Absolute counts'!K$1246*10000</f>
        <v>0</v>
      </c>
      <c r="L562" s="14">
        <f>'Absolute counts'!L562/'Absolute counts'!L$1246*10000</f>
        <v>0</v>
      </c>
      <c r="M562">
        <f>'Absolute counts'!M562/'Absolute counts'!M$1246*10000</f>
        <v>0</v>
      </c>
      <c r="N562">
        <f>'Absolute counts'!N562/'Absolute counts'!N$1246*10000</f>
        <v>0</v>
      </c>
      <c r="O562">
        <f>'Absolute counts'!O562/'Absolute counts'!O$1246*10000</f>
        <v>0</v>
      </c>
      <c r="P562">
        <f>'Absolute counts'!P562/'Absolute counts'!P$1246*10000</f>
        <v>0</v>
      </c>
      <c r="Q562">
        <f t="shared" si="32"/>
        <v>0</v>
      </c>
      <c r="R562" t="str">
        <f t="shared" si="33"/>
        <v/>
      </c>
      <c r="S562">
        <f t="shared" si="34"/>
        <v>0</v>
      </c>
      <c r="T562">
        <f t="shared" si="35"/>
        <v>0</v>
      </c>
    </row>
    <row r="563" spans="1:20" x14ac:dyDescent="0.25">
      <c r="A563">
        <v>571</v>
      </c>
      <c r="B563" t="s">
        <v>847</v>
      </c>
      <c r="C563">
        <v>67900</v>
      </c>
      <c r="D563">
        <v>856</v>
      </c>
      <c r="E563" s="14">
        <f>'Absolute counts'!E563/'Absolute counts'!E$1246*10000</f>
        <v>0</v>
      </c>
      <c r="F563" s="14">
        <f>'Absolute counts'!F563/'Absolute counts'!F$1246*10000</f>
        <v>0</v>
      </c>
      <c r="G563" s="14">
        <f>'Absolute counts'!G563/'Absolute counts'!G$1246*10000</f>
        <v>0</v>
      </c>
      <c r="H563" s="14">
        <f>'Absolute counts'!H563/'Absolute counts'!H$1246*10000</f>
        <v>0</v>
      </c>
      <c r="I563" s="14">
        <f>'Absolute counts'!I563/'Absolute counts'!I$1246*10000</f>
        <v>0</v>
      </c>
      <c r="J563" s="14">
        <f>'Absolute counts'!J563/'Absolute counts'!J$1246*10000</f>
        <v>0</v>
      </c>
      <c r="K563" s="14">
        <f>'Absolute counts'!K563/'Absolute counts'!K$1246*10000</f>
        <v>0</v>
      </c>
      <c r="L563" s="14">
        <f>'Absolute counts'!L563/'Absolute counts'!L$1246*10000</f>
        <v>0</v>
      </c>
      <c r="M563">
        <f>'Absolute counts'!M563/'Absolute counts'!M$1246*10000</f>
        <v>0</v>
      </c>
      <c r="N563">
        <f>'Absolute counts'!N563/'Absolute counts'!N$1246*10000</f>
        <v>0</v>
      </c>
      <c r="O563">
        <f>'Absolute counts'!O563/'Absolute counts'!O$1246*10000</f>
        <v>0</v>
      </c>
      <c r="P563">
        <f>'Absolute counts'!P563/'Absolute counts'!P$1246*10000</f>
        <v>0</v>
      </c>
      <c r="Q563">
        <f t="shared" si="32"/>
        <v>0</v>
      </c>
      <c r="R563" t="str">
        <f t="shared" si="33"/>
        <v/>
      </c>
      <c r="S563">
        <f t="shared" si="34"/>
        <v>0</v>
      </c>
      <c r="T563">
        <f t="shared" si="35"/>
        <v>0</v>
      </c>
    </row>
    <row r="564" spans="1:20" x14ac:dyDescent="0.25">
      <c r="A564">
        <v>572</v>
      </c>
      <c r="B564" t="s">
        <v>848</v>
      </c>
      <c r="C564">
        <v>18400</v>
      </c>
      <c r="D564">
        <v>31</v>
      </c>
      <c r="E564" s="14">
        <f>'Absolute counts'!E564/'Absolute counts'!E$1246*10000</f>
        <v>0</v>
      </c>
      <c r="F564" s="14">
        <f>'Absolute counts'!F564/'Absolute counts'!F$1246*10000</f>
        <v>0</v>
      </c>
      <c r="G564" s="14">
        <f>'Absolute counts'!G564/'Absolute counts'!G$1246*10000</f>
        <v>0</v>
      </c>
      <c r="H564" s="14">
        <f>'Absolute counts'!H564/'Absolute counts'!H$1246*10000</f>
        <v>0</v>
      </c>
      <c r="I564" s="14">
        <f>'Absolute counts'!I564/'Absolute counts'!I$1246*10000</f>
        <v>0</v>
      </c>
      <c r="J564" s="14">
        <f>'Absolute counts'!J564/'Absolute counts'!J$1246*10000</f>
        <v>0</v>
      </c>
      <c r="K564" s="14">
        <f>'Absolute counts'!K564/'Absolute counts'!K$1246*10000</f>
        <v>0</v>
      </c>
      <c r="L564" s="14">
        <f>'Absolute counts'!L564/'Absolute counts'!L$1246*10000</f>
        <v>0</v>
      </c>
      <c r="M564">
        <f>'Absolute counts'!M564/'Absolute counts'!M$1246*10000</f>
        <v>0</v>
      </c>
      <c r="N564">
        <f>'Absolute counts'!N564/'Absolute counts'!N$1246*10000</f>
        <v>0</v>
      </c>
      <c r="O564">
        <f>'Absolute counts'!O564/'Absolute counts'!O$1246*10000</f>
        <v>0</v>
      </c>
      <c r="P564">
        <f>'Absolute counts'!P564/'Absolute counts'!P$1246*10000</f>
        <v>0</v>
      </c>
      <c r="Q564">
        <f t="shared" si="32"/>
        <v>0</v>
      </c>
      <c r="R564" t="str">
        <f t="shared" si="33"/>
        <v/>
      </c>
      <c r="S564">
        <f t="shared" si="34"/>
        <v>0</v>
      </c>
      <c r="T564">
        <f t="shared" si="35"/>
        <v>0</v>
      </c>
    </row>
    <row r="565" spans="1:20" x14ac:dyDescent="0.25">
      <c r="A565">
        <v>573</v>
      </c>
      <c r="B565" t="s">
        <v>224</v>
      </c>
      <c r="C565">
        <v>15800</v>
      </c>
      <c r="D565">
        <v>409</v>
      </c>
      <c r="E565" s="14">
        <f>'Absolute counts'!E565/'Absolute counts'!E$1246*10000</f>
        <v>0.96449496487146658</v>
      </c>
      <c r="F565" s="14">
        <f>'Absolute counts'!F565/'Absolute counts'!F$1246*10000</f>
        <v>1.1021374490958984</v>
      </c>
      <c r="G565" s="14">
        <f>'Absolute counts'!G565/'Absolute counts'!G$1246*10000</f>
        <v>2.410735810141162</v>
      </c>
      <c r="H565" s="14">
        <f>'Absolute counts'!H565/'Absolute counts'!H$1246*10000</f>
        <v>2.3423724494272631</v>
      </c>
      <c r="I565" s="14">
        <f>'Absolute counts'!I565/'Absolute counts'!I$1246*10000</f>
        <v>2.1573962323232196</v>
      </c>
      <c r="J565" s="14">
        <f>'Absolute counts'!J565/'Absolute counts'!J$1246*10000</f>
        <v>2.2159076096874264</v>
      </c>
      <c r="K565" s="14">
        <f>'Absolute counts'!K565/'Absolute counts'!K$1246*10000</f>
        <v>1.0029367683682218</v>
      </c>
      <c r="L565" s="14">
        <f>'Absolute counts'!L565/'Absolute counts'!L$1246*10000</f>
        <v>7.0745447399449759</v>
      </c>
      <c r="M565">
        <f>'Absolute counts'!M565/'Absolute counts'!M$1246*10000</f>
        <v>4.3341463265043272</v>
      </c>
      <c r="N565">
        <f>'Absolute counts'!N565/'Absolute counts'!N$1246*10000</f>
        <v>0.68300762407260374</v>
      </c>
      <c r="O565">
        <f>'Absolute counts'!O565/'Absolute counts'!O$1246*10000</f>
        <v>1.1442774403826763</v>
      </c>
      <c r="P565">
        <f>'Absolute counts'!P565/'Absolute counts'!P$1246*10000</f>
        <v>0.43747801217282567</v>
      </c>
      <c r="Q565">
        <f t="shared" si="32"/>
        <v>1</v>
      </c>
      <c r="R565">
        <f t="shared" si="33"/>
        <v>0.39379833185727653</v>
      </c>
      <c r="S565">
        <f t="shared" si="34"/>
        <v>1.7422830405592369</v>
      </c>
      <c r="T565">
        <f t="shared" si="35"/>
        <v>2.7346908286154816</v>
      </c>
    </row>
    <row r="566" spans="1:20" x14ac:dyDescent="0.25">
      <c r="A566">
        <v>574</v>
      </c>
      <c r="B566" t="s">
        <v>225</v>
      </c>
      <c r="C566">
        <v>88100</v>
      </c>
      <c r="D566">
        <v>987</v>
      </c>
      <c r="E566" s="14">
        <f>'Absolute counts'!E566/'Absolute counts'!E$1246*10000</f>
        <v>0</v>
      </c>
      <c r="F566" s="14">
        <f>'Absolute counts'!F566/'Absolute counts'!F$1246*10000</f>
        <v>0</v>
      </c>
      <c r="G566" s="14">
        <f>'Absolute counts'!G566/'Absolute counts'!G$1246*10000</f>
        <v>0</v>
      </c>
      <c r="H566" s="14">
        <f>'Absolute counts'!H566/'Absolute counts'!H$1246*10000</f>
        <v>0</v>
      </c>
      <c r="I566" s="14">
        <f>'Absolute counts'!I566/'Absolute counts'!I$1246*10000</f>
        <v>0</v>
      </c>
      <c r="J566" s="14">
        <f>'Absolute counts'!J566/'Absolute counts'!J$1246*10000</f>
        <v>0.23897042849570288</v>
      </c>
      <c r="K566" s="14">
        <f>'Absolute counts'!K566/'Absolute counts'!K$1246*10000</f>
        <v>2.2460133263457362</v>
      </c>
      <c r="L566" s="14">
        <f>'Absolute counts'!L566/'Absolute counts'!L$1246*10000</f>
        <v>0</v>
      </c>
      <c r="M566">
        <f>'Absolute counts'!M566/'Absolute counts'!M$1246*10000</f>
        <v>0.9404279765056559</v>
      </c>
      <c r="N566">
        <f>'Absolute counts'!N566/'Absolute counts'!N$1246*10000</f>
        <v>0</v>
      </c>
      <c r="O566">
        <f>'Absolute counts'!O566/'Absolute counts'!O$1246*10000</f>
        <v>0</v>
      </c>
      <c r="P566">
        <f>'Absolute counts'!P566/'Absolute counts'!P$1246*10000</f>
        <v>4.5570626268002679E-2</v>
      </c>
      <c r="Q566">
        <f t="shared" si="32"/>
        <v>1</v>
      </c>
      <c r="R566">
        <f t="shared" si="33"/>
        <v>0.70863351622985271</v>
      </c>
      <c r="S566">
        <f t="shared" si="34"/>
        <v>0.35499767926306275</v>
      </c>
      <c r="T566">
        <f t="shared" si="35"/>
        <v>0.19719972055473173</v>
      </c>
    </row>
    <row r="567" spans="1:20" x14ac:dyDescent="0.25">
      <c r="A567">
        <v>575</v>
      </c>
      <c r="B567" t="s">
        <v>226</v>
      </c>
      <c r="C567">
        <v>68700</v>
      </c>
      <c r="D567">
        <v>51</v>
      </c>
      <c r="E567" s="14">
        <f>'Absolute counts'!E567/'Absolute counts'!E$1246*10000</f>
        <v>9.2382349044917582</v>
      </c>
      <c r="F567" s="14">
        <f>'Absolute counts'!F567/'Absolute counts'!F$1246*10000</f>
        <v>0.13951106950580994</v>
      </c>
      <c r="G567" s="14">
        <f>'Absolute counts'!G567/'Absolute counts'!G$1246*10000</f>
        <v>0.67857748729899381</v>
      </c>
      <c r="H567" s="14">
        <f>'Absolute counts'!H567/'Absolute counts'!H$1246*10000</f>
        <v>9.2855611431693141</v>
      </c>
      <c r="I567" s="14">
        <f>'Absolute counts'!I567/'Absolute counts'!I$1246*10000</f>
        <v>6.3735648692063123</v>
      </c>
      <c r="J567" s="14">
        <f>'Absolute counts'!J567/'Absolute counts'!J$1246*10000</f>
        <v>1.3686488177481164</v>
      </c>
      <c r="K567" s="14">
        <f>'Absolute counts'!K567/'Absolute counts'!K$1246*10000</f>
        <v>16.414260913293997</v>
      </c>
      <c r="L567" s="14">
        <f>'Absolute counts'!L567/'Absolute counts'!L$1246*10000</f>
        <v>0.38295256427052576</v>
      </c>
      <c r="M567">
        <f>'Absolute counts'!M567/'Absolute counts'!M$1246*10000</f>
        <v>0.20444086445775128</v>
      </c>
      <c r="N567">
        <f>'Absolute counts'!N567/'Absolute counts'!N$1246*10000</f>
        <v>8.0424147734549081</v>
      </c>
      <c r="O567">
        <f>'Absolute counts'!O567/'Absolute counts'!O$1246*10000</f>
        <v>1.9415199193378199</v>
      </c>
      <c r="P567">
        <f>'Absolute counts'!P567/'Absolute counts'!P$1246*10000</f>
        <v>15.029192543187284</v>
      </c>
      <c r="Q567">
        <f t="shared" si="32"/>
        <v>1</v>
      </c>
      <c r="R567">
        <f t="shared" si="33"/>
        <v>0.76718631411593119</v>
      </c>
      <c r="S567">
        <f t="shared" si="34"/>
        <v>6.2140513149591863</v>
      </c>
      <c r="T567">
        <f t="shared" si="35"/>
        <v>5.1201041329416572</v>
      </c>
    </row>
    <row r="568" spans="1:20" x14ac:dyDescent="0.25">
      <c r="A568">
        <v>576</v>
      </c>
      <c r="B568" t="s">
        <v>849</v>
      </c>
      <c r="C568">
        <v>92600</v>
      </c>
      <c r="D568">
        <v>370</v>
      </c>
      <c r="E568" s="14">
        <f>'Absolute counts'!E568/'Absolute counts'!E$1246*10000</f>
        <v>0</v>
      </c>
      <c r="F568" s="14">
        <f>'Absolute counts'!F568/'Absolute counts'!F$1246*10000</f>
        <v>0</v>
      </c>
      <c r="G568" s="14">
        <f>'Absolute counts'!G568/'Absolute counts'!G$1246*10000</f>
        <v>0</v>
      </c>
      <c r="H568" s="14">
        <f>'Absolute counts'!H568/'Absolute counts'!H$1246*10000</f>
        <v>0</v>
      </c>
      <c r="I568" s="14">
        <f>'Absolute counts'!I568/'Absolute counts'!I$1246*10000</f>
        <v>0</v>
      </c>
      <c r="J568" s="14">
        <f>'Absolute counts'!J568/'Absolute counts'!J$1246*10000</f>
        <v>0</v>
      </c>
      <c r="K568" s="14">
        <f>'Absolute counts'!K568/'Absolute counts'!K$1246*10000</f>
        <v>0</v>
      </c>
      <c r="L568" s="14">
        <f>'Absolute counts'!L568/'Absolute counts'!L$1246*10000</f>
        <v>0</v>
      </c>
      <c r="M568">
        <f>'Absolute counts'!M568/'Absolute counts'!M$1246*10000</f>
        <v>0</v>
      </c>
      <c r="N568">
        <f>'Absolute counts'!N568/'Absolute counts'!N$1246*10000</f>
        <v>0</v>
      </c>
      <c r="O568">
        <f>'Absolute counts'!O568/'Absolute counts'!O$1246*10000</f>
        <v>0</v>
      </c>
      <c r="P568">
        <f>'Absolute counts'!P568/'Absolute counts'!P$1246*10000</f>
        <v>0</v>
      </c>
      <c r="Q568">
        <f t="shared" si="32"/>
        <v>0</v>
      </c>
      <c r="R568" t="str">
        <f t="shared" si="33"/>
        <v/>
      </c>
      <c r="S568">
        <f t="shared" si="34"/>
        <v>0</v>
      </c>
      <c r="T568">
        <f t="shared" si="35"/>
        <v>0</v>
      </c>
    </row>
    <row r="569" spans="1:20" x14ac:dyDescent="0.25">
      <c r="A569">
        <v>577</v>
      </c>
      <c r="B569" t="s">
        <v>227</v>
      </c>
      <c r="C569">
        <v>6600</v>
      </c>
      <c r="D569">
        <v>369</v>
      </c>
      <c r="E569" s="14">
        <f>'Absolute counts'!E569/'Absolute counts'!E$1246*10000</f>
        <v>15.071686378774604</v>
      </c>
      <c r="F569" s="14">
        <f>'Absolute counts'!F569/'Absolute counts'!F$1246*10000</f>
        <v>6.7244335501800396</v>
      </c>
      <c r="G569" s="14">
        <f>'Absolute counts'!G569/'Absolute counts'!G$1246*10000</f>
        <v>10.410807239350351</v>
      </c>
      <c r="H569" s="14">
        <f>'Absolute counts'!H569/'Absolute counts'!H$1246*10000</f>
        <v>9.1634831002024217</v>
      </c>
      <c r="I569" s="14">
        <f>'Absolute counts'!I569/'Absolute counts'!I$1246*10000</f>
        <v>11.341740192784927</v>
      </c>
      <c r="J569" s="14">
        <f>'Absolute counts'!J569/'Absolute counts'!J$1246*10000</f>
        <v>15.728599111898989</v>
      </c>
      <c r="K569" s="14">
        <f>'Absolute counts'!K569/'Absolute counts'!K$1246*10000</f>
        <v>6.3707673596347609</v>
      </c>
      <c r="L569" s="14">
        <f>'Absolute counts'!L569/'Absolute counts'!L$1246*10000</f>
        <v>12.214171260417821</v>
      </c>
      <c r="M569">
        <f>'Absolute counts'!M569/'Absolute counts'!M$1246*10000</f>
        <v>11.428244323188295</v>
      </c>
      <c r="N569">
        <f>'Absolute counts'!N569/'Absolute counts'!N$1246*10000</f>
        <v>25.202981328279076</v>
      </c>
      <c r="O569">
        <f>'Absolute counts'!O569/'Absolute counts'!O$1246*10000</f>
        <v>12.990362745327925</v>
      </c>
      <c r="P569">
        <f>'Absolute counts'!P569/'Absolute counts'!P$1246*10000</f>
        <v>7.6832075887852511</v>
      </c>
      <c r="Q569">
        <f t="shared" si="32"/>
        <v>1</v>
      </c>
      <c r="R569">
        <f t="shared" si="33"/>
        <v>0.30487195873287282</v>
      </c>
      <c r="S569">
        <f t="shared" si="34"/>
        <v>10.687359561832299</v>
      </c>
      <c r="T569">
        <f t="shared" si="35"/>
        <v>13.903793449199673</v>
      </c>
    </row>
    <row r="570" spans="1:20" x14ac:dyDescent="0.25">
      <c r="A570">
        <v>578</v>
      </c>
      <c r="B570" t="s">
        <v>850</v>
      </c>
      <c r="C570">
        <v>54200</v>
      </c>
      <c r="D570">
        <v>367</v>
      </c>
      <c r="E570" s="14">
        <f>'Absolute counts'!E570/'Absolute counts'!E$1246*10000</f>
        <v>0</v>
      </c>
      <c r="F570" s="14">
        <f>'Absolute counts'!F570/'Absolute counts'!F$1246*10000</f>
        <v>0</v>
      </c>
      <c r="G570" s="14">
        <f>'Absolute counts'!G570/'Absolute counts'!G$1246*10000</f>
        <v>0</v>
      </c>
      <c r="H570" s="14">
        <f>'Absolute counts'!H570/'Absolute counts'!H$1246*10000</f>
        <v>0</v>
      </c>
      <c r="I570" s="14">
        <f>'Absolute counts'!I570/'Absolute counts'!I$1246*10000</f>
        <v>0</v>
      </c>
      <c r="J570" s="14">
        <f>'Absolute counts'!J570/'Absolute counts'!J$1246*10000</f>
        <v>0</v>
      </c>
      <c r="K570" s="14">
        <f>'Absolute counts'!K570/'Absolute counts'!K$1246*10000</f>
        <v>0</v>
      </c>
      <c r="L570" s="14">
        <f>'Absolute counts'!L570/'Absolute counts'!L$1246*10000</f>
        <v>0</v>
      </c>
      <c r="M570">
        <f>'Absolute counts'!M570/'Absolute counts'!M$1246*10000</f>
        <v>0</v>
      </c>
      <c r="N570">
        <f>'Absolute counts'!N570/'Absolute counts'!N$1246*10000</f>
        <v>0</v>
      </c>
      <c r="O570">
        <f>'Absolute counts'!O570/'Absolute counts'!O$1246*10000</f>
        <v>0</v>
      </c>
      <c r="P570">
        <f>'Absolute counts'!P570/'Absolute counts'!P$1246*10000</f>
        <v>0</v>
      </c>
      <c r="Q570">
        <f t="shared" si="32"/>
        <v>0</v>
      </c>
      <c r="R570" t="str">
        <f t="shared" si="33"/>
        <v/>
      </c>
      <c r="S570">
        <f t="shared" si="34"/>
        <v>0</v>
      </c>
      <c r="T570">
        <f t="shared" si="35"/>
        <v>0</v>
      </c>
    </row>
    <row r="571" spans="1:20" x14ac:dyDescent="0.25">
      <c r="A571">
        <v>579</v>
      </c>
      <c r="B571" t="s">
        <v>851</v>
      </c>
      <c r="C571">
        <v>106300</v>
      </c>
      <c r="D571">
        <v>956</v>
      </c>
      <c r="E571" s="14">
        <f>'Absolute counts'!E571/'Absolute counts'!E$1246*10000</f>
        <v>0</v>
      </c>
      <c r="F571" s="14">
        <f>'Absolute counts'!F571/'Absolute counts'!F$1246*10000</f>
        <v>0</v>
      </c>
      <c r="G571" s="14">
        <f>'Absolute counts'!G571/'Absolute counts'!G$1246*10000</f>
        <v>0</v>
      </c>
      <c r="H571" s="14">
        <f>'Absolute counts'!H571/'Absolute counts'!H$1246*10000</f>
        <v>0</v>
      </c>
      <c r="I571" s="14">
        <f>'Absolute counts'!I571/'Absolute counts'!I$1246*10000</f>
        <v>0</v>
      </c>
      <c r="J571" s="14">
        <f>'Absolute counts'!J571/'Absolute counts'!J$1246*10000</f>
        <v>0</v>
      </c>
      <c r="K571" s="14">
        <f>'Absolute counts'!K571/'Absolute counts'!K$1246*10000</f>
        <v>0</v>
      </c>
      <c r="L571" s="14">
        <f>'Absolute counts'!L571/'Absolute counts'!L$1246*10000</f>
        <v>0</v>
      </c>
      <c r="M571">
        <f>'Absolute counts'!M571/'Absolute counts'!M$1246*10000</f>
        <v>0</v>
      </c>
      <c r="N571">
        <f>'Absolute counts'!N571/'Absolute counts'!N$1246*10000</f>
        <v>0</v>
      </c>
      <c r="O571">
        <f>'Absolute counts'!O571/'Absolute counts'!O$1246*10000</f>
        <v>0</v>
      </c>
      <c r="P571">
        <f>'Absolute counts'!P571/'Absolute counts'!P$1246*10000</f>
        <v>0</v>
      </c>
      <c r="Q571">
        <f t="shared" si="32"/>
        <v>0</v>
      </c>
      <c r="R571" t="str">
        <f t="shared" si="33"/>
        <v/>
      </c>
      <c r="S571">
        <f t="shared" si="34"/>
        <v>0</v>
      </c>
      <c r="T571">
        <f t="shared" si="35"/>
        <v>0</v>
      </c>
    </row>
    <row r="572" spans="1:20" x14ac:dyDescent="0.25">
      <c r="A572">
        <v>580</v>
      </c>
      <c r="B572" t="s">
        <v>228</v>
      </c>
      <c r="C572">
        <v>79500</v>
      </c>
      <c r="D572">
        <v>339</v>
      </c>
      <c r="E572" s="14">
        <f>'Absolute counts'!E572/'Absolute counts'!E$1246*10000</f>
        <v>1.4990343429930022</v>
      </c>
      <c r="F572" s="14">
        <f>'Absolute counts'!F572/'Absolute counts'!F$1246*10000</f>
        <v>0</v>
      </c>
      <c r="G572" s="14">
        <f>'Absolute counts'!G572/'Absolute counts'!G$1246*10000</f>
        <v>0.19643032527076135</v>
      </c>
      <c r="H572" s="14">
        <f>'Absolute counts'!H572/'Absolute counts'!H$1246*10000</f>
        <v>12.177284785947597</v>
      </c>
      <c r="I572" s="14">
        <f>'Absolute counts'!I572/'Absolute counts'!I$1246*10000</f>
        <v>5.3010307422799112</v>
      </c>
      <c r="J572" s="14">
        <f>'Absolute counts'!J572/'Absolute counts'!J$1246*10000</f>
        <v>1.2600258957046151</v>
      </c>
      <c r="K572" s="14">
        <f>'Absolute counts'!K572/'Absolute counts'!K$1246*10000</f>
        <v>9.8316055040039778</v>
      </c>
      <c r="L572" s="14">
        <f>'Absolute counts'!L572/'Absolute counts'!L$1246*10000</f>
        <v>0.30233097179252033</v>
      </c>
      <c r="M572">
        <f>'Absolute counts'!M572/'Absolute counts'!M$1246*10000</f>
        <v>2.0444086445775129E-2</v>
      </c>
      <c r="N572">
        <f>'Absolute counts'!N572/'Absolute counts'!N$1246*10000</f>
        <v>1.4001656293488376</v>
      </c>
      <c r="O572">
        <f>'Absolute counts'!O572/'Absolute counts'!O$1246*10000</f>
        <v>7.1376650174689891</v>
      </c>
      <c r="P572">
        <f>'Absolute counts'!P572/'Absolute counts'!P$1246*10000</f>
        <v>5.5869587804571283</v>
      </c>
      <c r="Q572">
        <f t="shared" si="32"/>
        <v>1</v>
      </c>
      <c r="R572">
        <f t="shared" si="33"/>
        <v>0.58513092528503141</v>
      </c>
      <c r="S572">
        <f t="shared" si="34"/>
        <v>4.3236302280285521</v>
      </c>
      <c r="T572">
        <f t="shared" si="35"/>
        <v>2.8895128971026502</v>
      </c>
    </row>
    <row r="573" spans="1:20" x14ac:dyDescent="0.25">
      <c r="A573">
        <v>581</v>
      </c>
      <c r="B573" t="s">
        <v>229</v>
      </c>
      <c r="C573">
        <v>52700</v>
      </c>
      <c r="D573">
        <v>826</v>
      </c>
      <c r="E573" s="14">
        <f>'Absolute counts'!E573/'Absolute counts'!E$1246*10000</f>
        <v>0</v>
      </c>
      <c r="F573" s="14">
        <f>'Absolute counts'!F573/'Absolute counts'!F$1246*10000</f>
        <v>0</v>
      </c>
      <c r="G573" s="14">
        <f>'Absolute counts'!G573/'Absolute counts'!G$1246*10000</f>
        <v>0</v>
      </c>
      <c r="H573" s="14">
        <f>'Absolute counts'!H573/'Absolute counts'!H$1246*10000</f>
        <v>1.0300334875331614</v>
      </c>
      <c r="I573" s="14">
        <f>'Absolute counts'!I573/'Absolute counts'!I$1246*10000</f>
        <v>0.32052744023087842</v>
      </c>
      <c r="J573" s="14">
        <f>'Absolute counts'!J573/'Absolute counts'!J$1246*10000</f>
        <v>0.41276710376530495</v>
      </c>
      <c r="K573" s="14">
        <f>'Absolute counts'!K573/'Absolute counts'!K$1246*10000</f>
        <v>0.31076913949437857</v>
      </c>
      <c r="L573" s="14">
        <f>'Absolute counts'!L573/'Absolute counts'!L$1246*10000</f>
        <v>0</v>
      </c>
      <c r="M573">
        <f>'Absolute counts'!M573/'Absolute counts'!M$1246*10000</f>
        <v>0.6337666798190289</v>
      </c>
      <c r="N573">
        <f>'Absolute counts'!N573/'Absolute counts'!N$1246*10000</f>
        <v>0.46956774154991504</v>
      </c>
      <c r="O573">
        <f>'Absolute counts'!O573/'Absolute counts'!O$1246*10000</f>
        <v>0.65655262972776507</v>
      </c>
      <c r="P573">
        <f>'Absolute counts'!P573/'Absolute counts'!P$1246*10000</f>
        <v>0</v>
      </c>
      <c r="Q573">
        <f t="shared" si="32"/>
        <v>1</v>
      </c>
      <c r="R573">
        <f t="shared" si="33"/>
        <v>0.79342648519298342</v>
      </c>
      <c r="S573">
        <f t="shared" si="34"/>
        <v>0.29629959586053189</v>
      </c>
      <c r="T573">
        <f t="shared" si="35"/>
        <v>0.35197741021934181</v>
      </c>
    </row>
    <row r="574" spans="1:20" x14ac:dyDescent="0.25">
      <c r="A574">
        <v>582</v>
      </c>
      <c r="B574" t="s">
        <v>230</v>
      </c>
      <c r="C574">
        <v>22300</v>
      </c>
      <c r="D574">
        <v>731</v>
      </c>
      <c r="E574" s="14">
        <f>'Absolute counts'!E574/'Absolute counts'!E$1246*10000</f>
        <v>1.1620421263511644E-2</v>
      </c>
      <c r="F574" s="14">
        <f>'Absolute counts'!F574/'Absolute counts'!F$1246*10000</f>
        <v>4.4922564380870798</v>
      </c>
      <c r="G574" s="14">
        <f>'Absolute counts'!G574/'Absolute counts'!G$1246*10000</f>
        <v>0.58929097581228396</v>
      </c>
      <c r="H574" s="14">
        <f>'Absolute counts'!H574/'Absolute counts'!H$1246*10000</f>
        <v>0.63327984789075842</v>
      </c>
      <c r="I574" s="14">
        <f>'Absolute counts'!I574/'Absolute counts'!I$1246*10000</f>
        <v>0.27121552634920476</v>
      </c>
      <c r="J574" s="14">
        <f>'Absolute counts'!J574/'Absolute counts'!J$1246*10000</f>
        <v>2.4548780381831299</v>
      </c>
      <c r="K574" s="14">
        <f>'Absolute counts'!K574/'Absolute counts'!K$1246*10000</f>
        <v>0</v>
      </c>
      <c r="L574" s="14">
        <f>'Absolute counts'!L574/'Absolute counts'!L$1246*10000</f>
        <v>0.56435114734603797</v>
      </c>
      <c r="M574">
        <f>'Absolute counts'!M574/'Absolute counts'!M$1246*10000</f>
        <v>0.26577312379507662</v>
      </c>
      <c r="N574">
        <f>'Absolute counts'!N574/'Absolute counts'!N$1246*10000</f>
        <v>5.8141023999180383</v>
      </c>
      <c r="O574">
        <f>'Absolute counts'!O574/'Absolute counts'!O$1246*10000</f>
        <v>0.15006917250920346</v>
      </c>
      <c r="P574">
        <f>'Absolute counts'!P574/'Absolute counts'!P$1246*10000</f>
        <v>0.13671187880400801</v>
      </c>
      <c r="Q574">
        <f t="shared" si="32"/>
        <v>1</v>
      </c>
      <c r="R574">
        <f t="shared" si="33"/>
        <v>0.8838236241489259</v>
      </c>
      <c r="S574">
        <f t="shared" si="34"/>
        <v>1.207505892512281</v>
      </c>
      <c r="T574">
        <f t="shared" si="35"/>
        <v>1.3862015444744729</v>
      </c>
    </row>
    <row r="575" spans="1:20" x14ac:dyDescent="0.25">
      <c r="A575">
        <v>583</v>
      </c>
      <c r="B575" t="s">
        <v>231</v>
      </c>
      <c r="C575">
        <v>46600</v>
      </c>
      <c r="D575">
        <v>703</v>
      </c>
      <c r="E575" s="14">
        <f>'Absolute counts'!E575/'Absolute counts'!E$1246*10000</f>
        <v>5.6475247340666597</v>
      </c>
      <c r="F575" s="14">
        <f>'Absolute counts'!F575/'Absolute counts'!F$1246*10000</f>
        <v>1.1160885560464795</v>
      </c>
      <c r="G575" s="14">
        <f>'Absolute counts'!G575/'Absolute counts'!G$1246*10000</f>
        <v>5.8036232466361311</v>
      </c>
      <c r="H575" s="14">
        <f>'Absolute counts'!H575/'Absolute counts'!H$1246*10000</f>
        <v>8.9269568919540649</v>
      </c>
      <c r="I575" s="14">
        <f>'Absolute counts'!I575/'Absolute counts'!I$1246*10000</f>
        <v>16.063355946955173</v>
      </c>
      <c r="J575" s="14">
        <f>'Absolute counts'!J575/'Absolute counts'!J$1246*10000</f>
        <v>7.1908374392797869</v>
      </c>
      <c r="K575" s="14">
        <f>'Absolute counts'!K575/'Absolute counts'!K$1246*10000</f>
        <v>2.0058735367364435</v>
      </c>
      <c r="L575" s="14">
        <f>'Absolute counts'!L575/'Absolute counts'!L$1246*10000</f>
        <v>6.2884842132844225</v>
      </c>
      <c r="M575">
        <f>'Absolute counts'!M575/'Absolute counts'!M$1246*10000</f>
        <v>7.0123216509008683</v>
      </c>
      <c r="N575">
        <f>'Absolute counts'!N575/'Absolute counts'!N$1246*10000</f>
        <v>10.134125622177256</v>
      </c>
      <c r="O575">
        <f>'Absolute counts'!O575/'Absolute counts'!O$1246*10000</f>
        <v>6.1622153961591675</v>
      </c>
      <c r="P575">
        <f>'Absolute counts'!P575/'Absolute counts'!P$1246*10000</f>
        <v>7.0178764452724121</v>
      </c>
      <c r="Q575">
        <f t="shared" si="32"/>
        <v>1</v>
      </c>
      <c r="R575">
        <f t="shared" si="33"/>
        <v>0.78803508574972336</v>
      </c>
      <c r="S575">
        <f t="shared" si="34"/>
        <v>6.6791800502392489</v>
      </c>
      <c r="T575">
        <f t="shared" si="35"/>
        <v>7.323004665558825</v>
      </c>
    </row>
    <row r="576" spans="1:20" x14ac:dyDescent="0.25">
      <c r="A576">
        <v>584</v>
      </c>
      <c r="B576" t="s">
        <v>852</v>
      </c>
      <c r="C576">
        <v>35300</v>
      </c>
      <c r="D576">
        <v>655</v>
      </c>
      <c r="E576" s="14">
        <f>'Absolute counts'!E576/'Absolute counts'!E$1246*10000</f>
        <v>0</v>
      </c>
      <c r="F576" s="14">
        <f>'Absolute counts'!F576/'Absolute counts'!F$1246*10000</f>
        <v>0</v>
      </c>
      <c r="G576" s="14">
        <f>'Absolute counts'!G576/'Absolute counts'!G$1246*10000</f>
        <v>0</v>
      </c>
      <c r="H576" s="14">
        <f>'Absolute counts'!H576/'Absolute counts'!H$1246*10000</f>
        <v>0</v>
      </c>
      <c r="I576" s="14">
        <f>'Absolute counts'!I576/'Absolute counts'!I$1246*10000</f>
        <v>0</v>
      </c>
      <c r="J576" s="14">
        <f>'Absolute counts'!J576/'Absolute counts'!J$1246*10000</f>
        <v>0</v>
      </c>
      <c r="K576" s="14">
        <f>'Absolute counts'!K576/'Absolute counts'!K$1246*10000</f>
        <v>0</v>
      </c>
      <c r="L576" s="14">
        <f>'Absolute counts'!L576/'Absolute counts'!L$1246*10000</f>
        <v>0</v>
      </c>
      <c r="M576">
        <f>'Absolute counts'!M576/'Absolute counts'!M$1246*10000</f>
        <v>0</v>
      </c>
      <c r="N576">
        <f>'Absolute counts'!N576/'Absolute counts'!N$1246*10000</f>
        <v>0</v>
      </c>
      <c r="O576">
        <f>'Absolute counts'!O576/'Absolute counts'!O$1246*10000</f>
        <v>0</v>
      </c>
      <c r="P576">
        <f>'Absolute counts'!P576/'Absolute counts'!P$1246*10000</f>
        <v>0</v>
      </c>
      <c r="Q576">
        <f t="shared" si="32"/>
        <v>0</v>
      </c>
      <c r="R576" t="str">
        <f t="shared" si="33"/>
        <v/>
      </c>
      <c r="S576">
        <f t="shared" si="34"/>
        <v>0</v>
      </c>
      <c r="T576">
        <f t="shared" si="35"/>
        <v>0</v>
      </c>
    </row>
    <row r="577" spans="1:20" x14ac:dyDescent="0.25">
      <c r="A577">
        <v>585</v>
      </c>
      <c r="B577" t="s">
        <v>853</v>
      </c>
      <c r="C577">
        <v>54300</v>
      </c>
      <c r="D577">
        <v>367</v>
      </c>
      <c r="E577" s="14">
        <f>'Absolute counts'!E577/'Absolute counts'!E$1246*10000</f>
        <v>0</v>
      </c>
      <c r="F577" s="14">
        <f>'Absolute counts'!F577/'Absolute counts'!F$1246*10000</f>
        <v>0</v>
      </c>
      <c r="G577" s="14">
        <f>'Absolute counts'!G577/'Absolute counts'!G$1246*10000</f>
        <v>0</v>
      </c>
      <c r="H577" s="14">
        <f>'Absolute counts'!H577/'Absolute counts'!H$1246*10000</f>
        <v>0</v>
      </c>
      <c r="I577" s="14">
        <f>'Absolute counts'!I577/'Absolute counts'!I$1246*10000</f>
        <v>0</v>
      </c>
      <c r="J577" s="14">
        <f>'Absolute counts'!J577/'Absolute counts'!J$1246*10000</f>
        <v>0</v>
      </c>
      <c r="K577" s="14">
        <f>'Absolute counts'!K577/'Absolute counts'!K$1246*10000</f>
        <v>0</v>
      </c>
      <c r="L577" s="14">
        <f>'Absolute counts'!L577/'Absolute counts'!L$1246*10000</f>
        <v>0</v>
      </c>
      <c r="M577">
        <f>'Absolute counts'!M577/'Absolute counts'!M$1246*10000</f>
        <v>0</v>
      </c>
      <c r="N577">
        <f>'Absolute counts'!N577/'Absolute counts'!N$1246*10000</f>
        <v>0</v>
      </c>
      <c r="O577">
        <f>'Absolute counts'!O577/'Absolute counts'!O$1246*10000</f>
        <v>0</v>
      </c>
      <c r="P577">
        <f>'Absolute counts'!P577/'Absolute counts'!P$1246*10000</f>
        <v>0</v>
      </c>
      <c r="Q577">
        <f t="shared" si="32"/>
        <v>0</v>
      </c>
      <c r="R577" t="str">
        <f t="shared" si="33"/>
        <v/>
      </c>
      <c r="S577">
        <f t="shared" si="34"/>
        <v>0</v>
      </c>
      <c r="T577">
        <f t="shared" si="35"/>
        <v>0</v>
      </c>
    </row>
    <row r="578" spans="1:20" x14ac:dyDescent="0.25">
      <c r="A578">
        <v>586</v>
      </c>
      <c r="B578" t="s">
        <v>854</v>
      </c>
      <c r="C578">
        <v>102500</v>
      </c>
      <c r="D578">
        <v>932</v>
      </c>
      <c r="E578" s="14">
        <f>'Absolute counts'!E578/'Absolute counts'!E$1246*10000</f>
        <v>0</v>
      </c>
      <c r="F578" s="14">
        <f>'Absolute counts'!F578/'Absolute counts'!F$1246*10000</f>
        <v>0</v>
      </c>
      <c r="G578" s="14">
        <f>'Absolute counts'!G578/'Absolute counts'!G$1246*10000</f>
        <v>0</v>
      </c>
      <c r="H578" s="14">
        <f>'Absolute counts'!H578/'Absolute counts'!H$1246*10000</f>
        <v>0</v>
      </c>
      <c r="I578" s="14">
        <f>'Absolute counts'!I578/'Absolute counts'!I$1246*10000</f>
        <v>0</v>
      </c>
      <c r="J578" s="14">
        <f>'Absolute counts'!J578/'Absolute counts'!J$1246*10000</f>
        <v>0</v>
      </c>
      <c r="K578" s="14">
        <f>'Absolute counts'!K578/'Absolute counts'!K$1246*10000</f>
        <v>0</v>
      </c>
      <c r="L578" s="14">
        <f>'Absolute counts'!L578/'Absolute counts'!L$1246*10000</f>
        <v>0</v>
      </c>
      <c r="M578">
        <f>'Absolute counts'!M578/'Absolute counts'!M$1246*10000</f>
        <v>0</v>
      </c>
      <c r="N578">
        <f>'Absolute counts'!N578/'Absolute counts'!N$1246*10000</f>
        <v>0</v>
      </c>
      <c r="O578">
        <f>'Absolute counts'!O578/'Absolute counts'!O$1246*10000</f>
        <v>0</v>
      </c>
      <c r="P578">
        <f>'Absolute counts'!P578/'Absolute counts'!P$1246*10000</f>
        <v>0</v>
      </c>
      <c r="Q578">
        <f t="shared" si="32"/>
        <v>0</v>
      </c>
      <c r="R578" t="str">
        <f t="shared" si="33"/>
        <v/>
      </c>
      <c r="S578">
        <f t="shared" si="34"/>
        <v>0</v>
      </c>
      <c r="T578">
        <f t="shared" si="35"/>
        <v>0</v>
      </c>
    </row>
    <row r="579" spans="1:20" x14ac:dyDescent="0.25">
      <c r="A579">
        <v>587</v>
      </c>
      <c r="B579" t="s">
        <v>232</v>
      </c>
      <c r="C579">
        <v>81800</v>
      </c>
      <c r="D579">
        <v>795</v>
      </c>
      <c r="E579" s="14">
        <f>'Absolute counts'!E579/'Absolute counts'!E$1246*10000</f>
        <v>0.10458379137160481</v>
      </c>
      <c r="F579" s="14">
        <f>'Absolute counts'!F579/'Absolute counts'!F$1246*10000</f>
        <v>0</v>
      </c>
      <c r="G579" s="14">
        <f>'Absolute counts'!G579/'Absolute counts'!G$1246*10000</f>
        <v>0</v>
      </c>
      <c r="H579" s="14">
        <f>'Absolute counts'!H579/'Absolute counts'!H$1246*10000</f>
        <v>7.6298776854308251E-3</v>
      </c>
      <c r="I579" s="14">
        <f>'Absolute counts'!I579/'Absolute counts'!I$1246*10000</f>
        <v>4.9311913881673594E-2</v>
      </c>
      <c r="J579" s="14">
        <f>'Absolute counts'!J579/'Absolute counts'!J$1246*10000</f>
        <v>0</v>
      </c>
      <c r="K579" s="14">
        <f>'Absolute counts'!K579/'Absolute counts'!K$1246*10000</f>
        <v>0</v>
      </c>
      <c r="L579" s="14">
        <f>'Absolute counts'!L579/'Absolute counts'!L$1246*10000</f>
        <v>0</v>
      </c>
      <c r="M579">
        <f>'Absolute counts'!M579/'Absolute counts'!M$1246*10000</f>
        <v>0</v>
      </c>
      <c r="N579">
        <f>'Absolute counts'!N579/'Absolute counts'!N$1246*10000</f>
        <v>3.4150381203630183E-2</v>
      </c>
      <c r="O579">
        <f>'Absolute counts'!O579/'Absolute counts'!O$1246*10000</f>
        <v>0</v>
      </c>
      <c r="P579">
        <f>'Absolute counts'!P579/'Absolute counts'!P$1246*10000</f>
        <v>0.1549401293112091</v>
      </c>
      <c r="Q579">
        <f t="shared" ref="Q579:Q642" si="36">IF(AND(S579=0,T579=0),0,1)</f>
        <v>1</v>
      </c>
      <c r="R579">
        <f t="shared" ref="R579:R642" si="37">IFERROR(_xlfn.T.TEST(E579:K579,L579:P579,2,2),"")</f>
        <v>0.64278451789750202</v>
      </c>
      <c r="S579">
        <f t="shared" ref="S579:S642" si="38">AVERAGE(E579:K579)</f>
        <v>2.3075083276958459E-2</v>
      </c>
      <c r="T579">
        <f t="shared" ref="T579:T642" si="39">AVERAGE(L579:P579)</f>
        <v>3.7818102102967856E-2</v>
      </c>
    </row>
    <row r="580" spans="1:20" x14ac:dyDescent="0.25">
      <c r="A580">
        <v>588</v>
      </c>
      <c r="B580" t="s">
        <v>233</v>
      </c>
      <c r="C580">
        <v>19600</v>
      </c>
      <c r="D580">
        <v>48</v>
      </c>
      <c r="E580" s="14">
        <f>'Absolute counts'!E580/'Absolute counts'!E$1246*10000</f>
        <v>0</v>
      </c>
      <c r="F580" s="14">
        <f>'Absolute counts'!F580/'Absolute counts'!F$1246*10000</f>
        <v>0</v>
      </c>
      <c r="G580" s="14">
        <f>'Absolute counts'!G580/'Absolute counts'!G$1246*10000</f>
        <v>0</v>
      </c>
      <c r="H580" s="14">
        <f>'Absolute counts'!H580/'Absolute counts'!H$1246*10000</f>
        <v>0</v>
      </c>
      <c r="I580" s="14">
        <f>'Absolute counts'!I580/'Absolute counts'!I$1246*10000</f>
        <v>0</v>
      </c>
      <c r="J580" s="14">
        <f>'Absolute counts'!J580/'Absolute counts'!J$1246*10000</f>
        <v>0</v>
      </c>
      <c r="K580" s="14">
        <f>'Absolute counts'!K580/'Absolute counts'!K$1246*10000</f>
        <v>0</v>
      </c>
      <c r="L580" s="14">
        <f>'Absolute counts'!L580/'Absolute counts'!L$1246*10000</f>
        <v>0</v>
      </c>
      <c r="M580">
        <f>'Absolute counts'!M580/'Absolute counts'!M$1246*10000</f>
        <v>0</v>
      </c>
      <c r="N580">
        <f>'Absolute counts'!N580/'Absolute counts'!N$1246*10000</f>
        <v>0</v>
      </c>
      <c r="O580">
        <f>'Absolute counts'!O580/'Absolute counts'!O$1246*10000</f>
        <v>0</v>
      </c>
      <c r="P580">
        <f>'Absolute counts'!P580/'Absolute counts'!P$1246*10000</f>
        <v>0</v>
      </c>
      <c r="Q580">
        <f t="shared" si="36"/>
        <v>0</v>
      </c>
      <c r="R580" t="str">
        <f t="shared" si="37"/>
        <v/>
      </c>
      <c r="S580">
        <f t="shared" si="38"/>
        <v>0</v>
      </c>
      <c r="T580">
        <f t="shared" si="39"/>
        <v>0</v>
      </c>
    </row>
    <row r="581" spans="1:20" x14ac:dyDescent="0.25">
      <c r="A581">
        <v>589</v>
      </c>
      <c r="B581" t="s">
        <v>234</v>
      </c>
      <c r="C581">
        <v>31800</v>
      </c>
      <c r="D581">
        <v>698</v>
      </c>
      <c r="E581" s="14">
        <f>'Absolute counts'!E581/'Absolute counts'!E$1246*10000</f>
        <v>2.5564926779725621</v>
      </c>
      <c r="F581" s="14">
        <f>'Absolute counts'!F581/'Absolute counts'!F$1246*10000</f>
        <v>3.3203634542382763</v>
      </c>
      <c r="G581" s="14">
        <f>'Absolute counts'!G581/'Absolute counts'!G$1246*10000</f>
        <v>1.517870695274065</v>
      </c>
      <c r="H581" s="14">
        <f>'Absolute counts'!H581/'Absolute counts'!H$1246*10000</f>
        <v>4.3414004030101392</v>
      </c>
      <c r="I581" s="14">
        <f>'Absolute counts'!I581/'Absolute counts'!I$1246*10000</f>
        <v>0.96158232069263516</v>
      </c>
      <c r="J581" s="14">
        <f>'Absolute counts'!J581/'Absolute counts'!J$1246*10000</f>
        <v>1.0427800516176127</v>
      </c>
      <c r="K581" s="14">
        <f>'Absolute counts'!K581/'Absolute counts'!K$1246*10000</f>
        <v>0.43790196928753344</v>
      </c>
      <c r="L581" s="14">
        <f>'Absolute counts'!L581/'Absolute counts'!L$1246*10000</f>
        <v>6.9133015549889647</v>
      </c>
      <c r="M581">
        <f>'Absolute counts'!M581/'Absolute counts'!M$1246*10000</f>
        <v>3.7821559924683985</v>
      </c>
      <c r="N581">
        <f>'Absolute counts'!N581/'Absolute counts'!N$1246*10000</f>
        <v>2.8088688539985829</v>
      </c>
      <c r="O581">
        <f>'Absolute counts'!O581/'Absolute counts'!O$1246*10000</f>
        <v>1.9321405960559948</v>
      </c>
      <c r="P581">
        <f>'Absolute counts'!P581/'Absolute counts'!P$1246*10000</f>
        <v>4.4112366227426589</v>
      </c>
      <c r="Q581">
        <f t="shared" si="36"/>
        <v>1</v>
      </c>
      <c r="R581">
        <f t="shared" si="37"/>
        <v>6.9108310370424919E-2</v>
      </c>
      <c r="S581">
        <f t="shared" si="38"/>
        <v>2.0254845102989747</v>
      </c>
      <c r="T581">
        <f t="shared" si="39"/>
        <v>3.96954072405092</v>
      </c>
    </row>
    <row r="582" spans="1:20" x14ac:dyDescent="0.25">
      <c r="A582">
        <v>590</v>
      </c>
      <c r="B582" t="s">
        <v>235</v>
      </c>
      <c r="C582">
        <v>27100</v>
      </c>
      <c r="D582">
        <v>886</v>
      </c>
      <c r="E582" s="14">
        <f>'Absolute counts'!E582/'Absolute counts'!E$1246*10000</f>
        <v>34.861263790534935</v>
      </c>
      <c r="F582" s="14">
        <f>'Absolute counts'!F582/'Absolute counts'!F$1246*10000</f>
        <v>4.994496288307996</v>
      </c>
      <c r="G582" s="14">
        <f>'Absolute counts'!G582/'Absolute counts'!G$1246*10000</f>
        <v>5.3214760846078981</v>
      </c>
      <c r="H582" s="14">
        <f>'Absolute counts'!H582/'Absolute counts'!H$1246*10000</f>
        <v>21.18054045475597</v>
      </c>
      <c r="I582" s="14">
        <f>'Absolute counts'!I582/'Absolute counts'!I$1246*10000</f>
        <v>18.39334387786425</v>
      </c>
      <c r="J582" s="14">
        <f>'Absolute counts'!J582/'Absolute counts'!J$1246*10000</f>
        <v>30.848909860354372</v>
      </c>
      <c r="K582" s="14">
        <f>'Absolute counts'!K582/'Absolute counts'!K$1246*10000</f>
        <v>18.406008580053424</v>
      </c>
      <c r="L582" s="14">
        <f>'Absolute counts'!L582/'Absolute counts'!L$1246*10000</f>
        <v>5.4621128903848675</v>
      </c>
      <c r="M582">
        <f>'Absolute counts'!M582/'Absolute counts'!M$1246*10000</f>
        <v>18.808559530113115</v>
      </c>
      <c r="N582">
        <f>'Absolute counts'!N582/'Absolute counts'!N$1246*10000</f>
        <v>36.327468005361609</v>
      </c>
      <c r="O582">
        <f>'Absolute counts'!O582/'Absolute counts'!O$1246*10000</f>
        <v>16.535746945857856</v>
      </c>
      <c r="P582">
        <f>'Absolute counts'!P582/'Absolute counts'!P$1246*10000</f>
        <v>45.643539270031482</v>
      </c>
      <c r="Q582">
        <f t="shared" si="36"/>
        <v>1</v>
      </c>
      <c r="R582">
        <f t="shared" si="37"/>
        <v>0.50950913824405042</v>
      </c>
      <c r="S582">
        <f t="shared" si="38"/>
        <v>19.143719848068404</v>
      </c>
      <c r="T582">
        <f t="shared" si="39"/>
        <v>24.555485328349786</v>
      </c>
    </row>
    <row r="583" spans="1:20" x14ac:dyDescent="0.25">
      <c r="A583">
        <v>591</v>
      </c>
      <c r="B583" t="s">
        <v>855</v>
      </c>
      <c r="C583">
        <v>84400</v>
      </c>
      <c r="D583">
        <v>165</v>
      </c>
      <c r="E583" s="14">
        <f>'Absolute counts'!E583/'Absolute counts'!E$1246*10000</f>
        <v>0</v>
      </c>
      <c r="F583" s="14">
        <f>'Absolute counts'!F583/'Absolute counts'!F$1246*10000</f>
        <v>6.9755534752904969E-2</v>
      </c>
      <c r="G583" s="14">
        <f>'Absolute counts'!G583/'Absolute counts'!G$1246*10000</f>
        <v>0</v>
      </c>
      <c r="H583" s="14">
        <f>'Absolute counts'!H583/'Absolute counts'!H$1246*10000</f>
        <v>0</v>
      </c>
      <c r="I583" s="14">
        <f>'Absolute counts'!I583/'Absolute counts'!I$1246*10000</f>
        <v>0</v>
      </c>
      <c r="J583" s="14">
        <f>'Absolute counts'!J583/'Absolute counts'!J$1246*10000</f>
        <v>0</v>
      </c>
      <c r="K583" s="14">
        <f>'Absolute counts'!K583/'Absolute counts'!K$1246*10000</f>
        <v>0</v>
      </c>
      <c r="L583" s="14">
        <f>'Absolute counts'!L583/'Absolute counts'!L$1246*10000</f>
        <v>0</v>
      </c>
      <c r="M583">
        <f>'Absolute counts'!M583/'Absolute counts'!M$1246*10000</f>
        <v>0</v>
      </c>
      <c r="N583">
        <f>'Absolute counts'!N583/'Absolute counts'!N$1246*10000</f>
        <v>0.10245114361089055</v>
      </c>
      <c r="O583">
        <f>'Absolute counts'!O583/'Absolute counts'!O$1246*10000</f>
        <v>0</v>
      </c>
      <c r="P583">
        <f>'Absolute counts'!P583/'Absolute counts'!P$1246*10000</f>
        <v>1.8228250507201071E-2</v>
      </c>
      <c r="Q583">
        <f t="shared" si="36"/>
        <v>1</v>
      </c>
      <c r="R583">
        <f t="shared" si="37"/>
        <v>0.50220882300744818</v>
      </c>
      <c r="S583">
        <f t="shared" si="38"/>
        <v>9.9650763932721386E-3</v>
      </c>
      <c r="T583">
        <f t="shared" si="39"/>
        <v>2.4135878823618326E-2</v>
      </c>
    </row>
    <row r="584" spans="1:20" x14ac:dyDescent="0.25">
      <c r="A584">
        <v>592</v>
      </c>
      <c r="B584" t="s">
        <v>856</v>
      </c>
      <c r="C584">
        <v>35900</v>
      </c>
      <c r="D584">
        <v>663</v>
      </c>
      <c r="E584" s="14">
        <f>'Absolute counts'!E584/'Absolute counts'!E$1246*10000</f>
        <v>0</v>
      </c>
      <c r="F584" s="14">
        <f>'Absolute counts'!F584/'Absolute counts'!F$1246*10000</f>
        <v>0</v>
      </c>
      <c r="G584" s="14">
        <f>'Absolute counts'!G584/'Absolute counts'!G$1246*10000</f>
        <v>0</v>
      </c>
      <c r="H584" s="14">
        <f>'Absolute counts'!H584/'Absolute counts'!H$1246*10000</f>
        <v>0</v>
      </c>
      <c r="I584" s="14">
        <f>'Absolute counts'!I584/'Absolute counts'!I$1246*10000</f>
        <v>0</v>
      </c>
      <c r="J584" s="14">
        <f>'Absolute counts'!J584/'Absolute counts'!J$1246*10000</f>
        <v>0</v>
      </c>
      <c r="K584" s="14">
        <f>'Absolute counts'!K584/'Absolute counts'!K$1246*10000</f>
        <v>0</v>
      </c>
      <c r="L584" s="14">
        <f>'Absolute counts'!L584/'Absolute counts'!L$1246*10000</f>
        <v>0</v>
      </c>
      <c r="M584">
        <f>'Absolute counts'!M584/'Absolute counts'!M$1246*10000</f>
        <v>0</v>
      </c>
      <c r="N584">
        <f>'Absolute counts'!N584/'Absolute counts'!N$1246*10000</f>
        <v>0</v>
      </c>
      <c r="O584">
        <f>'Absolute counts'!O584/'Absolute counts'!O$1246*10000</f>
        <v>0</v>
      </c>
      <c r="P584">
        <f>'Absolute counts'!P584/'Absolute counts'!P$1246*10000</f>
        <v>0</v>
      </c>
      <c r="Q584">
        <f t="shared" si="36"/>
        <v>0</v>
      </c>
      <c r="R584" t="str">
        <f t="shared" si="37"/>
        <v/>
      </c>
      <c r="S584">
        <f t="shared" si="38"/>
        <v>0</v>
      </c>
      <c r="T584">
        <f t="shared" si="39"/>
        <v>0</v>
      </c>
    </row>
    <row r="585" spans="1:20" x14ac:dyDescent="0.25">
      <c r="A585">
        <v>593</v>
      </c>
      <c r="B585" t="s">
        <v>236</v>
      </c>
      <c r="C585">
        <v>16300</v>
      </c>
      <c r="D585">
        <v>385</v>
      </c>
      <c r="E585" s="14">
        <f>'Absolute counts'!E585/'Absolute counts'!E$1246*10000</f>
        <v>26.878034382502431</v>
      </c>
      <c r="F585" s="14">
        <f>'Absolute counts'!F585/'Absolute counts'!F$1246*10000</f>
        <v>42.271854060260416</v>
      </c>
      <c r="G585" s="14">
        <f>'Absolute counts'!G585/'Absolute counts'!G$1246*10000</f>
        <v>19.303743783426636</v>
      </c>
      <c r="H585" s="14">
        <f>'Absolute counts'!H585/'Absolute counts'!H$1246*10000</f>
        <v>15.557320600593453</v>
      </c>
      <c r="I585" s="14">
        <f>'Absolute counts'!I585/'Absolute counts'!I$1246*10000</f>
        <v>1.5286693303318815</v>
      </c>
      <c r="J585" s="14">
        <f>'Absolute counts'!J585/'Absolute counts'!J$1246*10000</f>
        <v>5.9959852968012726</v>
      </c>
      <c r="K585" s="14">
        <f>'Absolute counts'!K585/'Absolute counts'!K$1246*10000</f>
        <v>3.460838144369216</v>
      </c>
      <c r="L585" s="14">
        <f>'Absolute counts'!L585/'Absolute counts'!L$1246*10000</f>
        <v>40.854991988229244</v>
      </c>
      <c r="M585">
        <f>'Absolute counts'!M585/'Absolute counts'!M$1246*10000</f>
        <v>56.50745493612245</v>
      </c>
      <c r="N585">
        <f>'Absolute counts'!N585/'Absolute counts'!N$1246*10000</f>
        <v>10.467091838912651</v>
      </c>
      <c r="O585">
        <f>'Absolute counts'!O585/'Absolute counts'!O$1246*10000</f>
        <v>17.670645062958709</v>
      </c>
      <c r="P585">
        <f>'Absolute counts'!P585/'Absolute counts'!P$1246*10000</f>
        <v>3.1443732124921846</v>
      </c>
      <c r="Q585">
        <f t="shared" si="36"/>
        <v>1</v>
      </c>
      <c r="R585">
        <f t="shared" si="37"/>
        <v>0.40028042330839886</v>
      </c>
      <c r="S585">
        <f t="shared" si="38"/>
        <v>16.428063656897901</v>
      </c>
      <c r="T585">
        <f t="shared" si="39"/>
        <v>25.728911407743048</v>
      </c>
    </row>
    <row r="586" spans="1:20" x14ac:dyDescent="0.25">
      <c r="A586">
        <v>594</v>
      </c>
      <c r="B586" t="s">
        <v>857</v>
      </c>
      <c r="C586">
        <v>54400</v>
      </c>
      <c r="D586">
        <v>367</v>
      </c>
      <c r="E586" s="14">
        <f>'Absolute counts'!E586/'Absolute counts'!E$1246*10000</f>
        <v>0</v>
      </c>
      <c r="F586" s="14">
        <f>'Absolute counts'!F586/'Absolute counts'!F$1246*10000</f>
        <v>0</v>
      </c>
      <c r="G586" s="14">
        <f>'Absolute counts'!G586/'Absolute counts'!G$1246*10000</f>
        <v>0</v>
      </c>
      <c r="H586" s="14">
        <f>'Absolute counts'!H586/'Absolute counts'!H$1246*10000</f>
        <v>0</v>
      </c>
      <c r="I586" s="14">
        <f>'Absolute counts'!I586/'Absolute counts'!I$1246*10000</f>
        <v>0</v>
      </c>
      <c r="J586" s="14">
        <f>'Absolute counts'!J586/'Absolute counts'!J$1246*10000</f>
        <v>0</v>
      </c>
      <c r="K586" s="14">
        <f>'Absolute counts'!K586/'Absolute counts'!K$1246*10000</f>
        <v>0</v>
      </c>
      <c r="L586" s="14">
        <f>'Absolute counts'!L586/'Absolute counts'!L$1246*10000</f>
        <v>0</v>
      </c>
      <c r="M586">
        <f>'Absolute counts'!M586/'Absolute counts'!M$1246*10000</f>
        <v>0</v>
      </c>
      <c r="N586">
        <f>'Absolute counts'!N586/'Absolute counts'!N$1246*10000</f>
        <v>0</v>
      </c>
      <c r="O586">
        <f>'Absolute counts'!O586/'Absolute counts'!O$1246*10000</f>
        <v>0</v>
      </c>
      <c r="P586">
        <f>'Absolute counts'!P586/'Absolute counts'!P$1246*10000</f>
        <v>0</v>
      </c>
      <c r="Q586">
        <f t="shared" si="36"/>
        <v>0</v>
      </c>
      <c r="R586" t="str">
        <f t="shared" si="37"/>
        <v/>
      </c>
      <c r="S586">
        <f t="shared" si="38"/>
        <v>0</v>
      </c>
      <c r="T586">
        <f t="shared" si="39"/>
        <v>0</v>
      </c>
    </row>
    <row r="587" spans="1:20" x14ac:dyDescent="0.25">
      <c r="A587">
        <v>595</v>
      </c>
      <c r="B587" t="s">
        <v>237</v>
      </c>
      <c r="C587">
        <v>115200</v>
      </c>
      <c r="D587">
        <v>1083</v>
      </c>
      <c r="E587" s="14">
        <f>'Absolute counts'!E587/'Absolute counts'!E$1246*10000</f>
        <v>1.1039400200336063</v>
      </c>
      <c r="F587" s="14">
        <f>'Absolute counts'!F587/'Absolute counts'!F$1246*10000</f>
        <v>9.7657748654066956E-2</v>
      </c>
      <c r="G587" s="14">
        <f>'Absolute counts'!G587/'Absolute counts'!G$1246*10000</f>
        <v>3.5714604594683882E-2</v>
      </c>
      <c r="H587" s="14">
        <f>'Absolute counts'!H587/'Absolute counts'!H$1246*10000</f>
        <v>3.2045486278809463</v>
      </c>
      <c r="I587" s="14">
        <f>'Absolute counts'!I587/'Absolute counts'!I$1246*10000</f>
        <v>1.4670294379797895</v>
      </c>
      <c r="J587" s="14">
        <f>'Absolute counts'!J587/'Absolute counts'!J$1246*10000</f>
        <v>0.23897042849570288</v>
      </c>
      <c r="K587" s="14">
        <f>'Absolute counts'!K587/'Absolute counts'!K$1246*10000</f>
        <v>0.33902087944841303</v>
      </c>
      <c r="L587" s="14">
        <f>'Absolute counts'!L587/'Absolute counts'!L$1246*10000</f>
        <v>2.0155398119501355E-2</v>
      </c>
      <c r="M587">
        <f>'Absolute counts'!M587/'Absolute counts'!M$1246*10000</f>
        <v>2.0444086445775129E-2</v>
      </c>
      <c r="N587">
        <f>'Absolute counts'!N587/'Absolute counts'!N$1246*10000</f>
        <v>2.9454703788131038</v>
      </c>
      <c r="O587">
        <f>'Absolute counts'!O587/'Absolute counts'!O$1246*10000</f>
        <v>0.93793232818252159</v>
      </c>
      <c r="P587">
        <f>'Absolute counts'!P587/'Absolute counts'!P$1246*10000</f>
        <v>6.3798876775203739E-2</v>
      </c>
      <c r="Q587">
        <f t="shared" si="36"/>
        <v>1</v>
      </c>
      <c r="R587">
        <f t="shared" si="37"/>
        <v>0.85682608340246125</v>
      </c>
      <c r="S587">
        <f t="shared" si="38"/>
        <v>0.92669739244102989</v>
      </c>
      <c r="T587">
        <f t="shared" si="39"/>
        <v>0.79756021366722119</v>
      </c>
    </row>
    <row r="588" spans="1:20" x14ac:dyDescent="0.25">
      <c r="A588">
        <v>596</v>
      </c>
      <c r="B588" t="s">
        <v>238</v>
      </c>
      <c r="C588">
        <v>52600</v>
      </c>
      <c r="D588">
        <v>904</v>
      </c>
      <c r="E588" s="14">
        <f>'Absolute counts'!E588/'Absolute counts'!E$1246*10000</f>
        <v>0.87153159476337339</v>
      </c>
      <c r="F588" s="14">
        <f>'Absolute counts'!F588/'Absolute counts'!F$1246*10000</f>
        <v>0.58594649192440174</v>
      </c>
      <c r="G588" s="14">
        <f>'Absolute counts'!G588/'Absolute counts'!G$1246*10000</f>
        <v>1.2678684631112778</v>
      </c>
      <c r="H588" s="14">
        <f>'Absolute counts'!H588/'Absolute counts'!H$1246*10000</f>
        <v>2.6170480461027732</v>
      </c>
      <c r="I588" s="14">
        <f>'Absolute counts'!I588/'Absolute counts'!I$1246*10000</f>
        <v>0.48079116034631758</v>
      </c>
      <c r="J588" s="14">
        <f>'Absolute counts'!J588/'Absolute counts'!J$1246*10000</f>
        <v>5.0183789984097604</v>
      </c>
      <c r="K588" s="14">
        <f>'Absolute counts'!K588/'Absolute counts'!K$1246*10000</f>
        <v>2.3590202861618739</v>
      </c>
      <c r="L588" s="14">
        <f>'Absolute counts'!L588/'Absolute counts'!L$1246*10000</f>
        <v>1.5519656552016043</v>
      </c>
      <c r="M588">
        <f>'Absolute counts'!M588/'Absolute counts'!M$1246*10000</f>
        <v>0.75643119849367968</v>
      </c>
      <c r="N588">
        <f>'Absolute counts'!N588/'Absolute counts'!N$1246*10000</f>
        <v>2.1258612299259791</v>
      </c>
      <c r="O588">
        <f>'Absolute counts'!O588/'Absolute counts'!O$1246*10000</f>
        <v>6.631181560250428</v>
      </c>
      <c r="P588">
        <f>'Absolute counts'!P588/'Absolute counts'!P$1246*10000</f>
        <v>5.3499915238635145</v>
      </c>
      <c r="Q588">
        <f t="shared" si="36"/>
        <v>1</v>
      </c>
      <c r="R588">
        <f t="shared" si="37"/>
        <v>0.27046855331218556</v>
      </c>
      <c r="S588">
        <f t="shared" si="38"/>
        <v>1.885797862974254</v>
      </c>
      <c r="T588">
        <f t="shared" si="39"/>
        <v>3.2830862335470412</v>
      </c>
    </row>
    <row r="589" spans="1:20" x14ac:dyDescent="0.25">
      <c r="A589">
        <v>597</v>
      </c>
      <c r="B589" t="s">
        <v>858</v>
      </c>
      <c r="C589">
        <v>31900</v>
      </c>
      <c r="D589">
        <v>589</v>
      </c>
      <c r="E589" s="14">
        <f>'Absolute counts'!E589/'Absolute counts'!E$1246*10000</f>
        <v>0</v>
      </c>
      <c r="F589" s="14">
        <f>'Absolute counts'!F589/'Absolute counts'!F$1246*10000</f>
        <v>0</v>
      </c>
      <c r="G589" s="14">
        <f>'Absolute counts'!G589/'Absolute counts'!G$1246*10000</f>
        <v>0</v>
      </c>
      <c r="H589" s="14">
        <f>'Absolute counts'!H589/'Absolute counts'!H$1246*10000</f>
        <v>0</v>
      </c>
      <c r="I589" s="14">
        <f>'Absolute counts'!I589/'Absolute counts'!I$1246*10000</f>
        <v>0</v>
      </c>
      <c r="J589" s="14">
        <f>'Absolute counts'!J589/'Absolute counts'!J$1246*10000</f>
        <v>0</v>
      </c>
      <c r="K589" s="14">
        <f>'Absolute counts'!K589/'Absolute counts'!K$1246*10000</f>
        <v>0</v>
      </c>
      <c r="L589" s="14">
        <f>'Absolute counts'!L589/'Absolute counts'!L$1246*10000</f>
        <v>0</v>
      </c>
      <c r="M589">
        <f>'Absolute counts'!M589/'Absolute counts'!M$1246*10000</f>
        <v>0</v>
      </c>
      <c r="N589">
        <f>'Absolute counts'!N589/'Absolute counts'!N$1246*10000</f>
        <v>0</v>
      </c>
      <c r="O589">
        <f>'Absolute counts'!O589/'Absolute counts'!O$1246*10000</f>
        <v>0</v>
      </c>
      <c r="P589">
        <f>'Absolute counts'!P589/'Absolute counts'!P$1246*10000</f>
        <v>0</v>
      </c>
      <c r="Q589">
        <f t="shared" si="36"/>
        <v>0</v>
      </c>
      <c r="R589" t="str">
        <f t="shared" si="37"/>
        <v/>
      </c>
      <c r="S589">
        <f t="shared" si="38"/>
        <v>0</v>
      </c>
      <c r="T589">
        <f t="shared" si="39"/>
        <v>0</v>
      </c>
    </row>
    <row r="590" spans="1:20" x14ac:dyDescent="0.25">
      <c r="A590">
        <v>598</v>
      </c>
      <c r="B590" t="s">
        <v>239</v>
      </c>
      <c r="C590">
        <v>13300</v>
      </c>
      <c r="D590">
        <v>1018</v>
      </c>
      <c r="E590" s="14">
        <f>'Absolute counts'!E590/'Absolute counts'!E$1246*10000</f>
        <v>1.440932236675444</v>
      </c>
      <c r="F590" s="14">
        <f>'Absolute counts'!F590/'Absolute counts'!F$1246*10000</f>
        <v>0.86496863093602161</v>
      </c>
      <c r="G590" s="14">
        <f>'Absolute counts'!G590/'Absolute counts'!G$1246*10000</f>
        <v>0.58929097581228396</v>
      </c>
      <c r="H590" s="14">
        <f>'Absolute counts'!H590/'Absolute counts'!H$1246*10000</f>
        <v>4.6008162443147871</v>
      </c>
      <c r="I590" s="14">
        <f>'Absolute counts'!I590/'Absolute counts'!I$1246*10000</f>
        <v>2.5272355864357721</v>
      </c>
      <c r="J590" s="14">
        <f>'Absolute counts'!J590/'Absolute counts'!J$1246*10000</f>
        <v>2.433153453774429</v>
      </c>
      <c r="K590" s="14">
        <f>'Absolute counts'!K590/'Absolute counts'!K$1246*10000</f>
        <v>7.0205573785775526</v>
      </c>
      <c r="L590" s="14">
        <f>'Absolute counts'!L590/'Absolute counts'!L$1246*10000</f>
        <v>1.1287022946920759</v>
      </c>
      <c r="M590">
        <f>'Absolute counts'!M590/'Absolute counts'!M$1246*10000</f>
        <v>1.3901978783127087</v>
      </c>
      <c r="N590">
        <f>'Absolute counts'!N590/'Absolute counts'!N$1246*10000</f>
        <v>8.7168848022266054</v>
      </c>
      <c r="O590">
        <f>'Absolute counts'!O590/'Absolute counts'!O$1246*10000</f>
        <v>1.5382090182193355</v>
      </c>
      <c r="P590">
        <f>'Absolute counts'!P590/'Absolute counts'!P$1246*10000</f>
        <v>6.1611486714339625</v>
      </c>
      <c r="Q590">
        <f t="shared" si="36"/>
        <v>1</v>
      </c>
      <c r="R590">
        <f t="shared" si="37"/>
        <v>0.55655085298555651</v>
      </c>
      <c r="S590">
        <f t="shared" si="38"/>
        <v>2.7824220723608986</v>
      </c>
      <c r="T590">
        <f t="shared" si="39"/>
        <v>3.7870285329769375</v>
      </c>
    </row>
    <row r="591" spans="1:20" x14ac:dyDescent="0.25">
      <c r="A591">
        <v>599</v>
      </c>
      <c r="B591" t="s">
        <v>240</v>
      </c>
      <c r="C591">
        <v>68500</v>
      </c>
      <c r="D591">
        <v>51</v>
      </c>
      <c r="E591" s="14">
        <f>'Absolute counts'!E591/'Absolute counts'!E$1246*10000</f>
        <v>0</v>
      </c>
      <c r="F591" s="14">
        <f>'Absolute counts'!F591/'Absolute counts'!F$1246*10000</f>
        <v>0</v>
      </c>
      <c r="G591" s="14">
        <f>'Absolute counts'!G591/'Absolute counts'!G$1246*10000</f>
        <v>0</v>
      </c>
      <c r="H591" s="14">
        <f>'Absolute counts'!H591/'Absolute counts'!H$1246*10000</f>
        <v>0</v>
      </c>
      <c r="I591" s="14">
        <f>'Absolute counts'!I591/'Absolute counts'!I$1246*10000</f>
        <v>0</v>
      </c>
      <c r="J591" s="14">
        <f>'Absolute counts'!J591/'Absolute counts'!J$1246*10000</f>
        <v>0</v>
      </c>
      <c r="K591" s="14">
        <f>'Absolute counts'!K591/'Absolute counts'!K$1246*10000</f>
        <v>0</v>
      </c>
      <c r="L591" s="14">
        <f>'Absolute counts'!L591/'Absolute counts'!L$1246*10000</f>
        <v>0</v>
      </c>
      <c r="M591">
        <f>'Absolute counts'!M591/'Absolute counts'!M$1246*10000</f>
        <v>0</v>
      </c>
      <c r="N591">
        <f>'Absolute counts'!N591/'Absolute counts'!N$1246*10000</f>
        <v>0</v>
      </c>
      <c r="O591">
        <f>'Absolute counts'!O591/'Absolute counts'!O$1246*10000</f>
        <v>0</v>
      </c>
      <c r="P591">
        <f>'Absolute counts'!P591/'Absolute counts'!P$1246*10000</f>
        <v>0</v>
      </c>
      <c r="Q591">
        <f t="shared" si="36"/>
        <v>0</v>
      </c>
      <c r="R591" t="str">
        <f t="shared" si="37"/>
        <v/>
      </c>
      <c r="S591">
        <f t="shared" si="38"/>
        <v>0</v>
      </c>
      <c r="T591">
        <f t="shared" si="39"/>
        <v>0</v>
      </c>
    </row>
    <row r="592" spans="1:20" x14ac:dyDescent="0.25">
      <c r="A592">
        <v>600</v>
      </c>
      <c r="B592" t="s">
        <v>241</v>
      </c>
      <c r="C592">
        <v>10800</v>
      </c>
      <c r="D592">
        <v>1011</v>
      </c>
      <c r="E592" s="14">
        <f>'Absolute counts'!E592/'Absolute counts'!E$1246*10000</f>
        <v>6.5655380138840798</v>
      </c>
      <c r="F592" s="14">
        <f>'Absolute counts'!F592/'Absolute counts'!F$1246*10000</f>
        <v>37.667988766568683</v>
      </c>
      <c r="G592" s="14">
        <f>'Absolute counts'!G592/'Absolute counts'!G$1246*10000</f>
        <v>54.125483263243424</v>
      </c>
      <c r="H592" s="14">
        <f>'Absolute counts'!H592/'Absolute counts'!H$1246*10000</f>
        <v>39.530396288217105</v>
      </c>
      <c r="I592" s="14">
        <f>'Absolute counts'!I592/'Absolute counts'!I$1246*10000</f>
        <v>18.664559404213456</v>
      </c>
      <c r="J592" s="14">
        <f>'Absolute counts'!J592/'Absolute counts'!J$1246*10000</f>
        <v>28.459205575397345</v>
      </c>
      <c r="K592" s="14">
        <f>'Absolute counts'!K592/'Absolute counts'!K$1246*10000</f>
        <v>4.562656002576559</v>
      </c>
      <c r="L592" s="14">
        <f>'Absolute counts'!L592/'Absolute counts'!L$1246*10000</f>
        <v>81.00454504227595</v>
      </c>
      <c r="M592">
        <f>'Absolute counts'!M592/'Absolute counts'!M$1246*10000</f>
        <v>56.711895800580201</v>
      </c>
      <c r="N592">
        <f>'Absolute counts'!N592/'Absolute counts'!N$1246*10000</f>
        <v>22.897830597034037</v>
      </c>
      <c r="O592">
        <f>'Absolute counts'!O592/'Absolute counts'!O$1246*10000</f>
        <v>13.440570262855534</v>
      </c>
      <c r="P592">
        <f>'Absolute counts'!P592/'Absolute counts'!P$1246*10000</f>
        <v>16.624164462567375</v>
      </c>
      <c r="Q592">
        <f t="shared" si="36"/>
        <v>1</v>
      </c>
      <c r="R592">
        <f t="shared" si="37"/>
        <v>0.43903895677899996</v>
      </c>
      <c r="S592">
        <f t="shared" si="38"/>
        <v>27.082261044871519</v>
      </c>
      <c r="T592">
        <f t="shared" si="39"/>
        <v>38.135801233062622</v>
      </c>
    </row>
    <row r="593" spans="1:20" x14ac:dyDescent="0.25">
      <c r="A593">
        <v>601</v>
      </c>
      <c r="B593" t="s">
        <v>242</v>
      </c>
      <c r="C593">
        <v>14600</v>
      </c>
      <c r="D593">
        <v>402</v>
      </c>
      <c r="E593" s="14">
        <f>'Absolute counts'!E593/'Absolute counts'!E$1246*10000</f>
        <v>2.1730187762766775</v>
      </c>
      <c r="F593" s="14">
        <f>'Absolute counts'!F593/'Absolute counts'!F$1246*10000</f>
        <v>3.4459234167935056</v>
      </c>
      <c r="G593" s="14">
        <f>'Absolute counts'!G593/'Absolute counts'!G$1246*10000</f>
        <v>2.7143099491959752</v>
      </c>
      <c r="H593" s="14">
        <f>'Absolute counts'!H593/'Absolute counts'!H$1246*10000</f>
        <v>1.3962676164338408</v>
      </c>
      <c r="I593" s="14">
        <f>'Absolute counts'!I593/'Absolute counts'!I$1246*10000</f>
        <v>2.4532677156132614</v>
      </c>
      <c r="J593" s="14">
        <f>'Absolute counts'!J593/'Absolute counts'!J$1246*10000</f>
        <v>6.1046082188447732</v>
      </c>
      <c r="K593" s="14">
        <f>'Absolute counts'!K593/'Absolute counts'!K$1246*10000</f>
        <v>1.4267128676787382</v>
      </c>
      <c r="L593" s="14">
        <f>'Absolute counts'!L593/'Absolute counts'!L$1246*10000</f>
        <v>4.7365185580828184</v>
      </c>
      <c r="M593">
        <f>'Absolute counts'!M593/'Absolute counts'!M$1246*10000</f>
        <v>4.3137022400585519</v>
      </c>
      <c r="N593">
        <f>'Absolute counts'!N593/'Absolute counts'!N$1246*10000</f>
        <v>2.7405680915913222</v>
      </c>
      <c r="O593">
        <f>'Absolute counts'!O593/'Absolute counts'!O$1246*10000</f>
        <v>3.3953150280207285</v>
      </c>
      <c r="P593">
        <f>'Absolute counts'!P593/'Absolute counts'!P$1246*10000</f>
        <v>1.567629543619292</v>
      </c>
      <c r="Q593">
        <f t="shared" si="36"/>
        <v>1</v>
      </c>
      <c r="R593">
        <f t="shared" si="37"/>
        <v>0.55306822314092952</v>
      </c>
      <c r="S593">
        <f t="shared" si="38"/>
        <v>2.8163012229766813</v>
      </c>
      <c r="T593">
        <f t="shared" si="39"/>
        <v>3.350746692274543</v>
      </c>
    </row>
    <row r="594" spans="1:20" x14ac:dyDescent="0.25">
      <c r="A594">
        <v>602</v>
      </c>
      <c r="B594" t="s">
        <v>859</v>
      </c>
      <c r="C594">
        <v>54500</v>
      </c>
      <c r="D594">
        <v>367</v>
      </c>
      <c r="E594" s="14">
        <f>'Absolute counts'!E594/'Absolute counts'!E$1246*10000</f>
        <v>0</v>
      </c>
      <c r="F594" s="14">
        <f>'Absolute counts'!F594/'Absolute counts'!F$1246*10000</f>
        <v>0</v>
      </c>
      <c r="G594" s="14">
        <f>'Absolute counts'!G594/'Absolute counts'!G$1246*10000</f>
        <v>0</v>
      </c>
      <c r="H594" s="14">
        <f>'Absolute counts'!H594/'Absolute counts'!H$1246*10000</f>
        <v>0</v>
      </c>
      <c r="I594" s="14">
        <f>'Absolute counts'!I594/'Absolute counts'!I$1246*10000</f>
        <v>0</v>
      </c>
      <c r="J594" s="14">
        <f>'Absolute counts'!J594/'Absolute counts'!J$1246*10000</f>
        <v>0</v>
      </c>
      <c r="K594" s="14">
        <f>'Absolute counts'!K594/'Absolute counts'!K$1246*10000</f>
        <v>0</v>
      </c>
      <c r="L594" s="14">
        <f>'Absolute counts'!L594/'Absolute counts'!L$1246*10000</f>
        <v>0</v>
      </c>
      <c r="M594">
        <f>'Absolute counts'!M594/'Absolute counts'!M$1246*10000</f>
        <v>0</v>
      </c>
      <c r="N594">
        <f>'Absolute counts'!N594/'Absolute counts'!N$1246*10000</f>
        <v>0</v>
      </c>
      <c r="O594">
        <f>'Absolute counts'!O594/'Absolute counts'!O$1246*10000</f>
        <v>0</v>
      </c>
      <c r="P594">
        <f>'Absolute counts'!P594/'Absolute counts'!P$1246*10000</f>
        <v>0</v>
      </c>
      <c r="Q594">
        <f t="shared" si="36"/>
        <v>0</v>
      </c>
      <c r="R594" t="str">
        <f t="shared" si="37"/>
        <v/>
      </c>
      <c r="S594">
        <f t="shared" si="38"/>
        <v>0</v>
      </c>
      <c r="T594">
        <f t="shared" si="39"/>
        <v>0</v>
      </c>
    </row>
    <row r="595" spans="1:20" x14ac:dyDescent="0.25">
      <c r="A595">
        <v>603</v>
      </c>
      <c r="B595" t="s">
        <v>243</v>
      </c>
      <c r="C595">
        <v>111400</v>
      </c>
      <c r="D595">
        <v>1099</v>
      </c>
      <c r="E595" s="14">
        <f>'Absolute counts'!E595/'Absolute counts'!E$1246*10000</f>
        <v>116.58768653681234</v>
      </c>
      <c r="F595" s="14">
        <f>'Absolute counts'!F595/'Absolute counts'!F$1246*10000</f>
        <v>69.002174977573603</v>
      </c>
      <c r="G595" s="14">
        <f>'Absolute counts'!G595/'Absolute counts'!G$1246*10000</f>
        <v>13.285832909222405</v>
      </c>
      <c r="H595" s="14">
        <f>'Absolute counts'!H595/'Absolute counts'!H$1246*10000</f>
        <v>61.100060504930042</v>
      </c>
      <c r="I595" s="14">
        <f>'Absolute counts'!I595/'Absolute counts'!I$1246*10000</f>
        <v>55.204687590533588</v>
      </c>
      <c r="J595" s="14">
        <f>'Absolute counts'!J595/'Absolute counts'!J$1246*10000</f>
        <v>49.792747464740998</v>
      </c>
      <c r="K595" s="14">
        <f>'Absolute counts'!K595/'Absolute counts'!K$1246*10000</f>
        <v>44.920266526914723</v>
      </c>
      <c r="L595" s="14">
        <f>'Absolute counts'!L595/'Absolute counts'!L$1246*10000</f>
        <v>67.722137681524558</v>
      </c>
      <c r="M595">
        <f>'Absolute counts'!M595/'Absolute counts'!M$1246*10000</f>
        <v>71.533858473767168</v>
      </c>
      <c r="N595">
        <f>'Absolute counts'!N595/'Absolute counts'!N$1246*10000</f>
        <v>32.59653885886501</v>
      </c>
      <c r="O595">
        <f>'Absolute counts'!O595/'Absolute counts'!O$1246*10000</f>
        <v>62.663258845874275</v>
      </c>
      <c r="P595">
        <f>'Absolute counts'!P595/'Absolute counts'!P$1246*10000</f>
        <v>39.59176010164073</v>
      </c>
      <c r="Q595">
        <f t="shared" si="36"/>
        <v>1</v>
      </c>
      <c r="R595">
        <f t="shared" si="37"/>
        <v>0.8148825352982938</v>
      </c>
      <c r="S595">
        <f t="shared" si="38"/>
        <v>58.556208072961098</v>
      </c>
      <c r="T595">
        <f t="shared" si="39"/>
        <v>54.821510792334344</v>
      </c>
    </row>
    <row r="596" spans="1:20" x14ac:dyDescent="0.25">
      <c r="A596">
        <v>604</v>
      </c>
      <c r="B596" t="s">
        <v>244</v>
      </c>
      <c r="C596">
        <v>88900</v>
      </c>
      <c r="D596">
        <v>1117</v>
      </c>
      <c r="E596" s="14">
        <f>'Absolute counts'!E596/'Absolute counts'!E$1246*10000</f>
        <v>0</v>
      </c>
      <c r="F596" s="14">
        <f>'Absolute counts'!F596/'Absolute counts'!F$1246*10000</f>
        <v>0</v>
      </c>
      <c r="G596" s="14">
        <f>'Absolute counts'!G596/'Absolute counts'!G$1246*10000</f>
        <v>0</v>
      </c>
      <c r="H596" s="14">
        <f>'Absolute counts'!H596/'Absolute counts'!H$1246*10000</f>
        <v>0</v>
      </c>
      <c r="I596" s="14">
        <f>'Absolute counts'!I596/'Absolute counts'!I$1246*10000</f>
        <v>0</v>
      </c>
      <c r="J596" s="14">
        <f>'Absolute counts'!J596/'Absolute counts'!J$1246*10000</f>
        <v>0</v>
      </c>
      <c r="K596" s="14">
        <f>'Absolute counts'!K596/'Absolute counts'!K$1246*10000</f>
        <v>0</v>
      </c>
      <c r="L596" s="14">
        <f>'Absolute counts'!L596/'Absolute counts'!L$1246*10000</f>
        <v>0</v>
      </c>
      <c r="M596">
        <f>'Absolute counts'!M596/'Absolute counts'!M$1246*10000</f>
        <v>0</v>
      </c>
      <c r="N596">
        <f>'Absolute counts'!N596/'Absolute counts'!N$1246*10000</f>
        <v>0</v>
      </c>
      <c r="O596">
        <f>'Absolute counts'!O596/'Absolute counts'!O$1246*10000</f>
        <v>0</v>
      </c>
      <c r="P596">
        <f>'Absolute counts'!P596/'Absolute counts'!P$1246*10000</f>
        <v>0</v>
      </c>
      <c r="Q596">
        <f t="shared" si="36"/>
        <v>0</v>
      </c>
      <c r="R596" t="str">
        <f t="shared" si="37"/>
        <v/>
      </c>
      <c r="S596">
        <f t="shared" si="38"/>
        <v>0</v>
      </c>
      <c r="T596">
        <f t="shared" si="39"/>
        <v>0</v>
      </c>
    </row>
    <row r="597" spans="1:20" x14ac:dyDescent="0.25">
      <c r="A597">
        <v>605</v>
      </c>
      <c r="B597" t="s">
        <v>860</v>
      </c>
      <c r="C597">
        <v>32500</v>
      </c>
      <c r="D597">
        <v>589</v>
      </c>
      <c r="E597" s="14">
        <f>'Absolute counts'!E597/'Absolute counts'!E$1246*10000</f>
        <v>0</v>
      </c>
      <c r="F597" s="14">
        <f>'Absolute counts'!F597/'Absolute counts'!F$1246*10000</f>
        <v>0</v>
      </c>
      <c r="G597" s="14">
        <f>'Absolute counts'!G597/'Absolute counts'!G$1246*10000</f>
        <v>0</v>
      </c>
      <c r="H597" s="14">
        <f>'Absolute counts'!H597/'Absolute counts'!H$1246*10000</f>
        <v>0</v>
      </c>
      <c r="I597" s="14">
        <f>'Absolute counts'!I597/'Absolute counts'!I$1246*10000</f>
        <v>0</v>
      </c>
      <c r="J597" s="14">
        <f>'Absolute counts'!J597/'Absolute counts'!J$1246*10000</f>
        <v>0</v>
      </c>
      <c r="K597" s="14">
        <f>'Absolute counts'!K597/'Absolute counts'!K$1246*10000</f>
        <v>0</v>
      </c>
      <c r="L597" s="14">
        <f>'Absolute counts'!L597/'Absolute counts'!L$1246*10000</f>
        <v>0</v>
      </c>
      <c r="M597">
        <f>'Absolute counts'!M597/'Absolute counts'!M$1246*10000</f>
        <v>0</v>
      </c>
      <c r="N597">
        <f>'Absolute counts'!N597/'Absolute counts'!N$1246*10000</f>
        <v>0</v>
      </c>
      <c r="O597">
        <f>'Absolute counts'!O597/'Absolute counts'!O$1246*10000</f>
        <v>0</v>
      </c>
      <c r="P597">
        <f>'Absolute counts'!P597/'Absolute counts'!P$1246*10000</f>
        <v>0</v>
      </c>
      <c r="Q597">
        <f t="shared" si="36"/>
        <v>0</v>
      </c>
      <c r="R597" t="str">
        <f t="shared" si="37"/>
        <v/>
      </c>
      <c r="S597">
        <f t="shared" si="38"/>
        <v>0</v>
      </c>
      <c r="T597">
        <f t="shared" si="39"/>
        <v>0</v>
      </c>
    </row>
    <row r="598" spans="1:20" x14ac:dyDescent="0.25">
      <c r="A598">
        <v>606</v>
      </c>
      <c r="B598" t="s">
        <v>861</v>
      </c>
      <c r="C598">
        <v>26800</v>
      </c>
      <c r="D598">
        <v>886</v>
      </c>
      <c r="E598" s="14">
        <f>'Absolute counts'!E598/'Absolute counts'!E$1246*10000</f>
        <v>0</v>
      </c>
      <c r="F598" s="14">
        <f>'Absolute counts'!F598/'Absolute counts'!F$1246*10000</f>
        <v>0</v>
      </c>
      <c r="G598" s="14">
        <f>'Absolute counts'!G598/'Absolute counts'!G$1246*10000</f>
        <v>0</v>
      </c>
      <c r="H598" s="14">
        <f>'Absolute counts'!H598/'Absolute counts'!H$1246*10000</f>
        <v>0</v>
      </c>
      <c r="I598" s="14">
        <f>'Absolute counts'!I598/'Absolute counts'!I$1246*10000</f>
        <v>0</v>
      </c>
      <c r="J598" s="14">
        <f>'Absolute counts'!J598/'Absolute counts'!J$1246*10000</f>
        <v>0</v>
      </c>
      <c r="K598" s="14">
        <f>'Absolute counts'!K598/'Absolute counts'!K$1246*10000</f>
        <v>0</v>
      </c>
      <c r="L598" s="14">
        <f>'Absolute counts'!L598/'Absolute counts'!L$1246*10000</f>
        <v>0</v>
      </c>
      <c r="M598">
        <f>'Absolute counts'!M598/'Absolute counts'!M$1246*10000</f>
        <v>0</v>
      </c>
      <c r="N598">
        <f>'Absolute counts'!N598/'Absolute counts'!N$1246*10000</f>
        <v>0</v>
      </c>
      <c r="O598">
        <f>'Absolute counts'!O598/'Absolute counts'!O$1246*10000</f>
        <v>0</v>
      </c>
      <c r="P598">
        <f>'Absolute counts'!P598/'Absolute counts'!P$1246*10000</f>
        <v>0</v>
      </c>
      <c r="Q598">
        <f t="shared" si="36"/>
        <v>0</v>
      </c>
      <c r="R598" t="str">
        <f t="shared" si="37"/>
        <v/>
      </c>
      <c r="S598">
        <f t="shared" si="38"/>
        <v>0</v>
      </c>
      <c r="T598">
        <f t="shared" si="39"/>
        <v>0</v>
      </c>
    </row>
    <row r="599" spans="1:20" x14ac:dyDescent="0.25">
      <c r="A599">
        <v>607</v>
      </c>
      <c r="B599" t="s">
        <v>862</v>
      </c>
      <c r="C599">
        <v>89700</v>
      </c>
      <c r="D599">
        <v>386</v>
      </c>
      <c r="E599" s="14">
        <f>'Absolute counts'!E599/'Absolute counts'!E$1246*10000</f>
        <v>0</v>
      </c>
      <c r="F599" s="14">
        <f>'Absolute counts'!F599/'Absolute counts'!F$1246*10000</f>
        <v>0</v>
      </c>
      <c r="G599" s="14">
        <f>'Absolute counts'!G599/'Absolute counts'!G$1246*10000</f>
        <v>0</v>
      </c>
      <c r="H599" s="14">
        <f>'Absolute counts'!H599/'Absolute counts'!H$1246*10000</f>
        <v>0</v>
      </c>
      <c r="I599" s="14">
        <f>'Absolute counts'!I599/'Absolute counts'!I$1246*10000</f>
        <v>0</v>
      </c>
      <c r="J599" s="14">
        <f>'Absolute counts'!J599/'Absolute counts'!J$1246*10000</f>
        <v>0</v>
      </c>
      <c r="K599" s="14">
        <f>'Absolute counts'!K599/'Absolute counts'!K$1246*10000</f>
        <v>0</v>
      </c>
      <c r="L599" s="14">
        <f>'Absolute counts'!L599/'Absolute counts'!L$1246*10000</f>
        <v>0</v>
      </c>
      <c r="M599">
        <f>'Absolute counts'!M599/'Absolute counts'!M$1246*10000</f>
        <v>0</v>
      </c>
      <c r="N599">
        <f>'Absolute counts'!N599/'Absolute counts'!N$1246*10000</f>
        <v>0</v>
      </c>
      <c r="O599">
        <f>'Absolute counts'!O599/'Absolute counts'!O$1246*10000</f>
        <v>0</v>
      </c>
      <c r="P599">
        <f>'Absolute counts'!P599/'Absolute counts'!P$1246*10000</f>
        <v>0</v>
      </c>
      <c r="Q599">
        <f t="shared" si="36"/>
        <v>0</v>
      </c>
      <c r="R599" t="str">
        <f t="shared" si="37"/>
        <v/>
      </c>
      <c r="S599">
        <f t="shared" si="38"/>
        <v>0</v>
      </c>
      <c r="T599">
        <f t="shared" si="39"/>
        <v>0</v>
      </c>
    </row>
    <row r="600" spans="1:20" x14ac:dyDescent="0.25">
      <c r="A600">
        <v>608</v>
      </c>
      <c r="B600" t="s">
        <v>245</v>
      </c>
      <c r="C600">
        <v>23100</v>
      </c>
      <c r="D600">
        <v>746</v>
      </c>
      <c r="E600" s="14">
        <f>'Absolute counts'!E600/'Absolute counts'!E$1246*10000</f>
        <v>7.332485817275848</v>
      </c>
      <c r="F600" s="14">
        <f>'Absolute counts'!F600/'Absolute counts'!F$1246*10000</f>
        <v>4.4364520102847562</v>
      </c>
      <c r="G600" s="14">
        <f>'Absolute counts'!G600/'Absolute counts'!G$1246*10000</f>
        <v>6.8572040821793054</v>
      </c>
      <c r="H600" s="14">
        <f>'Absolute counts'!H600/'Absolute counts'!H$1246*10000</f>
        <v>3.212178505566377</v>
      </c>
      <c r="I600" s="14">
        <f>'Absolute counts'!I600/'Absolute counts'!I$1246*10000</f>
        <v>3.6244256703030096</v>
      </c>
      <c r="J600" s="14">
        <f>'Absolute counts'!J600/'Absolute counts'!J$1246*10000</f>
        <v>5.6049427774446681</v>
      </c>
      <c r="K600" s="14">
        <f>'Absolute counts'!K600/'Absolute counts'!K$1246*10000</f>
        <v>4.8875510120479539</v>
      </c>
      <c r="L600" s="14">
        <f>'Absolute counts'!L600/'Absolute counts'!L$1246*10000</f>
        <v>8.525733404549074</v>
      </c>
      <c r="M600">
        <f>'Absolute counts'!M600/'Absolute counts'!M$1246*10000</f>
        <v>7.2372066018043943</v>
      </c>
      <c r="N600">
        <f>'Absolute counts'!N600/'Absolute counts'!N$1246*10000</f>
        <v>6.2751325461670469</v>
      </c>
      <c r="O600">
        <f>'Absolute counts'!O600/'Absolute counts'!O$1246*10000</f>
        <v>4.2206954768213478</v>
      </c>
      <c r="P600">
        <f>'Absolute counts'!P600/'Absolute counts'!P$1246*10000</f>
        <v>9.1505817546149366</v>
      </c>
      <c r="Q600">
        <f t="shared" si="36"/>
        <v>1</v>
      </c>
      <c r="R600">
        <f t="shared" si="37"/>
        <v>8.303588812096234E-2</v>
      </c>
      <c r="S600">
        <f t="shared" si="38"/>
        <v>5.1364628393002745</v>
      </c>
      <c r="T600">
        <f t="shared" si="39"/>
        <v>7.0818699567913601</v>
      </c>
    </row>
    <row r="601" spans="1:20" x14ac:dyDescent="0.25">
      <c r="A601">
        <v>609</v>
      </c>
      <c r="B601" t="s">
        <v>246</v>
      </c>
      <c r="C601">
        <v>64800</v>
      </c>
      <c r="D601">
        <v>864</v>
      </c>
      <c r="E601" s="14">
        <f>'Absolute counts'!E601/'Absolute counts'!E$1246*10000</f>
        <v>0</v>
      </c>
      <c r="F601" s="14">
        <f>'Absolute counts'!F601/'Absolute counts'!F$1246*10000</f>
        <v>0</v>
      </c>
      <c r="G601" s="14">
        <f>'Absolute counts'!G601/'Absolute counts'!G$1246*10000</f>
        <v>0</v>
      </c>
      <c r="H601" s="14">
        <f>'Absolute counts'!H601/'Absolute counts'!H$1246*10000</f>
        <v>0</v>
      </c>
      <c r="I601" s="14">
        <f>'Absolute counts'!I601/'Absolute counts'!I$1246*10000</f>
        <v>0</v>
      </c>
      <c r="J601" s="14">
        <f>'Absolute counts'!J601/'Absolute counts'!J$1246*10000</f>
        <v>0</v>
      </c>
      <c r="K601" s="14">
        <f>'Absolute counts'!K601/'Absolute counts'!K$1246*10000</f>
        <v>0</v>
      </c>
      <c r="L601" s="14">
        <f>'Absolute counts'!L601/'Absolute counts'!L$1246*10000</f>
        <v>0</v>
      </c>
      <c r="M601">
        <f>'Absolute counts'!M601/'Absolute counts'!M$1246*10000</f>
        <v>0</v>
      </c>
      <c r="N601">
        <f>'Absolute counts'!N601/'Absolute counts'!N$1246*10000</f>
        <v>2.5612785902722639E-2</v>
      </c>
      <c r="O601">
        <f>'Absolute counts'!O601/'Absolute counts'!O$1246*10000</f>
        <v>0</v>
      </c>
      <c r="P601">
        <f>'Absolute counts'!P601/'Absolute counts'!P$1246*10000</f>
        <v>0</v>
      </c>
      <c r="Q601">
        <f t="shared" si="36"/>
        <v>1</v>
      </c>
      <c r="R601">
        <f t="shared" si="37"/>
        <v>0.25498114530639793</v>
      </c>
      <c r="S601">
        <f t="shared" si="38"/>
        <v>0</v>
      </c>
      <c r="T601">
        <f t="shared" si="39"/>
        <v>5.1225571805445279E-3</v>
      </c>
    </row>
    <row r="602" spans="1:20" x14ac:dyDescent="0.25">
      <c r="A602">
        <v>610</v>
      </c>
      <c r="B602" t="s">
        <v>247</v>
      </c>
      <c r="C602">
        <v>26300</v>
      </c>
      <c r="D602">
        <v>879</v>
      </c>
      <c r="E602" s="14">
        <f>'Absolute counts'!E602/'Absolute counts'!E$1246*10000</f>
        <v>7.692718876444709</v>
      </c>
      <c r="F602" s="14">
        <f>'Absolute counts'!F602/'Absolute counts'!F$1246*10000</f>
        <v>6.4872647320201615</v>
      </c>
      <c r="G602" s="14">
        <f>'Absolute counts'!G602/'Absolute counts'!G$1246*10000</f>
        <v>2.3928785078438199</v>
      </c>
      <c r="H602" s="14">
        <f>'Absolute counts'!H602/'Absolute counts'!H$1246*10000</f>
        <v>10.719978148030309</v>
      </c>
      <c r="I602" s="14">
        <f>'Absolute counts'!I602/'Absolute counts'!I$1246*10000</f>
        <v>7.051603685079324</v>
      </c>
      <c r="J602" s="14">
        <f>'Absolute counts'!J602/'Absolute counts'!J$1246*10000</f>
        <v>8.9505287763845072</v>
      </c>
      <c r="K602" s="14">
        <f>'Absolute counts'!K602/'Absolute counts'!K$1246*10000</f>
        <v>13.405450608189334</v>
      </c>
      <c r="L602" s="14">
        <f>'Absolute counts'!L602/'Absolute counts'!L$1246*10000</f>
        <v>3.7287486521077509</v>
      </c>
      <c r="M602">
        <f>'Absolute counts'!M602/'Absolute counts'!M$1246*10000</f>
        <v>10.590036778911516</v>
      </c>
      <c r="N602">
        <f>'Absolute counts'!N602/'Absolute counts'!N$1246*10000</f>
        <v>18.261916348641243</v>
      </c>
      <c r="O602">
        <f>'Absolute counts'!O602/'Absolute counts'!O$1246*10000</f>
        <v>26.027622107064975</v>
      </c>
      <c r="P602">
        <f>'Absolute counts'!P602/'Absolute counts'!P$1246*10000</f>
        <v>39.281879843018309</v>
      </c>
      <c r="Q602">
        <f t="shared" si="36"/>
        <v>1</v>
      </c>
      <c r="R602">
        <f t="shared" si="37"/>
        <v>5.7620056137422868E-2</v>
      </c>
      <c r="S602">
        <f t="shared" si="38"/>
        <v>8.1000604762845949</v>
      </c>
      <c r="T602">
        <f t="shared" si="39"/>
        <v>19.578040745948762</v>
      </c>
    </row>
    <row r="603" spans="1:20" x14ac:dyDescent="0.25">
      <c r="A603">
        <v>611</v>
      </c>
      <c r="B603" t="s">
        <v>248</v>
      </c>
      <c r="C603">
        <v>115300</v>
      </c>
      <c r="D603">
        <v>1083</v>
      </c>
      <c r="E603" s="14">
        <f>'Absolute counts'!E603/'Absolute counts'!E$1246*10000</f>
        <v>1.3712097090943742</v>
      </c>
      <c r="F603" s="14">
        <f>'Absolute counts'!F603/'Absolute counts'!F$1246*10000</f>
        <v>1.1718929838488035</v>
      </c>
      <c r="G603" s="14">
        <f>'Absolute counts'!G603/'Absolute counts'!G$1246*10000</f>
        <v>0.16071572067607748</v>
      </c>
      <c r="H603" s="14">
        <f>'Absolute counts'!H603/'Absolute counts'!H$1246*10000</f>
        <v>1.6556834577384889</v>
      </c>
      <c r="I603" s="14">
        <f>'Absolute counts'!I603/'Absolute counts'!I$1246*10000</f>
        <v>0.12327978470418401</v>
      </c>
      <c r="J603" s="14">
        <f>'Absolute counts'!J603/'Absolute counts'!J$1246*10000</f>
        <v>1.2165767268872145</v>
      </c>
      <c r="K603" s="14">
        <f>'Absolute counts'!K603/'Absolute counts'!K$1246*10000</f>
        <v>0.56503479908068832</v>
      </c>
      <c r="L603" s="14">
        <f>'Absolute counts'!L603/'Absolute counts'!L$1246*10000</f>
        <v>1.7736750345161194</v>
      </c>
      <c r="M603">
        <f>'Absolute counts'!M603/'Absolute counts'!M$1246*10000</f>
        <v>2.1875172496979385</v>
      </c>
      <c r="N603">
        <f>'Absolute counts'!N603/'Absolute counts'!N$1246*10000</f>
        <v>0.34150381203630187</v>
      </c>
      <c r="O603">
        <f>'Absolute counts'!O603/'Absolute counts'!O$1246*10000</f>
        <v>0</v>
      </c>
      <c r="P603">
        <f>'Absolute counts'!P603/'Absolute counts'!P$1246*10000</f>
        <v>0.28253788286161657</v>
      </c>
      <c r="Q603">
        <f t="shared" si="36"/>
        <v>1</v>
      </c>
      <c r="R603">
        <f t="shared" si="37"/>
        <v>0.96251075914251749</v>
      </c>
      <c r="S603">
        <f t="shared" si="38"/>
        <v>0.89491331171854738</v>
      </c>
      <c r="T603">
        <f t="shared" si="39"/>
        <v>0.91704679582239523</v>
      </c>
    </row>
    <row r="604" spans="1:20" x14ac:dyDescent="0.25">
      <c r="A604">
        <v>612</v>
      </c>
      <c r="B604" t="s">
        <v>249</v>
      </c>
      <c r="C604">
        <v>84900</v>
      </c>
      <c r="D604">
        <v>1132</v>
      </c>
      <c r="E604" s="14">
        <f>'Absolute counts'!E604/'Absolute counts'!E$1246*10000</f>
        <v>6.2982683248233116</v>
      </c>
      <c r="F604" s="14">
        <f>'Absolute counts'!F604/'Absolute counts'!F$1246*10000</f>
        <v>0.23716881815987689</v>
      </c>
      <c r="G604" s="14">
        <f>'Absolute counts'!G604/'Absolute counts'!G$1246*10000</f>
        <v>1.4821560906793811</v>
      </c>
      <c r="H604" s="14">
        <f>'Absolute counts'!H604/'Absolute counts'!H$1246*10000</f>
        <v>2.0829566081226152</v>
      </c>
      <c r="I604" s="14">
        <f>'Absolute counts'!I604/'Absolute counts'!I$1246*10000</f>
        <v>0.13560776317460238</v>
      </c>
      <c r="J604" s="14">
        <f>'Absolute counts'!J604/'Absolute counts'!J$1246*10000</f>
        <v>13.186822736081059</v>
      </c>
      <c r="K604" s="14">
        <f>'Absolute counts'!K604/'Absolute counts'!K$1246*10000</f>
        <v>6.4413967095198474</v>
      </c>
      <c r="L604" s="14">
        <f>'Absolute counts'!L604/'Absolute counts'!L$1246*10000</f>
        <v>3.4465730784347315</v>
      </c>
      <c r="M604">
        <f>'Absolute counts'!M604/'Absolute counts'!M$1246*10000</f>
        <v>22.95870907860547</v>
      </c>
      <c r="N604">
        <f>'Absolute counts'!N604/'Absolute counts'!N$1246*10000</f>
        <v>0.72569560057714144</v>
      </c>
      <c r="O604">
        <f>'Absolute counts'!O604/'Absolute counts'!O$1246*10000</f>
        <v>7.3815274227964451</v>
      </c>
      <c r="P604">
        <f>'Absolute counts'!P604/'Absolute counts'!P$1246*10000</f>
        <v>9.5516032657733607</v>
      </c>
      <c r="Q604">
        <f t="shared" si="36"/>
        <v>1</v>
      </c>
      <c r="R604">
        <f t="shared" si="37"/>
        <v>0.26435637679126622</v>
      </c>
      <c r="S604">
        <f t="shared" si="38"/>
        <v>4.2663395786515279</v>
      </c>
      <c r="T604">
        <f t="shared" si="39"/>
        <v>8.8128216892374276</v>
      </c>
    </row>
    <row r="605" spans="1:20" x14ac:dyDescent="0.25">
      <c r="A605">
        <v>613</v>
      </c>
      <c r="B605" t="s">
        <v>250</v>
      </c>
      <c r="C605">
        <v>15900</v>
      </c>
      <c r="D605">
        <v>409</v>
      </c>
      <c r="E605" s="14">
        <f>'Absolute counts'!E605/'Absolute counts'!E$1246*10000</f>
        <v>1.9987124573240029</v>
      </c>
      <c r="F605" s="14">
        <f>'Absolute counts'!F605/'Absolute counts'!F$1246*10000</f>
        <v>0.90682195178776459</v>
      </c>
      <c r="G605" s="14">
        <f>'Absolute counts'!G605/'Absolute counts'!G$1246*10000</f>
        <v>4.0714649237939629</v>
      </c>
      <c r="H605" s="14">
        <f>'Absolute counts'!H605/'Absolute counts'!H$1246*10000</f>
        <v>2.4263011039670022</v>
      </c>
      <c r="I605" s="14">
        <f>'Absolute counts'!I605/'Absolute counts'!I$1246*10000</f>
        <v>4.0559049167676529</v>
      </c>
      <c r="J605" s="14">
        <f>'Absolute counts'!J605/'Absolute counts'!J$1246*10000</f>
        <v>3.1935139080789385</v>
      </c>
      <c r="K605" s="14">
        <f>'Absolute counts'!K605/'Absolute counts'!K$1246*10000</f>
        <v>1.808111357058203</v>
      </c>
      <c r="L605" s="14">
        <f>'Absolute counts'!L605/'Absolute counts'!L$1246*10000</f>
        <v>6.510193592598938</v>
      </c>
      <c r="M605">
        <f>'Absolute counts'!M605/'Absolute counts'!M$1246*10000</f>
        <v>8.9545098632495055</v>
      </c>
      <c r="N605">
        <f>'Absolute counts'!N605/'Absolute counts'!N$1246*10000</f>
        <v>1.6136055118715262</v>
      </c>
      <c r="O605">
        <f>'Absolute counts'!O605/'Absolute counts'!O$1246*10000</f>
        <v>2.485520669683682</v>
      </c>
      <c r="P605">
        <f>'Absolute counts'!P605/'Absolute counts'!P$1246*10000</f>
        <v>0.90229840010645301</v>
      </c>
      <c r="Q605">
        <f t="shared" si="36"/>
        <v>1</v>
      </c>
      <c r="R605">
        <f t="shared" si="37"/>
        <v>0.32177626987489122</v>
      </c>
      <c r="S605">
        <f t="shared" si="38"/>
        <v>2.6372615169682176</v>
      </c>
      <c r="T605">
        <f t="shared" si="39"/>
        <v>4.0932256075020206</v>
      </c>
    </row>
    <row r="606" spans="1:20" x14ac:dyDescent="0.25">
      <c r="A606">
        <v>614</v>
      </c>
      <c r="B606" t="s">
        <v>251</v>
      </c>
      <c r="C606">
        <v>78000</v>
      </c>
      <c r="D606">
        <v>290</v>
      </c>
      <c r="E606" s="14">
        <f>'Absolute counts'!E606/'Absolute counts'!E$1246*10000</f>
        <v>3.881220702012889</v>
      </c>
      <c r="F606" s="14">
        <f>'Absolute counts'!F606/'Absolute counts'!F$1246*10000</f>
        <v>1.3951106950580994E-2</v>
      </c>
      <c r="G606" s="14">
        <f>'Absolute counts'!G606/'Absolute counts'!G$1246*10000</f>
        <v>2.9821694836561039</v>
      </c>
      <c r="H606" s="14">
        <f>'Absolute counts'!H606/'Absolute counts'!H$1246*10000</f>
        <v>6.3327984789075842</v>
      </c>
      <c r="I606" s="14">
        <f>'Absolute counts'!I606/'Absolute counts'!I$1246*10000</f>
        <v>1.6766050719769023</v>
      </c>
      <c r="J606" s="14">
        <f>'Absolute counts'!J606/'Absolute counts'!J$1246*10000</f>
        <v>0.2824195973131034</v>
      </c>
      <c r="K606" s="14">
        <f>'Absolute counts'!K606/'Absolute counts'!K$1246*10000</f>
        <v>1.0453143782992735</v>
      </c>
      <c r="L606" s="14">
        <f>'Absolute counts'!L606/'Absolute counts'!L$1246*10000</f>
        <v>4.0310796239002709E-2</v>
      </c>
      <c r="M606">
        <f>'Absolute counts'!M606/'Absolute counts'!M$1246*10000</f>
        <v>0.20444086445775128</v>
      </c>
      <c r="N606">
        <f>'Absolute counts'!N606/'Absolute counts'!N$1246*10000</f>
        <v>0.1622143107172434</v>
      </c>
      <c r="O606">
        <f>'Absolute counts'!O606/'Absolute counts'!O$1246*10000</f>
        <v>6.2653879522592444</v>
      </c>
      <c r="P606">
        <f>'Absolute counts'!P606/'Absolute counts'!P$1246*10000</f>
        <v>0.47393451318722785</v>
      </c>
      <c r="Q606">
        <f t="shared" si="36"/>
        <v>1</v>
      </c>
      <c r="R606">
        <f t="shared" si="37"/>
        <v>0.54949330347916003</v>
      </c>
      <c r="S606">
        <f t="shared" si="38"/>
        <v>2.3163541170166337</v>
      </c>
      <c r="T606">
        <f t="shared" si="39"/>
        <v>1.4292576873720939</v>
      </c>
    </row>
    <row r="607" spans="1:20" x14ac:dyDescent="0.25">
      <c r="A607">
        <v>615</v>
      </c>
      <c r="B607" t="s">
        <v>863</v>
      </c>
      <c r="C607">
        <v>83600</v>
      </c>
      <c r="D607">
        <v>323</v>
      </c>
      <c r="E607" s="14">
        <f>'Absolute counts'!E607/'Absolute counts'!E$1246*10000</f>
        <v>0</v>
      </c>
      <c r="F607" s="14">
        <f>'Absolute counts'!F607/'Absolute counts'!F$1246*10000</f>
        <v>0</v>
      </c>
      <c r="G607" s="14">
        <f>'Absolute counts'!G607/'Absolute counts'!G$1246*10000</f>
        <v>0</v>
      </c>
      <c r="H607" s="14">
        <f>'Absolute counts'!H607/'Absolute counts'!H$1246*10000</f>
        <v>0</v>
      </c>
      <c r="I607" s="14">
        <f>'Absolute counts'!I607/'Absolute counts'!I$1246*10000</f>
        <v>0</v>
      </c>
      <c r="J607" s="14">
        <f>'Absolute counts'!J607/'Absolute counts'!J$1246*10000</f>
        <v>0</v>
      </c>
      <c r="K607" s="14">
        <f>'Absolute counts'!K607/'Absolute counts'!K$1246*10000</f>
        <v>0</v>
      </c>
      <c r="L607" s="14">
        <f>'Absolute counts'!L607/'Absolute counts'!L$1246*10000</f>
        <v>0</v>
      </c>
      <c r="M607">
        <f>'Absolute counts'!M607/'Absolute counts'!M$1246*10000</f>
        <v>0</v>
      </c>
      <c r="N607">
        <f>'Absolute counts'!N607/'Absolute counts'!N$1246*10000</f>
        <v>0</v>
      </c>
      <c r="O607">
        <f>'Absolute counts'!O607/'Absolute counts'!O$1246*10000</f>
        <v>0</v>
      </c>
      <c r="P607">
        <f>'Absolute counts'!P607/'Absolute counts'!P$1246*10000</f>
        <v>0</v>
      </c>
      <c r="Q607">
        <f t="shared" si="36"/>
        <v>0</v>
      </c>
      <c r="R607" t="str">
        <f t="shared" si="37"/>
        <v/>
      </c>
      <c r="S607">
        <f t="shared" si="38"/>
        <v>0</v>
      </c>
      <c r="T607">
        <f t="shared" si="39"/>
        <v>0</v>
      </c>
    </row>
    <row r="608" spans="1:20" x14ac:dyDescent="0.25">
      <c r="A608">
        <v>616</v>
      </c>
      <c r="B608" t="s">
        <v>252</v>
      </c>
      <c r="C608">
        <v>82600</v>
      </c>
      <c r="D608">
        <v>323</v>
      </c>
      <c r="E608" s="14">
        <f>'Absolute counts'!E608/'Absolute counts'!E$1246*10000</f>
        <v>0</v>
      </c>
      <c r="F608" s="14">
        <f>'Absolute counts'!F608/'Absolute counts'!F$1246*10000</f>
        <v>0</v>
      </c>
      <c r="G608" s="14">
        <f>'Absolute counts'!G608/'Absolute counts'!G$1246*10000</f>
        <v>0</v>
      </c>
      <c r="H608" s="14">
        <f>'Absolute counts'!H608/'Absolute counts'!H$1246*10000</f>
        <v>7.6298776854308248E-2</v>
      </c>
      <c r="I608" s="14">
        <f>'Absolute counts'!I608/'Absolute counts'!I$1246*10000</f>
        <v>0</v>
      </c>
      <c r="J608" s="14">
        <f>'Absolute counts'!J608/'Absolute counts'!J$1246*10000</f>
        <v>0.26069501290440317</v>
      </c>
      <c r="K608" s="14">
        <f>'Absolute counts'!K608/'Absolute counts'!K$1246*10000</f>
        <v>13.57496104791354</v>
      </c>
      <c r="L608" s="14">
        <f>'Absolute counts'!L608/'Absolute counts'!L$1246*10000</f>
        <v>0</v>
      </c>
      <c r="M608">
        <f>'Absolute counts'!M608/'Absolute counts'!M$1246*10000</f>
        <v>0.24532903734930153</v>
      </c>
      <c r="N608">
        <f>'Absolute counts'!N608/'Absolute counts'!N$1246*10000</f>
        <v>0.37565419323993204</v>
      </c>
      <c r="O608">
        <f>'Absolute counts'!O608/'Absolute counts'!O$1246*10000</f>
        <v>9.3793232818252161E-3</v>
      </c>
      <c r="P608">
        <f>'Absolute counts'!P608/'Absolute counts'!P$1246*10000</f>
        <v>11.893933455948698</v>
      </c>
      <c r="Q608">
        <f t="shared" si="36"/>
        <v>1</v>
      </c>
      <c r="R608">
        <f t="shared" si="37"/>
        <v>0.86761941090294092</v>
      </c>
      <c r="S608">
        <f t="shared" si="38"/>
        <v>1.9874221196674644</v>
      </c>
      <c r="T608">
        <f t="shared" si="39"/>
        <v>2.5048592019639515</v>
      </c>
    </row>
    <row r="609" spans="1:20" x14ac:dyDescent="0.25">
      <c r="A609">
        <v>617</v>
      </c>
      <c r="B609" t="s">
        <v>864</v>
      </c>
      <c r="C609">
        <v>67400</v>
      </c>
      <c r="D609">
        <v>362</v>
      </c>
      <c r="E609" s="14">
        <f>'Absolute counts'!E609/'Absolute counts'!E$1246*10000</f>
        <v>0</v>
      </c>
      <c r="F609" s="14">
        <f>'Absolute counts'!F609/'Absolute counts'!F$1246*10000</f>
        <v>0</v>
      </c>
      <c r="G609" s="14">
        <f>'Absolute counts'!G609/'Absolute counts'!G$1246*10000</f>
        <v>0</v>
      </c>
      <c r="H609" s="14">
        <f>'Absolute counts'!H609/'Absolute counts'!H$1246*10000</f>
        <v>0</v>
      </c>
      <c r="I609" s="14">
        <f>'Absolute counts'!I609/'Absolute counts'!I$1246*10000</f>
        <v>0</v>
      </c>
      <c r="J609" s="14">
        <f>'Absolute counts'!J609/'Absolute counts'!J$1246*10000</f>
        <v>0</v>
      </c>
      <c r="K609" s="14">
        <f>'Absolute counts'!K609/'Absolute counts'!K$1246*10000</f>
        <v>0</v>
      </c>
      <c r="L609" s="14">
        <f>'Absolute counts'!L609/'Absolute counts'!L$1246*10000</f>
        <v>0</v>
      </c>
      <c r="M609">
        <f>'Absolute counts'!M609/'Absolute counts'!M$1246*10000</f>
        <v>0</v>
      </c>
      <c r="N609">
        <f>'Absolute counts'!N609/'Absolute counts'!N$1246*10000</f>
        <v>0</v>
      </c>
      <c r="O609">
        <f>'Absolute counts'!O609/'Absolute counts'!O$1246*10000</f>
        <v>0</v>
      </c>
      <c r="P609">
        <f>'Absolute counts'!P609/'Absolute counts'!P$1246*10000</f>
        <v>0</v>
      </c>
      <c r="Q609">
        <f t="shared" si="36"/>
        <v>0</v>
      </c>
      <c r="R609" t="str">
        <f t="shared" si="37"/>
        <v/>
      </c>
      <c r="S609">
        <f t="shared" si="38"/>
        <v>0</v>
      </c>
      <c r="T609">
        <f t="shared" si="39"/>
        <v>0</v>
      </c>
    </row>
    <row r="610" spans="1:20" x14ac:dyDescent="0.25">
      <c r="A610">
        <v>618</v>
      </c>
      <c r="B610" t="s">
        <v>865</v>
      </c>
      <c r="C610">
        <v>112000</v>
      </c>
      <c r="D610">
        <v>1099</v>
      </c>
      <c r="E610" s="14">
        <f>'Absolute counts'!E610/'Absolute counts'!E$1246*10000</f>
        <v>0</v>
      </c>
      <c r="F610" s="14">
        <f>'Absolute counts'!F610/'Absolute counts'!F$1246*10000</f>
        <v>0</v>
      </c>
      <c r="G610" s="14">
        <f>'Absolute counts'!G610/'Absolute counts'!G$1246*10000</f>
        <v>0</v>
      </c>
      <c r="H610" s="14">
        <f>'Absolute counts'!H610/'Absolute counts'!H$1246*10000</f>
        <v>0</v>
      </c>
      <c r="I610" s="14">
        <f>'Absolute counts'!I610/'Absolute counts'!I$1246*10000</f>
        <v>0</v>
      </c>
      <c r="J610" s="14">
        <f>'Absolute counts'!J610/'Absolute counts'!J$1246*10000</f>
        <v>0</v>
      </c>
      <c r="K610" s="14">
        <f>'Absolute counts'!K610/'Absolute counts'!K$1246*10000</f>
        <v>0</v>
      </c>
      <c r="L610" s="14">
        <f>'Absolute counts'!L610/'Absolute counts'!L$1246*10000</f>
        <v>0</v>
      </c>
      <c r="M610">
        <f>'Absolute counts'!M610/'Absolute counts'!M$1246*10000</f>
        <v>0</v>
      </c>
      <c r="N610">
        <f>'Absolute counts'!N610/'Absolute counts'!N$1246*10000</f>
        <v>0</v>
      </c>
      <c r="O610">
        <f>'Absolute counts'!O610/'Absolute counts'!O$1246*10000</f>
        <v>0</v>
      </c>
      <c r="P610">
        <f>'Absolute counts'!P610/'Absolute counts'!P$1246*10000</f>
        <v>0</v>
      </c>
      <c r="Q610">
        <f t="shared" si="36"/>
        <v>0</v>
      </c>
      <c r="R610" t="str">
        <f t="shared" si="37"/>
        <v/>
      </c>
      <c r="S610">
        <f t="shared" si="38"/>
        <v>0</v>
      </c>
      <c r="T610">
        <f t="shared" si="39"/>
        <v>0</v>
      </c>
    </row>
    <row r="611" spans="1:20" x14ac:dyDescent="0.25">
      <c r="A611">
        <v>619</v>
      </c>
      <c r="B611" t="s">
        <v>866</v>
      </c>
      <c r="C611">
        <v>34100</v>
      </c>
      <c r="D611">
        <v>698</v>
      </c>
      <c r="E611" s="14">
        <f>'Absolute counts'!E611/'Absolute counts'!E$1246*10000</f>
        <v>0</v>
      </c>
      <c r="F611" s="14">
        <f>'Absolute counts'!F611/'Absolute counts'!F$1246*10000</f>
        <v>0</v>
      </c>
      <c r="G611" s="14">
        <f>'Absolute counts'!G611/'Absolute counts'!G$1246*10000</f>
        <v>0</v>
      </c>
      <c r="H611" s="14">
        <f>'Absolute counts'!H611/'Absolute counts'!H$1246*10000</f>
        <v>0</v>
      </c>
      <c r="I611" s="14">
        <f>'Absolute counts'!I611/'Absolute counts'!I$1246*10000</f>
        <v>0</v>
      </c>
      <c r="J611" s="14">
        <f>'Absolute counts'!J611/'Absolute counts'!J$1246*10000</f>
        <v>0</v>
      </c>
      <c r="K611" s="14">
        <f>'Absolute counts'!K611/'Absolute counts'!K$1246*10000</f>
        <v>0</v>
      </c>
      <c r="L611" s="14">
        <f>'Absolute counts'!L611/'Absolute counts'!L$1246*10000</f>
        <v>0</v>
      </c>
      <c r="M611">
        <f>'Absolute counts'!M611/'Absolute counts'!M$1246*10000</f>
        <v>0</v>
      </c>
      <c r="N611">
        <f>'Absolute counts'!N611/'Absolute counts'!N$1246*10000</f>
        <v>0</v>
      </c>
      <c r="O611">
        <f>'Absolute counts'!O611/'Absolute counts'!O$1246*10000</f>
        <v>0</v>
      </c>
      <c r="P611">
        <f>'Absolute counts'!P611/'Absolute counts'!P$1246*10000</f>
        <v>0</v>
      </c>
      <c r="Q611">
        <f t="shared" si="36"/>
        <v>0</v>
      </c>
      <c r="R611" t="str">
        <f t="shared" si="37"/>
        <v/>
      </c>
      <c r="S611">
        <f t="shared" si="38"/>
        <v>0</v>
      </c>
      <c r="T611">
        <f t="shared" si="39"/>
        <v>0</v>
      </c>
    </row>
    <row r="612" spans="1:20" x14ac:dyDescent="0.25">
      <c r="A612">
        <v>620</v>
      </c>
      <c r="B612" t="s">
        <v>253</v>
      </c>
      <c r="C612">
        <v>22400</v>
      </c>
      <c r="D612">
        <v>731</v>
      </c>
      <c r="E612" s="14">
        <f>'Absolute counts'!E612/'Absolute counts'!E$1246*10000</f>
        <v>1.0806991775065828</v>
      </c>
      <c r="F612" s="14">
        <f>'Absolute counts'!F612/'Absolute counts'!F$1246*10000</f>
        <v>2.9994879943749138</v>
      </c>
      <c r="G612" s="14">
        <f>'Absolute counts'!G612/'Absolute counts'!G$1246*10000</f>
        <v>2.4464504147358457</v>
      </c>
      <c r="H612" s="14">
        <f>'Absolute counts'!H612/'Absolute counts'!H$1246*10000</f>
        <v>0.80876703465566735</v>
      </c>
      <c r="I612" s="14">
        <f>'Absolute counts'!I612/'Absolute counts'!I$1246*10000</f>
        <v>0.83830253598845117</v>
      </c>
      <c r="J612" s="14">
        <f>'Absolute counts'!J612/'Absolute counts'!J$1246*10000</f>
        <v>1.5858946618351191</v>
      </c>
      <c r="K612" s="14">
        <f>'Absolute counts'!K612/'Absolute counts'!K$1246*10000</f>
        <v>9.8881089839120459E-2</v>
      </c>
      <c r="L612" s="14">
        <f>'Absolute counts'!L612/'Absolute counts'!L$1246*10000</f>
        <v>2.5798909592961734</v>
      </c>
      <c r="M612">
        <f>'Absolute counts'!M612/'Absolute counts'!M$1246*10000</f>
        <v>0.81776345783100512</v>
      </c>
      <c r="N612">
        <f>'Absolute counts'!N612/'Absolute counts'!N$1246*10000</f>
        <v>13.540626147239369</v>
      </c>
      <c r="O612">
        <f>'Absolute counts'!O612/'Absolute counts'!O$1246*10000</f>
        <v>0.69406992285506608</v>
      </c>
      <c r="P612">
        <f>'Absolute counts'!P612/'Absolute counts'!P$1246*10000</f>
        <v>4.7028886308578759</v>
      </c>
      <c r="Q612">
        <f t="shared" si="36"/>
        <v>1</v>
      </c>
      <c r="R612">
        <f t="shared" si="37"/>
        <v>0.16193033240004817</v>
      </c>
      <c r="S612">
        <f t="shared" si="38"/>
        <v>1.4083547012765287</v>
      </c>
      <c r="T612">
        <f t="shared" si="39"/>
        <v>4.4670478236158981</v>
      </c>
    </row>
    <row r="613" spans="1:20" x14ac:dyDescent="0.25">
      <c r="A613">
        <v>621</v>
      </c>
      <c r="B613" t="s">
        <v>254</v>
      </c>
      <c r="C613">
        <v>88200</v>
      </c>
      <c r="D613">
        <v>987</v>
      </c>
      <c r="E613" s="14">
        <f>'Absolute counts'!E613/'Absolute counts'!E$1246*10000</f>
        <v>0</v>
      </c>
      <c r="F613" s="14">
        <f>'Absolute counts'!F613/'Absolute counts'!F$1246*10000</f>
        <v>0</v>
      </c>
      <c r="G613" s="14">
        <f>'Absolute counts'!G613/'Absolute counts'!G$1246*10000</f>
        <v>0</v>
      </c>
      <c r="H613" s="14">
        <f>'Absolute counts'!H613/'Absolute counts'!H$1246*10000</f>
        <v>3.0519510741723301E-2</v>
      </c>
      <c r="I613" s="14">
        <f>'Absolute counts'!I613/'Absolute counts'!I$1246*10000</f>
        <v>0</v>
      </c>
      <c r="J613" s="14">
        <f>'Absolute counts'!J613/'Absolute counts'!J$1246*10000</f>
        <v>0</v>
      </c>
      <c r="K613" s="14">
        <f>'Absolute counts'!K613/'Absolute counts'!K$1246*10000</f>
        <v>2.6132859457481836</v>
      </c>
      <c r="L613" s="14">
        <f>'Absolute counts'!L613/'Absolute counts'!L$1246*10000</f>
        <v>0</v>
      </c>
      <c r="M613">
        <f>'Absolute counts'!M613/'Absolute counts'!M$1246*10000</f>
        <v>4.0888172891550258E-2</v>
      </c>
      <c r="N613">
        <f>'Absolute counts'!N613/'Absolute counts'!N$1246*10000</f>
        <v>5.9763167106352828E-2</v>
      </c>
      <c r="O613">
        <f>'Absolute counts'!O613/'Absolute counts'!O$1246*10000</f>
        <v>0</v>
      </c>
      <c r="P613">
        <f>'Absolute counts'!P613/'Absolute counts'!P$1246*10000</f>
        <v>2.2056183113713295</v>
      </c>
      <c r="Q613">
        <f t="shared" si="36"/>
        <v>1</v>
      </c>
      <c r="R613">
        <f t="shared" si="37"/>
        <v>0.8873033079666437</v>
      </c>
      <c r="S613">
        <f t="shared" si="38"/>
        <v>0.37768649378427238</v>
      </c>
      <c r="T613">
        <f t="shared" si="39"/>
        <v>0.46125393027384654</v>
      </c>
    </row>
    <row r="614" spans="1:20" x14ac:dyDescent="0.25">
      <c r="A614">
        <v>622</v>
      </c>
      <c r="B614" t="s">
        <v>255</v>
      </c>
      <c r="C614">
        <v>27200</v>
      </c>
      <c r="D614">
        <v>886</v>
      </c>
      <c r="E614" s="14">
        <f>'Absolute counts'!E614/'Absolute counts'!E$1246*10000</f>
        <v>5.984516950708497</v>
      </c>
      <c r="F614" s="14">
        <f>'Absolute counts'!F614/'Absolute counts'!F$1246*10000</f>
        <v>0.46038652936917279</v>
      </c>
      <c r="G614" s="14">
        <f>'Absolute counts'!G614/'Absolute counts'!G$1246*10000</f>
        <v>0.23214492986544522</v>
      </c>
      <c r="H614" s="14">
        <f>'Absolute counts'!H614/'Absolute counts'!H$1246*10000</f>
        <v>5.1959467037783913</v>
      </c>
      <c r="I614" s="14">
        <f>'Absolute counts'!I614/'Absolute counts'!I$1246*10000</f>
        <v>2.5765475003174458</v>
      </c>
      <c r="J614" s="14">
        <f>'Absolute counts'!J614/'Absolute counts'!J$1246*10000</f>
        <v>2.6721238822701321</v>
      </c>
      <c r="K614" s="14">
        <f>'Absolute counts'!K614/'Absolute counts'!K$1246*10000</f>
        <v>3.6303485840934226</v>
      </c>
      <c r="L614" s="14">
        <f>'Absolute counts'!L614/'Absolute counts'!L$1246*10000</f>
        <v>1.9349182194721302</v>
      </c>
      <c r="M614">
        <f>'Absolute counts'!M614/'Absolute counts'!M$1246*10000</f>
        <v>1.9217441259028618</v>
      </c>
      <c r="N614">
        <f>'Absolute counts'!N614/'Absolute counts'!N$1246*10000</f>
        <v>3.9529066243201942</v>
      </c>
      <c r="O614">
        <f>'Absolute counts'!O614/'Absolute counts'!O$1246*10000</f>
        <v>1.6976575140103642</v>
      </c>
      <c r="P614">
        <f>'Absolute counts'!P614/'Absolute counts'!P$1246*10000</f>
        <v>8.6766472414277089</v>
      </c>
      <c r="Q614">
        <f t="shared" si="36"/>
        <v>1</v>
      </c>
      <c r="R614">
        <f t="shared" si="37"/>
        <v>0.65871372194283773</v>
      </c>
      <c r="S614">
        <f t="shared" si="38"/>
        <v>2.9645735829146438</v>
      </c>
      <c r="T614">
        <f t="shared" si="39"/>
        <v>3.6367747450266519</v>
      </c>
    </row>
    <row r="615" spans="1:20" x14ac:dyDescent="0.25">
      <c r="A615">
        <v>623</v>
      </c>
      <c r="B615" t="s">
        <v>867</v>
      </c>
      <c r="C615">
        <v>47900</v>
      </c>
      <c r="D615">
        <v>567</v>
      </c>
      <c r="E615" s="14">
        <f>'Absolute counts'!E615/'Absolute counts'!E$1246*10000</f>
        <v>0</v>
      </c>
      <c r="F615" s="14">
        <f>'Absolute counts'!F615/'Absolute counts'!F$1246*10000</f>
        <v>0</v>
      </c>
      <c r="G615" s="14">
        <f>'Absolute counts'!G615/'Absolute counts'!G$1246*10000</f>
        <v>0</v>
      </c>
      <c r="H615" s="14">
        <f>'Absolute counts'!H615/'Absolute counts'!H$1246*10000</f>
        <v>0</v>
      </c>
      <c r="I615" s="14">
        <f>'Absolute counts'!I615/'Absolute counts'!I$1246*10000</f>
        <v>0</v>
      </c>
      <c r="J615" s="14">
        <f>'Absolute counts'!J615/'Absolute counts'!J$1246*10000</f>
        <v>0</v>
      </c>
      <c r="K615" s="14">
        <f>'Absolute counts'!K615/'Absolute counts'!K$1246*10000</f>
        <v>0</v>
      </c>
      <c r="L615" s="14">
        <f>'Absolute counts'!L615/'Absolute counts'!L$1246*10000</f>
        <v>0</v>
      </c>
      <c r="M615">
        <f>'Absolute counts'!M615/'Absolute counts'!M$1246*10000</f>
        <v>0</v>
      </c>
      <c r="N615">
        <f>'Absolute counts'!N615/'Absolute counts'!N$1246*10000</f>
        <v>0</v>
      </c>
      <c r="O615">
        <f>'Absolute counts'!O615/'Absolute counts'!O$1246*10000</f>
        <v>0</v>
      </c>
      <c r="P615">
        <f>'Absolute counts'!P615/'Absolute counts'!P$1246*10000</f>
        <v>0</v>
      </c>
      <c r="Q615">
        <f t="shared" si="36"/>
        <v>0</v>
      </c>
      <c r="R615" t="str">
        <f t="shared" si="37"/>
        <v/>
      </c>
      <c r="S615">
        <f t="shared" si="38"/>
        <v>0</v>
      </c>
      <c r="T615">
        <f t="shared" si="39"/>
        <v>0</v>
      </c>
    </row>
    <row r="616" spans="1:20" x14ac:dyDescent="0.25">
      <c r="A616">
        <v>624</v>
      </c>
      <c r="B616" t="s">
        <v>868</v>
      </c>
      <c r="C616">
        <v>119100</v>
      </c>
      <c r="D616">
        <v>1024</v>
      </c>
      <c r="E616" s="14">
        <f>'Absolute counts'!E616/'Absolute counts'!E$1246*10000</f>
        <v>0</v>
      </c>
      <c r="F616" s="14">
        <f>'Absolute counts'!F616/'Absolute counts'!F$1246*10000</f>
        <v>0</v>
      </c>
      <c r="G616" s="14">
        <f>'Absolute counts'!G616/'Absolute counts'!G$1246*10000</f>
        <v>0</v>
      </c>
      <c r="H616" s="14">
        <f>'Absolute counts'!H616/'Absolute counts'!H$1246*10000</f>
        <v>0</v>
      </c>
      <c r="I616" s="14">
        <f>'Absolute counts'!I616/'Absolute counts'!I$1246*10000</f>
        <v>0</v>
      </c>
      <c r="J616" s="14">
        <f>'Absolute counts'!J616/'Absolute counts'!J$1246*10000</f>
        <v>0</v>
      </c>
      <c r="K616" s="14">
        <f>'Absolute counts'!K616/'Absolute counts'!K$1246*10000</f>
        <v>0</v>
      </c>
      <c r="L616" s="14">
        <f>'Absolute counts'!L616/'Absolute counts'!L$1246*10000</f>
        <v>0</v>
      </c>
      <c r="M616">
        <f>'Absolute counts'!M616/'Absolute counts'!M$1246*10000</f>
        <v>0</v>
      </c>
      <c r="N616">
        <f>'Absolute counts'!N616/'Absolute counts'!N$1246*10000</f>
        <v>0</v>
      </c>
      <c r="O616">
        <f>'Absolute counts'!O616/'Absolute counts'!O$1246*10000</f>
        <v>0</v>
      </c>
      <c r="P616">
        <f>'Absolute counts'!P616/'Absolute counts'!P$1246*10000</f>
        <v>0</v>
      </c>
      <c r="Q616">
        <f t="shared" si="36"/>
        <v>0</v>
      </c>
      <c r="R616" t="str">
        <f t="shared" si="37"/>
        <v/>
      </c>
      <c r="S616">
        <f t="shared" si="38"/>
        <v>0</v>
      </c>
      <c r="T616">
        <f t="shared" si="39"/>
        <v>0</v>
      </c>
    </row>
    <row r="617" spans="1:20" x14ac:dyDescent="0.25">
      <c r="A617">
        <v>625</v>
      </c>
      <c r="B617" t="s">
        <v>256</v>
      </c>
      <c r="C617">
        <v>6700</v>
      </c>
      <c r="D617">
        <v>369</v>
      </c>
      <c r="E617" s="14">
        <f>'Absolute counts'!E617/'Absolute counts'!E$1246*10000</f>
        <v>33.920009668190488</v>
      </c>
      <c r="F617" s="14">
        <f>'Absolute counts'!F617/'Absolute counts'!F$1246*10000</f>
        <v>7.2685267212526981</v>
      </c>
      <c r="G617" s="14">
        <f>'Absolute counts'!G617/'Absolute counts'!G$1246*10000</f>
        <v>20.303752712077785</v>
      </c>
      <c r="H617" s="14">
        <f>'Absolute counts'!H617/'Absolute counts'!H$1246*10000</f>
        <v>21.554404461342081</v>
      </c>
      <c r="I617" s="14">
        <f>'Absolute counts'!I617/'Absolute counts'!I$1246*10000</f>
        <v>22.375280923809395</v>
      </c>
      <c r="J617" s="14">
        <f>'Absolute counts'!J617/'Absolute counts'!J$1246*10000</f>
        <v>20.616630603856549</v>
      </c>
      <c r="K617" s="14">
        <f>'Absolute counts'!K617/'Absolute counts'!K$1246*10000</f>
        <v>14.18237345692528</v>
      </c>
      <c r="L617" s="14">
        <f>'Absolute counts'!L617/'Absolute counts'!L$1246*10000</f>
        <v>19.671668564633322</v>
      </c>
      <c r="M617">
        <f>'Absolute counts'!M617/'Absolute counts'!M$1246*10000</f>
        <v>24.860009118062553</v>
      </c>
      <c r="N617">
        <f>'Absolute counts'!N617/'Absolute counts'!N$1246*10000</f>
        <v>64.902799477499173</v>
      </c>
      <c r="O617">
        <f>'Absolute counts'!O617/'Absolute counts'!O$1246*10000</f>
        <v>15.879194316130091</v>
      </c>
      <c r="P617">
        <f>'Absolute counts'!P617/'Absolute counts'!P$1246*10000</f>
        <v>28.910005304420899</v>
      </c>
      <c r="Q617">
        <f t="shared" si="36"/>
        <v>1</v>
      </c>
      <c r="R617">
        <f t="shared" si="37"/>
        <v>0.21508912240663924</v>
      </c>
      <c r="S617">
        <f t="shared" si="38"/>
        <v>20.031568363922041</v>
      </c>
      <c r="T617">
        <f t="shared" si="39"/>
        <v>30.844735356149208</v>
      </c>
    </row>
    <row r="618" spans="1:20" x14ac:dyDescent="0.25">
      <c r="A618">
        <v>626</v>
      </c>
      <c r="B618" t="s">
        <v>869</v>
      </c>
      <c r="C618">
        <v>67500</v>
      </c>
      <c r="D618">
        <v>362</v>
      </c>
      <c r="E618" s="14">
        <f>'Absolute counts'!E618/'Absolute counts'!E$1246*10000</f>
        <v>0</v>
      </c>
      <c r="F618" s="14">
        <f>'Absolute counts'!F618/'Absolute counts'!F$1246*10000</f>
        <v>0</v>
      </c>
      <c r="G618" s="14">
        <f>'Absolute counts'!G618/'Absolute counts'!G$1246*10000</f>
        <v>0</v>
      </c>
      <c r="H618" s="14">
        <f>'Absolute counts'!H618/'Absolute counts'!H$1246*10000</f>
        <v>0</v>
      </c>
      <c r="I618" s="14">
        <f>'Absolute counts'!I618/'Absolute counts'!I$1246*10000</f>
        <v>0</v>
      </c>
      <c r="J618" s="14">
        <f>'Absolute counts'!J618/'Absolute counts'!J$1246*10000</f>
        <v>0</v>
      </c>
      <c r="K618" s="14">
        <f>'Absolute counts'!K618/'Absolute counts'!K$1246*10000</f>
        <v>0</v>
      </c>
      <c r="L618" s="14">
        <f>'Absolute counts'!L618/'Absolute counts'!L$1246*10000</f>
        <v>0</v>
      </c>
      <c r="M618">
        <f>'Absolute counts'!M618/'Absolute counts'!M$1246*10000</f>
        <v>0</v>
      </c>
      <c r="N618">
        <f>'Absolute counts'!N618/'Absolute counts'!N$1246*10000</f>
        <v>0</v>
      </c>
      <c r="O618">
        <f>'Absolute counts'!O618/'Absolute counts'!O$1246*10000</f>
        <v>0</v>
      </c>
      <c r="P618">
        <f>'Absolute counts'!P618/'Absolute counts'!P$1246*10000</f>
        <v>0</v>
      </c>
      <c r="Q618">
        <f t="shared" si="36"/>
        <v>0</v>
      </c>
      <c r="R618" t="str">
        <f t="shared" si="37"/>
        <v/>
      </c>
      <c r="S618">
        <f t="shared" si="38"/>
        <v>0</v>
      </c>
      <c r="T618">
        <f t="shared" si="39"/>
        <v>0</v>
      </c>
    </row>
    <row r="619" spans="1:20" x14ac:dyDescent="0.25">
      <c r="A619">
        <v>627</v>
      </c>
      <c r="B619" t="s">
        <v>870</v>
      </c>
      <c r="C619">
        <v>104100</v>
      </c>
      <c r="D619">
        <v>285</v>
      </c>
      <c r="E619" s="14">
        <f>'Absolute counts'!E619/'Absolute counts'!E$1246*10000</f>
        <v>0</v>
      </c>
      <c r="F619" s="14">
        <f>'Absolute counts'!F619/'Absolute counts'!F$1246*10000</f>
        <v>0</v>
      </c>
      <c r="G619" s="14">
        <f>'Absolute counts'!G619/'Absolute counts'!G$1246*10000</f>
        <v>0</v>
      </c>
      <c r="H619" s="14">
        <f>'Absolute counts'!H619/'Absolute counts'!H$1246*10000</f>
        <v>0</v>
      </c>
      <c r="I619" s="14">
        <f>'Absolute counts'!I619/'Absolute counts'!I$1246*10000</f>
        <v>0</v>
      </c>
      <c r="J619" s="14">
        <f>'Absolute counts'!J619/'Absolute counts'!J$1246*10000</f>
        <v>0</v>
      </c>
      <c r="K619" s="14">
        <f>'Absolute counts'!K619/'Absolute counts'!K$1246*10000</f>
        <v>0</v>
      </c>
      <c r="L619" s="14">
        <f>'Absolute counts'!L619/'Absolute counts'!L$1246*10000</f>
        <v>0</v>
      </c>
      <c r="M619">
        <f>'Absolute counts'!M619/'Absolute counts'!M$1246*10000</f>
        <v>0</v>
      </c>
      <c r="N619">
        <f>'Absolute counts'!N619/'Absolute counts'!N$1246*10000</f>
        <v>0</v>
      </c>
      <c r="O619">
        <f>'Absolute counts'!O619/'Absolute counts'!O$1246*10000</f>
        <v>0</v>
      </c>
      <c r="P619">
        <f>'Absolute counts'!P619/'Absolute counts'!P$1246*10000</f>
        <v>0</v>
      </c>
      <c r="Q619">
        <f t="shared" si="36"/>
        <v>0</v>
      </c>
      <c r="R619" t="str">
        <f t="shared" si="37"/>
        <v/>
      </c>
      <c r="S619">
        <f t="shared" si="38"/>
        <v>0</v>
      </c>
      <c r="T619">
        <f t="shared" si="39"/>
        <v>0</v>
      </c>
    </row>
    <row r="620" spans="1:20" x14ac:dyDescent="0.25">
      <c r="A620">
        <v>628</v>
      </c>
      <c r="B620" t="s">
        <v>257</v>
      </c>
      <c r="C620">
        <v>82200</v>
      </c>
      <c r="D620">
        <v>1100</v>
      </c>
      <c r="E620" s="14">
        <f>'Absolute counts'!E620/'Absolute counts'!E$1246*10000</f>
        <v>12.631397913437157</v>
      </c>
      <c r="F620" s="14">
        <f>'Absolute counts'!F620/'Absolute counts'!F$1246*10000</f>
        <v>4.1295276573719741</v>
      </c>
      <c r="G620" s="14">
        <f>'Absolute counts'!G620/'Absolute counts'!G$1246*10000</f>
        <v>3.0357413905481301</v>
      </c>
      <c r="H620" s="14">
        <f>'Absolute counts'!H620/'Absolute counts'!H$1246*10000</f>
        <v>10.346114141444199</v>
      </c>
      <c r="I620" s="14">
        <f>'Absolute counts'!I620/'Absolute counts'!I$1246*10000</f>
        <v>6.31192497685422</v>
      </c>
      <c r="J620" s="14">
        <f>'Absolute counts'!J620/'Absolute counts'!J$1246*10000</f>
        <v>2.2376321940961268</v>
      </c>
      <c r="K620" s="14">
        <f>'Absolute counts'!K620/'Absolute counts'!K$1246*10000</f>
        <v>6.3848932296117784</v>
      </c>
      <c r="L620" s="14">
        <f>'Absolute counts'!L620/'Absolute counts'!L$1246*10000</f>
        <v>4.4140321881707969</v>
      </c>
      <c r="M620">
        <f>'Absolute counts'!M620/'Absolute counts'!M$1246*10000</f>
        <v>0.77687528493945479</v>
      </c>
      <c r="N620">
        <f>'Absolute counts'!N620/'Absolute counts'!N$1246*10000</f>
        <v>5.6433504938998889</v>
      </c>
      <c r="O620">
        <f>'Absolute counts'!O620/'Absolute counts'!O$1246*10000</f>
        <v>3.0764180364386711</v>
      </c>
      <c r="P620">
        <f>'Absolute counts'!P620/'Absolute counts'!P$1246*10000</f>
        <v>3.4907099721290051</v>
      </c>
      <c r="Q620">
        <f t="shared" si="36"/>
        <v>1</v>
      </c>
      <c r="R620">
        <f t="shared" si="37"/>
        <v>0.14324417927284963</v>
      </c>
      <c r="S620">
        <f t="shared" si="38"/>
        <v>6.4396045004805123</v>
      </c>
      <c r="T620">
        <f t="shared" si="39"/>
        <v>3.4802771951155633</v>
      </c>
    </row>
    <row r="621" spans="1:20" x14ac:dyDescent="0.25">
      <c r="A621">
        <v>629</v>
      </c>
      <c r="B621" t="s">
        <v>258</v>
      </c>
      <c r="C621">
        <v>63800</v>
      </c>
      <c r="D621">
        <v>637</v>
      </c>
      <c r="E621" s="14">
        <f>'Absolute counts'!E621/'Absolute counts'!E$1246*10000</f>
        <v>54.104681402910217</v>
      </c>
      <c r="F621" s="14">
        <f>'Absolute counts'!F621/'Absolute counts'!F$1246*10000</f>
        <v>19.587354158615714</v>
      </c>
      <c r="G621" s="14">
        <f>'Absolute counts'!G621/'Absolute counts'!G$1246*10000</f>
        <v>10.696524076107822</v>
      </c>
      <c r="H621" s="14">
        <f>'Absolute counts'!H621/'Absolute counts'!H$1246*10000</f>
        <v>50.296153702360002</v>
      </c>
      <c r="I621" s="14">
        <f>'Absolute counts'!I621/'Absolute counts'!I$1246*10000</f>
        <v>35.640185757979594</v>
      </c>
      <c r="J621" s="14">
        <f>'Absolute counts'!J621/'Absolute counts'!J$1246*10000</f>
        <v>33.890351677572404</v>
      </c>
      <c r="K621" s="14">
        <f>'Absolute counts'!K621/'Absolute counts'!K$1246*10000</f>
        <v>47.010895283513271</v>
      </c>
      <c r="L621" s="14">
        <f>'Absolute counts'!L621/'Absolute counts'!L$1246*10000</f>
        <v>19.953844138306341</v>
      </c>
      <c r="M621">
        <f>'Absolute counts'!M621/'Absolute counts'!M$1246*10000</f>
        <v>18.54278640631804</v>
      </c>
      <c r="N621">
        <f>'Absolute counts'!N621/'Absolute counts'!N$1246*10000</f>
        <v>32.161121498518725</v>
      </c>
      <c r="O621">
        <f>'Absolute counts'!O621/'Absolute counts'!O$1246*10000</f>
        <v>36.007222078927008</v>
      </c>
      <c r="P621">
        <f>'Absolute counts'!P621/'Absolute counts'!P$1246*10000</f>
        <v>30.6143467268442</v>
      </c>
      <c r="Q621">
        <f t="shared" si="36"/>
        <v>1</v>
      </c>
      <c r="R621">
        <f t="shared" si="37"/>
        <v>0.30932965861239642</v>
      </c>
      <c r="S621">
        <f t="shared" si="38"/>
        <v>35.88944943700843</v>
      </c>
      <c r="T621">
        <f t="shared" si="39"/>
        <v>27.45586416978286</v>
      </c>
    </row>
    <row r="622" spans="1:20" x14ac:dyDescent="0.25">
      <c r="A622">
        <v>630</v>
      </c>
      <c r="B622" t="s">
        <v>259</v>
      </c>
      <c r="C622">
        <v>21700</v>
      </c>
      <c r="D622">
        <v>723</v>
      </c>
      <c r="E622" s="14">
        <f>'Absolute counts'!E622/'Absolute counts'!E$1246*10000</f>
        <v>11.945793058889972</v>
      </c>
      <c r="F622" s="14">
        <f>'Absolute counts'!F622/'Absolute counts'!F$1246*10000</f>
        <v>9.6123126889503041</v>
      </c>
      <c r="G622" s="14">
        <f>'Absolute counts'!G622/'Absolute counts'!G$1246*10000</f>
        <v>15.642996812471541</v>
      </c>
      <c r="H622" s="14">
        <f>'Absolute counts'!H622/'Absolute counts'!H$1246*10000</f>
        <v>5.4248430343413165</v>
      </c>
      <c r="I622" s="14">
        <f>'Absolute counts'!I622/'Absolute counts'!I$1246*10000</f>
        <v>10.639045419971078</v>
      </c>
      <c r="J622" s="14">
        <f>'Absolute counts'!J622/'Absolute counts'!J$1246*10000</f>
        <v>19.856270149552039</v>
      </c>
      <c r="K622" s="14">
        <f>'Absolute counts'!K622/'Absolute counts'!K$1246*10000</f>
        <v>5.9469912603242445</v>
      </c>
      <c r="L622" s="14">
        <f>'Absolute counts'!L622/'Absolute counts'!L$1246*10000</f>
        <v>19.671668564633322</v>
      </c>
      <c r="M622">
        <f>'Absolute counts'!M622/'Absolute counts'!M$1246*10000</f>
        <v>12.71622176927213</v>
      </c>
      <c r="N622">
        <f>'Absolute counts'!N622/'Absolute counts'!N$1246*10000</f>
        <v>17.493532771559565</v>
      </c>
      <c r="O622">
        <f>'Absolute counts'!O622/'Absolute counts'!O$1246*10000</f>
        <v>5.6744905855042562</v>
      </c>
      <c r="P622">
        <f>'Absolute counts'!P622/'Absolute counts'!P$1246*10000</f>
        <v>16.01351807057614</v>
      </c>
      <c r="Q622">
        <f t="shared" si="36"/>
        <v>1</v>
      </c>
      <c r="R622">
        <f t="shared" si="37"/>
        <v>0.35115607871287957</v>
      </c>
      <c r="S622">
        <f t="shared" si="38"/>
        <v>11.295464632071498</v>
      </c>
      <c r="T622">
        <f t="shared" si="39"/>
        <v>14.313886352309083</v>
      </c>
    </row>
    <row r="623" spans="1:20" x14ac:dyDescent="0.25">
      <c r="A623">
        <v>631</v>
      </c>
      <c r="B623" t="s">
        <v>871</v>
      </c>
      <c r="C623">
        <v>34600</v>
      </c>
      <c r="D623">
        <v>698</v>
      </c>
      <c r="E623" s="14">
        <f>'Absolute counts'!E623/'Absolute counts'!E$1246*10000</f>
        <v>0</v>
      </c>
      <c r="F623" s="14">
        <f>'Absolute counts'!F623/'Absolute counts'!F$1246*10000</f>
        <v>0</v>
      </c>
      <c r="G623" s="14">
        <f>'Absolute counts'!G623/'Absolute counts'!G$1246*10000</f>
        <v>0</v>
      </c>
      <c r="H623" s="14">
        <f>'Absolute counts'!H623/'Absolute counts'!H$1246*10000</f>
        <v>0</v>
      </c>
      <c r="I623" s="14">
        <f>'Absolute counts'!I623/'Absolute counts'!I$1246*10000</f>
        <v>0</v>
      </c>
      <c r="J623" s="14">
        <f>'Absolute counts'!J623/'Absolute counts'!J$1246*10000</f>
        <v>0</v>
      </c>
      <c r="K623" s="14">
        <f>'Absolute counts'!K623/'Absolute counts'!K$1246*10000</f>
        <v>0</v>
      </c>
      <c r="L623" s="14">
        <f>'Absolute counts'!L623/'Absolute counts'!L$1246*10000</f>
        <v>0</v>
      </c>
      <c r="M623">
        <f>'Absolute counts'!M623/'Absolute counts'!M$1246*10000</f>
        <v>0</v>
      </c>
      <c r="N623">
        <f>'Absolute counts'!N623/'Absolute counts'!N$1246*10000</f>
        <v>0</v>
      </c>
      <c r="O623">
        <f>'Absolute counts'!O623/'Absolute counts'!O$1246*10000</f>
        <v>0</v>
      </c>
      <c r="P623">
        <f>'Absolute counts'!P623/'Absolute counts'!P$1246*10000</f>
        <v>0</v>
      </c>
      <c r="Q623">
        <f t="shared" si="36"/>
        <v>0</v>
      </c>
      <c r="R623" t="str">
        <f t="shared" si="37"/>
        <v/>
      </c>
      <c r="S623">
        <f t="shared" si="38"/>
        <v>0</v>
      </c>
      <c r="T623">
        <f t="shared" si="39"/>
        <v>0</v>
      </c>
    </row>
    <row r="624" spans="1:20" x14ac:dyDescent="0.25">
      <c r="A624">
        <v>632</v>
      </c>
      <c r="B624" t="s">
        <v>260</v>
      </c>
      <c r="C624">
        <v>39600</v>
      </c>
      <c r="D624">
        <v>726</v>
      </c>
      <c r="E624" s="14">
        <f>'Absolute counts'!E624/'Absolute counts'!E$1246*10000</f>
        <v>15.513262386788046</v>
      </c>
      <c r="F624" s="14">
        <f>'Absolute counts'!F624/'Absolute counts'!F$1246*10000</f>
        <v>21.275438099636013</v>
      </c>
      <c r="G624" s="14">
        <f>'Absolute counts'!G624/'Absolute counts'!G$1246*10000</f>
        <v>14.678702488415075</v>
      </c>
      <c r="H624" s="14">
        <f>'Absolute counts'!H624/'Absolute counts'!H$1246*10000</f>
        <v>6.3251686012221535</v>
      </c>
      <c r="I624" s="14">
        <f>'Absolute counts'!I624/'Absolute counts'!I$1246*10000</f>
        <v>12.40194634124091</v>
      </c>
      <c r="J624" s="14">
        <f>'Absolute counts'!J624/'Absolute counts'!J$1246*10000</f>
        <v>34.390017118972516</v>
      </c>
      <c r="K624" s="14">
        <f>'Absolute counts'!K624/'Absolute counts'!K$1246*10000</f>
        <v>9.0829343952220665</v>
      </c>
      <c r="L624" s="14">
        <f>'Absolute counts'!L624/'Absolute counts'!L$1246*10000</f>
        <v>35.231635912888372</v>
      </c>
      <c r="M624">
        <f>'Absolute counts'!M624/'Absolute counts'!M$1246*10000</f>
        <v>20.464530532220902</v>
      </c>
      <c r="N624">
        <f>'Absolute counts'!N624/'Absolute counts'!N$1246*10000</f>
        <v>9.784084214840048</v>
      </c>
      <c r="O624">
        <f>'Absolute counts'!O624/'Absolute counts'!O$1246*10000</f>
        <v>7.006354491523437</v>
      </c>
      <c r="P624">
        <f>'Absolute counts'!P624/'Absolute counts'!P$1246*10000</f>
        <v>13.124340365184771</v>
      </c>
      <c r="Q624">
        <f t="shared" si="36"/>
        <v>1</v>
      </c>
      <c r="R624">
        <f t="shared" si="37"/>
        <v>0.88488725826866976</v>
      </c>
      <c r="S624">
        <f t="shared" si="38"/>
        <v>16.238209918785255</v>
      </c>
      <c r="T624">
        <f t="shared" si="39"/>
        <v>17.122189103331504</v>
      </c>
    </row>
    <row r="625" spans="1:20" x14ac:dyDescent="0.25">
      <c r="A625">
        <v>633</v>
      </c>
      <c r="B625" t="s">
        <v>261</v>
      </c>
      <c r="C625">
        <v>101200</v>
      </c>
      <c r="D625">
        <v>948</v>
      </c>
      <c r="E625" s="14">
        <f>'Absolute counts'!E625/'Absolute counts'!E$1246*10000</f>
        <v>0</v>
      </c>
      <c r="F625" s="14">
        <f>'Absolute counts'!F625/'Absolute counts'!F$1246*10000</f>
        <v>0</v>
      </c>
      <c r="G625" s="14">
        <f>'Absolute counts'!G625/'Absolute counts'!G$1246*10000</f>
        <v>0</v>
      </c>
      <c r="H625" s="14">
        <f>'Absolute counts'!H625/'Absolute counts'!H$1246*10000</f>
        <v>0</v>
      </c>
      <c r="I625" s="14">
        <f>'Absolute counts'!I625/'Absolute counts'!I$1246*10000</f>
        <v>0</v>
      </c>
      <c r="J625" s="14">
        <f>'Absolute counts'!J625/'Absolute counts'!J$1246*10000</f>
        <v>0</v>
      </c>
      <c r="K625" s="14">
        <f>'Absolute counts'!K625/'Absolute counts'!K$1246*10000</f>
        <v>0.15538456974718928</v>
      </c>
      <c r="L625" s="14">
        <f>'Absolute counts'!L625/'Absolute counts'!L$1246*10000</f>
        <v>0</v>
      </c>
      <c r="M625">
        <f>'Absolute counts'!M625/'Absolute counts'!M$1246*10000</f>
        <v>0</v>
      </c>
      <c r="N625">
        <f>'Absolute counts'!N625/'Absolute counts'!N$1246*10000</f>
        <v>0</v>
      </c>
      <c r="O625">
        <f>'Absolute counts'!O625/'Absolute counts'!O$1246*10000</f>
        <v>0</v>
      </c>
      <c r="P625">
        <f>'Absolute counts'!P625/'Absolute counts'!P$1246*10000</f>
        <v>1.8228250507201071E-2</v>
      </c>
      <c r="Q625">
        <f t="shared" si="36"/>
        <v>1</v>
      </c>
      <c r="R625">
        <f t="shared" si="37"/>
        <v>0.50466252904561726</v>
      </c>
      <c r="S625">
        <f t="shared" si="38"/>
        <v>2.2197795678169898E-2</v>
      </c>
      <c r="T625">
        <f t="shared" si="39"/>
        <v>3.6456501014402141E-3</v>
      </c>
    </row>
    <row r="626" spans="1:20" x14ac:dyDescent="0.25">
      <c r="A626">
        <v>634</v>
      </c>
      <c r="B626" t="s">
        <v>262</v>
      </c>
      <c r="C626">
        <v>82300</v>
      </c>
      <c r="D626">
        <v>1100</v>
      </c>
      <c r="E626" s="14">
        <f>'Absolute counts'!E626/'Absolute counts'!E$1246*10000</f>
        <v>16.361553139024398</v>
      </c>
      <c r="F626" s="14">
        <f>'Absolute counts'!F626/'Absolute counts'!F$1246*10000</f>
        <v>3.2785101333865336</v>
      </c>
      <c r="G626" s="14">
        <f>'Absolute counts'!G626/'Absolute counts'!G$1246*10000</f>
        <v>7.1429209189367765E-2</v>
      </c>
      <c r="H626" s="14">
        <f>'Absolute counts'!H626/'Absolute counts'!H$1246*10000</f>
        <v>20.829566081226151</v>
      </c>
      <c r="I626" s="14">
        <f>'Absolute counts'!I626/'Absolute counts'!I$1246*10000</f>
        <v>20.563068088657889</v>
      </c>
      <c r="J626" s="14">
        <f>'Absolute counts'!J626/'Absolute counts'!J$1246*10000</f>
        <v>3.8669760247486469</v>
      </c>
      <c r="K626" s="14">
        <f>'Absolute counts'!K626/'Absolute counts'!K$1246*10000</f>
        <v>28.675516053344932</v>
      </c>
      <c r="L626" s="14">
        <f>'Absolute counts'!L626/'Absolute counts'!L$1246*10000</f>
        <v>0.66512813794354475</v>
      </c>
      <c r="M626">
        <f>'Absolute counts'!M626/'Absolute counts'!M$1246*10000</f>
        <v>0.91998389005988079</v>
      </c>
      <c r="N626">
        <f>'Absolute counts'!N626/'Absolute counts'!N$1246*10000</f>
        <v>19.431566904865576</v>
      </c>
      <c r="O626">
        <f>'Absolute counts'!O626/'Absolute counts'!O$1246*10000</f>
        <v>5.5150420897132273</v>
      </c>
      <c r="P626">
        <f>'Absolute counts'!P626/'Absolute counts'!P$1246*10000</f>
        <v>18.000397375861056</v>
      </c>
      <c r="Q626">
        <f t="shared" si="36"/>
        <v>1</v>
      </c>
      <c r="R626">
        <f t="shared" si="37"/>
        <v>0.47453932213623506</v>
      </c>
      <c r="S626">
        <f t="shared" si="38"/>
        <v>13.378088389939704</v>
      </c>
      <c r="T626">
        <f t="shared" si="39"/>
        <v>8.9064236796886576</v>
      </c>
    </row>
    <row r="627" spans="1:20" x14ac:dyDescent="0.25">
      <c r="A627">
        <v>635</v>
      </c>
      <c r="B627" t="s">
        <v>872</v>
      </c>
      <c r="C627">
        <v>27600</v>
      </c>
      <c r="D627">
        <v>22</v>
      </c>
      <c r="E627" s="14">
        <f>'Absolute counts'!E627/'Absolute counts'!E$1246*10000</f>
        <v>0</v>
      </c>
      <c r="F627" s="14">
        <f>'Absolute counts'!F627/'Absolute counts'!F$1246*10000</f>
        <v>0</v>
      </c>
      <c r="G627" s="14">
        <f>'Absolute counts'!G627/'Absolute counts'!G$1246*10000</f>
        <v>0</v>
      </c>
      <c r="H627" s="14">
        <f>'Absolute counts'!H627/'Absolute counts'!H$1246*10000</f>
        <v>0</v>
      </c>
      <c r="I627" s="14">
        <f>'Absolute counts'!I627/'Absolute counts'!I$1246*10000</f>
        <v>0</v>
      </c>
      <c r="J627" s="14">
        <f>'Absolute counts'!J627/'Absolute counts'!J$1246*10000</f>
        <v>0</v>
      </c>
      <c r="K627" s="14">
        <f>'Absolute counts'!K627/'Absolute counts'!K$1246*10000</f>
        <v>0</v>
      </c>
      <c r="L627" s="14">
        <f>'Absolute counts'!L627/'Absolute counts'!L$1246*10000</f>
        <v>0</v>
      </c>
      <c r="M627">
        <f>'Absolute counts'!M627/'Absolute counts'!M$1246*10000</f>
        <v>0</v>
      </c>
      <c r="N627">
        <f>'Absolute counts'!N627/'Absolute counts'!N$1246*10000</f>
        <v>0</v>
      </c>
      <c r="O627">
        <f>'Absolute counts'!O627/'Absolute counts'!O$1246*10000</f>
        <v>0</v>
      </c>
      <c r="P627">
        <f>'Absolute counts'!P627/'Absolute counts'!P$1246*10000</f>
        <v>0</v>
      </c>
      <c r="Q627">
        <f t="shared" si="36"/>
        <v>0</v>
      </c>
      <c r="R627" t="str">
        <f t="shared" si="37"/>
        <v/>
      </c>
      <c r="S627">
        <f t="shared" si="38"/>
        <v>0</v>
      </c>
      <c r="T627">
        <f t="shared" si="39"/>
        <v>0</v>
      </c>
    </row>
    <row r="628" spans="1:20" x14ac:dyDescent="0.25">
      <c r="A628">
        <v>636</v>
      </c>
      <c r="B628" t="s">
        <v>873</v>
      </c>
      <c r="C628">
        <v>67600</v>
      </c>
      <c r="D628">
        <v>362</v>
      </c>
      <c r="E628" s="14">
        <f>'Absolute counts'!E628/'Absolute counts'!E$1246*10000</f>
        <v>0</v>
      </c>
      <c r="F628" s="14">
        <f>'Absolute counts'!F628/'Absolute counts'!F$1246*10000</f>
        <v>0</v>
      </c>
      <c r="G628" s="14">
        <f>'Absolute counts'!G628/'Absolute counts'!G$1246*10000</f>
        <v>0</v>
      </c>
      <c r="H628" s="14">
        <f>'Absolute counts'!H628/'Absolute counts'!H$1246*10000</f>
        <v>0</v>
      </c>
      <c r="I628" s="14">
        <f>'Absolute counts'!I628/'Absolute counts'!I$1246*10000</f>
        <v>0</v>
      </c>
      <c r="J628" s="14">
        <f>'Absolute counts'!J628/'Absolute counts'!J$1246*10000</f>
        <v>0</v>
      </c>
      <c r="K628" s="14">
        <f>'Absolute counts'!K628/'Absolute counts'!K$1246*10000</f>
        <v>0</v>
      </c>
      <c r="L628" s="14">
        <f>'Absolute counts'!L628/'Absolute counts'!L$1246*10000</f>
        <v>0</v>
      </c>
      <c r="M628">
        <f>'Absolute counts'!M628/'Absolute counts'!M$1246*10000</f>
        <v>0</v>
      </c>
      <c r="N628">
        <f>'Absolute counts'!N628/'Absolute counts'!N$1246*10000</f>
        <v>0</v>
      </c>
      <c r="O628">
        <f>'Absolute counts'!O628/'Absolute counts'!O$1246*10000</f>
        <v>0</v>
      </c>
      <c r="P628">
        <f>'Absolute counts'!P628/'Absolute counts'!P$1246*10000</f>
        <v>0</v>
      </c>
      <c r="Q628">
        <f t="shared" si="36"/>
        <v>0</v>
      </c>
      <c r="R628" t="str">
        <f t="shared" si="37"/>
        <v/>
      </c>
      <c r="S628">
        <f t="shared" si="38"/>
        <v>0</v>
      </c>
      <c r="T628">
        <f t="shared" si="39"/>
        <v>0</v>
      </c>
    </row>
    <row r="629" spans="1:20" x14ac:dyDescent="0.25">
      <c r="A629">
        <v>637</v>
      </c>
      <c r="B629" t="s">
        <v>874</v>
      </c>
      <c r="C629">
        <v>63700</v>
      </c>
      <c r="D629">
        <v>864</v>
      </c>
      <c r="E629" s="14">
        <f>'Absolute counts'!E629/'Absolute counts'!E$1246*10000</f>
        <v>0</v>
      </c>
      <c r="F629" s="14">
        <f>'Absolute counts'!F629/'Absolute counts'!F$1246*10000</f>
        <v>0</v>
      </c>
      <c r="G629" s="14">
        <f>'Absolute counts'!G629/'Absolute counts'!G$1246*10000</f>
        <v>0</v>
      </c>
      <c r="H629" s="14">
        <f>'Absolute counts'!H629/'Absolute counts'!H$1246*10000</f>
        <v>0</v>
      </c>
      <c r="I629" s="14">
        <f>'Absolute counts'!I629/'Absolute counts'!I$1246*10000</f>
        <v>0</v>
      </c>
      <c r="J629" s="14">
        <f>'Absolute counts'!J629/'Absolute counts'!J$1246*10000</f>
        <v>0</v>
      </c>
      <c r="K629" s="14">
        <f>'Absolute counts'!K629/'Absolute counts'!K$1246*10000</f>
        <v>0</v>
      </c>
      <c r="L629" s="14">
        <f>'Absolute counts'!L629/'Absolute counts'!L$1246*10000</f>
        <v>0</v>
      </c>
      <c r="M629">
        <f>'Absolute counts'!M629/'Absolute counts'!M$1246*10000</f>
        <v>0</v>
      </c>
      <c r="N629">
        <f>'Absolute counts'!N629/'Absolute counts'!N$1246*10000</f>
        <v>0</v>
      </c>
      <c r="O629">
        <f>'Absolute counts'!O629/'Absolute counts'!O$1246*10000</f>
        <v>0</v>
      </c>
      <c r="P629">
        <f>'Absolute counts'!P629/'Absolute counts'!P$1246*10000</f>
        <v>0</v>
      </c>
      <c r="Q629">
        <f t="shared" si="36"/>
        <v>0</v>
      </c>
      <c r="R629" t="str">
        <f t="shared" si="37"/>
        <v/>
      </c>
      <c r="S629">
        <f t="shared" si="38"/>
        <v>0</v>
      </c>
      <c r="T629">
        <f t="shared" si="39"/>
        <v>0</v>
      </c>
    </row>
    <row r="630" spans="1:20" x14ac:dyDescent="0.25">
      <c r="A630">
        <v>638</v>
      </c>
      <c r="B630" t="s">
        <v>263</v>
      </c>
      <c r="C630">
        <v>9600</v>
      </c>
      <c r="D630">
        <v>1057</v>
      </c>
      <c r="E630" s="14">
        <f>'Absolute counts'!E630/'Absolute counts'!E$1246*10000</f>
        <v>17.279566418841817</v>
      </c>
      <c r="F630" s="14">
        <f>'Absolute counts'!F630/'Absolute counts'!F$1246*10000</f>
        <v>18.875847704136085</v>
      </c>
      <c r="G630" s="14">
        <f>'Absolute counts'!G630/'Absolute counts'!G$1246*10000</f>
        <v>28.9109724193966</v>
      </c>
      <c r="H630" s="14">
        <f>'Absolute counts'!H630/'Absolute counts'!H$1246*10000</f>
        <v>15.259755370861649</v>
      </c>
      <c r="I630" s="14">
        <f>'Absolute counts'!I630/'Absolute counts'!I$1246*10000</f>
        <v>27.676311666089305</v>
      </c>
      <c r="J630" s="14">
        <f>'Absolute counts'!J630/'Absolute counts'!J$1246*10000</f>
        <v>38.865281507164767</v>
      </c>
      <c r="K630" s="14">
        <f>'Absolute counts'!K630/'Absolute counts'!K$1246*10000</f>
        <v>19.18293142878937</v>
      </c>
      <c r="L630" s="14">
        <f>'Absolute counts'!L630/'Absolute counts'!L$1246*10000</f>
        <v>26.040774370395752</v>
      </c>
      <c r="M630">
        <f>'Absolute counts'!M630/'Absolute counts'!M$1246*10000</f>
        <v>24.062689746677325</v>
      </c>
      <c r="N630">
        <f>'Absolute counts'!N630/'Absolute counts'!N$1246*10000</f>
        <v>57.517779542214143</v>
      </c>
      <c r="O630">
        <f>'Absolute counts'!O630/'Absolute counts'!O$1246*10000</f>
        <v>12.690224400309518</v>
      </c>
      <c r="P630">
        <f>'Absolute counts'!P630/'Absolute counts'!P$1246*10000</f>
        <v>47.894728207670816</v>
      </c>
      <c r="Q630">
        <f t="shared" si="36"/>
        <v>1</v>
      </c>
      <c r="R630">
        <f t="shared" si="37"/>
        <v>0.23422467752136347</v>
      </c>
      <c r="S630">
        <f t="shared" si="38"/>
        <v>23.721523787897087</v>
      </c>
      <c r="T630">
        <f t="shared" si="39"/>
        <v>33.641239253453513</v>
      </c>
    </row>
    <row r="631" spans="1:20" x14ac:dyDescent="0.25">
      <c r="A631">
        <v>639</v>
      </c>
      <c r="B631" t="s">
        <v>264</v>
      </c>
      <c r="C631">
        <v>34700</v>
      </c>
      <c r="D631">
        <v>631</v>
      </c>
      <c r="E631" s="14">
        <f>'Absolute counts'!E631/'Absolute counts'!E$1246*10000</f>
        <v>2.9283461584049348</v>
      </c>
      <c r="F631" s="14">
        <f>'Absolute counts'!F631/'Absolute counts'!F$1246*10000</f>
        <v>0.58594649192440174</v>
      </c>
      <c r="G631" s="14">
        <f>'Absolute counts'!G631/'Absolute counts'!G$1246*10000</f>
        <v>1.6071572067607747</v>
      </c>
      <c r="H631" s="14">
        <f>'Absolute counts'!H631/'Absolute counts'!H$1246*10000</f>
        <v>2.2431840395166622</v>
      </c>
      <c r="I631" s="14">
        <f>'Absolute counts'!I631/'Absolute counts'!I$1246*10000</f>
        <v>1.7382449643289941</v>
      </c>
      <c r="J631" s="14">
        <f>'Absolute counts'!J631/'Absolute counts'!J$1246*10000</f>
        <v>1.8900388435569229</v>
      </c>
      <c r="K631" s="14">
        <f>'Absolute counts'!K631/'Absolute counts'!K$1246*10000</f>
        <v>1.2006989480464627</v>
      </c>
      <c r="L631" s="14">
        <f>'Absolute counts'!L631/'Absolute counts'!L$1246*10000</f>
        <v>1.2697900815285854</v>
      </c>
      <c r="M631">
        <f>'Absolute counts'!M631/'Absolute counts'!M$1246*10000</f>
        <v>5.6630119454797097</v>
      </c>
      <c r="N631">
        <f>'Absolute counts'!N631/'Absolute counts'!N$1246*10000</f>
        <v>3.0052335459194564</v>
      </c>
      <c r="O631">
        <f>'Absolute counts'!O631/'Absolute counts'!O$1246*10000</f>
        <v>3.0295214200295448</v>
      </c>
      <c r="P631">
        <f>'Absolute counts'!P631/'Absolute counts'!P$1246*10000</f>
        <v>5.1677090187915029</v>
      </c>
      <c r="Q631">
        <f t="shared" si="36"/>
        <v>1</v>
      </c>
      <c r="R631">
        <f t="shared" si="37"/>
        <v>2.9689697874579292E-2</v>
      </c>
      <c r="S631">
        <f t="shared" si="38"/>
        <v>1.7419452360770218</v>
      </c>
      <c r="T631">
        <f t="shared" si="39"/>
        <v>3.6270532023497593</v>
      </c>
    </row>
    <row r="632" spans="1:20" x14ac:dyDescent="0.25">
      <c r="A632">
        <v>640</v>
      </c>
      <c r="B632" t="s">
        <v>875</v>
      </c>
      <c r="C632">
        <v>92700</v>
      </c>
      <c r="D632">
        <v>370</v>
      </c>
      <c r="E632" s="14">
        <f>'Absolute counts'!E632/'Absolute counts'!E$1246*10000</f>
        <v>0</v>
      </c>
      <c r="F632" s="14">
        <f>'Absolute counts'!F632/'Absolute counts'!F$1246*10000</f>
        <v>0</v>
      </c>
      <c r="G632" s="14">
        <f>'Absolute counts'!G632/'Absolute counts'!G$1246*10000</f>
        <v>0</v>
      </c>
      <c r="H632" s="14">
        <f>'Absolute counts'!H632/'Absolute counts'!H$1246*10000</f>
        <v>0</v>
      </c>
      <c r="I632" s="14">
        <f>'Absolute counts'!I632/'Absolute counts'!I$1246*10000</f>
        <v>0</v>
      </c>
      <c r="J632" s="14">
        <f>'Absolute counts'!J632/'Absolute counts'!J$1246*10000</f>
        <v>0</v>
      </c>
      <c r="K632" s="14">
        <f>'Absolute counts'!K632/'Absolute counts'!K$1246*10000</f>
        <v>0</v>
      </c>
      <c r="L632" s="14">
        <f>'Absolute counts'!L632/'Absolute counts'!L$1246*10000</f>
        <v>0</v>
      </c>
      <c r="M632">
        <f>'Absolute counts'!M632/'Absolute counts'!M$1246*10000</f>
        <v>0</v>
      </c>
      <c r="N632">
        <f>'Absolute counts'!N632/'Absolute counts'!N$1246*10000</f>
        <v>0</v>
      </c>
      <c r="O632">
        <f>'Absolute counts'!O632/'Absolute counts'!O$1246*10000</f>
        <v>0</v>
      </c>
      <c r="P632">
        <f>'Absolute counts'!P632/'Absolute counts'!P$1246*10000</f>
        <v>0</v>
      </c>
      <c r="Q632">
        <f t="shared" si="36"/>
        <v>0</v>
      </c>
      <c r="R632" t="str">
        <f t="shared" si="37"/>
        <v/>
      </c>
      <c r="S632">
        <f t="shared" si="38"/>
        <v>0</v>
      </c>
      <c r="T632">
        <f t="shared" si="39"/>
        <v>0</v>
      </c>
    </row>
    <row r="633" spans="1:20" x14ac:dyDescent="0.25">
      <c r="A633">
        <v>641</v>
      </c>
      <c r="B633" t="s">
        <v>876</v>
      </c>
      <c r="C633">
        <v>100900</v>
      </c>
      <c r="D633">
        <v>948</v>
      </c>
      <c r="E633" s="14">
        <f>'Absolute counts'!E633/'Absolute counts'!E$1246*10000</f>
        <v>0</v>
      </c>
      <c r="F633" s="14">
        <f>'Absolute counts'!F633/'Absolute counts'!F$1246*10000</f>
        <v>0</v>
      </c>
      <c r="G633" s="14">
        <f>'Absolute counts'!G633/'Absolute counts'!G$1246*10000</f>
        <v>0</v>
      </c>
      <c r="H633" s="14">
        <f>'Absolute counts'!H633/'Absolute counts'!H$1246*10000</f>
        <v>0</v>
      </c>
      <c r="I633" s="14">
        <f>'Absolute counts'!I633/'Absolute counts'!I$1246*10000</f>
        <v>0</v>
      </c>
      <c r="J633" s="14">
        <f>'Absolute counts'!J633/'Absolute counts'!J$1246*10000</f>
        <v>0</v>
      </c>
      <c r="K633" s="14">
        <f>'Absolute counts'!K633/'Absolute counts'!K$1246*10000</f>
        <v>0</v>
      </c>
      <c r="L633" s="14">
        <f>'Absolute counts'!L633/'Absolute counts'!L$1246*10000</f>
        <v>0</v>
      </c>
      <c r="M633">
        <f>'Absolute counts'!M633/'Absolute counts'!M$1246*10000</f>
        <v>0</v>
      </c>
      <c r="N633">
        <f>'Absolute counts'!N633/'Absolute counts'!N$1246*10000</f>
        <v>0</v>
      </c>
      <c r="O633">
        <f>'Absolute counts'!O633/'Absolute counts'!O$1246*10000</f>
        <v>0</v>
      </c>
      <c r="P633">
        <f>'Absolute counts'!P633/'Absolute counts'!P$1246*10000</f>
        <v>0</v>
      </c>
      <c r="Q633">
        <f t="shared" si="36"/>
        <v>0</v>
      </c>
      <c r="R633" t="str">
        <f t="shared" si="37"/>
        <v/>
      </c>
      <c r="S633">
        <f t="shared" si="38"/>
        <v>0</v>
      </c>
      <c r="T633">
        <f t="shared" si="39"/>
        <v>0</v>
      </c>
    </row>
    <row r="634" spans="1:20" x14ac:dyDescent="0.25">
      <c r="A634">
        <v>642</v>
      </c>
      <c r="B634" t="s">
        <v>265</v>
      </c>
      <c r="C634">
        <v>90600</v>
      </c>
      <c r="D634">
        <v>386</v>
      </c>
      <c r="E634" s="14">
        <f>'Absolute counts'!E634/'Absolute counts'!E$1246*10000</f>
        <v>0</v>
      </c>
      <c r="F634" s="14">
        <f>'Absolute counts'!F634/'Absolute counts'!F$1246*10000</f>
        <v>0</v>
      </c>
      <c r="G634" s="14">
        <f>'Absolute counts'!G634/'Absolute counts'!G$1246*10000</f>
        <v>1.4285841837873552</v>
      </c>
      <c r="H634" s="14">
        <f>'Absolute counts'!H634/'Absolute counts'!H$1246*10000</f>
        <v>0.2823054743609405</v>
      </c>
      <c r="I634" s="14">
        <f>'Absolute counts'!I634/'Absolute counts'!I$1246*10000</f>
        <v>0</v>
      </c>
      <c r="J634" s="14">
        <f>'Absolute counts'!J634/'Absolute counts'!J$1246*10000</f>
        <v>0.30414418172180363</v>
      </c>
      <c r="K634" s="14">
        <f>'Absolute counts'!K634/'Absolute counts'!K$1246*10000</f>
        <v>0</v>
      </c>
      <c r="L634" s="14">
        <f>'Absolute counts'!L634/'Absolute counts'!L$1246*10000</f>
        <v>0</v>
      </c>
      <c r="M634">
        <f>'Absolute counts'!M634/'Absolute counts'!M$1246*10000</f>
        <v>0.6337666798190289</v>
      </c>
      <c r="N634">
        <f>'Absolute counts'!N634/'Absolute counts'!N$1246*10000</f>
        <v>0</v>
      </c>
      <c r="O634">
        <f>'Absolute counts'!O634/'Absolute counts'!O$1246*10000</f>
        <v>0</v>
      </c>
      <c r="P634">
        <f>'Absolute counts'!P634/'Absolute counts'!P$1246*10000</f>
        <v>0.39190738590482299</v>
      </c>
      <c r="Q634">
        <f t="shared" si="36"/>
        <v>1</v>
      </c>
      <c r="R634">
        <f t="shared" si="37"/>
        <v>0.75725923308510368</v>
      </c>
      <c r="S634">
        <f t="shared" si="38"/>
        <v>0.28786197712429995</v>
      </c>
      <c r="T634">
        <f t="shared" si="39"/>
        <v>0.20513481314477039</v>
      </c>
    </row>
    <row r="635" spans="1:20" x14ac:dyDescent="0.25">
      <c r="A635">
        <v>643</v>
      </c>
      <c r="B635" t="s">
        <v>266</v>
      </c>
      <c r="C635">
        <v>12200</v>
      </c>
      <c r="D635">
        <v>1027</v>
      </c>
      <c r="E635" s="14">
        <f>'Absolute counts'!E635/'Absolute counts'!E$1246*10000</f>
        <v>0.23240842527023292</v>
      </c>
      <c r="F635" s="14">
        <f>'Absolute counts'!F635/'Absolute counts'!F$1246*10000</f>
        <v>0.19531549730813391</v>
      </c>
      <c r="G635" s="14">
        <f>'Absolute counts'!G635/'Absolute counts'!G$1246*10000</f>
        <v>1.3392976723006456</v>
      </c>
      <c r="H635" s="14">
        <f>'Absolute counts'!H635/'Absolute counts'!H$1246*10000</f>
        <v>2.9832821750034526</v>
      </c>
      <c r="I635" s="14">
        <f>'Absolute counts'!I635/'Absolute counts'!I$1246*10000</f>
        <v>0.24655956940836801</v>
      </c>
      <c r="J635" s="14">
        <f>'Absolute counts'!J635/'Absolute counts'!J$1246*10000</f>
        <v>0.8472587919393102</v>
      </c>
      <c r="K635" s="14">
        <f>'Absolute counts'!K635/'Absolute counts'!K$1246*10000</f>
        <v>0.15538456974718928</v>
      </c>
      <c r="L635" s="14">
        <f>'Absolute counts'!L635/'Absolute counts'!L$1246*10000</f>
        <v>3.0636205141642061</v>
      </c>
      <c r="M635">
        <f>'Absolute counts'!M635/'Absolute counts'!M$1246*10000</f>
        <v>5.0088011792149061</v>
      </c>
      <c r="N635">
        <f>'Absolute counts'!N635/'Absolute counts'!N$1246*10000</f>
        <v>0.49518052745263769</v>
      </c>
      <c r="O635">
        <f>'Absolute counts'!O635/'Absolute counts'!O$1246*10000</f>
        <v>1.088001500691725</v>
      </c>
      <c r="P635">
        <f>'Absolute counts'!P635/'Absolute counts'!P$1246*10000</f>
        <v>6.3798876775203739E-2</v>
      </c>
      <c r="Q635">
        <f t="shared" si="36"/>
        <v>1</v>
      </c>
      <c r="R635">
        <f t="shared" si="37"/>
        <v>0.25344444653840253</v>
      </c>
      <c r="S635">
        <f t="shared" si="38"/>
        <v>0.85707238585390477</v>
      </c>
      <c r="T635">
        <f t="shared" si="39"/>
        <v>1.9438805196597357</v>
      </c>
    </row>
    <row r="636" spans="1:20" x14ac:dyDescent="0.25">
      <c r="A636">
        <v>644</v>
      </c>
      <c r="B636" t="s">
        <v>877</v>
      </c>
      <c r="C636">
        <v>1300</v>
      </c>
      <c r="D636">
        <v>500</v>
      </c>
      <c r="E636" s="14">
        <f>'Absolute counts'!E636/'Absolute counts'!E$1246*10000</f>
        <v>0</v>
      </c>
      <c r="F636" s="14">
        <f>'Absolute counts'!F636/'Absolute counts'!F$1246*10000</f>
        <v>0</v>
      </c>
      <c r="G636" s="14">
        <f>'Absolute counts'!G636/'Absolute counts'!G$1246*10000</f>
        <v>0</v>
      </c>
      <c r="H636" s="14">
        <f>'Absolute counts'!H636/'Absolute counts'!H$1246*10000</f>
        <v>0</v>
      </c>
      <c r="I636" s="14">
        <f>'Absolute counts'!I636/'Absolute counts'!I$1246*10000</f>
        <v>0</v>
      </c>
      <c r="J636" s="14">
        <f>'Absolute counts'!J636/'Absolute counts'!J$1246*10000</f>
        <v>0</v>
      </c>
      <c r="K636" s="14">
        <f>'Absolute counts'!K636/'Absolute counts'!K$1246*10000</f>
        <v>0</v>
      </c>
      <c r="L636" s="14">
        <f>'Absolute counts'!L636/'Absolute counts'!L$1246*10000</f>
        <v>0</v>
      </c>
      <c r="M636">
        <f>'Absolute counts'!M636/'Absolute counts'!M$1246*10000</f>
        <v>0</v>
      </c>
      <c r="N636">
        <f>'Absolute counts'!N636/'Absolute counts'!N$1246*10000</f>
        <v>0</v>
      </c>
      <c r="O636">
        <f>'Absolute counts'!O636/'Absolute counts'!O$1246*10000</f>
        <v>0</v>
      </c>
      <c r="P636">
        <f>'Absolute counts'!P636/'Absolute counts'!P$1246*10000</f>
        <v>0</v>
      </c>
      <c r="Q636">
        <f t="shared" si="36"/>
        <v>0</v>
      </c>
      <c r="R636" t="str">
        <f t="shared" si="37"/>
        <v/>
      </c>
      <c r="S636">
        <f t="shared" si="38"/>
        <v>0</v>
      </c>
      <c r="T636">
        <f t="shared" si="39"/>
        <v>0</v>
      </c>
    </row>
    <row r="637" spans="1:20" x14ac:dyDescent="0.25">
      <c r="A637">
        <v>645</v>
      </c>
      <c r="B637" t="s">
        <v>878</v>
      </c>
      <c r="C637">
        <v>54900</v>
      </c>
      <c r="D637">
        <v>528</v>
      </c>
      <c r="E637" s="14">
        <f>'Absolute counts'!E637/'Absolute counts'!E$1246*10000</f>
        <v>0</v>
      </c>
      <c r="F637" s="14">
        <f>'Absolute counts'!F637/'Absolute counts'!F$1246*10000</f>
        <v>0</v>
      </c>
      <c r="G637" s="14">
        <f>'Absolute counts'!G637/'Absolute counts'!G$1246*10000</f>
        <v>0</v>
      </c>
      <c r="H637" s="14">
        <f>'Absolute counts'!H637/'Absolute counts'!H$1246*10000</f>
        <v>0</v>
      </c>
      <c r="I637" s="14">
        <f>'Absolute counts'!I637/'Absolute counts'!I$1246*10000</f>
        <v>0</v>
      </c>
      <c r="J637" s="14">
        <f>'Absolute counts'!J637/'Absolute counts'!J$1246*10000</f>
        <v>0</v>
      </c>
      <c r="K637" s="14">
        <f>'Absolute counts'!K637/'Absolute counts'!K$1246*10000</f>
        <v>0</v>
      </c>
      <c r="L637" s="14">
        <f>'Absolute counts'!L637/'Absolute counts'!L$1246*10000</f>
        <v>0</v>
      </c>
      <c r="M637">
        <f>'Absolute counts'!M637/'Absolute counts'!M$1246*10000</f>
        <v>0</v>
      </c>
      <c r="N637">
        <f>'Absolute counts'!N637/'Absolute counts'!N$1246*10000</f>
        <v>0</v>
      </c>
      <c r="O637">
        <f>'Absolute counts'!O637/'Absolute counts'!O$1246*10000</f>
        <v>0</v>
      </c>
      <c r="P637">
        <f>'Absolute counts'!P637/'Absolute counts'!P$1246*10000</f>
        <v>0</v>
      </c>
      <c r="Q637">
        <f t="shared" si="36"/>
        <v>0</v>
      </c>
      <c r="R637" t="str">
        <f t="shared" si="37"/>
        <v/>
      </c>
      <c r="S637">
        <f t="shared" si="38"/>
        <v>0</v>
      </c>
      <c r="T637">
        <f t="shared" si="39"/>
        <v>0</v>
      </c>
    </row>
    <row r="638" spans="1:20" x14ac:dyDescent="0.25">
      <c r="A638">
        <v>646</v>
      </c>
      <c r="B638" t="s">
        <v>879</v>
      </c>
      <c r="C638">
        <v>33400</v>
      </c>
      <c r="D638">
        <v>814</v>
      </c>
      <c r="E638" s="14">
        <f>'Absolute counts'!E638/'Absolute counts'!E$1246*10000</f>
        <v>0</v>
      </c>
      <c r="F638" s="14">
        <f>'Absolute counts'!F638/'Absolute counts'!F$1246*10000</f>
        <v>0</v>
      </c>
      <c r="G638" s="14">
        <f>'Absolute counts'!G638/'Absolute counts'!G$1246*10000</f>
        <v>0</v>
      </c>
      <c r="H638" s="14">
        <f>'Absolute counts'!H638/'Absolute counts'!H$1246*10000</f>
        <v>0</v>
      </c>
      <c r="I638" s="14">
        <f>'Absolute counts'!I638/'Absolute counts'!I$1246*10000</f>
        <v>0</v>
      </c>
      <c r="J638" s="14">
        <f>'Absolute counts'!J638/'Absolute counts'!J$1246*10000</f>
        <v>0</v>
      </c>
      <c r="K638" s="14">
        <f>'Absolute counts'!K638/'Absolute counts'!K$1246*10000</f>
        <v>0</v>
      </c>
      <c r="L638" s="14">
        <f>'Absolute counts'!L638/'Absolute counts'!L$1246*10000</f>
        <v>0</v>
      </c>
      <c r="M638">
        <f>'Absolute counts'!M638/'Absolute counts'!M$1246*10000</f>
        <v>0</v>
      </c>
      <c r="N638">
        <f>'Absolute counts'!N638/'Absolute counts'!N$1246*10000</f>
        <v>0</v>
      </c>
      <c r="O638">
        <f>'Absolute counts'!O638/'Absolute counts'!O$1246*10000</f>
        <v>0</v>
      </c>
      <c r="P638">
        <f>'Absolute counts'!P638/'Absolute counts'!P$1246*10000</f>
        <v>0</v>
      </c>
      <c r="Q638">
        <f t="shared" si="36"/>
        <v>0</v>
      </c>
      <c r="R638" t="str">
        <f t="shared" si="37"/>
        <v/>
      </c>
      <c r="S638">
        <f t="shared" si="38"/>
        <v>0</v>
      </c>
      <c r="T638">
        <f t="shared" si="39"/>
        <v>0</v>
      </c>
    </row>
    <row r="639" spans="1:20" x14ac:dyDescent="0.25">
      <c r="A639">
        <v>647</v>
      </c>
      <c r="B639" t="s">
        <v>267</v>
      </c>
      <c r="C639">
        <v>35100</v>
      </c>
      <c r="D639">
        <v>631</v>
      </c>
      <c r="E639" s="14">
        <f>'Absolute counts'!E639/'Absolute counts'!E$1246*10000</f>
        <v>6.1588232696611716</v>
      </c>
      <c r="F639" s="14">
        <f>'Absolute counts'!F639/'Absolute counts'!F$1246*10000</f>
        <v>4.2829898338283652</v>
      </c>
      <c r="G639" s="14">
        <f>'Absolute counts'!G639/'Absolute counts'!G$1246*10000</f>
        <v>11.410816168001499</v>
      </c>
      <c r="H639" s="14">
        <f>'Absolute counts'!H639/'Absolute counts'!H$1246*10000</f>
        <v>6.699032607808264</v>
      </c>
      <c r="I639" s="14">
        <f>'Absolute counts'!I639/'Absolute counts'!I$1246*10000</f>
        <v>14.423734810389526</v>
      </c>
      <c r="J639" s="14">
        <f>'Absolute counts'!J639/'Absolute counts'!J$1246*10000</f>
        <v>7.4515324521841899</v>
      </c>
      <c r="K639" s="14">
        <f>'Absolute counts'!K639/'Absolute counts'!K$1246*10000</f>
        <v>6.681536499129141</v>
      </c>
      <c r="L639" s="14">
        <f>'Absolute counts'!L639/'Absolute counts'!L$1246*10000</f>
        <v>4.5349645768878046</v>
      </c>
      <c r="M639">
        <f>'Absolute counts'!M639/'Absolute counts'!M$1246*10000</f>
        <v>25.452887624990034</v>
      </c>
      <c r="N639">
        <f>'Absolute counts'!N639/'Absolute counts'!N$1246*10000</f>
        <v>5.5152865643862752</v>
      </c>
      <c r="O639">
        <f>'Absolute counts'!O639/'Absolute counts'!O$1246*10000</f>
        <v>4.7365582573217342</v>
      </c>
      <c r="P639">
        <f>'Absolute counts'!P639/'Absolute counts'!P$1246*10000</f>
        <v>4.9580841379586911</v>
      </c>
      <c r="Q639">
        <f t="shared" si="36"/>
        <v>1</v>
      </c>
      <c r="R639">
        <f t="shared" si="37"/>
        <v>0.81913025106374981</v>
      </c>
      <c r="S639">
        <f t="shared" si="38"/>
        <v>8.1583522344288788</v>
      </c>
      <c r="T639">
        <f t="shared" si="39"/>
        <v>9.0395562323089074</v>
      </c>
    </row>
    <row r="640" spans="1:20" x14ac:dyDescent="0.25">
      <c r="A640">
        <v>648</v>
      </c>
      <c r="B640" t="s">
        <v>268</v>
      </c>
      <c r="C640">
        <v>1800</v>
      </c>
      <c r="D640">
        <v>985</v>
      </c>
      <c r="E640" s="14">
        <f>'Absolute counts'!E640/'Absolute counts'!E$1246*10000</f>
        <v>141.75751899357857</v>
      </c>
      <c r="F640" s="14">
        <f>'Absolute counts'!F640/'Absolute counts'!F$1246*10000</f>
        <v>71.820298581590947</v>
      </c>
      <c r="G640" s="14">
        <f>'Absolute counts'!G640/'Absolute counts'!G$1246*10000</f>
        <v>203.48395967821142</v>
      </c>
      <c r="H640" s="14">
        <f>'Absolute counts'!H640/'Absolute counts'!H$1246*10000</f>
        <v>100.51600862786569</v>
      </c>
      <c r="I640" s="14">
        <f>'Absolute counts'!I640/'Absolute counts'!I$1246*10000</f>
        <v>134.32565341367888</v>
      </c>
      <c r="J640" s="14">
        <f>'Absolute counts'!J640/'Absolute counts'!J$1246*10000</f>
        <v>161.47883590986905</v>
      </c>
      <c r="K640" s="14">
        <f>'Absolute counts'!K640/'Absolute counts'!K$1246*10000</f>
        <v>47.731314652341148</v>
      </c>
      <c r="L640" s="14">
        <f>'Absolute counts'!L640/'Absolute counts'!L$1246*10000</f>
        <v>148.36388555764947</v>
      </c>
      <c r="M640">
        <f>'Absolute counts'!M640/'Absolute counts'!M$1246*10000</f>
        <v>173.73384661619701</v>
      </c>
      <c r="N640">
        <f>'Absolute counts'!N640/'Absolute counts'!N$1246*10000</f>
        <v>424.84781736376135</v>
      </c>
      <c r="O640">
        <f>'Absolute counts'!O640/'Absolute counts'!O$1246*10000</f>
        <v>55.994559992496541</v>
      </c>
      <c r="P640">
        <f>'Absolute counts'!P640/'Absolute counts'!P$1246*10000</f>
        <v>133.97764122792785</v>
      </c>
      <c r="Q640">
        <f t="shared" si="36"/>
        <v>1</v>
      </c>
      <c r="R640">
        <f t="shared" si="37"/>
        <v>0.28677567147231747</v>
      </c>
      <c r="S640">
        <f t="shared" si="38"/>
        <v>123.01622712244796</v>
      </c>
      <c r="T640">
        <f t="shared" si="39"/>
        <v>187.38355015160644</v>
      </c>
    </row>
    <row r="641" spans="1:20" x14ac:dyDescent="0.25">
      <c r="A641">
        <v>649</v>
      </c>
      <c r="B641" t="s">
        <v>269</v>
      </c>
      <c r="C641">
        <v>14700</v>
      </c>
      <c r="D641">
        <v>402</v>
      </c>
      <c r="E641" s="14">
        <f>'Absolute counts'!E641/'Absolute counts'!E$1246*10000</f>
        <v>0.81342948844581509</v>
      </c>
      <c r="F641" s="14">
        <f>'Absolute counts'!F641/'Absolute counts'!F$1246*10000</f>
        <v>1.5625239784650713</v>
      </c>
      <c r="G641" s="14">
        <f>'Absolute counts'!G641/'Absolute counts'!G$1246*10000</f>
        <v>1.0535808355431746</v>
      </c>
      <c r="H641" s="14">
        <f>'Absolute counts'!H641/'Absolute counts'!H$1246*10000</f>
        <v>0.33571461815895631</v>
      </c>
      <c r="I641" s="14">
        <f>'Absolute counts'!I641/'Absolute counts'!I$1246*10000</f>
        <v>0.57941498810966474</v>
      </c>
      <c r="J641" s="14">
        <f>'Absolute counts'!J641/'Absolute counts'!J$1246*10000</f>
        <v>1.4989963242003181</v>
      </c>
      <c r="K641" s="14">
        <f>'Absolute counts'!K641/'Absolute counts'!K$1246*10000</f>
        <v>0.21188804965525812</v>
      </c>
      <c r="L641" s="14">
        <f>'Absolute counts'!L641/'Absolute counts'!L$1246*10000</f>
        <v>0.94730371161656368</v>
      </c>
      <c r="M641">
        <f>'Absolute counts'!M641/'Absolute counts'!M$1246*10000</f>
        <v>0.65421076626480412</v>
      </c>
      <c r="N641">
        <f>'Absolute counts'!N641/'Absolute counts'!N$1246*10000</f>
        <v>0.65739483816988098</v>
      </c>
      <c r="O641">
        <f>'Absolute counts'!O641/'Absolute counts'!O$1246*10000</f>
        <v>0.94731165146434682</v>
      </c>
      <c r="P641">
        <f>'Absolute counts'!P641/'Absolute counts'!P$1246*10000</f>
        <v>0.76558652130244498</v>
      </c>
      <c r="Q641">
        <f t="shared" si="36"/>
        <v>1</v>
      </c>
      <c r="R641">
        <f t="shared" si="37"/>
        <v>0.78176879534781107</v>
      </c>
      <c r="S641">
        <f t="shared" si="38"/>
        <v>0.86507832608260837</v>
      </c>
      <c r="T641">
        <f t="shared" si="39"/>
        <v>0.7943614977636082</v>
      </c>
    </row>
    <row r="642" spans="1:20" x14ac:dyDescent="0.25">
      <c r="A642">
        <v>650</v>
      </c>
      <c r="B642" t="s">
        <v>880</v>
      </c>
      <c r="C642">
        <v>105400</v>
      </c>
      <c r="D642">
        <v>1123</v>
      </c>
      <c r="E642" s="14">
        <f>'Absolute counts'!E642/'Absolute counts'!E$1246*10000</f>
        <v>0</v>
      </c>
      <c r="F642" s="14">
        <f>'Absolute counts'!F642/'Absolute counts'!F$1246*10000</f>
        <v>0</v>
      </c>
      <c r="G642" s="14">
        <f>'Absolute counts'!G642/'Absolute counts'!G$1246*10000</f>
        <v>0</v>
      </c>
      <c r="H642" s="14">
        <f>'Absolute counts'!H642/'Absolute counts'!H$1246*10000</f>
        <v>0</v>
      </c>
      <c r="I642" s="14">
        <f>'Absolute counts'!I642/'Absolute counts'!I$1246*10000</f>
        <v>0</v>
      </c>
      <c r="J642" s="14">
        <f>'Absolute counts'!J642/'Absolute counts'!J$1246*10000</f>
        <v>0</v>
      </c>
      <c r="K642" s="14">
        <f>'Absolute counts'!K642/'Absolute counts'!K$1246*10000</f>
        <v>0</v>
      </c>
      <c r="L642" s="14">
        <f>'Absolute counts'!L642/'Absolute counts'!L$1246*10000</f>
        <v>0</v>
      </c>
      <c r="M642">
        <f>'Absolute counts'!M642/'Absolute counts'!M$1246*10000</f>
        <v>0</v>
      </c>
      <c r="N642">
        <f>'Absolute counts'!N642/'Absolute counts'!N$1246*10000</f>
        <v>0</v>
      </c>
      <c r="O642">
        <f>'Absolute counts'!O642/'Absolute counts'!O$1246*10000</f>
        <v>0</v>
      </c>
      <c r="P642">
        <f>'Absolute counts'!P642/'Absolute counts'!P$1246*10000</f>
        <v>0</v>
      </c>
      <c r="Q642">
        <f t="shared" si="36"/>
        <v>0</v>
      </c>
      <c r="R642" t="str">
        <f t="shared" si="37"/>
        <v/>
      </c>
      <c r="S642">
        <f t="shared" si="38"/>
        <v>0</v>
      </c>
      <c r="T642">
        <f t="shared" si="39"/>
        <v>0</v>
      </c>
    </row>
    <row r="643" spans="1:20" x14ac:dyDescent="0.25">
      <c r="A643">
        <v>651</v>
      </c>
      <c r="B643" t="s">
        <v>881</v>
      </c>
      <c r="C643">
        <v>90700</v>
      </c>
      <c r="D643">
        <v>386</v>
      </c>
      <c r="E643" s="14">
        <f>'Absolute counts'!E643/'Absolute counts'!E$1246*10000</f>
        <v>0</v>
      </c>
      <c r="F643" s="14">
        <f>'Absolute counts'!F643/'Absolute counts'!F$1246*10000</f>
        <v>0</v>
      </c>
      <c r="G643" s="14">
        <f>'Absolute counts'!G643/'Absolute counts'!G$1246*10000</f>
        <v>0</v>
      </c>
      <c r="H643" s="14">
        <f>'Absolute counts'!H643/'Absolute counts'!H$1246*10000</f>
        <v>0</v>
      </c>
      <c r="I643" s="14">
        <f>'Absolute counts'!I643/'Absolute counts'!I$1246*10000</f>
        <v>0</v>
      </c>
      <c r="J643" s="14">
        <f>'Absolute counts'!J643/'Absolute counts'!J$1246*10000</f>
        <v>0</v>
      </c>
      <c r="K643" s="14">
        <f>'Absolute counts'!K643/'Absolute counts'!K$1246*10000</f>
        <v>0</v>
      </c>
      <c r="L643" s="14">
        <f>'Absolute counts'!L643/'Absolute counts'!L$1246*10000</f>
        <v>0</v>
      </c>
      <c r="M643">
        <f>'Absolute counts'!M643/'Absolute counts'!M$1246*10000</f>
        <v>0</v>
      </c>
      <c r="N643">
        <f>'Absolute counts'!N643/'Absolute counts'!N$1246*10000</f>
        <v>0</v>
      </c>
      <c r="O643">
        <f>'Absolute counts'!O643/'Absolute counts'!O$1246*10000</f>
        <v>0</v>
      </c>
      <c r="P643">
        <f>'Absolute counts'!P643/'Absolute counts'!P$1246*10000</f>
        <v>0</v>
      </c>
      <c r="Q643">
        <f t="shared" ref="Q643:Q706" si="40">IF(AND(S643=0,T643=0),0,1)</f>
        <v>0</v>
      </c>
      <c r="R643" t="str">
        <f t="shared" ref="R643:R706" si="41">IFERROR(_xlfn.T.TEST(E643:K643,L643:P643,2,2),"")</f>
        <v/>
      </c>
      <c r="S643">
        <f t="shared" ref="S643:S706" si="42">AVERAGE(E643:K643)</f>
        <v>0</v>
      </c>
      <c r="T643">
        <f t="shared" ref="T643:T706" si="43">AVERAGE(L643:P643)</f>
        <v>0</v>
      </c>
    </row>
    <row r="644" spans="1:20" x14ac:dyDescent="0.25">
      <c r="A644">
        <v>652</v>
      </c>
      <c r="B644" t="s">
        <v>882</v>
      </c>
      <c r="C644">
        <v>71000</v>
      </c>
      <c r="D644">
        <v>103</v>
      </c>
      <c r="E644" s="14">
        <f>'Absolute counts'!E644/'Absolute counts'!E$1246*10000</f>
        <v>0</v>
      </c>
      <c r="F644" s="14">
        <f>'Absolute counts'!F644/'Absolute counts'!F$1246*10000</f>
        <v>0</v>
      </c>
      <c r="G644" s="14">
        <f>'Absolute counts'!G644/'Absolute counts'!G$1246*10000</f>
        <v>0</v>
      </c>
      <c r="H644" s="14">
        <f>'Absolute counts'!H644/'Absolute counts'!H$1246*10000</f>
        <v>0</v>
      </c>
      <c r="I644" s="14">
        <f>'Absolute counts'!I644/'Absolute counts'!I$1246*10000</f>
        <v>0</v>
      </c>
      <c r="J644" s="14">
        <f>'Absolute counts'!J644/'Absolute counts'!J$1246*10000</f>
        <v>0</v>
      </c>
      <c r="K644" s="14">
        <f>'Absolute counts'!K644/'Absolute counts'!K$1246*10000</f>
        <v>0</v>
      </c>
      <c r="L644" s="14">
        <f>'Absolute counts'!L644/'Absolute counts'!L$1246*10000</f>
        <v>0</v>
      </c>
      <c r="M644">
        <f>'Absolute counts'!M644/'Absolute counts'!M$1246*10000</f>
        <v>0</v>
      </c>
      <c r="N644">
        <f>'Absolute counts'!N644/'Absolute counts'!N$1246*10000</f>
        <v>0</v>
      </c>
      <c r="O644">
        <f>'Absolute counts'!O644/'Absolute counts'!O$1246*10000</f>
        <v>0</v>
      </c>
      <c r="P644">
        <f>'Absolute counts'!P644/'Absolute counts'!P$1246*10000</f>
        <v>0</v>
      </c>
      <c r="Q644">
        <f t="shared" si="40"/>
        <v>0</v>
      </c>
      <c r="R644" t="str">
        <f t="shared" si="41"/>
        <v/>
      </c>
      <c r="S644">
        <f t="shared" si="42"/>
        <v>0</v>
      </c>
      <c r="T644">
        <f t="shared" si="43"/>
        <v>0</v>
      </c>
    </row>
    <row r="645" spans="1:20" x14ac:dyDescent="0.25">
      <c r="A645">
        <v>653</v>
      </c>
      <c r="B645" t="s">
        <v>883</v>
      </c>
      <c r="C645">
        <v>92300</v>
      </c>
      <c r="D645">
        <v>370</v>
      </c>
      <c r="E645" s="14">
        <f>'Absolute counts'!E645/'Absolute counts'!E$1246*10000</f>
        <v>0</v>
      </c>
      <c r="F645" s="14">
        <f>'Absolute counts'!F645/'Absolute counts'!F$1246*10000</f>
        <v>0</v>
      </c>
      <c r="G645" s="14">
        <f>'Absolute counts'!G645/'Absolute counts'!G$1246*10000</f>
        <v>0</v>
      </c>
      <c r="H645" s="14">
        <f>'Absolute counts'!H645/'Absolute counts'!H$1246*10000</f>
        <v>0</v>
      </c>
      <c r="I645" s="14">
        <f>'Absolute counts'!I645/'Absolute counts'!I$1246*10000</f>
        <v>0</v>
      </c>
      <c r="J645" s="14">
        <f>'Absolute counts'!J645/'Absolute counts'!J$1246*10000</f>
        <v>0</v>
      </c>
      <c r="K645" s="14">
        <f>'Absolute counts'!K645/'Absolute counts'!K$1246*10000</f>
        <v>0</v>
      </c>
      <c r="L645" s="14">
        <f>'Absolute counts'!L645/'Absolute counts'!L$1246*10000</f>
        <v>0</v>
      </c>
      <c r="M645">
        <f>'Absolute counts'!M645/'Absolute counts'!M$1246*10000</f>
        <v>0</v>
      </c>
      <c r="N645">
        <f>'Absolute counts'!N645/'Absolute counts'!N$1246*10000</f>
        <v>0</v>
      </c>
      <c r="O645">
        <f>'Absolute counts'!O645/'Absolute counts'!O$1246*10000</f>
        <v>0</v>
      </c>
      <c r="P645">
        <f>'Absolute counts'!P645/'Absolute counts'!P$1246*10000</f>
        <v>0</v>
      </c>
      <c r="Q645">
        <f t="shared" si="40"/>
        <v>0</v>
      </c>
      <c r="R645" t="str">
        <f t="shared" si="41"/>
        <v/>
      </c>
      <c r="S645">
        <f t="shared" si="42"/>
        <v>0</v>
      </c>
      <c r="T645">
        <f t="shared" si="43"/>
        <v>0</v>
      </c>
    </row>
    <row r="646" spans="1:20" x14ac:dyDescent="0.25">
      <c r="A646">
        <v>654</v>
      </c>
      <c r="B646" t="s">
        <v>270</v>
      </c>
      <c r="C646">
        <v>3800</v>
      </c>
      <c r="D646">
        <v>353</v>
      </c>
      <c r="E646" s="14">
        <f>'Absolute counts'!E646/'Absolute counts'!E$1246*10000</f>
        <v>16.942574202199978</v>
      </c>
      <c r="F646" s="14">
        <f>'Absolute counts'!F646/'Absolute counts'!F$1246*10000</f>
        <v>6.2221936999591234</v>
      </c>
      <c r="G646" s="14">
        <f>'Absolute counts'!G646/'Absolute counts'!G$1246*10000</f>
        <v>21.285904338431592</v>
      </c>
      <c r="H646" s="14">
        <f>'Absolute counts'!H646/'Absolute counts'!H$1246*10000</f>
        <v>20.409922808527458</v>
      </c>
      <c r="I646" s="14">
        <f>'Absolute counts'!I646/'Absolute counts'!I$1246*10000</f>
        <v>22.461576773102323</v>
      </c>
      <c r="J646" s="14">
        <f>'Absolute counts'!J646/'Absolute counts'!J$1246*10000</f>
        <v>28.611277666258246</v>
      </c>
      <c r="K646" s="14">
        <f>'Absolute counts'!K646/'Absolute counts'!K$1246*10000</f>
        <v>10.297759213245545</v>
      </c>
      <c r="L646" s="14">
        <f>'Absolute counts'!L646/'Absolute counts'!L$1246*10000</f>
        <v>19.349182194721301</v>
      </c>
      <c r="M646">
        <f>'Absolute counts'!M646/'Absolute counts'!M$1246*10000</f>
        <v>18.379233714751841</v>
      </c>
      <c r="N646">
        <f>'Absolute counts'!N646/'Absolute counts'!N$1246*10000</f>
        <v>22.735616286316795</v>
      </c>
      <c r="O646">
        <f>'Absolute counts'!O646/'Absolute counts'!O$1246*10000</f>
        <v>48.519239336881846</v>
      </c>
      <c r="P646">
        <f>'Absolute counts'!P646/'Absolute counts'!P$1246*10000</f>
        <v>16.232257076662552</v>
      </c>
      <c r="Q646">
        <f t="shared" si="40"/>
        <v>1</v>
      </c>
      <c r="R646">
        <f t="shared" si="41"/>
        <v>0.27172398614069371</v>
      </c>
      <c r="S646">
        <f t="shared" si="42"/>
        <v>18.033029814532036</v>
      </c>
      <c r="T646">
        <f t="shared" si="43"/>
        <v>25.043105721866866</v>
      </c>
    </row>
    <row r="647" spans="1:20" x14ac:dyDescent="0.25">
      <c r="A647">
        <v>655</v>
      </c>
      <c r="B647" t="s">
        <v>884</v>
      </c>
      <c r="C647">
        <v>35200</v>
      </c>
      <c r="D647">
        <v>647</v>
      </c>
      <c r="E647" s="14">
        <f>'Absolute counts'!E647/'Absolute counts'!E$1246*10000</f>
        <v>0</v>
      </c>
      <c r="F647" s="14">
        <f>'Absolute counts'!F647/'Absolute counts'!F$1246*10000</f>
        <v>0</v>
      </c>
      <c r="G647" s="14">
        <f>'Absolute counts'!G647/'Absolute counts'!G$1246*10000</f>
        <v>0</v>
      </c>
      <c r="H647" s="14">
        <f>'Absolute counts'!H647/'Absolute counts'!H$1246*10000</f>
        <v>0</v>
      </c>
      <c r="I647" s="14">
        <f>'Absolute counts'!I647/'Absolute counts'!I$1246*10000</f>
        <v>0</v>
      </c>
      <c r="J647" s="14">
        <f>'Absolute counts'!J647/'Absolute counts'!J$1246*10000</f>
        <v>0</v>
      </c>
      <c r="K647" s="14">
        <f>'Absolute counts'!K647/'Absolute counts'!K$1246*10000</f>
        <v>0</v>
      </c>
      <c r="L647" s="14">
        <f>'Absolute counts'!L647/'Absolute counts'!L$1246*10000</f>
        <v>0</v>
      </c>
      <c r="M647">
        <f>'Absolute counts'!M647/'Absolute counts'!M$1246*10000</f>
        <v>0</v>
      </c>
      <c r="N647">
        <f>'Absolute counts'!N647/'Absolute counts'!N$1246*10000</f>
        <v>0</v>
      </c>
      <c r="O647">
        <f>'Absolute counts'!O647/'Absolute counts'!O$1246*10000</f>
        <v>0</v>
      </c>
      <c r="P647">
        <f>'Absolute counts'!P647/'Absolute counts'!P$1246*10000</f>
        <v>0</v>
      </c>
      <c r="Q647">
        <f t="shared" si="40"/>
        <v>0</v>
      </c>
      <c r="R647" t="str">
        <f t="shared" si="41"/>
        <v/>
      </c>
      <c r="S647">
        <f t="shared" si="42"/>
        <v>0</v>
      </c>
      <c r="T647">
        <f t="shared" si="43"/>
        <v>0</v>
      </c>
    </row>
    <row r="648" spans="1:20" x14ac:dyDescent="0.25">
      <c r="A648">
        <v>656</v>
      </c>
      <c r="B648" t="s">
        <v>271</v>
      </c>
      <c r="C648">
        <v>2200</v>
      </c>
      <c r="D648">
        <v>993</v>
      </c>
      <c r="E648" s="14">
        <f>'Absolute counts'!E648/'Absolute counts'!E$1246*10000</f>
        <v>49.305447421079904</v>
      </c>
      <c r="F648" s="14">
        <f>'Absolute counts'!F648/'Absolute counts'!F$1246*10000</f>
        <v>61.175603978297659</v>
      </c>
      <c r="G648" s="14">
        <f>'Absolute counts'!G648/'Absolute counts'!G$1246*10000</f>
        <v>132.26903811641176</v>
      </c>
      <c r="H648" s="14">
        <f>'Absolute counts'!H648/'Absolute counts'!H$1246*10000</f>
        <v>29.41317847733583</v>
      </c>
      <c r="I648" s="14">
        <f>'Absolute counts'!I648/'Absolute counts'!I$1246*10000</f>
        <v>21.130155098297138</v>
      </c>
      <c r="J648" s="14">
        <f>'Absolute counts'!J648/'Absolute counts'!J$1246*10000</f>
        <v>40.842218688356489</v>
      </c>
      <c r="K648" s="14">
        <f>'Absolute counts'!K648/'Absolute counts'!K$1246*10000</f>
        <v>19.041672729019197</v>
      </c>
      <c r="L648" s="14">
        <f>'Absolute counts'!L648/'Absolute counts'!L$1246*10000</f>
        <v>42.245714458474836</v>
      </c>
      <c r="M648">
        <f>'Absolute counts'!M648/'Absolute counts'!M$1246*10000</f>
        <v>35.818039452998022</v>
      </c>
      <c r="N648">
        <f>'Absolute counts'!N648/'Absolute counts'!N$1246*10000</f>
        <v>34.235757156639259</v>
      </c>
      <c r="O648">
        <f>'Absolute counts'!O648/'Absolute counts'!O$1246*10000</f>
        <v>38.25825966656506</v>
      </c>
      <c r="P648">
        <f>'Absolute counts'!P648/'Absolute counts'!P$1246*10000</f>
        <v>21.44553672172206</v>
      </c>
      <c r="Q648">
        <f t="shared" si="40"/>
        <v>1</v>
      </c>
      <c r="R648">
        <f t="shared" si="41"/>
        <v>0.3931393052187212</v>
      </c>
      <c r="S648">
        <f t="shared" si="42"/>
        <v>50.453902072685416</v>
      </c>
      <c r="T648">
        <f t="shared" si="43"/>
        <v>34.400661491279848</v>
      </c>
    </row>
    <row r="649" spans="1:20" x14ac:dyDescent="0.25">
      <c r="A649">
        <v>657</v>
      </c>
      <c r="B649" t="s">
        <v>272</v>
      </c>
      <c r="C649">
        <v>5800</v>
      </c>
      <c r="D649">
        <v>345</v>
      </c>
      <c r="E649" s="14">
        <f>'Absolute counts'!E649/'Absolute counts'!E$1246*10000</f>
        <v>28.795403890981856</v>
      </c>
      <c r="F649" s="14">
        <f>'Absolute counts'!F649/'Absolute counts'!F$1246*10000</f>
        <v>83.664788382634228</v>
      </c>
      <c r="G649" s="14">
        <f>'Absolute counts'!G649/'Absolute counts'!G$1246*10000</f>
        <v>145.21558228198467</v>
      </c>
      <c r="H649" s="14">
        <f>'Absolute counts'!H649/'Absolute counts'!H$1246*10000</f>
        <v>62.16824338089036</v>
      </c>
      <c r="I649" s="14">
        <f>'Absolute counts'!I649/'Absolute counts'!I$1246*10000</f>
        <v>79.355197414083236</v>
      </c>
      <c r="J649" s="14">
        <f>'Absolute counts'!J649/'Absolute counts'!J$1246*10000</f>
        <v>112.33782597738904</v>
      </c>
      <c r="K649" s="14">
        <f>'Absolute counts'!K649/'Absolute counts'!K$1246*10000</f>
        <v>20.567266686537057</v>
      </c>
      <c r="L649" s="14">
        <f>'Absolute counts'!L649/'Absolute counts'!L$1246*10000</f>
        <v>150.43989156395813</v>
      </c>
      <c r="M649">
        <f>'Absolute counts'!M649/'Absolute counts'!M$1246*10000</f>
        <v>171.42366484782445</v>
      </c>
      <c r="N649">
        <f>'Absolute counts'!N649/'Absolute counts'!N$1246*10000</f>
        <v>160.92513382680633</v>
      </c>
      <c r="O649">
        <f>'Absolute counts'!O649/'Absolute counts'!O$1246*10000</f>
        <v>76.929209557530427</v>
      </c>
      <c r="P649">
        <f>'Absolute counts'!P649/'Absolute counts'!P$1246*10000</f>
        <v>48.396005096618843</v>
      </c>
      <c r="Q649">
        <f t="shared" si="40"/>
        <v>1</v>
      </c>
      <c r="R649">
        <f t="shared" si="41"/>
        <v>0.14210228686261939</v>
      </c>
      <c r="S649">
        <f t="shared" si="42"/>
        <v>76.014901144928643</v>
      </c>
      <c r="T649">
        <f t="shared" si="43"/>
        <v>121.62278097854764</v>
      </c>
    </row>
    <row r="650" spans="1:20" x14ac:dyDescent="0.25">
      <c r="A650">
        <v>658</v>
      </c>
      <c r="B650" t="s">
        <v>273</v>
      </c>
      <c r="C650">
        <v>101100</v>
      </c>
      <c r="D650">
        <v>948</v>
      </c>
      <c r="E650" s="14">
        <f>'Absolute counts'!E650/'Absolute counts'!E$1246*10000</f>
        <v>4.5435847140330532</v>
      </c>
      <c r="F650" s="14">
        <f>'Absolute counts'!F650/'Absolute counts'!F$1246*10000</f>
        <v>2.38563928854935</v>
      </c>
      <c r="G650" s="14">
        <f>'Absolute counts'!G650/'Absolute counts'!G$1246*10000</f>
        <v>1.8928740435182456</v>
      </c>
      <c r="H650" s="14">
        <f>'Absolute counts'!H650/'Absolute counts'!H$1246*10000</f>
        <v>3.5097437352981795</v>
      </c>
      <c r="I650" s="14">
        <f>'Absolute counts'!I650/'Absolute counts'!I$1246*10000</f>
        <v>0.43147924646464397</v>
      </c>
      <c r="J650" s="14">
        <f>'Absolute counts'!J650/'Absolute counts'!J$1246*10000</f>
        <v>16.814828332334002</v>
      </c>
      <c r="K650" s="14">
        <f>'Absolute counts'!K650/'Absolute counts'!K$1246*10000</f>
        <v>16.725030052788377</v>
      </c>
      <c r="L650" s="14">
        <f>'Absolute counts'!L650/'Absolute counts'!L$1246*10000</f>
        <v>5.421802094145864</v>
      </c>
      <c r="M650">
        <f>'Absolute counts'!M650/'Absolute counts'!M$1246*10000</f>
        <v>6.8692130457804428</v>
      </c>
      <c r="N650">
        <f>'Absolute counts'!N650/'Absolute counts'!N$1246*10000</f>
        <v>1.9124213474032905</v>
      </c>
      <c r="O650">
        <f>'Absolute counts'!O650/'Absolute counts'!O$1246*10000</f>
        <v>6.0871808099045657</v>
      </c>
      <c r="P650">
        <f>'Absolute counts'!P650/'Absolute counts'!P$1246*10000</f>
        <v>15.785664939236128</v>
      </c>
      <c r="Q650">
        <f t="shared" si="40"/>
        <v>1</v>
      </c>
      <c r="R650">
        <f t="shared" si="41"/>
        <v>0.87514864020413363</v>
      </c>
      <c r="S650">
        <f t="shared" si="42"/>
        <v>6.6147399161408362</v>
      </c>
      <c r="T650">
        <f t="shared" si="43"/>
        <v>7.2152564472940579</v>
      </c>
    </row>
    <row r="651" spans="1:20" x14ac:dyDescent="0.25">
      <c r="A651">
        <v>659</v>
      </c>
      <c r="B651" t="s">
        <v>885</v>
      </c>
      <c r="C651">
        <v>90800</v>
      </c>
      <c r="D651">
        <v>651</v>
      </c>
      <c r="E651" s="14">
        <f>'Absolute counts'!E651/'Absolute counts'!E$1246*10000</f>
        <v>0</v>
      </c>
      <c r="F651" s="14">
        <f>'Absolute counts'!F651/'Absolute counts'!F$1246*10000</f>
        <v>0</v>
      </c>
      <c r="G651" s="14">
        <f>'Absolute counts'!G651/'Absolute counts'!G$1246*10000</f>
        <v>0</v>
      </c>
      <c r="H651" s="14">
        <f>'Absolute counts'!H651/'Absolute counts'!H$1246*10000</f>
        <v>0</v>
      </c>
      <c r="I651" s="14">
        <f>'Absolute counts'!I651/'Absolute counts'!I$1246*10000</f>
        <v>0</v>
      </c>
      <c r="J651" s="14">
        <f>'Absolute counts'!J651/'Absolute counts'!J$1246*10000</f>
        <v>0</v>
      </c>
      <c r="K651" s="14">
        <f>'Absolute counts'!K651/'Absolute counts'!K$1246*10000</f>
        <v>0</v>
      </c>
      <c r="L651" s="14">
        <f>'Absolute counts'!L651/'Absolute counts'!L$1246*10000</f>
        <v>0</v>
      </c>
      <c r="M651">
        <f>'Absolute counts'!M651/'Absolute counts'!M$1246*10000</f>
        <v>0</v>
      </c>
      <c r="N651">
        <f>'Absolute counts'!N651/'Absolute counts'!N$1246*10000</f>
        <v>0</v>
      </c>
      <c r="O651">
        <f>'Absolute counts'!O651/'Absolute counts'!O$1246*10000</f>
        <v>0</v>
      </c>
      <c r="P651">
        <f>'Absolute counts'!P651/'Absolute counts'!P$1246*10000</f>
        <v>0</v>
      </c>
      <c r="Q651">
        <f t="shared" si="40"/>
        <v>0</v>
      </c>
      <c r="R651" t="str">
        <f t="shared" si="41"/>
        <v/>
      </c>
      <c r="S651">
        <f t="shared" si="42"/>
        <v>0</v>
      </c>
      <c r="T651">
        <f t="shared" si="43"/>
        <v>0</v>
      </c>
    </row>
    <row r="652" spans="1:20" x14ac:dyDescent="0.25">
      <c r="A652">
        <v>660</v>
      </c>
      <c r="B652" t="s">
        <v>886</v>
      </c>
      <c r="C652">
        <v>71100</v>
      </c>
      <c r="D652">
        <v>103</v>
      </c>
      <c r="E652" s="14">
        <f>'Absolute counts'!E652/'Absolute counts'!E$1246*10000</f>
        <v>0</v>
      </c>
      <c r="F652" s="14">
        <f>'Absolute counts'!F652/'Absolute counts'!F$1246*10000</f>
        <v>0</v>
      </c>
      <c r="G652" s="14">
        <f>'Absolute counts'!G652/'Absolute counts'!G$1246*10000</f>
        <v>0</v>
      </c>
      <c r="H652" s="14">
        <f>'Absolute counts'!H652/'Absolute counts'!H$1246*10000</f>
        <v>0</v>
      </c>
      <c r="I652" s="14">
        <f>'Absolute counts'!I652/'Absolute counts'!I$1246*10000</f>
        <v>0</v>
      </c>
      <c r="J652" s="14">
        <f>'Absolute counts'!J652/'Absolute counts'!J$1246*10000</f>
        <v>0</v>
      </c>
      <c r="K652" s="14">
        <f>'Absolute counts'!K652/'Absolute counts'!K$1246*10000</f>
        <v>0</v>
      </c>
      <c r="L652" s="14">
        <f>'Absolute counts'!L652/'Absolute counts'!L$1246*10000</f>
        <v>0</v>
      </c>
      <c r="M652">
        <f>'Absolute counts'!M652/'Absolute counts'!M$1246*10000</f>
        <v>0</v>
      </c>
      <c r="N652">
        <f>'Absolute counts'!N652/'Absolute counts'!N$1246*10000</f>
        <v>0</v>
      </c>
      <c r="O652">
        <f>'Absolute counts'!O652/'Absolute counts'!O$1246*10000</f>
        <v>0</v>
      </c>
      <c r="P652">
        <f>'Absolute counts'!P652/'Absolute counts'!P$1246*10000</f>
        <v>0</v>
      </c>
      <c r="Q652">
        <f t="shared" si="40"/>
        <v>0</v>
      </c>
      <c r="R652" t="str">
        <f t="shared" si="41"/>
        <v/>
      </c>
      <c r="S652">
        <f t="shared" si="42"/>
        <v>0</v>
      </c>
      <c r="T652">
        <f t="shared" si="43"/>
        <v>0</v>
      </c>
    </row>
    <row r="653" spans="1:20" x14ac:dyDescent="0.25">
      <c r="A653">
        <v>661</v>
      </c>
      <c r="B653" t="s">
        <v>274</v>
      </c>
      <c r="C653">
        <v>92500</v>
      </c>
      <c r="D653">
        <v>370</v>
      </c>
      <c r="E653" s="14">
        <f>'Absolute counts'!E653/'Absolute counts'!E$1246*10000</f>
        <v>0</v>
      </c>
      <c r="F653" s="14">
        <f>'Absolute counts'!F653/'Absolute counts'!F$1246*10000</f>
        <v>0</v>
      </c>
      <c r="G653" s="14">
        <f>'Absolute counts'!G653/'Absolute counts'!G$1246*10000</f>
        <v>0</v>
      </c>
      <c r="H653" s="14">
        <f>'Absolute counts'!H653/'Absolute counts'!H$1246*10000</f>
        <v>0.50357192723843436</v>
      </c>
      <c r="I653" s="14">
        <f>'Absolute counts'!I653/'Absolute counts'!I$1246*10000</f>
        <v>0</v>
      </c>
      <c r="J653" s="14">
        <f>'Absolute counts'!J653/'Absolute counts'!J$1246*10000</f>
        <v>0</v>
      </c>
      <c r="K653" s="14">
        <f>'Absolute counts'!K653/'Absolute counts'!K$1246*10000</f>
        <v>0</v>
      </c>
      <c r="L653" s="14">
        <f>'Absolute counts'!L653/'Absolute counts'!L$1246*10000</f>
        <v>0</v>
      </c>
      <c r="M653">
        <f>'Absolute counts'!M653/'Absolute counts'!M$1246*10000</f>
        <v>0.20444086445775128</v>
      </c>
      <c r="N653">
        <f>'Absolute counts'!N653/'Absolute counts'!N$1246*10000</f>
        <v>0</v>
      </c>
      <c r="O653">
        <f>'Absolute counts'!O653/'Absolute counts'!O$1246*10000</f>
        <v>0</v>
      </c>
      <c r="P653">
        <f>'Absolute counts'!P653/'Absolute counts'!P$1246*10000</f>
        <v>0</v>
      </c>
      <c r="Q653">
        <f t="shared" si="40"/>
        <v>1</v>
      </c>
      <c r="R653">
        <f t="shared" si="41"/>
        <v>0.74465337435747481</v>
      </c>
      <c r="S653">
        <f t="shared" si="42"/>
        <v>7.1938846748347759E-2</v>
      </c>
      <c r="T653">
        <f t="shared" si="43"/>
        <v>4.0888172891550258E-2</v>
      </c>
    </row>
    <row r="654" spans="1:20" x14ac:dyDescent="0.25">
      <c r="A654">
        <v>662</v>
      </c>
      <c r="B654" t="s">
        <v>275</v>
      </c>
      <c r="C654">
        <v>9700</v>
      </c>
      <c r="D654">
        <v>1057</v>
      </c>
      <c r="E654" s="14">
        <f>'Absolute counts'!E654/'Absolute counts'!E$1246*10000</f>
        <v>2.1613983550131657</v>
      </c>
      <c r="F654" s="14">
        <f>'Absolute counts'!F654/'Absolute counts'!F$1246*10000</f>
        <v>4.1574298712731359</v>
      </c>
      <c r="G654" s="14">
        <f>'Absolute counts'!G654/'Absolute counts'!G$1246*10000</f>
        <v>2.6607380423039491</v>
      </c>
      <c r="H654" s="14">
        <f>'Absolute counts'!H654/'Absolute counts'!H$1246*10000</f>
        <v>2.6551974345299274</v>
      </c>
      <c r="I654" s="14">
        <f>'Absolute counts'!I654/'Absolute counts'!I$1246*10000</f>
        <v>2.4162837802020061</v>
      </c>
      <c r="J654" s="14">
        <f>'Absolute counts'!J654/'Absolute counts'!J$1246*10000</f>
        <v>2.693848466678832</v>
      </c>
      <c r="K654" s="14">
        <f>'Absolute counts'!K654/'Absolute counts'!K$1246*10000</f>
        <v>1.21482481802348</v>
      </c>
      <c r="L654" s="14">
        <f>'Absolute counts'!L654/'Absolute counts'!L$1246*10000</f>
        <v>1.4914994608431003</v>
      </c>
      <c r="M654">
        <f>'Absolute counts'!M654/'Absolute counts'!M$1246*10000</f>
        <v>4.375034499395877</v>
      </c>
      <c r="N654">
        <f>'Absolute counts'!N654/'Absolute counts'!N$1246*10000</f>
        <v>5.5579745408908128</v>
      </c>
      <c r="O654">
        <f>'Absolute counts'!O654/'Absolute counts'!O$1246*10000</f>
        <v>3.6860740497573103</v>
      </c>
      <c r="P654">
        <f>'Absolute counts'!P654/'Absolute counts'!P$1246*10000</f>
        <v>5.249736146073908</v>
      </c>
      <c r="Q654">
        <f t="shared" si="40"/>
        <v>1</v>
      </c>
      <c r="R654">
        <f t="shared" si="41"/>
        <v>6.2549411044938094E-2</v>
      </c>
      <c r="S654">
        <f t="shared" si="42"/>
        <v>2.5656743954320711</v>
      </c>
      <c r="T654">
        <f t="shared" si="43"/>
        <v>4.0720637393922017</v>
      </c>
    </row>
    <row r="655" spans="1:20" x14ac:dyDescent="0.25">
      <c r="A655">
        <v>663</v>
      </c>
      <c r="B655" t="s">
        <v>887</v>
      </c>
      <c r="C655">
        <v>35800</v>
      </c>
      <c r="D655">
        <v>647</v>
      </c>
      <c r="E655" s="14">
        <f>'Absolute counts'!E655/'Absolute counts'!E$1246*10000</f>
        <v>0</v>
      </c>
      <c r="F655" s="14">
        <f>'Absolute counts'!F655/'Absolute counts'!F$1246*10000</f>
        <v>0</v>
      </c>
      <c r="G655" s="14">
        <f>'Absolute counts'!G655/'Absolute counts'!G$1246*10000</f>
        <v>0</v>
      </c>
      <c r="H655" s="14">
        <f>'Absolute counts'!H655/'Absolute counts'!H$1246*10000</f>
        <v>0</v>
      </c>
      <c r="I655" s="14">
        <f>'Absolute counts'!I655/'Absolute counts'!I$1246*10000</f>
        <v>0</v>
      </c>
      <c r="J655" s="14">
        <f>'Absolute counts'!J655/'Absolute counts'!J$1246*10000</f>
        <v>0</v>
      </c>
      <c r="K655" s="14">
        <f>'Absolute counts'!K655/'Absolute counts'!K$1246*10000</f>
        <v>0</v>
      </c>
      <c r="L655" s="14">
        <f>'Absolute counts'!L655/'Absolute counts'!L$1246*10000</f>
        <v>0</v>
      </c>
      <c r="M655">
        <f>'Absolute counts'!M655/'Absolute counts'!M$1246*10000</f>
        <v>0</v>
      </c>
      <c r="N655">
        <f>'Absolute counts'!N655/'Absolute counts'!N$1246*10000</f>
        <v>0</v>
      </c>
      <c r="O655">
        <f>'Absolute counts'!O655/'Absolute counts'!O$1246*10000</f>
        <v>0</v>
      </c>
      <c r="P655">
        <f>'Absolute counts'!P655/'Absolute counts'!P$1246*10000</f>
        <v>0</v>
      </c>
      <c r="Q655">
        <f t="shared" si="40"/>
        <v>0</v>
      </c>
      <c r="R655" t="str">
        <f t="shared" si="41"/>
        <v/>
      </c>
      <c r="S655">
        <f t="shared" si="42"/>
        <v>0</v>
      </c>
      <c r="T655">
        <f t="shared" si="43"/>
        <v>0</v>
      </c>
    </row>
    <row r="656" spans="1:20" x14ac:dyDescent="0.25">
      <c r="A656">
        <v>664</v>
      </c>
      <c r="B656" t="s">
        <v>888</v>
      </c>
      <c r="C656">
        <v>43200</v>
      </c>
      <c r="D656">
        <v>926</v>
      </c>
      <c r="E656" s="14">
        <f>'Absolute counts'!E656/'Absolute counts'!E$1246*10000</f>
        <v>0</v>
      </c>
      <c r="F656" s="14">
        <f>'Absolute counts'!F656/'Absolute counts'!F$1246*10000</f>
        <v>0</v>
      </c>
      <c r="G656" s="14">
        <f>'Absolute counts'!G656/'Absolute counts'!G$1246*10000</f>
        <v>0</v>
      </c>
      <c r="H656" s="14">
        <f>'Absolute counts'!H656/'Absolute counts'!H$1246*10000</f>
        <v>0</v>
      </c>
      <c r="I656" s="14">
        <f>'Absolute counts'!I656/'Absolute counts'!I$1246*10000</f>
        <v>0</v>
      </c>
      <c r="J656" s="14">
        <f>'Absolute counts'!J656/'Absolute counts'!J$1246*10000</f>
        <v>0</v>
      </c>
      <c r="K656" s="14">
        <f>'Absolute counts'!K656/'Absolute counts'!K$1246*10000</f>
        <v>0</v>
      </c>
      <c r="L656" s="14">
        <f>'Absolute counts'!L656/'Absolute counts'!L$1246*10000</f>
        <v>0</v>
      </c>
      <c r="M656">
        <f>'Absolute counts'!M656/'Absolute counts'!M$1246*10000</f>
        <v>0</v>
      </c>
      <c r="N656">
        <f>'Absolute counts'!N656/'Absolute counts'!N$1246*10000</f>
        <v>0</v>
      </c>
      <c r="O656">
        <f>'Absolute counts'!O656/'Absolute counts'!O$1246*10000</f>
        <v>0</v>
      </c>
      <c r="P656">
        <f>'Absolute counts'!P656/'Absolute counts'!P$1246*10000</f>
        <v>0</v>
      </c>
      <c r="Q656">
        <f t="shared" si="40"/>
        <v>0</v>
      </c>
      <c r="R656" t="str">
        <f t="shared" si="41"/>
        <v/>
      </c>
      <c r="S656">
        <f t="shared" si="42"/>
        <v>0</v>
      </c>
      <c r="T656">
        <f t="shared" si="43"/>
        <v>0</v>
      </c>
    </row>
    <row r="657" spans="1:20" x14ac:dyDescent="0.25">
      <c r="A657">
        <v>665</v>
      </c>
      <c r="B657" t="s">
        <v>276</v>
      </c>
      <c r="C657">
        <v>97900</v>
      </c>
      <c r="D657">
        <v>21</v>
      </c>
      <c r="E657" s="14">
        <f>'Absolute counts'!E657/'Absolute counts'!E$1246*10000</f>
        <v>10.934816408964458</v>
      </c>
      <c r="F657" s="14">
        <f>'Absolute counts'!F657/'Absolute counts'!F$1246*10000</f>
        <v>15.388070966490837</v>
      </c>
      <c r="G657" s="14">
        <f>'Absolute counts'!G657/'Absolute counts'!G$1246*10000</f>
        <v>47.000419646603987</v>
      </c>
      <c r="H657" s="14">
        <f>'Absolute counts'!H657/'Absolute counts'!H$1246*10000</f>
        <v>22.454730028222919</v>
      </c>
      <c r="I657" s="14">
        <f>'Absolute counts'!I657/'Absolute counts'!I$1246*10000</f>
        <v>3.2052744023087838</v>
      </c>
      <c r="J657" s="14">
        <f>'Absolute counts'!J657/'Absolute counts'!J$1246*10000</f>
        <v>16.315162890933895</v>
      </c>
      <c r="K657" s="14">
        <f>'Absolute counts'!K657/'Absolute counts'!K$1246*10000</f>
        <v>13.038177988786886</v>
      </c>
      <c r="L657" s="14">
        <f>'Absolute counts'!L657/'Absolute counts'!L$1246*10000</f>
        <v>8.0621592478005422</v>
      </c>
      <c r="M657">
        <f>'Absolute counts'!M657/'Absolute counts'!M$1246*10000</f>
        <v>22.652047781918839</v>
      </c>
      <c r="N657">
        <f>'Absolute counts'!N657/'Absolute counts'!N$1246*10000</f>
        <v>6.4544220474861049</v>
      </c>
      <c r="O657">
        <f>'Absolute counts'!O657/'Absolute counts'!O$1246*10000</f>
        <v>19.752854831523909</v>
      </c>
      <c r="P657">
        <f>'Absolute counts'!P657/'Absolute counts'!P$1246*10000</f>
        <v>6.9449634432436076</v>
      </c>
      <c r="Q657">
        <f t="shared" si="40"/>
        <v>1</v>
      </c>
      <c r="R657">
        <f t="shared" si="41"/>
        <v>0.44174697486437853</v>
      </c>
      <c r="S657">
        <f t="shared" si="42"/>
        <v>18.333807476044537</v>
      </c>
      <c r="T657">
        <f t="shared" si="43"/>
        <v>12.773289470394602</v>
      </c>
    </row>
    <row r="658" spans="1:20" x14ac:dyDescent="0.25">
      <c r="A658">
        <v>666</v>
      </c>
      <c r="B658" t="s">
        <v>889</v>
      </c>
      <c r="C658">
        <v>90900</v>
      </c>
      <c r="D658">
        <v>651</v>
      </c>
      <c r="E658" s="14">
        <f>'Absolute counts'!E658/'Absolute counts'!E$1246*10000</f>
        <v>0</v>
      </c>
      <c r="F658" s="14">
        <f>'Absolute counts'!F658/'Absolute counts'!F$1246*10000</f>
        <v>0</v>
      </c>
      <c r="G658" s="14">
        <f>'Absolute counts'!G658/'Absolute counts'!G$1246*10000</f>
        <v>0</v>
      </c>
      <c r="H658" s="14">
        <f>'Absolute counts'!H658/'Absolute counts'!H$1246*10000</f>
        <v>0</v>
      </c>
      <c r="I658" s="14">
        <f>'Absolute counts'!I658/'Absolute counts'!I$1246*10000</f>
        <v>0</v>
      </c>
      <c r="J658" s="14">
        <f>'Absolute counts'!J658/'Absolute counts'!J$1246*10000</f>
        <v>0</v>
      </c>
      <c r="K658" s="14">
        <f>'Absolute counts'!K658/'Absolute counts'!K$1246*10000</f>
        <v>0</v>
      </c>
      <c r="L658" s="14">
        <f>'Absolute counts'!L658/'Absolute counts'!L$1246*10000</f>
        <v>0</v>
      </c>
      <c r="M658">
        <f>'Absolute counts'!M658/'Absolute counts'!M$1246*10000</f>
        <v>0</v>
      </c>
      <c r="N658">
        <f>'Absolute counts'!N658/'Absolute counts'!N$1246*10000</f>
        <v>0</v>
      </c>
      <c r="O658">
        <f>'Absolute counts'!O658/'Absolute counts'!O$1246*10000</f>
        <v>0</v>
      </c>
      <c r="P658">
        <f>'Absolute counts'!P658/'Absolute counts'!P$1246*10000</f>
        <v>0</v>
      </c>
      <c r="Q658">
        <f t="shared" si="40"/>
        <v>0</v>
      </c>
      <c r="R658" t="str">
        <f t="shared" si="41"/>
        <v/>
      </c>
      <c r="S658">
        <f t="shared" si="42"/>
        <v>0</v>
      </c>
      <c r="T658">
        <f t="shared" si="43"/>
        <v>0</v>
      </c>
    </row>
    <row r="659" spans="1:20" x14ac:dyDescent="0.25">
      <c r="A659">
        <v>667</v>
      </c>
      <c r="B659" t="s">
        <v>277</v>
      </c>
      <c r="C659">
        <v>800</v>
      </c>
      <c r="D659">
        <v>184</v>
      </c>
      <c r="E659" s="14">
        <f>'Absolute counts'!E659/'Absolute counts'!E$1246*10000</f>
        <v>0.3486126379053493</v>
      </c>
      <c r="F659" s="14">
        <f>'Absolute counts'!F659/'Absolute counts'!F$1246*10000</f>
        <v>0.4324843154680108</v>
      </c>
      <c r="G659" s="14">
        <f>'Absolute counts'!G659/'Absolute counts'!G$1246*10000</f>
        <v>1.7857302297341939</v>
      </c>
      <c r="H659" s="14">
        <f>'Absolute counts'!H659/'Absolute counts'!H$1246*10000</f>
        <v>1.2818194511523786</v>
      </c>
      <c r="I659" s="14">
        <f>'Absolute counts'!I659/'Absolute counts'!I$1246*10000</f>
        <v>0.59174296658008319</v>
      </c>
      <c r="J659" s="14">
        <f>'Absolute counts'!J659/'Absolute counts'!J$1246*10000</f>
        <v>0.76036045430450916</v>
      </c>
      <c r="K659" s="14">
        <f>'Absolute counts'!K659/'Absolute counts'!K$1246*10000</f>
        <v>1.6668526572880307</v>
      </c>
      <c r="L659" s="14">
        <f>'Absolute counts'!L659/'Absolute counts'!L$1246*10000</f>
        <v>4.1923228088562823</v>
      </c>
      <c r="M659">
        <f>'Absolute counts'!M659/'Absolute counts'!M$1246*10000</f>
        <v>3.1279452262035945</v>
      </c>
      <c r="N659">
        <f>'Absolute counts'!N659/'Absolute counts'!N$1246*10000</f>
        <v>0.93913548309983008</v>
      </c>
      <c r="O659">
        <f>'Absolute counts'!O659/'Absolute counts'!O$1246*10000</f>
        <v>0.60965601331863906</v>
      </c>
      <c r="P659">
        <f>'Absolute counts'!P659/'Absolute counts'!P$1246*10000</f>
        <v>6.2431757987163667</v>
      </c>
      <c r="Q659">
        <f t="shared" si="40"/>
        <v>1</v>
      </c>
      <c r="R659">
        <f t="shared" si="41"/>
        <v>4.8239998213747248E-2</v>
      </c>
      <c r="S659">
        <f t="shared" si="42"/>
        <v>0.98108610177607936</v>
      </c>
      <c r="T659">
        <f t="shared" si="43"/>
        <v>3.0224470660389429</v>
      </c>
    </row>
    <row r="660" spans="1:20" x14ac:dyDescent="0.25">
      <c r="A660">
        <v>668</v>
      </c>
      <c r="B660" t="s">
        <v>890</v>
      </c>
      <c r="C660">
        <v>72500</v>
      </c>
      <c r="D660">
        <v>830</v>
      </c>
      <c r="E660" s="14">
        <f>'Absolute counts'!E660/'Absolute counts'!E$1246*10000</f>
        <v>0</v>
      </c>
      <c r="F660" s="14">
        <f>'Absolute counts'!F660/'Absolute counts'!F$1246*10000</f>
        <v>0</v>
      </c>
      <c r="G660" s="14">
        <f>'Absolute counts'!G660/'Absolute counts'!G$1246*10000</f>
        <v>0</v>
      </c>
      <c r="H660" s="14">
        <f>'Absolute counts'!H660/'Absolute counts'!H$1246*10000</f>
        <v>0</v>
      </c>
      <c r="I660" s="14">
        <f>'Absolute counts'!I660/'Absolute counts'!I$1246*10000</f>
        <v>0</v>
      </c>
      <c r="J660" s="14">
        <f>'Absolute counts'!J660/'Absolute counts'!J$1246*10000</f>
        <v>0</v>
      </c>
      <c r="K660" s="14">
        <f>'Absolute counts'!K660/'Absolute counts'!K$1246*10000</f>
        <v>0</v>
      </c>
      <c r="L660" s="14">
        <f>'Absolute counts'!L660/'Absolute counts'!L$1246*10000</f>
        <v>0</v>
      </c>
      <c r="M660">
        <f>'Absolute counts'!M660/'Absolute counts'!M$1246*10000</f>
        <v>0</v>
      </c>
      <c r="N660">
        <f>'Absolute counts'!N660/'Absolute counts'!N$1246*10000</f>
        <v>0</v>
      </c>
      <c r="O660">
        <f>'Absolute counts'!O660/'Absolute counts'!O$1246*10000</f>
        <v>0</v>
      </c>
      <c r="P660">
        <f>'Absolute counts'!P660/'Absolute counts'!P$1246*10000</f>
        <v>0</v>
      </c>
      <c r="Q660">
        <f t="shared" si="40"/>
        <v>0</v>
      </c>
      <c r="R660" t="str">
        <f t="shared" si="41"/>
        <v/>
      </c>
      <c r="S660">
        <f t="shared" si="42"/>
        <v>0</v>
      </c>
      <c r="T660">
        <f t="shared" si="43"/>
        <v>0</v>
      </c>
    </row>
    <row r="661" spans="1:20" x14ac:dyDescent="0.25">
      <c r="A661">
        <v>669</v>
      </c>
      <c r="B661" t="s">
        <v>891</v>
      </c>
      <c r="C661">
        <v>13400</v>
      </c>
      <c r="D661">
        <v>315</v>
      </c>
      <c r="E661" s="14">
        <f>'Absolute counts'!E661/'Absolute counts'!E$1246*10000</f>
        <v>0</v>
      </c>
      <c r="F661" s="14">
        <f>'Absolute counts'!F661/'Absolute counts'!F$1246*10000</f>
        <v>0</v>
      </c>
      <c r="G661" s="14">
        <f>'Absolute counts'!G661/'Absolute counts'!G$1246*10000</f>
        <v>0</v>
      </c>
      <c r="H661" s="14">
        <f>'Absolute counts'!H661/'Absolute counts'!H$1246*10000</f>
        <v>0</v>
      </c>
      <c r="I661" s="14">
        <f>'Absolute counts'!I661/'Absolute counts'!I$1246*10000</f>
        <v>0</v>
      </c>
      <c r="J661" s="14">
        <f>'Absolute counts'!J661/'Absolute counts'!J$1246*10000</f>
        <v>0</v>
      </c>
      <c r="K661" s="14">
        <f>'Absolute counts'!K661/'Absolute counts'!K$1246*10000</f>
        <v>0</v>
      </c>
      <c r="L661" s="14">
        <f>'Absolute counts'!L661/'Absolute counts'!L$1246*10000</f>
        <v>0</v>
      </c>
      <c r="M661">
        <f>'Absolute counts'!M661/'Absolute counts'!M$1246*10000</f>
        <v>0</v>
      </c>
      <c r="N661">
        <f>'Absolute counts'!N661/'Absolute counts'!N$1246*10000</f>
        <v>0</v>
      </c>
      <c r="O661">
        <f>'Absolute counts'!O661/'Absolute counts'!O$1246*10000</f>
        <v>0</v>
      </c>
      <c r="P661">
        <f>'Absolute counts'!P661/'Absolute counts'!P$1246*10000</f>
        <v>0</v>
      </c>
      <c r="Q661">
        <f t="shared" si="40"/>
        <v>0</v>
      </c>
      <c r="R661" t="str">
        <f t="shared" si="41"/>
        <v/>
      </c>
      <c r="S661">
        <f t="shared" si="42"/>
        <v>0</v>
      </c>
      <c r="T661">
        <f t="shared" si="43"/>
        <v>0</v>
      </c>
    </row>
    <row r="662" spans="1:20" x14ac:dyDescent="0.25">
      <c r="A662">
        <v>670</v>
      </c>
      <c r="B662" t="s">
        <v>278</v>
      </c>
      <c r="C662">
        <v>7200</v>
      </c>
      <c r="D662">
        <v>361</v>
      </c>
      <c r="E662" s="14">
        <f>'Absolute counts'!E662/'Absolute counts'!E$1246*10000</f>
        <v>2.1962596188037011</v>
      </c>
      <c r="F662" s="14">
        <f>'Absolute counts'!F662/'Absolute counts'!F$1246*10000</f>
        <v>13.044284998793229</v>
      </c>
      <c r="G662" s="14">
        <f>'Absolute counts'!G662/'Absolute counts'!G$1246*10000</f>
        <v>19.982321270725631</v>
      </c>
      <c r="H662" s="14">
        <f>'Absolute counts'!H662/'Absolute counts'!H$1246*10000</f>
        <v>5.4401027897121779</v>
      </c>
      <c r="I662" s="14">
        <f>'Absolute counts'!I662/'Absolute counts'!I$1246*10000</f>
        <v>3.1066505745454367</v>
      </c>
      <c r="J662" s="14">
        <f>'Absolute counts'!J662/'Absolute counts'!J$1246*10000</f>
        <v>9.1894992048802102</v>
      </c>
      <c r="K662" s="14">
        <f>'Absolute counts'!K662/'Absolute counts'!K$1246*10000</f>
        <v>2.7686705154953728</v>
      </c>
      <c r="L662" s="14">
        <f>'Absolute counts'!L662/'Absolute counts'!L$1246*10000</f>
        <v>10.158320652228683</v>
      </c>
      <c r="M662">
        <f>'Absolute counts'!M662/'Absolute counts'!M$1246*10000</f>
        <v>7.4416474662621459</v>
      </c>
      <c r="N662">
        <f>'Absolute counts'!N662/'Absolute counts'!N$1246*10000</f>
        <v>3.329662167353943</v>
      </c>
      <c r="O662">
        <f>'Absolute counts'!O662/'Absolute counts'!O$1246*10000</f>
        <v>9.5856683940253706</v>
      </c>
      <c r="P662">
        <f>'Absolute counts'!P662/'Absolute counts'!P$1246*10000</f>
        <v>1.567629543619292</v>
      </c>
      <c r="Q662">
        <f t="shared" si="40"/>
        <v>1</v>
      </c>
      <c r="R662">
        <f t="shared" si="41"/>
        <v>0.65104892053099528</v>
      </c>
      <c r="S662">
        <f t="shared" si="42"/>
        <v>7.9611127104222499</v>
      </c>
      <c r="T662">
        <f t="shared" si="43"/>
        <v>6.4165856446978866</v>
      </c>
    </row>
    <row r="663" spans="1:20" x14ac:dyDescent="0.25">
      <c r="A663">
        <v>671</v>
      </c>
      <c r="B663" t="s">
        <v>279</v>
      </c>
      <c r="C663">
        <v>25400</v>
      </c>
      <c r="D663">
        <v>894</v>
      </c>
      <c r="E663" s="14">
        <f>'Absolute counts'!E663/'Absolute counts'!E$1246*10000</f>
        <v>5.554561363958566</v>
      </c>
      <c r="F663" s="14">
        <f>'Absolute counts'!F663/'Absolute counts'!F$1246*10000</f>
        <v>4.3248431546801083</v>
      </c>
      <c r="G663" s="14">
        <f>'Absolute counts'!G663/'Absolute counts'!G$1246*10000</f>
        <v>14.535844070036338</v>
      </c>
      <c r="H663" s="14">
        <f>'Absolute counts'!H663/'Absolute counts'!H$1246*10000</f>
        <v>6.3022789681658615</v>
      </c>
      <c r="I663" s="14">
        <f>'Absolute counts'!I663/'Absolute counts'!I$1246*10000</f>
        <v>1.6272931580952286</v>
      </c>
      <c r="J663" s="14">
        <f>'Absolute counts'!J663/'Absolute counts'!J$1246*10000</f>
        <v>6.9735915951927838</v>
      </c>
      <c r="K663" s="14">
        <f>'Absolute counts'!K663/'Absolute counts'!K$1246*10000</f>
        <v>0.42377609931051624</v>
      </c>
      <c r="L663" s="14">
        <f>'Absolute counts'!L663/'Absolute counts'!L$1246*10000</f>
        <v>13.927380100575437</v>
      </c>
      <c r="M663">
        <f>'Absolute counts'!M663/'Absolute counts'!M$1246*10000</f>
        <v>10.753589470477719</v>
      </c>
      <c r="N663">
        <f>'Absolute counts'!N663/'Absolute counts'!N$1246*10000</f>
        <v>1.0330490314098131</v>
      </c>
      <c r="O663">
        <f>'Absolute counts'!O663/'Absolute counts'!O$1246*10000</f>
        <v>12.849672896100547</v>
      </c>
      <c r="P663">
        <f>'Absolute counts'!P663/'Absolute counts'!P$1246*10000</f>
        <v>1.0298961536568605</v>
      </c>
      <c r="Q663">
        <f t="shared" si="40"/>
        <v>1</v>
      </c>
      <c r="R663">
        <f t="shared" si="41"/>
        <v>0.49325492982735486</v>
      </c>
      <c r="S663">
        <f t="shared" si="42"/>
        <v>5.6774554870627725</v>
      </c>
      <c r="T663">
        <f t="shared" si="43"/>
        <v>7.9187175304440753</v>
      </c>
    </row>
    <row r="664" spans="1:20" x14ac:dyDescent="0.25">
      <c r="A664">
        <v>672</v>
      </c>
      <c r="B664" t="s">
        <v>280</v>
      </c>
      <c r="C664">
        <v>48200</v>
      </c>
      <c r="D664">
        <v>485</v>
      </c>
      <c r="E664" s="14">
        <f>'Absolute counts'!E664/'Absolute counts'!E$1246*10000</f>
        <v>951.23606420979968</v>
      </c>
      <c r="F664" s="14">
        <f>'Absolute counts'!F664/'Absolute counts'!F$1246*10000</f>
        <v>988.54753630426808</v>
      </c>
      <c r="G664" s="14">
        <f>'Absolute counts'!G664/'Absolute counts'!G$1246*10000</f>
        <v>596.23746640595004</v>
      </c>
      <c r="H664" s="14">
        <f>'Absolute counts'!H664/'Absolute counts'!H$1246*10000</f>
        <v>991.83068996220925</v>
      </c>
      <c r="I664" s="14">
        <f>'Absolute counts'!I664/'Absolute counts'!I$1246*10000</f>
        <v>793.9218134949449</v>
      </c>
      <c r="J664" s="14">
        <f>'Absolute counts'!J664/'Absolute counts'!J$1246*10000</f>
        <v>988.01237432327923</v>
      </c>
      <c r="K664" s="14">
        <f>'Absolute counts'!K664/'Absolute counts'!K$1246*10000</f>
        <v>992.22935892564283</v>
      </c>
      <c r="L664" s="14">
        <f>'Absolute counts'!L664/'Absolute counts'!L$1246*10000</f>
        <v>1008.7575204829233</v>
      </c>
      <c r="M664">
        <f>'Absolute counts'!M664/'Absolute counts'!M$1246*10000</f>
        <v>982.68590318907309</v>
      </c>
      <c r="N664">
        <f>'Absolute counts'!N664/'Absolute counts'!N$1246*10000</f>
        <v>746.98836325760487</v>
      </c>
      <c r="O664">
        <f>'Absolute counts'!O664/'Absolute counts'!O$1246*10000</f>
        <v>844.56116491195166</v>
      </c>
      <c r="P664">
        <f>'Absolute counts'!P664/'Absolute counts'!P$1246*10000</f>
        <v>787.66093266666542</v>
      </c>
      <c r="Q664">
        <f t="shared" si="40"/>
        <v>1</v>
      </c>
      <c r="R664">
        <f t="shared" si="41"/>
        <v>0.75447170097451144</v>
      </c>
      <c r="S664">
        <f t="shared" si="42"/>
        <v>900.28790051801354</v>
      </c>
      <c r="T664">
        <f t="shared" si="43"/>
        <v>874.13077690164369</v>
      </c>
    </row>
    <row r="665" spans="1:20" x14ac:dyDescent="0.25">
      <c r="A665">
        <v>673</v>
      </c>
      <c r="B665" t="s">
        <v>281</v>
      </c>
      <c r="C665">
        <v>114700</v>
      </c>
      <c r="D665">
        <v>46</v>
      </c>
      <c r="E665" s="14">
        <f>'Absolute counts'!E665/'Absolute counts'!E$1246*10000</f>
        <v>0.13944505516213973</v>
      </c>
      <c r="F665" s="14">
        <f>'Absolute counts'!F665/'Absolute counts'!F$1246*10000</f>
        <v>0</v>
      </c>
      <c r="G665" s="14">
        <f>'Absolute counts'!G665/'Absolute counts'!G$1246*10000</f>
        <v>0</v>
      </c>
      <c r="H665" s="14">
        <f>'Absolute counts'!H665/'Absolute counts'!H$1246*10000</f>
        <v>0.22126645287749394</v>
      </c>
      <c r="I665" s="14">
        <f>'Absolute counts'!I665/'Absolute counts'!I$1246*10000</f>
        <v>1.2327978470418399E-2</v>
      </c>
      <c r="J665" s="14">
        <f>'Absolute counts'!J665/'Absolute counts'!J$1246*10000</f>
        <v>0.32586876613050392</v>
      </c>
      <c r="K665" s="14">
        <f>'Absolute counts'!K665/'Absolute counts'!K$1246*10000</f>
        <v>0</v>
      </c>
      <c r="L665" s="14">
        <f>'Absolute counts'!L665/'Absolute counts'!L$1246*10000</f>
        <v>0</v>
      </c>
      <c r="M665">
        <f>'Absolute counts'!M665/'Absolute counts'!M$1246*10000</f>
        <v>4.0888172891550258E-2</v>
      </c>
      <c r="N665">
        <f>'Absolute counts'!N665/'Absolute counts'!N$1246*10000</f>
        <v>0.15367671541633585</v>
      </c>
      <c r="O665">
        <f>'Absolute counts'!O665/'Absolute counts'!O$1246*10000</f>
        <v>7.5034586254601729E-2</v>
      </c>
      <c r="P665">
        <f>'Absolute counts'!P665/'Absolute counts'!P$1246*10000</f>
        <v>0.13671187880400801</v>
      </c>
      <c r="Q665">
        <f t="shared" si="40"/>
        <v>1</v>
      </c>
      <c r="R665">
        <f t="shared" si="41"/>
        <v>0.77935020013452161</v>
      </c>
      <c r="S665">
        <f t="shared" si="42"/>
        <v>9.9844036091508007E-2</v>
      </c>
      <c r="T665">
        <f t="shared" si="43"/>
        <v>8.1262270673299164E-2</v>
      </c>
    </row>
    <row r="666" spans="1:20" x14ac:dyDescent="0.25">
      <c r="A666">
        <v>674</v>
      </c>
      <c r="B666" t="s">
        <v>892</v>
      </c>
      <c r="C666">
        <v>91000</v>
      </c>
      <c r="D666">
        <v>651</v>
      </c>
      <c r="E666" s="14">
        <f>'Absolute counts'!E666/'Absolute counts'!E$1246*10000</f>
        <v>0</v>
      </c>
      <c r="F666" s="14">
        <f>'Absolute counts'!F666/'Absolute counts'!F$1246*10000</f>
        <v>0</v>
      </c>
      <c r="G666" s="14">
        <f>'Absolute counts'!G666/'Absolute counts'!G$1246*10000</f>
        <v>0</v>
      </c>
      <c r="H666" s="14">
        <f>'Absolute counts'!H666/'Absolute counts'!H$1246*10000</f>
        <v>0</v>
      </c>
      <c r="I666" s="14">
        <f>'Absolute counts'!I666/'Absolute counts'!I$1246*10000</f>
        <v>0</v>
      </c>
      <c r="J666" s="14">
        <f>'Absolute counts'!J666/'Absolute counts'!J$1246*10000</f>
        <v>0</v>
      </c>
      <c r="K666" s="14">
        <f>'Absolute counts'!K666/'Absolute counts'!K$1246*10000</f>
        <v>0</v>
      </c>
      <c r="L666" s="14">
        <f>'Absolute counts'!L666/'Absolute counts'!L$1246*10000</f>
        <v>0</v>
      </c>
      <c r="M666">
        <f>'Absolute counts'!M666/'Absolute counts'!M$1246*10000</f>
        <v>0</v>
      </c>
      <c r="N666">
        <f>'Absolute counts'!N666/'Absolute counts'!N$1246*10000</f>
        <v>0</v>
      </c>
      <c r="O666">
        <f>'Absolute counts'!O666/'Absolute counts'!O$1246*10000</f>
        <v>0</v>
      </c>
      <c r="P666">
        <f>'Absolute counts'!P666/'Absolute counts'!P$1246*10000</f>
        <v>0</v>
      </c>
      <c r="Q666">
        <f t="shared" si="40"/>
        <v>0</v>
      </c>
      <c r="R666" t="str">
        <f t="shared" si="41"/>
        <v/>
      </c>
      <c r="S666">
        <f t="shared" si="42"/>
        <v>0</v>
      </c>
      <c r="T666">
        <f t="shared" si="43"/>
        <v>0</v>
      </c>
    </row>
    <row r="667" spans="1:20" x14ac:dyDescent="0.25">
      <c r="A667">
        <v>675</v>
      </c>
      <c r="B667" t="s">
        <v>282</v>
      </c>
      <c r="C667">
        <v>25000</v>
      </c>
      <c r="D667">
        <v>119</v>
      </c>
      <c r="E667" s="14">
        <f>'Absolute counts'!E667/'Absolute counts'!E$1246*10000</f>
        <v>3.4047834302089117</v>
      </c>
      <c r="F667" s="14">
        <f>'Absolute counts'!F667/'Absolute counts'!F$1246*10000</f>
        <v>1.1160885560464795</v>
      </c>
      <c r="G667" s="14">
        <f>'Absolute counts'!G667/'Absolute counts'!G$1246*10000</f>
        <v>3.017884088250788</v>
      </c>
      <c r="H667" s="14">
        <f>'Absolute counts'!H667/'Absolute counts'!H$1246*10000</f>
        <v>1.6938328461656431</v>
      </c>
      <c r="I667" s="14">
        <f>'Absolute counts'!I667/'Absolute counts'!I$1246*10000</f>
        <v>1.9108366629148519</v>
      </c>
      <c r="J667" s="14">
        <f>'Absolute counts'!J667/'Absolute counts'!J$1246*10000</f>
        <v>2.1941830252787264</v>
      </c>
      <c r="K667" s="14">
        <f>'Absolute counts'!K667/'Absolute counts'!K$1246*10000</f>
        <v>2.1330063665295986</v>
      </c>
      <c r="L667" s="14">
        <f>'Absolute counts'!L667/'Absolute counts'!L$1246*10000</f>
        <v>2.2574045893841519</v>
      </c>
      <c r="M667">
        <f>'Absolute counts'!M667/'Absolute counts'!M$1246*10000</f>
        <v>3.1279452262035945</v>
      </c>
      <c r="N667">
        <f>'Absolute counts'!N667/'Absolute counts'!N$1246*10000</f>
        <v>7.6838357708167919</v>
      </c>
      <c r="O667">
        <f>'Absolute counts'!O667/'Absolute counts'!O$1246*10000</f>
        <v>2.4480033765563816</v>
      </c>
      <c r="P667">
        <f>'Absolute counts'!P667/'Absolute counts'!P$1246*10000</f>
        <v>10.663526546712625</v>
      </c>
      <c r="Q667">
        <f t="shared" si="40"/>
        <v>1</v>
      </c>
      <c r="R667">
        <f t="shared" si="41"/>
        <v>6.1382078329029206E-2</v>
      </c>
      <c r="S667">
        <f t="shared" si="42"/>
        <v>2.2100878536278574</v>
      </c>
      <c r="T667">
        <f t="shared" si="43"/>
        <v>5.2361431019347089</v>
      </c>
    </row>
    <row r="668" spans="1:20" x14ac:dyDescent="0.25">
      <c r="A668">
        <v>676</v>
      </c>
      <c r="B668" t="s">
        <v>893</v>
      </c>
      <c r="C668">
        <v>72600</v>
      </c>
      <c r="D668">
        <v>830</v>
      </c>
      <c r="E668" s="14">
        <f>'Absolute counts'!E668/'Absolute counts'!E$1246*10000</f>
        <v>0</v>
      </c>
      <c r="F668" s="14">
        <f>'Absolute counts'!F668/'Absolute counts'!F$1246*10000</f>
        <v>0</v>
      </c>
      <c r="G668" s="14">
        <f>'Absolute counts'!G668/'Absolute counts'!G$1246*10000</f>
        <v>0</v>
      </c>
      <c r="H668" s="14">
        <f>'Absolute counts'!H668/'Absolute counts'!H$1246*10000</f>
        <v>0</v>
      </c>
      <c r="I668" s="14">
        <f>'Absolute counts'!I668/'Absolute counts'!I$1246*10000</f>
        <v>0</v>
      </c>
      <c r="J668" s="14">
        <f>'Absolute counts'!J668/'Absolute counts'!J$1246*10000</f>
        <v>0</v>
      </c>
      <c r="K668" s="14">
        <f>'Absolute counts'!K668/'Absolute counts'!K$1246*10000</f>
        <v>0</v>
      </c>
      <c r="L668" s="14">
        <f>'Absolute counts'!L668/'Absolute counts'!L$1246*10000</f>
        <v>0</v>
      </c>
      <c r="M668">
        <f>'Absolute counts'!M668/'Absolute counts'!M$1246*10000</f>
        <v>0</v>
      </c>
      <c r="N668">
        <f>'Absolute counts'!N668/'Absolute counts'!N$1246*10000</f>
        <v>0</v>
      </c>
      <c r="O668">
        <f>'Absolute counts'!O668/'Absolute counts'!O$1246*10000</f>
        <v>0</v>
      </c>
      <c r="P668">
        <f>'Absolute counts'!P668/'Absolute counts'!P$1246*10000</f>
        <v>0</v>
      </c>
      <c r="Q668">
        <f t="shared" si="40"/>
        <v>0</v>
      </c>
      <c r="R668" t="str">
        <f t="shared" si="41"/>
        <v/>
      </c>
      <c r="S668">
        <f t="shared" si="42"/>
        <v>0</v>
      </c>
      <c r="T668">
        <f t="shared" si="43"/>
        <v>0</v>
      </c>
    </row>
    <row r="669" spans="1:20" x14ac:dyDescent="0.25">
      <c r="A669">
        <v>677</v>
      </c>
      <c r="B669" t="s">
        <v>894</v>
      </c>
      <c r="C669">
        <v>9800</v>
      </c>
      <c r="D669">
        <v>315</v>
      </c>
      <c r="E669" s="14">
        <f>'Absolute counts'!E669/'Absolute counts'!E$1246*10000</f>
        <v>0</v>
      </c>
      <c r="F669" s="14">
        <f>'Absolute counts'!F669/'Absolute counts'!F$1246*10000</f>
        <v>0</v>
      </c>
      <c r="G669" s="14">
        <f>'Absolute counts'!G669/'Absolute counts'!G$1246*10000</f>
        <v>0</v>
      </c>
      <c r="H669" s="14">
        <f>'Absolute counts'!H669/'Absolute counts'!H$1246*10000</f>
        <v>0</v>
      </c>
      <c r="I669" s="14">
        <f>'Absolute counts'!I669/'Absolute counts'!I$1246*10000</f>
        <v>0</v>
      </c>
      <c r="J669" s="14">
        <f>'Absolute counts'!J669/'Absolute counts'!J$1246*10000</f>
        <v>0</v>
      </c>
      <c r="K669" s="14">
        <f>'Absolute counts'!K669/'Absolute counts'!K$1246*10000</f>
        <v>0</v>
      </c>
      <c r="L669" s="14">
        <f>'Absolute counts'!L669/'Absolute counts'!L$1246*10000</f>
        <v>0</v>
      </c>
      <c r="M669">
        <f>'Absolute counts'!M669/'Absolute counts'!M$1246*10000</f>
        <v>0</v>
      </c>
      <c r="N669">
        <f>'Absolute counts'!N669/'Absolute counts'!N$1246*10000</f>
        <v>0</v>
      </c>
      <c r="O669">
        <f>'Absolute counts'!O669/'Absolute counts'!O$1246*10000</f>
        <v>0</v>
      </c>
      <c r="P669">
        <f>'Absolute counts'!P669/'Absolute counts'!P$1246*10000</f>
        <v>0</v>
      </c>
      <c r="Q669">
        <f t="shared" si="40"/>
        <v>0</v>
      </c>
      <c r="R669" t="str">
        <f t="shared" si="41"/>
        <v/>
      </c>
      <c r="S669">
        <f t="shared" si="42"/>
        <v>0</v>
      </c>
      <c r="T669">
        <f t="shared" si="43"/>
        <v>0</v>
      </c>
    </row>
    <row r="670" spans="1:20" x14ac:dyDescent="0.25">
      <c r="A670">
        <v>678</v>
      </c>
      <c r="B670" t="s">
        <v>283</v>
      </c>
      <c r="C670">
        <v>10900</v>
      </c>
      <c r="D670">
        <v>1011</v>
      </c>
      <c r="E670" s="14">
        <f>'Absolute counts'!E670/'Absolute counts'!E$1246*10000</f>
        <v>5.1246057772086351</v>
      </c>
      <c r="F670" s="14">
        <f>'Absolute counts'!F670/'Absolute counts'!F$1246*10000</f>
        <v>4.0737232295696506</v>
      </c>
      <c r="G670" s="14">
        <f>'Absolute counts'!G670/'Absolute counts'!G$1246*10000</f>
        <v>18.571594389235617</v>
      </c>
      <c r="H670" s="14">
        <f>'Absolute counts'!H670/'Absolute counts'!H$1246*10000</f>
        <v>19.021285069779047</v>
      </c>
      <c r="I670" s="14">
        <f>'Absolute counts'!I670/'Absolute counts'!I$1246*10000</f>
        <v>25.531243412236503</v>
      </c>
      <c r="J670" s="14">
        <f>'Absolute counts'!J670/'Absolute counts'!J$1246*10000</f>
        <v>15.402730345768486</v>
      </c>
      <c r="K670" s="14">
        <f>'Absolute counts'!K670/'Absolute counts'!K$1246*10000</f>
        <v>3.9976212034958705</v>
      </c>
      <c r="L670" s="14">
        <f>'Absolute counts'!L670/'Absolute counts'!L$1246*10000</f>
        <v>25.557044815527718</v>
      </c>
      <c r="M670">
        <f>'Absolute counts'!M670/'Absolute counts'!M$1246*10000</f>
        <v>16.968591749993355</v>
      </c>
      <c r="N670">
        <f>'Absolute counts'!N670/'Absolute counts'!N$1246*10000</f>
        <v>15.717712948970792</v>
      </c>
      <c r="O670">
        <f>'Absolute counts'!O670/'Absolute counts'!O$1246*10000</f>
        <v>8.9478744108612567</v>
      </c>
      <c r="P670">
        <f>'Absolute counts'!P670/'Absolute counts'!P$1246*10000</f>
        <v>4.1286987398810426</v>
      </c>
      <c r="Q670">
        <f t="shared" si="40"/>
        <v>1</v>
      </c>
      <c r="R670">
        <f t="shared" si="41"/>
        <v>0.82008212510878642</v>
      </c>
      <c r="S670">
        <f t="shared" si="42"/>
        <v>13.103257632470545</v>
      </c>
      <c r="T670">
        <f t="shared" si="43"/>
        <v>14.263984533046832</v>
      </c>
    </row>
    <row r="671" spans="1:20" x14ac:dyDescent="0.25">
      <c r="A671">
        <v>679</v>
      </c>
      <c r="B671" t="s">
        <v>895</v>
      </c>
      <c r="C671">
        <v>88400</v>
      </c>
      <c r="D671">
        <v>1117</v>
      </c>
      <c r="E671" s="14">
        <f>'Absolute counts'!E671/'Absolute counts'!E$1246*10000</f>
        <v>0</v>
      </c>
      <c r="F671" s="14">
        <f>'Absolute counts'!F671/'Absolute counts'!F$1246*10000</f>
        <v>0</v>
      </c>
      <c r="G671" s="14">
        <f>'Absolute counts'!G671/'Absolute counts'!G$1246*10000</f>
        <v>0</v>
      </c>
      <c r="H671" s="14">
        <f>'Absolute counts'!H671/'Absolute counts'!H$1246*10000</f>
        <v>0</v>
      </c>
      <c r="I671" s="14">
        <f>'Absolute counts'!I671/'Absolute counts'!I$1246*10000</f>
        <v>0</v>
      </c>
      <c r="J671" s="14">
        <f>'Absolute counts'!J671/'Absolute counts'!J$1246*10000</f>
        <v>0</v>
      </c>
      <c r="K671" s="14">
        <f>'Absolute counts'!K671/'Absolute counts'!K$1246*10000</f>
        <v>0</v>
      </c>
      <c r="L671" s="14">
        <f>'Absolute counts'!L671/'Absolute counts'!L$1246*10000</f>
        <v>0</v>
      </c>
      <c r="M671">
        <f>'Absolute counts'!M671/'Absolute counts'!M$1246*10000</f>
        <v>0</v>
      </c>
      <c r="N671">
        <f>'Absolute counts'!N671/'Absolute counts'!N$1246*10000</f>
        <v>0</v>
      </c>
      <c r="O671">
        <f>'Absolute counts'!O671/'Absolute counts'!O$1246*10000</f>
        <v>0</v>
      </c>
      <c r="P671">
        <f>'Absolute counts'!P671/'Absolute counts'!P$1246*10000</f>
        <v>0.30076613336881763</v>
      </c>
      <c r="Q671">
        <f t="shared" si="40"/>
        <v>1</v>
      </c>
      <c r="R671">
        <f t="shared" si="41"/>
        <v>0.25498114530639771</v>
      </c>
      <c r="S671">
        <f t="shared" si="42"/>
        <v>0</v>
      </c>
      <c r="T671">
        <f t="shared" si="43"/>
        <v>6.0153226673763528E-2</v>
      </c>
    </row>
    <row r="672" spans="1:20" x14ac:dyDescent="0.25">
      <c r="A672">
        <v>680</v>
      </c>
      <c r="B672" t="s">
        <v>284</v>
      </c>
      <c r="C672">
        <v>23200</v>
      </c>
      <c r="D672">
        <v>746</v>
      </c>
      <c r="E672" s="14">
        <f>'Absolute counts'!E672/'Absolute counts'!E$1246*10000</f>
        <v>4.6481685054046575E-2</v>
      </c>
      <c r="F672" s="14">
        <f>'Absolute counts'!F672/'Absolute counts'!F$1246*10000</f>
        <v>0</v>
      </c>
      <c r="G672" s="14">
        <f>'Absolute counts'!G672/'Absolute counts'!G$1246*10000</f>
        <v>0</v>
      </c>
      <c r="H672" s="14">
        <f>'Absolute counts'!H672/'Absolute counts'!H$1246*10000</f>
        <v>2.2889633056292474E-2</v>
      </c>
      <c r="I672" s="14">
        <f>'Absolute counts'!I672/'Absolute counts'!I$1246*10000</f>
        <v>1.2327978470418399E-2</v>
      </c>
      <c r="J672" s="14">
        <f>'Absolute counts'!J672/'Absolute counts'!J$1246*10000</f>
        <v>0</v>
      </c>
      <c r="K672" s="14">
        <f>'Absolute counts'!K672/'Absolute counts'!K$1246*10000</f>
        <v>5.6503479908068845E-2</v>
      </c>
      <c r="L672" s="14">
        <f>'Absolute counts'!L672/'Absolute counts'!L$1246*10000</f>
        <v>0</v>
      </c>
      <c r="M672">
        <f>'Absolute counts'!M672/'Absolute counts'!M$1246*10000</f>
        <v>0</v>
      </c>
      <c r="N672">
        <f>'Absolute counts'!N672/'Absolute counts'!N$1246*10000</f>
        <v>6.8300762407260365E-2</v>
      </c>
      <c r="O672">
        <f>'Absolute counts'!O672/'Absolute counts'!O$1246*10000</f>
        <v>0</v>
      </c>
      <c r="P672">
        <f>'Absolute counts'!P672/'Absolute counts'!P$1246*10000</f>
        <v>0.17316837981841016</v>
      </c>
      <c r="Q672">
        <f t="shared" si="40"/>
        <v>1</v>
      </c>
      <c r="R672">
        <f t="shared" si="41"/>
        <v>0.36405347103700081</v>
      </c>
      <c r="S672">
        <f t="shared" si="42"/>
        <v>1.974325378411804E-2</v>
      </c>
      <c r="T672">
        <f t="shared" si="43"/>
        <v>4.82938284451341E-2</v>
      </c>
    </row>
    <row r="673" spans="1:20" x14ac:dyDescent="0.25">
      <c r="A673">
        <v>681</v>
      </c>
      <c r="B673" t="s">
        <v>285</v>
      </c>
      <c r="C673">
        <v>114600</v>
      </c>
      <c r="D673">
        <v>46</v>
      </c>
      <c r="E673" s="14">
        <f>'Absolute counts'!E673/'Absolute counts'!E$1246*10000</f>
        <v>0.12782463389862811</v>
      </c>
      <c r="F673" s="14">
        <f>'Absolute counts'!F673/'Absolute counts'!F$1246*10000</f>
        <v>0.13951106950580994</v>
      </c>
      <c r="G673" s="14">
        <f>'Absolute counts'!G673/'Absolute counts'!G$1246*10000</f>
        <v>0</v>
      </c>
      <c r="H673" s="14">
        <f>'Absolute counts'!H673/'Absolute counts'!H$1246*10000</f>
        <v>0</v>
      </c>
      <c r="I673" s="14">
        <f>'Absolute counts'!I673/'Absolute counts'!I$1246*10000</f>
        <v>3.6983935411255199E-2</v>
      </c>
      <c r="J673" s="14">
        <f>'Absolute counts'!J673/'Absolute counts'!J$1246*10000</f>
        <v>0</v>
      </c>
      <c r="K673" s="14">
        <f>'Absolute counts'!K673/'Absolute counts'!K$1246*10000</f>
        <v>0.39552435935648184</v>
      </c>
      <c r="L673" s="14">
        <f>'Absolute counts'!L673/'Absolute counts'!L$1246*10000</f>
        <v>0</v>
      </c>
      <c r="M673">
        <f>'Absolute counts'!M673/'Absolute counts'!M$1246*10000</f>
        <v>0</v>
      </c>
      <c r="N673">
        <f>'Absolute counts'!N673/'Absolute counts'!N$1246*10000</f>
        <v>0.17075190601815093</v>
      </c>
      <c r="O673">
        <f>'Absolute counts'!O673/'Absolute counts'!O$1246*10000</f>
        <v>0.10317255610007739</v>
      </c>
      <c r="P673">
        <f>'Absolute counts'!P673/'Absolute counts'!P$1246*10000</f>
        <v>0</v>
      </c>
      <c r="Q673">
        <f t="shared" si="40"/>
        <v>1</v>
      </c>
      <c r="R673">
        <f t="shared" si="41"/>
        <v>0.54062622191861442</v>
      </c>
      <c r="S673">
        <f t="shared" si="42"/>
        <v>9.9977714024596445E-2</v>
      </c>
      <c r="T673">
        <f t="shared" si="43"/>
        <v>5.4784892423645662E-2</v>
      </c>
    </row>
    <row r="674" spans="1:20" x14ac:dyDescent="0.25">
      <c r="A674">
        <v>682</v>
      </c>
      <c r="B674" t="s">
        <v>896</v>
      </c>
      <c r="C674">
        <v>91100</v>
      </c>
      <c r="D674">
        <v>651</v>
      </c>
      <c r="E674" s="14">
        <f>'Absolute counts'!E674/'Absolute counts'!E$1246*10000</f>
        <v>0</v>
      </c>
      <c r="F674" s="14">
        <f>'Absolute counts'!F674/'Absolute counts'!F$1246*10000</f>
        <v>0</v>
      </c>
      <c r="G674" s="14">
        <f>'Absolute counts'!G674/'Absolute counts'!G$1246*10000</f>
        <v>0</v>
      </c>
      <c r="H674" s="14">
        <f>'Absolute counts'!H674/'Absolute counts'!H$1246*10000</f>
        <v>0</v>
      </c>
      <c r="I674" s="14">
        <f>'Absolute counts'!I674/'Absolute counts'!I$1246*10000</f>
        <v>0</v>
      </c>
      <c r="J674" s="14">
        <f>'Absolute counts'!J674/'Absolute counts'!J$1246*10000</f>
        <v>0</v>
      </c>
      <c r="K674" s="14">
        <f>'Absolute counts'!K674/'Absolute counts'!K$1246*10000</f>
        <v>0</v>
      </c>
      <c r="L674" s="14">
        <f>'Absolute counts'!L674/'Absolute counts'!L$1246*10000</f>
        <v>0</v>
      </c>
      <c r="M674">
        <f>'Absolute counts'!M674/'Absolute counts'!M$1246*10000</f>
        <v>0</v>
      </c>
      <c r="N674">
        <f>'Absolute counts'!N674/'Absolute counts'!N$1246*10000</f>
        <v>0</v>
      </c>
      <c r="O674">
        <f>'Absolute counts'!O674/'Absolute counts'!O$1246*10000</f>
        <v>0</v>
      </c>
      <c r="P674">
        <f>'Absolute counts'!P674/'Absolute counts'!P$1246*10000</f>
        <v>0</v>
      </c>
      <c r="Q674">
        <f t="shared" si="40"/>
        <v>0</v>
      </c>
      <c r="R674" t="str">
        <f t="shared" si="41"/>
        <v/>
      </c>
      <c r="S674">
        <f t="shared" si="42"/>
        <v>0</v>
      </c>
      <c r="T674">
        <f t="shared" si="43"/>
        <v>0</v>
      </c>
    </row>
    <row r="675" spans="1:20" x14ac:dyDescent="0.25">
      <c r="A675">
        <v>683</v>
      </c>
      <c r="B675" t="s">
        <v>897</v>
      </c>
      <c r="C675">
        <v>27700</v>
      </c>
      <c r="D675">
        <v>22</v>
      </c>
      <c r="E675" s="14">
        <f>'Absolute counts'!E675/'Absolute counts'!E$1246*10000</f>
        <v>0</v>
      </c>
      <c r="F675" s="14">
        <f>'Absolute counts'!F675/'Absolute counts'!F$1246*10000</f>
        <v>0</v>
      </c>
      <c r="G675" s="14">
        <f>'Absolute counts'!G675/'Absolute counts'!G$1246*10000</f>
        <v>0</v>
      </c>
      <c r="H675" s="14">
        <f>'Absolute counts'!H675/'Absolute counts'!H$1246*10000</f>
        <v>0</v>
      </c>
      <c r="I675" s="14">
        <f>'Absolute counts'!I675/'Absolute counts'!I$1246*10000</f>
        <v>0</v>
      </c>
      <c r="J675" s="14">
        <f>'Absolute counts'!J675/'Absolute counts'!J$1246*10000</f>
        <v>0</v>
      </c>
      <c r="K675" s="14">
        <f>'Absolute counts'!K675/'Absolute counts'!K$1246*10000</f>
        <v>0</v>
      </c>
      <c r="L675" s="14">
        <f>'Absolute counts'!L675/'Absolute counts'!L$1246*10000</f>
        <v>0</v>
      </c>
      <c r="M675">
        <f>'Absolute counts'!M675/'Absolute counts'!M$1246*10000</f>
        <v>0</v>
      </c>
      <c r="N675">
        <f>'Absolute counts'!N675/'Absolute counts'!N$1246*10000</f>
        <v>0</v>
      </c>
      <c r="O675">
        <f>'Absolute counts'!O675/'Absolute counts'!O$1246*10000</f>
        <v>0</v>
      </c>
      <c r="P675">
        <f>'Absolute counts'!P675/'Absolute counts'!P$1246*10000</f>
        <v>0</v>
      </c>
      <c r="Q675">
        <f t="shared" si="40"/>
        <v>0</v>
      </c>
      <c r="R675" t="str">
        <f t="shared" si="41"/>
        <v/>
      </c>
      <c r="S675">
        <f t="shared" si="42"/>
        <v>0</v>
      </c>
      <c r="T675">
        <f t="shared" si="43"/>
        <v>0</v>
      </c>
    </row>
    <row r="676" spans="1:20" x14ac:dyDescent="0.25">
      <c r="A676">
        <v>684</v>
      </c>
      <c r="B676" t="s">
        <v>898</v>
      </c>
      <c r="C676">
        <v>72700</v>
      </c>
      <c r="D676">
        <v>830</v>
      </c>
      <c r="E676" s="14">
        <f>'Absolute counts'!E676/'Absolute counts'!E$1246*10000</f>
        <v>0</v>
      </c>
      <c r="F676" s="14">
        <f>'Absolute counts'!F676/'Absolute counts'!F$1246*10000</f>
        <v>0</v>
      </c>
      <c r="G676" s="14">
        <f>'Absolute counts'!G676/'Absolute counts'!G$1246*10000</f>
        <v>0</v>
      </c>
      <c r="H676" s="14">
        <f>'Absolute counts'!H676/'Absolute counts'!H$1246*10000</f>
        <v>0</v>
      </c>
      <c r="I676" s="14">
        <f>'Absolute counts'!I676/'Absolute counts'!I$1246*10000</f>
        <v>0</v>
      </c>
      <c r="J676" s="14">
        <f>'Absolute counts'!J676/'Absolute counts'!J$1246*10000</f>
        <v>0</v>
      </c>
      <c r="K676" s="14">
        <f>'Absolute counts'!K676/'Absolute counts'!K$1246*10000</f>
        <v>0</v>
      </c>
      <c r="L676" s="14">
        <f>'Absolute counts'!L676/'Absolute counts'!L$1246*10000</f>
        <v>0</v>
      </c>
      <c r="M676">
        <f>'Absolute counts'!M676/'Absolute counts'!M$1246*10000</f>
        <v>0</v>
      </c>
      <c r="N676">
        <f>'Absolute counts'!N676/'Absolute counts'!N$1246*10000</f>
        <v>0</v>
      </c>
      <c r="O676">
        <f>'Absolute counts'!O676/'Absolute counts'!O$1246*10000</f>
        <v>0</v>
      </c>
      <c r="P676">
        <f>'Absolute counts'!P676/'Absolute counts'!P$1246*10000</f>
        <v>0</v>
      </c>
      <c r="Q676">
        <f t="shared" si="40"/>
        <v>0</v>
      </c>
      <c r="R676" t="str">
        <f t="shared" si="41"/>
        <v/>
      </c>
      <c r="S676">
        <f t="shared" si="42"/>
        <v>0</v>
      </c>
      <c r="T676">
        <f t="shared" si="43"/>
        <v>0</v>
      </c>
    </row>
    <row r="677" spans="1:20" x14ac:dyDescent="0.25">
      <c r="A677">
        <v>685</v>
      </c>
      <c r="B677" t="s">
        <v>286</v>
      </c>
      <c r="C677">
        <v>63900</v>
      </c>
      <c r="D677">
        <v>637</v>
      </c>
      <c r="E677" s="14">
        <f>'Absolute counts'!E677/'Absolute counts'!E$1246*10000</f>
        <v>45.923904833398019</v>
      </c>
      <c r="F677" s="14">
        <f>'Absolute counts'!F677/'Absolute counts'!F$1246*10000</f>
        <v>5.636247208034721</v>
      </c>
      <c r="G677" s="14">
        <f>'Absolute counts'!G677/'Absolute counts'!G$1246*10000</f>
        <v>2.8928829721693945</v>
      </c>
      <c r="H677" s="14">
        <f>'Absolute counts'!H677/'Absolute counts'!H$1246*10000</f>
        <v>50.94469330562162</v>
      </c>
      <c r="I677" s="14">
        <f>'Absolute counts'!I677/'Absolute counts'!I$1246*10000</f>
        <v>24.286117586724245</v>
      </c>
      <c r="J677" s="14">
        <f>'Absolute counts'!J677/'Absolute counts'!J$1246*10000</f>
        <v>25.787081693127213</v>
      </c>
      <c r="K677" s="14">
        <f>'Absolute counts'!K677/'Absolute counts'!K$1246*10000</f>
        <v>32.560130297024671</v>
      </c>
      <c r="L677" s="14">
        <f>'Absolute counts'!L677/'Absolute counts'!L$1246*10000</f>
        <v>9.7753680879581566</v>
      </c>
      <c r="M677">
        <f>'Absolute counts'!M677/'Absolute counts'!M$1246*10000</f>
        <v>13.288656189753834</v>
      </c>
      <c r="N677">
        <f>'Absolute counts'!N677/'Absolute counts'!N$1246*10000</f>
        <v>39.844957269335517</v>
      </c>
      <c r="O677">
        <f>'Absolute counts'!O677/'Absolute counts'!O$1246*10000</f>
        <v>40.34046943513026</v>
      </c>
      <c r="P677">
        <f>'Absolute counts'!P677/'Absolute counts'!P$1246*10000</f>
        <v>16.687963339342581</v>
      </c>
      <c r="Q677">
        <f t="shared" si="40"/>
        <v>1</v>
      </c>
      <c r="R677">
        <f t="shared" si="41"/>
        <v>0.77895158580647217</v>
      </c>
      <c r="S677">
        <f t="shared" si="42"/>
        <v>26.861579699442842</v>
      </c>
      <c r="T677">
        <f t="shared" si="43"/>
        <v>23.98748286430407</v>
      </c>
    </row>
    <row r="678" spans="1:20" x14ac:dyDescent="0.25">
      <c r="A678">
        <v>686</v>
      </c>
      <c r="B678" t="s">
        <v>899</v>
      </c>
      <c r="C678">
        <v>3300</v>
      </c>
      <c r="D678">
        <v>322</v>
      </c>
      <c r="E678" s="14">
        <f>'Absolute counts'!E678/'Absolute counts'!E$1246*10000</f>
        <v>0</v>
      </c>
      <c r="F678" s="14">
        <f>'Absolute counts'!F678/'Absolute counts'!F$1246*10000</f>
        <v>0</v>
      </c>
      <c r="G678" s="14">
        <f>'Absolute counts'!G678/'Absolute counts'!G$1246*10000</f>
        <v>0</v>
      </c>
      <c r="H678" s="14">
        <f>'Absolute counts'!H678/'Absolute counts'!H$1246*10000</f>
        <v>0</v>
      </c>
      <c r="I678" s="14">
        <f>'Absolute counts'!I678/'Absolute counts'!I$1246*10000</f>
        <v>0</v>
      </c>
      <c r="J678" s="14">
        <f>'Absolute counts'!J678/'Absolute counts'!J$1246*10000</f>
        <v>0</v>
      </c>
      <c r="K678" s="14">
        <f>'Absolute counts'!K678/'Absolute counts'!K$1246*10000</f>
        <v>0</v>
      </c>
      <c r="L678" s="14">
        <f>'Absolute counts'!L678/'Absolute counts'!L$1246*10000</f>
        <v>0</v>
      </c>
      <c r="M678">
        <f>'Absolute counts'!M678/'Absolute counts'!M$1246*10000</f>
        <v>0</v>
      </c>
      <c r="N678">
        <f>'Absolute counts'!N678/'Absolute counts'!N$1246*10000</f>
        <v>0</v>
      </c>
      <c r="O678">
        <f>'Absolute counts'!O678/'Absolute counts'!O$1246*10000</f>
        <v>0</v>
      </c>
      <c r="P678">
        <f>'Absolute counts'!P678/'Absolute counts'!P$1246*10000</f>
        <v>0</v>
      </c>
      <c r="Q678">
        <f t="shared" si="40"/>
        <v>0</v>
      </c>
      <c r="R678" t="str">
        <f t="shared" si="41"/>
        <v/>
      </c>
      <c r="S678">
        <f t="shared" si="42"/>
        <v>0</v>
      </c>
      <c r="T678">
        <f t="shared" si="43"/>
        <v>0</v>
      </c>
    </row>
    <row r="679" spans="1:20" x14ac:dyDescent="0.25">
      <c r="A679">
        <v>687</v>
      </c>
      <c r="B679" t="s">
        <v>287</v>
      </c>
      <c r="C679">
        <v>27000</v>
      </c>
      <c r="D679">
        <v>886</v>
      </c>
      <c r="E679" s="14">
        <f>'Absolute counts'!E679/'Absolute counts'!E$1246*10000</f>
        <v>12.178201484160205</v>
      </c>
      <c r="F679" s="14">
        <f>'Absolute counts'!F679/'Absolute counts'!F$1246*10000</f>
        <v>2.8460258179185227</v>
      </c>
      <c r="G679" s="14">
        <f>'Absolute counts'!G679/'Absolute counts'!G$1246*10000</f>
        <v>4.2678952490647237</v>
      </c>
      <c r="H679" s="14">
        <f>'Absolute counts'!H679/'Absolute counts'!H$1246*10000</f>
        <v>5.5927003434207947</v>
      </c>
      <c r="I679" s="14">
        <f>'Absolute counts'!I679/'Absolute counts'!I$1246*10000</f>
        <v>8.9994242834054319</v>
      </c>
      <c r="J679" s="14">
        <f>'Absolute counts'!J679/'Absolute counts'!J$1246*10000</f>
        <v>12.035419762419943</v>
      </c>
      <c r="K679" s="14">
        <f>'Absolute counts'!K679/'Absolute counts'!K$1246*10000</f>
        <v>13.984611277247039</v>
      </c>
      <c r="L679" s="14">
        <f>'Absolute counts'!L679/'Absolute counts'!L$1246*10000</f>
        <v>4.8372955486803253</v>
      </c>
      <c r="M679">
        <f>'Absolute counts'!M679/'Absolute counts'!M$1246*10000</f>
        <v>10.998918507827019</v>
      </c>
      <c r="N679">
        <f>'Absolute counts'!N679/'Absolute counts'!N$1246*10000</f>
        <v>32.451399738749586</v>
      </c>
      <c r="O679">
        <f>'Absolute counts'!O679/'Absolute counts'!O$1246*10000</f>
        <v>14.622364996365514</v>
      </c>
      <c r="P679">
        <f>'Absolute counts'!P679/'Absolute counts'!P$1246*10000</f>
        <v>53.527257614395943</v>
      </c>
      <c r="Q679">
        <f t="shared" si="40"/>
        <v>1</v>
      </c>
      <c r="R679">
        <f t="shared" si="41"/>
        <v>8.0940786475155596E-2</v>
      </c>
      <c r="S679">
        <f t="shared" si="42"/>
        <v>8.5577540310909512</v>
      </c>
      <c r="T679">
        <f t="shared" si="43"/>
        <v>23.287447281203676</v>
      </c>
    </row>
    <row r="680" spans="1:20" x14ac:dyDescent="0.25">
      <c r="A680">
        <v>688</v>
      </c>
      <c r="B680" t="s">
        <v>900</v>
      </c>
      <c r="C680">
        <v>300</v>
      </c>
      <c r="D680">
        <v>567</v>
      </c>
      <c r="E680" s="14">
        <f>'Absolute counts'!E680/'Absolute counts'!E$1246*10000</f>
        <v>0</v>
      </c>
      <c r="F680" s="14">
        <f>'Absolute counts'!F680/'Absolute counts'!F$1246*10000</f>
        <v>0</v>
      </c>
      <c r="G680" s="14">
        <f>'Absolute counts'!G680/'Absolute counts'!G$1246*10000</f>
        <v>0</v>
      </c>
      <c r="H680" s="14">
        <f>'Absolute counts'!H680/'Absolute counts'!H$1246*10000</f>
        <v>0</v>
      </c>
      <c r="I680" s="14">
        <f>'Absolute counts'!I680/'Absolute counts'!I$1246*10000</f>
        <v>0</v>
      </c>
      <c r="J680" s="14">
        <f>'Absolute counts'!J680/'Absolute counts'!J$1246*10000</f>
        <v>0</v>
      </c>
      <c r="K680" s="14">
        <f>'Absolute counts'!K680/'Absolute counts'!K$1246*10000</f>
        <v>0</v>
      </c>
      <c r="L680" s="14">
        <f>'Absolute counts'!L680/'Absolute counts'!L$1246*10000</f>
        <v>0</v>
      </c>
      <c r="M680">
        <f>'Absolute counts'!M680/'Absolute counts'!M$1246*10000</f>
        <v>0</v>
      </c>
      <c r="N680">
        <f>'Absolute counts'!N680/'Absolute counts'!N$1246*10000</f>
        <v>0</v>
      </c>
      <c r="O680">
        <f>'Absolute counts'!O680/'Absolute counts'!O$1246*10000</f>
        <v>0</v>
      </c>
      <c r="P680">
        <f>'Absolute counts'!P680/'Absolute counts'!P$1246*10000</f>
        <v>0</v>
      </c>
      <c r="Q680">
        <f t="shared" si="40"/>
        <v>0</v>
      </c>
      <c r="R680" t="str">
        <f t="shared" si="41"/>
        <v/>
      </c>
      <c r="S680">
        <f t="shared" si="42"/>
        <v>0</v>
      </c>
      <c r="T680">
        <f t="shared" si="43"/>
        <v>0</v>
      </c>
    </row>
    <row r="681" spans="1:20" x14ac:dyDescent="0.25">
      <c r="A681">
        <v>689</v>
      </c>
      <c r="B681" t="s">
        <v>288</v>
      </c>
      <c r="C681">
        <v>73900</v>
      </c>
      <c r="D681">
        <v>141</v>
      </c>
      <c r="E681" s="14">
        <f>'Absolute counts'!E681/'Absolute counts'!E$1246*10000</f>
        <v>0.66236401202016371</v>
      </c>
      <c r="F681" s="14">
        <f>'Absolute counts'!F681/'Absolute counts'!F$1246*10000</f>
        <v>0</v>
      </c>
      <c r="G681" s="14">
        <f>'Absolute counts'!G681/'Absolute counts'!G$1246*10000</f>
        <v>1.7857302297341941E-2</v>
      </c>
      <c r="H681" s="14">
        <f>'Absolute counts'!H681/'Absolute counts'!H$1246*10000</f>
        <v>9.1558532225169895E-2</v>
      </c>
      <c r="I681" s="14">
        <f>'Absolute counts'!I681/'Absolute counts'!I$1246*10000</f>
        <v>0</v>
      </c>
      <c r="J681" s="14">
        <f>'Absolute counts'!J681/'Absolute counts'!J$1246*10000</f>
        <v>0</v>
      </c>
      <c r="K681" s="14">
        <f>'Absolute counts'!K681/'Absolute counts'!K$1246*10000</f>
        <v>9.8881089839120459E-2</v>
      </c>
      <c r="L681" s="14">
        <f>'Absolute counts'!L681/'Absolute counts'!L$1246*10000</f>
        <v>0</v>
      </c>
      <c r="M681">
        <f>'Absolute counts'!M681/'Absolute counts'!M$1246*10000</f>
        <v>0</v>
      </c>
      <c r="N681">
        <f>'Absolute counts'!N681/'Absolute counts'!N$1246*10000</f>
        <v>0</v>
      </c>
      <c r="O681">
        <f>'Absolute counts'!O681/'Absolute counts'!O$1246*10000</f>
        <v>0.16882781907285391</v>
      </c>
      <c r="P681">
        <f>'Absolute counts'!P681/'Absolute counts'!P$1246*10000</f>
        <v>0.43747801217282567</v>
      </c>
      <c r="Q681">
        <f t="shared" si="40"/>
        <v>1</v>
      </c>
      <c r="R681">
        <f t="shared" si="41"/>
        <v>0.98137555220882922</v>
      </c>
      <c r="S681">
        <f t="shared" si="42"/>
        <v>0.12438013376882799</v>
      </c>
      <c r="T681">
        <f t="shared" si="43"/>
        <v>0.12126116624913592</v>
      </c>
    </row>
    <row r="682" spans="1:20" x14ac:dyDescent="0.25">
      <c r="A682">
        <v>690</v>
      </c>
      <c r="B682" t="s">
        <v>289</v>
      </c>
      <c r="C682">
        <v>114500</v>
      </c>
      <c r="D682">
        <v>46</v>
      </c>
      <c r="E682" s="14">
        <f>'Absolute counts'!E682/'Absolute counts'!E$1246*10000</f>
        <v>1.9638511935334679</v>
      </c>
      <c r="F682" s="14">
        <f>'Absolute counts'!F682/'Absolute counts'!F$1246*10000</f>
        <v>0.79521309618311664</v>
      </c>
      <c r="G682" s="14">
        <f>'Absolute counts'!G682/'Absolute counts'!G$1246*10000</f>
        <v>0.3392887436494969</v>
      </c>
      <c r="H682" s="14">
        <f>'Absolute counts'!H682/'Absolute counts'!H$1246*10000</f>
        <v>5.9131552062088888</v>
      </c>
      <c r="I682" s="14">
        <f>'Absolute counts'!I682/'Absolute counts'!I$1246*10000</f>
        <v>1.7382449643289941</v>
      </c>
      <c r="J682" s="14">
        <f>'Absolute counts'!J682/'Absolute counts'!J$1246*10000</f>
        <v>0.8472587919393102</v>
      </c>
      <c r="K682" s="14">
        <f>'Absolute counts'!K682/'Absolute counts'!K$1246*10000</f>
        <v>1.483216347586807</v>
      </c>
      <c r="L682" s="14">
        <f>'Absolute counts'!L682/'Absolute counts'!L$1246*10000</f>
        <v>8.0621592478005419E-2</v>
      </c>
      <c r="M682">
        <f>'Absolute counts'!M682/'Absolute counts'!M$1246*10000</f>
        <v>0.30666129668662689</v>
      </c>
      <c r="N682">
        <f>'Absolute counts'!N682/'Absolute counts'!N$1246*10000</f>
        <v>1.2891768904370395</v>
      </c>
      <c r="O682">
        <f>'Absolute counts'!O682/'Absolute counts'!O$1246*10000</f>
        <v>3.0576593898750208</v>
      </c>
      <c r="P682">
        <f>'Absolute counts'!P682/'Absolute counts'!P$1246*10000</f>
        <v>0</v>
      </c>
      <c r="Q682">
        <f t="shared" si="40"/>
        <v>1</v>
      </c>
      <c r="R682">
        <f t="shared" si="41"/>
        <v>0.36648074798872676</v>
      </c>
      <c r="S682">
        <f t="shared" si="42"/>
        <v>1.8686040490614404</v>
      </c>
      <c r="T682">
        <f t="shared" si="43"/>
        <v>0.94682383389533853</v>
      </c>
    </row>
    <row r="683" spans="1:20" x14ac:dyDescent="0.25">
      <c r="A683">
        <v>691</v>
      </c>
      <c r="B683" t="s">
        <v>901</v>
      </c>
      <c r="C683">
        <v>91200</v>
      </c>
      <c r="D683">
        <v>651</v>
      </c>
      <c r="E683" s="14">
        <f>'Absolute counts'!E683/'Absolute counts'!E$1246*10000</f>
        <v>0</v>
      </c>
      <c r="F683" s="14">
        <f>'Absolute counts'!F683/'Absolute counts'!F$1246*10000</f>
        <v>0</v>
      </c>
      <c r="G683" s="14">
        <f>'Absolute counts'!G683/'Absolute counts'!G$1246*10000</f>
        <v>0</v>
      </c>
      <c r="H683" s="14">
        <f>'Absolute counts'!H683/'Absolute counts'!H$1246*10000</f>
        <v>0</v>
      </c>
      <c r="I683" s="14">
        <f>'Absolute counts'!I683/'Absolute counts'!I$1246*10000</f>
        <v>0</v>
      </c>
      <c r="J683" s="14">
        <f>'Absolute counts'!J683/'Absolute counts'!J$1246*10000</f>
        <v>0</v>
      </c>
      <c r="K683" s="14">
        <f>'Absolute counts'!K683/'Absolute counts'!K$1246*10000</f>
        <v>0</v>
      </c>
      <c r="L683" s="14">
        <f>'Absolute counts'!L683/'Absolute counts'!L$1246*10000</f>
        <v>0</v>
      </c>
      <c r="M683">
        <f>'Absolute counts'!M683/'Absolute counts'!M$1246*10000</f>
        <v>0</v>
      </c>
      <c r="N683">
        <f>'Absolute counts'!N683/'Absolute counts'!N$1246*10000</f>
        <v>0</v>
      </c>
      <c r="O683">
        <f>'Absolute counts'!O683/'Absolute counts'!O$1246*10000</f>
        <v>0</v>
      </c>
      <c r="P683">
        <f>'Absolute counts'!P683/'Absolute counts'!P$1246*10000</f>
        <v>0</v>
      </c>
      <c r="Q683">
        <f t="shared" si="40"/>
        <v>0</v>
      </c>
      <c r="R683" t="str">
        <f t="shared" si="41"/>
        <v/>
      </c>
      <c r="S683">
        <f t="shared" si="42"/>
        <v>0</v>
      </c>
      <c r="T683">
        <f t="shared" si="43"/>
        <v>0</v>
      </c>
    </row>
    <row r="684" spans="1:20" x14ac:dyDescent="0.25">
      <c r="A684">
        <v>692</v>
      </c>
      <c r="B684" t="s">
        <v>290</v>
      </c>
      <c r="C684">
        <v>29100</v>
      </c>
      <c r="D684">
        <v>922</v>
      </c>
      <c r="E684" s="14">
        <f>'Absolute counts'!E684/'Absolute counts'!E$1246*10000</f>
        <v>2.5681130992360734</v>
      </c>
      <c r="F684" s="14">
        <f>'Absolute counts'!F684/'Absolute counts'!F$1246*10000</f>
        <v>1.0602841282441555</v>
      </c>
      <c r="G684" s="14">
        <f>'Absolute counts'!G684/'Absolute counts'!G$1246*10000</f>
        <v>4.2143233421726984</v>
      </c>
      <c r="H684" s="14">
        <f>'Absolute counts'!H684/'Absolute counts'!H$1246*10000</f>
        <v>8.9651062803812192</v>
      </c>
      <c r="I684" s="14">
        <f>'Absolute counts'!I684/'Absolute counts'!I$1246*10000</f>
        <v>18.664559404213456</v>
      </c>
      <c r="J684" s="14">
        <f>'Absolute counts'!J684/'Absolute counts'!J$1246*10000</f>
        <v>4.6925102322792567</v>
      </c>
      <c r="K684" s="14">
        <f>'Absolute counts'!K684/'Absolute counts'!K$1246*10000</f>
        <v>1.9917476667594267</v>
      </c>
      <c r="L684" s="14">
        <f>'Absolute counts'!L684/'Absolute counts'!L$1246*10000</f>
        <v>1.9752290157111327</v>
      </c>
      <c r="M684">
        <f>'Absolute counts'!M684/'Absolute counts'!M$1246*10000</f>
        <v>5.458571081021959</v>
      </c>
      <c r="N684">
        <f>'Absolute counts'!N684/'Absolute counts'!N$1246*10000</f>
        <v>6.334895713273399</v>
      </c>
      <c r="O684">
        <f>'Absolute counts'!O684/'Absolute counts'!O$1246*10000</f>
        <v>2.4480033765563816</v>
      </c>
      <c r="P684">
        <f>'Absolute counts'!P684/'Absolute counts'!P$1246*10000</f>
        <v>2.6339821982905547</v>
      </c>
      <c r="Q684">
        <f t="shared" si="40"/>
        <v>1</v>
      </c>
      <c r="R684">
        <f t="shared" si="41"/>
        <v>0.45240023120917994</v>
      </c>
      <c r="S684">
        <f t="shared" si="42"/>
        <v>6.0223777361837554</v>
      </c>
      <c r="T684">
        <f t="shared" si="43"/>
        <v>3.7701362769706854</v>
      </c>
    </row>
    <row r="685" spans="1:20" x14ac:dyDescent="0.25">
      <c r="A685">
        <v>693</v>
      </c>
      <c r="B685" t="s">
        <v>291</v>
      </c>
      <c r="C685">
        <v>76700</v>
      </c>
      <c r="D685">
        <v>467</v>
      </c>
      <c r="E685" s="14">
        <f>'Absolute counts'!E685/'Absolute counts'!E$1246*10000</f>
        <v>0.31375137411481441</v>
      </c>
      <c r="F685" s="14">
        <f>'Absolute counts'!F685/'Absolute counts'!F$1246*10000</f>
        <v>0</v>
      </c>
      <c r="G685" s="14">
        <f>'Absolute counts'!G685/'Absolute counts'!G$1246*10000</f>
        <v>0</v>
      </c>
      <c r="H685" s="14">
        <f>'Absolute counts'!H685/'Absolute counts'!H$1246*10000</f>
        <v>3.0519510741723301E-2</v>
      </c>
      <c r="I685" s="14">
        <f>'Absolute counts'!I685/'Absolute counts'!I$1246*10000</f>
        <v>3.6983935411255199E-2</v>
      </c>
      <c r="J685" s="14">
        <f>'Absolute counts'!J685/'Absolute counts'!J$1246*10000</f>
        <v>0.10862292204350131</v>
      </c>
      <c r="K685" s="14">
        <f>'Absolute counts'!K685/'Absolute counts'!K$1246*10000</f>
        <v>1.4125869977017211E-2</v>
      </c>
      <c r="L685" s="14">
        <f>'Absolute counts'!L685/'Absolute counts'!L$1246*10000</f>
        <v>0</v>
      </c>
      <c r="M685">
        <f>'Absolute counts'!M685/'Absolute counts'!M$1246*10000</f>
        <v>6.1332259337325383E-2</v>
      </c>
      <c r="N685">
        <f>'Absolute counts'!N685/'Absolute counts'!N$1246*10000</f>
        <v>0</v>
      </c>
      <c r="O685">
        <f>'Absolute counts'!O685/'Absolute counts'!O$1246*10000</f>
        <v>0.20634511220015478</v>
      </c>
      <c r="P685">
        <f>'Absolute counts'!P685/'Absolute counts'!P$1246*10000</f>
        <v>0.18228250507201071</v>
      </c>
      <c r="Q685">
        <f t="shared" si="40"/>
        <v>1</v>
      </c>
      <c r="R685">
        <f t="shared" si="41"/>
        <v>0.78080870271231761</v>
      </c>
      <c r="S685">
        <f t="shared" si="42"/>
        <v>7.200051604118736E-2</v>
      </c>
      <c r="T685">
        <f t="shared" si="43"/>
        <v>8.9991975321898177E-2</v>
      </c>
    </row>
    <row r="686" spans="1:20" x14ac:dyDescent="0.25">
      <c r="A686">
        <v>694</v>
      </c>
      <c r="B686" t="s">
        <v>292</v>
      </c>
      <c r="C686">
        <v>24800</v>
      </c>
      <c r="D686">
        <v>119</v>
      </c>
      <c r="E686" s="14">
        <f>'Absolute counts'!E686/'Absolute counts'!E$1246*10000</f>
        <v>1.9057490872159097</v>
      </c>
      <c r="F686" s="14">
        <f>'Absolute counts'!F686/'Absolute counts'!F$1246*10000</f>
        <v>5.0223985022091568</v>
      </c>
      <c r="G686" s="14">
        <f>'Absolute counts'!G686/'Absolute counts'!G$1246*10000</f>
        <v>8.3215028705613445</v>
      </c>
      <c r="H686" s="14">
        <f>'Absolute counts'!H686/'Absolute counts'!H$1246*10000</f>
        <v>4.6160759996856493</v>
      </c>
      <c r="I686" s="14">
        <f>'Absolute counts'!I686/'Absolute counts'!I$1246*10000</f>
        <v>9.0733921542279408</v>
      </c>
      <c r="J686" s="14">
        <f>'Absolute counts'!J686/'Absolute counts'!J$1246*10000</f>
        <v>4.8880314919575589</v>
      </c>
      <c r="K686" s="14">
        <f>'Absolute counts'!K686/'Absolute counts'!K$1246*10000</f>
        <v>1.695104397242065</v>
      </c>
      <c r="L686" s="14">
        <f>'Absolute counts'!L686/'Absolute counts'!L$1246*10000</f>
        <v>3.0233097179252031</v>
      </c>
      <c r="M686">
        <f>'Absolute counts'!M686/'Absolute counts'!M$1246*10000</f>
        <v>10.344707741562214</v>
      </c>
      <c r="N686">
        <f>'Absolute counts'!N686/'Absolute counts'!N$1246*10000</f>
        <v>17.783811011790419</v>
      </c>
      <c r="O686">
        <f>'Absolute counts'!O686/'Absolute counts'!O$1246*10000</f>
        <v>3.6860740497573103</v>
      </c>
      <c r="P686">
        <f>'Absolute counts'!P686/'Absolute counts'!P$1246*10000</f>
        <v>2.3605584406825386</v>
      </c>
      <c r="Q686">
        <f t="shared" si="40"/>
        <v>1</v>
      </c>
      <c r="R686">
        <f t="shared" si="41"/>
        <v>0.41246408769918996</v>
      </c>
      <c r="S686">
        <f t="shared" si="42"/>
        <v>5.0746077861570882</v>
      </c>
      <c r="T686">
        <f t="shared" si="43"/>
        <v>7.4396921923435375</v>
      </c>
    </row>
    <row r="687" spans="1:20" x14ac:dyDescent="0.25">
      <c r="A687">
        <v>695</v>
      </c>
      <c r="B687" t="s">
        <v>902</v>
      </c>
      <c r="C687">
        <v>400</v>
      </c>
      <c r="D687">
        <v>688</v>
      </c>
      <c r="E687" s="14">
        <f>'Absolute counts'!E687/'Absolute counts'!E$1246*10000</f>
        <v>0</v>
      </c>
      <c r="F687" s="14">
        <f>'Absolute counts'!F687/'Absolute counts'!F$1246*10000</f>
        <v>0</v>
      </c>
      <c r="G687" s="14">
        <f>'Absolute counts'!G687/'Absolute counts'!G$1246*10000</f>
        <v>0</v>
      </c>
      <c r="H687" s="14">
        <f>'Absolute counts'!H687/'Absolute counts'!H$1246*10000</f>
        <v>0</v>
      </c>
      <c r="I687" s="14">
        <f>'Absolute counts'!I687/'Absolute counts'!I$1246*10000</f>
        <v>0</v>
      </c>
      <c r="J687" s="14">
        <f>'Absolute counts'!J687/'Absolute counts'!J$1246*10000</f>
        <v>0</v>
      </c>
      <c r="K687" s="14">
        <f>'Absolute counts'!K687/'Absolute counts'!K$1246*10000</f>
        <v>0</v>
      </c>
      <c r="L687" s="14">
        <f>'Absolute counts'!L687/'Absolute counts'!L$1246*10000</f>
        <v>0</v>
      </c>
      <c r="M687">
        <f>'Absolute counts'!M687/'Absolute counts'!M$1246*10000</f>
        <v>0</v>
      </c>
      <c r="N687">
        <f>'Absolute counts'!N687/'Absolute counts'!N$1246*10000</f>
        <v>0</v>
      </c>
      <c r="O687">
        <f>'Absolute counts'!O687/'Absolute counts'!O$1246*10000</f>
        <v>0</v>
      </c>
      <c r="P687">
        <f>'Absolute counts'!P687/'Absolute counts'!P$1246*10000</f>
        <v>0</v>
      </c>
      <c r="Q687">
        <f t="shared" si="40"/>
        <v>0</v>
      </c>
      <c r="R687" t="str">
        <f t="shared" si="41"/>
        <v/>
      </c>
      <c r="S687">
        <f t="shared" si="42"/>
        <v>0</v>
      </c>
      <c r="T687">
        <f t="shared" si="43"/>
        <v>0</v>
      </c>
    </row>
    <row r="688" spans="1:20" x14ac:dyDescent="0.25">
      <c r="A688">
        <v>696</v>
      </c>
      <c r="B688" t="s">
        <v>293</v>
      </c>
      <c r="C688">
        <v>12100</v>
      </c>
      <c r="D688">
        <v>1027</v>
      </c>
      <c r="E688" s="14">
        <f>'Absolute counts'!E688/'Absolute counts'!E$1246*10000</f>
        <v>6.9722527581069865E-2</v>
      </c>
      <c r="F688" s="14">
        <f>'Absolute counts'!F688/'Absolute counts'!F$1246*10000</f>
        <v>0.68360424057846869</v>
      </c>
      <c r="G688" s="14">
        <f>'Absolute counts'!G688/'Absolute counts'!G$1246*10000</f>
        <v>0.94643702175912281</v>
      </c>
      <c r="H688" s="14">
        <f>'Absolute counts'!H688/'Absolute counts'!H$1246*10000</f>
        <v>1.1215920197583311</v>
      </c>
      <c r="I688" s="14">
        <f>'Absolute counts'!I688/'Absolute counts'!I$1246*10000</f>
        <v>0.1479357416450208</v>
      </c>
      <c r="J688" s="14">
        <f>'Absolute counts'!J688/'Absolute counts'!J$1246*10000</f>
        <v>1.2383013112959149</v>
      </c>
      <c r="K688" s="14">
        <f>'Absolute counts'!K688/'Absolute counts'!K$1246*10000</f>
        <v>1.3702093877706691</v>
      </c>
      <c r="L688" s="14">
        <f>'Absolute counts'!L688/'Absolute counts'!L$1246*10000</f>
        <v>1.6728980439186125</v>
      </c>
      <c r="M688">
        <f>'Absolute counts'!M688/'Absolute counts'!M$1246*10000</f>
        <v>1.3084215325296082</v>
      </c>
      <c r="N688">
        <f>'Absolute counts'!N688/'Absolute counts'!N$1246*10000</f>
        <v>1.2635641045343169</v>
      </c>
      <c r="O688">
        <f>'Absolute counts'!O688/'Absolute counts'!O$1246*10000</f>
        <v>2.4292447299927309</v>
      </c>
      <c r="P688">
        <f>'Absolute counts'!P688/'Absolute counts'!P$1246*10000</f>
        <v>4.5570626268002679E-2</v>
      </c>
      <c r="Q688">
        <f t="shared" si="40"/>
        <v>1</v>
      </c>
      <c r="R688">
        <f t="shared" si="41"/>
        <v>0.19807378000064799</v>
      </c>
      <c r="S688">
        <f t="shared" si="42"/>
        <v>0.79682889291265668</v>
      </c>
      <c r="T688">
        <f t="shared" si="43"/>
        <v>1.3439398074486542</v>
      </c>
    </row>
    <row r="689" spans="1:20" x14ac:dyDescent="0.25">
      <c r="A689">
        <v>697</v>
      </c>
      <c r="B689" t="s">
        <v>294</v>
      </c>
      <c r="C689">
        <v>103000</v>
      </c>
      <c r="D689">
        <v>932</v>
      </c>
      <c r="E689" s="14">
        <f>'Absolute counts'!E689/'Absolute counts'!E$1246*10000</f>
        <v>13.119455606504648</v>
      </c>
      <c r="F689" s="14">
        <f>'Absolute counts'!F689/'Absolute counts'!F$1246*10000</f>
        <v>1.9810571869825013</v>
      </c>
      <c r="G689" s="14">
        <f>'Absolute counts'!G689/'Absolute counts'!G$1246*10000</f>
        <v>8.9286511486709699E-2</v>
      </c>
      <c r="H689" s="14">
        <f>'Absolute counts'!H689/'Absolute counts'!H$1246*10000</f>
        <v>13.451474359414545</v>
      </c>
      <c r="I689" s="14">
        <f>'Absolute counts'!I689/'Absolute counts'!I$1246*10000</f>
        <v>11.280100300432835</v>
      </c>
      <c r="J689" s="14">
        <f>'Absolute counts'!J689/'Absolute counts'!J$1246*10000</f>
        <v>5.4094215177663649</v>
      </c>
      <c r="K689" s="14">
        <f>'Absolute counts'!K689/'Absolute counts'!K$1246*10000</f>
        <v>9.1111861351760997</v>
      </c>
      <c r="L689" s="14">
        <f>'Absolute counts'!L689/'Absolute counts'!L$1246*10000</f>
        <v>0.74574973042155013</v>
      </c>
      <c r="M689">
        <f>'Absolute counts'!M689/'Absolute counts'!M$1246*10000</f>
        <v>0.75643119849367968</v>
      </c>
      <c r="N689">
        <f>'Absolute counts'!N689/'Absolute counts'!N$1246*10000</f>
        <v>13.32718626471668</v>
      </c>
      <c r="O689">
        <f>'Absolute counts'!O689/'Absolute counts'!O$1246*10000</f>
        <v>8.8634605013248287</v>
      </c>
      <c r="P689">
        <f>'Absolute counts'!P689/'Absolute counts'!P$1246*10000</f>
        <v>8.8498156212461208</v>
      </c>
      <c r="Q689">
        <f t="shared" si="40"/>
        <v>1</v>
      </c>
      <c r="R689">
        <f t="shared" si="41"/>
        <v>0.69920738365646873</v>
      </c>
      <c r="S689">
        <f t="shared" si="42"/>
        <v>7.7774259453948149</v>
      </c>
      <c r="T689">
        <f t="shared" si="43"/>
        <v>6.5085286632405728</v>
      </c>
    </row>
    <row r="690" spans="1:20" x14ac:dyDescent="0.25">
      <c r="A690">
        <v>698</v>
      </c>
      <c r="B690" t="s">
        <v>295</v>
      </c>
      <c r="C690">
        <v>29900</v>
      </c>
      <c r="D690">
        <v>695</v>
      </c>
      <c r="E690" s="14">
        <f>'Absolute counts'!E690/'Absolute counts'!E$1246*10000</f>
        <v>43.727645214594318</v>
      </c>
      <c r="F690" s="14">
        <f>'Absolute counts'!F690/'Absolute counts'!F$1246*10000</f>
        <v>48.005759016949199</v>
      </c>
      <c r="G690" s="14">
        <f>'Absolute counts'!G690/'Absolute counts'!G$1246*10000</f>
        <v>132.44761113938517</v>
      </c>
      <c r="H690" s="14">
        <f>'Absolute counts'!H690/'Absolute counts'!H$1246*10000</f>
        <v>52.554597497247521</v>
      </c>
      <c r="I690" s="14">
        <f>'Absolute counts'!I690/'Absolute counts'!I$1246*10000</f>
        <v>16.248275624011452</v>
      </c>
      <c r="J690" s="14">
        <f>'Absolute counts'!J690/'Absolute counts'!J$1246*10000</f>
        <v>42.189142921695904</v>
      </c>
      <c r="K690" s="14">
        <f>'Absolute counts'!K690/'Absolute counts'!K$1246*10000</f>
        <v>37.730198708612967</v>
      </c>
      <c r="L690" s="14">
        <f>'Absolute counts'!L690/'Absolute counts'!L$1246*10000</f>
        <v>49.259793004061308</v>
      </c>
      <c r="M690">
        <f>'Absolute counts'!M690/'Absolute counts'!M$1246*10000</f>
        <v>50.353784915944139</v>
      </c>
      <c r="N690">
        <f>'Absolute counts'!N690/'Absolute counts'!N$1246*10000</f>
        <v>26.961725960266033</v>
      </c>
      <c r="O690">
        <f>'Absolute counts'!O690/'Absolute counts'!O$1246*10000</f>
        <v>92.648955377869484</v>
      </c>
      <c r="P690">
        <f>'Absolute counts'!P690/'Absolute counts'!P$1246*10000</f>
        <v>42.991328821233722</v>
      </c>
      <c r="Q690">
        <f t="shared" si="40"/>
        <v>1</v>
      </c>
      <c r="R690">
        <f t="shared" si="41"/>
        <v>0.96600778044727742</v>
      </c>
      <c r="S690">
        <f t="shared" si="42"/>
        <v>53.271890017499508</v>
      </c>
      <c r="T690">
        <f t="shared" si="43"/>
        <v>52.443117615874939</v>
      </c>
    </row>
    <row r="691" spans="1:20" x14ac:dyDescent="0.25">
      <c r="A691">
        <v>699</v>
      </c>
      <c r="B691" t="s">
        <v>903</v>
      </c>
      <c r="C691">
        <v>25100</v>
      </c>
      <c r="D691">
        <v>119</v>
      </c>
      <c r="E691" s="14">
        <f>'Absolute counts'!E691/'Absolute counts'!E$1246*10000</f>
        <v>2.3240842527023287E-2</v>
      </c>
      <c r="F691" s="14">
        <f>'Absolute counts'!F691/'Absolute counts'!F$1246*10000</f>
        <v>0</v>
      </c>
      <c r="G691" s="14">
        <f>'Absolute counts'!G691/'Absolute counts'!G$1246*10000</f>
        <v>0</v>
      </c>
      <c r="H691" s="14">
        <f>'Absolute counts'!H691/'Absolute counts'!H$1246*10000</f>
        <v>7.6298776854308251E-3</v>
      </c>
      <c r="I691" s="14">
        <f>'Absolute counts'!I691/'Absolute counts'!I$1246*10000</f>
        <v>0</v>
      </c>
      <c r="J691" s="14">
        <f>'Absolute counts'!J691/'Absolute counts'!J$1246*10000</f>
        <v>0</v>
      </c>
      <c r="K691" s="14">
        <f>'Absolute counts'!K691/'Absolute counts'!K$1246*10000</f>
        <v>0</v>
      </c>
      <c r="L691" s="14">
        <f>'Absolute counts'!L691/'Absolute counts'!L$1246*10000</f>
        <v>0</v>
      </c>
      <c r="M691">
        <f>'Absolute counts'!M691/'Absolute counts'!M$1246*10000</f>
        <v>0</v>
      </c>
      <c r="N691">
        <f>'Absolute counts'!N691/'Absolute counts'!N$1246*10000</f>
        <v>1.7075190601815091E-2</v>
      </c>
      <c r="O691">
        <f>'Absolute counts'!O691/'Absolute counts'!O$1246*10000</f>
        <v>0</v>
      </c>
      <c r="P691">
        <f>'Absolute counts'!P691/'Absolute counts'!P$1246*10000</f>
        <v>9.1141252536005354E-3</v>
      </c>
      <c r="Q691">
        <f t="shared" si="40"/>
        <v>1</v>
      </c>
      <c r="R691">
        <f t="shared" si="41"/>
        <v>0.86916110685730064</v>
      </c>
      <c r="S691">
        <f t="shared" si="42"/>
        <v>4.410102887493445E-3</v>
      </c>
      <c r="T691">
        <f t="shared" si="43"/>
        <v>5.2378631710831248E-3</v>
      </c>
    </row>
    <row r="692" spans="1:20" x14ac:dyDescent="0.25">
      <c r="A692">
        <v>700</v>
      </c>
      <c r="B692" t="s">
        <v>904</v>
      </c>
      <c r="C692">
        <v>74200</v>
      </c>
      <c r="D692">
        <v>88</v>
      </c>
      <c r="E692" s="14">
        <f>'Absolute counts'!E692/'Absolute counts'!E$1246*10000</f>
        <v>0</v>
      </c>
      <c r="F692" s="14">
        <f>'Absolute counts'!F692/'Absolute counts'!F$1246*10000</f>
        <v>0</v>
      </c>
      <c r="G692" s="14">
        <f>'Absolute counts'!G692/'Absolute counts'!G$1246*10000</f>
        <v>0</v>
      </c>
      <c r="H692" s="14">
        <f>'Absolute counts'!H692/'Absolute counts'!H$1246*10000</f>
        <v>0</v>
      </c>
      <c r="I692" s="14">
        <f>'Absolute counts'!I692/'Absolute counts'!I$1246*10000</f>
        <v>0</v>
      </c>
      <c r="J692" s="14">
        <f>'Absolute counts'!J692/'Absolute counts'!J$1246*10000</f>
        <v>0</v>
      </c>
      <c r="K692" s="14">
        <f>'Absolute counts'!K692/'Absolute counts'!K$1246*10000</f>
        <v>0</v>
      </c>
      <c r="L692" s="14">
        <f>'Absolute counts'!L692/'Absolute counts'!L$1246*10000</f>
        <v>0</v>
      </c>
      <c r="M692">
        <f>'Absolute counts'!M692/'Absolute counts'!M$1246*10000</f>
        <v>0</v>
      </c>
      <c r="N692">
        <f>'Absolute counts'!N692/'Absolute counts'!N$1246*10000</f>
        <v>0</v>
      </c>
      <c r="O692">
        <f>'Absolute counts'!O692/'Absolute counts'!O$1246*10000</f>
        <v>0</v>
      </c>
      <c r="P692">
        <f>'Absolute counts'!P692/'Absolute counts'!P$1246*10000</f>
        <v>0</v>
      </c>
      <c r="Q692">
        <f t="shared" si="40"/>
        <v>0</v>
      </c>
      <c r="R692" t="str">
        <f t="shared" si="41"/>
        <v/>
      </c>
      <c r="S692">
        <f t="shared" si="42"/>
        <v>0</v>
      </c>
      <c r="T692">
        <f t="shared" si="43"/>
        <v>0</v>
      </c>
    </row>
    <row r="693" spans="1:20" x14ac:dyDescent="0.25">
      <c r="A693">
        <v>701</v>
      </c>
      <c r="B693" t="s">
        <v>905</v>
      </c>
      <c r="C693">
        <v>95900</v>
      </c>
      <c r="D693">
        <v>370</v>
      </c>
      <c r="E693" s="14">
        <f>'Absolute counts'!E693/'Absolute counts'!E$1246*10000</f>
        <v>0</v>
      </c>
      <c r="F693" s="14">
        <f>'Absolute counts'!F693/'Absolute counts'!F$1246*10000</f>
        <v>0</v>
      </c>
      <c r="G693" s="14">
        <f>'Absolute counts'!G693/'Absolute counts'!G$1246*10000</f>
        <v>0</v>
      </c>
      <c r="H693" s="14">
        <f>'Absolute counts'!H693/'Absolute counts'!H$1246*10000</f>
        <v>0</v>
      </c>
      <c r="I693" s="14">
        <f>'Absolute counts'!I693/'Absolute counts'!I$1246*10000</f>
        <v>0</v>
      </c>
      <c r="J693" s="14">
        <f>'Absolute counts'!J693/'Absolute counts'!J$1246*10000</f>
        <v>0</v>
      </c>
      <c r="K693" s="14">
        <f>'Absolute counts'!K693/'Absolute counts'!K$1246*10000</f>
        <v>0</v>
      </c>
      <c r="L693" s="14">
        <f>'Absolute counts'!L693/'Absolute counts'!L$1246*10000</f>
        <v>0</v>
      </c>
      <c r="M693">
        <f>'Absolute counts'!M693/'Absolute counts'!M$1246*10000</f>
        <v>0</v>
      </c>
      <c r="N693">
        <f>'Absolute counts'!N693/'Absolute counts'!N$1246*10000</f>
        <v>0</v>
      </c>
      <c r="O693">
        <f>'Absolute counts'!O693/'Absolute counts'!O$1246*10000</f>
        <v>0</v>
      </c>
      <c r="P693">
        <f>'Absolute counts'!P693/'Absolute counts'!P$1246*10000</f>
        <v>0</v>
      </c>
      <c r="Q693">
        <f t="shared" si="40"/>
        <v>0</v>
      </c>
      <c r="R693" t="str">
        <f t="shared" si="41"/>
        <v/>
      </c>
      <c r="S693">
        <f t="shared" si="42"/>
        <v>0</v>
      </c>
      <c r="T693">
        <f t="shared" si="43"/>
        <v>0</v>
      </c>
    </row>
    <row r="694" spans="1:20" x14ac:dyDescent="0.25">
      <c r="A694">
        <v>702</v>
      </c>
      <c r="B694" t="s">
        <v>296</v>
      </c>
      <c r="C694">
        <v>3900</v>
      </c>
      <c r="D694">
        <v>353</v>
      </c>
      <c r="E694" s="14">
        <f>'Absolute counts'!E694/'Absolute counts'!E$1246*10000</f>
        <v>53.756068765004862</v>
      </c>
      <c r="F694" s="14">
        <f>'Absolute counts'!F694/'Absolute counts'!F$1246*10000</f>
        <v>18.610776672075044</v>
      </c>
      <c r="G694" s="14">
        <f>'Absolute counts'!G694/'Absolute counts'!G$1246*10000</f>
        <v>38.839632496718721</v>
      </c>
      <c r="H694" s="14">
        <f>'Absolute counts'!H694/'Absolute counts'!H$1246*10000</f>
        <v>39.286240202283317</v>
      </c>
      <c r="I694" s="14">
        <f>'Absolute counts'!I694/'Absolute counts'!I$1246*10000</f>
        <v>38.845460160288376</v>
      </c>
      <c r="J694" s="14">
        <f>'Absolute counts'!J694/'Absolute counts'!J$1246*10000</f>
        <v>44.014008012026736</v>
      </c>
      <c r="K694" s="14">
        <f>'Absolute counts'!K694/'Absolute counts'!K$1246*10000</f>
        <v>28.237614084057405</v>
      </c>
      <c r="L694" s="14">
        <f>'Absolute counts'!L694/'Absolute counts'!L$1246*10000</f>
        <v>32.631589555472694</v>
      </c>
      <c r="M694">
        <f>'Absolute counts'!M694/'Absolute counts'!M$1246*10000</f>
        <v>38.945984679201615</v>
      </c>
      <c r="N694">
        <f>'Absolute counts'!N694/'Absolute counts'!N$1246*10000</f>
        <v>54.965038547242784</v>
      </c>
      <c r="O694">
        <f>'Absolute counts'!O694/'Absolute counts'!O$1246*10000</f>
        <v>50.001172415410224</v>
      </c>
      <c r="P694">
        <f>'Absolute counts'!P694/'Absolute counts'!P$1246*10000</f>
        <v>60.353737429342743</v>
      </c>
      <c r="Q694">
        <f t="shared" si="40"/>
        <v>1</v>
      </c>
      <c r="R694">
        <f t="shared" si="41"/>
        <v>0.16133943633963241</v>
      </c>
      <c r="S694">
        <f t="shared" si="42"/>
        <v>37.369971484636345</v>
      </c>
      <c r="T694">
        <f t="shared" si="43"/>
        <v>47.379504525334013</v>
      </c>
    </row>
    <row r="695" spans="1:20" x14ac:dyDescent="0.25">
      <c r="A695">
        <v>703</v>
      </c>
      <c r="B695" t="s">
        <v>297</v>
      </c>
      <c r="C695">
        <v>46400</v>
      </c>
      <c r="D695">
        <v>688</v>
      </c>
      <c r="E695" s="14">
        <f>'Absolute counts'!E695/'Absolute counts'!E$1246*10000</f>
        <v>5.8799331593368924</v>
      </c>
      <c r="F695" s="14">
        <f>'Absolute counts'!F695/'Absolute counts'!F$1246*10000</f>
        <v>3.1669012777818852</v>
      </c>
      <c r="G695" s="14">
        <f>'Absolute counts'!G695/'Absolute counts'!G$1246*10000</f>
        <v>11.089384726649346</v>
      </c>
      <c r="H695" s="14">
        <f>'Absolute counts'!H695/'Absolute counts'!H$1246*10000</f>
        <v>11.795790901676057</v>
      </c>
      <c r="I695" s="14">
        <f>'Absolute counts'!I695/'Absolute counts'!I$1246*10000</f>
        <v>13.227920898758942</v>
      </c>
      <c r="J695" s="14">
        <f>'Absolute counts'!J695/'Absolute counts'!J$1246*10000</f>
        <v>10.340902178541324</v>
      </c>
      <c r="K695" s="14">
        <f>'Absolute counts'!K695/'Absolute counts'!K$1246*10000</f>
        <v>10.114122903544322</v>
      </c>
      <c r="L695" s="14">
        <f>'Absolute counts'!L695/'Absolute counts'!L$1246*10000</f>
        <v>10.742827197694222</v>
      </c>
      <c r="M695">
        <f>'Absolute counts'!M695/'Absolute counts'!M$1246*10000</f>
        <v>13.779314264452434</v>
      </c>
      <c r="N695">
        <f>'Absolute counts'!N695/'Absolute counts'!N$1246*10000</f>
        <v>21.036634821436191</v>
      </c>
      <c r="O695">
        <f>'Absolute counts'!O695/'Absolute counts'!O$1246*10000</f>
        <v>11.52718831336319</v>
      </c>
      <c r="P695">
        <f>'Absolute counts'!P695/'Absolute counts'!P$1246*10000</f>
        <v>26.512990362723958</v>
      </c>
      <c r="Q695">
        <f t="shared" si="40"/>
        <v>1</v>
      </c>
      <c r="R695">
        <f t="shared" si="41"/>
        <v>3.4127659676564989E-2</v>
      </c>
      <c r="S695">
        <f t="shared" si="42"/>
        <v>9.373565149469826</v>
      </c>
      <c r="T695">
        <f t="shared" si="43"/>
        <v>16.719790991933998</v>
      </c>
    </row>
    <row r="696" spans="1:20" x14ac:dyDescent="0.25">
      <c r="A696">
        <v>704</v>
      </c>
      <c r="B696" t="s">
        <v>298</v>
      </c>
      <c r="C696">
        <v>24700</v>
      </c>
      <c r="D696">
        <v>119</v>
      </c>
      <c r="E696" s="14">
        <f>'Absolute counts'!E696/'Absolute counts'!E$1246*10000</f>
        <v>3.5790897491615863</v>
      </c>
      <c r="F696" s="14">
        <f>'Absolute counts'!F696/'Absolute counts'!F$1246*10000</f>
        <v>34.2778697775775</v>
      </c>
      <c r="G696" s="14">
        <f>'Absolute counts'!G696/'Absolute counts'!G$1246*10000</f>
        <v>19.446602201805373</v>
      </c>
      <c r="H696" s="14">
        <f>'Absolute counts'!H696/'Absolute counts'!H$1246*10000</f>
        <v>3.4258150807584404</v>
      </c>
      <c r="I696" s="14">
        <f>'Absolute counts'!I696/'Absolute counts'!I$1246*10000</f>
        <v>4.9065354312265228</v>
      </c>
      <c r="J696" s="14">
        <f>'Absolute counts'!J696/'Absolute counts'!J$1246*10000</f>
        <v>12.621983541454853</v>
      </c>
      <c r="K696" s="14">
        <f>'Absolute counts'!K696/'Absolute counts'!K$1246*10000</f>
        <v>6.7662917189912442</v>
      </c>
      <c r="L696" s="14">
        <f>'Absolute counts'!L696/'Absolute counts'!L$1246*10000</f>
        <v>16.728980439186127</v>
      </c>
      <c r="M696">
        <f>'Absolute counts'!M696/'Absolute counts'!M$1246*10000</f>
        <v>26.229762909929487</v>
      </c>
      <c r="N696">
        <f>'Absolute counts'!N696/'Absolute counts'!N$1246*10000</f>
        <v>16.665386027371532</v>
      </c>
      <c r="O696">
        <f>'Absolute counts'!O696/'Absolute counts'!O$1246*10000</f>
        <v>12.427603348418412</v>
      </c>
      <c r="P696">
        <f>'Absolute counts'!P696/'Absolute counts'!P$1246*10000</f>
        <v>4.146926990388244</v>
      </c>
      <c r="Q696">
        <f t="shared" si="40"/>
        <v>1</v>
      </c>
      <c r="R696">
        <f t="shared" si="41"/>
        <v>0.61402913524475822</v>
      </c>
      <c r="S696">
        <f t="shared" si="42"/>
        <v>12.146312500139359</v>
      </c>
      <c r="T696">
        <f t="shared" si="43"/>
        <v>15.239731943058761</v>
      </c>
    </row>
    <row r="697" spans="1:20" x14ac:dyDescent="0.25">
      <c r="A697">
        <v>705</v>
      </c>
      <c r="B697" t="s">
        <v>299</v>
      </c>
      <c r="C697">
        <v>99900</v>
      </c>
      <c r="D697">
        <v>229</v>
      </c>
      <c r="E697" s="14">
        <f>'Absolute counts'!E697/'Absolute counts'!E$1246*10000</f>
        <v>0</v>
      </c>
      <c r="F697" s="14">
        <f>'Absolute counts'!F697/'Absolute counts'!F$1246*10000</f>
        <v>0</v>
      </c>
      <c r="G697" s="14">
        <f>'Absolute counts'!G697/'Absolute counts'!G$1246*10000</f>
        <v>0</v>
      </c>
      <c r="H697" s="14">
        <f>'Absolute counts'!H697/'Absolute counts'!H$1246*10000</f>
        <v>0</v>
      </c>
      <c r="I697" s="14">
        <f>'Absolute counts'!I697/'Absolute counts'!I$1246*10000</f>
        <v>0</v>
      </c>
      <c r="J697" s="14">
        <f>'Absolute counts'!J697/'Absolute counts'!J$1246*10000</f>
        <v>0</v>
      </c>
      <c r="K697" s="14">
        <f>'Absolute counts'!K697/'Absolute counts'!K$1246*10000</f>
        <v>0.16951043972420651</v>
      </c>
      <c r="L697" s="14">
        <f>'Absolute counts'!L697/'Absolute counts'!L$1246*10000</f>
        <v>0</v>
      </c>
      <c r="M697">
        <f>'Absolute counts'!M697/'Absolute counts'!M$1246*10000</f>
        <v>0</v>
      </c>
      <c r="N697">
        <f>'Absolute counts'!N697/'Absolute counts'!N$1246*10000</f>
        <v>0</v>
      </c>
      <c r="O697">
        <f>'Absolute counts'!O697/'Absolute counts'!O$1246*10000</f>
        <v>0.2251037587638052</v>
      </c>
      <c r="P697">
        <f>'Absolute counts'!P697/'Absolute counts'!P$1246*10000</f>
        <v>0.21873900608641283</v>
      </c>
      <c r="Q697">
        <f t="shared" si="40"/>
        <v>1</v>
      </c>
      <c r="R697">
        <f t="shared" si="41"/>
        <v>0.25606415492385221</v>
      </c>
      <c r="S697">
        <f t="shared" si="42"/>
        <v>2.4215777103458073E-2</v>
      </c>
      <c r="T697">
        <f t="shared" si="43"/>
        <v>8.8768552970043602E-2</v>
      </c>
    </row>
    <row r="698" spans="1:20" x14ac:dyDescent="0.25">
      <c r="A698">
        <v>706</v>
      </c>
      <c r="B698" t="s">
        <v>300</v>
      </c>
      <c r="C698">
        <v>82400</v>
      </c>
      <c r="D698">
        <v>1100</v>
      </c>
      <c r="E698" s="14">
        <f>'Absolute counts'!E698/'Absolute counts'!E$1246*10000</f>
        <v>2.916725737141423</v>
      </c>
      <c r="F698" s="14">
        <f>'Absolute counts'!F698/'Absolute counts'!F$1246*10000</f>
        <v>2.022910507834244</v>
      </c>
      <c r="G698" s="14">
        <f>'Absolute counts'!G698/'Absolute counts'!G$1246*10000</f>
        <v>0</v>
      </c>
      <c r="H698" s="14">
        <f>'Absolute counts'!H698/'Absolute counts'!H$1246*10000</f>
        <v>4.7381540426525426</v>
      </c>
      <c r="I698" s="14">
        <f>'Absolute counts'!I698/'Absolute counts'!I$1246*10000</f>
        <v>2.1697242107936381</v>
      </c>
      <c r="J698" s="14">
        <f>'Absolute counts'!J698/'Absolute counts'!J$1246*10000</f>
        <v>2.693848466678832</v>
      </c>
      <c r="K698" s="14">
        <f>'Absolute counts'!K698/'Absolute counts'!K$1246*10000</f>
        <v>6.6674106291521227</v>
      </c>
      <c r="L698" s="14">
        <f>'Absolute counts'!L698/'Absolute counts'!L$1246*10000</f>
        <v>1.7736750345161194</v>
      </c>
      <c r="M698">
        <f>'Absolute counts'!M698/'Absolute counts'!M$1246*10000</f>
        <v>0.20444086445775128</v>
      </c>
      <c r="N698">
        <f>'Absolute counts'!N698/'Absolute counts'!N$1246*10000</f>
        <v>9.4852683793082839</v>
      </c>
      <c r="O698">
        <f>'Absolute counts'!O698/'Absolute counts'!O$1246*10000</f>
        <v>0.97544962130982249</v>
      </c>
      <c r="P698">
        <f>'Absolute counts'!P698/'Absolute counts'!P$1246*10000</f>
        <v>6.8264798149468007</v>
      </c>
      <c r="Q698">
        <f t="shared" si="40"/>
        <v>1</v>
      </c>
      <c r="R698">
        <f t="shared" si="41"/>
        <v>0.65582124236374206</v>
      </c>
      <c r="S698">
        <f t="shared" si="42"/>
        <v>3.029824799178972</v>
      </c>
      <c r="T698">
        <f t="shared" si="43"/>
        <v>3.8530627429077553</v>
      </c>
    </row>
    <row r="699" spans="1:20" x14ac:dyDescent="0.25">
      <c r="A699">
        <v>707</v>
      </c>
      <c r="B699" t="s">
        <v>301</v>
      </c>
      <c r="C699">
        <v>8500</v>
      </c>
      <c r="D699">
        <v>44</v>
      </c>
      <c r="E699" s="14">
        <f>'Absolute counts'!E699/'Absolute counts'!E$1246*10000</f>
        <v>0</v>
      </c>
      <c r="F699" s="14">
        <f>'Absolute counts'!F699/'Absolute counts'!F$1246*10000</f>
        <v>0</v>
      </c>
      <c r="G699" s="14">
        <f>'Absolute counts'!G699/'Absolute counts'!G$1246*10000</f>
        <v>0</v>
      </c>
      <c r="H699" s="14">
        <f>'Absolute counts'!H699/'Absolute counts'!H$1246*10000</f>
        <v>1.525975537086165E-2</v>
      </c>
      <c r="I699" s="14">
        <f>'Absolute counts'!I699/'Absolute counts'!I$1246*10000</f>
        <v>0</v>
      </c>
      <c r="J699" s="14">
        <f>'Absolute counts'!J699/'Absolute counts'!J$1246*10000</f>
        <v>0</v>
      </c>
      <c r="K699" s="14">
        <f>'Absolute counts'!K699/'Absolute counts'!K$1246*10000</f>
        <v>0</v>
      </c>
      <c r="L699" s="14">
        <f>'Absolute counts'!L699/'Absolute counts'!L$1246*10000</f>
        <v>0</v>
      </c>
      <c r="M699">
        <f>'Absolute counts'!M699/'Absolute counts'!M$1246*10000</f>
        <v>2.0444086445775129E-2</v>
      </c>
      <c r="N699">
        <f>'Absolute counts'!N699/'Absolute counts'!N$1246*10000</f>
        <v>0</v>
      </c>
      <c r="O699">
        <f>'Absolute counts'!O699/'Absolute counts'!O$1246*10000</f>
        <v>9.3793232818252161E-3</v>
      </c>
      <c r="P699">
        <f>'Absolute counts'!P699/'Absolute counts'!P$1246*10000</f>
        <v>0</v>
      </c>
      <c r="Q699">
        <f t="shared" si="40"/>
        <v>1</v>
      </c>
      <c r="R699">
        <f t="shared" si="41"/>
        <v>0.39445896853657947</v>
      </c>
      <c r="S699">
        <f t="shared" si="42"/>
        <v>2.1799650529802359E-3</v>
      </c>
      <c r="T699">
        <f t="shared" si="43"/>
        <v>5.9646819455200688E-3</v>
      </c>
    </row>
    <row r="700" spans="1:20" x14ac:dyDescent="0.25">
      <c r="A700">
        <v>708</v>
      </c>
      <c r="B700" t="s">
        <v>906</v>
      </c>
      <c r="C700">
        <v>74300</v>
      </c>
      <c r="D700">
        <v>88</v>
      </c>
      <c r="E700" s="14">
        <f>'Absolute counts'!E700/'Absolute counts'!E$1246*10000</f>
        <v>0</v>
      </c>
      <c r="F700" s="14">
        <f>'Absolute counts'!F700/'Absolute counts'!F$1246*10000</f>
        <v>0</v>
      </c>
      <c r="G700" s="14">
        <f>'Absolute counts'!G700/'Absolute counts'!G$1246*10000</f>
        <v>0</v>
      </c>
      <c r="H700" s="14">
        <f>'Absolute counts'!H700/'Absolute counts'!H$1246*10000</f>
        <v>0</v>
      </c>
      <c r="I700" s="14">
        <f>'Absolute counts'!I700/'Absolute counts'!I$1246*10000</f>
        <v>0</v>
      </c>
      <c r="J700" s="14">
        <f>'Absolute counts'!J700/'Absolute counts'!J$1246*10000</f>
        <v>0</v>
      </c>
      <c r="K700" s="14">
        <f>'Absolute counts'!K700/'Absolute counts'!K$1246*10000</f>
        <v>0</v>
      </c>
      <c r="L700" s="14">
        <f>'Absolute counts'!L700/'Absolute counts'!L$1246*10000</f>
        <v>0</v>
      </c>
      <c r="M700">
        <f>'Absolute counts'!M700/'Absolute counts'!M$1246*10000</f>
        <v>0</v>
      </c>
      <c r="N700">
        <f>'Absolute counts'!N700/'Absolute counts'!N$1246*10000</f>
        <v>0</v>
      </c>
      <c r="O700">
        <f>'Absolute counts'!O700/'Absolute counts'!O$1246*10000</f>
        <v>0</v>
      </c>
      <c r="P700">
        <f>'Absolute counts'!P700/'Absolute counts'!P$1246*10000</f>
        <v>0</v>
      </c>
      <c r="Q700">
        <f t="shared" si="40"/>
        <v>0</v>
      </c>
      <c r="R700" t="str">
        <f t="shared" si="41"/>
        <v/>
      </c>
      <c r="S700">
        <f t="shared" si="42"/>
        <v>0</v>
      </c>
      <c r="T700">
        <f t="shared" si="43"/>
        <v>0</v>
      </c>
    </row>
    <row r="701" spans="1:20" x14ac:dyDescent="0.25">
      <c r="A701">
        <v>709</v>
      </c>
      <c r="B701" t="s">
        <v>907</v>
      </c>
      <c r="C701">
        <v>64000</v>
      </c>
      <c r="D701">
        <v>637</v>
      </c>
      <c r="E701" s="14">
        <f>'Absolute counts'!E701/'Absolute counts'!E$1246*10000</f>
        <v>0</v>
      </c>
      <c r="F701" s="14">
        <f>'Absolute counts'!F701/'Absolute counts'!F$1246*10000</f>
        <v>0</v>
      </c>
      <c r="G701" s="14">
        <f>'Absolute counts'!G701/'Absolute counts'!G$1246*10000</f>
        <v>0</v>
      </c>
      <c r="H701" s="14">
        <f>'Absolute counts'!H701/'Absolute counts'!H$1246*10000</f>
        <v>0</v>
      </c>
      <c r="I701" s="14">
        <f>'Absolute counts'!I701/'Absolute counts'!I$1246*10000</f>
        <v>0</v>
      </c>
      <c r="J701" s="14">
        <f>'Absolute counts'!J701/'Absolute counts'!J$1246*10000</f>
        <v>0</v>
      </c>
      <c r="K701" s="14">
        <f>'Absolute counts'!K701/'Absolute counts'!K$1246*10000</f>
        <v>0</v>
      </c>
      <c r="L701" s="14">
        <f>'Absolute counts'!L701/'Absolute counts'!L$1246*10000</f>
        <v>0</v>
      </c>
      <c r="M701">
        <f>'Absolute counts'!M701/'Absolute counts'!M$1246*10000</f>
        <v>0</v>
      </c>
      <c r="N701">
        <f>'Absolute counts'!N701/'Absolute counts'!N$1246*10000</f>
        <v>0</v>
      </c>
      <c r="O701">
        <f>'Absolute counts'!O701/'Absolute counts'!O$1246*10000</f>
        <v>0</v>
      </c>
      <c r="P701">
        <f>'Absolute counts'!P701/'Absolute counts'!P$1246*10000</f>
        <v>0</v>
      </c>
      <c r="Q701">
        <f t="shared" si="40"/>
        <v>0</v>
      </c>
      <c r="R701" t="str">
        <f t="shared" si="41"/>
        <v/>
      </c>
      <c r="S701">
        <f t="shared" si="42"/>
        <v>0</v>
      </c>
      <c r="T701">
        <f t="shared" si="43"/>
        <v>0</v>
      </c>
    </row>
    <row r="702" spans="1:20" x14ac:dyDescent="0.25">
      <c r="A702">
        <v>710</v>
      </c>
      <c r="B702" t="s">
        <v>908</v>
      </c>
      <c r="C702">
        <v>99500</v>
      </c>
      <c r="D702">
        <v>967</v>
      </c>
      <c r="E702" s="14">
        <f>'Absolute counts'!E702/'Absolute counts'!E$1246*10000</f>
        <v>0</v>
      </c>
      <c r="F702" s="14">
        <f>'Absolute counts'!F702/'Absolute counts'!F$1246*10000</f>
        <v>0</v>
      </c>
      <c r="G702" s="14">
        <f>'Absolute counts'!G702/'Absolute counts'!G$1246*10000</f>
        <v>0</v>
      </c>
      <c r="H702" s="14">
        <f>'Absolute counts'!H702/'Absolute counts'!H$1246*10000</f>
        <v>0</v>
      </c>
      <c r="I702" s="14">
        <f>'Absolute counts'!I702/'Absolute counts'!I$1246*10000</f>
        <v>0</v>
      </c>
      <c r="J702" s="14">
        <f>'Absolute counts'!J702/'Absolute counts'!J$1246*10000</f>
        <v>0</v>
      </c>
      <c r="K702" s="14">
        <f>'Absolute counts'!K702/'Absolute counts'!K$1246*10000</f>
        <v>0</v>
      </c>
      <c r="L702" s="14">
        <f>'Absolute counts'!L702/'Absolute counts'!L$1246*10000</f>
        <v>0</v>
      </c>
      <c r="M702">
        <f>'Absolute counts'!M702/'Absolute counts'!M$1246*10000</f>
        <v>0</v>
      </c>
      <c r="N702">
        <f>'Absolute counts'!N702/'Absolute counts'!N$1246*10000</f>
        <v>0</v>
      </c>
      <c r="O702">
        <f>'Absolute counts'!O702/'Absolute counts'!O$1246*10000</f>
        <v>0</v>
      </c>
      <c r="P702">
        <f>'Absolute counts'!P702/'Absolute counts'!P$1246*10000</f>
        <v>0</v>
      </c>
      <c r="Q702">
        <f t="shared" si="40"/>
        <v>0</v>
      </c>
      <c r="R702" t="str">
        <f t="shared" si="41"/>
        <v/>
      </c>
      <c r="S702">
        <f t="shared" si="42"/>
        <v>0</v>
      </c>
      <c r="T702">
        <f t="shared" si="43"/>
        <v>0</v>
      </c>
    </row>
    <row r="703" spans="1:20" x14ac:dyDescent="0.25">
      <c r="A703">
        <v>711</v>
      </c>
      <c r="B703" t="s">
        <v>909</v>
      </c>
      <c r="C703">
        <v>90300</v>
      </c>
      <c r="D703">
        <v>720</v>
      </c>
      <c r="E703" s="14">
        <f>'Absolute counts'!E703/'Absolute counts'!E$1246*10000</f>
        <v>0</v>
      </c>
      <c r="F703" s="14">
        <f>'Absolute counts'!F703/'Absolute counts'!F$1246*10000</f>
        <v>0</v>
      </c>
      <c r="G703" s="14">
        <f>'Absolute counts'!G703/'Absolute counts'!G$1246*10000</f>
        <v>0</v>
      </c>
      <c r="H703" s="14">
        <f>'Absolute counts'!H703/'Absolute counts'!H$1246*10000</f>
        <v>0</v>
      </c>
      <c r="I703" s="14">
        <f>'Absolute counts'!I703/'Absolute counts'!I$1246*10000</f>
        <v>0</v>
      </c>
      <c r="J703" s="14">
        <f>'Absolute counts'!J703/'Absolute counts'!J$1246*10000</f>
        <v>0</v>
      </c>
      <c r="K703" s="14">
        <f>'Absolute counts'!K703/'Absolute counts'!K$1246*10000</f>
        <v>0</v>
      </c>
      <c r="L703" s="14">
        <f>'Absolute counts'!L703/'Absolute counts'!L$1246*10000</f>
        <v>0</v>
      </c>
      <c r="M703">
        <f>'Absolute counts'!M703/'Absolute counts'!M$1246*10000</f>
        <v>0</v>
      </c>
      <c r="N703">
        <f>'Absolute counts'!N703/'Absolute counts'!N$1246*10000</f>
        <v>0</v>
      </c>
      <c r="O703">
        <f>'Absolute counts'!O703/'Absolute counts'!O$1246*10000</f>
        <v>0</v>
      </c>
      <c r="P703">
        <f>'Absolute counts'!P703/'Absolute counts'!P$1246*10000</f>
        <v>0</v>
      </c>
      <c r="Q703">
        <f t="shared" si="40"/>
        <v>0</v>
      </c>
      <c r="R703" t="str">
        <f t="shared" si="41"/>
        <v/>
      </c>
      <c r="S703">
        <f t="shared" si="42"/>
        <v>0</v>
      </c>
      <c r="T703">
        <f t="shared" si="43"/>
        <v>0</v>
      </c>
    </row>
    <row r="704" spans="1:20" x14ac:dyDescent="0.25">
      <c r="A704">
        <v>712</v>
      </c>
      <c r="B704" t="s">
        <v>910</v>
      </c>
      <c r="C704">
        <v>43300</v>
      </c>
      <c r="D704">
        <v>926</v>
      </c>
      <c r="E704" s="14">
        <f>'Absolute counts'!E704/'Absolute counts'!E$1246*10000</f>
        <v>0</v>
      </c>
      <c r="F704" s="14">
        <f>'Absolute counts'!F704/'Absolute counts'!F$1246*10000</f>
        <v>0</v>
      </c>
      <c r="G704" s="14">
        <f>'Absolute counts'!G704/'Absolute counts'!G$1246*10000</f>
        <v>0</v>
      </c>
      <c r="H704" s="14">
        <f>'Absolute counts'!H704/'Absolute counts'!H$1246*10000</f>
        <v>0</v>
      </c>
      <c r="I704" s="14">
        <f>'Absolute counts'!I704/'Absolute counts'!I$1246*10000</f>
        <v>0</v>
      </c>
      <c r="J704" s="14">
        <f>'Absolute counts'!J704/'Absolute counts'!J$1246*10000</f>
        <v>0</v>
      </c>
      <c r="K704" s="14">
        <f>'Absolute counts'!K704/'Absolute counts'!K$1246*10000</f>
        <v>0</v>
      </c>
      <c r="L704" s="14">
        <f>'Absolute counts'!L704/'Absolute counts'!L$1246*10000</f>
        <v>0</v>
      </c>
      <c r="M704">
        <f>'Absolute counts'!M704/'Absolute counts'!M$1246*10000</f>
        <v>0</v>
      </c>
      <c r="N704">
        <f>'Absolute counts'!N704/'Absolute counts'!N$1246*10000</f>
        <v>0</v>
      </c>
      <c r="O704">
        <f>'Absolute counts'!O704/'Absolute counts'!O$1246*10000</f>
        <v>0</v>
      </c>
      <c r="P704">
        <f>'Absolute counts'!P704/'Absolute counts'!P$1246*10000</f>
        <v>0</v>
      </c>
      <c r="Q704">
        <f t="shared" si="40"/>
        <v>0</v>
      </c>
      <c r="R704" t="str">
        <f t="shared" si="41"/>
        <v/>
      </c>
      <c r="S704">
        <f t="shared" si="42"/>
        <v>0</v>
      </c>
      <c r="T704">
        <f t="shared" si="43"/>
        <v>0</v>
      </c>
    </row>
    <row r="705" spans="1:20" x14ac:dyDescent="0.25">
      <c r="A705">
        <v>713</v>
      </c>
      <c r="B705" t="s">
        <v>911</v>
      </c>
      <c r="C705">
        <v>112300</v>
      </c>
      <c r="D705">
        <v>1099</v>
      </c>
      <c r="E705" s="14">
        <f>'Absolute counts'!E705/'Absolute counts'!E$1246*10000</f>
        <v>0</v>
      </c>
      <c r="F705" s="14">
        <f>'Absolute counts'!F705/'Absolute counts'!F$1246*10000</f>
        <v>0</v>
      </c>
      <c r="G705" s="14">
        <f>'Absolute counts'!G705/'Absolute counts'!G$1246*10000</f>
        <v>0</v>
      </c>
      <c r="H705" s="14">
        <f>'Absolute counts'!H705/'Absolute counts'!H$1246*10000</f>
        <v>0</v>
      </c>
      <c r="I705" s="14">
        <f>'Absolute counts'!I705/'Absolute counts'!I$1246*10000</f>
        <v>0</v>
      </c>
      <c r="J705" s="14">
        <f>'Absolute counts'!J705/'Absolute counts'!J$1246*10000</f>
        <v>0</v>
      </c>
      <c r="K705" s="14">
        <f>'Absolute counts'!K705/'Absolute counts'!K$1246*10000</f>
        <v>0</v>
      </c>
      <c r="L705" s="14">
        <f>'Absolute counts'!L705/'Absolute counts'!L$1246*10000</f>
        <v>0</v>
      </c>
      <c r="M705">
        <f>'Absolute counts'!M705/'Absolute counts'!M$1246*10000</f>
        <v>0</v>
      </c>
      <c r="N705">
        <f>'Absolute counts'!N705/'Absolute counts'!N$1246*10000</f>
        <v>0</v>
      </c>
      <c r="O705">
        <f>'Absolute counts'!O705/'Absolute counts'!O$1246*10000</f>
        <v>0</v>
      </c>
      <c r="P705">
        <f>'Absolute counts'!P705/'Absolute counts'!P$1246*10000</f>
        <v>0</v>
      </c>
      <c r="Q705">
        <f t="shared" si="40"/>
        <v>0</v>
      </c>
      <c r="R705" t="str">
        <f t="shared" si="41"/>
        <v/>
      </c>
      <c r="S705">
        <f t="shared" si="42"/>
        <v>0</v>
      </c>
      <c r="T705">
        <f t="shared" si="43"/>
        <v>0</v>
      </c>
    </row>
    <row r="706" spans="1:20" x14ac:dyDescent="0.25">
      <c r="A706">
        <v>714</v>
      </c>
      <c r="B706" t="s">
        <v>912</v>
      </c>
      <c r="C706">
        <v>20800</v>
      </c>
      <c r="D706">
        <v>315</v>
      </c>
      <c r="E706" s="14">
        <f>'Absolute counts'!E706/'Absolute counts'!E$1246*10000</f>
        <v>0</v>
      </c>
      <c r="F706" s="14">
        <f>'Absolute counts'!F706/'Absolute counts'!F$1246*10000</f>
        <v>0</v>
      </c>
      <c r="G706" s="14">
        <f>'Absolute counts'!G706/'Absolute counts'!G$1246*10000</f>
        <v>0</v>
      </c>
      <c r="H706" s="14">
        <f>'Absolute counts'!H706/'Absolute counts'!H$1246*10000</f>
        <v>0</v>
      </c>
      <c r="I706" s="14">
        <f>'Absolute counts'!I706/'Absolute counts'!I$1246*10000</f>
        <v>0</v>
      </c>
      <c r="J706" s="14">
        <f>'Absolute counts'!J706/'Absolute counts'!J$1246*10000</f>
        <v>0</v>
      </c>
      <c r="K706" s="14">
        <f>'Absolute counts'!K706/'Absolute counts'!K$1246*10000</f>
        <v>0</v>
      </c>
      <c r="L706" s="14">
        <f>'Absolute counts'!L706/'Absolute counts'!L$1246*10000</f>
        <v>0</v>
      </c>
      <c r="M706">
        <f>'Absolute counts'!M706/'Absolute counts'!M$1246*10000</f>
        <v>0</v>
      </c>
      <c r="N706">
        <f>'Absolute counts'!N706/'Absolute counts'!N$1246*10000</f>
        <v>0</v>
      </c>
      <c r="O706">
        <f>'Absolute counts'!O706/'Absolute counts'!O$1246*10000</f>
        <v>0</v>
      </c>
      <c r="P706">
        <f>'Absolute counts'!P706/'Absolute counts'!P$1246*10000</f>
        <v>0</v>
      </c>
      <c r="Q706">
        <f t="shared" si="40"/>
        <v>0</v>
      </c>
      <c r="R706" t="str">
        <f t="shared" si="41"/>
        <v/>
      </c>
      <c r="S706">
        <f t="shared" si="42"/>
        <v>0</v>
      </c>
      <c r="T706">
        <f t="shared" si="43"/>
        <v>0</v>
      </c>
    </row>
    <row r="707" spans="1:20" x14ac:dyDescent="0.25">
      <c r="A707">
        <v>715</v>
      </c>
      <c r="B707" t="s">
        <v>913</v>
      </c>
      <c r="C707">
        <v>41700</v>
      </c>
      <c r="D707">
        <v>918</v>
      </c>
      <c r="E707" s="14">
        <f>'Absolute counts'!E707/'Absolute counts'!E$1246*10000</f>
        <v>0</v>
      </c>
      <c r="F707" s="14">
        <f>'Absolute counts'!F707/'Absolute counts'!F$1246*10000</f>
        <v>0</v>
      </c>
      <c r="G707" s="14">
        <f>'Absolute counts'!G707/'Absolute counts'!G$1246*10000</f>
        <v>0</v>
      </c>
      <c r="H707" s="14">
        <f>'Absolute counts'!H707/'Absolute counts'!H$1246*10000</f>
        <v>0</v>
      </c>
      <c r="I707" s="14">
        <f>'Absolute counts'!I707/'Absolute counts'!I$1246*10000</f>
        <v>0</v>
      </c>
      <c r="J707" s="14">
        <f>'Absolute counts'!J707/'Absolute counts'!J$1246*10000</f>
        <v>0</v>
      </c>
      <c r="K707" s="14">
        <f>'Absolute counts'!K707/'Absolute counts'!K$1246*10000</f>
        <v>0</v>
      </c>
      <c r="L707" s="14">
        <f>'Absolute counts'!L707/'Absolute counts'!L$1246*10000</f>
        <v>0</v>
      </c>
      <c r="M707">
        <f>'Absolute counts'!M707/'Absolute counts'!M$1246*10000</f>
        <v>0</v>
      </c>
      <c r="N707">
        <f>'Absolute counts'!N707/'Absolute counts'!N$1246*10000</f>
        <v>0</v>
      </c>
      <c r="O707">
        <f>'Absolute counts'!O707/'Absolute counts'!O$1246*10000</f>
        <v>0</v>
      </c>
      <c r="P707">
        <f>'Absolute counts'!P707/'Absolute counts'!P$1246*10000</f>
        <v>0</v>
      </c>
      <c r="Q707">
        <f t="shared" ref="Q707:Q770" si="44">IF(AND(S707=0,T707=0),0,1)</f>
        <v>0</v>
      </c>
      <c r="R707" t="str">
        <f t="shared" ref="R707:R770" si="45">IFERROR(_xlfn.T.TEST(E707:K707,L707:P707,2,2),"")</f>
        <v/>
      </c>
      <c r="S707">
        <f t="shared" ref="S707:S770" si="46">AVERAGE(E707:K707)</f>
        <v>0</v>
      </c>
      <c r="T707">
        <f t="shared" ref="T707:T770" si="47">AVERAGE(L707:P707)</f>
        <v>0</v>
      </c>
    </row>
    <row r="708" spans="1:20" x14ac:dyDescent="0.25">
      <c r="A708">
        <v>716</v>
      </c>
      <c r="B708" t="s">
        <v>914</v>
      </c>
      <c r="C708">
        <v>74400</v>
      </c>
      <c r="D708">
        <v>88</v>
      </c>
      <c r="E708" s="14">
        <f>'Absolute counts'!E708/'Absolute counts'!E$1246*10000</f>
        <v>0</v>
      </c>
      <c r="F708" s="14">
        <f>'Absolute counts'!F708/'Absolute counts'!F$1246*10000</f>
        <v>0</v>
      </c>
      <c r="G708" s="14">
        <f>'Absolute counts'!G708/'Absolute counts'!G$1246*10000</f>
        <v>0</v>
      </c>
      <c r="H708" s="14">
        <f>'Absolute counts'!H708/'Absolute counts'!H$1246*10000</f>
        <v>0</v>
      </c>
      <c r="I708" s="14">
        <f>'Absolute counts'!I708/'Absolute counts'!I$1246*10000</f>
        <v>0</v>
      </c>
      <c r="J708" s="14">
        <f>'Absolute counts'!J708/'Absolute counts'!J$1246*10000</f>
        <v>0</v>
      </c>
      <c r="K708" s="14">
        <f>'Absolute counts'!K708/'Absolute counts'!K$1246*10000</f>
        <v>0</v>
      </c>
      <c r="L708" s="14">
        <f>'Absolute counts'!L708/'Absolute counts'!L$1246*10000</f>
        <v>0</v>
      </c>
      <c r="M708">
        <f>'Absolute counts'!M708/'Absolute counts'!M$1246*10000</f>
        <v>0</v>
      </c>
      <c r="N708">
        <f>'Absolute counts'!N708/'Absolute counts'!N$1246*10000</f>
        <v>0</v>
      </c>
      <c r="O708">
        <f>'Absolute counts'!O708/'Absolute counts'!O$1246*10000</f>
        <v>0</v>
      </c>
      <c r="P708">
        <f>'Absolute counts'!P708/'Absolute counts'!P$1246*10000</f>
        <v>0</v>
      </c>
      <c r="Q708">
        <f t="shared" si="44"/>
        <v>0</v>
      </c>
      <c r="R708" t="str">
        <f t="shared" si="45"/>
        <v/>
      </c>
      <c r="S708">
        <f t="shared" si="46"/>
        <v>0</v>
      </c>
      <c r="T708">
        <f t="shared" si="47"/>
        <v>0</v>
      </c>
    </row>
    <row r="709" spans="1:20" x14ac:dyDescent="0.25">
      <c r="A709">
        <v>717</v>
      </c>
      <c r="B709" t="s">
        <v>915</v>
      </c>
      <c r="C709">
        <v>101700</v>
      </c>
      <c r="D709">
        <v>967</v>
      </c>
      <c r="E709" s="14">
        <f>'Absolute counts'!E709/'Absolute counts'!E$1246*10000</f>
        <v>0</v>
      </c>
      <c r="F709" s="14">
        <f>'Absolute counts'!F709/'Absolute counts'!F$1246*10000</f>
        <v>0</v>
      </c>
      <c r="G709" s="14">
        <f>'Absolute counts'!G709/'Absolute counts'!G$1246*10000</f>
        <v>0</v>
      </c>
      <c r="H709" s="14">
        <f>'Absolute counts'!H709/'Absolute counts'!H$1246*10000</f>
        <v>0</v>
      </c>
      <c r="I709" s="14">
        <f>'Absolute counts'!I709/'Absolute counts'!I$1246*10000</f>
        <v>0</v>
      </c>
      <c r="J709" s="14">
        <f>'Absolute counts'!J709/'Absolute counts'!J$1246*10000</f>
        <v>0</v>
      </c>
      <c r="K709" s="14">
        <f>'Absolute counts'!K709/'Absolute counts'!K$1246*10000</f>
        <v>0</v>
      </c>
      <c r="L709" s="14">
        <f>'Absolute counts'!L709/'Absolute counts'!L$1246*10000</f>
        <v>0</v>
      </c>
      <c r="M709">
        <f>'Absolute counts'!M709/'Absolute counts'!M$1246*10000</f>
        <v>0</v>
      </c>
      <c r="N709">
        <f>'Absolute counts'!N709/'Absolute counts'!N$1246*10000</f>
        <v>0</v>
      </c>
      <c r="O709">
        <f>'Absolute counts'!O709/'Absolute counts'!O$1246*10000</f>
        <v>0</v>
      </c>
      <c r="P709">
        <f>'Absolute counts'!P709/'Absolute counts'!P$1246*10000</f>
        <v>0</v>
      </c>
      <c r="Q709">
        <f t="shared" si="44"/>
        <v>0</v>
      </c>
      <c r="R709" t="str">
        <f t="shared" si="45"/>
        <v/>
      </c>
      <c r="S709">
        <f t="shared" si="46"/>
        <v>0</v>
      </c>
      <c r="T709">
        <f t="shared" si="47"/>
        <v>0</v>
      </c>
    </row>
    <row r="710" spans="1:20" x14ac:dyDescent="0.25">
      <c r="A710">
        <v>718</v>
      </c>
      <c r="B710" t="s">
        <v>302</v>
      </c>
      <c r="C710">
        <v>64100</v>
      </c>
      <c r="D710">
        <v>709</v>
      </c>
      <c r="E710" s="14">
        <f>'Absolute counts'!E710/'Absolute counts'!E$1246*10000</f>
        <v>47.876135605667976</v>
      </c>
      <c r="F710" s="14">
        <f>'Absolute counts'!F710/'Absolute counts'!F$1246*10000</f>
        <v>32.031741558533959</v>
      </c>
      <c r="G710" s="14">
        <f>'Absolute counts'!G710/'Absolute counts'!G$1246*10000</f>
        <v>7.8393557085331116</v>
      </c>
      <c r="H710" s="14">
        <f>'Absolute counts'!H710/'Absolute counts'!H$1246*10000</f>
        <v>48.54891171239634</v>
      </c>
      <c r="I710" s="14">
        <f>'Absolute counts'!I710/'Absolute counts'!I$1246*10000</f>
        <v>41.643911273073357</v>
      </c>
      <c r="J710" s="14">
        <f>'Absolute counts'!J710/'Absolute counts'!J$1246*10000</f>
        <v>35.193826742094423</v>
      </c>
      <c r="K710" s="14">
        <f>'Absolute counts'!K710/'Absolute counts'!K$1246*10000</f>
        <v>35.38530429242811</v>
      </c>
      <c r="L710" s="14">
        <f>'Absolute counts'!L710/'Absolute counts'!L$1246*10000</f>
        <v>29.245482671396466</v>
      </c>
      <c r="M710">
        <f>'Absolute counts'!M710/'Absolute counts'!M$1246*10000</f>
        <v>19.094776740353968</v>
      </c>
      <c r="N710">
        <f>'Absolute counts'!N710/'Absolute counts'!N$1246*10000</f>
        <v>26.586071767026098</v>
      </c>
      <c r="O710">
        <f>'Absolute counts'!O710/'Absolute counts'!O$1246*10000</f>
        <v>27.397003306211456</v>
      </c>
      <c r="P710">
        <f>'Absolute counts'!P710/'Absolute counts'!P$1246*10000</f>
        <v>19.877907178102767</v>
      </c>
      <c r="Q710">
        <f t="shared" si="44"/>
        <v>1</v>
      </c>
      <c r="R710">
        <f t="shared" si="45"/>
        <v>0.11853384941685907</v>
      </c>
      <c r="S710">
        <f t="shared" si="46"/>
        <v>35.502740984675327</v>
      </c>
      <c r="T710">
        <f t="shared" si="47"/>
        <v>24.440248332618154</v>
      </c>
    </row>
    <row r="711" spans="1:20" x14ac:dyDescent="0.25">
      <c r="A711">
        <v>719</v>
      </c>
      <c r="B711" t="s">
        <v>916</v>
      </c>
      <c r="C711">
        <v>3400</v>
      </c>
      <c r="D711">
        <v>322</v>
      </c>
      <c r="E711" s="14">
        <f>'Absolute counts'!E711/'Absolute counts'!E$1246*10000</f>
        <v>0</v>
      </c>
      <c r="F711" s="14">
        <f>'Absolute counts'!F711/'Absolute counts'!F$1246*10000</f>
        <v>0</v>
      </c>
      <c r="G711" s="14">
        <f>'Absolute counts'!G711/'Absolute counts'!G$1246*10000</f>
        <v>0</v>
      </c>
      <c r="H711" s="14">
        <f>'Absolute counts'!H711/'Absolute counts'!H$1246*10000</f>
        <v>0</v>
      </c>
      <c r="I711" s="14">
        <f>'Absolute counts'!I711/'Absolute counts'!I$1246*10000</f>
        <v>0</v>
      </c>
      <c r="J711" s="14">
        <f>'Absolute counts'!J711/'Absolute counts'!J$1246*10000</f>
        <v>0</v>
      </c>
      <c r="K711" s="14">
        <f>'Absolute counts'!K711/'Absolute counts'!K$1246*10000</f>
        <v>0</v>
      </c>
      <c r="L711" s="14">
        <f>'Absolute counts'!L711/'Absolute counts'!L$1246*10000</f>
        <v>0</v>
      </c>
      <c r="M711">
        <f>'Absolute counts'!M711/'Absolute counts'!M$1246*10000</f>
        <v>0</v>
      </c>
      <c r="N711">
        <f>'Absolute counts'!N711/'Absolute counts'!N$1246*10000</f>
        <v>0</v>
      </c>
      <c r="O711">
        <f>'Absolute counts'!O711/'Absolute counts'!O$1246*10000</f>
        <v>0</v>
      </c>
      <c r="P711">
        <f>'Absolute counts'!P711/'Absolute counts'!P$1246*10000</f>
        <v>0</v>
      </c>
      <c r="Q711">
        <f t="shared" si="44"/>
        <v>0</v>
      </c>
      <c r="R711" t="str">
        <f t="shared" si="45"/>
        <v/>
      </c>
      <c r="S711">
        <f t="shared" si="46"/>
        <v>0</v>
      </c>
      <c r="T711">
        <f t="shared" si="47"/>
        <v>0</v>
      </c>
    </row>
    <row r="712" spans="1:20" x14ac:dyDescent="0.25">
      <c r="A712">
        <v>720</v>
      </c>
      <c r="B712" t="s">
        <v>917</v>
      </c>
      <c r="C712">
        <v>90200</v>
      </c>
      <c r="D712">
        <v>386</v>
      </c>
      <c r="E712" s="14">
        <f>'Absolute counts'!E712/'Absolute counts'!E$1246*10000</f>
        <v>0</v>
      </c>
      <c r="F712" s="14">
        <f>'Absolute counts'!F712/'Absolute counts'!F$1246*10000</f>
        <v>0</v>
      </c>
      <c r="G712" s="14">
        <f>'Absolute counts'!G712/'Absolute counts'!G$1246*10000</f>
        <v>0</v>
      </c>
      <c r="H712" s="14">
        <f>'Absolute counts'!H712/'Absolute counts'!H$1246*10000</f>
        <v>0</v>
      </c>
      <c r="I712" s="14">
        <f>'Absolute counts'!I712/'Absolute counts'!I$1246*10000</f>
        <v>0</v>
      </c>
      <c r="J712" s="14">
        <f>'Absolute counts'!J712/'Absolute counts'!J$1246*10000</f>
        <v>0</v>
      </c>
      <c r="K712" s="14">
        <f>'Absolute counts'!K712/'Absolute counts'!K$1246*10000</f>
        <v>0</v>
      </c>
      <c r="L712" s="14">
        <f>'Absolute counts'!L712/'Absolute counts'!L$1246*10000</f>
        <v>0</v>
      </c>
      <c r="M712">
        <f>'Absolute counts'!M712/'Absolute counts'!M$1246*10000</f>
        <v>0</v>
      </c>
      <c r="N712">
        <f>'Absolute counts'!N712/'Absolute counts'!N$1246*10000</f>
        <v>0</v>
      </c>
      <c r="O712">
        <f>'Absolute counts'!O712/'Absolute counts'!O$1246*10000</f>
        <v>0</v>
      </c>
      <c r="P712">
        <f>'Absolute counts'!P712/'Absolute counts'!P$1246*10000</f>
        <v>0</v>
      </c>
      <c r="Q712">
        <f t="shared" si="44"/>
        <v>0</v>
      </c>
      <c r="R712" t="str">
        <f t="shared" si="45"/>
        <v/>
      </c>
      <c r="S712">
        <f t="shared" si="46"/>
        <v>0</v>
      </c>
      <c r="T712">
        <f t="shared" si="47"/>
        <v>0</v>
      </c>
    </row>
    <row r="713" spans="1:20" x14ac:dyDescent="0.25">
      <c r="A713">
        <v>721</v>
      </c>
      <c r="B713" t="s">
        <v>303</v>
      </c>
      <c r="C713">
        <v>16500</v>
      </c>
      <c r="D713">
        <v>385</v>
      </c>
      <c r="E713" s="14">
        <f>'Absolute counts'!E713/'Absolute counts'!E$1246*10000</f>
        <v>18.871564131942911</v>
      </c>
      <c r="F713" s="14">
        <f>'Absolute counts'!F713/'Absolute counts'!F$1246*10000</f>
        <v>17.215665977016947</v>
      </c>
      <c r="G713" s="14">
        <f>'Absolute counts'!G713/'Absolute counts'!G$1246*10000</f>
        <v>20.71447066491665</v>
      </c>
      <c r="H713" s="14">
        <f>'Absolute counts'!H713/'Absolute counts'!H$1246*10000</f>
        <v>16.259269347653088</v>
      </c>
      <c r="I713" s="14">
        <f>'Absolute counts'!I713/'Absolute counts'!I$1246*10000</f>
        <v>9.6774630992784445</v>
      </c>
      <c r="J713" s="14">
        <f>'Absolute counts'!J713/'Absolute counts'!J$1246*10000</f>
        <v>20.13868974686514</v>
      </c>
      <c r="K713" s="14">
        <f>'Absolute counts'!K713/'Absolute counts'!K$1246*10000</f>
        <v>10.311885083222561</v>
      </c>
      <c r="L713" s="14">
        <f>'Absolute counts'!L713/'Absolute counts'!L$1246*10000</f>
        <v>11.952151084864305</v>
      </c>
      <c r="M713">
        <f>'Absolute counts'!M713/'Absolute counts'!M$1246*10000</f>
        <v>43.770789080404548</v>
      </c>
      <c r="N713">
        <f>'Absolute counts'!N713/'Absolute counts'!N$1246*10000</f>
        <v>6.5568731910969955</v>
      </c>
      <c r="O713">
        <f>'Absolute counts'!O713/'Absolute counts'!O$1246*10000</f>
        <v>12.530775904518489</v>
      </c>
      <c r="P713">
        <f>'Absolute counts'!P713/'Absolute counts'!P$1246*10000</f>
        <v>8.1297997262116777</v>
      </c>
      <c r="Q713">
        <f t="shared" si="44"/>
        <v>1</v>
      </c>
      <c r="R713">
        <f t="shared" si="45"/>
        <v>0.9463193932940368</v>
      </c>
      <c r="S713">
        <f t="shared" si="46"/>
        <v>16.169858292985104</v>
      </c>
      <c r="T713">
        <f t="shared" si="47"/>
        <v>16.588077797419203</v>
      </c>
    </row>
    <row r="714" spans="1:20" x14ac:dyDescent="0.25">
      <c r="A714">
        <v>722</v>
      </c>
      <c r="B714" t="s">
        <v>918</v>
      </c>
      <c r="C714">
        <v>114900</v>
      </c>
      <c r="D714">
        <v>1068</v>
      </c>
      <c r="E714" s="14">
        <f>'Absolute counts'!E714/'Absolute counts'!E$1246*10000</f>
        <v>0</v>
      </c>
      <c r="F714" s="14">
        <f>'Absolute counts'!F714/'Absolute counts'!F$1246*10000</f>
        <v>0</v>
      </c>
      <c r="G714" s="14">
        <f>'Absolute counts'!G714/'Absolute counts'!G$1246*10000</f>
        <v>0</v>
      </c>
      <c r="H714" s="14">
        <f>'Absolute counts'!H714/'Absolute counts'!H$1246*10000</f>
        <v>0</v>
      </c>
      <c r="I714" s="14">
        <f>'Absolute counts'!I714/'Absolute counts'!I$1246*10000</f>
        <v>0</v>
      </c>
      <c r="J714" s="14">
        <f>'Absolute counts'!J714/'Absolute counts'!J$1246*10000</f>
        <v>0</v>
      </c>
      <c r="K714" s="14">
        <f>'Absolute counts'!K714/'Absolute counts'!K$1246*10000</f>
        <v>0</v>
      </c>
      <c r="L714" s="14">
        <f>'Absolute counts'!L714/'Absolute counts'!L$1246*10000</f>
        <v>0</v>
      </c>
      <c r="M714">
        <f>'Absolute counts'!M714/'Absolute counts'!M$1246*10000</f>
        <v>0</v>
      </c>
      <c r="N714">
        <f>'Absolute counts'!N714/'Absolute counts'!N$1246*10000</f>
        <v>0</v>
      </c>
      <c r="O714">
        <f>'Absolute counts'!O714/'Absolute counts'!O$1246*10000</f>
        <v>0</v>
      </c>
      <c r="P714">
        <f>'Absolute counts'!P714/'Absolute counts'!P$1246*10000</f>
        <v>0</v>
      </c>
      <c r="Q714">
        <f t="shared" si="44"/>
        <v>0</v>
      </c>
      <c r="R714" t="str">
        <f t="shared" si="45"/>
        <v/>
      </c>
      <c r="S714">
        <f t="shared" si="46"/>
        <v>0</v>
      </c>
      <c r="T714">
        <f t="shared" si="47"/>
        <v>0</v>
      </c>
    </row>
    <row r="715" spans="1:20" x14ac:dyDescent="0.25">
      <c r="A715">
        <v>723</v>
      </c>
      <c r="B715" t="s">
        <v>919</v>
      </c>
      <c r="C715">
        <v>21400</v>
      </c>
      <c r="D715">
        <v>714</v>
      </c>
      <c r="E715" s="14">
        <f>'Absolute counts'!E715/'Absolute counts'!E$1246*10000</f>
        <v>0</v>
      </c>
      <c r="F715" s="14">
        <f>'Absolute counts'!F715/'Absolute counts'!F$1246*10000</f>
        <v>0</v>
      </c>
      <c r="G715" s="14">
        <f>'Absolute counts'!G715/'Absolute counts'!G$1246*10000</f>
        <v>0</v>
      </c>
      <c r="H715" s="14">
        <f>'Absolute counts'!H715/'Absolute counts'!H$1246*10000</f>
        <v>0</v>
      </c>
      <c r="I715" s="14">
        <f>'Absolute counts'!I715/'Absolute counts'!I$1246*10000</f>
        <v>0</v>
      </c>
      <c r="J715" s="14">
        <f>'Absolute counts'!J715/'Absolute counts'!J$1246*10000</f>
        <v>0</v>
      </c>
      <c r="K715" s="14">
        <f>'Absolute counts'!K715/'Absolute counts'!K$1246*10000</f>
        <v>0</v>
      </c>
      <c r="L715" s="14">
        <f>'Absolute counts'!L715/'Absolute counts'!L$1246*10000</f>
        <v>0</v>
      </c>
      <c r="M715">
        <f>'Absolute counts'!M715/'Absolute counts'!M$1246*10000</f>
        <v>0</v>
      </c>
      <c r="N715">
        <f>'Absolute counts'!N715/'Absolute counts'!N$1246*10000</f>
        <v>0</v>
      </c>
      <c r="O715">
        <f>'Absolute counts'!O715/'Absolute counts'!O$1246*10000</f>
        <v>0</v>
      </c>
      <c r="P715">
        <f>'Absolute counts'!P715/'Absolute counts'!P$1246*10000</f>
        <v>0</v>
      </c>
      <c r="Q715">
        <f t="shared" si="44"/>
        <v>0</v>
      </c>
      <c r="R715" t="str">
        <f t="shared" si="45"/>
        <v/>
      </c>
      <c r="S715">
        <f t="shared" si="46"/>
        <v>0</v>
      </c>
      <c r="T715">
        <f t="shared" si="47"/>
        <v>0</v>
      </c>
    </row>
    <row r="716" spans="1:20" x14ac:dyDescent="0.25">
      <c r="A716">
        <v>724</v>
      </c>
      <c r="B716" t="s">
        <v>920</v>
      </c>
      <c r="C716">
        <v>74500</v>
      </c>
      <c r="D716">
        <v>88</v>
      </c>
      <c r="E716" s="14">
        <f>'Absolute counts'!E716/'Absolute counts'!E$1246*10000</f>
        <v>0</v>
      </c>
      <c r="F716" s="14">
        <f>'Absolute counts'!F716/'Absolute counts'!F$1246*10000</f>
        <v>0</v>
      </c>
      <c r="G716" s="14">
        <f>'Absolute counts'!G716/'Absolute counts'!G$1246*10000</f>
        <v>0</v>
      </c>
      <c r="H716" s="14">
        <f>'Absolute counts'!H716/'Absolute counts'!H$1246*10000</f>
        <v>0</v>
      </c>
      <c r="I716" s="14">
        <f>'Absolute counts'!I716/'Absolute counts'!I$1246*10000</f>
        <v>0</v>
      </c>
      <c r="J716" s="14">
        <f>'Absolute counts'!J716/'Absolute counts'!J$1246*10000</f>
        <v>0</v>
      </c>
      <c r="K716" s="14">
        <f>'Absolute counts'!K716/'Absolute counts'!K$1246*10000</f>
        <v>0</v>
      </c>
      <c r="L716" s="14">
        <f>'Absolute counts'!L716/'Absolute counts'!L$1246*10000</f>
        <v>0</v>
      </c>
      <c r="M716">
        <f>'Absolute counts'!M716/'Absolute counts'!M$1246*10000</f>
        <v>0</v>
      </c>
      <c r="N716">
        <f>'Absolute counts'!N716/'Absolute counts'!N$1246*10000</f>
        <v>0</v>
      </c>
      <c r="O716">
        <f>'Absolute counts'!O716/'Absolute counts'!O$1246*10000</f>
        <v>0</v>
      </c>
      <c r="P716">
        <f>'Absolute counts'!P716/'Absolute counts'!P$1246*10000</f>
        <v>0</v>
      </c>
      <c r="Q716">
        <f t="shared" si="44"/>
        <v>0</v>
      </c>
      <c r="R716" t="str">
        <f t="shared" si="45"/>
        <v/>
      </c>
      <c r="S716">
        <f t="shared" si="46"/>
        <v>0</v>
      </c>
      <c r="T716">
        <f t="shared" si="47"/>
        <v>0</v>
      </c>
    </row>
    <row r="717" spans="1:20" x14ac:dyDescent="0.25">
      <c r="A717">
        <v>725</v>
      </c>
      <c r="B717" t="s">
        <v>304</v>
      </c>
      <c r="C717">
        <v>64200</v>
      </c>
      <c r="D717">
        <v>709</v>
      </c>
      <c r="E717" s="14">
        <f>'Absolute counts'!E717/'Absolute counts'!E$1246*10000</f>
        <v>1.3595892878308624</v>
      </c>
      <c r="F717" s="14">
        <f>'Absolute counts'!F717/'Absolute counts'!F$1246*10000</f>
        <v>0.11160885560464795</v>
      </c>
      <c r="G717" s="14">
        <f>'Absolute counts'!G717/'Absolute counts'!G$1246*10000</f>
        <v>0.21428762756810329</v>
      </c>
      <c r="H717" s="14">
        <f>'Absolute counts'!H717/'Absolute counts'!H$1246*10000</f>
        <v>3.0672108295431917</v>
      </c>
      <c r="I717" s="14">
        <f>'Absolute counts'!I717/'Absolute counts'!I$1246*10000</f>
        <v>1.6642770935064839</v>
      </c>
      <c r="J717" s="14">
        <f>'Absolute counts'!J717/'Absolute counts'!J$1246*10000</f>
        <v>0.49966544140010599</v>
      </c>
      <c r="K717" s="14">
        <f>'Absolute counts'!K717/'Absolute counts'!K$1246*10000</f>
        <v>0.6921676288738432</v>
      </c>
      <c r="L717" s="14">
        <f>'Absolute counts'!L717/'Absolute counts'!L$1246*10000</f>
        <v>0.24186477743401627</v>
      </c>
      <c r="M717">
        <f>'Absolute counts'!M717/'Absolute counts'!M$1246*10000</f>
        <v>0.16355269156620103</v>
      </c>
      <c r="N717">
        <f>'Absolute counts'!N717/'Absolute counts'!N$1246*10000</f>
        <v>2.2453875641386847</v>
      </c>
      <c r="O717">
        <f>'Absolute counts'!O717/'Absolute counts'!O$1246*10000</f>
        <v>1.9321405960559948</v>
      </c>
      <c r="P717">
        <f>'Absolute counts'!P717/'Absolute counts'!P$1246*10000</f>
        <v>1.4218035395616835</v>
      </c>
      <c r="Q717">
        <f t="shared" si="44"/>
        <v>1</v>
      </c>
      <c r="R717">
        <f t="shared" si="45"/>
        <v>0.8511172453462249</v>
      </c>
      <c r="S717">
        <f t="shared" si="46"/>
        <v>1.0869723949038912</v>
      </c>
      <c r="T717">
        <f t="shared" si="47"/>
        <v>1.200949833751316</v>
      </c>
    </row>
    <row r="718" spans="1:20" x14ac:dyDescent="0.25">
      <c r="A718">
        <v>726</v>
      </c>
      <c r="B718" t="s">
        <v>305</v>
      </c>
      <c r="C718">
        <v>39300</v>
      </c>
      <c r="D718">
        <v>1080</v>
      </c>
      <c r="E718" s="14">
        <f>'Absolute counts'!E718/'Absolute counts'!E$1246*10000</f>
        <v>0</v>
      </c>
      <c r="F718" s="14">
        <f>'Absolute counts'!F718/'Absolute counts'!F$1246*10000</f>
        <v>0</v>
      </c>
      <c r="G718" s="14">
        <f>'Absolute counts'!G718/'Absolute counts'!G$1246*10000</f>
        <v>0</v>
      </c>
      <c r="H718" s="14">
        <f>'Absolute counts'!H718/'Absolute counts'!H$1246*10000</f>
        <v>0</v>
      </c>
      <c r="I718" s="14">
        <f>'Absolute counts'!I718/'Absolute counts'!I$1246*10000</f>
        <v>0</v>
      </c>
      <c r="J718" s="14">
        <f>'Absolute counts'!J718/'Absolute counts'!J$1246*10000</f>
        <v>0</v>
      </c>
      <c r="K718" s="14">
        <f>'Absolute counts'!K718/'Absolute counts'!K$1246*10000</f>
        <v>0</v>
      </c>
      <c r="L718" s="14">
        <f>'Absolute counts'!L718/'Absolute counts'!L$1246*10000</f>
        <v>0</v>
      </c>
      <c r="M718">
        <f>'Absolute counts'!M718/'Absolute counts'!M$1246*10000</f>
        <v>0</v>
      </c>
      <c r="N718">
        <f>'Absolute counts'!N718/'Absolute counts'!N$1246*10000</f>
        <v>0</v>
      </c>
      <c r="O718">
        <f>'Absolute counts'!O718/'Absolute counts'!O$1246*10000</f>
        <v>0</v>
      </c>
      <c r="P718">
        <f>'Absolute counts'!P718/'Absolute counts'!P$1246*10000</f>
        <v>0</v>
      </c>
      <c r="Q718">
        <f t="shared" si="44"/>
        <v>0</v>
      </c>
      <c r="R718" t="str">
        <f t="shared" si="45"/>
        <v/>
      </c>
      <c r="S718">
        <f t="shared" si="46"/>
        <v>0</v>
      </c>
      <c r="T718">
        <f t="shared" si="47"/>
        <v>0</v>
      </c>
    </row>
    <row r="719" spans="1:20" x14ac:dyDescent="0.25">
      <c r="A719">
        <v>727</v>
      </c>
      <c r="B719" t="s">
        <v>921</v>
      </c>
      <c r="C719">
        <v>43400</v>
      </c>
      <c r="D719">
        <v>926</v>
      </c>
      <c r="E719" s="14">
        <f>'Absolute counts'!E719/'Absolute counts'!E$1246*10000</f>
        <v>0</v>
      </c>
      <c r="F719" s="14">
        <f>'Absolute counts'!F719/'Absolute counts'!F$1246*10000</f>
        <v>0</v>
      </c>
      <c r="G719" s="14">
        <f>'Absolute counts'!G719/'Absolute counts'!G$1246*10000</f>
        <v>0</v>
      </c>
      <c r="H719" s="14">
        <f>'Absolute counts'!H719/'Absolute counts'!H$1246*10000</f>
        <v>0</v>
      </c>
      <c r="I719" s="14">
        <f>'Absolute counts'!I719/'Absolute counts'!I$1246*10000</f>
        <v>0</v>
      </c>
      <c r="J719" s="14">
        <f>'Absolute counts'!J719/'Absolute counts'!J$1246*10000</f>
        <v>0</v>
      </c>
      <c r="K719" s="14">
        <f>'Absolute counts'!K719/'Absolute counts'!K$1246*10000</f>
        <v>0</v>
      </c>
      <c r="L719" s="14">
        <f>'Absolute counts'!L719/'Absolute counts'!L$1246*10000</f>
        <v>0</v>
      </c>
      <c r="M719">
        <f>'Absolute counts'!M719/'Absolute counts'!M$1246*10000</f>
        <v>0</v>
      </c>
      <c r="N719">
        <f>'Absolute counts'!N719/'Absolute counts'!N$1246*10000</f>
        <v>0</v>
      </c>
      <c r="O719">
        <f>'Absolute counts'!O719/'Absolute counts'!O$1246*10000</f>
        <v>0</v>
      </c>
      <c r="P719">
        <f>'Absolute counts'!P719/'Absolute counts'!P$1246*10000</f>
        <v>0</v>
      </c>
      <c r="Q719">
        <f t="shared" si="44"/>
        <v>0</v>
      </c>
      <c r="R719" t="str">
        <f t="shared" si="45"/>
        <v/>
      </c>
      <c r="S719">
        <f t="shared" si="46"/>
        <v>0</v>
      </c>
      <c r="T719">
        <f t="shared" si="47"/>
        <v>0</v>
      </c>
    </row>
    <row r="720" spans="1:20" x14ac:dyDescent="0.25">
      <c r="A720">
        <v>728</v>
      </c>
      <c r="B720" t="s">
        <v>306</v>
      </c>
      <c r="C720">
        <v>105900</v>
      </c>
      <c r="D720">
        <v>960</v>
      </c>
      <c r="E720" s="14">
        <f>'Absolute counts'!E720/'Absolute counts'!E$1246*10000</f>
        <v>3.4861263790534933E-2</v>
      </c>
      <c r="F720" s="14">
        <f>'Absolute counts'!F720/'Absolute counts'!F$1246*10000</f>
        <v>0</v>
      </c>
      <c r="G720" s="14">
        <f>'Absolute counts'!G720/'Absolute counts'!G$1246*10000</f>
        <v>0.37500334824418075</v>
      </c>
      <c r="H720" s="14">
        <f>'Absolute counts'!H720/'Absolute counts'!H$1246*10000</f>
        <v>0.49594204955300364</v>
      </c>
      <c r="I720" s="14">
        <f>'Absolute counts'!I720/'Absolute counts'!I$1246*10000</f>
        <v>0</v>
      </c>
      <c r="J720" s="14">
        <f>'Absolute counts'!J720/'Absolute counts'!J$1246*10000</f>
        <v>0.32586876613050392</v>
      </c>
      <c r="K720" s="14">
        <f>'Absolute counts'!K720/'Absolute counts'!K$1246*10000</f>
        <v>4.1530057732430592</v>
      </c>
      <c r="L720" s="14">
        <f>'Absolute counts'!L720/'Absolute counts'!L$1246*10000</f>
        <v>0</v>
      </c>
      <c r="M720">
        <f>'Absolute counts'!M720/'Absolute counts'!M$1246*10000</f>
        <v>1.5741946563246849</v>
      </c>
      <c r="N720">
        <f>'Absolute counts'!N720/'Absolute counts'!N$1246*10000</f>
        <v>0.26466545432813393</v>
      </c>
      <c r="O720">
        <f>'Absolute counts'!O720/'Absolute counts'!O$1246*10000</f>
        <v>0.91917368161887125</v>
      </c>
      <c r="P720">
        <f>'Absolute counts'!P720/'Absolute counts'!P$1246*10000</f>
        <v>0.33722263438321981</v>
      </c>
      <c r="Q720">
        <f t="shared" si="44"/>
        <v>1</v>
      </c>
      <c r="R720">
        <f t="shared" si="45"/>
        <v>0.83931679893834366</v>
      </c>
      <c r="S720">
        <f t="shared" si="46"/>
        <v>0.76924017156589752</v>
      </c>
      <c r="T720">
        <f t="shared" si="47"/>
        <v>0.61905128533098197</v>
      </c>
    </row>
    <row r="721" spans="1:20" x14ac:dyDescent="0.25">
      <c r="A721">
        <v>729</v>
      </c>
      <c r="B721" t="s">
        <v>307</v>
      </c>
      <c r="C721">
        <v>28500</v>
      </c>
      <c r="D721">
        <v>541</v>
      </c>
      <c r="E721" s="14">
        <f>'Absolute counts'!E721/'Absolute counts'!E$1246*10000</f>
        <v>3.881220702012889</v>
      </c>
      <c r="F721" s="14">
        <f>'Absolute counts'!F721/'Absolute counts'!F$1246*10000</f>
        <v>5.7199538497382081</v>
      </c>
      <c r="G721" s="14">
        <f>'Absolute counts'!G721/'Absolute counts'!G$1246*10000</f>
        <v>5.4464772006892916</v>
      </c>
      <c r="H721" s="14">
        <f>'Absolute counts'!H721/'Absolute counts'!H$1246*10000</f>
        <v>10.956504356278666</v>
      </c>
      <c r="I721" s="14">
        <f>'Absolute counts'!I721/'Absolute counts'!I$1246*10000</f>
        <v>13.240248877229361</v>
      </c>
      <c r="J721" s="14">
        <f>'Absolute counts'!J721/'Absolute counts'!J$1246*10000</f>
        <v>7.4732570365928899</v>
      </c>
      <c r="K721" s="14">
        <f>'Absolute counts'!K721/'Absolute counts'!K$1246*10000</f>
        <v>8.984053305382945</v>
      </c>
      <c r="L721" s="14">
        <f>'Absolute counts'!L721/'Absolute counts'!L$1246*10000</f>
        <v>9.3117939312096265</v>
      </c>
      <c r="M721">
        <f>'Absolute counts'!M721/'Absolute counts'!M$1246*10000</f>
        <v>6.4194431439733899</v>
      </c>
      <c r="N721">
        <f>'Absolute counts'!N721/'Absolute counts'!N$1246*10000</f>
        <v>15.23960761211997</v>
      </c>
      <c r="O721">
        <f>'Absolute counts'!O721/'Absolute counts'!O$1246*10000</f>
        <v>3.0576593898750208</v>
      </c>
      <c r="P721">
        <f>'Absolute counts'!P721/'Absolute counts'!P$1246*10000</f>
        <v>12.832688357069554</v>
      </c>
      <c r="Q721">
        <f t="shared" si="44"/>
        <v>1</v>
      </c>
      <c r="R721">
        <f t="shared" si="45"/>
        <v>0.56058396629711671</v>
      </c>
      <c r="S721">
        <f t="shared" si="46"/>
        <v>7.9573879039891784</v>
      </c>
      <c r="T721">
        <f t="shared" si="47"/>
        <v>9.3722384868495112</v>
      </c>
    </row>
    <row r="722" spans="1:20" x14ac:dyDescent="0.25">
      <c r="A722">
        <v>730</v>
      </c>
      <c r="B722" t="s">
        <v>922</v>
      </c>
      <c r="C722">
        <v>115400</v>
      </c>
      <c r="D722">
        <v>1083</v>
      </c>
      <c r="E722" s="14">
        <f>'Absolute counts'!E722/'Absolute counts'!E$1246*10000</f>
        <v>0</v>
      </c>
      <c r="F722" s="14">
        <f>'Absolute counts'!F722/'Absolute counts'!F$1246*10000</f>
        <v>0</v>
      </c>
      <c r="G722" s="14">
        <f>'Absolute counts'!G722/'Absolute counts'!G$1246*10000</f>
        <v>0</v>
      </c>
      <c r="H722" s="14">
        <f>'Absolute counts'!H722/'Absolute counts'!H$1246*10000</f>
        <v>0</v>
      </c>
      <c r="I722" s="14">
        <f>'Absolute counts'!I722/'Absolute counts'!I$1246*10000</f>
        <v>0</v>
      </c>
      <c r="J722" s="14">
        <f>'Absolute counts'!J722/'Absolute counts'!J$1246*10000</f>
        <v>0</v>
      </c>
      <c r="K722" s="14">
        <f>'Absolute counts'!K722/'Absolute counts'!K$1246*10000</f>
        <v>0</v>
      </c>
      <c r="L722" s="14">
        <f>'Absolute counts'!L722/'Absolute counts'!L$1246*10000</f>
        <v>0</v>
      </c>
      <c r="M722">
        <f>'Absolute counts'!M722/'Absolute counts'!M$1246*10000</f>
        <v>0</v>
      </c>
      <c r="N722">
        <f>'Absolute counts'!N722/'Absolute counts'!N$1246*10000</f>
        <v>0</v>
      </c>
      <c r="O722">
        <f>'Absolute counts'!O722/'Absolute counts'!O$1246*10000</f>
        <v>0</v>
      </c>
      <c r="P722">
        <f>'Absolute counts'!P722/'Absolute counts'!P$1246*10000</f>
        <v>0</v>
      </c>
      <c r="Q722">
        <f t="shared" si="44"/>
        <v>0</v>
      </c>
      <c r="R722" t="str">
        <f t="shared" si="45"/>
        <v/>
      </c>
      <c r="S722">
        <f t="shared" si="46"/>
        <v>0</v>
      </c>
      <c r="T722">
        <f t="shared" si="47"/>
        <v>0</v>
      </c>
    </row>
    <row r="723" spans="1:20" x14ac:dyDescent="0.25">
      <c r="A723">
        <v>731</v>
      </c>
      <c r="B723" t="s">
        <v>923</v>
      </c>
      <c r="C723">
        <v>22000</v>
      </c>
      <c r="D723">
        <v>714</v>
      </c>
      <c r="E723" s="14">
        <f>'Absolute counts'!E723/'Absolute counts'!E$1246*10000</f>
        <v>0</v>
      </c>
      <c r="F723" s="14">
        <f>'Absolute counts'!F723/'Absolute counts'!F$1246*10000</f>
        <v>0</v>
      </c>
      <c r="G723" s="14">
        <f>'Absolute counts'!G723/'Absolute counts'!G$1246*10000</f>
        <v>0</v>
      </c>
      <c r="H723" s="14">
        <f>'Absolute counts'!H723/'Absolute counts'!H$1246*10000</f>
        <v>0</v>
      </c>
      <c r="I723" s="14">
        <f>'Absolute counts'!I723/'Absolute counts'!I$1246*10000</f>
        <v>0</v>
      </c>
      <c r="J723" s="14">
        <f>'Absolute counts'!J723/'Absolute counts'!J$1246*10000</f>
        <v>0</v>
      </c>
      <c r="K723" s="14">
        <f>'Absolute counts'!K723/'Absolute counts'!K$1246*10000</f>
        <v>0</v>
      </c>
      <c r="L723" s="14">
        <f>'Absolute counts'!L723/'Absolute counts'!L$1246*10000</f>
        <v>0</v>
      </c>
      <c r="M723">
        <f>'Absolute counts'!M723/'Absolute counts'!M$1246*10000</f>
        <v>0</v>
      </c>
      <c r="N723">
        <f>'Absolute counts'!N723/'Absolute counts'!N$1246*10000</f>
        <v>0</v>
      </c>
      <c r="O723">
        <f>'Absolute counts'!O723/'Absolute counts'!O$1246*10000</f>
        <v>0</v>
      </c>
      <c r="P723">
        <f>'Absolute counts'!P723/'Absolute counts'!P$1246*10000</f>
        <v>0</v>
      </c>
      <c r="Q723">
        <f t="shared" si="44"/>
        <v>0</v>
      </c>
      <c r="R723" t="str">
        <f t="shared" si="45"/>
        <v/>
      </c>
      <c r="S723">
        <f t="shared" si="46"/>
        <v>0</v>
      </c>
      <c r="T723">
        <f t="shared" si="47"/>
        <v>0</v>
      </c>
    </row>
    <row r="724" spans="1:20" x14ac:dyDescent="0.25">
      <c r="A724">
        <v>732</v>
      </c>
      <c r="B724" t="s">
        <v>924</v>
      </c>
      <c r="C724">
        <v>74900</v>
      </c>
      <c r="D724">
        <v>491</v>
      </c>
      <c r="E724" s="14">
        <f>'Absolute counts'!E724/'Absolute counts'!E$1246*10000</f>
        <v>0</v>
      </c>
      <c r="F724" s="14">
        <f>'Absolute counts'!F724/'Absolute counts'!F$1246*10000</f>
        <v>0</v>
      </c>
      <c r="G724" s="14">
        <f>'Absolute counts'!G724/'Absolute counts'!G$1246*10000</f>
        <v>0</v>
      </c>
      <c r="H724" s="14">
        <f>'Absolute counts'!H724/'Absolute counts'!H$1246*10000</f>
        <v>0</v>
      </c>
      <c r="I724" s="14">
        <f>'Absolute counts'!I724/'Absolute counts'!I$1246*10000</f>
        <v>0</v>
      </c>
      <c r="J724" s="14">
        <f>'Absolute counts'!J724/'Absolute counts'!J$1246*10000</f>
        <v>0</v>
      </c>
      <c r="K724" s="14">
        <f>'Absolute counts'!K724/'Absolute counts'!K$1246*10000</f>
        <v>0</v>
      </c>
      <c r="L724" s="14">
        <f>'Absolute counts'!L724/'Absolute counts'!L$1246*10000</f>
        <v>0</v>
      </c>
      <c r="M724">
        <f>'Absolute counts'!M724/'Absolute counts'!M$1246*10000</f>
        <v>0</v>
      </c>
      <c r="N724">
        <f>'Absolute counts'!N724/'Absolute counts'!N$1246*10000</f>
        <v>0</v>
      </c>
      <c r="O724">
        <f>'Absolute counts'!O724/'Absolute counts'!O$1246*10000</f>
        <v>0</v>
      </c>
      <c r="P724">
        <f>'Absolute counts'!P724/'Absolute counts'!P$1246*10000</f>
        <v>0</v>
      </c>
      <c r="Q724">
        <f t="shared" si="44"/>
        <v>0</v>
      </c>
      <c r="R724" t="str">
        <f t="shared" si="45"/>
        <v/>
      </c>
      <c r="S724">
        <f t="shared" si="46"/>
        <v>0</v>
      </c>
      <c r="T724">
        <f t="shared" si="47"/>
        <v>0</v>
      </c>
    </row>
    <row r="725" spans="1:20" x14ac:dyDescent="0.25">
      <c r="A725">
        <v>733</v>
      </c>
      <c r="B725" t="s">
        <v>308</v>
      </c>
      <c r="C725">
        <v>64300</v>
      </c>
      <c r="D725">
        <v>709</v>
      </c>
      <c r="E725" s="14">
        <f>'Absolute counts'!E725/'Absolute counts'!E$1246*10000</f>
        <v>148.93893933442874</v>
      </c>
      <c r="F725" s="14">
        <f>'Absolute counts'!F725/'Absolute counts'!F$1246*10000</f>
        <v>94.169971916421702</v>
      </c>
      <c r="G725" s="14">
        <f>'Absolute counts'!G725/'Absolute counts'!G$1246*10000</f>
        <v>30.589558835346747</v>
      </c>
      <c r="H725" s="14">
        <f>'Absolute counts'!H725/'Absolute counts'!H$1246*10000</f>
        <v>132.60727417278773</v>
      </c>
      <c r="I725" s="14">
        <f>'Absolute counts'!I725/'Absolute counts'!I$1246*10000</f>
        <v>120.02519838799354</v>
      </c>
      <c r="J725" s="14">
        <f>'Absolute counts'!J725/'Absolute counts'!J$1246*10000</f>
        <v>65.934113680405289</v>
      </c>
      <c r="K725" s="14">
        <f>'Absolute counts'!K725/'Absolute counts'!K$1246*10000</f>
        <v>122.17464943122185</v>
      </c>
      <c r="L725" s="14">
        <f>'Absolute counts'!L725/'Absolute counts'!L$1246*10000</f>
        <v>60.566971349101571</v>
      </c>
      <c r="M725">
        <f>'Absolute counts'!M725/'Absolute counts'!M$1246*10000</f>
        <v>26.597756465953442</v>
      </c>
      <c r="N725">
        <f>'Absolute counts'!N725/'Absolute counts'!N$1246*10000</f>
        <v>89.081269369669329</v>
      </c>
      <c r="O725">
        <f>'Absolute counts'!O725/'Absolute counts'!O$1246*10000</f>
        <v>56.763664501606208</v>
      </c>
      <c r="P725">
        <f>'Absolute counts'!P725/'Absolute counts'!P$1246*10000</f>
        <v>71.090176978084173</v>
      </c>
      <c r="Q725">
        <f t="shared" si="44"/>
        <v>1</v>
      </c>
      <c r="R725">
        <f t="shared" si="45"/>
        <v>7.3608969970078417E-2</v>
      </c>
      <c r="S725">
        <f t="shared" si="46"/>
        <v>102.06281510837222</v>
      </c>
      <c r="T725">
        <f t="shared" si="47"/>
        <v>60.819967732882944</v>
      </c>
    </row>
    <row r="726" spans="1:20" x14ac:dyDescent="0.25">
      <c r="A726">
        <v>734</v>
      </c>
      <c r="B726" t="s">
        <v>925</v>
      </c>
      <c r="C726">
        <v>39800</v>
      </c>
      <c r="D726">
        <v>726</v>
      </c>
      <c r="E726" s="14">
        <f>'Absolute counts'!E726/'Absolute counts'!E$1246*10000</f>
        <v>0</v>
      </c>
      <c r="F726" s="14">
        <f>'Absolute counts'!F726/'Absolute counts'!F$1246*10000</f>
        <v>0</v>
      </c>
      <c r="G726" s="14">
        <f>'Absolute counts'!G726/'Absolute counts'!G$1246*10000</f>
        <v>0</v>
      </c>
      <c r="H726" s="14">
        <f>'Absolute counts'!H726/'Absolute counts'!H$1246*10000</f>
        <v>0</v>
      </c>
      <c r="I726" s="14">
        <f>'Absolute counts'!I726/'Absolute counts'!I$1246*10000</f>
        <v>0</v>
      </c>
      <c r="J726" s="14">
        <f>'Absolute counts'!J726/'Absolute counts'!J$1246*10000</f>
        <v>0</v>
      </c>
      <c r="K726" s="14">
        <f>'Absolute counts'!K726/'Absolute counts'!K$1246*10000</f>
        <v>0</v>
      </c>
      <c r="L726" s="14">
        <f>'Absolute counts'!L726/'Absolute counts'!L$1246*10000</f>
        <v>0</v>
      </c>
      <c r="M726">
        <f>'Absolute counts'!M726/'Absolute counts'!M$1246*10000</f>
        <v>0</v>
      </c>
      <c r="N726">
        <f>'Absolute counts'!N726/'Absolute counts'!N$1246*10000</f>
        <v>0</v>
      </c>
      <c r="O726">
        <f>'Absolute counts'!O726/'Absolute counts'!O$1246*10000</f>
        <v>0</v>
      </c>
      <c r="P726">
        <f>'Absolute counts'!P726/'Absolute counts'!P$1246*10000</f>
        <v>0</v>
      </c>
      <c r="Q726">
        <f t="shared" si="44"/>
        <v>0</v>
      </c>
      <c r="R726" t="str">
        <f t="shared" si="45"/>
        <v/>
      </c>
      <c r="S726">
        <f t="shared" si="46"/>
        <v>0</v>
      </c>
      <c r="T726">
        <f t="shared" si="47"/>
        <v>0</v>
      </c>
    </row>
    <row r="727" spans="1:20" x14ac:dyDescent="0.25">
      <c r="A727">
        <v>735</v>
      </c>
      <c r="B727" t="s">
        <v>309</v>
      </c>
      <c r="C727">
        <v>11400</v>
      </c>
      <c r="D727">
        <v>1002</v>
      </c>
      <c r="E727" s="14">
        <f>'Absolute counts'!E727/'Absolute counts'!E$1246*10000</f>
        <v>4.0439065997020522</v>
      </c>
      <c r="F727" s="14">
        <f>'Absolute counts'!F727/'Absolute counts'!F$1246*10000</f>
        <v>13.90925362972925</v>
      </c>
      <c r="G727" s="14">
        <f>'Absolute counts'!G727/'Absolute counts'!G$1246*10000</f>
        <v>5.767908642041446</v>
      </c>
      <c r="H727" s="14">
        <f>'Absolute counts'!H727/'Absolute counts'!H$1246*10000</f>
        <v>10.025659278656105</v>
      </c>
      <c r="I727" s="14">
        <f>'Absolute counts'!I727/'Absolute counts'!I$1246*10000</f>
        <v>2.7861231343145585</v>
      </c>
      <c r="J727" s="14">
        <f>'Absolute counts'!J727/'Absolute counts'!J$1246*10000</f>
        <v>23.18013156408318</v>
      </c>
      <c r="K727" s="14">
        <f>'Absolute counts'!K727/'Absolute counts'!K$1246*10000</f>
        <v>11.597339251131128</v>
      </c>
      <c r="L727" s="14">
        <f>'Absolute counts'!L727/'Absolute counts'!L$1246*10000</f>
        <v>15.277791774582028</v>
      </c>
      <c r="M727">
        <f>'Absolute counts'!M727/'Absolute counts'!M$1246*10000</f>
        <v>2.0852968174690627</v>
      </c>
      <c r="N727">
        <f>'Absolute counts'!N727/'Absolute counts'!N$1246*10000</f>
        <v>7.8545876768349432</v>
      </c>
      <c r="O727">
        <f>'Absolute counts'!O727/'Absolute counts'!O$1246*10000</f>
        <v>21.337960466152367</v>
      </c>
      <c r="P727">
        <f>'Absolute counts'!P727/'Absolute counts'!P$1246*10000</f>
        <v>6.3981159280275763</v>
      </c>
      <c r="Q727">
        <f t="shared" si="44"/>
        <v>1</v>
      </c>
      <c r="R727">
        <f t="shared" si="45"/>
        <v>0.92655759165187601</v>
      </c>
      <c r="S727">
        <f t="shared" si="46"/>
        <v>10.187188871379675</v>
      </c>
      <c r="T727">
        <f t="shared" si="47"/>
        <v>10.590750532613196</v>
      </c>
    </row>
    <row r="728" spans="1:20" x14ac:dyDescent="0.25">
      <c r="A728">
        <v>736</v>
      </c>
      <c r="B728" t="s">
        <v>926</v>
      </c>
      <c r="C728">
        <v>110000</v>
      </c>
      <c r="D728">
        <v>1000</v>
      </c>
      <c r="E728" s="14">
        <f>'Absolute counts'!E728/'Absolute counts'!E$1246*10000</f>
        <v>0</v>
      </c>
      <c r="F728" s="14">
        <f>'Absolute counts'!F728/'Absolute counts'!F$1246*10000</f>
        <v>0</v>
      </c>
      <c r="G728" s="14">
        <f>'Absolute counts'!G728/'Absolute counts'!G$1246*10000</f>
        <v>0</v>
      </c>
      <c r="H728" s="14">
        <f>'Absolute counts'!H728/'Absolute counts'!H$1246*10000</f>
        <v>0</v>
      </c>
      <c r="I728" s="14">
        <f>'Absolute counts'!I728/'Absolute counts'!I$1246*10000</f>
        <v>0</v>
      </c>
      <c r="J728" s="14">
        <f>'Absolute counts'!J728/'Absolute counts'!J$1246*10000</f>
        <v>0</v>
      </c>
      <c r="K728" s="14">
        <f>'Absolute counts'!K728/'Absolute counts'!K$1246*10000</f>
        <v>0</v>
      </c>
      <c r="L728" s="14">
        <f>'Absolute counts'!L728/'Absolute counts'!L$1246*10000</f>
        <v>0</v>
      </c>
      <c r="M728">
        <f>'Absolute counts'!M728/'Absolute counts'!M$1246*10000</f>
        <v>0</v>
      </c>
      <c r="N728">
        <f>'Absolute counts'!N728/'Absolute counts'!N$1246*10000</f>
        <v>0</v>
      </c>
      <c r="O728">
        <f>'Absolute counts'!O728/'Absolute counts'!O$1246*10000</f>
        <v>0</v>
      </c>
      <c r="P728">
        <f>'Absolute counts'!P728/'Absolute counts'!P$1246*10000</f>
        <v>0</v>
      </c>
      <c r="Q728">
        <f t="shared" si="44"/>
        <v>0</v>
      </c>
      <c r="R728" t="str">
        <f t="shared" si="45"/>
        <v/>
      </c>
      <c r="S728">
        <f t="shared" si="46"/>
        <v>0</v>
      </c>
      <c r="T728">
        <f t="shared" si="47"/>
        <v>0</v>
      </c>
    </row>
    <row r="729" spans="1:20" x14ac:dyDescent="0.25">
      <c r="A729">
        <v>737</v>
      </c>
      <c r="B729" t="s">
        <v>927</v>
      </c>
      <c r="C729">
        <v>111700</v>
      </c>
      <c r="D729">
        <v>1099</v>
      </c>
      <c r="E729" s="14">
        <f>'Absolute counts'!E729/'Absolute counts'!E$1246*10000</f>
        <v>0</v>
      </c>
      <c r="F729" s="14">
        <f>'Absolute counts'!F729/'Absolute counts'!F$1246*10000</f>
        <v>0</v>
      </c>
      <c r="G729" s="14">
        <f>'Absolute counts'!G729/'Absolute counts'!G$1246*10000</f>
        <v>0</v>
      </c>
      <c r="H729" s="14">
        <f>'Absolute counts'!H729/'Absolute counts'!H$1246*10000</f>
        <v>0</v>
      </c>
      <c r="I729" s="14">
        <f>'Absolute counts'!I729/'Absolute counts'!I$1246*10000</f>
        <v>0</v>
      </c>
      <c r="J729" s="14">
        <f>'Absolute counts'!J729/'Absolute counts'!J$1246*10000</f>
        <v>0</v>
      </c>
      <c r="K729" s="14">
        <f>'Absolute counts'!K729/'Absolute counts'!K$1246*10000</f>
        <v>0</v>
      </c>
      <c r="L729" s="14">
        <f>'Absolute counts'!L729/'Absolute counts'!L$1246*10000</f>
        <v>0</v>
      </c>
      <c r="M729">
        <f>'Absolute counts'!M729/'Absolute counts'!M$1246*10000</f>
        <v>0</v>
      </c>
      <c r="N729">
        <f>'Absolute counts'!N729/'Absolute counts'!N$1246*10000</f>
        <v>0</v>
      </c>
      <c r="O729">
        <f>'Absolute counts'!O729/'Absolute counts'!O$1246*10000</f>
        <v>0</v>
      </c>
      <c r="P729">
        <f>'Absolute counts'!P729/'Absolute counts'!P$1246*10000</f>
        <v>0</v>
      </c>
      <c r="Q729">
        <f t="shared" si="44"/>
        <v>0</v>
      </c>
      <c r="R729" t="str">
        <f t="shared" si="45"/>
        <v/>
      </c>
      <c r="S729">
        <f t="shared" si="46"/>
        <v>0</v>
      </c>
      <c r="T729">
        <f t="shared" si="47"/>
        <v>0</v>
      </c>
    </row>
    <row r="730" spans="1:20" x14ac:dyDescent="0.25">
      <c r="A730">
        <v>738</v>
      </c>
      <c r="B730" t="s">
        <v>928</v>
      </c>
      <c r="C730">
        <v>22600</v>
      </c>
      <c r="D730">
        <v>714</v>
      </c>
      <c r="E730" s="14">
        <f>'Absolute counts'!E730/'Absolute counts'!E$1246*10000</f>
        <v>0</v>
      </c>
      <c r="F730" s="14">
        <f>'Absolute counts'!F730/'Absolute counts'!F$1246*10000</f>
        <v>0</v>
      </c>
      <c r="G730" s="14">
        <f>'Absolute counts'!G730/'Absolute counts'!G$1246*10000</f>
        <v>0</v>
      </c>
      <c r="H730" s="14">
        <f>'Absolute counts'!H730/'Absolute counts'!H$1246*10000</f>
        <v>0</v>
      </c>
      <c r="I730" s="14">
        <f>'Absolute counts'!I730/'Absolute counts'!I$1246*10000</f>
        <v>0</v>
      </c>
      <c r="J730" s="14">
        <f>'Absolute counts'!J730/'Absolute counts'!J$1246*10000</f>
        <v>0</v>
      </c>
      <c r="K730" s="14">
        <f>'Absolute counts'!K730/'Absolute counts'!K$1246*10000</f>
        <v>0</v>
      </c>
      <c r="L730" s="14">
        <f>'Absolute counts'!L730/'Absolute counts'!L$1246*10000</f>
        <v>0</v>
      </c>
      <c r="M730">
        <f>'Absolute counts'!M730/'Absolute counts'!M$1246*10000</f>
        <v>0</v>
      </c>
      <c r="N730">
        <f>'Absolute counts'!N730/'Absolute counts'!N$1246*10000</f>
        <v>0</v>
      </c>
      <c r="O730">
        <f>'Absolute counts'!O730/'Absolute counts'!O$1246*10000</f>
        <v>0</v>
      </c>
      <c r="P730">
        <f>'Absolute counts'!P730/'Absolute counts'!P$1246*10000</f>
        <v>0</v>
      </c>
      <c r="Q730">
        <f t="shared" si="44"/>
        <v>0</v>
      </c>
      <c r="R730" t="str">
        <f t="shared" si="45"/>
        <v/>
      </c>
      <c r="S730">
        <f t="shared" si="46"/>
        <v>0</v>
      </c>
      <c r="T730">
        <f t="shared" si="47"/>
        <v>0</v>
      </c>
    </row>
    <row r="731" spans="1:20" x14ac:dyDescent="0.25">
      <c r="A731">
        <v>739</v>
      </c>
      <c r="B731" t="s">
        <v>929</v>
      </c>
      <c r="C731">
        <v>18600</v>
      </c>
      <c r="D731">
        <v>31</v>
      </c>
      <c r="E731" s="14">
        <f>'Absolute counts'!E731/'Absolute counts'!E$1246*10000</f>
        <v>0</v>
      </c>
      <c r="F731" s="14">
        <f>'Absolute counts'!F731/'Absolute counts'!F$1246*10000</f>
        <v>0</v>
      </c>
      <c r="G731" s="14">
        <f>'Absolute counts'!G731/'Absolute counts'!G$1246*10000</f>
        <v>0</v>
      </c>
      <c r="H731" s="14">
        <f>'Absolute counts'!H731/'Absolute counts'!H$1246*10000</f>
        <v>0</v>
      </c>
      <c r="I731" s="14">
        <f>'Absolute counts'!I731/'Absolute counts'!I$1246*10000</f>
        <v>0</v>
      </c>
      <c r="J731" s="14">
        <f>'Absolute counts'!J731/'Absolute counts'!J$1246*10000</f>
        <v>0</v>
      </c>
      <c r="K731" s="14">
        <f>'Absolute counts'!K731/'Absolute counts'!K$1246*10000</f>
        <v>0</v>
      </c>
      <c r="L731" s="14">
        <f>'Absolute counts'!L731/'Absolute counts'!L$1246*10000</f>
        <v>0</v>
      </c>
      <c r="M731">
        <f>'Absolute counts'!M731/'Absolute counts'!M$1246*10000</f>
        <v>0</v>
      </c>
      <c r="N731">
        <f>'Absolute counts'!N731/'Absolute counts'!N$1246*10000</f>
        <v>0</v>
      </c>
      <c r="O731">
        <f>'Absolute counts'!O731/'Absolute counts'!O$1246*10000</f>
        <v>0</v>
      </c>
      <c r="P731">
        <f>'Absolute counts'!P731/'Absolute counts'!P$1246*10000</f>
        <v>0</v>
      </c>
      <c r="Q731">
        <f t="shared" si="44"/>
        <v>0</v>
      </c>
      <c r="R731" t="str">
        <f t="shared" si="45"/>
        <v/>
      </c>
      <c r="S731">
        <f t="shared" si="46"/>
        <v>0</v>
      </c>
      <c r="T731">
        <f t="shared" si="47"/>
        <v>0</v>
      </c>
    </row>
    <row r="732" spans="1:20" x14ac:dyDescent="0.25">
      <c r="A732">
        <v>740</v>
      </c>
      <c r="B732" t="s">
        <v>930</v>
      </c>
      <c r="C732">
        <v>75700</v>
      </c>
      <c r="D732">
        <v>515</v>
      </c>
      <c r="E732" s="14">
        <f>'Absolute counts'!E732/'Absolute counts'!E$1246*10000</f>
        <v>0</v>
      </c>
      <c r="F732" s="14">
        <f>'Absolute counts'!F732/'Absolute counts'!F$1246*10000</f>
        <v>0</v>
      </c>
      <c r="G732" s="14">
        <f>'Absolute counts'!G732/'Absolute counts'!G$1246*10000</f>
        <v>0</v>
      </c>
      <c r="H732" s="14">
        <f>'Absolute counts'!H732/'Absolute counts'!H$1246*10000</f>
        <v>0</v>
      </c>
      <c r="I732" s="14">
        <f>'Absolute counts'!I732/'Absolute counts'!I$1246*10000</f>
        <v>0</v>
      </c>
      <c r="J732" s="14">
        <f>'Absolute counts'!J732/'Absolute counts'!J$1246*10000</f>
        <v>0</v>
      </c>
      <c r="K732" s="14">
        <f>'Absolute counts'!K732/'Absolute counts'!K$1246*10000</f>
        <v>0</v>
      </c>
      <c r="L732" s="14">
        <f>'Absolute counts'!L732/'Absolute counts'!L$1246*10000</f>
        <v>0</v>
      </c>
      <c r="M732">
        <f>'Absolute counts'!M732/'Absolute counts'!M$1246*10000</f>
        <v>0</v>
      </c>
      <c r="N732">
        <f>'Absolute counts'!N732/'Absolute counts'!N$1246*10000</f>
        <v>0</v>
      </c>
      <c r="O732">
        <f>'Absolute counts'!O732/'Absolute counts'!O$1246*10000</f>
        <v>0</v>
      </c>
      <c r="P732">
        <f>'Absolute counts'!P732/'Absolute counts'!P$1246*10000</f>
        <v>0</v>
      </c>
      <c r="Q732">
        <f t="shared" si="44"/>
        <v>0</v>
      </c>
      <c r="R732" t="str">
        <f t="shared" si="45"/>
        <v/>
      </c>
      <c r="S732">
        <f t="shared" si="46"/>
        <v>0</v>
      </c>
      <c r="T732">
        <f t="shared" si="47"/>
        <v>0</v>
      </c>
    </row>
    <row r="733" spans="1:20" x14ac:dyDescent="0.25">
      <c r="A733">
        <v>741</v>
      </c>
      <c r="B733" t="s">
        <v>310</v>
      </c>
      <c r="C733">
        <v>64400</v>
      </c>
      <c r="D733">
        <v>733</v>
      </c>
      <c r="E733" s="14">
        <f>'Absolute counts'!E733/'Absolute counts'!E$1246*10000</f>
        <v>1.9057490872159097</v>
      </c>
      <c r="F733" s="14">
        <f>'Absolute counts'!F733/'Absolute counts'!F$1246*10000</f>
        <v>0.12555996255522894</v>
      </c>
      <c r="G733" s="14">
        <f>'Absolute counts'!G733/'Absolute counts'!G$1246*10000</f>
        <v>0.28571683675747106</v>
      </c>
      <c r="H733" s="14">
        <f>'Absolute counts'!H733/'Absolute counts'!H$1246*10000</f>
        <v>1.4420468825464259</v>
      </c>
      <c r="I733" s="14">
        <f>'Absolute counts'!I733/'Absolute counts'!I$1246*10000</f>
        <v>0.85063051445886961</v>
      </c>
      <c r="J733" s="14">
        <f>'Absolute counts'!J733/'Absolute counts'!J$1246*10000</f>
        <v>1.1296783892524136</v>
      </c>
      <c r="K733" s="14">
        <f>'Absolute counts'!K733/'Absolute counts'!K$1246*10000</f>
        <v>4.8451734021169024</v>
      </c>
      <c r="L733" s="14">
        <f>'Absolute counts'!L733/'Absolute counts'!L$1246*10000</f>
        <v>0.32248636991202168</v>
      </c>
      <c r="M733">
        <f>'Absolute counts'!M733/'Absolute counts'!M$1246*10000</f>
        <v>0.10222043222887564</v>
      </c>
      <c r="N733">
        <f>'Absolute counts'!N733/'Absolute counts'!N$1246*10000</f>
        <v>4.7981285591100411</v>
      </c>
      <c r="O733">
        <f>'Absolute counts'!O733/'Absolute counts'!O$1246*10000</f>
        <v>1.4725537552465588</v>
      </c>
      <c r="P733">
        <f>'Absolute counts'!P733/'Absolute counts'!P$1246*10000</f>
        <v>2.9712048326737746</v>
      </c>
      <c r="Q733">
        <f t="shared" si="44"/>
        <v>1</v>
      </c>
      <c r="R733">
        <f t="shared" si="45"/>
        <v>0.69014926846379732</v>
      </c>
      <c r="S733">
        <f t="shared" si="46"/>
        <v>1.5120792964147458</v>
      </c>
      <c r="T733">
        <f t="shared" si="47"/>
        <v>1.9333187898342543</v>
      </c>
    </row>
    <row r="734" spans="1:20" x14ac:dyDescent="0.25">
      <c r="A734">
        <v>742</v>
      </c>
      <c r="B734" t="s">
        <v>931</v>
      </c>
      <c r="C734">
        <v>39900</v>
      </c>
      <c r="D734">
        <v>734</v>
      </c>
      <c r="E734" s="14">
        <f>'Absolute counts'!E734/'Absolute counts'!E$1246*10000</f>
        <v>0</v>
      </c>
      <c r="F734" s="14">
        <f>'Absolute counts'!F734/'Absolute counts'!F$1246*10000</f>
        <v>0</v>
      </c>
      <c r="G734" s="14">
        <f>'Absolute counts'!G734/'Absolute counts'!G$1246*10000</f>
        <v>0</v>
      </c>
      <c r="H734" s="14">
        <f>'Absolute counts'!H734/'Absolute counts'!H$1246*10000</f>
        <v>0</v>
      </c>
      <c r="I734" s="14">
        <f>'Absolute counts'!I734/'Absolute counts'!I$1246*10000</f>
        <v>0</v>
      </c>
      <c r="J734" s="14">
        <f>'Absolute counts'!J734/'Absolute counts'!J$1246*10000</f>
        <v>0</v>
      </c>
      <c r="K734" s="14">
        <f>'Absolute counts'!K734/'Absolute counts'!K$1246*10000</f>
        <v>0</v>
      </c>
      <c r="L734" s="14">
        <f>'Absolute counts'!L734/'Absolute counts'!L$1246*10000</f>
        <v>0</v>
      </c>
      <c r="M734">
        <f>'Absolute counts'!M734/'Absolute counts'!M$1246*10000</f>
        <v>0</v>
      </c>
      <c r="N734">
        <f>'Absolute counts'!N734/'Absolute counts'!N$1246*10000</f>
        <v>0</v>
      </c>
      <c r="O734">
        <f>'Absolute counts'!O734/'Absolute counts'!O$1246*10000</f>
        <v>0</v>
      </c>
      <c r="P734">
        <f>'Absolute counts'!P734/'Absolute counts'!P$1246*10000</f>
        <v>0</v>
      </c>
      <c r="Q734">
        <f t="shared" si="44"/>
        <v>0</v>
      </c>
      <c r="R734" t="str">
        <f t="shared" si="45"/>
        <v/>
      </c>
      <c r="S734">
        <f t="shared" si="46"/>
        <v>0</v>
      </c>
      <c r="T734">
        <f t="shared" si="47"/>
        <v>0</v>
      </c>
    </row>
    <row r="735" spans="1:20" x14ac:dyDescent="0.25">
      <c r="A735">
        <v>743</v>
      </c>
      <c r="B735" t="s">
        <v>932</v>
      </c>
      <c r="C735">
        <v>43600</v>
      </c>
      <c r="D735">
        <v>926</v>
      </c>
      <c r="E735" s="14">
        <f>'Absolute counts'!E735/'Absolute counts'!E$1246*10000</f>
        <v>0</v>
      </c>
      <c r="F735" s="14">
        <f>'Absolute counts'!F735/'Absolute counts'!F$1246*10000</f>
        <v>0</v>
      </c>
      <c r="G735" s="14">
        <f>'Absolute counts'!G735/'Absolute counts'!G$1246*10000</f>
        <v>0</v>
      </c>
      <c r="H735" s="14">
        <f>'Absolute counts'!H735/'Absolute counts'!H$1246*10000</f>
        <v>0</v>
      </c>
      <c r="I735" s="14">
        <f>'Absolute counts'!I735/'Absolute counts'!I$1246*10000</f>
        <v>0</v>
      </c>
      <c r="J735" s="14">
        <f>'Absolute counts'!J735/'Absolute counts'!J$1246*10000</f>
        <v>0</v>
      </c>
      <c r="K735" s="14">
        <f>'Absolute counts'!K735/'Absolute counts'!K$1246*10000</f>
        <v>0</v>
      </c>
      <c r="L735" s="14">
        <f>'Absolute counts'!L735/'Absolute counts'!L$1246*10000</f>
        <v>0</v>
      </c>
      <c r="M735">
        <f>'Absolute counts'!M735/'Absolute counts'!M$1246*10000</f>
        <v>0</v>
      </c>
      <c r="N735">
        <f>'Absolute counts'!N735/'Absolute counts'!N$1246*10000</f>
        <v>0</v>
      </c>
      <c r="O735">
        <f>'Absolute counts'!O735/'Absolute counts'!O$1246*10000</f>
        <v>0</v>
      </c>
      <c r="P735">
        <f>'Absolute counts'!P735/'Absolute counts'!P$1246*10000</f>
        <v>0</v>
      </c>
      <c r="Q735">
        <f t="shared" si="44"/>
        <v>0</v>
      </c>
      <c r="R735" t="str">
        <f t="shared" si="45"/>
        <v/>
      </c>
      <c r="S735">
        <f t="shared" si="46"/>
        <v>0</v>
      </c>
      <c r="T735">
        <f t="shared" si="47"/>
        <v>0</v>
      </c>
    </row>
    <row r="736" spans="1:20" x14ac:dyDescent="0.25">
      <c r="A736">
        <v>744</v>
      </c>
      <c r="B736" t="s">
        <v>933</v>
      </c>
      <c r="C736">
        <v>104300</v>
      </c>
      <c r="D736">
        <v>960</v>
      </c>
      <c r="E736" s="14">
        <f>'Absolute counts'!E736/'Absolute counts'!E$1246*10000</f>
        <v>0</v>
      </c>
      <c r="F736" s="14">
        <f>'Absolute counts'!F736/'Absolute counts'!F$1246*10000</f>
        <v>0</v>
      </c>
      <c r="G736" s="14">
        <f>'Absolute counts'!G736/'Absolute counts'!G$1246*10000</f>
        <v>0</v>
      </c>
      <c r="H736" s="14">
        <f>'Absolute counts'!H736/'Absolute counts'!H$1246*10000</f>
        <v>0</v>
      </c>
      <c r="I736" s="14">
        <f>'Absolute counts'!I736/'Absolute counts'!I$1246*10000</f>
        <v>0</v>
      </c>
      <c r="J736" s="14">
        <f>'Absolute counts'!J736/'Absolute counts'!J$1246*10000</f>
        <v>0</v>
      </c>
      <c r="K736" s="14">
        <f>'Absolute counts'!K736/'Absolute counts'!K$1246*10000</f>
        <v>0</v>
      </c>
      <c r="L736" s="14">
        <f>'Absolute counts'!L736/'Absolute counts'!L$1246*10000</f>
        <v>0</v>
      </c>
      <c r="M736">
        <f>'Absolute counts'!M736/'Absolute counts'!M$1246*10000</f>
        <v>0</v>
      </c>
      <c r="N736">
        <f>'Absolute counts'!N736/'Absolute counts'!N$1246*10000</f>
        <v>0</v>
      </c>
      <c r="O736">
        <f>'Absolute counts'!O736/'Absolute counts'!O$1246*10000</f>
        <v>0</v>
      </c>
      <c r="P736">
        <f>'Absolute counts'!P736/'Absolute counts'!P$1246*10000</f>
        <v>0</v>
      </c>
      <c r="Q736">
        <f t="shared" si="44"/>
        <v>0</v>
      </c>
      <c r="R736" t="str">
        <f t="shared" si="45"/>
        <v/>
      </c>
      <c r="S736">
        <f t="shared" si="46"/>
        <v>0</v>
      </c>
      <c r="T736">
        <f t="shared" si="47"/>
        <v>0</v>
      </c>
    </row>
    <row r="737" spans="1:20" x14ac:dyDescent="0.25">
      <c r="A737">
        <v>745</v>
      </c>
      <c r="B737" t="s">
        <v>934</v>
      </c>
      <c r="C737">
        <v>111500</v>
      </c>
      <c r="D737">
        <v>1099</v>
      </c>
      <c r="E737" s="14">
        <f>'Absolute counts'!E737/'Absolute counts'!E$1246*10000</f>
        <v>0</v>
      </c>
      <c r="F737" s="14">
        <f>'Absolute counts'!F737/'Absolute counts'!F$1246*10000</f>
        <v>0</v>
      </c>
      <c r="G737" s="14">
        <f>'Absolute counts'!G737/'Absolute counts'!G$1246*10000</f>
        <v>0</v>
      </c>
      <c r="H737" s="14">
        <f>'Absolute counts'!H737/'Absolute counts'!H$1246*10000</f>
        <v>0</v>
      </c>
      <c r="I737" s="14">
        <f>'Absolute counts'!I737/'Absolute counts'!I$1246*10000</f>
        <v>0</v>
      </c>
      <c r="J737" s="14">
        <f>'Absolute counts'!J737/'Absolute counts'!J$1246*10000</f>
        <v>0</v>
      </c>
      <c r="K737" s="14">
        <f>'Absolute counts'!K737/'Absolute counts'!K$1246*10000</f>
        <v>0</v>
      </c>
      <c r="L737" s="14">
        <f>'Absolute counts'!L737/'Absolute counts'!L$1246*10000</f>
        <v>0</v>
      </c>
      <c r="M737">
        <f>'Absolute counts'!M737/'Absolute counts'!M$1246*10000</f>
        <v>0</v>
      </c>
      <c r="N737">
        <f>'Absolute counts'!N737/'Absolute counts'!N$1246*10000</f>
        <v>0</v>
      </c>
      <c r="O737">
        <f>'Absolute counts'!O737/'Absolute counts'!O$1246*10000</f>
        <v>0</v>
      </c>
      <c r="P737">
        <f>'Absolute counts'!P737/'Absolute counts'!P$1246*10000</f>
        <v>0</v>
      </c>
      <c r="Q737">
        <f t="shared" si="44"/>
        <v>0</v>
      </c>
      <c r="R737" t="str">
        <f t="shared" si="45"/>
        <v/>
      </c>
      <c r="S737">
        <f t="shared" si="46"/>
        <v>0</v>
      </c>
      <c r="T737">
        <f t="shared" si="47"/>
        <v>0</v>
      </c>
    </row>
    <row r="738" spans="1:20" x14ac:dyDescent="0.25">
      <c r="A738">
        <v>746</v>
      </c>
      <c r="B738" t="s">
        <v>935</v>
      </c>
      <c r="C738">
        <v>22700</v>
      </c>
      <c r="D738">
        <v>714</v>
      </c>
      <c r="E738" s="14">
        <f>'Absolute counts'!E738/'Absolute counts'!E$1246*10000</f>
        <v>0</v>
      </c>
      <c r="F738" s="14">
        <f>'Absolute counts'!F738/'Absolute counts'!F$1246*10000</f>
        <v>0</v>
      </c>
      <c r="G738" s="14">
        <f>'Absolute counts'!G738/'Absolute counts'!G$1246*10000</f>
        <v>0</v>
      </c>
      <c r="H738" s="14">
        <f>'Absolute counts'!H738/'Absolute counts'!H$1246*10000</f>
        <v>0</v>
      </c>
      <c r="I738" s="14">
        <f>'Absolute counts'!I738/'Absolute counts'!I$1246*10000</f>
        <v>0</v>
      </c>
      <c r="J738" s="14">
        <f>'Absolute counts'!J738/'Absolute counts'!J$1246*10000</f>
        <v>0</v>
      </c>
      <c r="K738" s="14">
        <f>'Absolute counts'!K738/'Absolute counts'!K$1246*10000</f>
        <v>0</v>
      </c>
      <c r="L738" s="14">
        <f>'Absolute counts'!L738/'Absolute counts'!L$1246*10000</f>
        <v>0</v>
      </c>
      <c r="M738">
        <f>'Absolute counts'!M738/'Absolute counts'!M$1246*10000</f>
        <v>0</v>
      </c>
      <c r="N738">
        <f>'Absolute counts'!N738/'Absolute counts'!N$1246*10000</f>
        <v>0</v>
      </c>
      <c r="O738">
        <f>'Absolute counts'!O738/'Absolute counts'!O$1246*10000</f>
        <v>0</v>
      </c>
      <c r="P738">
        <f>'Absolute counts'!P738/'Absolute counts'!P$1246*10000</f>
        <v>0</v>
      </c>
      <c r="Q738">
        <f t="shared" si="44"/>
        <v>0</v>
      </c>
      <c r="R738" t="str">
        <f t="shared" si="45"/>
        <v/>
      </c>
      <c r="S738">
        <f t="shared" si="46"/>
        <v>0</v>
      </c>
      <c r="T738">
        <f t="shared" si="47"/>
        <v>0</v>
      </c>
    </row>
    <row r="739" spans="1:20" x14ac:dyDescent="0.25">
      <c r="A739">
        <v>747</v>
      </c>
      <c r="B739" t="s">
        <v>936</v>
      </c>
      <c r="C739">
        <v>8600</v>
      </c>
      <c r="D739">
        <v>44</v>
      </c>
      <c r="E739" s="14">
        <f>'Absolute counts'!E739/'Absolute counts'!E$1246*10000</f>
        <v>0</v>
      </c>
      <c r="F739" s="14">
        <f>'Absolute counts'!F739/'Absolute counts'!F$1246*10000</f>
        <v>0</v>
      </c>
      <c r="G739" s="14">
        <f>'Absolute counts'!G739/'Absolute counts'!G$1246*10000</f>
        <v>0</v>
      </c>
      <c r="H739" s="14">
        <f>'Absolute counts'!H739/'Absolute counts'!H$1246*10000</f>
        <v>0</v>
      </c>
      <c r="I739" s="14">
        <f>'Absolute counts'!I739/'Absolute counts'!I$1246*10000</f>
        <v>0</v>
      </c>
      <c r="J739" s="14">
        <f>'Absolute counts'!J739/'Absolute counts'!J$1246*10000</f>
        <v>0</v>
      </c>
      <c r="K739" s="14">
        <f>'Absolute counts'!K739/'Absolute counts'!K$1246*10000</f>
        <v>0</v>
      </c>
      <c r="L739" s="14">
        <f>'Absolute counts'!L739/'Absolute counts'!L$1246*10000</f>
        <v>0</v>
      </c>
      <c r="M739">
        <f>'Absolute counts'!M739/'Absolute counts'!M$1246*10000</f>
        <v>0</v>
      </c>
      <c r="N739">
        <f>'Absolute counts'!N739/'Absolute counts'!N$1246*10000</f>
        <v>0</v>
      </c>
      <c r="O739">
        <f>'Absolute counts'!O739/'Absolute counts'!O$1246*10000</f>
        <v>0</v>
      </c>
      <c r="P739">
        <f>'Absolute counts'!P739/'Absolute counts'!P$1246*10000</f>
        <v>0</v>
      </c>
      <c r="Q739">
        <f t="shared" si="44"/>
        <v>0</v>
      </c>
      <c r="R739" t="str">
        <f t="shared" si="45"/>
        <v/>
      </c>
      <c r="S739">
        <f t="shared" si="46"/>
        <v>0</v>
      </c>
      <c r="T739">
        <f t="shared" si="47"/>
        <v>0</v>
      </c>
    </row>
    <row r="740" spans="1:20" x14ac:dyDescent="0.25">
      <c r="A740">
        <v>748</v>
      </c>
      <c r="B740" t="s">
        <v>937</v>
      </c>
      <c r="C740">
        <v>75800</v>
      </c>
      <c r="D740">
        <v>515</v>
      </c>
      <c r="E740" s="14">
        <f>'Absolute counts'!E740/'Absolute counts'!E$1246*10000</f>
        <v>0</v>
      </c>
      <c r="F740" s="14">
        <f>'Absolute counts'!F740/'Absolute counts'!F$1246*10000</f>
        <v>0</v>
      </c>
      <c r="G740" s="14">
        <f>'Absolute counts'!G740/'Absolute counts'!G$1246*10000</f>
        <v>0</v>
      </c>
      <c r="H740" s="14">
        <f>'Absolute counts'!H740/'Absolute counts'!H$1246*10000</f>
        <v>0</v>
      </c>
      <c r="I740" s="14">
        <f>'Absolute counts'!I740/'Absolute counts'!I$1246*10000</f>
        <v>0</v>
      </c>
      <c r="J740" s="14">
        <f>'Absolute counts'!J740/'Absolute counts'!J$1246*10000</f>
        <v>0</v>
      </c>
      <c r="K740" s="14">
        <f>'Absolute counts'!K740/'Absolute counts'!K$1246*10000</f>
        <v>0</v>
      </c>
      <c r="L740" s="14">
        <f>'Absolute counts'!L740/'Absolute counts'!L$1246*10000</f>
        <v>0</v>
      </c>
      <c r="M740">
        <f>'Absolute counts'!M740/'Absolute counts'!M$1246*10000</f>
        <v>0</v>
      </c>
      <c r="N740">
        <f>'Absolute counts'!N740/'Absolute counts'!N$1246*10000</f>
        <v>0</v>
      </c>
      <c r="O740">
        <f>'Absolute counts'!O740/'Absolute counts'!O$1246*10000</f>
        <v>0</v>
      </c>
      <c r="P740">
        <f>'Absolute counts'!P740/'Absolute counts'!P$1246*10000</f>
        <v>0</v>
      </c>
      <c r="Q740">
        <f t="shared" si="44"/>
        <v>0</v>
      </c>
      <c r="R740" t="str">
        <f t="shared" si="45"/>
        <v/>
      </c>
      <c r="S740">
        <f t="shared" si="46"/>
        <v>0</v>
      </c>
      <c r="T740">
        <f t="shared" si="47"/>
        <v>0</v>
      </c>
    </row>
    <row r="741" spans="1:20" x14ac:dyDescent="0.25">
      <c r="A741">
        <v>749</v>
      </c>
      <c r="B741" t="s">
        <v>311</v>
      </c>
      <c r="C741">
        <v>80100</v>
      </c>
      <c r="D741">
        <v>323</v>
      </c>
      <c r="E741" s="14">
        <f>'Absolute counts'!E741/'Absolute counts'!E$1246*10000</f>
        <v>19.731475305442771</v>
      </c>
      <c r="F741" s="14">
        <f>'Absolute counts'!F741/'Absolute counts'!F$1246*10000</f>
        <v>2.6646614275609695</v>
      </c>
      <c r="G741" s="14">
        <f>'Absolute counts'!G741/'Absolute counts'!G$1246*10000</f>
        <v>8.9286511486709699E-2</v>
      </c>
      <c r="H741" s="14">
        <f>'Absolute counts'!H741/'Absolute counts'!H$1246*10000</f>
        <v>8.8277684820434636</v>
      </c>
      <c r="I741" s="14">
        <f>'Absolute counts'!I741/'Absolute counts'!I$1246*10000</f>
        <v>4.3271204431168577</v>
      </c>
      <c r="J741" s="14">
        <f>'Absolute counts'!J741/'Absolute counts'!J$1246*10000</f>
        <v>0.95588171398281152</v>
      </c>
      <c r="K741" s="14">
        <f>'Absolute counts'!K741/'Absolute counts'!K$1246*10000</f>
        <v>1.5820974374259273</v>
      </c>
      <c r="L741" s="14">
        <f>'Absolute counts'!L741/'Absolute counts'!L$1246*10000</f>
        <v>4.0310796239002709E-2</v>
      </c>
      <c r="M741">
        <f>'Absolute counts'!M741/'Absolute counts'!M$1246*10000</f>
        <v>0.34754946957817717</v>
      </c>
      <c r="N741">
        <f>'Absolute counts'!N741/'Absolute counts'!N$1246*10000</f>
        <v>19.081525497528364</v>
      </c>
      <c r="O741">
        <f>'Absolute counts'!O741/'Absolute counts'!O$1246*10000</f>
        <v>7.7379417075058026</v>
      </c>
      <c r="P741">
        <f>'Absolute counts'!P741/'Absolute counts'!P$1246*10000</f>
        <v>5.249736146073908</v>
      </c>
      <c r="Q741">
        <f t="shared" si="44"/>
        <v>1</v>
      </c>
      <c r="R741">
        <f t="shared" si="45"/>
        <v>0.8125208787556718</v>
      </c>
      <c r="S741">
        <f t="shared" si="46"/>
        <v>5.4540416172942159</v>
      </c>
      <c r="T741">
        <f t="shared" si="47"/>
        <v>6.4914127233850509</v>
      </c>
    </row>
    <row r="742" spans="1:20" x14ac:dyDescent="0.25">
      <c r="A742">
        <v>750</v>
      </c>
      <c r="B742" t="s">
        <v>312</v>
      </c>
      <c r="C742">
        <v>17000</v>
      </c>
      <c r="D742">
        <v>425</v>
      </c>
      <c r="E742" s="14">
        <f>'Absolute counts'!E742/'Absolute counts'!E$1246*10000</f>
        <v>1.0574583349795597</v>
      </c>
      <c r="F742" s="14">
        <f>'Absolute counts'!F742/'Absolute counts'!F$1246*10000</f>
        <v>2.1345193634388919</v>
      </c>
      <c r="G742" s="14">
        <f>'Absolute counts'!G742/'Absolute counts'!G$1246*10000</f>
        <v>2.5357369262225555</v>
      </c>
      <c r="H742" s="14">
        <f>'Absolute counts'!H742/'Absolute counts'!H$1246*10000</f>
        <v>1.7930212560762437</v>
      </c>
      <c r="I742" s="14">
        <f>'Absolute counts'!I742/'Absolute counts'!I$1246*10000</f>
        <v>0.13560776317460238</v>
      </c>
      <c r="J742" s="14">
        <f>'Absolute counts'!J742/'Absolute counts'!J$1246*10000</f>
        <v>0.45621627258270547</v>
      </c>
      <c r="K742" s="14">
        <f>'Absolute counts'!K742/'Absolute counts'!K$1246*10000</f>
        <v>0.81930045866699808</v>
      </c>
      <c r="L742" s="14">
        <f>'Absolute counts'!L742/'Absolute counts'!L$1246*10000</f>
        <v>0</v>
      </c>
      <c r="M742">
        <f>'Absolute counts'!M742/'Absolute counts'!M$1246*10000</f>
        <v>3.2506097448782452</v>
      </c>
      <c r="N742">
        <f>'Absolute counts'!N742/'Absolute counts'!N$1246*10000</f>
        <v>0.97328586430346031</v>
      </c>
      <c r="O742">
        <f>'Absolute counts'!O742/'Absolute counts'!O$1246*10000</f>
        <v>4.1831781836940465</v>
      </c>
      <c r="P742">
        <f>'Absolute counts'!P742/'Absolute counts'!P$1246*10000</f>
        <v>0.70178764452724118</v>
      </c>
      <c r="Q742">
        <f t="shared" si="44"/>
        <v>1</v>
      </c>
      <c r="R742">
        <f t="shared" si="45"/>
        <v>0.49988336586330329</v>
      </c>
      <c r="S742">
        <f t="shared" si="46"/>
        <v>1.2759800535916508</v>
      </c>
      <c r="T742">
        <f t="shared" si="47"/>
        <v>1.8217722874805991</v>
      </c>
    </row>
    <row r="743" spans="1:20" x14ac:dyDescent="0.25">
      <c r="A743">
        <v>751</v>
      </c>
      <c r="B743" t="s">
        <v>938</v>
      </c>
      <c r="C743">
        <v>40000</v>
      </c>
      <c r="D743">
        <v>734</v>
      </c>
      <c r="E743" s="14">
        <f>'Absolute counts'!E743/'Absolute counts'!E$1246*10000</f>
        <v>0</v>
      </c>
      <c r="F743" s="14">
        <f>'Absolute counts'!F743/'Absolute counts'!F$1246*10000</f>
        <v>0</v>
      </c>
      <c r="G743" s="14">
        <f>'Absolute counts'!G743/'Absolute counts'!G$1246*10000</f>
        <v>0</v>
      </c>
      <c r="H743" s="14">
        <f>'Absolute counts'!H743/'Absolute counts'!H$1246*10000</f>
        <v>0</v>
      </c>
      <c r="I743" s="14">
        <f>'Absolute counts'!I743/'Absolute counts'!I$1246*10000</f>
        <v>0</v>
      </c>
      <c r="J743" s="14">
        <f>'Absolute counts'!J743/'Absolute counts'!J$1246*10000</f>
        <v>0</v>
      </c>
      <c r="K743" s="14">
        <f>'Absolute counts'!K743/'Absolute counts'!K$1246*10000</f>
        <v>0</v>
      </c>
      <c r="L743" s="14">
        <f>'Absolute counts'!L743/'Absolute counts'!L$1246*10000</f>
        <v>0</v>
      </c>
      <c r="M743">
        <f>'Absolute counts'!M743/'Absolute counts'!M$1246*10000</f>
        <v>0</v>
      </c>
      <c r="N743">
        <f>'Absolute counts'!N743/'Absolute counts'!N$1246*10000</f>
        <v>0</v>
      </c>
      <c r="O743">
        <f>'Absolute counts'!O743/'Absolute counts'!O$1246*10000</f>
        <v>0</v>
      </c>
      <c r="P743">
        <f>'Absolute counts'!P743/'Absolute counts'!P$1246*10000</f>
        <v>0</v>
      </c>
      <c r="Q743">
        <f t="shared" si="44"/>
        <v>0</v>
      </c>
      <c r="R743" t="str">
        <f t="shared" si="45"/>
        <v/>
      </c>
      <c r="S743">
        <f t="shared" si="46"/>
        <v>0</v>
      </c>
      <c r="T743">
        <f t="shared" si="47"/>
        <v>0</v>
      </c>
    </row>
    <row r="744" spans="1:20" x14ac:dyDescent="0.25">
      <c r="A744">
        <v>752</v>
      </c>
      <c r="B744" t="s">
        <v>939</v>
      </c>
      <c r="C744">
        <v>104400</v>
      </c>
      <c r="D744">
        <v>960</v>
      </c>
      <c r="E744" s="14">
        <f>'Absolute counts'!E744/'Absolute counts'!E$1246*10000</f>
        <v>0</v>
      </c>
      <c r="F744" s="14">
        <f>'Absolute counts'!F744/'Absolute counts'!F$1246*10000</f>
        <v>0</v>
      </c>
      <c r="G744" s="14">
        <f>'Absolute counts'!G744/'Absolute counts'!G$1246*10000</f>
        <v>0</v>
      </c>
      <c r="H744" s="14">
        <f>'Absolute counts'!H744/'Absolute counts'!H$1246*10000</f>
        <v>0</v>
      </c>
      <c r="I744" s="14">
        <f>'Absolute counts'!I744/'Absolute counts'!I$1246*10000</f>
        <v>0</v>
      </c>
      <c r="J744" s="14">
        <f>'Absolute counts'!J744/'Absolute counts'!J$1246*10000</f>
        <v>0</v>
      </c>
      <c r="K744" s="14">
        <f>'Absolute counts'!K744/'Absolute counts'!K$1246*10000</f>
        <v>0</v>
      </c>
      <c r="L744" s="14">
        <f>'Absolute counts'!L744/'Absolute counts'!L$1246*10000</f>
        <v>0</v>
      </c>
      <c r="M744">
        <f>'Absolute counts'!M744/'Absolute counts'!M$1246*10000</f>
        <v>0</v>
      </c>
      <c r="N744">
        <f>'Absolute counts'!N744/'Absolute counts'!N$1246*10000</f>
        <v>0</v>
      </c>
      <c r="O744">
        <f>'Absolute counts'!O744/'Absolute counts'!O$1246*10000</f>
        <v>0</v>
      </c>
      <c r="P744">
        <f>'Absolute counts'!P744/'Absolute counts'!P$1246*10000</f>
        <v>0</v>
      </c>
      <c r="Q744">
        <f t="shared" si="44"/>
        <v>0</v>
      </c>
      <c r="R744" t="str">
        <f t="shared" si="45"/>
        <v/>
      </c>
      <c r="S744">
        <f t="shared" si="46"/>
        <v>0</v>
      </c>
      <c r="T744">
        <f t="shared" si="47"/>
        <v>0</v>
      </c>
    </row>
    <row r="745" spans="1:20" x14ac:dyDescent="0.25">
      <c r="A745">
        <v>753</v>
      </c>
      <c r="B745" t="s">
        <v>940</v>
      </c>
      <c r="C745">
        <v>114400</v>
      </c>
      <c r="D745">
        <v>46</v>
      </c>
      <c r="E745" s="14">
        <f>'Absolute counts'!E745/'Absolute counts'!E$1246*10000</f>
        <v>0</v>
      </c>
      <c r="F745" s="14">
        <f>'Absolute counts'!F745/'Absolute counts'!F$1246*10000</f>
        <v>0</v>
      </c>
      <c r="G745" s="14">
        <f>'Absolute counts'!G745/'Absolute counts'!G$1246*10000</f>
        <v>0</v>
      </c>
      <c r="H745" s="14">
        <f>'Absolute counts'!H745/'Absolute counts'!H$1246*10000</f>
        <v>0</v>
      </c>
      <c r="I745" s="14">
        <f>'Absolute counts'!I745/'Absolute counts'!I$1246*10000</f>
        <v>0</v>
      </c>
      <c r="J745" s="14">
        <f>'Absolute counts'!J745/'Absolute counts'!J$1246*10000</f>
        <v>0</v>
      </c>
      <c r="K745" s="14">
        <f>'Absolute counts'!K745/'Absolute counts'!K$1246*10000</f>
        <v>0</v>
      </c>
      <c r="L745" s="14">
        <f>'Absolute counts'!L745/'Absolute counts'!L$1246*10000</f>
        <v>0</v>
      </c>
      <c r="M745">
        <f>'Absolute counts'!M745/'Absolute counts'!M$1246*10000</f>
        <v>0</v>
      </c>
      <c r="N745">
        <f>'Absolute counts'!N745/'Absolute counts'!N$1246*10000</f>
        <v>8.5375953009075457E-3</v>
      </c>
      <c r="O745">
        <f>'Absolute counts'!O745/'Absolute counts'!O$1246*10000</f>
        <v>0</v>
      </c>
      <c r="P745">
        <f>'Absolute counts'!P745/'Absolute counts'!P$1246*10000</f>
        <v>0</v>
      </c>
      <c r="Q745">
        <f t="shared" si="44"/>
        <v>1</v>
      </c>
      <c r="R745">
        <f t="shared" si="45"/>
        <v>0.25498114530639771</v>
      </c>
      <c r="S745">
        <f t="shared" si="46"/>
        <v>0</v>
      </c>
      <c r="T745">
        <f t="shared" si="47"/>
        <v>1.7075190601815091E-3</v>
      </c>
    </row>
    <row r="746" spans="1:20" x14ac:dyDescent="0.25">
      <c r="A746">
        <v>754</v>
      </c>
      <c r="B746" t="s">
        <v>313</v>
      </c>
      <c r="C746">
        <v>48600</v>
      </c>
      <c r="D746">
        <v>493</v>
      </c>
      <c r="E746" s="14">
        <f>'Absolute counts'!E746/'Absolute counts'!E$1246*10000</f>
        <v>39.474571032149058</v>
      </c>
      <c r="F746" s="14">
        <f>'Absolute counts'!F746/'Absolute counts'!F$1246*10000</f>
        <v>51.437731326792118</v>
      </c>
      <c r="G746" s="14">
        <f>'Absolute counts'!G746/'Absolute counts'!G$1246*10000</f>
        <v>40.232502075911398</v>
      </c>
      <c r="H746" s="14">
        <f>'Absolute counts'!H746/'Absolute counts'!H$1246*10000</f>
        <v>48.335275137204277</v>
      </c>
      <c r="I746" s="14">
        <f>'Absolute counts'!I746/'Absolute counts'!I$1246*10000</f>
        <v>8.9377843910533397</v>
      </c>
      <c r="J746" s="14">
        <f>'Absolute counts'!J746/'Absolute counts'!J$1246*10000</f>
        <v>24.070839524839887</v>
      </c>
      <c r="K746" s="14">
        <f>'Absolute counts'!K746/'Absolute counts'!K$1246*10000</f>
        <v>42.250477101258468</v>
      </c>
      <c r="L746" s="14">
        <f>'Absolute counts'!L746/'Absolute counts'!L$1246*10000</f>
        <v>32.873454332906711</v>
      </c>
      <c r="M746">
        <f>'Absolute counts'!M746/'Absolute counts'!M$1246*10000</f>
        <v>45.222319218054579</v>
      </c>
      <c r="N746">
        <f>'Absolute counts'!N746/'Absolute counts'!N$1246*10000</f>
        <v>23.606451007009365</v>
      </c>
      <c r="O746">
        <f>'Absolute counts'!O746/'Absolute counts'!O$1246*10000</f>
        <v>137.68846577719418</v>
      </c>
      <c r="P746">
        <f>'Absolute counts'!P746/'Absolute counts'!P$1246*10000</f>
        <v>19.631825796255555</v>
      </c>
      <c r="Q746">
        <f t="shared" si="44"/>
        <v>1</v>
      </c>
      <c r="R746">
        <f t="shared" si="45"/>
        <v>0.44462673586510204</v>
      </c>
      <c r="S746">
        <f t="shared" si="46"/>
        <v>36.391311512744082</v>
      </c>
      <c r="T746">
        <f t="shared" si="47"/>
        <v>51.804503226284076</v>
      </c>
    </row>
    <row r="747" spans="1:20" x14ac:dyDescent="0.25">
      <c r="A747">
        <v>755</v>
      </c>
      <c r="B747" t="s">
        <v>314</v>
      </c>
      <c r="C747">
        <v>12900</v>
      </c>
      <c r="D747">
        <v>1018</v>
      </c>
      <c r="E747" s="14">
        <f>'Absolute counts'!E747/'Absolute counts'!E$1246*10000</f>
        <v>1.8825082446888863</v>
      </c>
      <c r="F747" s="14">
        <f>'Absolute counts'!F747/'Absolute counts'!F$1246*10000</f>
        <v>53.753615080588567</v>
      </c>
      <c r="G747" s="14">
        <f>'Absolute counts'!G747/'Absolute counts'!G$1246*10000</f>
        <v>45.089688300788403</v>
      </c>
      <c r="H747" s="14">
        <f>'Absolute counts'!H747/'Absolute counts'!H$1246*10000</f>
        <v>15.36657365845768</v>
      </c>
      <c r="I747" s="14">
        <f>'Absolute counts'!I747/'Absolute counts'!I$1246*10000</f>
        <v>22.399936880750232</v>
      </c>
      <c r="J747" s="14">
        <f>'Absolute counts'!J747/'Absolute counts'!J$1246*10000</f>
        <v>19.443503045786734</v>
      </c>
      <c r="K747" s="14">
        <f>'Absolute counts'!K747/'Absolute counts'!K$1246*10000</f>
        <v>3.1076913949437865</v>
      </c>
      <c r="L747" s="14">
        <f>'Absolute counts'!L747/'Absolute counts'!L$1246*10000</f>
        <v>14.894839210311503</v>
      </c>
      <c r="M747">
        <f>'Absolute counts'!M747/'Absolute counts'!M$1246*10000</f>
        <v>19.953428371076527</v>
      </c>
      <c r="N747">
        <f>'Absolute counts'!N747/'Absolute counts'!N$1246*10000</f>
        <v>16.887363505195125</v>
      </c>
      <c r="O747">
        <f>'Absolute counts'!O747/'Absolute counts'!O$1246*10000</f>
        <v>8.4789082467699952</v>
      </c>
      <c r="P747">
        <f>'Absolute counts'!P747/'Absolute counts'!P$1246*10000</f>
        <v>24.608138184721444</v>
      </c>
      <c r="Q747">
        <f t="shared" si="44"/>
        <v>1</v>
      </c>
      <c r="R747">
        <f t="shared" si="45"/>
        <v>0.5279615403747816</v>
      </c>
      <c r="S747">
        <f t="shared" si="46"/>
        <v>23.006216658000618</v>
      </c>
      <c r="T747">
        <f t="shared" si="47"/>
        <v>16.964535503614918</v>
      </c>
    </row>
    <row r="748" spans="1:20" x14ac:dyDescent="0.25">
      <c r="A748">
        <v>756</v>
      </c>
      <c r="B748" t="s">
        <v>941</v>
      </c>
      <c r="C748">
        <v>75900</v>
      </c>
      <c r="D748">
        <v>515</v>
      </c>
      <c r="E748" s="14">
        <f>'Absolute counts'!E748/'Absolute counts'!E$1246*10000</f>
        <v>0</v>
      </c>
      <c r="F748" s="14">
        <f>'Absolute counts'!F748/'Absolute counts'!F$1246*10000</f>
        <v>0</v>
      </c>
      <c r="G748" s="14">
        <f>'Absolute counts'!G748/'Absolute counts'!G$1246*10000</f>
        <v>0</v>
      </c>
      <c r="H748" s="14">
        <f>'Absolute counts'!H748/'Absolute counts'!H$1246*10000</f>
        <v>0</v>
      </c>
      <c r="I748" s="14">
        <f>'Absolute counts'!I748/'Absolute counts'!I$1246*10000</f>
        <v>0</v>
      </c>
      <c r="J748" s="14">
        <f>'Absolute counts'!J748/'Absolute counts'!J$1246*10000</f>
        <v>0</v>
      </c>
      <c r="K748" s="14">
        <f>'Absolute counts'!K748/'Absolute counts'!K$1246*10000</f>
        <v>0</v>
      </c>
      <c r="L748" s="14">
        <f>'Absolute counts'!L748/'Absolute counts'!L$1246*10000</f>
        <v>0</v>
      </c>
      <c r="M748">
        <f>'Absolute counts'!M748/'Absolute counts'!M$1246*10000</f>
        <v>0</v>
      </c>
      <c r="N748">
        <f>'Absolute counts'!N748/'Absolute counts'!N$1246*10000</f>
        <v>0</v>
      </c>
      <c r="O748">
        <f>'Absolute counts'!O748/'Absolute counts'!O$1246*10000</f>
        <v>0</v>
      </c>
      <c r="P748">
        <f>'Absolute counts'!P748/'Absolute counts'!P$1246*10000</f>
        <v>0</v>
      </c>
      <c r="Q748">
        <f t="shared" si="44"/>
        <v>0</v>
      </c>
      <c r="R748" t="str">
        <f t="shared" si="45"/>
        <v/>
      </c>
      <c r="S748">
        <f t="shared" si="46"/>
        <v>0</v>
      </c>
      <c r="T748">
        <f t="shared" si="47"/>
        <v>0</v>
      </c>
    </row>
    <row r="749" spans="1:20" x14ac:dyDescent="0.25">
      <c r="A749">
        <v>757</v>
      </c>
      <c r="B749" t="s">
        <v>315</v>
      </c>
      <c r="C749">
        <v>83100</v>
      </c>
      <c r="D749">
        <v>323</v>
      </c>
      <c r="E749" s="14">
        <f>'Absolute counts'!E749/'Absolute counts'!E$1246*10000</f>
        <v>0</v>
      </c>
      <c r="F749" s="14">
        <f>'Absolute counts'!F749/'Absolute counts'!F$1246*10000</f>
        <v>0</v>
      </c>
      <c r="G749" s="14">
        <f>'Absolute counts'!G749/'Absolute counts'!G$1246*10000</f>
        <v>0</v>
      </c>
      <c r="H749" s="14">
        <f>'Absolute counts'!H749/'Absolute counts'!H$1246*10000</f>
        <v>0</v>
      </c>
      <c r="I749" s="14">
        <f>'Absolute counts'!I749/'Absolute counts'!I$1246*10000</f>
        <v>0</v>
      </c>
      <c r="J749" s="14">
        <f>'Absolute counts'!J749/'Absolute counts'!J$1246*10000</f>
        <v>0</v>
      </c>
      <c r="K749" s="14">
        <f>'Absolute counts'!K749/'Absolute counts'!K$1246*10000</f>
        <v>0</v>
      </c>
      <c r="L749" s="14">
        <f>'Absolute counts'!L749/'Absolute counts'!L$1246*10000</f>
        <v>0</v>
      </c>
      <c r="M749">
        <f>'Absolute counts'!M749/'Absolute counts'!M$1246*10000</f>
        <v>0</v>
      </c>
      <c r="N749">
        <f>'Absolute counts'!N749/'Absolute counts'!N$1246*10000</f>
        <v>0</v>
      </c>
      <c r="O749">
        <f>'Absolute counts'!O749/'Absolute counts'!O$1246*10000</f>
        <v>0</v>
      </c>
      <c r="P749">
        <f>'Absolute counts'!P749/'Absolute counts'!P$1246*10000</f>
        <v>0</v>
      </c>
      <c r="Q749">
        <f t="shared" si="44"/>
        <v>0</v>
      </c>
      <c r="R749" t="str">
        <f t="shared" si="45"/>
        <v/>
      </c>
      <c r="S749">
        <f t="shared" si="46"/>
        <v>0</v>
      </c>
      <c r="T749">
        <f t="shared" si="47"/>
        <v>0</v>
      </c>
    </row>
    <row r="750" spans="1:20" x14ac:dyDescent="0.25">
      <c r="A750">
        <v>758</v>
      </c>
      <c r="B750" t="s">
        <v>942</v>
      </c>
      <c r="C750">
        <v>40100</v>
      </c>
      <c r="D750">
        <v>734</v>
      </c>
      <c r="E750" s="14">
        <f>'Absolute counts'!E750/'Absolute counts'!E$1246*10000</f>
        <v>0</v>
      </c>
      <c r="F750" s="14">
        <f>'Absolute counts'!F750/'Absolute counts'!F$1246*10000</f>
        <v>0</v>
      </c>
      <c r="G750" s="14">
        <f>'Absolute counts'!G750/'Absolute counts'!G$1246*10000</f>
        <v>0</v>
      </c>
      <c r="H750" s="14">
        <f>'Absolute counts'!H750/'Absolute counts'!H$1246*10000</f>
        <v>0</v>
      </c>
      <c r="I750" s="14">
        <f>'Absolute counts'!I750/'Absolute counts'!I$1246*10000</f>
        <v>0</v>
      </c>
      <c r="J750" s="14">
        <f>'Absolute counts'!J750/'Absolute counts'!J$1246*10000</f>
        <v>0</v>
      </c>
      <c r="K750" s="14">
        <f>'Absolute counts'!K750/'Absolute counts'!K$1246*10000</f>
        <v>0</v>
      </c>
      <c r="L750" s="14">
        <f>'Absolute counts'!L750/'Absolute counts'!L$1246*10000</f>
        <v>0</v>
      </c>
      <c r="M750">
        <f>'Absolute counts'!M750/'Absolute counts'!M$1246*10000</f>
        <v>0</v>
      </c>
      <c r="N750">
        <f>'Absolute counts'!N750/'Absolute counts'!N$1246*10000</f>
        <v>0</v>
      </c>
      <c r="O750">
        <f>'Absolute counts'!O750/'Absolute counts'!O$1246*10000</f>
        <v>0</v>
      </c>
      <c r="P750">
        <f>'Absolute counts'!P750/'Absolute counts'!P$1246*10000</f>
        <v>0</v>
      </c>
      <c r="Q750">
        <f t="shared" si="44"/>
        <v>0</v>
      </c>
      <c r="R750" t="str">
        <f t="shared" si="45"/>
        <v/>
      </c>
      <c r="S750">
        <f t="shared" si="46"/>
        <v>0</v>
      </c>
      <c r="T750">
        <f t="shared" si="47"/>
        <v>0</v>
      </c>
    </row>
    <row r="751" spans="1:20" x14ac:dyDescent="0.25">
      <c r="A751">
        <v>759</v>
      </c>
      <c r="B751" t="s">
        <v>316</v>
      </c>
      <c r="C751">
        <v>12300</v>
      </c>
      <c r="D751">
        <v>1027</v>
      </c>
      <c r="E751" s="14">
        <f>'Absolute counts'!E751/'Absolute counts'!E$1246*10000</f>
        <v>4.6481685054046575E-2</v>
      </c>
      <c r="F751" s="14">
        <f>'Absolute counts'!F751/'Absolute counts'!F$1246*10000</f>
        <v>1.3951106950580994E-2</v>
      </c>
      <c r="G751" s="14">
        <f>'Absolute counts'!G751/'Absolute counts'!G$1246*10000</f>
        <v>0.16071572067607748</v>
      </c>
      <c r="H751" s="14">
        <f>'Absolute counts'!H751/'Absolute counts'!H$1246*10000</f>
        <v>0.9461048329934223</v>
      </c>
      <c r="I751" s="14">
        <f>'Absolute counts'!I751/'Absolute counts'!I$1246*10000</f>
        <v>0.27121552634920476</v>
      </c>
      <c r="J751" s="14">
        <f>'Absolute counts'!J751/'Absolute counts'!J$1246*10000</f>
        <v>0.10862292204350131</v>
      </c>
      <c r="K751" s="14">
        <f>'Absolute counts'!K751/'Absolute counts'!K$1246*10000</f>
        <v>7.062934988508604E-2</v>
      </c>
      <c r="L751" s="14">
        <f>'Absolute counts'!L751/'Absolute counts'!L$1246*10000</f>
        <v>0.34264176803152302</v>
      </c>
      <c r="M751">
        <f>'Absolute counts'!M751/'Absolute counts'!M$1246*10000</f>
        <v>0.3884376424697274</v>
      </c>
      <c r="N751">
        <f>'Absolute counts'!N751/'Absolute counts'!N$1246*10000</f>
        <v>8.5375953009075467E-2</v>
      </c>
      <c r="O751">
        <f>'Absolute counts'!O751/'Absolute counts'!O$1246*10000</f>
        <v>6.5655262972776518E-2</v>
      </c>
      <c r="P751">
        <f>'Absolute counts'!P751/'Absolute counts'!P$1246*10000</f>
        <v>9.1141252536005354E-3</v>
      </c>
      <c r="Q751">
        <f t="shared" si="44"/>
        <v>1</v>
      </c>
      <c r="R751">
        <f t="shared" si="45"/>
        <v>0.75021965308543481</v>
      </c>
      <c r="S751">
        <f t="shared" si="46"/>
        <v>0.23110302056455992</v>
      </c>
      <c r="T751">
        <f t="shared" si="47"/>
        <v>0.17824495034734056</v>
      </c>
    </row>
    <row r="752" spans="1:20" x14ac:dyDescent="0.25">
      <c r="A752">
        <v>760</v>
      </c>
      <c r="B752" t="s">
        <v>943</v>
      </c>
      <c r="C752">
        <v>108600</v>
      </c>
      <c r="D752">
        <v>1000</v>
      </c>
      <c r="E752" s="14">
        <f>'Absolute counts'!E752/'Absolute counts'!E$1246*10000</f>
        <v>0</v>
      </c>
      <c r="F752" s="14">
        <f>'Absolute counts'!F752/'Absolute counts'!F$1246*10000</f>
        <v>0</v>
      </c>
      <c r="G752" s="14">
        <f>'Absolute counts'!G752/'Absolute counts'!G$1246*10000</f>
        <v>0</v>
      </c>
      <c r="H752" s="14">
        <f>'Absolute counts'!H752/'Absolute counts'!H$1246*10000</f>
        <v>0</v>
      </c>
      <c r="I752" s="14">
        <f>'Absolute counts'!I752/'Absolute counts'!I$1246*10000</f>
        <v>0</v>
      </c>
      <c r="J752" s="14">
        <f>'Absolute counts'!J752/'Absolute counts'!J$1246*10000</f>
        <v>0</v>
      </c>
      <c r="K752" s="14">
        <f>'Absolute counts'!K752/'Absolute counts'!K$1246*10000</f>
        <v>0</v>
      </c>
      <c r="L752" s="14">
        <f>'Absolute counts'!L752/'Absolute counts'!L$1246*10000</f>
        <v>0</v>
      </c>
      <c r="M752">
        <f>'Absolute counts'!M752/'Absolute counts'!M$1246*10000</f>
        <v>0</v>
      </c>
      <c r="N752">
        <f>'Absolute counts'!N752/'Absolute counts'!N$1246*10000</f>
        <v>0</v>
      </c>
      <c r="O752">
        <f>'Absolute counts'!O752/'Absolute counts'!O$1246*10000</f>
        <v>0</v>
      </c>
      <c r="P752">
        <f>'Absolute counts'!P752/'Absolute counts'!P$1246*10000</f>
        <v>0</v>
      </c>
      <c r="Q752">
        <f t="shared" si="44"/>
        <v>0</v>
      </c>
      <c r="R752" t="str">
        <f t="shared" si="45"/>
        <v/>
      </c>
      <c r="S752">
        <f t="shared" si="46"/>
        <v>0</v>
      </c>
      <c r="T752">
        <f t="shared" si="47"/>
        <v>0</v>
      </c>
    </row>
    <row r="753" spans="1:20" x14ac:dyDescent="0.25">
      <c r="A753">
        <v>761</v>
      </c>
      <c r="B753" t="s">
        <v>944</v>
      </c>
      <c r="C753">
        <v>76800</v>
      </c>
      <c r="D753">
        <v>693</v>
      </c>
      <c r="E753" s="14">
        <f>'Absolute counts'!E753/'Absolute counts'!E$1246*10000</f>
        <v>0</v>
      </c>
      <c r="F753" s="14">
        <f>'Absolute counts'!F753/'Absolute counts'!F$1246*10000</f>
        <v>0</v>
      </c>
      <c r="G753" s="14">
        <f>'Absolute counts'!G753/'Absolute counts'!G$1246*10000</f>
        <v>0</v>
      </c>
      <c r="H753" s="14">
        <f>'Absolute counts'!H753/'Absolute counts'!H$1246*10000</f>
        <v>0</v>
      </c>
      <c r="I753" s="14">
        <f>'Absolute counts'!I753/'Absolute counts'!I$1246*10000</f>
        <v>0</v>
      </c>
      <c r="J753" s="14">
        <f>'Absolute counts'!J753/'Absolute counts'!J$1246*10000</f>
        <v>0</v>
      </c>
      <c r="K753" s="14">
        <f>'Absolute counts'!K753/'Absolute counts'!K$1246*10000</f>
        <v>0</v>
      </c>
      <c r="L753" s="14">
        <f>'Absolute counts'!L753/'Absolute counts'!L$1246*10000</f>
        <v>0</v>
      </c>
      <c r="M753">
        <f>'Absolute counts'!M753/'Absolute counts'!M$1246*10000</f>
        <v>0</v>
      </c>
      <c r="N753">
        <f>'Absolute counts'!N753/'Absolute counts'!N$1246*10000</f>
        <v>0</v>
      </c>
      <c r="O753">
        <f>'Absolute counts'!O753/'Absolute counts'!O$1246*10000</f>
        <v>0</v>
      </c>
      <c r="P753">
        <f>'Absolute counts'!P753/'Absolute counts'!P$1246*10000</f>
        <v>0</v>
      </c>
      <c r="Q753">
        <f t="shared" si="44"/>
        <v>0</v>
      </c>
      <c r="R753" t="str">
        <f t="shared" si="45"/>
        <v/>
      </c>
      <c r="S753">
        <f t="shared" si="46"/>
        <v>0</v>
      </c>
      <c r="T753">
        <f t="shared" si="47"/>
        <v>0</v>
      </c>
    </row>
    <row r="754" spans="1:20" x14ac:dyDescent="0.25">
      <c r="A754">
        <v>762</v>
      </c>
      <c r="B754" t="s">
        <v>945</v>
      </c>
      <c r="C754">
        <v>113800</v>
      </c>
      <c r="D754">
        <v>182</v>
      </c>
      <c r="E754" s="14">
        <f>'Absolute counts'!E754/'Absolute counts'!E$1246*10000</f>
        <v>0</v>
      </c>
      <c r="F754" s="14">
        <f>'Absolute counts'!F754/'Absolute counts'!F$1246*10000</f>
        <v>0</v>
      </c>
      <c r="G754" s="14">
        <f>'Absolute counts'!G754/'Absolute counts'!G$1246*10000</f>
        <v>0</v>
      </c>
      <c r="H754" s="14">
        <f>'Absolute counts'!H754/'Absolute counts'!H$1246*10000</f>
        <v>0</v>
      </c>
      <c r="I754" s="14">
        <f>'Absolute counts'!I754/'Absolute counts'!I$1246*10000</f>
        <v>0</v>
      </c>
      <c r="J754" s="14">
        <f>'Absolute counts'!J754/'Absolute counts'!J$1246*10000</f>
        <v>0</v>
      </c>
      <c r="K754" s="14">
        <f>'Absolute counts'!K754/'Absolute counts'!K$1246*10000</f>
        <v>0</v>
      </c>
      <c r="L754" s="14">
        <f>'Absolute counts'!L754/'Absolute counts'!L$1246*10000</f>
        <v>0</v>
      </c>
      <c r="M754">
        <f>'Absolute counts'!M754/'Absolute counts'!M$1246*10000</f>
        <v>0</v>
      </c>
      <c r="N754">
        <f>'Absolute counts'!N754/'Absolute counts'!N$1246*10000</f>
        <v>0</v>
      </c>
      <c r="O754">
        <f>'Absolute counts'!O754/'Absolute counts'!O$1246*10000</f>
        <v>0</v>
      </c>
      <c r="P754">
        <f>'Absolute counts'!P754/'Absolute counts'!P$1246*10000</f>
        <v>0</v>
      </c>
      <c r="Q754">
        <f t="shared" si="44"/>
        <v>0</v>
      </c>
      <c r="R754" t="str">
        <f t="shared" si="45"/>
        <v/>
      </c>
      <c r="S754">
        <f t="shared" si="46"/>
        <v>0</v>
      </c>
      <c r="T754">
        <f t="shared" si="47"/>
        <v>0</v>
      </c>
    </row>
    <row r="755" spans="1:20" x14ac:dyDescent="0.25">
      <c r="A755">
        <v>763</v>
      </c>
      <c r="B755" t="s">
        <v>946</v>
      </c>
      <c r="C755">
        <v>73000</v>
      </c>
      <c r="D755">
        <v>141</v>
      </c>
      <c r="E755" s="14">
        <f>'Absolute counts'!E755/'Absolute counts'!E$1246*10000</f>
        <v>0</v>
      </c>
      <c r="F755" s="14">
        <f>'Absolute counts'!F755/'Absolute counts'!F$1246*10000</f>
        <v>0</v>
      </c>
      <c r="G755" s="14">
        <f>'Absolute counts'!G755/'Absolute counts'!G$1246*10000</f>
        <v>0</v>
      </c>
      <c r="H755" s="14">
        <f>'Absolute counts'!H755/'Absolute counts'!H$1246*10000</f>
        <v>0</v>
      </c>
      <c r="I755" s="14">
        <f>'Absolute counts'!I755/'Absolute counts'!I$1246*10000</f>
        <v>0</v>
      </c>
      <c r="J755" s="14">
        <f>'Absolute counts'!J755/'Absolute counts'!J$1246*10000</f>
        <v>0</v>
      </c>
      <c r="K755" s="14">
        <f>'Absolute counts'!K755/'Absolute counts'!K$1246*10000</f>
        <v>0</v>
      </c>
      <c r="L755" s="14">
        <f>'Absolute counts'!L755/'Absolute counts'!L$1246*10000</f>
        <v>0</v>
      </c>
      <c r="M755">
        <f>'Absolute counts'!M755/'Absolute counts'!M$1246*10000</f>
        <v>0</v>
      </c>
      <c r="N755">
        <f>'Absolute counts'!N755/'Absolute counts'!N$1246*10000</f>
        <v>0</v>
      </c>
      <c r="O755">
        <f>'Absolute counts'!O755/'Absolute counts'!O$1246*10000</f>
        <v>0</v>
      </c>
      <c r="P755">
        <f>'Absolute counts'!P755/'Absolute counts'!P$1246*10000</f>
        <v>0</v>
      </c>
      <c r="Q755">
        <f t="shared" si="44"/>
        <v>0</v>
      </c>
      <c r="R755" t="str">
        <f t="shared" si="45"/>
        <v/>
      </c>
      <c r="S755">
        <f t="shared" si="46"/>
        <v>0</v>
      </c>
      <c r="T755">
        <f t="shared" si="47"/>
        <v>0</v>
      </c>
    </row>
    <row r="756" spans="1:20" x14ac:dyDescent="0.25">
      <c r="A756">
        <v>764</v>
      </c>
      <c r="B756" t="s">
        <v>947</v>
      </c>
      <c r="C756">
        <v>41800</v>
      </c>
      <c r="D756">
        <v>918</v>
      </c>
      <c r="E756" s="14">
        <f>'Absolute counts'!E756/'Absolute counts'!E$1246*10000</f>
        <v>0</v>
      </c>
      <c r="F756" s="14">
        <f>'Absolute counts'!F756/'Absolute counts'!F$1246*10000</f>
        <v>0</v>
      </c>
      <c r="G756" s="14">
        <f>'Absolute counts'!G756/'Absolute counts'!G$1246*10000</f>
        <v>0</v>
      </c>
      <c r="H756" s="14">
        <f>'Absolute counts'!H756/'Absolute counts'!H$1246*10000</f>
        <v>0</v>
      </c>
      <c r="I756" s="14">
        <f>'Absolute counts'!I756/'Absolute counts'!I$1246*10000</f>
        <v>0</v>
      </c>
      <c r="J756" s="14">
        <f>'Absolute counts'!J756/'Absolute counts'!J$1246*10000</f>
        <v>0</v>
      </c>
      <c r="K756" s="14">
        <f>'Absolute counts'!K756/'Absolute counts'!K$1246*10000</f>
        <v>0</v>
      </c>
      <c r="L756" s="14">
        <f>'Absolute counts'!L756/'Absolute counts'!L$1246*10000</f>
        <v>0</v>
      </c>
      <c r="M756">
        <f>'Absolute counts'!M756/'Absolute counts'!M$1246*10000</f>
        <v>0</v>
      </c>
      <c r="N756">
        <f>'Absolute counts'!N756/'Absolute counts'!N$1246*10000</f>
        <v>0</v>
      </c>
      <c r="O756">
        <f>'Absolute counts'!O756/'Absolute counts'!O$1246*10000</f>
        <v>0</v>
      </c>
      <c r="P756">
        <f>'Absolute counts'!P756/'Absolute counts'!P$1246*10000</f>
        <v>0</v>
      </c>
      <c r="Q756">
        <f t="shared" si="44"/>
        <v>0</v>
      </c>
      <c r="R756" t="str">
        <f t="shared" si="45"/>
        <v/>
      </c>
      <c r="S756">
        <f t="shared" si="46"/>
        <v>0</v>
      </c>
      <c r="T756">
        <f t="shared" si="47"/>
        <v>0</v>
      </c>
    </row>
    <row r="757" spans="1:20" x14ac:dyDescent="0.25">
      <c r="A757">
        <v>765</v>
      </c>
      <c r="B757" t="s">
        <v>948</v>
      </c>
      <c r="C757">
        <v>96400</v>
      </c>
      <c r="D757">
        <v>370</v>
      </c>
      <c r="E757" s="14">
        <f>'Absolute counts'!E757/'Absolute counts'!E$1246*10000</f>
        <v>0</v>
      </c>
      <c r="F757" s="14">
        <f>'Absolute counts'!F757/'Absolute counts'!F$1246*10000</f>
        <v>0</v>
      </c>
      <c r="G757" s="14">
        <f>'Absolute counts'!G757/'Absolute counts'!G$1246*10000</f>
        <v>0</v>
      </c>
      <c r="H757" s="14">
        <f>'Absolute counts'!H757/'Absolute counts'!H$1246*10000</f>
        <v>0</v>
      </c>
      <c r="I757" s="14">
        <f>'Absolute counts'!I757/'Absolute counts'!I$1246*10000</f>
        <v>0</v>
      </c>
      <c r="J757" s="14">
        <f>'Absolute counts'!J757/'Absolute counts'!J$1246*10000</f>
        <v>0</v>
      </c>
      <c r="K757" s="14">
        <f>'Absolute counts'!K757/'Absolute counts'!K$1246*10000</f>
        <v>0</v>
      </c>
      <c r="L757" s="14">
        <f>'Absolute counts'!L757/'Absolute counts'!L$1246*10000</f>
        <v>0</v>
      </c>
      <c r="M757">
        <f>'Absolute counts'!M757/'Absolute counts'!M$1246*10000</f>
        <v>0</v>
      </c>
      <c r="N757">
        <f>'Absolute counts'!N757/'Absolute counts'!N$1246*10000</f>
        <v>0</v>
      </c>
      <c r="O757">
        <f>'Absolute counts'!O757/'Absolute counts'!O$1246*10000</f>
        <v>0</v>
      </c>
      <c r="P757">
        <f>'Absolute counts'!P757/'Absolute counts'!P$1246*10000</f>
        <v>0</v>
      </c>
      <c r="Q757">
        <f t="shared" si="44"/>
        <v>0</v>
      </c>
      <c r="R757" t="str">
        <f t="shared" si="45"/>
        <v/>
      </c>
      <c r="S757">
        <f t="shared" si="46"/>
        <v>0</v>
      </c>
      <c r="T757">
        <f t="shared" si="47"/>
        <v>0</v>
      </c>
    </row>
    <row r="758" spans="1:20" x14ac:dyDescent="0.25">
      <c r="A758">
        <v>766</v>
      </c>
      <c r="B758" t="s">
        <v>949</v>
      </c>
      <c r="C758">
        <v>40200</v>
      </c>
      <c r="D758">
        <v>726</v>
      </c>
      <c r="E758" s="14">
        <f>'Absolute counts'!E758/'Absolute counts'!E$1246*10000</f>
        <v>0</v>
      </c>
      <c r="F758" s="14">
        <f>'Absolute counts'!F758/'Absolute counts'!F$1246*10000</f>
        <v>0</v>
      </c>
      <c r="G758" s="14">
        <f>'Absolute counts'!G758/'Absolute counts'!G$1246*10000</f>
        <v>0</v>
      </c>
      <c r="H758" s="14">
        <f>'Absolute counts'!H758/'Absolute counts'!H$1246*10000</f>
        <v>0</v>
      </c>
      <c r="I758" s="14">
        <f>'Absolute counts'!I758/'Absolute counts'!I$1246*10000</f>
        <v>0</v>
      </c>
      <c r="J758" s="14">
        <f>'Absolute counts'!J758/'Absolute counts'!J$1246*10000</f>
        <v>0</v>
      </c>
      <c r="K758" s="14">
        <f>'Absolute counts'!K758/'Absolute counts'!K$1246*10000</f>
        <v>0</v>
      </c>
      <c r="L758" s="14">
        <f>'Absolute counts'!L758/'Absolute counts'!L$1246*10000</f>
        <v>0</v>
      </c>
      <c r="M758">
        <f>'Absolute counts'!M758/'Absolute counts'!M$1246*10000</f>
        <v>0</v>
      </c>
      <c r="N758">
        <f>'Absolute counts'!N758/'Absolute counts'!N$1246*10000</f>
        <v>0</v>
      </c>
      <c r="O758">
        <f>'Absolute counts'!O758/'Absolute counts'!O$1246*10000</f>
        <v>0</v>
      </c>
      <c r="P758">
        <f>'Absolute counts'!P758/'Absolute counts'!P$1246*10000</f>
        <v>0</v>
      </c>
      <c r="Q758">
        <f t="shared" si="44"/>
        <v>0</v>
      </c>
      <c r="R758" t="str">
        <f t="shared" si="45"/>
        <v/>
      </c>
      <c r="S758">
        <f t="shared" si="46"/>
        <v>0</v>
      </c>
      <c r="T758">
        <f t="shared" si="47"/>
        <v>0</v>
      </c>
    </row>
    <row r="759" spans="1:20" x14ac:dyDescent="0.25">
      <c r="A759">
        <v>767</v>
      </c>
      <c r="B759" t="s">
        <v>317</v>
      </c>
      <c r="C759">
        <v>2400</v>
      </c>
      <c r="D759">
        <v>993</v>
      </c>
      <c r="E759" s="14">
        <f>'Absolute counts'!E759/'Absolute counts'!E$1246*10000</f>
        <v>36.18599181457526</v>
      </c>
      <c r="F759" s="14">
        <f>'Absolute counts'!F759/'Absolute counts'!F$1246*10000</f>
        <v>22.558939939089466</v>
      </c>
      <c r="G759" s="14">
        <f>'Absolute counts'!G759/'Absolute counts'!G$1246*10000</f>
        <v>47.482566808632221</v>
      </c>
      <c r="H759" s="14">
        <f>'Absolute counts'!H759/'Absolute counts'!H$1246*10000</f>
        <v>24.240121406613728</v>
      </c>
      <c r="I759" s="14">
        <f>'Absolute counts'!I759/'Absolute counts'!I$1246*10000</f>
        <v>31.140473616276878</v>
      </c>
      <c r="J759" s="14">
        <f>'Absolute counts'!J759/'Absolute counts'!J$1246*10000</f>
        <v>25.157068745274902</v>
      </c>
      <c r="K759" s="14">
        <f>'Absolute counts'!K759/'Absolute counts'!K$1246*10000</f>
        <v>123.65786577880864</v>
      </c>
      <c r="L759" s="14">
        <f>'Absolute counts'!L759/'Absolute counts'!L$1246*10000</f>
        <v>36.844067762448475</v>
      </c>
      <c r="M759">
        <f>'Absolute counts'!M759/'Absolute counts'!M$1246*10000</f>
        <v>45.733421379198965</v>
      </c>
      <c r="N759">
        <f>'Absolute counts'!N759/'Absolute counts'!N$1246*10000</f>
        <v>125.10138394419828</v>
      </c>
      <c r="O759">
        <f>'Absolute counts'!O759/'Absolute counts'!O$1246*10000</f>
        <v>38.792881093629099</v>
      </c>
      <c r="P759">
        <f>'Absolute counts'!P759/'Absolute counts'!P$1246*10000</f>
        <v>147.35717710021345</v>
      </c>
      <c r="Q759">
        <f t="shared" si="44"/>
        <v>1</v>
      </c>
      <c r="R759">
        <f t="shared" si="45"/>
        <v>0.20817462194717848</v>
      </c>
      <c r="S759">
        <f t="shared" si="46"/>
        <v>44.34614687275301</v>
      </c>
      <c r="T759">
        <f t="shared" si="47"/>
        <v>78.765786255937655</v>
      </c>
    </row>
    <row r="760" spans="1:20" x14ac:dyDescent="0.25">
      <c r="A760">
        <v>768</v>
      </c>
      <c r="B760" t="s">
        <v>950</v>
      </c>
      <c r="C760">
        <v>110600</v>
      </c>
      <c r="D760">
        <v>991</v>
      </c>
      <c r="E760" s="14">
        <f>'Absolute counts'!E760/'Absolute counts'!E$1246*10000</f>
        <v>0</v>
      </c>
      <c r="F760" s="14">
        <f>'Absolute counts'!F760/'Absolute counts'!F$1246*10000</f>
        <v>0</v>
      </c>
      <c r="G760" s="14">
        <f>'Absolute counts'!G760/'Absolute counts'!G$1246*10000</f>
        <v>0</v>
      </c>
      <c r="H760" s="14">
        <f>'Absolute counts'!H760/'Absolute counts'!H$1246*10000</f>
        <v>0</v>
      </c>
      <c r="I760" s="14">
        <f>'Absolute counts'!I760/'Absolute counts'!I$1246*10000</f>
        <v>0</v>
      </c>
      <c r="J760" s="14">
        <f>'Absolute counts'!J760/'Absolute counts'!J$1246*10000</f>
        <v>0</v>
      </c>
      <c r="K760" s="14">
        <f>'Absolute counts'!K760/'Absolute counts'!K$1246*10000</f>
        <v>0</v>
      </c>
      <c r="L760" s="14">
        <f>'Absolute counts'!L760/'Absolute counts'!L$1246*10000</f>
        <v>0</v>
      </c>
      <c r="M760">
        <f>'Absolute counts'!M760/'Absolute counts'!M$1246*10000</f>
        <v>0</v>
      </c>
      <c r="N760">
        <f>'Absolute counts'!N760/'Absolute counts'!N$1246*10000</f>
        <v>0</v>
      </c>
      <c r="O760">
        <f>'Absolute counts'!O760/'Absolute counts'!O$1246*10000</f>
        <v>0</v>
      </c>
      <c r="P760">
        <f>'Absolute counts'!P760/'Absolute counts'!P$1246*10000</f>
        <v>0</v>
      </c>
      <c r="Q760">
        <f t="shared" si="44"/>
        <v>0</v>
      </c>
      <c r="R760" t="str">
        <f t="shared" si="45"/>
        <v/>
      </c>
      <c r="S760">
        <f t="shared" si="46"/>
        <v>0</v>
      </c>
      <c r="T760">
        <f t="shared" si="47"/>
        <v>0</v>
      </c>
    </row>
    <row r="761" spans="1:20" x14ac:dyDescent="0.25">
      <c r="A761">
        <v>769</v>
      </c>
      <c r="B761" t="s">
        <v>951</v>
      </c>
      <c r="C761">
        <v>76900</v>
      </c>
      <c r="D761">
        <v>693</v>
      </c>
      <c r="E761" s="14">
        <f>'Absolute counts'!E761/'Absolute counts'!E$1246*10000</f>
        <v>0</v>
      </c>
      <c r="F761" s="14">
        <f>'Absolute counts'!F761/'Absolute counts'!F$1246*10000</f>
        <v>0</v>
      </c>
      <c r="G761" s="14">
        <f>'Absolute counts'!G761/'Absolute counts'!G$1246*10000</f>
        <v>0</v>
      </c>
      <c r="H761" s="14">
        <f>'Absolute counts'!H761/'Absolute counts'!H$1246*10000</f>
        <v>0</v>
      </c>
      <c r="I761" s="14">
        <f>'Absolute counts'!I761/'Absolute counts'!I$1246*10000</f>
        <v>0</v>
      </c>
      <c r="J761" s="14">
        <f>'Absolute counts'!J761/'Absolute counts'!J$1246*10000</f>
        <v>0</v>
      </c>
      <c r="K761" s="14">
        <f>'Absolute counts'!K761/'Absolute counts'!K$1246*10000</f>
        <v>0</v>
      </c>
      <c r="L761" s="14">
        <f>'Absolute counts'!L761/'Absolute counts'!L$1246*10000</f>
        <v>0</v>
      </c>
      <c r="M761">
        <f>'Absolute counts'!M761/'Absolute counts'!M$1246*10000</f>
        <v>0</v>
      </c>
      <c r="N761">
        <f>'Absolute counts'!N761/'Absolute counts'!N$1246*10000</f>
        <v>0</v>
      </c>
      <c r="O761">
        <f>'Absolute counts'!O761/'Absolute counts'!O$1246*10000</f>
        <v>0</v>
      </c>
      <c r="P761">
        <f>'Absolute counts'!P761/'Absolute counts'!P$1246*10000</f>
        <v>0</v>
      </c>
      <c r="Q761">
        <f t="shared" si="44"/>
        <v>0</v>
      </c>
      <c r="R761" t="str">
        <f t="shared" si="45"/>
        <v/>
      </c>
      <c r="S761">
        <f t="shared" si="46"/>
        <v>0</v>
      </c>
      <c r="T761">
        <f t="shared" si="47"/>
        <v>0</v>
      </c>
    </row>
    <row r="762" spans="1:20" x14ac:dyDescent="0.25">
      <c r="A762">
        <v>770</v>
      </c>
      <c r="B762" t="s">
        <v>952</v>
      </c>
      <c r="C762">
        <v>113900</v>
      </c>
      <c r="D762">
        <v>182</v>
      </c>
      <c r="E762" s="14">
        <f>'Absolute counts'!E762/'Absolute counts'!E$1246*10000</f>
        <v>0</v>
      </c>
      <c r="F762" s="14">
        <f>'Absolute counts'!F762/'Absolute counts'!F$1246*10000</f>
        <v>0</v>
      </c>
      <c r="G762" s="14">
        <f>'Absolute counts'!G762/'Absolute counts'!G$1246*10000</f>
        <v>0</v>
      </c>
      <c r="H762" s="14">
        <f>'Absolute counts'!H762/'Absolute counts'!H$1246*10000</f>
        <v>0</v>
      </c>
      <c r="I762" s="14">
        <f>'Absolute counts'!I762/'Absolute counts'!I$1246*10000</f>
        <v>0</v>
      </c>
      <c r="J762" s="14">
        <f>'Absolute counts'!J762/'Absolute counts'!J$1246*10000</f>
        <v>0</v>
      </c>
      <c r="K762" s="14">
        <f>'Absolute counts'!K762/'Absolute counts'!K$1246*10000</f>
        <v>0</v>
      </c>
      <c r="L762" s="14">
        <f>'Absolute counts'!L762/'Absolute counts'!L$1246*10000</f>
        <v>0</v>
      </c>
      <c r="M762">
        <f>'Absolute counts'!M762/'Absolute counts'!M$1246*10000</f>
        <v>0</v>
      </c>
      <c r="N762">
        <f>'Absolute counts'!N762/'Absolute counts'!N$1246*10000</f>
        <v>0</v>
      </c>
      <c r="O762">
        <f>'Absolute counts'!O762/'Absolute counts'!O$1246*10000</f>
        <v>0</v>
      </c>
      <c r="P762">
        <f>'Absolute counts'!P762/'Absolute counts'!P$1246*10000</f>
        <v>0</v>
      </c>
      <c r="Q762">
        <f t="shared" si="44"/>
        <v>0</v>
      </c>
      <c r="R762" t="str">
        <f t="shared" si="45"/>
        <v/>
      </c>
      <c r="S762">
        <f t="shared" si="46"/>
        <v>0</v>
      </c>
      <c r="T762">
        <f t="shared" si="47"/>
        <v>0</v>
      </c>
    </row>
    <row r="763" spans="1:20" x14ac:dyDescent="0.25">
      <c r="A763">
        <v>771</v>
      </c>
      <c r="B763" t="s">
        <v>318</v>
      </c>
      <c r="C763">
        <v>84700</v>
      </c>
      <c r="D763">
        <v>1065</v>
      </c>
      <c r="E763" s="14">
        <f>'Absolute counts'!E763/'Absolute counts'!E$1246*10000</f>
        <v>9.9470806015659683</v>
      </c>
      <c r="F763" s="14">
        <f>'Absolute counts'!F763/'Absolute counts'!F$1246*10000</f>
        <v>2.38563928854935</v>
      </c>
      <c r="G763" s="14">
        <f>'Absolute counts'!G763/'Absolute counts'!G$1246*10000</f>
        <v>19.982321270725631</v>
      </c>
      <c r="H763" s="14">
        <f>'Absolute counts'!H763/'Absolute counts'!H$1246*10000</f>
        <v>17.563978431861759</v>
      </c>
      <c r="I763" s="14">
        <f>'Absolute counts'!I763/'Absolute counts'!I$1246*10000</f>
        <v>0.65338285893217507</v>
      </c>
      <c r="J763" s="14">
        <f>'Absolute counts'!J763/'Absolute counts'!J$1246*10000</f>
        <v>32.45652910659819</v>
      </c>
      <c r="K763" s="14">
        <f>'Absolute counts'!K763/'Absolute counts'!K$1246*10000</f>
        <v>40.555372704016406</v>
      </c>
      <c r="L763" s="14">
        <f>'Absolute counts'!L763/'Absolute counts'!L$1246*10000</f>
        <v>31.764907436334138</v>
      </c>
      <c r="M763">
        <f>'Absolute counts'!M763/'Absolute counts'!M$1246*10000</f>
        <v>53.195512931906883</v>
      </c>
      <c r="N763">
        <f>'Absolute counts'!N763/'Absolute counts'!N$1246*10000</f>
        <v>6.360508499176122</v>
      </c>
      <c r="O763">
        <f>'Absolute counts'!O763/'Absolute counts'!O$1246*10000</f>
        <v>11.883602598072549</v>
      </c>
      <c r="P763">
        <f>'Absolute counts'!P763/'Absolute counts'!P$1246*10000</f>
        <v>45.59796864376348</v>
      </c>
      <c r="Q763">
        <f t="shared" si="44"/>
        <v>1</v>
      </c>
      <c r="R763">
        <f t="shared" si="45"/>
        <v>0.26009000594129977</v>
      </c>
      <c r="S763">
        <f t="shared" si="46"/>
        <v>17.649186323178498</v>
      </c>
      <c r="T763">
        <f t="shared" si="47"/>
        <v>29.760500021850635</v>
      </c>
    </row>
    <row r="764" spans="1:20" x14ac:dyDescent="0.25">
      <c r="A764">
        <v>772</v>
      </c>
      <c r="B764" t="s">
        <v>319</v>
      </c>
      <c r="C764">
        <v>19800</v>
      </c>
      <c r="D764">
        <v>48</v>
      </c>
      <c r="E764" s="14">
        <f>'Absolute counts'!E764/'Absolute counts'!E$1246*10000</f>
        <v>2.2195004613307239</v>
      </c>
      <c r="F764" s="14">
        <f>'Absolute counts'!F764/'Absolute counts'!F$1246*10000</f>
        <v>14.648662298110045</v>
      </c>
      <c r="G764" s="14">
        <f>'Absolute counts'!G764/'Absolute counts'!G$1246*10000</f>
        <v>4.9464727363637175</v>
      </c>
      <c r="H764" s="14">
        <f>'Absolute counts'!H764/'Absolute counts'!H$1246*10000</f>
        <v>2.7543858444405274</v>
      </c>
      <c r="I764" s="14">
        <f>'Absolute counts'!I764/'Absolute counts'!I$1246*10000</f>
        <v>4.3024644861760208</v>
      </c>
      <c r="J764" s="14">
        <f>'Absolute counts'!J764/'Absolute counts'!J$1246*10000</f>
        <v>12.165767268872147</v>
      </c>
      <c r="K764" s="14">
        <f>'Absolute counts'!K764/'Absolute counts'!K$1246*10000</f>
        <v>4.2377609931051628E-2</v>
      </c>
      <c r="L764" s="14">
        <f>'Absolute counts'!L764/'Absolute counts'!L$1246*10000</f>
        <v>2.8620665329691923</v>
      </c>
      <c r="M764">
        <f>'Absolute counts'!M764/'Absolute counts'!M$1246*10000</f>
        <v>9.3020593328276835</v>
      </c>
      <c r="N764">
        <f>'Absolute counts'!N764/'Absolute counts'!N$1246*10000</f>
        <v>19.849909074610046</v>
      </c>
      <c r="O764">
        <f>'Absolute counts'!O764/'Absolute counts'!O$1246*10000</f>
        <v>2.1947616479471006</v>
      </c>
      <c r="P764">
        <f>'Absolute counts'!P764/'Absolute counts'!P$1246*10000</f>
        <v>6.1338062956731596</v>
      </c>
      <c r="Q764">
        <f t="shared" si="44"/>
        <v>1</v>
      </c>
      <c r="R764">
        <f t="shared" si="45"/>
        <v>0.55714898363875553</v>
      </c>
      <c r="S764">
        <f t="shared" si="46"/>
        <v>5.8685186721748908</v>
      </c>
      <c r="T764">
        <f t="shared" si="47"/>
        <v>8.0685205768054367</v>
      </c>
    </row>
    <row r="765" spans="1:20" x14ac:dyDescent="0.25">
      <c r="A765">
        <v>773</v>
      </c>
      <c r="B765" t="s">
        <v>953</v>
      </c>
      <c r="C765">
        <v>96500</v>
      </c>
      <c r="D765">
        <v>370</v>
      </c>
      <c r="E765" s="14">
        <f>'Absolute counts'!E765/'Absolute counts'!E$1246*10000</f>
        <v>0</v>
      </c>
      <c r="F765" s="14">
        <f>'Absolute counts'!F765/'Absolute counts'!F$1246*10000</f>
        <v>0</v>
      </c>
      <c r="G765" s="14">
        <f>'Absolute counts'!G765/'Absolute counts'!G$1246*10000</f>
        <v>0</v>
      </c>
      <c r="H765" s="14">
        <f>'Absolute counts'!H765/'Absolute counts'!H$1246*10000</f>
        <v>0</v>
      </c>
      <c r="I765" s="14">
        <f>'Absolute counts'!I765/'Absolute counts'!I$1246*10000</f>
        <v>0</v>
      </c>
      <c r="J765" s="14">
        <f>'Absolute counts'!J765/'Absolute counts'!J$1246*10000</f>
        <v>0</v>
      </c>
      <c r="K765" s="14">
        <f>'Absolute counts'!K765/'Absolute counts'!K$1246*10000</f>
        <v>0</v>
      </c>
      <c r="L765" s="14">
        <f>'Absolute counts'!L765/'Absolute counts'!L$1246*10000</f>
        <v>0</v>
      </c>
      <c r="M765">
        <f>'Absolute counts'!M765/'Absolute counts'!M$1246*10000</f>
        <v>0</v>
      </c>
      <c r="N765">
        <f>'Absolute counts'!N765/'Absolute counts'!N$1246*10000</f>
        <v>0</v>
      </c>
      <c r="O765">
        <f>'Absolute counts'!O765/'Absolute counts'!O$1246*10000</f>
        <v>0</v>
      </c>
      <c r="P765">
        <f>'Absolute counts'!P765/'Absolute counts'!P$1246*10000</f>
        <v>0</v>
      </c>
      <c r="Q765">
        <f t="shared" si="44"/>
        <v>0</v>
      </c>
      <c r="R765" t="str">
        <f t="shared" si="45"/>
        <v/>
      </c>
      <c r="S765">
        <f t="shared" si="46"/>
        <v>0</v>
      </c>
      <c r="T765">
        <f t="shared" si="47"/>
        <v>0</v>
      </c>
    </row>
    <row r="766" spans="1:20" x14ac:dyDescent="0.25">
      <c r="A766">
        <v>774</v>
      </c>
      <c r="B766" t="s">
        <v>320</v>
      </c>
      <c r="C766">
        <v>25600</v>
      </c>
      <c r="D766">
        <v>894</v>
      </c>
      <c r="E766" s="14">
        <f>'Absolute counts'!E766/'Absolute counts'!E$1246*10000</f>
        <v>4.1717312336006804</v>
      </c>
      <c r="F766" s="14">
        <f>'Absolute counts'!F766/'Absolute counts'!F$1246*10000</f>
        <v>1.6183284062673955</v>
      </c>
      <c r="G766" s="14">
        <f>'Absolute counts'!G766/'Absolute counts'!G$1246*10000</f>
        <v>2.3928785078438199</v>
      </c>
      <c r="H766" s="14">
        <f>'Absolute counts'!H766/'Absolute counts'!H$1246*10000</f>
        <v>4.3566601583810014</v>
      </c>
      <c r="I766" s="14">
        <f>'Absolute counts'!I766/'Absolute counts'!I$1246*10000</f>
        <v>6.2256291275612918</v>
      </c>
      <c r="J766" s="14">
        <f>'Absolute counts'!J766/'Absolute counts'!J$1246*10000</f>
        <v>5.4745952709924657</v>
      </c>
      <c r="K766" s="14">
        <f>'Absolute counts'!K766/'Absolute counts'!K$1246*10000</f>
        <v>1.1018178582073423</v>
      </c>
      <c r="L766" s="14">
        <f>'Absolute counts'!L766/'Absolute counts'!L$1246*10000</f>
        <v>2.5597355611766721</v>
      </c>
      <c r="M766">
        <f>'Absolute counts'!M766/'Absolute counts'!M$1246*10000</f>
        <v>5.8470087234916868</v>
      </c>
      <c r="N766">
        <f>'Absolute counts'!N766/'Absolute counts'!N$1246*10000</f>
        <v>4.2261096739492352</v>
      </c>
      <c r="O766">
        <f>'Absolute counts'!O766/'Absolute counts'!O$1246*10000</f>
        <v>1.3131052594555301</v>
      </c>
      <c r="P766">
        <f>'Absolute counts'!P766/'Absolute counts'!P$1246*10000</f>
        <v>1.959536929524115</v>
      </c>
      <c r="Q766">
        <f t="shared" si="44"/>
        <v>1</v>
      </c>
      <c r="R766">
        <f t="shared" si="45"/>
        <v>0.70287533615212627</v>
      </c>
      <c r="S766">
        <f t="shared" si="46"/>
        <v>3.6202343661219998</v>
      </c>
      <c r="T766">
        <f t="shared" si="47"/>
        <v>3.1810992295194476</v>
      </c>
    </row>
    <row r="767" spans="1:20" x14ac:dyDescent="0.25">
      <c r="A767">
        <v>775</v>
      </c>
      <c r="B767" t="s">
        <v>954</v>
      </c>
      <c r="C767">
        <v>40300</v>
      </c>
      <c r="D767">
        <v>766</v>
      </c>
      <c r="E767" s="14">
        <f>'Absolute counts'!E767/'Absolute counts'!E$1246*10000</f>
        <v>0</v>
      </c>
      <c r="F767" s="14">
        <f>'Absolute counts'!F767/'Absolute counts'!F$1246*10000</f>
        <v>0</v>
      </c>
      <c r="G767" s="14">
        <f>'Absolute counts'!G767/'Absolute counts'!G$1246*10000</f>
        <v>0</v>
      </c>
      <c r="H767" s="14">
        <f>'Absolute counts'!H767/'Absolute counts'!H$1246*10000</f>
        <v>0</v>
      </c>
      <c r="I767" s="14">
        <f>'Absolute counts'!I767/'Absolute counts'!I$1246*10000</f>
        <v>0</v>
      </c>
      <c r="J767" s="14">
        <f>'Absolute counts'!J767/'Absolute counts'!J$1246*10000</f>
        <v>0</v>
      </c>
      <c r="K767" s="14">
        <f>'Absolute counts'!K767/'Absolute counts'!K$1246*10000</f>
        <v>0</v>
      </c>
      <c r="L767" s="14">
        <f>'Absolute counts'!L767/'Absolute counts'!L$1246*10000</f>
        <v>0</v>
      </c>
      <c r="M767">
        <f>'Absolute counts'!M767/'Absolute counts'!M$1246*10000</f>
        <v>0</v>
      </c>
      <c r="N767">
        <f>'Absolute counts'!N767/'Absolute counts'!N$1246*10000</f>
        <v>0</v>
      </c>
      <c r="O767">
        <f>'Absolute counts'!O767/'Absolute counts'!O$1246*10000</f>
        <v>0</v>
      </c>
      <c r="P767">
        <f>'Absolute counts'!P767/'Absolute counts'!P$1246*10000</f>
        <v>0</v>
      </c>
      <c r="Q767">
        <f t="shared" si="44"/>
        <v>0</v>
      </c>
      <c r="R767" t="str">
        <f t="shared" si="45"/>
        <v/>
      </c>
      <c r="S767">
        <f t="shared" si="46"/>
        <v>0</v>
      </c>
      <c r="T767">
        <f t="shared" si="47"/>
        <v>0</v>
      </c>
    </row>
    <row r="768" spans="1:20" x14ac:dyDescent="0.25">
      <c r="A768">
        <v>776</v>
      </c>
      <c r="B768" t="s">
        <v>321</v>
      </c>
      <c r="C768">
        <v>106100</v>
      </c>
      <c r="D768">
        <v>983</v>
      </c>
      <c r="E768" s="14">
        <f>'Absolute counts'!E768/'Absolute counts'!E$1246*10000</f>
        <v>1242.5135436009828</v>
      </c>
      <c r="F768" s="14">
        <f>'Absolute counts'!F768/'Absolute counts'!F$1246*10000</f>
        <v>917.39689085630505</v>
      </c>
      <c r="G768" s="14">
        <f>'Absolute counts'!G768/'Absolute counts'!G$1246*10000</f>
        <v>327.77078366771127</v>
      </c>
      <c r="H768" s="14">
        <f>'Absolute counts'!H768/'Absolute counts'!H$1246*10000</f>
        <v>743.31031399235633</v>
      </c>
      <c r="I768" s="14">
        <f>'Absolute counts'!I768/'Absolute counts'!I$1246*10000</f>
        <v>676.67041026279549</v>
      </c>
      <c r="J768" s="14">
        <f>'Absolute counts'!J768/'Absolute counts'!J$1246*10000</f>
        <v>812.60807980743323</v>
      </c>
      <c r="K768" s="14">
        <f>'Absolute counts'!K768/'Absolute counts'!K$1246*10000</f>
        <v>686.6161619728756</v>
      </c>
      <c r="L768" s="14">
        <f>'Absolute counts'!L768/'Absolute counts'!L$1246*10000</f>
        <v>618.91181005552812</v>
      </c>
      <c r="M768">
        <f>'Absolute counts'!M768/'Absolute counts'!M$1246*10000</f>
        <v>633.43957443589659</v>
      </c>
      <c r="N768">
        <f>'Absolute counts'!N768/'Absolute counts'!N$1246*10000</f>
        <v>446.39670790325198</v>
      </c>
      <c r="O768">
        <f>'Absolute counts'!O768/'Absolute counts'!O$1246*10000</f>
        <v>882.91321781133502</v>
      </c>
      <c r="P768">
        <f>'Absolute counts'!P768/'Absolute counts'!P$1246*10000</f>
        <v>596.12759046225017</v>
      </c>
      <c r="Q768">
        <f t="shared" si="44"/>
        <v>1</v>
      </c>
      <c r="R768">
        <f t="shared" si="45"/>
        <v>0.34558794588368946</v>
      </c>
      <c r="S768">
        <f t="shared" si="46"/>
        <v>772.41231202292295</v>
      </c>
      <c r="T768">
        <f t="shared" si="47"/>
        <v>635.55778013365239</v>
      </c>
    </row>
    <row r="769" spans="1:20" x14ac:dyDescent="0.25">
      <c r="A769">
        <v>777</v>
      </c>
      <c r="B769" t="s">
        <v>955</v>
      </c>
      <c r="C769">
        <v>77000</v>
      </c>
      <c r="D769">
        <v>693</v>
      </c>
      <c r="E769" s="14">
        <f>'Absolute counts'!E769/'Absolute counts'!E$1246*10000</f>
        <v>0</v>
      </c>
      <c r="F769" s="14">
        <f>'Absolute counts'!F769/'Absolute counts'!F$1246*10000</f>
        <v>0</v>
      </c>
      <c r="G769" s="14">
        <f>'Absolute counts'!G769/'Absolute counts'!G$1246*10000</f>
        <v>0</v>
      </c>
      <c r="H769" s="14">
        <f>'Absolute counts'!H769/'Absolute counts'!H$1246*10000</f>
        <v>0</v>
      </c>
      <c r="I769" s="14">
        <f>'Absolute counts'!I769/'Absolute counts'!I$1246*10000</f>
        <v>0</v>
      </c>
      <c r="J769" s="14">
        <f>'Absolute counts'!J769/'Absolute counts'!J$1246*10000</f>
        <v>0</v>
      </c>
      <c r="K769" s="14">
        <f>'Absolute counts'!K769/'Absolute counts'!K$1246*10000</f>
        <v>0</v>
      </c>
      <c r="L769" s="14">
        <f>'Absolute counts'!L769/'Absolute counts'!L$1246*10000</f>
        <v>0</v>
      </c>
      <c r="M769">
        <f>'Absolute counts'!M769/'Absolute counts'!M$1246*10000</f>
        <v>0</v>
      </c>
      <c r="N769">
        <f>'Absolute counts'!N769/'Absolute counts'!N$1246*10000</f>
        <v>0</v>
      </c>
      <c r="O769">
        <f>'Absolute counts'!O769/'Absolute counts'!O$1246*10000</f>
        <v>0</v>
      </c>
      <c r="P769">
        <f>'Absolute counts'!P769/'Absolute counts'!P$1246*10000</f>
        <v>0</v>
      </c>
      <c r="Q769">
        <f t="shared" si="44"/>
        <v>0</v>
      </c>
      <c r="R769" t="str">
        <f t="shared" si="45"/>
        <v/>
      </c>
      <c r="S769">
        <f t="shared" si="46"/>
        <v>0</v>
      </c>
      <c r="T769">
        <f t="shared" si="47"/>
        <v>0</v>
      </c>
    </row>
    <row r="770" spans="1:20" x14ac:dyDescent="0.25">
      <c r="A770">
        <v>778</v>
      </c>
      <c r="B770" t="s">
        <v>322</v>
      </c>
      <c r="C770">
        <v>16600</v>
      </c>
      <c r="D770">
        <v>385</v>
      </c>
      <c r="E770" s="14">
        <f>'Absolute counts'!E770/'Absolute counts'!E$1246*10000</f>
        <v>23.275703790813822</v>
      </c>
      <c r="F770" s="14">
        <f>'Absolute counts'!F770/'Absolute counts'!F$1246*10000</f>
        <v>12.807116180633352</v>
      </c>
      <c r="G770" s="14">
        <f>'Absolute counts'!G770/'Absolute counts'!G$1246*10000</f>
        <v>11.071527424352002</v>
      </c>
      <c r="H770" s="14">
        <f>'Absolute counts'!H770/'Absolute counts'!H$1246*10000</f>
        <v>20.684598405202966</v>
      </c>
      <c r="I770" s="14">
        <f>'Absolute counts'!I770/'Absolute counts'!I$1246*10000</f>
        <v>17.542713363405383</v>
      </c>
      <c r="J770" s="14">
        <f>'Absolute counts'!J770/'Absolute counts'!J$1246*10000</f>
        <v>28.698176003893046</v>
      </c>
      <c r="K770" s="14">
        <f>'Absolute counts'!K770/'Absolute counts'!K$1246*10000</f>
        <v>16.69677831283434</v>
      </c>
      <c r="L770" s="14">
        <f>'Absolute counts'!L770/'Absolute counts'!L$1246*10000</f>
        <v>17.172399197815153</v>
      </c>
      <c r="M770">
        <f>'Absolute counts'!M770/'Absolute counts'!M$1246*10000</f>
        <v>58.878968963832371</v>
      </c>
      <c r="N770">
        <f>'Absolute counts'!N770/'Absolute counts'!N$1246*10000</f>
        <v>15.342058755730861</v>
      </c>
      <c r="O770">
        <f>'Absolute counts'!O770/'Absolute counts'!O$1246*10000</f>
        <v>20.081131146387786</v>
      </c>
      <c r="P770">
        <f>'Absolute counts'!P770/'Absolute counts'!P$1246*10000</f>
        <v>12.960286110619963</v>
      </c>
      <c r="Q770">
        <f t="shared" si="44"/>
        <v>1</v>
      </c>
      <c r="R770">
        <f t="shared" si="45"/>
        <v>0.43459135273198124</v>
      </c>
      <c r="S770">
        <f t="shared" si="46"/>
        <v>18.682373354447844</v>
      </c>
      <c r="T770">
        <f t="shared" si="47"/>
        <v>24.88696883487723</v>
      </c>
    </row>
    <row r="771" spans="1:20" x14ac:dyDescent="0.25">
      <c r="A771">
        <v>779</v>
      </c>
      <c r="B771" t="s">
        <v>956</v>
      </c>
      <c r="C771">
        <v>114000</v>
      </c>
      <c r="D771">
        <v>182</v>
      </c>
      <c r="E771" s="14">
        <f>'Absolute counts'!E771/'Absolute counts'!E$1246*10000</f>
        <v>0</v>
      </c>
      <c r="F771" s="14">
        <f>'Absolute counts'!F771/'Absolute counts'!F$1246*10000</f>
        <v>0</v>
      </c>
      <c r="G771" s="14">
        <f>'Absolute counts'!G771/'Absolute counts'!G$1246*10000</f>
        <v>0</v>
      </c>
      <c r="H771" s="14">
        <f>'Absolute counts'!H771/'Absolute counts'!H$1246*10000</f>
        <v>0</v>
      </c>
      <c r="I771" s="14">
        <f>'Absolute counts'!I771/'Absolute counts'!I$1246*10000</f>
        <v>0</v>
      </c>
      <c r="J771" s="14">
        <f>'Absolute counts'!J771/'Absolute counts'!J$1246*10000</f>
        <v>0</v>
      </c>
      <c r="K771" s="14">
        <f>'Absolute counts'!K771/'Absolute counts'!K$1246*10000</f>
        <v>0</v>
      </c>
      <c r="L771" s="14">
        <f>'Absolute counts'!L771/'Absolute counts'!L$1246*10000</f>
        <v>0</v>
      </c>
      <c r="M771">
        <f>'Absolute counts'!M771/'Absolute counts'!M$1246*10000</f>
        <v>0</v>
      </c>
      <c r="N771">
        <f>'Absolute counts'!N771/'Absolute counts'!N$1246*10000</f>
        <v>0</v>
      </c>
      <c r="O771">
        <f>'Absolute counts'!O771/'Absolute counts'!O$1246*10000</f>
        <v>0</v>
      </c>
      <c r="P771">
        <f>'Absolute counts'!P771/'Absolute counts'!P$1246*10000</f>
        <v>0</v>
      </c>
      <c r="Q771">
        <f t="shared" ref="Q771:Q834" si="48">IF(AND(S771=0,T771=0),0,1)</f>
        <v>0</v>
      </c>
      <c r="R771" t="str">
        <f t="shared" ref="R771:R834" si="49">IFERROR(_xlfn.T.TEST(E771:K771,L771:P771,2,2),"")</f>
        <v/>
      </c>
      <c r="S771">
        <f t="shared" ref="S771:S834" si="50">AVERAGE(E771:K771)</f>
        <v>0</v>
      </c>
      <c r="T771">
        <f t="shared" ref="T771:T834" si="51">AVERAGE(L771:P771)</f>
        <v>0</v>
      </c>
    </row>
    <row r="772" spans="1:20" x14ac:dyDescent="0.25">
      <c r="A772">
        <v>780</v>
      </c>
      <c r="B772" t="s">
        <v>323</v>
      </c>
      <c r="C772">
        <v>47800</v>
      </c>
      <c r="D772">
        <v>703</v>
      </c>
      <c r="E772" s="14">
        <f>'Absolute counts'!E772/'Absolute counts'!E$1246*10000</f>
        <v>1.5106547642565138</v>
      </c>
      <c r="F772" s="14">
        <f>'Absolute counts'!F772/'Absolute counts'!F$1246*10000</f>
        <v>0.72545756143021167</v>
      </c>
      <c r="G772" s="14">
        <f>'Absolute counts'!G772/'Absolute counts'!G$1246*10000</f>
        <v>0.94643702175912281</v>
      </c>
      <c r="H772" s="14">
        <f>'Absolute counts'!H772/'Absolute counts'!H$1246*10000</f>
        <v>3.3952955700167169</v>
      </c>
      <c r="I772" s="14">
        <f>'Absolute counts'!I772/'Absolute counts'!I$1246*10000</f>
        <v>5.9913975366233423</v>
      </c>
      <c r="J772" s="14">
        <f>'Absolute counts'!J772/'Absolute counts'!J$1246*10000</f>
        <v>1.2383013112959149</v>
      </c>
      <c r="K772" s="14">
        <f>'Absolute counts'!K772/'Absolute counts'!K$1246*10000</f>
        <v>1.3843352577476864</v>
      </c>
      <c r="L772" s="14">
        <f>'Absolute counts'!L772/'Absolute counts'!L$1246*10000</f>
        <v>4.1721674107367805</v>
      </c>
      <c r="M772">
        <f>'Absolute counts'!M772/'Absolute counts'!M$1246*10000</f>
        <v>3.0461688804204941</v>
      </c>
      <c r="N772">
        <f>'Absolute counts'!N772/'Absolute counts'!N$1246*10000</f>
        <v>1.0330490314098131</v>
      </c>
      <c r="O772">
        <f>'Absolute counts'!O772/'Absolute counts'!O$1246*10000</f>
        <v>1.8102093933922667</v>
      </c>
      <c r="P772">
        <f>'Absolute counts'!P772/'Absolute counts'!P$1246*10000</f>
        <v>1.6861131719160991</v>
      </c>
      <c r="Q772">
        <f t="shared" si="48"/>
        <v>1</v>
      </c>
      <c r="R772">
        <f t="shared" si="49"/>
        <v>0.8581768309209229</v>
      </c>
      <c r="S772">
        <f t="shared" si="50"/>
        <v>2.1702684318756442</v>
      </c>
      <c r="T772">
        <f t="shared" si="51"/>
        <v>2.3495415775750912</v>
      </c>
    </row>
    <row r="773" spans="1:20" x14ac:dyDescent="0.25">
      <c r="A773">
        <v>781</v>
      </c>
      <c r="B773" t="s">
        <v>957</v>
      </c>
      <c r="C773">
        <v>96600</v>
      </c>
      <c r="D773">
        <v>370</v>
      </c>
      <c r="E773" s="14">
        <f>'Absolute counts'!E773/'Absolute counts'!E$1246*10000</f>
        <v>0</v>
      </c>
      <c r="F773" s="14">
        <f>'Absolute counts'!F773/'Absolute counts'!F$1246*10000</f>
        <v>0</v>
      </c>
      <c r="G773" s="14">
        <f>'Absolute counts'!G773/'Absolute counts'!G$1246*10000</f>
        <v>0</v>
      </c>
      <c r="H773" s="14">
        <f>'Absolute counts'!H773/'Absolute counts'!H$1246*10000</f>
        <v>0</v>
      </c>
      <c r="I773" s="14">
        <f>'Absolute counts'!I773/'Absolute counts'!I$1246*10000</f>
        <v>0</v>
      </c>
      <c r="J773" s="14">
        <f>'Absolute counts'!J773/'Absolute counts'!J$1246*10000</f>
        <v>0</v>
      </c>
      <c r="K773" s="14">
        <f>'Absolute counts'!K773/'Absolute counts'!K$1246*10000</f>
        <v>0</v>
      </c>
      <c r="L773" s="14">
        <f>'Absolute counts'!L773/'Absolute counts'!L$1246*10000</f>
        <v>0</v>
      </c>
      <c r="M773">
        <f>'Absolute counts'!M773/'Absolute counts'!M$1246*10000</f>
        <v>0</v>
      </c>
      <c r="N773">
        <f>'Absolute counts'!N773/'Absolute counts'!N$1246*10000</f>
        <v>0</v>
      </c>
      <c r="O773">
        <f>'Absolute counts'!O773/'Absolute counts'!O$1246*10000</f>
        <v>0</v>
      </c>
      <c r="P773">
        <f>'Absolute counts'!P773/'Absolute counts'!P$1246*10000</f>
        <v>0</v>
      </c>
      <c r="Q773">
        <f t="shared" si="48"/>
        <v>0</v>
      </c>
      <c r="R773" t="str">
        <f t="shared" si="49"/>
        <v/>
      </c>
      <c r="S773">
        <f t="shared" si="50"/>
        <v>0</v>
      </c>
      <c r="T773">
        <f t="shared" si="51"/>
        <v>0</v>
      </c>
    </row>
    <row r="774" spans="1:20" x14ac:dyDescent="0.25">
      <c r="A774">
        <v>782</v>
      </c>
      <c r="B774" t="s">
        <v>958</v>
      </c>
      <c r="C774">
        <v>40400</v>
      </c>
      <c r="D774">
        <v>766</v>
      </c>
      <c r="E774" s="14">
        <f>'Absolute counts'!E774/'Absolute counts'!E$1246*10000</f>
        <v>0</v>
      </c>
      <c r="F774" s="14">
        <f>'Absolute counts'!F774/'Absolute counts'!F$1246*10000</f>
        <v>0</v>
      </c>
      <c r="G774" s="14">
        <f>'Absolute counts'!G774/'Absolute counts'!G$1246*10000</f>
        <v>0</v>
      </c>
      <c r="H774" s="14">
        <f>'Absolute counts'!H774/'Absolute counts'!H$1246*10000</f>
        <v>0</v>
      </c>
      <c r="I774" s="14">
        <f>'Absolute counts'!I774/'Absolute counts'!I$1246*10000</f>
        <v>0</v>
      </c>
      <c r="J774" s="14">
        <f>'Absolute counts'!J774/'Absolute counts'!J$1246*10000</f>
        <v>0</v>
      </c>
      <c r="K774" s="14">
        <f>'Absolute counts'!K774/'Absolute counts'!K$1246*10000</f>
        <v>0</v>
      </c>
      <c r="L774" s="14">
        <f>'Absolute counts'!L774/'Absolute counts'!L$1246*10000</f>
        <v>0</v>
      </c>
      <c r="M774">
        <f>'Absolute counts'!M774/'Absolute counts'!M$1246*10000</f>
        <v>0</v>
      </c>
      <c r="N774">
        <f>'Absolute counts'!N774/'Absolute counts'!N$1246*10000</f>
        <v>0</v>
      </c>
      <c r="O774">
        <f>'Absolute counts'!O774/'Absolute counts'!O$1246*10000</f>
        <v>0</v>
      </c>
      <c r="P774">
        <f>'Absolute counts'!P774/'Absolute counts'!P$1246*10000</f>
        <v>0</v>
      </c>
      <c r="Q774">
        <f t="shared" si="48"/>
        <v>0</v>
      </c>
      <c r="R774" t="str">
        <f t="shared" si="49"/>
        <v/>
      </c>
      <c r="S774">
        <f t="shared" si="50"/>
        <v>0</v>
      </c>
      <c r="T774">
        <f t="shared" si="51"/>
        <v>0</v>
      </c>
    </row>
    <row r="775" spans="1:20" x14ac:dyDescent="0.25">
      <c r="A775">
        <v>783</v>
      </c>
      <c r="B775" t="s">
        <v>324</v>
      </c>
      <c r="C775">
        <v>23800</v>
      </c>
      <c r="D775">
        <v>104</v>
      </c>
      <c r="E775" s="14">
        <f>'Absolute counts'!E775/'Absolute counts'!E$1246*10000</f>
        <v>7.0071140218975225</v>
      </c>
      <c r="F775" s="14">
        <f>'Absolute counts'!F775/'Absolute counts'!F$1246*10000</f>
        <v>2.859976924869104</v>
      </c>
      <c r="G775" s="14">
        <f>'Absolute counts'!G775/'Absolute counts'!G$1246*10000</f>
        <v>8.3393601728586866</v>
      </c>
      <c r="H775" s="14">
        <f>'Absolute counts'!H775/'Absolute counts'!H$1246*10000</f>
        <v>6.2870192127950002</v>
      </c>
      <c r="I775" s="14">
        <f>'Absolute counts'!I775/'Absolute counts'!I$1246*10000</f>
        <v>14.756590229090824</v>
      </c>
      <c r="J775" s="14">
        <f>'Absolute counts'!J775/'Absolute counts'!J$1246*10000</f>
        <v>7.8208503871320945</v>
      </c>
      <c r="K775" s="14">
        <f>'Absolute counts'!K775/'Absolute counts'!K$1246*10000</f>
        <v>4.2801386030362147</v>
      </c>
      <c r="L775" s="14">
        <f>'Absolute counts'!L775/'Absolute counts'!L$1246*10000</f>
        <v>6.3691058057624286</v>
      </c>
      <c r="M775">
        <f>'Absolute counts'!M775/'Absolute counts'!M$1246*10000</f>
        <v>9.2407270734903566</v>
      </c>
      <c r="N775">
        <f>'Absolute counts'!N775/'Absolute counts'!N$1246*10000</f>
        <v>24.050405962656559</v>
      </c>
      <c r="O775">
        <f>'Absolute counts'!O775/'Absolute counts'!O$1246*10000</f>
        <v>5.4587661500222762</v>
      </c>
      <c r="P775">
        <f>'Absolute counts'!P775/'Absolute counts'!P$1246*10000</f>
        <v>15.703637811953723</v>
      </c>
      <c r="Q775">
        <f t="shared" si="48"/>
        <v>1</v>
      </c>
      <c r="R775">
        <f t="shared" si="49"/>
        <v>0.180329760594658</v>
      </c>
      <c r="S775">
        <f t="shared" si="50"/>
        <v>7.3358642216684933</v>
      </c>
      <c r="T775">
        <f t="shared" si="51"/>
        <v>12.164528560777068</v>
      </c>
    </row>
    <row r="776" spans="1:20" x14ac:dyDescent="0.25">
      <c r="A776">
        <v>784</v>
      </c>
      <c r="B776" t="s">
        <v>325</v>
      </c>
      <c r="C776">
        <v>106900</v>
      </c>
      <c r="D776">
        <v>983</v>
      </c>
      <c r="E776" s="14">
        <f>'Absolute counts'!E776/'Absolute counts'!E$1246*10000</f>
        <v>0</v>
      </c>
      <c r="F776" s="14">
        <f>'Absolute counts'!F776/'Absolute counts'!F$1246*10000</f>
        <v>0</v>
      </c>
      <c r="G776" s="14">
        <f>'Absolute counts'!G776/'Absolute counts'!G$1246*10000</f>
        <v>0</v>
      </c>
      <c r="H776" s="14">
        <f>'Absolute counts'!H776/'Absolute counts'!H$1246*10000</f>
        <v>6.1039021483446601E-2</v>
      </c>
      <c r="I776" s="14">
        <f>'Absolute counts'!I776/'Absolute counts'!I$1246*10000</f>
        <v>0</v>
      </c>
      <c r="J776" s="14">
        <f>'Absolute counts'!J776/'Absolute counts'!J$1246*10000</f>
        <v>0.34759335053920415</v>
      </c>
      <c r="K776" s="14">
        <f>'Absolute counts'!K776/'Absolute counts'!K$1246*10000</f>
        <v>0.66391588891980879</v>
      </c>
      <c r="L776" s="14">
        <f>'Absolute counts'!L776/'Absolute counts'!L$1246*10000</f>
        <v>0</v>
      </c>
      <c r="M776">
        <f>'Absolute counts'!M776/'Absolute counts'!M$1246*10000</f>
        <v>1.8399677801197616</v>
      </c>
      <c r="N776">
        <f>'Absolute counts'!N776/'Absolute counts'!N$1246*10000</f>
        <v>0</v>
      </c>
      <c r="O776">
        <f>'Absolute counts'!O776/'Absolute counts'!O$1246*10000</f>
        <v>0</v>
      </c>
      <c r="P776">
        <f>'Absolute counts'!P776/'Absolute counts'!P$1246*10000</f>
        <v>0</v>
      </c>
      <c r="Q776">
        <f t="shared" si="48"/>
        <v>1</v>
      </c>
      <c r="R776">
        <f t="shared" si="49"/>
        <v>0.52552699706350481</v>
      </c>
      <c r="S776">
        <f t="shared" si="50"/>
        <v>0.15322118013463706</v>
      </c>
      <c r="T776">
        <f t="shared" si="51"/>
        <v>0.36799355602395234</v>
      </c>
    </row>
    <row r="777" spans="1:20" x14ac:dyDescent="0.25">
      <c r="A777">
        <v>785</v>
      </c>
      <c r="B777" t="s">
        <v>959</v>
      </c>
      <c r="C777">
        <v>77100</v>
      </c>
      <c r="D777">
        <v>693</v>
      </c>
      <c r="E777" s="14">
        <f>'Absolute counts'!E777/'Absolute counts'!E$1246*10000</f>
        <v>0</v>
      </c>
      <c r="F777" s="14">
        <f>'Absolute counts'!F777/'Absolute counts'!F$1246*10000</f>
        <v>0</v>
      </c>
      <c r="G777" s="14">
        <f>'Absolute counts'!G777/'Absolute counts'!G$1246*10000</f>
        <v>0</v>
      </c>
      <c r="H777" s="14">
        <f>'Absolute counts'!H777/'Absolute counts'!H$1246*10000</f>
        <v>0</v>
      </c>
      <c r="I777" s="14">
        <f>'Absolute counts'!I777/'Absolute counts'!I$1246*10000</f>
        <v>0</v>
      </c>
      <c r="J777" s="14">
        <f>'Absolute counts'!J777/'Absolute counts'!J$1246*10000</f>
        <v>0</v>
      </c>
      <c r="K777" s="14">
        <f>'Absolute counts'!K777/'Absolute counts'!K$1246*10000</f>
        <v>0</v>
      </c>
      <c r="L777" s="14">
        <f>'Absolute counts'!L777/'Absolute counts'!L$1246*10000</f>
        <v>0</v>
      </c>
      <c r="M777">
        <f>'Absolute counts'!M777/'Absolute counts'!M$1246*10000</f>
        <v>0</v>
      </c>
      <c r="N777">
        <f>'Absolute counts'!N777/'Absolute counts'!N$1246*10000</f>
        <v>0</v>
      </c>
      <c r="O777">
        <f>'Absolute counts'!O777/'Absolute counts'!O$1246*10000</f>
        <v>0</v>
      </c>
      <c r="P777">
        <f>'Absolute counts'!P777/'Absolute counts'!P$1246*10000</f>
        <v>0</v>
      </c>
      <c r="Q777">
        <f t="shared" si="48"/>
        <v>0</v>
      </c>
      <c r="R777" t="str">
        <f t="shared" si="49"/>
        <v/>
      </c>
      <c r="S777">
        <f t="shared" si="50"/>
        <v>0</v>
      </c>
      <c r="T777">
        <f t="shared" si="51"/>
        <v>0</v>
      </c>
    </row>
    <row r="778" spans="1:20" x14ac:dyDescent="0.25">
      <c r="A778">
        <v>786</v>
      </c>
      <c r="B778" t="s">
        <v>326</v>
      </c>
      <c r="C778">
        <v>28600</v>
      </c>
      <c r="D778">
        <v>541</v>
      </c>
      <c r="E778" s="14">
        <f>'Absolute counts'!E778/'Absolute counts'!E$1246*10000</f>
        <v>0.85991117349986168</v>
      </c>
      <c r="F778" s="14">
        <f>'Absolute counts'!F778/'Absolute counts'!F$1246*10000</f>
        <v>1.1160885560464795</v>
      </c>
      <c r="G778" s="14">
        <f>'Absolute counts'!G778/'Absolute counts'!G$1246*10000</f>
        <v>0.66072018500165186</v>
      </c>
      <c r="H778" s="14">
        <f>'Absolute counts'!H778/'Absolute counts'!H$1246*10000</f>
        <v>2.3728919601689866</v>
      </c>
      <c r="I778" s="14">
        <f>'Absolute counts'!I778/'Absolute counts'!I$1246*10000</f>
        <v>3.2176023807792022</v>
      </c>
      <c r="J778" s="14">
        <f>'Absolute counts'!J778/'Absolute counts'!J$1246*10000</f>
        <v>1.9769371811917238</v>
      </c>
      <c r="K778" s="14">
        <f>'Absolute counts'!K778/'Absolute counts'!K$1246*10000</f>
        <v>3.9693694635418355</v>
      </c>
      <c r="L778" s="14">
        <f>'Absolute counts'!L778/'Absolute counts'!L$1246*10000</f>
        <v>1.2697900815285854</v>
      </c>
      <c r="M778">
        <f>'Absolute counts'!M778/'Absolute counts'!M$1246*10000</f>
        <v>1.4310860512042589</v>
      </c>
      <c r="N778">
        <f>'Absolute counts'!N778/'Absolute counts'!N$1246*10000</f>
        <v>5.6604256845017025</v>
      </c>
      <c r="O778">
        <f>'Absolute counts'!O778/'Absolute counts'!O$1246*10000</f>
        <v>1.0035875911552981</v>
      </c>
      <c r="P778">
        <f>'Absolute counts'!P778/'Absolute counts'!P$1246*10000</f>
        <v>4.3656659964746565</v>
      </c>
      <c r="Q778">
        <f t="shared" si="48"/>
        <v>1</v>
      </c>
      <c r="R778">
        <f t="shared" si="49"/>
        <v>0.47412675417022021</v>
      </c>
      <c r="S778">
        <f t="shared" si="50"/>
        <v>2.0247887000328206</v>
      </c>
      <c r="T778">
        <f t="shared" si="51"/>
        <v>2.7461110809729008</v>
      </c>
    </row>
    <row r="779" spans="1:20" x14ac:dyDescent="0.25">
      <c r="A779">
        <v>787</v>
      </c>
      <c r="B779" t="s">
        <v>960</v>
      </c>
      <c r="C779">
        <v>114100</v>
      </c>
      <c r="D779">
        <v>182</v>
      </c>
      <c r="E779" s="14">
        <f>'Absolute counts'!E779/'Absolute counts'!E$1246*10000</f>
        <v>0</v>
      </c>
      <c r="F779" s="14">
        <f>'Absolute counts'!F779/'Absolute counts'!F$1246*10000</f>
        <v>0</v>
      </c>
      <c r="G779" s="14">
        <f>'Absolute counts'!G779/'Absolute counts'!G$1246*10000</f>
        <v>0</v>
      </c>
      <c r="H779" s="14">
        <f>'Absolute counts'!H779/'Absolute counts'!H$1246*10000</f>
        <v>0</v>
      </c>
      <c r="I779" s="14">
        <f>'Absolute counts'!I779/'Absolute counts'!I$1246*10000</f>
        <v>0</v>
      </c>
      <c r="J779" s="14">
        <f>'Absolute counts'!J779/'Absolute counts'!J$1246*10000</f>
        <v>0</v>
      </c>
      <c r="K779" s="14">
        <f>'Absolute counts'!K779/'Absolute counts'!K$1246*10000</f>
        <v>0</v>
      </c>
      <c r="L779" s="14">
        <f>'Absolute counts'!L779/'Absolute counts'!L$1246*10000</f>
        <v>0</v>
      </c>
      <c r="M779">
        <f>'Absolute counts'!M779/'Absolute counts'!M$1246*10000</f>
        <v>0</v>
      </c>
      <c r="N779">
        <f>'Absolute counts'!N779/'Absolute counts'!N$1246*10000</f>
        <v>0</v>
      </c>
      <c r="O779">
        <f>'Absolute counts'!O779/'Absolute counts'!O$1246*10000</f>
        <v>0</v>
      </c>
      <c r="P779">
        <f>'Absolute counts'!P779/'Absolute counts'!P$1246*10000</f>
        <v>0</v>
      </c>
      <c r="Q779">
        <f t="shared" si="48"/>
        <v>0</v>
      </c>
      <c r="R779" t="str">
        <f t="shared" si="49"/>
        <v/>
      </c>
      <c r="S779">
        <f t="shared" si="50"/>
        <v>0</v>
      </c>
      <c r="T779">
        <f t="shared" si="51"/>
        <v>0</v>
      </c>
    </row>
    <row r="780" spans="1:20" x14ac:dyDescent="0.25">
      <c r="A780">
        <v>788</v>
      </c>
      <c r="B780" t="s">
        <v>327</v>
      </c>
      <c r="C780">
        <v>36400</v>
      </c>
      <c r="D780">
        <v>698</v>
      </c>
      <c r="E780" s="14">
        <f>'Absolute counts'!E780/'Absolute counts'!E$1246*10000</f>
        <v>4.0903882847560995</v>
      </c>
      <c r="F780" s="14">
        <f>'Absolute counts'!F780/'Absolute counts'!F$1246*10000</f>
        <v>7.910277640979424</v>
      </c>
      <c r="G780" s="14">
        <f>'Absolute counts'!G780/'Absolute counts'!G$1246*10000</f>
        <v>6.6964883615032278</v>
      </c>
      <c r="H780" s="14">
        <f>'Absolute counts'!H780/'Absolute counts'!H$1246*10000</f>
        <v>4.6618552657982342</v>
      </c>
      <c r="I780" s="14">
        <f>'Absolute counts'!I780/'Absolute counts'!I$1246*10000</f>
        <v>3.1066505745454367</v>
      </c>
      <c r="J780" s="14">
        <f>'Absolute counts'!J780/'Absolute counts'!J$1246*10000</f>
        <v>3.7800776871138457</v>
      </c>
      <c r="K780" s="14">
        <f>'Absolute counts'!K780/'Absolute counts'!K$1246*10000</f>
        <v>1.4408387376557552</v>
      </c>
      <c r="L780" s="14">
        <f>'Absolute counts'!L780/'Absolute counts'!L$1246*10000</f>
        <v>2.5395801630571708</v>
      </c>
      <c r="M780">
        <f>'Absolute counts'!M780/'Absolute counts'!M$1246*10000</f>
        <v>12.675333596380581</v>
      </c>
      <c r="N780">
        <f>'Absolute counts'!N780/'Absolute counts'!N$1246*10000</f>
        <v>3.3552749532566657</v>
      </c>
      <c r="O780">
        <f>'Absolute counts'!O780/'Absolute counts'!O$1246*10000</f>
        <v>16.2918845405304</v>
      </c>
      <c r="P780">
        <f>'Absolute counts'!P780/'Absolute counts'!P$1246*10000</f>
        <v>1.6132001698872946</v>
      </c>
      <c r="Q780">
        <f t="shared" si="48"/>
        <v>1</v>
      </c>
      <c r="R780">
        <f t="shared" si="49"/>
        <v>0.32515960033960034</v>
      </c>
      <c r="S780">
        <f t="shared" si="50"/>
        <v>4.5266537931931463</v>
      </c>
      <c r="T780">
        <f t="shared" si="51"/>
        <v>7.2950546846224231</v>
      </c>
    </row>
    <row r="781" spans="1:20" x14ac:dyDescent="0.25">
      <c r="A781">
        <v>789</v>
      </c>
      <c r="B781" t="s">
        <v>961</v>
      </c>
      <c r="C781">
        <v>92100</v>
      </c>
      <c r="D781">
        <v>386</v>
      </c>
      <c r="E781" s="14">
        <f>'Absolute counts'!E781/'Absolute counts'!E$1246*10000</f>
        <v>0</v>
      </c>
      <c r="F781" s="14">
        <f>'Absolute counts'!F781/'Absolute counts'!F$1246*10000</f>
        <v>0</v>
      </c>
      <c r="G781" s="14">
        <f>'Absolute counts'!G781/'Absolute counts'!G$1246*10000</f>
        <v>0</v>
      </c>
      <c r="H781" s="14">
        <f>'Absolute counts'!H781/'Absolute counts'!H$1246*10000</f>
        <v>0</v>
      </c>
      <c r="I781" s="14">
        <f>'Absolute counts'!I781/'Absolute counts'!I$1246*10000</f>
        <v>0</v>
      </c>
      <c r="J781" s="14">
        <f>'Absolute counts'!J781/'Absolute counts'!J$1246*10000</f>
        <v>0</v>
      </c>
      <c r="K781" s="14">
        <f>'Absolute counts'!K781/'Absolute counts'!K$1246*10000</f>
        <v>0</v>
      </c>
      <c r="L781" s="14">
        <f>'Absolute counts'!L781/'Absolute counts'!L$1246*10000</f>
        <v>0</v>
      </c>
      <c r="M781">
        <f>'Absolute counts'!M781/'Absolute counts'!M$1246*10000</f>
        <v>0</v>
      </c>
      <c r="N781">
        <f>'Absolute counts'!N781/'Absolute counts'!N$1246*10000</f>
        <v>0</v>
      </c>
      <c r="O781">
        <f>'Absolute counts'!O781/'Absolute counts'!O$1246*10000</f>
        <v>0</v>
      </c>
      <c r="P781">
        <f>'Absolute counts'!P781/'Absolute counts'!P$1246*10000</f>
        <v>0</v>
      </c>
      <c r="Q781">
        <f t="shared" si="48"/>
        <v>0</v>
      </c>
      <c r="R781" t="str">
        <f t="shared" si="49"/>
        <v/>
      </c>
      <c r="S781">
        <f t="shared" si="50"/>
        <v>0</v>
      </c>
      <c r="T781">
        <f t="shared" si="51"/>
        <v>0</v>
      </c>
    </row>
    <row r="782" spans="1:20" x14ac:dyDescent="0.25">
      <c r="A782">
        <v>790</v>
      </c>
      <c r="B782" t="s">
        <v>962</v>
      </c>
      <c r="C782">
        <v>40500</v>
      </c>
      <c r="D782">
        <v>766</v>
      </c>
      <c r="E782" s="14">
        <f>'Absolute counts'!E782/'Absolute counts'!E$1246*10000</f>
        <v>0</v>
      </c>
      <c r="F782" s="14">
        <f>'Absolute counts'!F782/'Absolute counts'!F$1246*10000</f>
        <v>0</v>
      </c>
      <c r="G782" s="14">
        <f>'Absolute counts'!G782/'Absolute counts'!G$1246*10000</f>
        <v>0</v>
      </c>
      <c r="H782" s="14">
        <f>'Absolute counts'!H782/'Absolute counts'!H$1246*10000</f>
        <v>0</v>
      </c>
      <c r="I782" s="14">
        <f>'Absolute counts'!I782/'Absolute counts'!I$1246*10000</f>
        <v>0</v>
      </c>
      <c r="J782" s="14">
        <f>'Absolute counts'!J782/'Absolute counts'!J$1246*10000</f>
        <v>0</v>
      </c>
      <c r="K782" s="14">
        <f>'Absolute counts'!K782/'Absolute counts'!K$1246*10000</f>
        <v>0</v>
      </c>
      <c r="L782" s="14">
        <f>'Absolute counts'!L782/'Absolute counts'!L$1246*10000</f>
        <v>0</v>
      </c>
      <c r="M782">
        <f>'Absolute counts'!M782/'Absolute counts'!M$1246*10000</f>
        <v>0</v>
      </c>
      <c r="N782">
        <f>'Absolute counts'!N782/'Absolute counts'!N$1246*10000</f>
        <v>0</v>
      </c>
      <c r="O782">
        <f>'Absolute counts'!O782/'Absolute counts'!O$1246*10000</f>
        <v>0</v>
      </c>
      <c r="P782">
        <f>'Absolute counts'!P782/'Absolute counts'!P$1246*10000</f>
        <v>0</v>
      </c>
      <c r="Q782">
        <f t="shared" si="48"/>
        <v>0</v>
      </c>
      <c r="R782" t="str">
        <f t="shared" si="49"/>
        <v/>
      </c>
      <c r="S782">
        <f t="shared" si="50"/>
        <v>0</v>
      </c>
      <c r="T782">
        <f t="shared" si="51"/>
        <v>0</v>
      </c>
    </row>
    <row r="783" spans="1:20" x14ac:dyDescent="0.25">
      <c r="A783">
        <v>791</v>
      </c>
      <c r="B783" t="s">
        <v>328</v>
      </c>
      <c r="C783">
        <v>12400</v>
      </c>
      <c r="D783">
        <v>1027</v>
      </c>
      <c r="E783" s="14">
        <f>'Absolute counts'!E783/'Absolute counts'!E$1246*10000</f>
        <v>0.12782463389862811</v>
      </c>
      <c r="F783" s="14">
        <f>'Absolute counts'!F783/'Absolute counts'!F$1246*10000</f>
        <v>0.12555996255522894</v>
      </c>
      <c r="G783" s="14">
        <f>'Absolute counts'!G783/'Absolute counts'!G$1246*10000</f>
        <v>0.26785953446012911</v>
      </c>
      <c r="H783" s="14">
        <f>'Absolute counts'!H783/'Absolute counts'!H$1246*10000</f>
        <v>0.13733779833775486</v>
      </c>
      <c r="I783" s="14">
        <f>'Absolute counts'!I783/'Absolute counts'!I$1246*10000</f>
        <v>1.0971900838672375</v>
      </c>
      <c r="J783" s="14">
        <f>'Absolute counts'!J783/'Absolute counts'!J$1246*10000</f>
        <v>0.13034750645220158</v>
      </c>
      <c r="K783" s="14">
        <f>'Absolute counts'!K783/'Absolute counts'!K$1246*10000</f>
        <v>0.11300695981613769</v>
      </c>
      <c r="L783" s="14">
        <f>'Absolute counts'!L783/'Absolute counts'!L$1246*10000</f>
        <v>0.46357415674853114</v>
      </c>
      <c r="M783">
        <f>'Absolute counts'!M783/'Absolute counts'!M$1246*10000</f>
        <v>0.42932581536127767</v>
      </c>
      <c r="N783">
        <f>'Absolute counts'!N783/'Absolute counts'!N$1246*10000</f>
        <v>0.11098873891179811</v>
      </c>
      <c r="O783">
        <f>'Absolute counts'!O783/'Absolute counts'!O$1246*10000</f>
        <v>0.15006917250920346</v>
      </c>
      <c r="P783">
        <f>'Absolute counts'!P783/'Absolute counts'!P$1246*10000</f>
        <v>1.8228250507201071E-2</v>
      </c>
      <c r="Q783">
        <f t="shared" si="48"/>
        <v>1</v>
      </c>
      <c r="R783">
        <f t="shared" si="49"/>
        <v>0.78206609254452275</v>
      </c>
      <c r="S783">
        <f t="shared" si="50"/>
        <v>0.2855894970553311</v>
      </c>
      <c r="T783">
        <f t="shared" si="51"/>
        <v>0.23443722680760226</v>
      </c>
    </row>
    <row r="784" spans="1:20" x14ac:dyDescent="0.25">
      <c r="A784">
        <v>792</v>
      </c>
      <c r="B784" t="s">
        <v>963</v>
      </c>
      <c r="C784">
        <v>102000</v>
      </c>
      <c r="D784">
        <v>967</v>
      </c>
      <c r="E784" s="14">
        <f>'Absolute counts'!E784/'Absolute counts'!E$1246*10000</f>
        <v>0</v>
      </c>
      <c r="F784" s="14">
        <f>'Absolute counts'!F784/'Absolute counts'!F$1246*10000</f>
        <v>0</v>
      </c>
      <c r="G784" s="14">
        <f>'Absolute counts'!G784/'Absolute counts'!G$1246*10000</f>
        <v>0</v>
      </c>
      <c r="H784" s="14">
        <f>'Absolute counts'!H784/'Absolute counts'!H$1246*10000</f>
        <v>0</v>
      </c>
      <c r="I784" s="14">
        <f>'Absolute counts'!I784/'Absolute counts'!I$1246*10000</f>
        <v>0</v>
      </c>
      <c r="J784" s="14">
        <f>'Absolute counts'!J784/'Absolute counts'!J$1246*10000</f>
        <v>0</v>
      </c>
      <c r="K784" s="14">
        <f>'Absolute counts'!K784/'Absolute counts'!K$1246*10000</f>
        <v>0</v>
      </c>
      <c r="L784" s="14">
        <f>'Absolute counts'!L784/'Absolute counts'!L$1246*10000</f>
        <v>0</v>
      </c>
      <c r="M784">
        <f>'Absolute counts'!M784/'Absolute counts'!M$1246*10000</f>
        <v>0</v>
      </c>
      <c r="N784">
        <f>'Absolute counts'!N784/'Absolute counts'!N$1246*10000</f>
        <v>0</v>
      </c>
      <c r="O784">
        <f>'Absolute counts'!O784/'Absolute counts'!O$1246*10000</f>
        <v>0</v>
      </c>
      <c r="P784">
        <f>'Absolute counts'!P784/'Absolute counts'!P$1246*10000</f>
        <v>0</v>
      </c>
      <c r="Q784">
        <f t="shared" si="48"/>
        <v>0</v>
      </c>
      <c r="R784" t="str">
        <f t="shared" si="49"/>
        <v/>
      </c>
      <c r="S784">
        <f t="shared" si="50"/>
        <v>0</v>
      </c>
      <c r="T784">
        <f t="shared" si="51"/>
        <v>0</v>
      </c>
    </row>
    <row r="785" spans="1:20" x14ac:dyDescent="0.25">
      <c r="A785">
        <v>793</v>
      </c>
      <c r="B785" t="s">
        <v>964</v>
      </c>
      <c r="C785">
        <v>2900</v>
      </c>
      <c r="D785">
        <v>322</v>
      </c>
      <c r="E785" s="14">
        <f>'Absolute counts'!E785/'Absolute counts'!E$1246*10000</f>
        <v>0</v>
      </c>
      <c r="F785" s="14">
        <f>'Absolute counts'!F785/'Absolute counts'!F$1246*10000</f>
        <v>0</v>
      </c>
      <c r="G785" s="14">
        <f>'Absolute counts'!G785/'Absolute counts'!G$1246*10000</f>
        <v>0</v>
      </c>
      <c r="H785" s="14">
        <f>'Absolute counts'!H785/'Absolute counts'!H$1246*10000</f>
        <v>0</v>
      </c>
      <c r="I785" s="14">
        <f>'Absolute counts'!I785/'Absolute counts'!I$1246*10000</f>
        <v>0</v>
      </c>
      <c r="J785" s="14">
        <f>'Absolute counts'!J785/'Absolute counts'!J$1246*10000</f>
        <v>0</v>
      </c>
      <c r="K785" s="14">
        <f>'Absolute counts'!K785/'Absolute counts'!K$1246*10000</f>
        <v>0</v>
      </c>
      <c r="L785" s="14">
        <f>'Absolute counts'!L785/'Absolute counts'!L$1246*10000</f>
        <v>0</v>
      </c>
      <c r="M785">
        <f>'Absolute counts'!M785/'Absolute counts'!M$1246*10000</f>
        <v>0</v>
      </c>
      <c r="N785">
        <f>'Absolute counts'!N785/'Absolute counts'!N$1246*10000</f>
        <v>0</v>
      </c>
      <c r="O785">
        <f>'Absolute counts'!O785/'Absolute counts'!O$1246*10000</f>
        <v>0</v>
      </c>
      <c r="P785">
        <f>'Absolute counts'!P785/'Absolute counts'!P$1246*10000</f>
        <v>0</v>
      </c>
      <c r="Q785">
        <f t="shared" si="48"/>
        <v>0</v>
      </c>
      <c r="R785" t="str">
        <f t="shared" si="49"/>
        <v/>
      </c>
      <c r="S785">
        <f t="shared" si="50"/>
        <v>0</v>
      </c>
      <c r="T785">
        <f t="shared" si="51"/>
        <v>0</v>
      </c>
    </row>
    <row r="786" spans="1:20" x14ac:dyDescent="0.25">
      <c r="A786">
        <v>794</v>
      </c>
      <c r="B786" t="s">
        <v>329</v>
      </c>
      <c r="C786">
        <v>100000</v>
      </c>
      <c r="D786">
        <v>229</v>
      </c>
      <c r="E786" s="14">
        <f>'Absolute counts'!E786/'Absolute counts'!E$1246*10000</f>
        <v>1.3363484453038392</v>
      </c>
      <c r="F786" s="14">
        <f>'Absolute counts'!F786/'Absolute counts'!F$1246*10000</f>
        <v>4.0039676948167449</v>
      </c>
      <c r="G786" s="14">
        <f>'Absolute counts'!G786/'Absolute counts'!G$1246*10000</f>
        <v>2.3571639032491358</v>
      </c>
      <c r="H786" s="14">
        <f>'Absolute counts'!H786/'Absolute counts'!H$1246*10000</f>
        <v>5.8826356954671661</v>
      </c>
      <c r="I786" s="14">
        <f>'Absolute counts'!I786/'Absolute counts'!I$1246*10000</f>
        <v>6.1639892352092003E-2</v>
      </c>
      <c r="J786" s="14">
        <f>'Absolute counts'!J786/'Absolute counts'!J$1246*10000</f>
        <v>5.1704510892706619</v>
      </c>
      <c r="K786" s="14">
        <f>'Absolute counts'!K786/'Absolute counts'!K$1246*10000</f>
        <v>10.961675102165353</v>
      </c>
      <c r="L786" s="14">
        <f>'Absolute counts'!L786/'Absolute counts'!L$1246*10000</f>
        <v>23.440728012980074</v>
      </c>
      <c r="M786">
        <f>'Absolute counts'!M786/'Absolute counts'!M$1246*10000</f>
        <v>13.247768016862283</v>
      </c>
      <c r="N786">
        <f>'Absolute counts'!N786/'Absolute counts'!N$1246*10000</f>
        <v>1.1525753656225188</v>
      </c>
      <c r="O786">
        <f>'Absolute counts'!O786/'Absolute counts'!O$1246*10000</f>
        <v>0.57213872019133816</v>
      </c>
      <c r="P786">
        <f>'Absolute counts'!P786/'Absolute counts'!P$1246*10000</f>
        <v>7.2639578271196266</v>
      </c>
      <c r="Q786">
        <f t="shared" si="48"/>
        <v>1</v>
      </c>
      <c r="R786">
        <f t="shared" si="49"/>
        <v>0.23750934880073865</v>
      </c>
      <c r="S786">
        <f t="shared" si="50"/>
        <v>4.2534116889464277</v>
      </c>
      <c r="T786">
        <f t="shared" si="51"/>
        <v>9.1354335885551681</v>
      </c>
    </row>
    <row r="787" spans="1:20" x14ac:dyDescent="0.25">
      <c r="A787">
        <v>795</v>
      </c>
      <c r="B787" t="s">
        <v>330</v>
      </c>
      <c r="C787">
        <v>81500</v>
      </c>
      <c r="D787">
        <v>323</v>
      </c>
      <c r="E787" s="14">
        <f>'Absolute counts'!E787/'Absolute counts'!E$1246*10000</f>
        <v>4.415760080134425</v>
      </c>
      <c r="F787" s="14">
        <f>'Absolute counts'!F787/'Absolute counts'!F$1246*10000</f>
        <v>5.5804427802323975E-2</v>
      </c>
      <c r="G787" s="14">
        <f>'Absolute counts'!G787/'Absolute counts'!G$1246*10000</f>
        <v>7.1429209189367765E-2</v>
      </c>
      <c r="H787" s="14">
        <f>'Absolute counts'!H787/'Absolute counts'!H$1246*10000</f>
        <v>10.056178789397828</v>
      </c>
      <c r="I787" s="14">
        <f>'Absolute counts'!I787/'Absolute counts'!I$1246*10000</f>
        <v>8.3830253598845115</v>
      </c>
      <c r="J787" s="14">
        <f>'Absolute counts'!J787/'Absolute counts'!J$1246*10000</f>
        <v>0.78208503871320934</v>
      </c>
      <c r="K787" s="14">
        <f>'Absolute counts'!K787/'Absolute counts'!K$1246*10000</f>
        <v>65.529910823382835</v>
      </c>
      <c r="L787" s="14">
        <f>'Absolute counts'!L787/'Absolute counts'!L$1246*10000</f>
        <v>2.0155398119501355E-2</v>
      </c>
      <c r="M787">
        <f>'Absolute counts'!M787/'Absolute counts'!M$1246*10000</f>
        <v>0.7973193713852299</v>
      </c>
      <c r="N787">
        <f>'Absolute counts'!N787/'Absolute counts'!N$1246*10000</f>
        <v>7.8375124862331278</v>
      </c>
      <c r="O787">
        <f>'Absolute counts'!O787/'Absolute counts'!O$1246*10000</f>
        <v>0.88165638849157024</v>
      </c>
      <c r="P787">
        <f>'Absolute counts'!P787/'Absolute counts'!P$1246*10000</f>
        <v>76.121174118071679</v>
      </c>
      <c r="Q787">
        <f t="shared" si="48"/>
        <v>1</v>
      </c>
      <c r="R787">
        <f t="shared" si="49"/>
        <v>0.79366518082631754</v>
      </c>
      <c r="S787">
        <f t="shared" si="50"/>
        <v>12.756313389786357</v>
      </c>
      <c r="T787">
        <f t="shared" si="51"/>
        <v>17.131563552460221</v>
      </c>
    </row>
    <row r="788" spans="1:20" x14ac:dyDescent="0.25">
      <c r="A788">
        <v>796</v>
      </c>
      <c r="B788" t="s">
        <v>965</v>
      </c>
      <c r="C788">
        <v>78200</v>
      </c>
      <c r="D788">
        <v>797</v>
      </c>
      <c r="E788" s="14">
        <f>'Absolute counts'!E788/'Absolute counts'!E$1246*10000</f>
        <v>0</v>
      </c>
      <c r="F788" s="14">
        <f>'Absolute counts'!F788/'Absolute counts'!F$1246*10000</f>
        <v>0</v>
      </c>
      <c r="G788" s="14">
        <f>'Absolute counts'!G788/'Absolute counts'!G$1246*10000</f>
        <v>0</v>
      </c>
      <c r="H788" s="14">
        <f>'Absolute counts'!H788/'Absolute counts'!H$1246*10000</f>
        <v>0</v>
      </c>
      <c r="I788" s="14">
        <f>'Absolute counts'!I788/'Absolute counts'!I$1246*10000</f>
        <v>0</v>
      </c>
      <c r="J788" s="14">
        <f>'Absolute counts'!J788/'Absolute counts'!J$1246*10000</f>
        <v>0</v>
      </c>
      <c r="K788" s="14">
        <f>'Absolute counts'!K788/'Absolute counts'!K$1246*10000</f>
        <v>0</v>
      </c>
      <c r="L788" s="14">
        <f>'Absolute counts'!L788/'Absolute counts'!L$1246*10000</f>
        <v>0</v>
      </c>
      <c r="M788">
        <f>'Absolute counts'!M788/'Absolute counts'!M$1246*10000</f>
        <v>0</v>
      </c>
      <c r="N788">
        <f>'Absolute counts'!N788/'Absolute counts'!N$1246*10000</f>
        <v>0</v>
      </c>
      <c r="O788">
        <f>'Absolute counts'!O788/'Absolute counts'!O$1246*10000</f>
        <v>0</v>
      </c>
      <c r="P788">
        <f>'Absolute counts'!P788/'Absolute counts'!P$1246*10000</f>
        <v>0</v>
      </c>
      <c r="Q788">
        <f t="shared" si="48"/>
        <v>0</v>
      </c>
      <c r="R788" t="str">
        <f t="shared" si="49"/>
        <v/>
      </c>
      <c r="S788">
        <f t="shared" si="50"/>
        <v>0</v>
      </c>
      <c r="T788">
        <f t="shared" si="51"/>
        <v>0</v>
      </c>
    </row>
    <row r="789" spans="1:20" x14ac:dyDescent="0.25">
      <c r="A789">
        <v>797</v>
      </c>
      <c r="B789" t="s">
        <v>331</v>
      </c>
      <c r="C789">
        <v>78100</v>
      </c>
      <c r="D789">
        <v>290</v>
      </c>
      <c r="E789" s="14">
        <f>'Absolute counts'!E789/'Absolute counts'!E$1246*10000</f>
        <v>92.719341261559407</v>
      </c>
      <c r="F789" s="14">
        <f>'Absolute counts'!F789/'Absolute counts'!F$1246*10000</f>
        <v>15.44387539429316</v>
      </c>
      <c r="G789" s="14">
        <f>'Absolute counts'!G789/'Absolute counts'!G$1246*10000</f>
        <v>4.0714649237939629</v>
      </c>
      <c r="H789" s="14">
        <f>'Absolute counts'!H789/'Absolute counts'!H$1246*10000</f>
        <v>68.859646111013191</v>
      </c>
      <c r="I789" s="14">
        <f>'Absolute counts'!I789/'Absolute counts'!I$1246*10000</f>
        <v>57.867530940143965</v>
      </c>
      <c r="J789" s="14">
        <f>'Absolute counts'!J789/'Absolute counts'!J$1246*10000</f>
        <v>39.104251935660471</v>
      </c>
      <c r="K789" s="14">
        <f>'Absolute counts'!K789/'Absolute counts'!K$1246*10000</f>
        <v>92.976476188727261</v>
      </c>
      <c r="L789" s="14">
        <f>'Absolute counts'!L789/'Absolute counts'!L$1246*10000</f>
        <v>10.077699059750676</v>
      </c>
      <c r="M789">
        <f>'Absolute counts'!M789/'Absolute counts'!M$1246*10000</f>
        <v>14.883294932524292</v>
      </c>
      <c r="N789">
        <f>'Absolute counts'!N789/'Absolute counts'!N$1246*10000</f>
        <v>71.66457495581794</v>
      </c>
      <c r="O789">
        <f>'Absolute counts'!O789/'Absolute counts'!O$1246*10000</f>
        <v>53.59345323234929</v>
      </c>
      <c r="P789">
        <f>'Absolute counts'!P789/'Absolute counts'!P$1246*10000</f>
        <v>61.328948831478002</v>
      </c>
      <c r="Q789">
        <f t="shared" si="48"/>
        <v>1</v>
      </c>
      <c r="R789">
        <f t="shared" si="49"/>
        <v>0.5869218513021508</v>
      </c>
      <c r="S789">
        <f t="shared" si="50"/>
        <v>53.006083822170204</v>
      </c>
      <c r="T789">
        <f t="shared" si="51"/>
        <v>42.309594202384041</v>
      </c>
    </row>
    <row r="790" spans="1:20" x14ac:dyDescent="0.25">
      <c r="A790">
        <v>798</v>
      </c>
      <c r="B790" t="s">
        <v>332</v>
      </c>
      <c r="C790">
        <v>100100</v>
      </c>
      <c r="D790">
        <v>967</v>
      </c>
      <c r="E790" s="14">
        <f>'Absolute counts'!E790/'Absolute counts'!E$1246*10000</f>
        <v>0</v>
      </c>
      <c r="F790" s="14">
        <f>'Absolute counts'!F790/'Absolute counts'!F$1246*10000</f>
        <v>2.7902213901161987E-2</v>
      </c>
      <c r="G790" s="14">
        <f>'Absolute counts'!G790/'Absolute counts'!G$1246*10000</f>
        <v>0</v>
      </c>
      <c r="H790" s="14">
        <f>'Absolute counts'!H790/'Absolute counts'!H$1246*10000</f>
        <v>9.1558532225169895E-2</v>
      </c>
      <c r="I790" s="14">
        <f>'Absolute counts'!I790/'Absolute counts'!I$1246*10000</f>
        <v>0</v>
      </c>
      <c r="J790" s="14">
        <f>'Absolute counts'!J790/'Absolute counts'!J$1246*10000</f>
        <v>4.3449168817400519E-2</v>
      </c>
      <c r="K790" s="14">
        <f>'Absolute counts'!K790/'Absolute counts'!K$1246*10000</f>
        <v>0.22601391963227538</v>
      </c>
      <c r="L790" s="14">
        <f>'Absolute counts'!L790/'Absolute counts'!L$1246*10000</f>
        <v>4.0310796239002709E-2</v>
      </c>
      <c r="M790">
        <f>'Absolute counts'!M790/'Absolute counts'!M$1246*10000</f>
        <v>0</v>
      </c>
      <c r="N790">
        <f>'Absolute counts'!N790/'Absolute counts'!N$1246*10000</f>
        <v>0</v>
      </c>
      <c r="O790">
        <f>'Absolute counts'!O790/'Absolute counts'!O$1246*10000</f>
        <v>0</v>
      </c>
      <c r="P790">
        <f>'Absolute counts'!P790/'Absolute counts'!P$1246*10000</f>
        <v>5.4684751521603209E-2</v>
      </c>
      <c r="Q790">
        <f t="shared" si="48"/>
        <v>1</v>
      </c>
      <c r="R790">
        <f t="shared" si="49"/>
        <v>0.36521377609638628</v>
      </c>
      <c r="S790">
        <f t="shared" si="50"/>
        <v>5.5560547796572539E-2</v>
      </c>
      <c r="T790">
        <f t="shared" si="51"/>
        <v>1.8999109552121186E-2</v>
      </c>
    </row>
    <row r="791" spans="1:20" x14ac:dyDescent="0.25">
      <c r="A791">
        <v>799</v>
      </c>
      <c r="B791" t="s">
        <v>966</v>
      </c>
      <c r="C791">
        <v>40600</v>
      </c>
      <c r="D791">
        <v>726</v>
      </c>
      <c r="E791" s="14">
        <f>'Absolute counts'!E791/'Absolute counts'!E$1246*10000</f>
        <v>0</v>
      </c>
      <c r="F791" s="14">
        <f>'Absolute counts'!F791/'Absolute counts'!F$1246*10000</f>
        <v>0</v>
      </c>
      <c r="G791" s="14">
        <f>'Absolute counts'!G791/'Absolute counts'!G$1246*10000</f>
        <v>0</v>
      </c>
      <c r="H791" s="14">
        <f>'Absolute counts'!H791/'Absolute counts'!H$1246*10000</f>
        <v>0</v>
      </c>
      <c r="I791" s="14">
        <f>'Absolute counts'!I791/'Absolute counts'!I$1246*10000</f>
        <v>0</v>
      </c>
      <c r="J791" s="14">
        <f>'Absolute counts'!J791/'Absolute counts'!J$1246*10000</f>
        <v>0</v>
      </c>
      <c r="K791" s="14">
        <f>'Absolute counts'!K791/'Absolute counts'!K$1246*10000</f>
        <v>0</v>
      </c>
      <c r="L791" s="14">
        <f>'Absolute counts'!L791/'Absolute counts'!L$1246*10000</f>
        <v>0</v>
      </c>
      <c r="M791">
        <f>'Absolute counts'!M791/'Absolute counts'!M$1246*10000</f>
        <v>0</v>
      </c>
      <c r="N791">
        <f>'Absolute counts'!N791/'Absolute counts'!N$1246*10000</f>
        <v>0</v>
      </c>
      <c r="O791">
        <f>'Absolute counts'!O791/'Absolute counts'!O$1246*10000</f>
        <v>0</v>
      </c>
      <c r="P791">
        <f>'Absolute counts'!P791/'Absolute counts'!P$1246*10000</f>
        <v>0</v>
      </c>
      <c r="Q791">
        <f t="shared" si="48"/>
        <v>0</v>
      </c>
      <c r="R791" t="str">
        <f t="shared" si="49"/>
        <v/>
      </c>
      <c r="S791">
        <f t="shared" si="50"/>
        <v>0</v>
      </c>
      <c r="T791">
        <f t="shared" si="51"/>
        <v>0</v>
      </c>
    </row>
    <row r="792" spans="1:20" x14ac:dyDescent="0.25">
      <c r="A792">
        <v>800</v>
      </c>
      <c r="B792" t="s">
        <v>333</v>
      </c>
      <c r="C792">
        <v>24900</v>
      </c>
      <c r="D792">
        <v>119</v>
      </c>
      <c r="E792" s="14">
        <f>'Absolute counts'!E792/'Absolute counts'!E$1246*10000</f>
        <v>6.0891007420801024</v>
      </c>
      <c r="F792" s="14">
        <f>'Absolute counts'!F792/'Absolute counts'!F$1246*10000</f>
        <v>4.5899141867411473</v>
      </c>
      <c r="G792" s="14">
        <f>'Absolute counts'!G792/'Absolute counts'!G$1246*10000</f>
        <v>11.428673470298842</v>
      </c>
      <c r="H792" s="14">
        <f>'Absolute counts'!H792/'Absolute counts'!H$1246*10000</f>
        <v>6.1878308028843989</v>
      </c>
      <c r="I792" s="14">
        <f>'Absolute counts'!I792/'Absolute counts'!I$1246*10000</f>
        <v>8.9501123695237581</v>
      </c>
      <c r="J792" s="14">
        <f>'Absolute counts'!J792/'Absolute counts'!J$1246*10000</f>
        <v>10.145380918863021</v>
      </c>
      <c r="K792" s="14">
        <f>'Absolute counts'!K792/'Absolute counts'!K$1246*10000</f>
        <v>5.0146838418411095</v>
      </c>
      <c r="L792" s="14">
        <f>'Absolute counts'!L792/'Absolute counts'!L$1246*10000</f>
        <v>7.3970311098569974</v>
      </c>
      <c r="M792">
        <f>'Absolute counts'!M792/'Absolute counts'!M$1246*10000</f>
        <v>7.8096410222860992</v>
      </c>
      <c r="N792">
        <f>'Absolute counts'!N792/'Absolute counts'!N$1246*10000</f>
        <v>21.967232709235116</v>
      </c>
      <c r="O792">
        <f>'Absolute counts'!O792/'Absolute counts'!O$1246*10000</f>
        <v>3.3015217952024765</v>
      </c>
      <c r="P792">
        <f>'Absolute counts'!P792/'Absolute counts'!P$1246*10000</f>
        <v>9.6062880172949647</v>
      </c>
      <c r="Q792">
        <f t="shared" si="48"/>
        <v>1</v>
      </c>
      <c r="R792">
        <f t="shared" si="49"/>
        <v>0.40106963585295086</v>
      </c>
      <c r="S792">
        <f t="shared" si="50"/>
        <v>7.4865280474617686</v>
      </c>
      <c r="T792">
        <f t="shared" si="51"/>
        <v>10.016342930775131</v>
      </c>
    </row>
    <row r="793" spans="1:20" x14ac:dyDescent="0.25">
      <c r="A793">
        <v>801</v>
      </c>
      <c r="B793" t="s">
        <v>967</v>
      </c>
      <c r="C793">
        <v>13500</v>
      </c>
      <c r="D793">
        <v>669</v>
      </c>
      <c r="E793" s="14">
        <f>'Absolute counts'!E793/'Absolute counts'!E$1246*10000</f>
        <v>0</v>
      </c>
      <c r="F793" s="14">
        <f>'Absolute counts'!F793/'Absolute counts'!F$1246*10000</f>
        <v>0</v>
      </c>
      <c r="G793" s="14">
        <f>'Absolute counts'!G793/'Absolute counts'!G$1246*10000</f>
        <v>0</v>
      </c>
      <c r="H793" s="14">
        <f>'Absolute counts'!H793/'Absolute counts'!H$1246*10000</f>
        <v>0</v>
      </c>
      <c r="I793" s="14">
        <f>'Absolute counts'!I793/'Absolute counts'!I$1246*10000</f>
        <v>0</v>
      </c>
      <c r="J793" s="14">
        <f>'Absolute counts'!J793/'Absolute counts'!J$1246*10000</f>
        <v>0</v>
      </c>
      <c r="K793" s="14">
        <f>'Absolute counts'!K793/'Absolute counts'!K$1246*10000</f>
        <v>0</v>
      </c>
      <c r="L793" s="14">
        <f>'Absolute counts'!L793/'Absolute counts'!L$1246*10000</f>
        <v>0</v>
      </c>
      <c r="M793">
        <f>'Absolute counts'!M793/'Absolute counts'!M$1246*10000</f>
        <v>0</v>
      </c>
      <c r="N793">
        <f>'Absolute counts'!N793/'Absolute counts'!N$1246*10000</f>
        <v>0</v>
      </c>
      <c r="O793">
        <f>'Absolute counts'!O793/'Absolute counts'!O$1246*10000</f>
        <v>0</v>
      </c>
      <c r="P793">
        <f>'Absolute counts'!P793/'Absolute counts'!P$1246*10000</f>
        <v>0</v>
      </c>
      <c r="Q793">
        <f t="shared" si="48"/>
        <v>0</v>
      </c>
      <c r="R793" t="str">
        <f t="shared" si="49"/>
        <v/>
      </c>
      <c r="S793">
        <f t="shared" si="50"/>
        <v>0</v>
      </c>
      <c r="T793">
        <f t="shared" si="51"/>
        <v>0</v>
      </c>
    </row>
    <row r="794" spans="1:20" x14ac:dyDescent="0.25">
      <c r="A794">
        <v>802</v>
      </c>
      <c r="B794" t="s">
        <v>334</v>
      </c>
      <c r="C794">
        <v>115100</v>
      </c>
      <c r="D794">
        <v>1083</v>
      </c>
      <c r="E794" s="14">
        <f>'Absolute counts'!E794/'Absolute counts'!E$1246*10000</f>
        <v>12.306026118058831</v>
      </c>
      <c r="F794" s="14">
        <f>'Absolute counts'!F794/'Absolute counts'!F$1246*10000</f>
        <v>2.5251503580551597</v>
      </c>
      <c r="G794" s="14">
        <f>'Absolute counts'!G794/'Absolute counts'!G$1246*10000</f>
        <v>0.41071795283886464</v>
      </c>
      <c r="H794" s="14">
        <f>'Absolute counts'!H794/'Absolute counts'!H$1246*10000</f>
        <v>18.731349717732677</v>
      </c>
      <c r="I794" s="14">
        <f>'Absolute counts'!I794/'Absolute counts'!I$1246*10000</f>
        <v>6.065365407445853</v>
      </c>
      <c r="J794" s="14">
        <f>'Absolute counts'!J794/'Absolute counts'!J$1246*10000</f>
        <v>2.2593567785048272</v>
      </c>
      <c r="K794" s="14">
        <f>'Absolute counts'!K794/'Absolute counts'!K$1246*10000</f>
        <v>3.3337053145760613</v>
      </c>
      <c r="L794" s="14">
        <f>'Absolute counts'!L794/'Absolute counts'!L$1246*10000</f>
        <v>1.471344062723599</v>
      </c>
      <c r="M794">
        <f>'Absolute counts'!M794/'Absolute counts'!M$1246*10000</f>
        <v>2.7395075837338672</v>
      </c>
      <c r="N794">
        <f>'Absolute counts'!N794/'Absolute counts'!N$1246*10000</f>
        <v>3.2784365955484978</v>
      </c>
      <c r="O794">
        <f>'Absolute counts'!O794/'Absolute counts'!O$1246*10000</f>
        <v>9.0604262902431589</v>
      </c>
      <c r="P794">
        <f>'Absolute counts'!P794/'Absolute counts'!P$1246*10000</f>
        <v>3.1170308367313826</v>
      </c>
      <c r="Q794">
        <f t="shared" si="48"/>
        <v>1</v>
      </c>
      <c r="R794">
        <f t="shared" si="49"/>
        <v>0.43835236356470153</v>
      </c>
      <c r="S794">
        <f t="shared" si="50"/>
        <v>6.5188102353160389</v>
      </c>
      <c r="T794">
        <f t="shared" si="51"/>
        <v>3.9333490737961014</v>
      </c>
    </row>
    <row r="795" spans="1:20" x14ac:dyDescent="0.25">
      <c r="A795">
        <v>803</v>
      </c>
      <c r="B795" t="s">
        <v>335</v>
      </c>
      <c r="C795">
        <v>51600</v>
      </c>
      <c r="D795">
        <v>623</v>
      </c>
      <c r="E795" s="14">
        <f>'Absolute counts'!E795/'Absolute counts'!E$1246*10000</f>
        <v>42.461019296871548</v>
      </c>
      <c r="F795" s="14">
        <f>'Absolute counts'!F795/'Absolute counts'!F$1246*10000</f>
        <v>36.496095782719877</v>
      </c>
      <c r="G795" s="14">
        <f>'Absolute counts'!G795/'Absolute counts'!G$1246*10000</f>
        <v>13.125117188546326</v>
      </c>
      <c r="H795" s="14">
        <f>'Absolute counts'!H795/'Absolute counts'!H$1246*10000</f>
        <v>62.214022647002949</v>
      </c>
      <c r="I795" s="14">
        <f>'Absolute counts'!I795/'Absolute counts'!I$1246*10000</f>
        <v>32.065072001558256</v>
      </c>
      <c r="J795" s="14">
        <f>'Absolute counts'!J795/'Absolute counts'!J$1246*10000</f>
        <v>52.008655074428425</v>
      </c>
      <c r="K795" s="14">
        <f>'Absolute counts'!K795/'Absolute counts'!K$1246*10000</f>
        <v>37.207541519463327</v>
      </c>
      <c r="L795" s="14">
        <f>'Absolute counts'!L795/'Absolute counts'!L$1246*10000</f>
        <v>39.18209394431063</v>
      </c>
      <c r="M795">
        <f>'Absolute counts'!M795/'Absolute counts'!M$1246*10000</f>
        <v>23.060929510834342</v>
      </c>
      <c r="N795">
        <f>'Absolute counts'!N795/'Absolute counts'!N$1246*10000</f>
        <v>23.8711164613375</v>
      </c>
      <c r="O795">
        <f>'Absolute counts'!O795/'Absolute counts'!O$1246*10000</f>
        <v>67.840645297441796</v>
      </c>
      <c r="P795">
        <f>'Absolute counts'!P795/'Absolute counts'!P$1246*10000</f>
        <v>31.917666638109072</v>
      </c>
      <c r="Q795">
        <f t="shared" si="48"/>
        <v>1</v>
      </c>
      <c r="R795">
        <f t="shared" si="49"/>
        <v>0.82717861883712407</v>
      </c>
      <c r="S795">
        <f t="shared" si="50"/>
        <v>39.368217644370098</v>
      </c>
      <c r="T795">
        <f t="shared" si="51"/>
        <v>37.174490370406666</v>
      </c>
    </row>
    <row r="796" spans="1:20" x14ac:dyDescent="0.25">
      <c r="A796">
        <v>804</v>
      </c>
      <c r="B796" t="s">
        <v>336</v>
      </c>
      <c r="C796">
        <v>78300</v>
      </c>
      <c r="D796">
        <v>797</v>
      </c>
      <c r="E796" s="14">
        <f>'Absolute counts'!E796/'Absolute counts'!E$1246*10000</f>
        <v>6.1355824271341488</v>
      </c>
      <c r="F796" s="14">
        <f>'Absolute counts'!F796/'Absolute counts'!F$1246*10000</f>
        <v>0.51619095717149677</v>
      </c>
      <c r="G796" s="14">
        <f>'Absolute counts'!G796/'Absolute counts'!G$1246*10000</f>
        <v>0</v>
      </c>
      <c r="H796" s="14">
        <f>'Absolute counts'!H796/'Absolute counts'!H$1246*10000</f>
        <v>4.2956211368975543</v>
      </c>
      <c r="I796" s="14">
        <f>'Absolute counts'!I796/'Absolute counts'!I$1246*10000</f>
        <v>1.1341740192784926</v>
      </c>
      <c r="J796" s="14">
        <f>'Absolute counts'!J796/'Absolute counts'!J$1246*10000</f>
        <v>1.6510684150612198</v>
      </c>
      <c r="K796" s="14">
        <f>'Absolute counts'!K796/'Absolute counts'!K$1246*10000</f>
        <v>4.6050336125076106</v>
      </c>
      <c r="L796" s="14">
        <f>'Absolute counts'!L796/'Absolute counts'!L$1246*10000</f>
        <v>0.64497273982404335</v>
      </c>
      <c r="M796">
        <f>'Absolute counts'!M796/'Absolute counts'!M$1246*10000</f>
        <v>0.18399677801197617</v>
      </c>
      <c r="N796">
        <f>'Absolute counts'!N796/'Absolute counts'!N$1246*10000</f>
        <v>1.7672822272878619</v>
      </c>
      <c r="O796">
        <f>'Absolute counts'!O796/'Absolute counts'!O$1246*10000</f>
        <v>4.3707646493305505</v>
      </c>
      <c r="P796">
        <f>'Absolute counts'!P796/'Absolute counts'!P$1246*10000</f>
        <v>1.8228250507201069</v>
      </c>
      <c r="Q796">
        <f t="shared" si="48"/>
        <v>1</v>
      </c>
      <c r="R796">
        <f t="shared" si="49"/>
        <v>0.49938245263955627</v>
      </c>
      <c r="S796">
        <f t="shared" si="50"/>
        <v>2.6196672240072174</v>
      </c>
      <c r="T796">
        <f t="shared" si="51"/>
        <v>1.7579682890349075</v>
      </c>
    </row>
    <row r="797" spans="1:20" x14ac:dyDescent="0.25">
      <c r="A797">
        <v>805</v>
      </c>
      <c r="B797" t="s">
        <v>337</v>
      </c>
      <c r="C797">
        <v>17700</v>
      </c>
      <c r="D797">
        <v>533</v>
      </c>
      <c r="E797" s="14">
        <f>'Absolute counts'!E797/'Absolute counts'!E$1246*10000</f>
        <v>2.2659821463847707</v>
      </c>
      <c r="F797" s="14">
        <f>'Absolute counts'!F797/'Absolute counts'!F$1246*10000</f>
        <v>6.0966337374038941</v>
      </c>
      <c r="G797" s="14">
        <f>'Absolute counts'!G797/'Absolute counts'!G$1246*10000</f>
        <v>5.7500513397441049</v>
      </c>
      <c r="H797" s="14">
        <f>'Absolute counts'!H797/'Absolute counts'!H$1246*10000</f>
        <v>2.5483791469338954</v>
      </c>
      <c r="I797" s="14">
        <f>'Absolute counts'!I797/'Absolute counts'!I$1246*10000</f>
        <v>1.4670294379797895</v>
      </c>
      <c r="J797" s="14">
        <f>'Absolute counts'!J797/'Absolute counts'!J$1246*10000</f>
        <v>3.3890351677572408</v>
      </c>
      <c r="K797" s="14">
        <f>'Absolute counts'!K797/'Absolute counts'!K$1246*10000</f>
        <v>5.6503479908068845E-2</v>
      </c>
      <c r="L797" s="14">
        <f>'Absolute counts'!L797/'Absolute counts'!L$1246*10000</f>
        <v>6.2884842132844225</v>
      </c>
      <c r="M797">
        <f>'Absolute counts'!M797/'Absolute counts'!M$1246*10000</f>
        <v>8.1776345783100517</v>
      </c>
      <c r="N797">
        <f>'Absolute counts'!N797/'Absolute counts'!N$1246*10000</f>
        <v>1.5538423447651732</v>
      </c>
      <c r="O797">
        <f>'Absolute counts'!O797/'Absolute counts'!O$1246*10000</f>
        <v>4.7365582573217342</v>
      </c>
      <c r="P797">
        <f>'Absolute counts'!P797/'Absolute counts'!P$1246*10000</f>
        <v>0.49216276369442891</v>
      </c>
      <c r="Q797">
        <f t="shared" si="48"/>
        <v>1</v>
      </c>
      <c r="R797">
        <f t="shared" si="49"/>
        <v>0.46902897272713007</v>
      </c>
      <c r="S797">
        <f t="shared" si="50"/>
        <v>3.0819449223016808</v>
      </c>
      <c r="T797">
        <f t="shared" si="51"/>
        <v>4.2497364314751618</v>
      </c>
    </row>
    <row r="798" spans="1:20" x14ac:dyDescent="0.25">
      <c r="A798">
        <v>806</v>
      </c>
      <c r="B798" t="s">
        <v>338</v>
      </c>
      <c r="C798">
        <v>7900</v>
      </c>
      <c r="D798">
        <v>378</v>
      </c>
      <c r="E798" s="14">
        <f>'Absolute counts'!E798/'Absolute counts'!E$1246*10000</f>
        <v>14.095570992639626</v>
      </c>
      <c r="F798" s="14">
        <f>'Absolute counts'!F798/'Absolute counts'!F$1246*10000</f>
        <v>131.08460090765902</v>
      </c>
      <c r="G798" s="14">
        <f>'Absolute counts'!G798/'Absolute counts'!G$1246*10000</f>
        <v>119.32249395083885</v>
      </c>
      <c r="H798" s="14">
        <f>'Absolute counts'!H798/'Absolute counts'!H$1246*10000</f>
        <v>60.939833073536001</v>
      </c>
      <c r="I798" s="14">
        <f>'Absolute counts'!I798/'Absolute counts'!I$1246*10000</f>
        <v>60.209846849523458</v>
      </c>
      <c r="J798" s="14">
        <f>'Absolute counts'!J798/'Absolute counts'!J$1246*10000</f>
        <v>87.159032647705445</v>
      </c>
      <c r="K798" s="14">
        <f>'Absolute counts'!K798/'Absolute counts'!K$1246*10000</f>
        <v>23.547825251687687</v>
      </c>
      <c r="L798" s="14">
        <f>'Absolute counts'!L798/'Absolute counts'!L$1246*10000</f>
        <v>90.316338973485571</v>
      </c>
      <c r="M798">
        <f>'Absolute counts'!M798/'Absolute counts'!M$1246*10000</f>
        <v>115.18198303549707</v>
      </c>
      <c r="N798">
        <f>'Absolute counts'!N798/'Absolute counts'!N$1246*10000</f>
        <v>60.104670918389125</v>
      </c>
      <c r="O798">
        <f>'Absolute counts'!O798/'Absolute counts'!O$1246*10000</f>
        <v>57.063802846624618</v>
      </c>
      <c r="P798">
        <f>'Absolute counts'!P798/'Absolute counts'!P$1246*10000</f>
        <v>31.562215753218656</v>
      </c>
      <c r="Q798">
        <f t="shared" si="48"/>
        <v>1</v>
      </c>
      <c r="R798">
        <f t="shared" si="49"/>
        <v>0.99792511677554085</v>
      </c>
      <c r="S798">
        <f t="shared" si="50"/>
        <v>70.908457667655725</v>
      </c>
      <c r="T798">
        <f t="shared" si="51"/>
        <v>70.845802305443016</v>
      </c>
    </row>
    <row r="799" spans="1:20" x14ac:dyDescent="0.25">
      <c r="A799">
        <v>807</v>
      </c>
      <c r="B799" t="s">
        <v>968</v>
      </c>
      <c r="C799">
        <v>40700</v>
      </c>
      <c r="D799">
        <v>799</v>
      </c>
      <c r="E799" s="14">
        <f>'Absolute counts'!E799/'Absolute counts'!E$1246*10000</f>
        <v>0</v>
      </c>
      <c r="F799" s="14">
        <f>'Absolute counts'!F799/'Absolute counts'!F$1246*10000</f>
        <v>0</v>
      </c>
      <c r="G799" s="14">
        <f>'Absolute counts'!G799/'Absolute counts'!G$1246*10000</f>
        <v>0</v>
      </c>
      <c r="H799" s="14">
        <f>'Absolute counts'!H799/'Absolute counts'!H$1246*10000</f>
        <v>0</v>
      </c>
      <c r="I799" s="14">
        <f>'Absolute counts'!I799/'Absolute counts'!I$1246*10000</f>
        <v>0</v>
      </c>
      <c r="J799" s="14">
        <f>'Absolute counts'!J799/'Absolute counts'!J$1246*10000</f>
        <v>0</v>
      </c>
      <c r="K799" s="14">
        <f>'Absolute counts'!K799/'Absolute counts'!K$1246*10000</f>
        <v>0</v>
      </c>
      <c r="L799" s="14">
        <f>'Absolute counts'!L799/'Absolute counts'!L$1246*10000</f>
        <v>0</v>
      </c>
      <c r="M799">
        <f>'Absolute counts'!M799/'Absolute counts'!M$1246*10000</f>
        <v>0</v>
      </c>
      <c r="N799">
        <f>'Absolute counts'!N799/'Absolute counts'!N$1246*10000</f>
        <v>0</v>
      </c>
      <c r="O799">
        <f>'Absolute counts'!O799/'Absolute counts'!O$1246*10000</f>
        <v>0</v>
      </c>
      <c r="P799">
        <f>'Absolute counts'!P799/'Absolute counts'!P$1246*10000</f>
        <v>0</v>
      </c>
      <c r="Q799">
        <f t="shared" si="48"/>
        <v>0</v>
      </c>
      <c r="R799" t="str">
        <f t="shared" si="49"/>
        <v/>
      </c>
      <c r="S799">
        <f t="shared" si="50"/>
        <v>0</v>
      </c>
      <c r="T799">
        <f t="shared" si="51"/>
        <v>0</v>
      </c>
    </row>
    <row r="800" spans="1:20" x14ac:dyDescent="0.25">
      <c r="A800">
        <v>808</v>
      </c>
      <c r="B800" t="s">
        <v>969</v>
      </c>
      <c r="C800">
        <v>101400</v>
      </c>
      <c r="D800">
        <v>967</v>
      </c>
      <c r="E800" s="14">
        <f>'Absolute counts'!E800/'Absolute counts'!E$1246*10000</f>
        <v>0</v>
      </c>
      <c r="F800" s="14">
        <f>'Absolute counts'!F800/'Absolute counts'!F$1246*10000</f>
        <v>0</v>
      </c>
      <c r="G800" s="14">
        <f>'Absolute counts'!G800/'Absolute counts'!G$1246*10000</f>
        <v>0</v>
      </c>
      <c r="H800" s="14">
        <f>'Absolute counts'!H800/'Absolute counts'!H$1246*10000</f>
        <v>0</v>
      </c>
      <c r="I800" s="14">
        <f>'Absolute counts'!I800/'Absolute counts'!I$1246*10000</f>
        <v>0</v>
      </c>
      <c r="J800" s="14">
        <f>'Absolute counts'!J800/'Absolute counts'!J$1246*10000</f>
        <v>0</v>
      </c>
      <c r="K800" s="14">
        <f>'Absolute counts'!K800/'Absolute counts'!K$1246*10000</f>
        <v>0</v>
      </c>
      <c r="L800" s="14">
        <f>'Absolute counts'!L800/'Absolute counts'!L$1246*10000</f>
        <v>0</v>
      </c>
      <c r="M800">
        <f>'Absolute counts'!M800/'Absolute counts'!M$1246*10000</f>
        <v>0</v>
      </c>
      <c r="N800">
        <f>'Absolute counts'!N800/'Absolute counts'!N$1246*10000</f>
        <v>0</v>
      </c>
      <c r="O800">
        <f>'Absolute counts'!O800/'Absolute counts'!O$1246*10000</f>
        <v>0</v>
      </c>
      <c r="P800">
        <f>'Absolute counts'!P800/'Absolute counts'!P$1246*10000</f>
        <v>0</v>
      </c>
      <c r="Q800">
        <f t="shared" si="48"/>
        <v>0</v>
      </c>
      <c r="R800" t="str">
        <f t="shared" si="49"/>
        <v/>
      </c>
      <c r="S800">
        <f t="shared" si="50"/>
        <v>0</v>
      </c>
      <c r="T800">
        <f t="shared" si="51"/>
        <v>0</v>
      </c>
    </row>
    <row r="801" spans="1:20" x14ac:dyDescent="0.25">
      <c r="A801">
        <v>809</v>
      </c>
      <c r="B801" t="s">
        <v>970</v>
      </c>
      <c r="C801">
        <v>52800</v>
      </c>
      <c r="D801">
        <v>803</v>
      </c>
      <c r="E801" s="14">
        <f>'Absolute counts'!E801/'Absolute counts'!E$1246*10000</f>
        <v>0</v>
      </c>
      <c r="F801" s="14">
        <f>'Absolute counts'!F801/'Absolute counts'!F$1246*10000</f>
        <v>0</v>
      </c>
      <c r="G801" s="14">
        <f>'Absolute counts'!G801/'Absolute counts'!G$1246*10000</f>
        <v>0</v>
      </c>
      <c r="H801" s="14">
        <f>'Absolute counts'!H801/'Absolute counts'!H$1246*10000</f>
        <v>0</v>
      </c>
      <c r="I801" s="14">
        <f>'Absolute counts'!I801/'Absolute counts'!I$1246*10000</f>
        <v>0</v>
      </c>
      <c r="J801" s="14">
        <f>'Absolute counts'!J801/'Absolute counts'!J$1246*10000</f>
        <v>0</v>
      </c>
      <c r="K801" s="14">
        <f>'Absolute counts'!K801/'Absolute counts'!K$1246*10000</f>
        <v>0</v>
      </c>
      <c r="L801" s="14">
        <f>'Absolute counts'!L801/'Absolute counts'!L$1246*10000</f>
        <v>0</v>
      </c>
      <c r="M801">
        <f>'Absolute counts'!M801/'Absolute counts'!M$1246*10000</f>
        <v>0</v>
      </c>
      <c r="N801">
        <f>'Absolute counts'!N801/'Absolute counts'!N$1246*10000</f>
        <v>0</v>
      </c>
      <c r="O801">
        <f>'Absolute counts'!O801/'Absolute counts'!O$1246*10000</f>
        <v>0</v>
      </c>
      <c r="P801">
        <f>'Absolute counts'!P801/'Absolute counts'!P$1246*10000</f>
        <v>0</v>
      </c>
      <c r="Q801">
        <f t="shared" si="48"/>
        <v>0</v>
      </c>
      <c r="R801" t="str">
        <f t="shared" si="49"/>
        <v/>
      </c>
      <c r="S801">
        <f t="shared" si="50"/>
        <v>0</v>
      </c>
      <c r="T801">
        <f t="shared" si="51"/>
        <v>0</v>
      </c>
    </row>
    <row r="802" spans="1:20" x14ac:dyDescent="0.25">
      <c r="A802">
        <v>810</v>
      </c>
      <c r="B802" t="s">
        <v>339</v>
      </c>
      <c r="C802">
        <v>19900</v>
      </c>
      <c r="D802">
        <v>48</v>
      </c>
      <c r="E802" s="14">
        <f>'Absolute counts'!E802/'Absolute counts'!E$1246*10000</f>
        <v>5.0897445134180996</v>
      </c>
      <c r="F802" s="14">
        <f>'Absolute counts'!F802/'Absolute counts'!F$1246*10000</f>
        <v>1.4648662298110044</v>
      </c>
      <c r="G802" s="14">
        <f>'Absolute counts'!G802/'Absolute counts'!G$1246*10000</f>
        <v>7.1607782212341187</v>
      </c>
      <c r="H802" s="14">
        <f>'Absolute counts'!H802/'Absolute counts'!H$1246*10000</f>
        <v>8.0266313250732271</v>
      </c>
      <c r="I802" s="14">
        <f>'Absolute counts'!I802/'Absolute counts'!I$1246*10000</f>
        <v>4.9311913881673597</v>
      </c>
      <c r="J802" s="14">
        <f>'Absolute counts'!J802/'Absolute counts'!J$1246*10000</f>
        <v>1.7162421682873208</v>
      </c>
      <c r="K802" s="14">
        <f>'Absolute counts'!K802/'Absolute counts'!K$1246*10000</f>
        <v>7.2324454282328121</v>
      </c>
      <c r="L802" s="14">
        <f>'Absolute counts'!L802/'Absolute counts'!L$1246*10000</f>
        <v>4.7365185580828184</v>
      </c>
      <c r="M802">
        <f>'Absolute counts'!M802/'Absolute counts'!M$1246*10000</f>
        <v>7.1349861695755195</v>
      </c>
      <c r="N802">
        <f>'Absolute counts'!N802/'Absolute counts'!N$1246*10000</f>
        <v>7.8887380580385731</v>
      </c>
      <c r="O802">
        <f>'Absolute counts'!O802/'Absolute counts'!O$1246*10000</f>
        <v>1.2849672896100546</v>
      </c>
      <c r="P802">
        <f>'Absolute counts'!P802/'Absolute counts'!P$1246*10000</f>
        <v>26.540332738484757</v>
      </c>
      <c r="Q802">
        <f t="shared" si="48"/>
        <v>1</v>
      </c>
      <c r="R802">
        <f t="shared" si="49"/>
        <v>0.27602193297445748</v>
      </c>
      <c r="S802">
        <f t="shared" si="50"/>
        <v>5.0888427534605629</v>
      </c>
      <c r="T802">
        <f t="shared" si="51"/>
        <v>9.5171085627583434</v>
      </c>
    </row>
    <row r="803" spans="1:20" x14ac:dyDescent="0.25">
      <c r="A803">
        <v>811</v>
      </c>
      <c r="B803" t="s">
        <v>971</v>
      </c>
      <c r="C803">
        <v>79200</v>
      </c>
      <c r="D803">
        <v>4</v>
      </c>
      <c r="E803" s="14">
        <f>'Absolute counts'!E803/'Absolute counts'!E$1246*10000</f>
        <v>0</v>
      </c>
      <c r="F803" s="14">
        <f>'Absolute counts'!F803/'Absolute counts'!F$1246*10000</f>
        <v>0</v>
      </c>
      <c r="G803" s="14">
        <f>'Absolute counts'!G803/'Absolute counts'!G$1246*10000</f>
        <v>0</v>
      </c>
      <c r="H803" s="14">
        <f>'Absolute counts'!H803/'Absolute counts'!H$1246*10000</f>
        <v>0</v>
      </c>
      <c r="I803" s="14">
        <f>'Absolute counts'!I803/'Absolute counts'!I$1246*10000</f>
        <v>0</v>
      </c>
      <c r="J803" s="14">
        <f>'Absolute counts'!J803/'Absolute counts'!J$1246*10000</f>
        <v>0</v>
      </c>
      <c r="K803" s="14">
        <f>'Absolute counts'!K803/'Absolute counts'!K$1246*10000</f>
        <v>0</v>
      </c>
      <c r="L803" s="14">
        <f>'Absolute counts'!L803/'Absolute counts'!L$1246*10000</f>
        <v>0</v>
      </c>
      <c r="M803">
        <f>'Absolute counts'!M803/'Absolute counts'!M$1246*10000</f>
        <v>0</v>
      </c>
      <c r="N803">
        <f>'Absolute counts'!N803/'Absolute counts'!N$1246*10000</f>
        <v>0</v>
      </c>
      <c r="O803">
        <f>'Absolute counts'!O803/'Absolute counts'!O$1246*10000</f>
        <v>0</v>
      </c>
      <c r="P803">
        <f>'Absolute counts'!P803/'Absolute counts'!P$1246*10000</f>
        <v>0</v>
      </c>
      <c r="Q803">
        <f t="shared" si="48"/>
        <v>0</v>
      </c>
      <c r="R803" t="str">
        <f t="shared" si="49"/>
        <v/>
      </c>
      <c r="S803">
        <f t="shared" si="50"/>
        <v>0</v>
      </c>
      <c r="T803">
        <f t="shared" si="51"/>
        <v>0</v>
      </c>
    </row>
    <row r="804" spans="1:20" x14ac:dyDescent="0.25">
      <c r="A804">
        <v>812</v>
      </c>
      <c r="B804" t="s">
        <v>972</v>
      </c>
      <c r="C804">
        <v>104600</v>
      </c>
      <c r="D804">
        <v>326</v>
      </c>
      <c r="E804" s="14">
        <f>'Absolute counts'!E804/'Absolute counts'!E$1246*10000</f>
        <v>0</v>
      </c>
      <c r="F804" s="14">
        <f>'Absolute counts'!F804/'Absolute counts'!F$1246*10000</f>
        <v>0</v>
      </c>
      <c r="G804" s="14">
        <f>'Absolute counts'!G804/'Absolute counts'!G$1246*10000</f>
        <v>0</v>
      </c>
      <c r="H804" s="14">
        <f>'Absolute counts'!H804/'Absolute counts'!H$1246*10000</f>
        <v>0</v>
      </c>
      <c r="I804" s="14">
        <f>'Absolute counts'!I804/'Absolute counts'!I$1246*10000</f>
        <v>0</v>
      </c>
      <c r="J804" s="14">
        <f>'Absolute counts'!J804/'Absolute counts'!J$1246*10000</f>
        <v>0</v>
      </c>
      <c r="K804" s="14">
        <f>'Absolute counts'!K804/'Absolute counts'!K$1246*10000</f>
        <v>0</v>
      </c>
      <c r="L804" s="14">
        <f>'Absolute counts'!L804/'Absolute counts'!L$1246*10000</f>
        <v>0</v>
      </c>
      <c r="M804">
        <f>'Absolute counts'!M804/'Absolute counts'!M$1246*10000</f>
        <v>0</v>
      </c>
      <c r="N804">
        <f>'Absolute counts'!N804/'Absolute counts'!N$1246*10000</f>
        <v>0</v>
      </c>
      <c r="O804">
        <f>'Absolute counts'!O804/'Absolute counts'!O$1246*10000</f>
        <v>0</v>
      </c>
      <c r="P804">
        <f>'Absolute counts'!P804/'Absolute counts'!P$1246*10000</f>
        <v>0</v>
      </c>
      <c r="Q804">
        <f t="shared" si="48"/>
        <v>0</v>
      </c>
      <c r="R804" t="str">
        <f t="shared" si="49"/>
        <v/>
      </c>
      <c r="S804">
        <f t="shared" si="50"/>
        <v>0</v>
      </c>
      <c r="T804">
        <f t="shared" si="51"/>
        <v>0</v>
      </c>
    </row>
    <row r="805" spans="1:20" x14ac:dyDescent="0.25">
      <c r="A805">
        <v>813</v>
      </c>
      <c r="B805" t="s">
        <v>973</v>
      </c>
      <c r="C805">
        <v>101800</v>
      </c>
      <c r="D805">
        <v>967</v>
      </c>
      <c r="E805" s="14">
        <f>'Absolute counts'!E805/'Absolute counts'!E$1246*10000</f>
        <v>0</v>
      </c>
      <c r="F805" s="14">
        <f>'Absolute counts'!F805/'Absolute counts'!F$1246*10000</f>
        <v>0</v>
      </c>
      <c r="G805" s="14">
        <f>'Absolute counts'!G805/'Absolute counts'!G$1246*10000</f>
        <v>0</v>
      </c>
      <c r="H805" s="14">
        <f>'Absolute counts'!H805/'Absolute counts'!H$1246*10000</f>
        <v>0</v>
      </c>
      <c r="I805" s="14">
        <f>'Absolute counts'!I805/'Absolute counts'!I$1246*10000</f>
        <v>0</v>
      </c>
      <c r="J805" s="14">
        <f>'Absolute counts'!J805/'Absolute counts'!J$1246*10000</f>
        <v>0</v>
      </c>
      <c r="K805" s="14">
        <f>'Absolute counts'!K805/'Absolute counts'!K$1246*10000</f>
        <v>0</v>
      </c>
      <c r="L805" s="14">
        <f>'Absolute counts'!L805/'Absolute counts'!L$1246*10000</f>
        <v>0</v>
      </c>
      <c r="M805">
        <f>'Absolute counts'!M805/'Absolute counts'!M$1246*10000</f>
        <v>0</v>
      </c>
      <c r="N805">
        <f>'Absolute counts'!N805/'Absolute counts'!N$1246*10000</f>
        <v>0</v>
      </c>
      <c r="O805">
        <f>'Absolute counts'!O805/'Absolute counts'!O$1246*10000</f>
        <v>0</v>
      </c>
      <c r="P805">
        <f>'Absolute counts'!P805/'Absolute counts'!P$1246*10000</f>
        <v>0</v>
      </c>
      <c r="Q805">
        <f t="shared" si="48"/>
        <v>0</v>
      </c>
      <c r="R805" t="str">
        <f t="shared" si="49"/>
        <v/>
      </c>
      <c r="S805">
        <f t="shared" si="50"/>
        <v>0</v>
      </c>
      <c r="T805">
        <f t="shared" si="51"/>
        <v>0</v>
      </c>
    </row>
    <row r="806" spans="1:20" x14ac:dyDescent="0.25">
      <c r="A806">
        <v>814</v>
      </c>
      <c r="B806" t="s">
        <v>340</v>
      </c>
      <c r="C806">
        <v>33000</v>
      </c>
      <c r="D806">
        <v>698</v>
      </c>
      <c r="E806" s="14">
        <f>'Absolute counts'!E806/'Absolute counts'!E$1246*10000</f>
        <v>0.1859267402161863</v>
      </c>
      <c r="F806" s="14">
        <f>'Absolute counts'!F806/'Absolute counts'!F$1246*10000</f>
        <v>4.617816400642309</v>
      </c>
      <c r="G806" s="14">
        <f>'Absolute counts'!G806/'Absolute counts'!G$1246*10000</f>
        <v>0.3571460459468388</v>
      </c>
      <c r="H806" s="14">
        <f>'Absolute counts'!H806/'Absolute counts'!H$1246*10000</f>
        <v>0.22126645287749394</v>
      </c>
      <c r="I806" s="14">
        <f>'Absolute counts'!I806/'Absolute counts'!I$1246*10000</f>
        <v>0.24655956940836801</v>
      </c>
      <c r="J806" s="14">
        <f>'Absolute counts'!J806/'Absolute counts'!J$1246*10000</f>
        <v>1.2383013112959149</v>
      </c>
      <c r="K806" s="14">
        <f>'Absolute counts'!K806/'Absolute counts'!K$1246*10000</f>
        <v>1.4125869977017211E-2</v>
      </c>
      <c r="L806" s="14">
        <f>'Absolute counts'!L806/'Absolute counts'!L$1246*10000</f>
        <v>0.44341875862902985</v>
      </c>
      <c r="M806">
        <f>'Absolute counts'!M806/'Absolute counts'!M$1246*10000</f>
        <v>0.28621721024085178</v>
      </c>
      <c r="N806">
        <f>'Absolute counts'!N806/'Absolute counts'!N$1246*10000</f>
        <v>0.95621067370164525</v>
      </c>
      <c r="O806">
        <f>'Absolute counts'!O806/'Absolute counts'!O$1246*10000</f>
        <v>0.15006917250920346</v>
      </c>
      <c r="P806">
        <f>'Absolute counts'!P806/'Absolute counts'!P$1246*10000</f>
        <v>8.2027127282404813E-2</v>
      </c>
      <c r="Q806">
        <f t="shared" si="48"/>
        <v>1</v>
      </c>
      <c r="R806">
        <f t="shared" si="49"/>
        <v>0.44863410261268633</v>
      </c>
      <c r="S806">
        <f t="shared" si="50"/>
        <v>0.9830203414805897</v>
      </c>
      <c r="T806">
        <f t="shared" si="51"/>
        <v>0.383588588472627</v>
      </c>
    </row>
    <row r="807" spans="1:20" x14ac:dyDescent="0.25">
      <c r="A807">
        <v>815</v>
      </c>
      <c r="B807" t="s">
        <v>974</v>
      </c>
      <c r="C807">
        <v>40800</v>
      </c>
      <c r="D807">
        <v>799</v>
      </c>
      <c r="E807" s="14">
        <f>'Absolute counts'!E807/'Absolute counts'!E$1246*10000</f>
        <v>0</v>
      </c>
      <c r="F807" s="14">
        <f>'Absolute counts'!F807/'Absolute counts'!F$1246*10000</f>
        <v>0</v>
      </c>
      <c r="G807" s="14">
        <f>'Absolute counts'!G807/'Absolute counts'!G$1246*10000</f>
        <v>0</v>
      </c>
      <c r="H807" s="14">
        <f>'Absolute counts'!H807/'Absolute counts'!H$1246*10000</f>
        <v>0</v>
      </c>
      <c r="I807" s="14">
        <f>'Absolute counts'!I807/'Absolute counts'!I$1246*10000</f>
        <v>0</v>
      </c>
      <c r="J807" s="14">
        <f>'Absolute counts'!J807/'Absolute counts'!J$1246*10000</f>
        <v>0</v>
      </c>
      <c r="K807" s="14">
        <f>'Absolute counts'!K807/'Absolute counts'!K$1246*10000</f>
        <v>0</v>
      </c>
      <c r="L807" s="14">
        <f>'Absolute counts'!L807/'Absolute counts'!L$1246*10000</f>
        <v>0</v>
      </c>
      <c r="M807">
        <f>'Absolute counts'!M807/'Absolute counts'!M$1246*10000</f>
        <v>0</v>
      </c>
      <c r="N807">
        <f>'Absolute counts'!N807/'Absolute counts'!N$1246*10000</f>
        <v>0</v>
      </c>
      <c r="O807">
        <f>'Absolute counts'!O807/'Absolute counts'!O$1246*10000</f>
        <v>0</v>
      </c>
      <c r="P807">
        <f>'Absolute counts'!P807/'Absolute counts'!P$1246*10000</f>
        <v>0</v>
      </c>
      <c r="Q807">
        <f t="shared" si="48"/>
        <v>0</v>
      </c>
      <c r="R807" t="str">
        <f t="shared" si="49"/>
        <v/>
      </c>
      <c r="S807">
        <f t="shared" si="50"/>
        <v>0</v>
      </c>
      <c r="T807">
        <f t="shared" si="51"/>
        <v>0</v>
      </c>
    </row>
    <row r="808" spans="1:20" x14ac:dyDescent="0.25">
      <c r="A808">
        <v>816</v>
      </c>
      <c r="B808" t="s">
        <v>341</v>
      </c>
      <c r="C808">
        <v>11600</v>
      </c>
      <c r="D808">
        <v>1002</v>
      </c>
      <c r="E808" s="14">
        <f>'Absolute counts'!E808/'Absolute counts'!E$1246*10000</f>
        <v>3.3234404813643303</v>
      </c>
      <c r="F808" s="14">
        <f>'Absolute counts'!F808/'Absolute counts'!F$1246*10000</f>
        <v>4.8828874327033471</v>
      </c>
      <c r="G808" s="14">
        <f>'Absolute counts'!G808/'Absolute counts'!G$1246*10000</f>
        <v>9.4465129152938871</v>
      </c>
      <c r="H808" s="14">
        <f>'Absolute counts'!H808/'Absolute counts'!H$1246*10000</f>
        <v>9.8578019695766255</v>
      </c>
      <c r="I808" s="14">
        <f>'Absolute counts'!I808/'Absolute counts'!I$1246*10000</f>
        <v>12.327978470418399</v>
      </c>
      <c r="J808" s="14">
        <f>'Absolute counts'!J808/'Absolute counts'!J$1246*10000</f>
        <v>7.5384307898189906</v>
      </c>
      <c r="K808" s="14">
        <f>'Absolute counts'!K808/'Absolute counts'!K$1246*10000</f>
        <v>1.6244750473569789</v>
      </c>
      <c r="L808" s="14">
        <f>'Absolute counts'!L808/'Absolute counts'!L$1246*10000</f>
        <v>22.916687661873045</v>
      </c>
      <c r="M808">
        <f>'Absolute counts'!M808/'Absolute counts'!M$1246*10000</f>
        <v>8.4229636156593521</v>
      </c>
      <c r="N808">
        <f>'Absolute counts'!N808/'Absolute counts'!N$1246*10000</f>
        <v>7.3679447446832125</v>
      </c>
      <c r="O808">
        <f>'Absolute counts'!O808/'Absolute counts'!O$1246*10000</f>
        <v>5.0460759256219658</v>
      </c>
      <c r="P808">
        <f>'Absolute counts'!P808/'Absolute counts'!P$1246*10000</f>
        <v>1.841053301227308</v>
      </c>
      <c r="Q808">
        <f t="shared" si="48"/>
        <v>1</v>
      </c>
      <c r="R808">
        <f t="shared" si="49"/>
        <v>0.55620858770736015</v>
      </c>
      <c r="S808">
        <f t="shared" si="50"/>
        <v>7.0002181580760805</v>
      </c>
      <c r="T808">
        <f t="shared" si="51"/>
        <v>9.1189450498129752</v>
      </c>
    </row>
    <row r="809" spans="1:20" x14ac:dyDescent="0.25">
      <c r="A809">
        <v>817</v>
      </c>
      <c r="B809" t="s">
        <v>975</v>
      </c>
      <c r="C809">
        <v>113200</v>
      </c>
      <c r="D809">
        <v>349</v>
      </c>
      <c r="E809" s="14">
        <f>'Absolute counts'!E809/'Absolute counts'!E$1246*10000</f>
        <v>0</v>
      </c>
      <c r="F809" s="14">
        <f>'Absolute counts'!F809/'Absolute counts'!F$1246*10000</f>
        <v>0</v>
      </c>
      <c r="G809" s="14">
        <f>'Absolute counts'!G809/'Absolute counts'!G$1246*10000</f>
        <v>0</v>
      </c>
      <c r="H809" s="14">
        <f>'Absolute counts'!H809/'Absolute counts'!H$1246*10000</f>
        <v>0</v>
      </c>
      <c r="I809" s="14">
        <f>'Absolute counts'!I809/'Absolute counts'!I$1246*10000</f>
        <v>0</v>
      </c>
      <c r="J809" s="14">
        <f>'Absolute counts'!J809/'Absolute counts'!J$1246*10000</f>
        <v>0</v>
      </c>
      <c r="K809" s="14">
        <f>'Absolute counts'!K809/'Absolute counts'!K$1246*10000</f>
        <v>0</v>
      </c>
      <c r="L809" s="14">
        <f>'Absolute counts'!L809/'Absolute counts'!L$1246*10000</f>
        <v>0</v>
      </c>
      <c r="M809">
        <f>'Absolute counts'!M809/'Absolute counts'!M$1246*10000</f>
        <v>0</v>
      </c>
      <c r="N809">
        <f>'Absolute counts'!N809/'Absolute counts'!N$1246*10000</f>
        <v>0</v>
      </c>
      <c r="O809">
        <f>'Absolute counts'!O809/'Absolute counts'!O$1246*10000</f>
        <v>0</v>
      </c>
      <c r="P809">
        <f>'Absolute counts'!P809/'Absolute counts'!P$1246*10000</f>
        <v>0</v>
      </c>
      <c r="Q809">
        <f t="shared" si="48"/>
        <v>0</v>
      </c>
      <c r="R809" t="str">
        <f t="shared" si="49"/>
        <v/>
      </c>
      <c r="S809">
        <f t="shared" si="50"/>
        <v>0</v>
      </c>
      <c r="T809">
        <f t="shared" si="51"/>
        <v>0</v>
      </c>
    </row>
    <row r="810" spans="1:20" x14ac:dyDescent="0.25">
      <c r="A810">
        <v>818</v>
      </c>
      <c r="B810" t="s">
        <v>976</v>
      </c>
      <c r="C810">
        <v>51700</v>
      </c>
      <c r="D810">
        <v>803</v>
      </c>
      <c r="E810" s="14">
        <f>'Absolute counts'!E810/'Absolute counts'!E$1246*10000</f>
        <v>0</v>
      </c>
      <c r="F810" s="14">
        <f>'Absolute counts'!F810/'Absolute counts'!F$1246*10000</f>
        <v>0</v>
      </c>
      <c r="G810" s="14">
        <f>'Absolute counts'!G810/'Absolute counts'!G$1246*10000</f>
        <v>0</v>
      </c>
      <c r="H810" s="14">
        <f>'Absolute counts'!H810/'Absolute counts'!H$1246*10000</f>
        <v>0</v>
      </c>
      <c r="I810" s="14">
        <f>'Absolute counts'!I810/'Absolute counts'!I$1246*10000</f>
        <v>0</v>
      </c>
      <c r="J810" s="14">
        <f>'Absolute counts'!J810/'Absolute counts'!J$1246*10000</f>
        <v>0</v>
      </c>
      <c r="K810" s="14">
        <f>'Absolute counts'!K810/'Absolute counts'!K$1246*10000</f>
        <v>0</v>
      </c>
      <c r="L810" s="14">
        <f>'Absolute counts'!L810/'Absolute counts'!L$1246*10000</f>
        <v>0</v>
      </c>
      <c r="M810">
        <f>'Absolute counts'!M810/'Absolute counts'!M$1246*10000</f>
        <v>0</v>
      </c>
      <c r="N810">
        <f>'Absolute counts'!N810/'Absolute counts'!N$1246*10000</f>
        <v>0</v>
      </c>
      <c r="O810">
        <f>'Absolute counts'!O810/'Absolute counts'!O$1246*10000</f>
        <v>0</v>
      </c>
      <c r="P810">
        <f>'Absolute counts'!P810/'Absolute counts'!P$1246*10000</f>
        <v>0</v>
      </c>
      <c r="Q810">
        <f t="shared" si="48"/>
        <v>0</v>
      </c>
      <c r="R810" t="str">
        <f t="shared" si="49"/>
        <v/>
      </c>
      <c r="S810">
        <f t="shared" si="50"/>
        <v>0</v>
      </c>
      <c r="T810">
        <f t="shared" si="51"/>
        <v>0</v>
      </c>
    </row>
    <row r="811" spans="1:20" x14ac:dyDescent="0.25">
      <c r="A811">
        <v>819</v>
      </c>
      <c r="B811" t="s">
        <v>342</v>
      </c>
      <c r="C811">
        <v>20000</v>
      </c>
      <c r="D811">
        <v>48</v>
      </c>
      <c r="E811" s="14">
        <f>'Absolute counts'!E811/'Absolute counts'!E$1246*10000</f>
        <v>2.5332518354455384</v>
      </c>
      <c r="F811" s="14">
        <f>'Absolute counts'!F811/'Absolute counts'!F$1246*10000</f>
        <v>0.18136439035755292</v>
      </c>
      <c r="G811" s="14">
        <f>'Absolute counts'!G811/'Absolute counts'!G$1246*10000</f>
        <v>1.1607246493272261</v>
      </c>
      <c r="H811" s="14">
        <f>'Absolute counts'!H811/'Absolute counts'!H$1246*10000</f>
        <v>9.3313404092818981</v>
      </c>
      <c r="I811" s="14">
        <f>'Absolute counts'!I811/'Absolute counts'!I$1246*10000</f>
        <v>2.0834283615007094</v>
      </c>
      <c r="J811" s="14">
        <f>'Absolute counts'!J811/'Absolute counts'!J$1246*10000</f>
        <v>0.73863586989580887</v>
      </c>
      <c r="K811" s="14">
        <f>'Absolute counts'!K811/'Absolute counts'!K$1246*10000</f>
        <v>13.066429728740918</v>
      </c>
      <c r="L811" s="14">
        <f>'Absolute counts'!L811/'Absolute counts'!L$1246*10000</f>
        <v>1.2697900815285854</v>
      </c>
      <c r="M811">
        <f>'Absolute counts'!M811/'Absolute counts'!M$1246*10000</f>
        <v>1.7173032614451107</v>
      </c>
      <c r="N811">
        <f>'Absolute counts'!N811/'Absolute counts'!N$1246*10000</f>
        <v>2.8003312586976752</v>
      </c>
      <c r="O811">
        <f>'Absolute counts'!O811/'Absolute counts'!O$1246*10000</f>
        <v>1.0504842075644243</v>
      </c>
      <c r="P811">
        <f>'Absolute counts'!P811/'Absolute counts'!P$1246*10000</f>
        <v>9.3146360091797469</v>
      </c>
      <c r="Q811">
        <f t="shared" si="48"/>
        <v>1</v>
      </c>
      <c r="R811">
        <f t="shared" si="49"/>
        <v>0.72945322586830441</v>
      </c>
      <c r="S811">
        <f t="shared" si="50"/>
        <v>4.1564536063642361</v>
      </c>
      <c r="T811">
        <f t="shared" si="51"/>
        <v>3.2305089636831084</v>
      </c>
    </row>
    <row r="812" spans="1:20" x14ac:dyDescent="0.25">
      <c r="A812">
        <v>820</v>
      </c>
      <c r="B812" t="s">
        <v>977</v>
      </c>
      <c r="C812">
        <v>79300</v>
      </c>
      <c r="D812">
        <v>4</v>
      </c>
      <c r="E812" s="14">
        <f>'Absolute counts'!E812/'Absolute counts'!E$1246*10000</f>
        <v>0</v>
      </c>
      <c r="F812" s="14">
        <f>'Absolute counts'!F812/'Absolute counts'!F$1246*10000</f>
        <v>0</v>
      </c>
      <c r="G812" s="14">
        <f>'Absolute counts'!G812/'Absolute counts'!G$1246*10000</f>
        <v>0</v>
      </c>
      <c r="H812" s="14">
        <f>'Absolute counts'!H812/'Absolute counts'!H$1246*10000</f>
        <v>0</v>
      </c>
      <c r="I812" s="14">
        <f>'Absolute counts'!I812/'Absolute counts'!I$1246*10000</f>
        <v>0</v>
      </c>
      <c r="J812" s="14">
        <f>'Absolute counts'!J812/'Absolute counts'!J$1246*10000</f>
        <v>0</v>
      </c>
      <c r="K812" s="14">
        <f>'Absolute counts'!K812/'Absolute counts'!K$1246*10000</f>
        <v>0</v>
      </c>
      <c r="L812" s="14">
        <f>'Absolute counts'!L812/'Absolute counts'!L$1246*10000</f>
        <v>0</v>
      </c>
      <c r="M812">
        <f>'Absolute counts'!M812/'Absolute counts'!M$1246*10000</f>
        <v>0</v>
      </c>
      <c r="N812">
        <f>'Absolute counts'!N812/'Absolute counts'!N$1246*10000</f>
        <v>0</v>
      </c>
      <c r="O812">
        <f>'Absolute counts'!O812/'Absolute counts'!O$1246*10000</f>
        <v>0</v>
      </c>
      <c r="P812">
        <f>'Absolute counts'!P812/'Absolute counts'!P$1246*10000</f>
        <v>0</v>
      </c>
      <c r="Q812">
        <f t="shared" si="48"/>
        <v>0</v>
      </c>
      <c r="R812" t="str">
        <f t="shared" si="49"/>
        <v/>
      </c>
      <c r="S812">
        <f t="shared" si="50"/>
        <v>0</v>
      </c>
      <c r="T812">
        <f t="shared" si="51"/>
        <v>0</v>
      </c>
    </row>
    <row r="813" spans="1:20" x14ac:dyDescent="0.25">
      <c r="A813">
        <v>821</v>
      </c>
      <c r="B813" t="s">
        <v>343</v>
      </c>
      <c r="C813">
        <v>16400</v>
      </c>
      <c r="D813">
        <v>385</v>
      </c>
      <c r="E813" s="14">
        <f>'Absolute counts'!E813/'Absolute counts'!E$1246*10000</f>
        <v>26.006502787739063</v>
      </c>
      <c r="F813" s="14">
        <f>'Absolute counts'!F813/'Absolute counts'!F$1246*10000</f>
        <v>85.185459040247551</v>
      </c>
      <c r="G813" s="14">
        <f>'Absolute counts'!G813/'Absolute counts'!G$1246*10000</f>
        <v>99.268743470923852</v>
      </c>
      <c r="H813" s="14">
        <f>'Absolute counts'!H813/'Absolute counts'!H$1246*10000</f>
        <v>40.629098674919142</v>
      </c>
      <c r="I813" s="14">
        <f>'Absolute counts'!I813/'Absolute counts'!I$1246*10000</f>
        <v>5.5969022255699539</v>
      </c>
      <c r="J813" s="14">
        <f>'Absolute counts'!J813/'Absolute counts'!J$1246*10000</f>
        <v>26.221573381301216</v>
      </c>
      <c r="K813" s="14">
        <f>'Absolute counts'!K813/'Absolute counts'!K$1246*10000</f>
        <v>11.215940761751664</v>
      </c>
      <c r="L813" s="14">
        <f>'Absolute counts'!L813/'Absolute counts'!L$1246*10000</f>
        <v>96.766066371725998</v>
      </c>
      <c r="M813">
        <f>'Absolute counts'!M813/'Absolute counts'!M$1246*10000</f>
        <v>95.739656825564921</v>
      </c>
      <c r="N813">
        <f>'Absolute counts'!N813/'Absolute counts'!N$1246*10000</f>
        <v>9.9975240973627351</v>
      </c>
      <c r="O813">
        <f>'Absolute counts'!O813/'Absolute counts'!O$1246*10000</f>
        <v>39.702675451966137</v>
      </c>
      <c r="P813">
        <f>'Absolute counts'!P813/'Absolute counts'!P$1246*10000</f>
        <v>9.7976846476205761</v>
      </c>
      <c r="Q813">
        <f t="shared" si="48"/>
        <v>1</v>
      </c>
      <c r="R813">
        <f t="shared" si="49"/>
        <v>0.72390655227883194</v>
      </c>
      <c r="S813">
        <f t="shared" si="50"/>
        <v>42.017745763207486</v>
      </c>
      <c r="T813">
        <f t="shared" si="51"/>
        <v>50.400721478848077</v>
      </c>
    </row>
    <row r="814" spans="1:20" x14ac:dyDescent="0.25">
      <c r="A814">
        <v>822</v>
      </c>
      <c r="B814" t="s">
        <v>978</v>
      </c>
      <c r="C814">
        <v>41200</v>
      </c>
      <c r="D814">
        <v>1089</v>
      </c>
      <c r="E814" s="14">
        <f>'Absolute counts'!E814/'Absolute counts'!E$1246*10000</f>
        <v>0</v>
      </c>
      <c r="F814" s="14">
        <f>'Absolute counts'!F814/'Absolute counts'!F$1246*10000</f>
        <v>0</v>
      </c>
      <c r="G814" s="14">
        <f>'Absolute counts'!G814/'Absolute counts'!G$1246*10000</f>
        <v>0</v>
      </c>
      <c r="H814" s="14">
        <f>'Absolute counts'!H814/'Absolute counts'!H$1246*10000</f>
        <v>0</v>
      </c>
      <c r="I814" s="14">
        <f>'Absolute counts'!I814/'Absolute counts'!I$1246*10000</f>
        <v>0</v>
      </c>
      <c r="J814" s="14">
        <f>'Absolute counts'!J814/'Absolute counts'!J$1246*10000</f>
        <v>0</v>
      </c>
      <c r="K814" s="14">
        <f>'Absolute counts'!K814/'Absolute counts'!K$1246*10000</f>
        <v>0</v>
      </c>
      <c r="L814" s="14">
        <f>'Absolute counts'!L814/'Absolute counts'!L$1246*10000</f>
        <v>0</v>
      </c>
      <c r="M814">
        <f>'Absolute counts'!M814/'Absolute counts'!M$1246*10000</f>
        <v>0</v>
      </c>
      <c r="N814">
        <f>'Absolute counts'!N814/'Absolute counts'!N$1246*10000</f>
        <v>0</v>
      </c>
      <c r="O814">
        <f>'Absolute counts'!O814/'Absolute counts'!O$1246*10000</f>
        <v>0</v>
      </c>
      <c r="P814">
        <f>'Absolute counts'!P814/'Absolute counts'!P$1246*10000</f>
        <v>0</v>
      </c>
      <c r="Q814">
        <f t="shared" si="48"/>
        <v>0</v>
      </c>
      <c r="R814" t="str">
        <f t="shared" si="49"/>
        <v/>
      </c>
      <c r="S814">
        <f t="shared" si="50"/>
        <v>0</v>
      </c>
      <c r="T814">
        <f t="shared" si="51"/>
        <v>0</v>
      </c>
    </row>
    <row r="815" spans="1:20" x14ac:dyDescent="0.25">
      <c r="A815">
        <v>823</v>
      </c>
      <c r="B815" t="s">
        <v>979</v>
      </c>
      <c r="C815">
        <v>40900</v>
      </c>
      <c r="D815">
        <v>799</v>
      </c>
      <c r="E815" s="14">
        <f>'Absolute counts'!E815/'Absolute counts'!E$1246*10000</f>
        <v>0</v>
      </c>
      <c r="F815" s="14">
        <f>'Absolute counts'!F815/'Absolute counts'!F$1246*10000</f>
        <v>0</v>
      </c>
      <c r="G815" s="14">
        <f>'Absolute counts'!G815/'Absolute counts'!G$1246*10000</f>
        <v>0</v>
      </c>
      <c r="H815" s="14">
        <f>'Absolute counts'!H815/'Absolute counts'!H$1246*10000</f>
        <v>0</v>
      </c>
      <c r="I815" s="14">
        <f>'Absolute counts'!I815/'Absolute counts'!I$1246*10000</f>
        <v>0</v>
      </c>
      <c r="J815" s="14">
        <f>'Absolute counts'!J815/'Absolute counts'!J$1246*10000</f>
        <v>0</v>
      </c>
      <c r="K815" s="14">
        <f>'Absolute counts'!K815/'Absolute counts'!K$1246*10000</f>
        <v>0</v>
      </c>
      <c r="L815" s="14">
        <f>'Absolute counts'!L815/'Absolute counts'!L$1246*10000</f>
        <v>0</v>
      </c>
      <c r="M815">
        <f>'Absolute counts'!M815/'Absolute counts'!M$1246*10000</f>
        <v>0</v>
      </c>
      <c r="N815">
        <f>'Absolute counts'!N815/'Absolute counts'!N$1246*10000</f>
        <v>0</v>
      </c>
      <c r="O815">
        <f>'Absolute counts'!O815/'Absolute counts'!O$1246*10000</f>
        <v>0</v>
      </c>
      <c r="P815">
        <f>'Absolute counts'!P815/'Absolute counts'!P$1246*10000</f>
        <v>0</v>
      </c>
      <c r="Q815">
        <f t="shared" si="48"/>
        <v>0</v>
      </c>
      <c r="R815" t="str">
        <f t="shared" si="49"/>
        <v/>
      </c>
      <c r="S815">
        <f t="shared" si="50"/>
        <v>0</v>
      </c>
      <c r="T815">
        <f t="shared" si="51"/>
        <v>0</v>
      </c>
    </row>
    <row r="816" spans="1:20" x14ac:dyDescent="0.25">
      <c r="A816">
        <v>824</v>
      </c>
      <c r="B816" t="s">
        <v>980</v>
      </c>
      <c r="C816">
        <v>112700</v>
      </c>
      <c r="D816">
        <v>991</v>
      </c>
      <c r="E816" s="14">
        <f>'Absolute counts'!E816/'Absolute counts'!E$1246*10000</f>
        <v>0</v>
      </c>
      <c r="F816" s="14">
        <f>'Absolute counts'!F816/'Absolute counts'!F$1246*10000</f>
        <v>0</v>
      </c>
      <c r="G816" s="14">
        <f>'Absolute counts'!G816/'Absolute counts'!G$1246*10000</f>
        <v>0</v>
      </c>
      <c r="H816" s="14">
        <f>'Absolute counts'!H816/'Absolute counts'!H$1246*10000</f>
        <v>0</v>
      </c>
      <c r="I816" s="14">
        <f>'Absolute counts'!I816/'Absolute counts'!I$1246*10000</f>
        <v>0</v>
      </c>
      <c r="J816" s="14">
        <f>'Absolute counts'!J816/'Absolute counts'!J$1246*10000</f>
        <v>0</v>
      </c>
      <c r="K816" s="14">
        <f>'Absolute counts'!K816/'Absolute counts'!K$1246*10000</f>
        <v>0</v>
      </c>
      <c r="L816" s="14">
        <f>'Absolute counts'!L816/'Absolute counts'!L$1246*10000</f>
        <v>0</v>
      </c>
      <c r="M816">
        <f>'Absolute counts'!M816/'Absolute counts'!M$1246*10000</f>
        <v>0</v>
      </c>
      <c r="N816">
        <f>'Absolute counts'!N816/'Absolute counts'!N$1246*10000</f>
        <v>0</v>
      </c>
      <c r="O816">
        <f>'Absolute counts'!O816/'Absolute counts'!O$1246*10000</f>
        <v>0</v>
      </c>
      <c r="P816">
        <f>'Absolute counts'!P816/'Absolute counts'!P$1246*10000</f>
        <v>0</v>
      </c>
      <c r="Q816">
        <f t="shared" si="48"/>
        <v>0</v>
      </c>
      <c r="R816" t="str">
        <f t="shared" si="49"/>
        <v/>
      </c>
      <c r="S816">
        <f t="shared" si="50"/>
        <v>0</v>
      </c>
      <c r="T816">
        <f t="shared" si="51"/>
        <v>0</v>
      </c>
    </row>
    <row r="817" spans="1:20" x14ac:dyDescent="0.25">
      <c r="A817">
        <v>825</v>
      </c>
      <c r="B817" t="s">
        <v>981</v>
      </c>
      <c r="C817">
        <v>113300</v>
      </c>
      <c r="D817">
        <v>349</v>
      </c>
      <c r="E817" s="14">
        <f>'Absolute counts'!E817/'Absolute counts'!E$1246*10000</f>
        <v>0</v>
      </c>
      <c r="F817" s="14">
        <f>'Absolute counts'!F817/'Absolute counts'!F$1246*10000</f>
        <v>0</v>
      </c>
      <c r="G817" s="14">
        <f>'Absolute counts'!G817/'Absolute counts'!G$1246*10000</f>
        <v>0</v>
      </c>
      <c r="H817" s="14">
        <f>'Absolute counts'!H817/'Absolute counts'!H$1246*10000</f>
        <v>0</v>
      </c>
      <c r="I817" s="14">
        <f>'Absolute counts'!I817/'Absolute counts'!I$1246*10000</f>
        <v>0</v>
      </c>
      <c r="J817" s="14">
        <f>'Absolute counts'!J817/'Absolute counts'!J$1246*10000</f>
        <v>0</v>
      </c>
      <c r="K817" s="14">
        <f>'Absolute counts'!K817/'Absolute counts'!K$1246*10000</f>
        <v>0</v>
      </c>
      <c r="L817" s="14">
        <f>'Absolute counts'!L817/'Absolute counts'!L$1246*10000</f>
        <v>0</v>
      </c>
      <c r="M817">
        <f>'Absolute counts'!M817/'Absolute counts'!M$1246*10000</f>
        <v>0</v>
      </c>
      <c r="N817">
        <f>'Absolute counts'!N817/'Absolute counts'!N$1246*10000</f>
        <v>0</v>
      </c>
      <c r="O817">
        <f>'Absolute counts'!O817/'Absolute counts'!O$1246*10000</f>
        <v>0</v>
      </c>
      <c r="P817">
        <f>'Absolute counts'!P817/'Absolute counts'!P$1246*10000</f>
        <v>0</v>
      </c>
      <c r="Q817">
        <f t="shared" si="48"/>
        <v>0</v>
      </c>
      <c r="R817" t="str">
        <f t="shared" si="49"/>
        <v/>
      </c>
      <c r="S817">
        <f t="shared" si="50"/>
        <v>0</v>
      </c>
      <c r="T817">
        <f t="shared" si="51"/>
        <v>0</v>
      </c>
    </row>
    <row r="818" spans="1:20" x14ac:dyDescent="0.25">
      <c r="A818">
        <v>826</v>
      </c>
      <c r="B818" t="s">
        <v>982</v>
      </c>
      <c r="C818">
        <v>52300</v>
      </c>
      <c r="D818">
        <v>803</v>
      </c>
      <c r="E818" s="14">
        <f>'Absolute counts'!E818/'Absolute counts'!E$1246*10000</f>
        <v>0</v>
      </c>
      <c r="F818" s="14">
        <f>'Absolute counts'!F818/'Absolute counts'!F$1246*10000</f>
        <v>0</v>
      </c>
      <c r="G818" s="14">
        <f>'Absolute counts'!G818/'Absolute counts'!G$1246*10000</f>
        <v>0</v>
      </c>
      <c r="H818" s="14">
        <f>'Absolute counts'!H818/'Absolute counts'!H$1246*10000</f>
        <v>0</v>
      </c>
      <c r="I818" s="14">
        <f>'Absolute counts'!I818/'Absolute counts'!I$1246*10000</f>
        <v>0</v>
      </c>
      <c r="J818" s="14">
        <f>'Absolute counts'!J818/'Absolute counts'!J$1246*10000</f>
        <v>0</v>
      </c>
      <c r="K818" s="14">
        <f>'Absolute counts'!K818/'Absolute counts'!K$1246*10000</f>
        <v>0</v>
      </c>
      <c r="L818" s="14">
        <f>'Absolute counts'!L818/'Absolute counts'!L$1246*10000</f>
        <v>0</v>
      </c>
      <c r="M818">
        <f>'Absolute counts'!M818/'Absolute counts'!M$1246*10000</f>
        <v>0</v>
      </c>
      <c r="N818">
        <f>'Absolute counts'!N818/'Absolute counts'!N$1246*10000</f>
        <v>0</v>
      </c>
      <c r="O818">
        <f>'Absolute counts'!O818/'Absolute counts'!O$1246*10000</f>
        <v>0</v>
      </c>
      <c r="P818">
        <f>'Absolute counts'!P818/'Absolute counts'!P$1246*10000</f>
        <v>0</v>
      </c>
      <c r="Q818">
        <f t="shared" si="48"/>
        <v>0</v>
      </c>
      <c r="R818" t="str">
        <f t="shared" si="49"/>
        <v/>
      </c>
      <c r="S818">
        <f t="shared" si="50"/>
        <v>0</v>
      </c>
      <c r="T818">
        <f t="shared" si="51"/>
        <v>0</v>
      </c>
    </row>
    <row r="819" spans="1:20" x14ac:dyDescent="0.25">
      <c r="A819">
        <v>827</v>
      </c>
      <c r="B819" t="s">
        <v>344</v>
      </c>
      <c r="C819">
        <v>8800</v>
      </c>
      <c r="D819">
        <v>44</v>
      </c>
      <c r="E819" s="14">
        <f>'Absolute counts'!E819/'Absolute counts'!E$1246*10000</f>
        <v>2.4867701503914921</v>
      </c>
      <c r="F819" s="14">
        <f>'Absolute counts'!F819/'Absolute counts'!F$1246*10000</f>
        <v>25.028285869342302</v>
      </c>
      <c r="G819" s="14">
        <f>'Absolute counts'!G819/'Absolute counts'!G$1246*10000</f>
        <v>4.7857570156876399</v>
      </c>
      <c r="H819" s="14">
        <f>'Absolute counts'!H819/'Absolute counts'!H$1246*10000</f>
        <v>1.5183456594007343</v>
      </c>
      <c r="I819" s="14">
        <f>'Absolute counts'!I819/'Absolute counts'!I$1246*10000</f>
        <v>4.5490240555843888</v>
      </c>
      <c r="J819" s="14">
        <f>'Absolute counts'!J819/'Absolute counts'!J$1246*10000</f>
        <v>6.3001294785230764</v>
      </c>
      <c r="K819" s="14">
        <f>'Absolute counts'!K819/'Absolute counts'!K$1246*10000</f>
        <v>0.31076913949437857</v>
      </c>
      <c r="L819" s="14">
        <f>'Absolute counts'!L819/'Absolute counts'!L$1246*10000</f>
        <v>8.3846456177125646</v>
      </c>
      <c r="M819">
        <f>'Absolute counts'!M819/'Absolute counts'!M$1246*10000</f>
        <v>2.7803957566254174</v>
      </c>
      <c r="N819">
        <f>'Absolute counts'!N819/'Absolute counts'!N$1246*10000</f>
        <v>11.303776178401591</v>
      </c>
      <c r="O819">
        <f>'Absolute counts'!O819/'Absolute counts'!O$1246*10000</f>
        <v>1.8946233029286936</v>
      </c>
      <c r="P819">
        <f>'Absolute counts'!P819/'Absolute counts'!P$1246*10000</f>
        <v>2.1418194345961257</v>
      </c>
      <c r="Q819">
        <f t="shared" si="48"/>
        <v>1</v>
      </c>
      <c r="R819">
        <f t="shared" si="49"/>
        <v>0.79201065116010749</v>
      </c>
      <c r="S819">
        <f t="shared" si="50"/>
        <v>6.4255830526320015</v>
      </c>
      <c r="T819">
        <f t="shared" si="51"/>
        <v>5.3010520580528784</v>
      </c>
    </row>
    <row r="820" spans="1:20" x14ac:dyDescent="0.25">
      <c r="A820">
        <v>828</v>
      </c>
      <c r="B820" t="s">
        <v>983</v>
      </c>
      <c r="C820">
        <v>79400</v>
      </c>
      <c r="D820">
        <v>4</v>
      </c>
      <c r="E820" s="14">
        <f>'Absolute counts'!E820/'Absolute counts'!E$1246*10000</f>
        <v>0</v>
      </c>
      <c r="F820" s="14">
        <f>'Absolute counts'!F820/'Absolute counts'!F$1246*10000</f>
        <v>0</v>
      </c>
      <c r="G820" s="14">
        <f>'Absolute counts'!G820/'Absolute counts'!G$1246*10000</f>
        <v>0</v>
      </c>
      <c r="H820" s="14">
        <f>'Absolute counts'!H820/'Absolute counts'!H$1246*10000</f>
        <v>0</v>
      </c>
      <c r="I820" s="14">
        <f>'Absolute counts'!I820/'Absolute counts'!I$1246*10000</f>
        <v>0</v>
      </c>
      <c r="J820" s="14">
        <f>'Absolute counts'!J820/'Absolute counts'!J$1246*10000</f>
        <v>0</v>
      </c>
      <c r="K820" s="14">
        <f>'Absolute counts'!K820/'Absolute counts'!K$1246*10000</f>
        <v>0</v>
      </c>
      <c r="L820" s="14">
        <f>'Absolute counts'!L820/'Absolute counts'!L$1246*10000</f>
        <v>0</v>
      </c>
      <c r="M820">
        <f>'Absolute counts'!M820/'Absolute counts'!M$1246*10000</f>
        <v>0</v>
      </c>
      <c r="N820">
        <f>'Absolute counts'!N820/'Absolute counts'!N$1246*10000</f>
        <v>0</v>
      </c>
      <c r="O820">
        <f>'Absolute counts'!O820/'Absolute counts'!O$1246*10000</f>
        <v>0</v>
      </c>
      <c r="P820">
        <f>'Absolute counts'!P820/'Absolute counts'!P$1246*10000</f>
        <v>0</v>
      </c>
      <c r="Q820">
        <f t="shared" si="48"/>
        <v>0</v>
      </c>
      <c r="R820" t="str">
        <f t="shared" si="49"/>
        <v/>
      </c>
      <c r="S820">
        <f t="shared" si="50"/>
        <v>0</v>
      </c>
      <c r="T820">
        <f t="shared" si="51"/>
        <v>0</v>
      </c>
    </row>
    <row r="821" spans="1:20" x14ac:dyDescent="0.25">
      <c r="A821">
        <v>829</v>
      </c>
      <c r="B821" t="s">
        <v>984</v>
      </c>
      <c r="C821">
        <v>45700</v>
      </c>
      <c r="D821">
        <v>509</v>
      </c>
      <c r="E821" s="14">
        <f>'Absolute counts'!E821/'Absolute counts'!E$1246*10000</f>
        <v>0</v>
      </c>
      <c r="F821" s="14">
        <f>'Absolute counts'!F821/'Absolute counts'!F$1246*10000</f>
        <v>0</v>
      </c>
      <c r="G821" s="14">
        <f>'Absolute counts'!G821/'Absolute counts'!G$1246*10000</f>
        <v>0</v>
      </c>
      <c r="H821" s="14">
        <f>'Absolute counts'!H821/'Absolute counts'!H$1246*10000</f>
        <v>0</v>
      </c>
      <c r="I821" s="14">
        <f>'Absolute counts'!I821/'Absolute counts'!I$1246*10000</f>
        <v>0</v>
      </c>
      <c r="J821" s="14">
        <f>'Absolute counts'!J821/'Absolute counts'!J$1246*10000</f>
        <v>0</v>
      </c>
      <c r="K821" s="14">
        <f>'Absolute counts'!K821/'Absolute counts'!K$1246*10000</f>
        <v>0</v>
      </c>
      <c r="L821" s="14">
        <f>'Absolute counts'!L821/'Absolute counts'!L$1246*10000</f>
        <v>0</v>
      </c>
      <c r="M821">
        <f>'Absolute counts'!M821/'Absolute counts'!M$1246*10000</f>
        <v>0</v>
      </c>
      <c r="N821">
        <f>'Absolute counts'!N821/'Absolute counts'!N$1246*10000</f>
        <v>0</v>
      </c>
      <c r="O821">
        <f>'Absolute counts'!O821/'Absolute counts'!O$1246*10000</f>
        <v>0</v>
      </c>
      <c r="P821">
        <f>'Absolute counts'!P821/'Absolute counts'!P$1246*10000</f>
        <v>0</v>
      </c>
      <c r="Q821">
        <f t="shared" si="48"/>
        <v>0</v>
      </c>
      <c r="R821" t="str">
        <f t="shared" si="49"/>
        <v/>
      </c>
      <c r="S821">
        <f t="shared" si="50"/>
        <v>0</v>
      </c>
      <c r="T821">
        <f t="shared" si="51"/>
        <v>0</v>
      </c>
    </row>
    <row r="822" spans="1:20" x14ac:dyDescent="0.25">
      <c r="A822">
        <v>830</v>
      </c>
      <c r="B822" t="s">
        <v>345</v>
      </c>
      <c r="C822">
        <v>72400</v>
      </c>
      <c r="D822">
        <v>141</v>
      </c>
      <c r="E822" s="14">
        <f>'Absolute counts'!E822/'Absolute counts'!E$1246*10000</f>
        <v>0.17430631895267465</v>
      </c>
      <c r="F822" s="14">
        <f>'Absolute counts'!F822/'Absolute counts'!F$1246*10000</f>
        <v>2.7902213901161987E-2</v>
      </c>
      <c r="G822" s="14">
        <f>'Absolute counts'!G822/'Absolute counts'!G$1246*10000</f>
        <v>7.1429209189367765E-2</v>
      </c>
      <c r="H822" s="14">
        <f>'Absolute counts'!H822/'Absolute counts'!H$1246*10000</f>
        <v>0.2441560859337864</v>
      </c>
      <c r="I822" s="14">
        <f>'Absolute counts'!I822/'Absolute counts'!I$1246*10000</f>
        <v>0.1479357416450208</v>
      </c>
      <c r="J822" s="14">
        <f>'Absolute counts'!J822/'Absolute counts'!J$1246*10000</f>
        <v>0.65173753226100783</v>
      </c>
      <c r="K822" s="14">
        <f>'Absolute counts'!K822/'Absolute counts'!K$1246*10000</f>
        <v>0.11300695981613769</v>
      </c>
      <c r="L822" s="14">
        <f>'Absolute counts'!L822/'Absolute counts'!L$1246*10000</f>
        <v>0</v>
      </c>
      <c r="M822">
        <f>'Absolute counts'!M822/'Absolute counts'!M$1246*10000</f>
        <v>0.30666129668662689</v>
      </c>
      <c r="N822">
        <f>'Absolute counts'!N822/'Absolute counts'!N$1246*10000</f>
        <v>5.1225571805445277E-2</v>
      </c>
      <c r="O822">
        <f>'Absolute counts'!O822/'Absolute counts'!O$1246*10000</f>
        <v>4.3426266794850754</v>
      </c>
      <c r="P822">
        <f>'Absolute counts'!P822/'Absolute counts'!P$1246*10000</f>
        <v>0.66533114351283906</v>
      </c>
      <c r="Q822">
        <f t="shared" si="48"/>
        <v>1</v>
      </c>
      <c r="R822">
        <f t="shared" si="49"/>
        <v>0.23682385072688725</v>
      </c>
      <c r="S822">
        <f t="shared" si="50"/>
        <v>0.20435343738559389</v>
      </c>
      <c r="T822">
        <f t="shared" si="51"/>
        <v>1.0731689382979972</v>
      </c>
    </row>
    <row r="823" spans="1:20" x14ac:dyDescent="0.25">
      <c r="A823">
        <v>831</v>
      </c>
      <c r="B823" t="s">
        <v>346</v>
      </c>
      <c r="C823">
        <v>23900</v>
      </c>
      <c r="D823">
        <v>104</v>
      </c>
      <c r="E823" s="14">
        <f>'Absolute counts'!E823/'Absolute counts'!E$1246*10000</f>
        <v>0.12782463389862811</v>
      </c>
      <c r="F823" s="14">
        <f>'Absolute counts'!F823/'Absolute counts'!F$1246*10000</f>
        <v>0.13951106950580994</v>
      </c>
      <c r="G823" s="14">
        <f>'Absolute counts'!G823/'Absolute counts'!G$1246*10000</f>
        <v>5.3571906892025824E-2</v>
      </c>
      <c r="H823" s="14">
        <f>'Absolute counts'!H823/'Absolute counts'!H$1246*10000</f>
        <v>9.1558532225169895E-2</v>
      </c>
      <c r="I823" s="14">
        <f>'Absolute counts'!I823/'Absolute counts'!I$1246*10000</f>
        <v>0.24655956940836801</v>
      </c>
      <c r="J823" s="14">
        <f>'Absolute counts'!J823/'Absolute counts'!J$1246*10000</f>
        <v>4.3449168817400519E-2</v>
      </c>
      <c r="K823" s="14">
        <f>'Absolute counts'!K823/'Absolute counts'!K$1246*10000</f>
        <v>1.4125869977017211E-2</v>
      </c>
      <c r="L823" s="14">
        <f>'Absolute counts'!L823/'Absolute counts'!L$1246*10000</f>
        <v>4.0310796239002709E-2</v>
      </c>
      <c r="M823">
        <f>'Absolute counts'!M823/'Absolute counts'!M$1246*10000</f>
        <v>0.10222043222887564</v>
      </c>
      <c r="N823">
        <f>'Absolute counts'!N823/'Absolute counts'!N$1246*10000</f>
        <v>0.36711659793902451</v>
      </c>
      <c r="O823">
        <f>'Absolute counts'!O823/'Absolute counts'!O$1246*10000</f>
        <v>6.5655262972776518E-2</v>
      </c>
      <c r="P823">
        <f>'Absolute counts'!P823/'Absolute counts'!P$1246*10000</f>
        <v>0.35545088489042087</v>
      </c>
      <c r="Q823">
        <f t="shared" si="48"/>
        <v>1</v>
      </c>
      <c r="R823">
        <f t="shared" si="49"/>
        <v>0.25567608437664813</v>
      </c>
      <c r="S823">
        <f t="shared" si="50"/>
        <v>0.10237153581777424</v>
      </c>
      <c r="T823">
        <f t="shared" si="51"/>
        <v>0.18615079485402003</v>
      </c>
    </row>
    <row r="824" spans="1:20" x14ac:dyDescent="0.25">
      <c r="A824">
        <v>832</v>
      </c>
      <c r="B824" t="s">
        <v>985</v>
      </c>
      <c r="C824">
        <v>99000</v>
      </c>
      <c r="D824">
        <v>967</v>
      </c>
      <c r="E824" s="14">
        <f>'Absolute counts'!E824/'Absolute counts'!E$1246*10000</f>
        <v>0</v>
      </c>
      <c r="F824" s="14">
        <f>'Absolute counts'!F824/'Absolute counts'!F$1246*10000</f>
        <v>0</v>
      </c>
      <c r="G824" s="14">
        <f>'Absolute counts'!G824/'Absolute counts'!G$1246*10000</f>
        <v>0</v>
      </c>
      <c r="H824" s="14">
        <f>'Absolute counts'!H824/'Absolute counts'!H$1246*10000</f>
        <v>0</v>
      </c>
      <c r="I824" s="14">
        <f>'Absolute counts'!I824/'Absolute counts'!I$1246*10000</f>
        <v>0</v>
      </c>
      <c r="J824" s="14">
        <f>'Absolute counts'!J824/'Absolute counts'!J$1246*10000</f>
        <v>0</v>
      </c>
      <c r="K824" s="14">
        <f>'Absolute counts'!K824/'Absolute counts'!K$1246*10000</f>
        <v>0</v>
      </c>
      <c r="L824" s="14">
        <f>'Absolute counts'!L824/'Absolute counts'!L$1246*10000</f>
        <v>0</v>
      </c>
      <c r="M824">
        <f>'Absolute counts'!M824/'Absolute counts'!M$1246*10000</f>
        <v>0</v>
      </c>
      <c r="N824">
        <f>'Absolute counts'!N824/'Absolute counts'!N$1246*10000</f>
        <v>0</v>
      </c>
      <c r="O824">
        <f>'Absolute counts'!O824/'Absolute counts'!O$1246*10000</f>
        <v>0</v>
      </c>
      <c r="P824">
        <f>'Absolute counts'!P824/'Absolute counts'!P$1246*10000</f>
        <v>0</v>
      </c>
      <c r="Q824">
        <f t="shared" si="48"/>
        <v>0</v>
      </c>
      <c r="R824" t="str">
        <f t="shared" si="49"/>
        <v/>
      </c>
      <c r="S824">
        <f t="shared" si="50"/>
        <v>0</v>
      </c>
      <c r="T824">
        <f t="shared" si="51"/>
        <v>0</v>
      </c>
    </row>
    <row r="825" spans="1:20" x14ac:dyDescent="0.25">
      <c r="A825">
        <v>833</v>
      </c>
      <c r="B825" t="s">
        <v>986</v>
      </c>
      <c r="C825">
        <v>113400</v>
      </c>
      <c r="D825">
        <v>349</v>
      </c>
      <c r="E825" s="14">
        <f>'Absolute counts'!E825/'Absolute counts'!E$1246*10000</f>
        <v>0</v>
      </c>
      <c r="F825" s="14">
        <f>'Absolute counts'!F825/'Absolute counts'!F$1246*10000</f>
        <v>0</v>
      </c>
      <c r="G825" s="14">
        <f>'Absolute counts'!G825/'Absolute counts'!G$1246*10000</f>
        <v>0</v>
      </c>
      <c r="H825" s="14">
        <f>'Absolute counts'!H825/'Absolute counts'!H$1246*10000</f>
        <v>0</v>
      </c>
      <c r="I825" s="14">
        <f>'Absolute counts'!I825/'Absolute counts'!I$1246*10000</f>
        <v>0</v>
      </c>
      <c r="J825" s="14">
        <f>'Absolute counts'!J825/'Absolute counts'!J$1246*10000</f>
        <v>0</v>
      </c>
      <c r="K825" s="14">
        <f>'Absolute counts'!K825/'Absolute counts'!K$1246*10000</f>
        <v>0</v>
      </c>
      <c r="L825" s="14">
        <f>'Absolute counts'!L825/'Absolute counts'!L$1246*10000</f>
        <v>0</v>
      </c>
      <c r="M825">
        <f>'Absolute counts'!M825/'Absolute counts'!M$1246*10000</f>
        <v>0</v>
      </c>
      <c r="N825">
        <f>'Absolute counts'!N825/'Absolute counts'!N$1246*10000</f>
        <v>0</v>
      </c>
      <c r="O825">
        <f>'Absolute counts'!O825/'Absolute counts'!O$1246*10000</f>
        <v>0</v>
      </c>
      <c r="P825">
        <f>'Absolute counts'!P825/'Absolute counts'!P$1246*10000</f>
        <v>0</v>
      </c>
      <c r="Q825">
        <f t="shared" si="48"/>
        <v>0</v>
      </c>
      <c r="R825" t="str">
        <f t="shared" si="49"/>
        <v/>
      </c>
      <c r="S825">
        <f t="shared" si="50"/>
        <v>0</v>
      </c>
      <c r="T825">
        <f t="shared" si="51"/>
        <v>0</v>
      </c>
    </row>
    <row r="826" spans="1:20" x14ac:dyDescent="0.25">
      <c r="A826">
        <v>834</v>
      </c>
      <c r="B826" t="s">
        <v>987</v>
      </c>
      <c r="C826">
        <v>79000</v>
      </c>
      <c r="D826">
        <v>302</v>
      </c>
      <c r="E826" s="14">
        <f>'Absolute counts'!E826/'Absolute counts'!E$1246*10000</f>
        <v>0</v>
      </c>
      <c r="F826" s="14">
        <f>'Absolute counts'!F826/'Absolute counts'!F$1246*10000</f>
        <v>0</v>
      </c>
      <c r="G826" s="14">
        <f>'Absolute counts'!G826/'Absolute counts'!G$1246*10000</f>
        <v>0</v>
      </c>
      <c r="H826" s="14">
        <f>'Absolute counts'!H826/'Absolute counts'!H$1246*10000</f>
        <v>0</v>
      </c>
      <c r="I826" s="14">
        <f>'Absolute counts'!I826/'Absolute counts'!I$1246*10000</f>
        <v>0</v>
      </c>
      <c r="J826" s="14">
        <f>'Absolute counts'!J826/'Absolute counts'!J$1246*10000</f>
        <v>0</v>
      </c>
      <c r="K826" s="14">
        <f>'Absolute counts'!K826/'Absolute counts'!K$1246*10000</f>
        <v>0</v>
      </c>
      <c r="L826" s="14">
        <f>'Absolute counts'!L826/'Absolute counts'!L$1246*10000</f>
        <v>0</v>
      </c>
      <c r="M826">
        <f>'Absolute counts'!M826/'Absolute counts'!M$1246*10000</f>
        <v>0</v>
      </c>
      <c r="N826">
        <f>'Absolute counts'!N826/'Absolute counts'!N$1246*10000</f>
        <v>0</v>
      </c>
      <c r="O826">
        <f>'Absolute counts'!O826/'Absolute counts'!O$1246*10000</f>
        <v>0</v>
      </c>
      <c r="P826">
        <f>'Absolute counts'!P826/'Absolute counts'!P$1246*10000</f>
        <v>0</v>
      </c>
      <c r="Q826">
        <f t="shared" si="48"/>
        <v>0</v>
      </c>
      <c r="R826" t="str">
        <f t="shared" si="49"/>
        <v/>
      </c>
      <c r="S826">
        <f t="shared" si="50"/>
        <v>0</v>
      </c>
      <c r="T826">
        <f t="shared" si="51"/>
        <v>0</v>
      </c>
    </row>
    <row r="827" spans="1:20" x14ac:dyDescent="0.25">
      <c r="A827">
        <v>835</v>
      </c>
      <c r="B827" t="s">
        <v>988</v>
      </c>
      <c r="C827">
        <v>52000</v>
      </c>
      <c r="D827">
        <v>803</v>
      </c>
      <c r="E827" s="14">
        <f>'Absolute counts'!E827/'Absolute counts'!E$1246*10000</f>
        <v>0</v>
      </c>
      <c r="F827" s="14">
        <f>'Absolute counts'!F827/'Absolute counts'!F$1246*10000</f>
        <v>0</v>
      </c>
      <c r="G827" s="14">
        <f>'Absolute counts'!G827/'Absolute counts'!G$1246*10000</f>
        <v>0</v>
      </c>
      <c r="H827" s="14">
        <f>'Absolute counts'!H827/'Absolute counts'!H$1246*10000</f>
        <v>0</v>
      </c>
      <c r="I827" s="14">
        <f>'Absolute counts'!I827/'Absolute counts'!I$1246*10000</f>
        <v>0</v>
      </c>
      <c r="J827" s="14">
        <f>'Absolute counts'!J827/'Absolute counts'!J$1246*10000</f>
        <v>0</v>
      </c>
      <c r="K827" s="14">
        <f>'Absolute counts'!K827/'Absolute counts'!K$1246*10000</f>
        <v>0</v>
      </c>
      <c r="L827" s="14">
        <f>'Absolute counts'!L827/'Absolute counts'!L$1246*10000</f>
        <v>0</v>
      </c>
      <c r="M827">
        <f>'Absolute counts'!M827/'Absolute counts'!M$1246*10000</f>
        <v>0</v>
      </c>
      <c r="N827">
        <f>'Absolute counts'!N827/'Absolute counts'!N$1246*10000</f>
        <v>0</v>
      </c>
      <c r="O827">
        <f>'Absolute counts'!O827/'Absolute counts'!O$1246*10000</f>
        <v>0</v>
      </c>
      <c r="P827">
        <f>'Absolute counts'!P827/'Absolute counts'!P$1246*10000</f>
        <v>0</v>
      </c>
      <c r="Q827">
        <f t="shared" si="48"/>
        <v>0</v>
      </c>
      <c r="R827" t="str">
        <f t="shared" si="49"/>
        <v/>
      </c>
      <c r="S827">
        <f t="shared" si="50"/>
        <v>0</v>
      </c>
      <c r="T827">
        <f t="shared" si="51"/>
        <v>0</v>
      </c>
    </row>
    <row r="828" spans="1:20" x14ac:dyDescent="0.25">
      <c r="A828">
        <v>836</v>
      </c>
      <c r="B828" t="s">
        <v>347</v>
      </c>
      <c r="C828">
        <v>29400</v>
      </c>
      <c r="D828">
        <v>895</v>
      </c>
      <c r="E828" s="14">
        <f>'Absolute counts'!E828/'Absolute counts'!E$1246*10000</f>
        <v>3.0677912135670744</v>
      </c>
      <c r="F828" s="14">
        <f>'Absolute counts'!F828/'Absolute counts'!F$1246*10000</f>
        <v>33.636118857850775</v>
      </c>
      <c r="G828" s="14">
        <f>'Absolute counts'!G828/'Absolute counts'!G$1246*10000</f>
        <v>28.42882525736837</v>
      </c>
      <c r="H828" s="14">
        <f>'Absolute counts'!H828/'Absolute counts'!H$1246*10000</f>
        <v>30.153276612822619</v>
      </c>
      <c r="I828" s="14">
        <f>'Absolute counts'!I828/'Absolute counts'!I$1246*10000</f>
        <v>18.023504523751701</v>
      </c>
      <c r="J828" s="14">
        <f>'Absolute counts'!J828/'Absolute counts'!J$1246*10000</f>
        <v>41.537405389434902</v>
      </c>
      <c r="K828" s="14">
        <f>'Absolute counts'!K828/'Absolute counts'!K$1246*10000</f>
        <v>14.394261506580538</v>
      </c>
      <c r="L828" s="14">
        <f>'Absolute counts'!L828/'Absolute counts'!L$1246*10000</f>
        <v>20.739904664966893</v>
      </c>
      <c r="M828">
        <f>'Absolute counts'!M828/'Absolute counts'!M$1246*10000</f>
        <v>34.182512537336009</v>
      </c>
      <c r="N828">
        <f>'Absolute counts'!N828/'Absolute counts'!N$1246*10000</f>
        <v>10.219501575186333</v>
      </c>
      <c r="O828">
        <f>'Absolute counts'!O828/'Absolute counts'!O$1246*10000</f>
        <v>11.602222899617793</v>
      </c>
      <c r="P828">
        <f>'Absolute counts'!P828/'Absolute counts'!P$1246*10000</f>
        <v>18.255592882961871</v>
      </c>
      <c r="Q828">
        <f t="shared" si="48"/>
        <v>1</v>
      </c>
      <c r="R828">
        <f t="shared" si="49"/>
        <v>0.47050690218245639</v>
      </c>
      <c r="S828">
        <f t="shared" si="50"/>
        <v>24.177311908767997</v>
      </c>
      <c r="T828">
        <f t="shared" si="51"/>
        <v>18.99994691201378</v>
      </c>
    </row>
    <row r="829" spans="1:20" x14ac:dyDescent="0.25">
      <c r="A829">
        <v>837</v>
      </c>
      <c r="B829" t="s">
        <v>989</v>
      </c>
      <c r="C829">
        <v>45900</v>
      </c>
      <c r="D829">
        <v>509</v>
      </c>
      <c r="E829" s="14">
        <f>'Absolute counts'!E829/'Absolute counts'!E$1246*10000</f>
        <v>0</v>
      </c>
      <c r="F829" s="14">
        <f>'Absolute counts'!F829/'Absolute counts'!F$1246*10000</f>
        <v>0</v>
      </c>
      <c r="G829" s="14">
        <f>'Absolute counts'!G829/'Absolute counts'!G$1246*10000</f>
        <v>0</v>
      </c>
      <c r="H829" s="14">
        <f>'Absolute counts'!H829/'Absolute counts'!H$1246*10000</f>
        <v>0</v>
      </c>
      <c r="I829" s="14">
        <f>'Absolute counts'!I829/'Absolute counts'!I$1246*10000</f>
        <v>0</v>
      </c>
      <c r="J829" s="14">
        <f>'Absolute counts'!J829/'Absolute counts'!J$1246*10000</f>
        <v>0</v>
      </c>
      <c r="K829" s="14">
        <f>'Absolute counts'!K829/'Absolute counts'!K$1246*10000</f>
        <v>0</v>
      </c>
      <c r="L829" s="14">
        <f>'Absolute counts'!L829/'Absolute counts'!L$1246*10000</f>
        <v>0</v>
      </c>
      <c r="M829">
        <f>'Absolute counts'!M829/'Absolute counts'!M$1246*10000</f>
        <v>0</v>
      </c>
      <c r="N829">
        <f>'Absolute counts'!N829/'Absolute counts'!N$1246*10000</f>
        <v>0</v>
      </c>
      <c r="O829">
        <f>'Absolute counts'!O829/'Absolute counts'!O$1246*10000</f>
        <v>0</v>
      </c>
      <c r="P829">
        <f>'Absolute counts'!P829/'Absolute counts'!P$1246*10000</f>
        <v>0</v>
      </c>
      <c r="Q829">
        <f t="shared" si="48"/>
        <v>0</v>
      </c>
      <c r="R829" t="str">
        <f t="shared" si="49"/>
        <v/>
      </c>
      <c r="S829">
        <f t="shared" si="50"/>
        <v>0</v>
      </c>
      <c r="T829">
        <f t="shared" si="51"/>
        <v>0</v>
      </c>
    </row>
    <row r="830" spans="1:20" x14ac:dyDescent="0.25">
      <c r="A830">
        <v>838</v>
      </c>
      <c r="B830" t="s">
        <v>348</v>
      </c>
      <c r="C830">
        <v>3700</v>
      </c>
      <c r="D830">
        <v>353</v>
      </c>
      <c r="E830" s="14">
        <f>'Absolute counts'!E830/'Absolute counts'!E$1246*10000</f>
        <v>12.468712015747995</v>
      </c>
      <c r="F830" s="14">
        <f>'Absolute counts'!F830/'Absolute counts'!F$1246*10000</f>
        <v>32.506079194853712</v>
      </c>
      <c r="G830" s="14">
        <f>'Absolute counts'!G830/'Absolute counts'!G$1246*10000</f>
        <v>48.875436387824891</v>
      </c>
      <c r="H830" s="14">
        <f>'Absolute counts'!H830/'Absolute counts'!H$1246*10000</f>
        <v>31.099381445816039</v>
      </c>
      <c r="I830" s="14">
        <f>'Absolute counts'!I830/'Absolute counts'!I$1246*10000</f>
        <v>28.563926115959433</v>
      </c>
      <c r="J830" s="14">
        <f>'Absolute counts'!J830/'Absolute counts'!J$1246*10000</f>
        <v>29.936477315188963</v>
      </c>
      <c r="K830" s="14">
        <f>'Absolute counts'!K830/'Absolute counts'!K$1246*10000</f>
        <v>7.3313265180719309</v>
      </c>
      <c r="L830" s="14">
        <f>'Absolute counts'!L830/'Absolute counts'!L$1246*10000</f>
        <v>62.925152929083225</v>
      </c>
      <c r="M830">
        <f>'Absolute counts'!M830/'Absolute counts'!M$1246*10000</f>
        <v>52.071088177389242</v>
      </c>
      <c r="N830">
        <f>'Absolute counts'!N830/'Absolute counts'!N$1246*10000</f>
        <v>26.978801150867845</v>
      </c>
      <c r="O830">
        <f>'Absolute counts'!O830/'Absolute counts'!O$1246*10000</f>
        <v>61.32201561657326</v>
      </c>
      <c r="P830">
        <f>'Absolute counts'!P830/'Absolute counts'!P$1246*10000</f>
        <v>13.46156299956799</v>
      </c>
      <c r="Q830">
        <f t="shared" si="48"/>
        <v>1</v>
      </c>
      <c r="R830">
        <f t="shared" si="49"/>
        <v>0.14818294595560613</v>
      </c>
      <c r="S830">
        <f t="shared" si="50"/>
        <v>27.254476999066139</v>
      </c>
      <c r="T830">
        <f t="shared" si="51"/>
        <v>43.351724174696315</v>
      </c>
    </row>
    <row r="831" spans="1:20" x14ac:dyDescent="0.25">
      <c r="A831">
        <v>839</v>
      </c>
      <c r="B831" t="s">
        <v>990</v>
      </c>
      <c r="C831">
        <v>93100</v>
      </c>
      <c r="D831">
        <v>370</v>
      </c>
      <c r="E831" s="14">
        <f>'Absolute counts'!E831/'Absolute counts'!E$1246*10000</f>
        <v>0</v>
      </c>
      <c r="F831" s="14">
        <f>'Absolute counts'!F831/'Absolute counts'!F$1246*10000</f>
        <v>0</v>
      </c>
      <c r="G831" s="14">
        <f>'Absolute counts'!G831/'Absolute counts'!G$1246*10000</f>
        <v>0</v>
      </c>
      <c r="H831" s="14">
        <f>'Absolute counts'!H831/'Absolute counts'!H$1246*10000</f>
        <v>0</v>
      </c>
      <c r="I831" s="14">
        <f>'Absolute counts'!I831/'Absolute counts'!I$1246*10000</f>
        <v>0</v>
      </c>
      <c r="J831" s="14">
        <f>'Absolute counts'!J831/'Absolute counts'!J$1246*10000</f>
        <v>0</v>
      </c>
      <c r="K831" s="14">
        <f>'Absolute counts'!K831/'Absolute counts'!K$1246*10000</f>
        <v>0</v>
      </c>
      <c r="L831" s="14">
        <f>'Absolute counts'!L831/'Absolute counts'!L$1246*10000</f>
        <v>0</v>
      </c>
      <c r="M831">
        <f>'Absolute counts'!M831/'Absolute counts'!M$1246*10000</f>
        <v>0</v>
      </c>
      <c r="N831">
        <f>'Absolute counts'!N831/'Absolute counts'!N$1246*10000</f>
        <v>0</v>
      </c>
      <c r="O831">
        <f>'Absolute counts'!O831/'Absolute counts'!O$1246*10000</f>
        <v>0</v>
      </c>
      <c r="P831">
        <f>'Absolute counts'!P831/'Absolute counts'!P$1246*10000</f>
        <v>0</v>
      </c>
      <c r="Q831">
        <f t="shared" si="48"/>
        <v>0</v>
      </c>
      <c r="R831" t="str">
        <f t="shared" si="49"/>
        <v/>
      </c>
      <c r="S831">
        <f t="shared" si="50"/>
        <v>0</v>
      </c>
      <c r="T831">
        <f t="shared" si="51"/>
        <v>0</v>
      </c>
    </row>
    <row r="832" spans="1:20" x14ac:dyDescent="0.25">
      <c r="A832">
        <v>840</v>
      </c>
      <c r="B832" t="s">
        <v>991</v>
      </c>
      <c r="C832">
        <v>97600</v>
      </c>
      <c r="D832">
        <v>967</v>
      </c>
      <c r="E832" s="14">
        <f>'Absolute counts'!E832/'Absolute counts'!E$1246*10000</f>
        <v>0</v>
      </c>
      <c r="F832" s="14">
        <f>'Absolute counts'!F832/'Absolute counts'!F$1246*10000</f>
        <v>0</v>
      </c>
      <c r="G832" s="14">
        <f>'Absolute counts'!G832/'Absolute counts'!G$1246*10000</f>
        <v>0</v>
      </c>
      <c r="H832" s="14">
        <f>'Absolute counts'!H832/'Absolute counts'!H$1246*10000</f>
        <v>0</v>
      </c>
      <c r="I832" s="14">
        <f>'Absolute counts'!I832/'Absolute counts'!I$1246*10000</f>
        <v>0</v>
      </c>
      <c r="J832" s="14">
        <f>'Absolute counts'!J832/'Absolute counts'!J$1246*10000</f>
        <v>0</v>
      </c>
      <c r="K832" s="14">
        <f>'Absolute counts'!K832/'Absolute counts'!K$1246*10000</f>
        <v>0</v>
      </c>
      <c r="L832" s="14">
        <f>'Absolute counts'!L832/'Absolute counts'!L$1246*10000</f>
        <v>0</v>
      </c>
      <c r="M832">
        <f>'Absolute counts'!M832/'Absolute counts'!M$1246*10000</f>
        <v>0</v>
      </c>
      <c r="N832">
        <f>'Absolute counts'!N832/'Absolute counts'!N$1246*10000</f>
        <v>0</v>
      </c>
      <c r="O832">
        <f>'Absolute counts'!O832/'Absolute counts'!O$1246*10000</f>
        <v>0</v>
      </c>
      <c r="P832">
        <f>'Absolute counts'!P832/'Absolute counts'!P$1246*10000</f>
        <v>0</v>
      </c>
      <c r="Q832">
        <f t="shared" si="48"/>
        <v>0</v>
      </c>
      <c r="R832" t="str">
        <f t="shared" si="49"/>
        <v/>
      </c>
      <c r="S832">
        <f t="shared" si="50"/>
        <v>0</v>
      </c>
      <c r="T832">
        <f t="shared" si="51"/>
        <v>0</v>
      </c>
    </row>
    <row r="833" spans="1:20" x14ac:dyDescent="0.25">
      <c r="A833">
        <v>841</v>
      </c>
      <c r="B833" t="s">
        <v>349</v>
      </c>
      <c r="C833">
        <v>100800</v>
      </c>
      <c r="D833">
        <v>948</v>
      </c>
      <c r="E833" s="14">
        <f>'Absolute counts'!E833/'Absolute counts'!E$1246*10000</f>
        <v>0.45319642927695414</v>
      </c>
      <c r="F833" s="14">
        <f>'Absolute counts'!F833/'Absolute counts'!F$1246*10000</f>
        <v>0.20926660425871491</v>
      </c>
      <c r="G833" s="14">
        <f>'Absolute counts'!G833/'Absolute counts'!G$1246*10000</f>
        <v>1.1785819516245679</v>
      </c>
      <c r="H833" s="14">
        <f>'Absolute counts'!H833/'Absolute counts'!H$1246*10000</f>
        <v>1.701462723851074</v>
      </c>
      <c r="I833" s="14">
        <f>'Absolute counts'!I833/'Absolute counts'!I$1246*10000</f>
        <v>2.4655956940836797E-2</v>
      </c>
      <c r="J833" s="14">
        <f>'Absolute counts'!J833/'Absolute counts'!J$1246*10000</f>
        <v>1.5207209086090183</v>
      </c>
      <c r="K833" s="14">
        <f>'Absolute counts'!K833/'Absolute counts'!K$1246*10000</f>
        <v>2.3448944161848568</v>
      </c>
      <c r="L833" s="14">
        <f>'Absolute counts'!L833/'Absolute counts'!L$1246*10000</f>
        <v>5.3411805016678597</v>
      </c>
      <c r="M833">
        <f>'Absolute counts'!M833/'Absolute counts'!M$1246*10000</f>
        <v>4.0888172891550258</v>
      </c>
      <c r="N833">
        <f>'Absolute counts'!N833/'Absolute counts'!N$1246*10000</f>
        <v>0.45249255094809993</v>
      </c>
      <c r="O833">
        <f>'Absolute counts'!O833/'Absolute counts'!O$1246*10000</f>
        <v>0.45958684080943563</v>
      </c>
      <c r="P833">
        <f>'Absolute counts'!P833/'Absolute counts'!P$1246*10000</f>
        <v>0.91141252536005346</v>
      </c>
      <c r="Q833">
        <f t="shared" si="48"/>
        <v>1</v>
      </c>
      <c r="R833">
        <f t="shared" si="49"/>
        <v>0.23333478639303515</v>
      </c>
      <c r="S833">
        <f t="shared" si="50"/>
        <v>1.0618255701065746</v>
      </c>
      <c r="T833">
        <f t="shared" si="51"/>
        <v>2.2506979415880948</v>
      </c>
    </row>
    <row r="834" spans="1:20" x14ac:dyDescent="0.25">
      <c r="A834">
        <v>842</v>
      </c>
      <c r="B834" t="s">
        <v>350</v>
      </c>
      <c r="C834">
        <v>78900</v>
      </c>
      <c r="D834">
        <v>302</v>
      </c>
      <c r="E834" s="14">
        <f>'Absolute counts'!E834/'Absolute counts'!E$1246*10000</f>
        <v>14.095570992639626</v>
      </c>
      <c r="F834" s="14">
        <f>'Absolute counts'!F834/'Absolute counts'!F$1246*10000</f>
        <v>8.9008062344706751</v>
      </c>
      <c r="G834" s="14">
        <f>'Absolute counts'!G834/'Absolute counts'!G$1246*10000</f>
        <v>18.714452807614354</v>
      </c>
      <c r="H834" s="14">
        <f>'Absolute counts'!H834/'Absolute counts'!H$1246*10000</f>
        <v>10.704718392659446</v>
      </c>
      <c r="I834" s="14">
        <f>'Absolute counts'!I834/'Absolute counts'!I$1246*10000</f>
        <v>12.01977900865794</v>
      </c>
      <c r="J834" s="14">
        <f>'Absolute counts'!J834/'Absolute counts'!J$1246*10000</f>
        <v>20.725253525900047</v>
      </c>
      <c r="K834" s="14">
        <f>'Absolute counts'!K834/'Absolute counts'!K$1246*10000</f>
        <v>11.399577071452887</v>
      </c>
      <c r="L834" s="14">
        <f>'Absolute counts'!L834/'Absolute counts'!L$1246*10000</f>
        <v>3.809370244585756</v>
      </c>
      <c r="M834">
        <f>'Absolute counts'!M834/'Absolute counts'!M$1246*10000</f>
        <v>8.3820754427678015</v>
      </c>
      <c r="N834">
        <f>'Absolute counts'!N834/'Absolute counts'!N$1246*10000</f>
        <v>4.4907751282773694</v>
      </c>
      <c r="O834">
        <f>'Absolute counts'!O834/'Absolute counts'!O$1246*10000</f>
        <v>6.1434567495955168</v>
      </c>
      <c r="P834">
        <f>'Absolute counts'!P834/'Absolute counts'!P$1246*10000</f>
        <v>10.289847411315005</v>
      </c>
      <c r="Q834">
        <f t="shared" si="48"/>
        <v>1</v>
      </c>
      <c r="R834">
        <f t="shared" si="49"/>
        <v>9.0511950197898206E-3</v>
      </c>
      <c r="S834">
        <f t="shared" si="50"/>
        <v>13.794308290484993</v>
      </c>
      <c r="T834">
        <f t="shared" si="51"/>
        <v>6.6231049953082906</v>
      </c>
    </row>
    <row r="835" spans="1:20" x14ac:dyDescent="0.25">
      <c r="A835">
        <v>843</v>
      </c>
      <c r="B835" t="s">
        <v>351</v>
      </c>
      <c r="C835">
        <v>44300</v>
      </c>
      <c r="D835">
        <v>822</v>
      </c>
      <c r="E835" s="14">
        <f>'Absolute counts'!E835/'Absolute counts'!E$1246*10000</f>
        <v>5.2640508323707751</v>
      </c>
      <c r="F835" s="14">
        <f>'Absolute counts'!F835/'Absolute counts'!F$1246*10000</f>
        <v>3.613336700200477</v>
      </c>
      <c r="G835" s="14">
        <f>'Absolute counts'!G835/'Absolute counts'!G$1246*10000</f>
        <v>4.7143278064982717</v>
      </c>
      <c r="H835" s="14">
        <f>'Absolute counts'!H835/'Absolute counts'!H$1246*10000</f>
        <v>12.558778670219137</v>
      </c>
      <c r="I835" s="14">
        <f>'Absolute counts'!I835/'Absolute counts'!I$1246*10000</f>
        <v>5.1900789360461461</v>
      </c>
      <c r="J835" s="14">
        <f>'Absolute counts'!J835/'Absolute counts'!J$1246*10000</f>
        <v>10.362626762950024</v>
      </c>
      <c r="K835" s="14">
        <f>'Absolute counts'!K835/'Absolute counts'!K$1246*10000</f>
        <v>4.4496490427604209</v>
      </c>
      <c r="L835" s="14">
        <f>'Absolute counts'!L835/'Absolute counts'!L$1246*10000</f>
        <v>26.544659323383286</v>
      </c>
      <c r="M835">
        <f>'Absolute counts'!M835/'Absolute counts'!M$1246*10000</f>
        <v>10.978474421381243</v>
      </c>
      <c r="N835">
        <f>'Absolute counts'!N835/'Absolute counts'!N$1246*10000</f>
        <v>10.868358818055308</v>
      </c>
      <c r="O835">
        <f>'Absolute counts'!O835/'Absolute counts'!O$1246*10000</f>
        <v>23.917274368654304</v>
      </c>
      <c r="P835">
        <f>'Absolute counts'!P835/'Absolute counts'!P$1246*10000</f>
        <v>5.9059531643331464</v>
      </c>
      <c r="Q835">
        <f t="shared" ref="Q835:Q898" si="52">IF(AND(S835=0,T835=0),0,1)</f>
        <v>1</v>
      </c>
      <c r="R835">
        <f t="shared" ref="R835:R898" si="53">IFERROR(_xlfn.T.TEST(E835:K835,L835:P835,2,2),"")</f>
        <v>3.4125813512968374E-2</v>
      </c>
      <c r="S835">
        <f t="shared" ref="S835:S898" si="54">AVERAGE(E835:K835)</f>
        <v>6.5932641072921783</v>
      </c>
      <c r="T835">
        <f t="shared" ref="T835:T898" si="55">AVERAGE(L835:P835)</f>
        <v>15.642944019161456</v>
      </c>
    </row>
    <row r="836" spans="1:20" x14ac:dyDescent="0.25">
      <c r="A836">
        <v>844</v>
      </c>
      <c r="B836" t="s">
        <v>352</v>
      </c>
      <c r="C836">
        <v>1900</v>
      </c>
      <c r="D836">
        <v>985</v>
      </c>
      <c r="E836" s="14">
        <f>'Absolute counts'!E836/'Absolute counts'!E$1246*10000</f>
        <v>266.95593768665304</v>
      </c>
      <c r="F836" s="14">
        <f>'Absolute counts'!F836/'Absolute counts'!F$1246*10000</f>
        <v>169.31063395225095</v>
      </c>
      <c r="G836" s="14">
        <f>'Absolute counts'!G836/'Absolute counts'!G$1246*10000</f>
        <v>256.82372164037179</v>
      </c>
      <c r="H836" s="14">
        <f>'Absolute counts'!H836/'Absolute counts'!H$1246*10000</f>
        <v>65.006557879870627</v>
      </c>
      <c r="I836" s="14">
        <f>'Absolute counts'!I836/'Absolute counts'!I$1246*10000</f>
        <v>199.97213876865683</v>
      </c>
      <c r="J836" s="14">
        <f>'Absolute counts'!J836/'Absolute counts'!J$1246*10000</f>
        <v>296.95334428252391</v>
      </c>
      <c r="K836" s="14">
        <f>'Absolute counts'!K836/'Absolute counts'!K$1246*10000</f>
        <v>126.58192086405121</v>
      </c>
      <c r="L836" s="14">
        <f>'Absolute counts'!L836/'Absolute counts'!L$1246*10000</f>
        <v>273.91186044402343</v>
      </c>
      <c r="M836">
        <f>'Absolute counts'!M836/'Absolute counts'!M$1246*10000</f>
        <v>295.66237817879988</v>
      </c>
      <c r="N836">
        <f>'Absolute counts'!N836/'Absolute counts'!N$1246*10000</f>
        <v>426.37604692262374</v>
      </c>
      <c r="O836">
        <f>'Absolute counts'!O836/'Absolute counts'!O$1246*10000</f>
        <v>120.2523037962811</v>
      </c>
      <c r="P836">
        <f>'Absolute counts'!P836/'Absolute counts'!P$1246*10000</f>
        <v>259.00521145682001</v>
      </c>
      <c r="Q836">
        <f t="shared" si="52"/>
        <v>1</v>
      </c>
      <c r="R836">
        <f t="shared" si="53"/>
        <v>0.19038906608622086</v>
      </c>
      <c r="S836">
        <f t="shared" si="54"/>
        <v>197.37203643919688</v>
      </c>
      <c r="T836">
        <f t="shared" si="55"/>
        <v>275.0415601597096</v>
      </c>
    </row>
    <row r="837" spans="1:20" x14ac:dyDescent="0.25">
      <c r="A837">
        <v>845</v>
      </c>
      <c r="B837" t="s">
        <v>992</v>
      </c>
      <c r="C837">
        <v>45800</v>
      </c>
      <c r="D837">
        <v>509</v>
      </c>
      <c r="E837" s="14">
        <f>'Absolute counts'!E837/'Absolute counts'!E$1246*10000</f>
        <v>0</v>
      </c>
      <c r="F837" s="14">
        <f>'Absolute counts'!F837/'Absolute counts'!F$1246*10000</f>
        <v>0</v>
      </c>
      <c r="G837" s="14">
        <f>'Absolute counts'!G837/'Absolute counts'!G$1246*10000</f>
        <v>0</v>
      </c>
      <c r="H837" s="14">
        <f>'Absolute counts'!H837/'Absolute counts'!H$1246*10000</f>
        <v>0</v>
      </c>
      <c r="I837" s="14">
        <f>'Absolute counts'!I837/'Absolute counts'!I$1246*10000</f>
        <v>0</v>
      </c>
      <c r="J837" s="14">
        <f>'Absolute counts'!J837/'Absolute counts'!J$1246*10000</f>
        <v>0</v>
      </c>
      <c r="K837" s="14">
        <f>'Absolute counts'!K837/'Absolute counts'!K$1246*10000</f>
        <v>0</v>
      </c>
      <c r="L837" s="14">
        <f>'Absolute counts'!L837/'Absolute counts'!L$1246*10000</f>
        <v>0</v>
      </c>
      <c r="M837">
        <f>'Absolute counts'!M837/'Absolute counts'!M$1246*10000</f>
        <v>0</v>
      </c>
      <c r="N837">
        <f>'Absolute counts'!N837/'Absolute counts'!N$1246*10000</f>
        <v>0</v>
      </c>
      <c r="O837">
        <f>'Absolute counts'!O837/'Absolute counts'!O$1246*10000</f>
        <v>0</v>
      </c>
      <c r="P837">
        <f>'Absolute counts'!P837/'Absolute counts'!P$1246*10000</f>
        <v>0</v>
      </c>
      <c r="Q837">
        <f t="shared" si="52"/>
        <v>0</v>
      </c>
      <c r="R837" t="str">
        <f t="shared" si="53"/>
        <v/>
      </c>
      <c r="S837">
        <f t="shared" si="54"/>
        <v>0</v>
      </c>
      <c r="T837">
        <f t="shared" si="55"/>
        <v>0</v>
      </c>
    </row>
    <row r="838" spans="1:20" x14ac:dyDescent="0.25">
      <c r="A838">
        <v>846</v>
      </c>
      <c r="B838" t="s">
        <v>993</v>
      </c>
      <c r="C838">
        <v>63200</v>
      </c>
      <c r="D838">
        <v>519</v>
      </c>
      <c r="E838" s="14">
        <f>'Absolute counts'!E838/'Absolute counts'!E$1246*10000</f>
        <v>0</v>
      </c>
      <c r="F838" s="14">
        <f>'Absolute counts'!F838/'Absolute counts'!F$1246*10000</f>
        <v>0</v>
      </c>
      <c r="G838" s="14">
        <f>'Absolute counts'!G838/'Absolute counts'!G$1246*10000</f>
        <v>0</v>
      </c>
      <c r="H838" s="14">
        <f>'Absolute counts'!H838/'Absolute counts'!H$1246*10000</f>
        <v>0</v>
      </c>
      <c r="I838" s="14">
        <f>'Absolute counts'!I838/'Absolute counts'!I$1246*10000</f>
        <v>0</v>
      </c>
      <c r="J838" s="14">
        <f>'Absolute counts'!J838/'Absolute counts'!J$1246*10000</f>
        <v>0</v>
      </c>
      <c r="K838" s="14">
        <f>'Absolute counts'!K838/'Absolute counts'!K$1246*10000</f>
        <v>0</v>
      </c>
      <c r="L838" s="14">
        <f>'Absolute counts'!L838/'Absolute counts'!L$1246*10000</f>
        <v>0</v>
      </c>
      <c r="M838">
        <f>'Absolute counts'!M838/'Absolute counts'!M$1246*10000</f>
        <v>0</v>
      </c>
      <c r="N838">
        <f>'Absolute counts'!N838/'Absolute counts'!N$1246*10000</f>
        <v>0</v>
      </c>
      <c r="O838">
        <f>'Absolute counts'!O838/'Absolute counts'!O$1246*10000</f>
        <v>0</v>
      </c>
      <c r="P838">
        <f>'Absolute counts'!P838/'Absolute counts'!P$1246*10000</f>
        <v>0</v>
      </c>
      <c r="Q838">
        <f t="shared" si="52"/>
        <v>0</v>
      </c>
      <c r="R838" t="str">
        <f t="shared" si="53"/>
        <v/>
      </c>
      <c r="S838">
        <f t="shared" si="54"/>
        <v>0</v>
      </c>
      <c r="T838">
        <f t="shared" si="55"/>
        <v>0</v>
      </c>
    </row>
    <row r="839" spans="1:20" x14ac:dyDescent="0.25">
      <c r="A839">
        <v>847</v>
      </c>
      <c r="B839" t="s">
        <v>353</v>
      </c>
      <c r="C839">
        <v>11700</v>
      </c>
      <c r="D839">
        <v>1002</v>
      </c>
      <c r="E839" s="14">
        <f>'Absolute counts'!E839/'Absolute counts'!E$1246*10000</f>
        <v>6.4260929587219398</v>
      </c>
      <c r="F839" s="14">
        <f>'Absolute counts'!F839/'Absolute counts'!F$1246*10000</f>
        <v>7.073211223944563</v>
      </c>
      <c r="G839" s="14">
        <f>'Absolute counts'!G839/'Absolute counts'!G$1246*10000</f>
        <v>12.178680166787203</v>
      </c>
      <c r="H839" s="14">
        <f>'Absolute counts'!H839/'Absolute counts'!H$1246*10000</f>
        <v>25.666908533789297</v>
      </c>
      <c r="I839" s="14">
        <f>'Absolute counts'!I839/'Absolute counts'!I$1246*10000</f>
        <v>37.242822959133989</v>
      </c>
      <c r="J839" s="14">
        <f>'Absolute counts'!J839/'Absolute counts'!J$1246*10000</f>
        <v>13.099924398446259</v>
      </c>
      <c r="K839" s="14">
        <f>'Absolute counts'!K839/'Absolute counts'!K$1246*10000</f>
        <v>3.7009779339785092</v>
      </c>
      <c r="L839" s="14">
        <f>'Absolute counts'!L839/'Absolute counts'!L$1246*10000</f>
        <v>36.642513781253463</v>
      </c>
      <c r="M839">
        <f>'Absolute counts'!M839/'Absolute counts'!M$1246*10000</f>
        <v>21.384514422280784</v>
      </c>
      <c r="N839">
        <f>'Absolute counts'!N839/'Absolute counts'!N$1246*10000</f>
        <v>14.881028609481854</v>
      </c>
      <c r="O839">
        <f>'Absolute counts'!O839/'Absolute counts'!O$1246*10000</f>
        <v>5.402490210331325</v>
      </c>
      <c r="P839">
        <f>'Absolute counts'!P839/'Absolute counts'!P$1246*10000</f>
        <v>3.6821066024546161</v>
      </c>
      <c r="Q839">
        <f t="shared" si="52"/>
        <v>1</v>
      </c>
      <c r="R839">
        <f t="shared" si="53"/>
        <v>0.85989257746844383</v>
      </c>
      <c r="S839">
        <f t="shared" si="54"/>
        <v>15.055516882114537</v>
      </c>
      <c r="T839">
        <f t="shared" si="55"/>
        <v>16.398530725160406</v>
      </c>
    </row>
    <row r="840" spans="1:20" x14ac:dyDescent="0.25">
      <c r="A840">
        <v>848</v>
      </c>
      <c r="B840" t="s">
        <v>994</v>
      </c>
      <c r="C840">
        <v>98300</v>
      </c>
      <c r="D840">
        <v>967</v>
      </c>
      <c r="E840" s="14">
        <f>'Absolute counts'!E840/'Absolute counts'!E$1246*10000</f>
        <v>0</v>
      </c>
      <c r="F840" s="14">
        <f>'Absolute counts'!F840/'Absolute counts'!F$1246*10000</f>
        <v>0</v>
      </c>
      <c r="G840" s="14">
        <f>'Absolute counts'!G840/'Absolute counts'!G$1246*10000</f>
        <v>0.3571460459468388</v>
      </c>
      <c r="H840" s="14">
        <f>'Absolute counts'!H840/'Absolute counts'!H$1246*10000</f>
        <v>0</v>
      </c>
      <c r="I840" s="14">
        <f>'Absolute counts'!I840/'Absolute counts'!I$1246*10000</f>
        <v>0</v>
      </c>
      <c r="J840" s="14">
        <f>'Absolute counts'!J840/'Absolute counts'!J$1246*10000</f>
        <v>2.802471388722334</v>
      </c>
      <c r="K840" s="14">
        <f>'Absolute counts'!K840/'Absolute counts'!K$1246*10000</f>
        <v>0</v>
      </c>
      <c r="L840" s="14">
        <f>'Absolute counts'!L840/'Absolute counts'!L$1246*10000</f>
        <v>0</v>
      </c>
      <c r="M840">
        <f>'Absolute counts'!M840/'Absolute counts'!M$1246*10000</f>
        <v>0</v>
      </c>
      <c r="N840">
        <f>'Absolute counts'!N840/'Absolute counts'!N$1246*10000</f>
        <v>0</v>
      </c>
      <c r="O840">
        <f>'Absolute counts'!O840/'Absolute counts'!O$1246*10000</f>
        <v>0.90979435833704603</v>
      </c>
      <c r="P840">
        <f>'Absolute counts'!P840/'Absolute counts'!P$1246*10000</f>
        <v>5.4684751521603209E-2</v>
      </c>
      <c r="Q840">
        <f t="shared" si="52"/>
        <v>1</v>
      </c>
      <c r="R840">
        <f t="shared" si="53"/>
        <v>0.61421801697875755</v>
      </c>
      <c r="S840">
        <f t="shared" si="54"/>
        <v>0.45137391923845327</v>
      </c>
      <c r="T840">
        <f t="shared" si="55"/>
        <v>0.19289582197172986</v>
      </c>
    </row>
    <row r="841" spans="1:20" x14ac:dyDescent="0.25">
      <c r="A841">
        <v>849</v>
      </c>
      <c r="B841" t="s">
        <v>354</v>
      </c>
      <c r="C841">
        <v>10400</v>
      </c>
      <c r="D841">
        <v>677</v>
      </c>
      <c r="E841" s="14">
        <f>'Absolute counts'!E841/'Absolute counts'!E$1246*10000</f>
        <v>1.2550054964592576</v>
      </c>
      <c r="F841" s="14">
        <f>'Absolute counts'!F841/'Absolute counts'!F$1246*10000</f>
        <v>0.39063099461626782</v>
      </c>
      <c r="G841" s="14">
        <f>'Absolute counts'!G841/'Absolute counts'!G$1246*10000</f>
        <v>0.57143367351494212</v>
      </c>
      <c r="H841" s="14">
        <f>'Absolute counts'!H841/'Absolute counts'!H$1246*10000</f>
        <v>2.2431840395166622</v>
      </c>
      <c r="I841" s="14">
        <f>'Absolute counts'!I841/'Absolute counts'!I$1246*10000</f>
        <v>1.3437496532756055</v>
      </c>
      <c r="J841" s="14">
        <f>'Absolute counts'!J841/'Absolute counts'!J$1246*10000</f>
        <v>0.97760629839151181</v>
      </c>
      <c r="K841" s="14">
        <f>'Absolute counts'!K841/'Absolute counts'!K$1246*10000</f>
        <v>4.5767818725535756</v>
      </c>
      <c r="L841" s="14">
        <f>'Absolute counts'!L841/'Absolute counts'!L$1246*10000</f>
        <v>0.34264176803152302</v>
      </c>
      <c r="M841">
        <f>'Absolute counts'!M841/'Absolute counts'!M$1246*10000</f>
        <v>0.61332259337325379</v>
      </c>
      <c r="N841">
        <f>'Absolute counts'!N841/'Absolute counts'!N$1246*10000</f>
        <v>3.329662167353943</v>
      </c>
      <c r="O841">
        <f>'Absolute counts'!O841/'Absolute counts'!O$1246*10000</f>
        <v>0.56275939690951293</v>
      </c>
      <c r="P841">
        <f>'Absolute counts'!P841/'Absolute counts'!P$1246*10000</f>
        <v>4.6573180045898734</v>
      </c>
      <c r="Q841">
        <f t="shared" si="52"/>
        <v>1</v>
      </c>
      <c r="R841">
        <f t="shared" si="53"/>
        <v>0.78155706300590733</v>
      </c>
      <c r="S841">
        <f t="shared" si="54"/>
        <v>1.6226274326182606</v>
      </c>
      <c r="T841">
        <f t="shared" si="55"/>
        <v>1.9011407860516214</v>
      </c>
    </row>
    <row r="842" spans="1:20" x14ac:dyDescent="0.25">
      <c r="A842">
        <v>850</v>
      </c>
      <c r="B842" t="s">
        <v>995</v>
      </c>
      <c r="C842">
        <v>104800</v>
      </c>
      <c r="D842">
        <v>326</v>
      </c>
      <c r="E842" s="14">
        <f>'Absolute counts'!E842/'Absolute counts'!E$1246*10000</f>
        <v>0</v>
      </c>
      <c r="F842" s="14">
        <f>'Absolute counts'!F842/'Absolute counts'!F$1246*10000</f>
        <v>0</v>
      </c>
      <c r="G842" s="14">
        <f>'Absolute counts'!G842/'Absolute counts'!G$1246*10000</f>
        <v>0</v>
      </c>
      <c r="H842" s="14">
        <f>'Absolute counts'!H842/'Absolute counts'!H$1246*10000</f>
        <v>0</v>
      </c>
      <c r="I842" s="14">
        <f>'Absolute counts'!I842/'Absolute counts'!I$1246*10000</f>
        <v>0</v>
      </c>
      <c r="J842" s="14">
        <f>'Absolute counts'!J842/'Absolute counts'!J$1246*10000</f>
        <v>0</v>
      </c>
      <c r="K842" s="14">
        <f>'Absolute counts'!K842/'Absolute counts'!K$1246*10000</f>
        <v>0</v>
      </c>
      <c r="L842" s="14">
        <f>'Absolute counts'!L842/'Absolute counts'!L$1246*10000</f>
        <v>0</v>
      </c>
      <c r="M842">
        <f>'Absolute counts'!M842/'Absolute counts'!M$1246*10000</f>
        <v>0</v>
      </c>
      <c r="N842">
        <f>'Absolute counts'!N842/'Absolute counts'!N$1246*10000</f>
        <v>0</v>
      </c>
      <c r="O842">
        <f>'Absolute counts'!O842/'Absolute counts'!O$1246*10000</f>
        <v>0</v>
      </c>
      <c r="P842">
        <f>'Absolute counts'!P842/'Absolute counts'!P$1246*10000</f>
        <v>0</v>
      </c>
      <c r="Q842">
        <f t="shared" si="52"/>
        <v>0</v>
      </c>
      <c r="R842" t="str">
        <f t="shared" si="53"/>
        <v/>
      </c>
      <c r="S842">
        <f t="shared" si="54"/>
        <v>0</v>
      </c>
      <c r="T842">
        <f t="shared" si="55"/>
        <v>0</v>
      </c>
    </row>
    <row r="843" spans="1:20" x14ac:dyDescent="0.25">
      <c r="A843">
        <v>851</v>
      </c>
      <c r="B843" t="s">
        <v>355</v>
      </c>
      <c r="C843">
        <v>78800</v>
      </c>
      <c r="D843">
        <v>302</v>
      </c>
      <c r="E843" s="14">
        <f>'Absolute counts'!E843/'Absolute counts'!E$1246*10000</f>
        <v>15.048445536247581</v>
      </c>
      <c r="F843" s="14">
        <f>'Absolute counts'!F843/'Absolute counts'!F$1246*10000</f>
        <v>4.9805451813574146</v>
      </c>
      <c r="G843" s="14">
        <f>'Absolute counts'!G843/'Absolute counts'!G$1246*10000</f>
        <v>2.7678818560880005</v>
      </c>
      <c r="H843" s="14">
        <f>'Absolute counts'!H843/'Absolute counts'!H$1246*10000</f>
        <v>3.4639644691855946</v>
      </c>
      <c r="I843" s="14">
        <f>'Absolute counts'!I843/'Absolute counts'!I$1246*10000</f>
        <v>3.8340013043001222</v>
      </c>
      <c r="J843" s="14">
        <f>'Absolute counts'!J843/'Absolute counts'!J$1246*10000</f>
        <v>4.0190481156095483</v>
      </c>
      <c r="K843" s="14">
        <f>'Absolute counts'!K843/'Absolute counts'!K$1246*10000</f>
        <v>5.4525858111286425</v>
      </c>
      <c r="L843" s="14">
        <f>'Absolute counts'!L843/'Absolute counts'!L$1246*10000</f>
        <v>1.6728980439186125</v>
      </c>
      <c r="M843">
        <f>'Absolute counts'!M843/'Absolute counts'!M$1246*10000</f>
        <v>1.1653129274091822</v>
      </c>
      <c r="N843">
        <f>'Absolute counts'!N843/'Absolute counts'!N$1246*10000</f>
        <v>3.5601772404784464</v>
      </c>
      <c r="O843">
        <f>'Absolute counts'!O843/'Absolute counts'!O$1246*10000</f>
        <v>1.8477266865195676</v>
      </c>
      <c r="P843">
        <f>'Absolute counts'!P843/'Absolute counts'!P$1246*10000</f>
        <v>9.3875490112085505</v>
      </c>
      <c r="Q843">
        <f t="shared" si="52"/>
        <v>1</v>
      </c>
      <c r="R843">
        <f t="shared" si="53"/>
        <v>0.37678402981082126</v>
      </c>
      <c r="S843">
        <f t="shared" si="54"/>
        <v>5.6523531819881283</v>
      </c>
      <c r="T843">
        <f t="shared" si="55"/>
        <v>3.5267327819068717</v>
      </c>
    </row>
    <row r="844" spans="1:20" x14ac:dyDescent="0.25">
      <c r="A844">
        <v>852</v>
      </c>
      <c r="B844" t="s">
        <v>996</v>
      </c>
      <c r="C844">
        <v>94600</v>
      </c>
      <c r="D844">
        <v>370</v>
      </c>
      <c r="E844" s="14">
        <f>'Absolute counts'!E844/'Absolute counts'!E$1246*10000</f>
        <v>0</v>
      </c>
      <c r="F844" s="14">
        <f>'Absolute counts'!F844/'Absolute counts'!F$1246*10000</f>
        <v>0</v>
      </c>
      <c r="G844" s="14">
        <f>'Absolute counts'!G844/'Absolute counts'!G$1246*10000</f>
        <v>0</v>
      </c>
      <c r="H844" s="14">
        <f>'Absolute counts'!H844/'Absolute counts'!H$1246*10000</f>
        <v>0</v>
      </c>
      <c r="I844" s="14">
        <f>'Absolute counts'!I844/'Absolute counts'!I$1246*10000</f>
        <v>0</v>
      </c>
      <c r="J844" s="14">
        <f>'Absolute counts'!J844/'Absolute counts'!J$1246*10000</f>
        <v>0</v>
      </c>
      <c r="K844" s="14">
        <f>'Absolute counts'!K844/'Absolute counts'!K$1246*10000</f>
        <v>0</v>
      </c>
      <c r="L844" s="14">
        <f>'Absolute counts'!L844/'Absolute counts'!L$1246*10000</f>
        <v>0</v>
      </c>
      <c r="M844">
        <f>'Absolute counts'!M844/'Absolute counts'!M$1246*10000</f>
        <v>0</v>
      </c>
      <c r="N844">
        <f>'Absolute counts'!N844/'Absolute counts'!N$1246*10000</f>
        <v>0</v>
      </c>
      <c r="O844">
        <f>'Absolute counts'!O844/'Absolute counts'!O$1246*10000</f>
        <v>0</v>
      </c>
      <c r="P844">
        <f>'Absolute counts'!P844/'Absolute counts'!P$1246*10000</f>
        <v>0</v>
      </c>
      <c r="Q844">
        <f t="shared" si="52"/>
        <v>0</v>
      </c>
      <c r="R844" t="str">
        <f t="shared" si="53"/>
        <v/>
      </c>
      <c r="S844">
        <f t="shared" si="54"/>
        <v>0</v>
      </c>
      <c r="T844">
        <f t="shared" si="55"/>
        <v>0</v>
      </c>
    </row>
    <row r="845" spans="1:20" x14ac:dyDescent="0.25">
      <c r="A845">
        <v>853</v>
      </c>
      <c r="B845" t="s">
        <v>997</v>
      </c>
      <c r="C845">
        <v>46100</v>
      </c>
      <c r="D845">
        <v>518</v>
      </c>
      <c r="E845" s="14">
        <f>'Absolute counts'!E845/'Absolute counts'!E$1246*10000</f>
        <v>0</v>
      </c>
      <c r="F845" s="14">
        <f>'Absolute counts'!F845/'Absolute counts'!F$1246*10000</f>
        <v>0</v>
      </c>
      <c r="G845" s="14">
        <f>'Absolute counts'!G845/'Absolute counts'!G$1246*10000</f>
        <v>0</v>
      </c>
      <c r="H845" s="14">
        <f>'Absolute counts'!H845/'Absolute counts'!H$1246*10000</f>
        <v>0</v>
      </c>
      <c r="I845" s="14">
        <f>'Absolute counts'!I845/'Absolute counts'!I$1246*10000</f>
        <v>0</v>
      </c>
      <c r="J845" s="14">
        <f>'Absolute counts'!J845/'Absolute counts'!J$1246*10000</f>
        <v>0</v>
      </c>
      <c r="K845" s="14">
        <f>'Absolute counts'!K845/'Absolute counts'!K$1246*10000</f>
        <v>0</v>
      </c>
      <c r="L845" s="14">
        <f>'Absolute counts'!L845/'Absolute counts'!L$1246*10000</f>
        <v>0</v>
      </c>
      <c r="M845">
        <f>'Absolute counts'!M845/'Absolute counts'!M$1246*10000</f>
        <v>0</v>
      </c>
      <c r="N845">
        <f>'Absolute counts'!N845/'Absolute counts'!N$1246*10000</f>
        <v>0</v>
      </c>
      <c r="O845">
        <f>'Absolute counts'!O845/'Absolute counts'!O$1246*10000</f>
        <v>0</v>
      </c>
      <c r="P845">
        <f>'Absolute counts'!P845/'Absolute counts'!P$1246*10000</f>
        <v>0</v>
      </c>
      <c r="Q845">
        <f t="shared" si="52"/>
        <v>0</v>
      </c>
      <c r="R845" t="str">
        <f t="shared" si="53"/>
        <v/>
      </c>
      <c r="S845">
        <f t="shared" si="54"/>
        <v>0</v>
      </c>
      <c r="T845">
        <f t="shared" si="55"/>
        <v>0</v>
      </c>
    </row>
    <row r="846" spans="1:20" x14ac:dyDescent="0.25">
      <c r="A846">
        <v>854</v>
      </c>
      <c r="B846" t="s">
        <v>356</v>
      </c>
      <c r="C846">
        <v>6500</v>
      </c>
      <c r="D846">
        <v>369</v>
      </c>
      <c r="E846" s="14">
        <f>'Absolute counts'!E846/'Absolute counts'!E$1246*10000</f>
        <v>12.271164854268298</v>
      </c>
      <c r="F846" s="14">
        <f>'Absolute counts'!F846/'Absolute counts'!F$1246*10000</f>
        <v>37.165748916347766</v>
      </c>
      <c r="G846" s="14">
        <f>'Absolute counts'!G846/'Absolute counts'!G$1246*10000</f>
        <v>39.696783006991133</v>
      </c>
      <c r="H846" s="14">
        <f>'Absolute counts'!H846/'Absolute counts'!H$1246*10000</f>
        <v>17.968361949189593</v>
      </c>
      <c r="I846" s="14">
        <f>'Absolute counts'!I846/'Absolute counts'!I$1246*10000</f>
        <v>8.6172569508224619</v>
      </c>
      <c r="J846" s="14">
        <f>'Absolute counts'!J846/'Absolute counts'!J$1246*10000</f>
        <v>16.945175838786202</v>
      </c>
      <c r="K846" s="14">
        <f>'Absolute counts'!K846/'Absolute counts'!K$1246*10000</f>
        <v>6.6391588891980877</v>
      </c>
      <c r="L846" s="14">
        <f>'Absolute counts'!L846/'Absolute counts'!L$1246*10000</f>
        <v>25.657821806125227</v>
      </c>
      <c r="M846">
        <f>'Absolute counts'!M846/'Absolute counts'!M$1246*10000</f>
        <v>23.183594029508996</v>
      </c>
      <c r="N846">
        <f>'Absolute counts'!N846/'Absolute counts'!N$1246*10000</f>
        <v>27.448368892417761</v>
      </c>
      <c r="O846">
        <f>'Absolute counts'!O846/'Absolute counts'!O$1246*10000</f>
        <v>27.031209698220273</v>
      </c>
      <c r="P846">
        <f>'Absolute counts'!P846/'Absolute counts'!P$1246*10000</f>
        <v>6.3616594270131737</v>
      </c>
      <c r="Q846">
        <f t="shared" si="52"/>
        <v>1</v>
      </c>
      <c r="R846">
        <f t="shared" si="53"/>
        <v>0.77314220327038352</v>
      </c>
      <c r="S846">
        <f t="shared" si="54"/>
        <v>19.900521486514794</v>
      </c>
      <c r="T846">
        <f t="shared" si="55"/>
        <v>21.936530770657086</v>
      </c>
    </row>
    <row r="847" spans="1:20" x14ac:dyDescent="0.25">
      <c r="A847">
        <v>855</v>
      </c>
      <c r="B847" t="s">
        <v>998</v>
      </c>
      <c r="C847">
        <v>110100</v>
      </c>
      <c r="D847">
        <v>1000</v>
      </c>
      <c r="E847" s="14">
        <f>'Absolute counts'!E847/'Absolute counts'!E$1246*10000</f>
        <v>0</v>
      </c>
      <c r="F847" s="14">
        <f>'Absolute counts'!F847/'Absolute counts'!F$1246*10000</f>
        <v>0</v>
      </c>
      <c r="G847" s="14">
        <f>'Absolute counts'!G847/'Absolute counts'!G$1246*10000</f>
        <v>0</v>
      </c>
      <c r="H847" s="14">
        <f>'Absolute counts'!H847/'Absolute counts'!H$1246*10000</f>
        <v>0</v>
      </c>
      <c r="I847" s="14">
        <f>'Absolute counts'!I847/'Absolute counts'!I$1246*10000</f>
        <v>0</v>
      </c>
      <c r="J847" s="14">
        <f>'Absolute counts'!J847/'Absolute counts'!J$1246*10000</f>
        <v>0</v>
      </c>
      <c r="K847" s="14">
        <f>'Absolute counts'!K847/'Absolute counts'!K$1246*10000</f>
        <v>0</v>
      </c>
      <c r="L847" s="14">
        <f>'Absolute counts'!L847/'Absolute counts'!L$1246*10000</f>
        <v>0</v>
      </c>
      <c r="M847">
        <f>'Absolute counts'!M847/'Absolute counts'!M$1246*10000</f>
        <v>0</v>
      </c>
      <c r="N847">
        <f>'Absolute counts'!N847/'Absolute counts'!N$1246*10000</f>
        <v>0</v>
      </c>
      <c r="O847">
        <f>'Absolute counts'!O847/'Absolute counts'!O$1246*10000</f>
        <v>0</v>
      </c>
      <c r="P847">
        <f>'Absolute counts'!P847/'Absolute counts'!P$1246*10000</f>
        <v>0</v>
      </c>
      <c r="Q847">
        <f t="shared" si="52"/>
        <v>0</v>
      </c>
      <c r="R847" t="str">
        <f t="shared" si="53"/>
        <v/>
      </c>
      <c r="S847">
        <f t="shared" si="54"/>
        <v>0</v>
      </c>
      <c r="T847">
        <f t="shared" si="55"/>
        <v>0</v>
      </c>
    </row>
    <row r="848" spans="1:20" x14ac:dyDescent="0.25">
      <c r="A848">
        <v>856</v>
      </c>
      <c r="B848" t="s">
        <v>999</v>
      </c>
      <c r="C848">
        <v>65600</v>
      </c>
      <c r="D848">
        <v>549</v>
      </c>
      <c r="E848" s="14">
        <f>'Absolute counts'!E848/'Absolute counts'!E$1246*10000</f>
        <v>0</v>
      </c>
      <c r="F848" s="14">
        <f>'Absolute counts'!F848/'Absolute counts'!F$1246*10000</f>
        <v>0</v>
      </c>
      <c r="G848" s="14">
        <f>'Absolute counts'!G848/'Absolute counts'!G$1246*10000</f>
        <v>0</v>
      </c>
      <c r="H848" s="14">
        <f>'Absolute counts'!H848/'Absolute counts'!H$1246*10000</f>
        <v>0</v>
      </c>
      <c r="I848" s="14">
        <f>'Absolute counts'!I848/'Absolute counts'!I$1246*10000</f>
        <v>0</v>
      </c>
      <c r="J848" s="14">
        <f>'Absolute counts'!J848/'Absolute counts'!J$1246*10000</f>
        <v>0</v>
      </c>
      <c r="K848" s="14">
        <f>'Absolute counts'!K848/'Absolute counts'!K$1246*10000</f>
        <v>0</v>
      </c>
      <c r="L848" s="14">
        <f>'Absolute counts'!L848/'Absolute counts'!L$1246*10000</f>
        <v>0</v>
      </c>
      <c r="M848">
        <f>'Absolute counts'!M848/'Absolute counts'!M$1246*10000</f>
        <v>0</v>
      </c>
      <c r="N848">
        <f>'Absolute counts'!N848/'Absolute counts'!N$1246*10000</f>
        <v>0</v>
      </c>
      <c r="O848">
        <f>'Absolute counts'!O848/'Absolute counts'!O$1246*10000</f>
        <v>0</v>
      </c>
      <c r="P848">
        <f>'Absolute counts'!P848/'Absolute counts'!P$1246*10000</f>
        <v>0</v>
      </c>
      <c r="Q848">
        <f t="shared" si="52"/>
        <v>0</v>
      </c>
      <c r="R848" t="str">
        <f t="shared" si="53"/>
        <v/>
      </c>
      <c r="S848">
        <f t="shared" si="54"/>
        <v>0</v>
      </c>
      <c r="T848">
        <f t="shared" si="55"/>
        <v>0</v>
      </c>
    </row>
    <row r="849" spans="1:20" x14ac:dyDescent="0.25">
      <c r="A849">
        <v>857</v>
      </c>
      <c r="B849" t="s">
        <v>357</v>
      </c>
      <c r="C849">
        <v>10300</v>
      </c>
      <c r="D849">
        <v>677</v>
      </c>
      <c r="E849" s="14">
        <f>'Absolute counts'!E849/'Absolute counts'!E$1246*10000</f>
        <v>8.6455934200526627</v>
      </c>
      <c r="F849" s="14">
        <f>'Absolute counts'!F849/'Absolute counts'!F$1246*10000</f>
        <v>11.8165875871421</v>
      </c>
      <c r="G849" s="14">
        <f>'Absolute counts'!G849/'Absolute counts'!G$1246*10000</f>
        <v>14.053696908008106</v>
      </c>
      <c r="H849" s="14">
        <f>'Absolute counts'!H849/'Absolute counts'!H$1246*10000</f>
        <v>17.350341856669694</v>
      </c>
      <c r="I849" s="14">
        <f>'Absolute counts'!I849/'Absolute counts'!I$1246*10000</f>
        <v>15.409973088022998</v>
      </c>
      <c r="J849" s="14">
        <f>'Absolute counts'!J849/'Absolute counts'!J$1246*10000</f>
        <v>17.35794294255151</v>
      </c>
      <c r="K849" s="14">
        <f>'Absolute counts'!K849/'Absolute counts'!K$1246*10000</f>
        <v>29.960970221253504</v>
      </c>
      <c r="L849" s="14">
        <f>'Absolute counts'!L849/'Absolute counts'!L$1246*10000</f>
        <v>13.363028953229399</v>
      </c>
      <c r="M849">
        <f>'Absolute counts'!M849/'Absolute counts'!M$1246*10000</f>
        <v>10.692257211140392</v>
      </c>
      <c r="N849">
        <f>'Absolute counts'!N849/'Absolute counts'!N$1246*10000</f>
        <v>25.493259568509934</v>
      </c>
      <c r="O849">
        <f>'Absolute counts'!O849/'Absolute counts'!O$1246*10000</f>
        <v>9.3324266654160901</v>
      </c>
      <c r="P849">
        <f>'Absolute counts'!P849/'Absolute counts'!P$1246*10000</f>
        <v>33.968344820169193</v>
      </c>
      <c r="Q849">
        <f t="shared" si="52"/>
        <v>1</v>
      </c>
      <c r="R849">
        <f t="shared" si="53"/>
        <v>0.67019820311142531</v>
      </c>
      <c r="S849">
        <f t="shared" si="54"/>
        <v>16.370729431957226</v>
      </c>
      <c r="T849">
        <f t="shared" si="55"/>
        <v>18.569863443693002</v>
      </c>
    </row>
    <row r="850" spans="1:20" x14ac:dyDescent="0.25">
      <c r="A850">
        <v>858</v>
      </c>
      <c r="B850" t="s">
        <v>1000</v>
      </c>
      <c r="C850">
        <v>102400</v>
      </c>
      <c r="D850">
        <v>932</v>
      </c>
      <c r="E850" s="14">
        <f>'Absolute counts'!E850/'Absolute counts'!E$1246*10000</f>
        <v>0</v>
      </c>
      <c r="F850" s="14">
        <f>'Absolute counts'!F850/'Absolute counts'!F$1246*10000</f>
        <v>0</v>
      </c>
      <c r="G850" s="14">
        <f>'Absolute counts'!G850/'Absolute counts'!G$1246*10000</f>
        <v>0</v>
      </c>
      <c r="H850" s="14">
        <f>'Absolute counts'!H850/'Absolute counts'!H$1246*10000</f>
        <v>0</v>
      </c>
      <c r="I850" s="14">
        <f>'Absolute counts'!I850/'Absolute counts'!I$1246*10000</f>
        <v>0</v>
      </c>
      <c r="J850" s="14">
        <f>'Absolute counts'!J850/'Absolute counts'!J$1246*10000</f>
        <v>0</v>
      </c>
      <c r="K850" s="14">
        <f>'Absolute counts'!K850/'Absolute counts'!K$1246*10000</f>
        <v>0</v>
      </c>
      <c r="L850" s="14">
        <f>'Absolute counts'!L850/'Absolute counts'!L$1246*10000</f>
        <v>0</v>
      </c>
      <c r="M850">
        <f>'Absolute counts'!M850/'Absolute counts'!M$1246*10000</f>
        <v>0</v>
      </c>
      <c r="N850">
        <f>'Absolute counts'!N850/'Absolute counts'!N$1246*10000</f>
        <v>0</v>
      </c>
      <c r="O850">
        <f>'Absolute counts'!O850/'Absolute counts'!O$1246*10000</f>
        <v>0</v>
      </c>
      <c r="P850">
        <f>'Absolute counts'!P850/'Absolute counts'!P$1246*10000</f>
        <v>0</v>
      </c>
      <c r="Q850">
        <f t="shared" si="52"/>
        <v>0</v>
      </c>
      <c r="R850" t="str">
        <f t="shared" si="53"/>
        <v/>
      </c>
      <c r="S850">
        <f t="shared" si="54"/>
        <v>0</v>
      </c>
      <c r="T850">
        <f t="shared" si="55"/>
        <v>0</v>
      </c>
    </row>
    <row r="851" spans="1:20" x14ac:dyDescent="0.25">
      <c r="A851">
        <v>859</v>
      </c>
      <c r="B851" t="s">
        <v>1001</v>
      </c>
      <c r="C851">
        <v>94700</v>
      </c>
      <c r="D851">
        <v>370</v>
      </c>
      <c r="E851" s="14">
        <f>'Absolute counts'!E851/'Absolute counts'!E$1246*10000</f>
        <v>0</v>
      </c>
      <c r="F851" s="14">
        <f>'Absolute counts'!F851/'Absolute counts'!F$1246*10000</f>
        <v>0</v>
      </c>
      <c r="G851" s="14">
        <f>'Absolute counts'!G851/'Absolute counts'!G$1246*10000</f>
        <v>0</v>
      </c>
      <c r="H851" s="14">
        <f>'Absolute counts'!H851/'Absolute counts'!H$1246*10000</f>
        <v>0</v>
      </c>
      <c r="I851" s="14">
        <f>'Absolute counts'!I851/'Absolute counts'!I$1246*10000</f>
        <v>0</v>
      </c>
      <c r="J851" s="14">
        <f>'Absolute counts'!J851/'Absolute counts'!J$1246*10000</f>
        <v>0</v>
      </c>
      <c r="K851" s="14">
        <f>'Absolute counts'!K851/'Absolute counts'!K$1246*10000</f>
        <v>0</v>
      </c>
      <c r="L851" s="14">
        <f>'Absolute counts'!L851/'Absolute counts'!L$1246*10000</f>
        <v>0</v>
      </c>
      <c r="M851">
        <f>'Absolute counts'!M851/'Absolute counts'!M$1246*10000</f>
        <v>0</v>
      </c>
      <c r="N851">
        <f>'Absolute counts'!N851/'Absolute counts'!N$1246*10000</f>
        <v>0</v>
      </c>
      <c r="O851">
        <f>'Absolute counts'!O851/'Absolute counts'!O$1246*10000</f>
        <v>0</v>
      </c>
      <c r="P851">
        <f>'Absolute counts'!P851/'Absolute counts'!P$1246*10000</f>
        <v>0</v>
      </c>
      <c r="Q851">
        <f t="shared" si="52"/>
        <v>0</v>
      </c>
      <c r="R851" t="str">
        <f t="shared" si="53"/>
        <v/>
      </c>
      <c r="S851">
        <f t="shared" si="54"/>
        <v>0</v>
      </c>
      <c r="T851">
        <f t="shared" si="55"/>
        <v>0</v>
      </c>
    </row>
    <row r="852" spans="1:20" x14ac:dyDescent="0.25">
      <c r="A852">
        <v>860</v>
      </c>
      <c r="B852" t="s">
        <v>1002</v>
      </c>
      <c r="C852">
        <v>85700</v>
      </c>
      <c r="D852">
        <v>881</v>
      </c>
      <c r="E852" s="14">
        <f>'Absolute counts'!E852/'Absolute counts'!E$1246*10000</f>
        <v>0</v>
      </c>
      <c r="F852" s="14">
        <f>'Absolute counts'!F852/'Absolute counts'!F$1246*10000</f>
        <v>0</v>
      </c>
      <c r="G852" s="14">
        <f>'Absolute counts'!G852/'Absolute counts'!G$1246*10000</f>
        <v>0</v>
      </c>
      <c r="H852" s="14">
        <f>'Absolute counts'!H852/'Absolute counts'!H$1246*10000</f>
        <v>0</v>
      </c>
      <c r="I852" s="14">
        <f>'Absolute counts'!I852/'Absolute counts'!I$1246*10000</f>
        <v>0</v>
      </c>
      <c r="J852" s="14">
        <f>'Absolute counts'!J852/'Absolute counts'!J$1246*10000</f>
        <v>0</v>
      </c>
      <c r="K852" s="14">
        <f>'Absolute counts'!K852/'Absolute counts'!K$1246*10000</f>
        <v>0</v>
      </c>
      <c r="L852" s="14">
        <f>'Absolute counts'!L852/'Absolute counts'!L$1246*10000</f>
        <v>0</v>
      </c>
      <c r="M852">
        <f>'Absolute counts'!M852/'Absolute counts'!M$1246*10000</f>
        <v>0</v>
      </c>
      <c r="N852">
        <f>'Absolute counts'!N852/'Absolute counts'!N$1246*10000</f>
        <v>0</v>
      </c>
      <c r="O852">
        <f>'Absolute counts'!O852/'Absolute counts'!O$1246*10000</f>
        <v>0</v>
      </c>
      <c r="P852">
        <f>'Absolute counts'!P852/'Absolute counts'!P$1246*10000</f>
        <v>0</v>
      </c>
      <c r="Q852">
        <f t="shared" si="52"/>
        <v>0</v>
      </c>
      <c r="R852" t="str">
        <f t="shared" si="53"/>
        <v/>
      </c>
      <c r="S852">
        <f t="shared" si="54"/>
        <v>0</v>
      </c>
      <c r="T852">
        <f t="shared" si="55"/>
        <v>0</v>
      </c>
    </row>
    <row r="853" spans="1:20" x14ac:dyDescent="0.25">
      <c r="A853">
        <v>861</v>
      </c>
      <c r="B853" t="s">
        <v>1003</v>
      </c>
      <c r="C853">
        <v>46300</v>
      </c>
      <c r="D853">
        <v>518</v>
      </c>
      <c r="E853" s="14">
        <f>'Absolute counts'!E853/'Absolute counts'!E$1246*10000</f>
        <v>0</v>
      </c>
      <c r="F853" s="14">
        <f>'Absolute counts'!F853/'Absolute counts'!F$1246*10000</f>
        <v>0</v>
      </c>
      <c r="G853" s="14">
        <f>'Absolute counts'!G853/'Absolute counts'!G$1246*10000</f>
        <v>0</v>
      </c>
      <c r="H853" s="14">
        <f>'Absolute counts'!H853/'Absolute counts'!H$1246*10000</f>
        <v>0</v>
      </c>
      <c r="I853" s="14">
        <f>'Absolute counts'!I853/'Absolute counts'!I$1246*10000</f>
        <v>0</v>
      </c>
      <c r="J853" s="14">
        <f>'Absolute counts'!J853/'Absolute counts'!J$1246*10000</f>
        <v>0</v>
      </c>
      <c r="K853" s="14">
        <f>'Absolute counts'!K853/'Absolute counts'!K$1246*10000</f>
        <v>0</v>
      </c>
      <c r="L853" s="14">
        <f>'Absolute counts'!L853/'Absolute counts'!L$1246*10000</f>
        <v>0</v>
      </c>
      <c r="M853">
        <f>'Absolute counts'!M853/'Absolute counts'!M$1246*10000</f>
        <v>0</v>
      </c>
      <c r="N853">
        <f>'Absolute counts'!N853/'Absolute counts'!N$1246*10000</f>
        <v>0</v>
      </c>
      <c r="O853">
        <f>'Absolute counts'!O853/'Absolute counts'!O$1246*10000</f>
        <v>0</v>
      </c>
      <c r="P853">
        <f>'Absolute counts'!P853/'Absolute counts'!P$1246*10000</f>
        <v>0</v>
      </c>
      <c r="Q853">
        <f t="shared" si="52"/>
        <v>0</v>
      </c>
      <c r="R853" t="str">
        <f t="shared" si="53"/>
        <v/>
      </c>
      <c r="S853">
        <f t="shared" si="54"/>
        <v>0</v>
      </c>
      <c r="T853">
        <f t="shared" si="55"/>
        <v>0</v>
      </c>
    </row>
    <row r="854" spans="1:20" x14ac:dyDescent="0.25">
      <c r="A854">
        <v>862</v>
      </c>
      <c r="B854" t="s">
        <v>358</v>
      </c>
      <c r="C854">
        <v>8200</v>
      </c>
      <c r="D854">
        <v>378</v>
      </c>
      <c r="E854" s="14">
        <f>'Absolute counts'!E854/'Absolute counts'!E$1246*10000</f>
        <v>70.826467601103474</v>
      </c>
      <c r="F854" s="14">
        <f>'Absolute counts'!F854/'Absolute counts'!F$1246*10000</f>
        <v>57.199538497382079</v>
      </c>
      <c r="G854" s="14">
        <f>'Absolute counts'!G854/'Absolute counts'!G$1246*10000</f>
        <v>62.821989482048949</v>
      </c>
      <c r="H854" s="14">
        <f>'Absolute counts'!H854/'Absolute counts'!H$1246*10000</f>
        <v>46.015792320833306</v>
      </c>
      <c r="I854" s="14">
        <f>'Absolute counts'!I854/'Absolute counts'!I$1246*10000</f>
        <v>55.37727928911945</v>
      </c>
      <c r="J854" s="14">
        <f>'Absolute counts'!J854/'Absolute counts'!J$1246*10000</f>
        <v>73.646341145493878</v>
      </c>
      <c r="K854" s="14">
        <f>'Absolute counts'!K854/'Absolute counts'!K$1246*10000</f>
        <v>98.513817219718007</v>
      </c>
      <c r="L854" s="14">
        <f>'Absolute counts'!L854/'Absolute counts'!L$1246*10000</f>
        <v>43.958923298632456</v>
      </c>
      <c r="M854">
        <f>'Absolute counts'!M854/'Absolute counts'!M$1246*10000</f>
        <v>45.87652998431939</v>
      </c>
      <c r="N854">
        <f>'Absolute counts'!N854/'Absolute counts'!N$1246*10000</f>
        <v>62.230532148315106</v>
      </c>
      <c r="O854">
        <f>'Absolute counts'!O854/'Absolute counts'!O$1246*10000</f>
        <v>30.736042394541233</v>
      </c>
      <c r="P854">
        <f>'Absolute counts'!P854/'Absolute counts'!P$1246*10000</f>
        <v>68.957471668741647</v>
      </c>
      <c r="Q854">
        <f t="shared" si="52"/>
        <v>1</v>
      </c>
      <c r="R854">
        <f t="shared" si="53"/>
        <v>0.12565419536145012</v>
      </c>
      <c r="S854">
        <f t="shared" si="54"/>
        <v>66.343032222242726</v>
      </c>
      <c r="T854">
        <f t="shared" si="55"/>
        <v>50.351899898909963</v>
      </c>
    </row>
    <row r="855" spans="1:20" x14ac:dyDescent="0.25">
      <c r="A855">
        <v>863</v>
      </c>
      <c r="B855" t="s">
        <v>359</v>
      </c>
      <c r="C855">
        <v>109700</v>
      </c>
      <c r="D855">
        <v>1000</v>
      </c>
      <c r="E855" s="14">
        <f>'Absolute counts'!E855/'Absolute counts'!E$1246*10000</f>
        <v>0.95287454360795487</v>
      </c>
      <c r="F855" s="14">
        <f>'Absolute counts'!F855/'Absolute counts'!F$1246*10000</f>
        <v>0.80916420313369775</v>
      </c>
      <c r="G855" s="14">
        <f>'Absolute counts'!G855/'Absolute counts'!G$1246*10000</f>
        <v>0.10714381378405165</v>
      </c>
      <c r="H855" s="14">
        <f>'Absolute counts'!H855/'Absolute counts'!H$1246*10000</f>
        <v>0.564610948721881</v>
      </c>
      <c r="I855" s="14">
        <f>'Absolute counts'!I855/'Absolute counts'!I$1246*10000</f>
        <v>0.5670870096392463</v>
      </c>
      <c r="J855" s="14">
        <f>'Absolute counts'!J855/'Absolute counts'!J$1246*10000</f>
        <v>2.9545434795832355</v>
      </c>
      <c r="K855" s="14">
        <f>'Absolute counts'!K855/'Absolute counts'!K$1246*10000</f>
        <v>1.808111357058203</v>
      </c>
      <c r="L855" s="14">
        <f>'Absolute counts'!L855/'Absolute counts'!L$1246*10000</f>
        <v>0.40310796239002711</v>
      </c>
      <c r="M855">
        <f>'Absolute counts'!M855/'Absolute counts'!M$1246*10000</f>
        <v>2.0648527310232878</v>
      </c>
      <c r="N855">
        <f>'Absolute counts'!N855/'Absolute counts'!N$1246*10000</f>
        <v>1.6819062742787867</v>
      </c>
      <c r="O855">
        <f>'Absolute counts'!O855/'Absolute counts'!O$1246*10000</f>
        <v>0.2344830820456304</v>
      </c>
      <c r="P855">
        <f>'Absolute counts'!P855/'Absolute counts'!P$1246*10000</f>
        <v>2.55195507100815</v>
      </c>
      <c r="Q855">
        <f t="shared" si="52"/>
        <v>1</v>
      </c>
      <c r="R855">
        <f t="shared" si="53"/>
        <v>0.64165849194262359</v>
      </c>
      <c r="S855">
        <f t="shared" si="54"/>
        <v>1.1090764793611814</v>
      </c>
      <c r="T855">
        <f t="shared" si="55"/>
        <v>1.3872610241491765</v>
      </c>
    </row>
    <row r="856" spans="1:20" x14ac:dyDescent="0.25">
      <c r="A856">
        <v>864</v>
      </c>
      <c r="B856" t="s">
        <v>1004</v>
      </c>
      <c r="C856">
        <v>63600</v>
      </c>
      <c r="D856">
        <v>549</v>
      </c>
      <c r="E856" s="14">
        <f>'Absolute counts'!E856/'Absolute counts'!E$1246*10000</f>
        <v>0</v>
      </c>
      <c r="F856" s="14">
        <f>'Absolute counts'!F856/'Absolute counts'!F$1246*10000</f>
        <v>0</v>
      </c>
      <c r="G856" s="14">
        <f>'Absolute counts'!G856/'Absolute counts'!G$1246*10000</f>
        <v>0</v>
      </c>
      <c r="H856" s="14">
        <f>'Absolute counts'!H856/'Absolute counts'!H$1246*10000</f>
        <v>0</v>
      </c>
      <c r="I856" s="14">
        <f>'Absolute counts'!I856/'Absolute counts'!I$1246*10000</f>
        <v>0</v>
      </c>
      <c r="J856" s="14">
        <f>'Absolute counts'!J856/'Absolute counts'!J$1246*10000</f>
        <v>0</v>
      </c>
      <c r="K856" s="14">
        <f>'Absolute counts'!K856/'Absolute counts'!K$1246*10000</f>
        <v>0</v>
      </c>
      <c r="L856" s="14">
        <f>'Absolute counts'!L856/'Absolute counts'!L$1246*10000</f>
        <v>0</v>
      </c>
      <c r="M856">
        <f>'Absolute counts'!M856/'Absolute counts'!M$1246*10000</f>
        <v>0</v>
      </c>
      <c r="N856">
        <f>'Absolute counts'!N856/'Absolute counts'!N$1246*10000</f>
        <v>0</v>
      </c>
      <c r="O856">
        <f>'Absolute counts'!O856/'Absolute counts'!O$1246*10000</f>
        <v>0</v>
      </c>
      <c r="P856">
        <f>'Absolute counts'!P856/'Absolute counts'!P$1246*10000</f>
        <v>0</v>
      </c>
      <c r="Q856">
        <f t="shared" si="52"/>
        <v>0</v>
      </c>
      <c r="R856" t="str">
        <f t="shared" si="53"/>
        <v/>
      </c>
      <c r="S856">
        <f t="shared" si="54"/>
        <v>0</v>
      </c>
      <c r="T856">
        <f t="shared" si="55"/>
        <v>0</v>
      </c>
    </row>
    <row r="857" spans="1:20" x14ac:dyDescent="0.25">
      <c r="A857">
        <v>865</v>
      </c>
      <c r="B857" t="s">
        <v>1005</v>
      </c>
      <c r="C857">
        <v>3100</v>
      </c>
      <c r="D857">
        <v>322</v>
      </c>
      <c r="E857" s="14">
        <f>'Absolute counts'!E857/'Absolute counts'!E$1246*10000</f>
        <v>0</v>
      </c>
      <c r="F857" s="14">
        <f>'Absolute counts'!F857/'Absolute counts'!F$1246*10000</f>
        <v>0</v>
      </c>
      <c r="G857" s="14">
        <f>'Absolute counts'!G857/'Absolute counts'!G$1246*10000</f>
        <v>0</v>
      </c>
      <c r="H857" s="14">
        <f>'Absolute counts'!H857/'Absolute counts'!H$1246*10000</f>
        <v>0</v>
      </c>
      <c r="I857" s="14">
        <f>'Absolute counts'!I857/'Absolute counts'!I$1246*10000</f>
        <v>0</v>
      </c>
      <c r="J857" s="14">
        <f>'Absolute counts'!J857/'Absolute counts'!J$1246*10000</f>
        <v>0</v>
      </c>
      <c r="K857" s="14">
        <f>'Absolute counts'!K857/'Absolute counts'!K$1246*10000</f>
        <v>0</v>
      </c>
      <c r="L857" s="14">
        <f>'Absolute counts'!L857/'Absolute counts'!L$1246*10000</f>
        <v>0</v>
      </c>
      <c r="M857">
        <f>'Absolute counts'!M857/'Absolute counts'!M$1246*10000</f>
        <v>0</v>
      </c>
      <c r="N857">
        <f>'Absolute counts'!N857/'Absolute counts'!N$1246*10000</f>
        <v>0</v>
      </c>
      <c r="O857">
        <f>'Absolute counts'!O857/'Absolute counts'!O$1246*10000</f>
        <v>0</v>
      </c>
      <c r="P857">
        <f>'Absolute counts'!P857/'Absolute counts'!P$1246*10000</f>
        <v>0</v>
      </c>
      <c r="Q857">
        <f t="shared" si="52"/>
        <v>0</v>
      </c>
      <c r="R857" t="str">
        <f t="shared" si="53"/>
        <v/>
      </c>
      <c r="S857">
        <f t="shared" si="54"/>
        <v>0</v>
      </c>
      <c r="T857">
        <f t="shared" si="55"/>
        <v>0</v>
      </c>
    </row>
    <row r="858" spans="1:20" x14ac:dyDescent="0.25">
      <c r="A858">
        <v>866</v>
      </c>
      <c r="B858" t="s">
        <v>1006</v>
      </c>
      <c r="C858">
        <v>104900</v>
      </c>
      <c r="D858">
        <v>326</v>
      </c>
      <c r="E858" s="14">
        <f>'Absolute counts'!E858/'Absolute counts'!E$1246*10000</f>
        <v>0</v>
      </c>
      <c r="F858" s="14">
        <f>'Absolute counts'!F858/'Absolute counts'!F$1246*10000</f>
        <v>0</v>
      </c>
      <c r="G858" s="14">
        <f>'Absolute counts'!G858/'Absolute counts'!G$1246*10000</f>
        <v>0</v>
      </c>
      <c r="H858" s="14">
        <f>'Absolute counts'!H858/'Absolute counts'!H$1246*10000</f>
        <v>0</v>
      </c>
      <c r="I858" s="14">
        <f>'Absolute counts'!I858/'Absolute counts'!I$1246*10000</f>
        <v>0</v>
      </c>
      <c r="J858" s="14">
        <f>'Absolute counts'!J858/'Absolute counts'!J$1246*10000</f>
        <v>0</v>
      </c>
      <c r="K858" s="14">
        <f>'Absolute counts'!K858/'Absolute counts'!K$1246*10000</f>
        <v>0</v>
      </c>
      <c r="L858" s="14">
        <f>'Absolute counts'!L858/'Absolute counts'!L$1246*10000</f>
        <v>0</v>
      </c>
      <c r="M858">
        <f>'Absolute counts'!M858/'Absolute counts'!M$1246*10000</f>
        <v>0</v>
      </c>
      <c r="N858">
        <f>'Absolute counts'!N858/'Absolute counts'!N$1246*10000</f>
        <v>0</v>
      </c>
      <c r="O858">
        <f>'Absolute counts'!O858/'Absolute counts'!O$1246*10000</f>
        <v>0</v>
      </c>
      <c r="P858">
        <f>'Absolute counts'!P858/'Absolute counts'!P$1246*10000</f>
        <v>0</v>
      </c>
      <c r="Q858">
        <f t="shared" si="52"/>
        <v>0</v>
      </c>
      <c r="R858" t="str">
        <f t="shared" si="53"/>
        <v/>
      </c>
      <c r="S858">
        <f t="shared" si="54"/>
        <v>0</v>
      </c>
      <c r="T858">
        <f t="shared" si="55"/>
        <v>0</v>
      </c>
    </row>
    <row r="859" spans="1:20" x14ac:dyDescent="0.25">
      <c r="A859">
        <v>867</v>
      </c>
      <c r="B859" t="s">
        <v>360</v>
      </c>
      <c r="C859">
        <v>85400</v>
      </c>
      <c r="D859">
        <v>1132</v>
      </c>
      <c r="E859" s="14">
        <f>'Absolute counts'!E859/'Absolute counts'!E$1246*10000</f>
        <v>0</v>
      </c>
      <c r="F859" s="14">
        <f>'Absolute counts'!F859/'Absolute counts'!F$1246*10000</f>
        <v>0</v>
      </c>
      <c r="G859" s="14">
        <f>'Absolute counts'!G859/'Absolute counts'!G$1246*10000</f>
        <v>0</v>
      </c>
      <c r="H859" s="14">
        <f>'Absolute counts'!H859/'Absolute counts'!H$1246*10000</f>
        <v>0</v>
      </c>
      <c r="I859" s="14">
        <f>'Absolute counts'!I859/'Absolute counts'!I$1246*10000</f>
        <v>0</v>
      </c>
      <c r="J859" s="14">
        <f>'Absolute counts'!J859/'Absolute counts'!J$1246*10000</f>
        <v>8.6898337634801037E-2</v>
      </c>
      <c r="K859" s="14">
        <f>'Absolute counts'!K859/'Absolute counts'!K$1246*10000</f>
        <v>18.052861830627993</v>
      </c>
      <c r="L859" s="14">
        <f>'Absolute counts'!L859/'Absolute counts'!L$1246*10000</f>
        <v>0</v>
      </c>
      <c r="M859">
        <f>'Absolute counts'!M859/'Absolute counts'!M$1246*10000</f>
        <v>0.10222043222887564</v>
      </c>
      <c r="N859">
        <f>'Absolute counts'!N859/'Absolute counts'!N$1246*10000</f>
        <v>1.6989814648806019</v>
      </c>
      <c r="O859">
        <f>'Absolute counts'!O859/'Absolute counts'!O$1246*10000</f>
        <v>0.40331090111848428</v>
      </c>
      <c r="P859">
        <f>'Absolute counts'!P859/'Absolute counts'!P$1246*10000</f>
        <v>16.715305715103383</v>
      </c>
      <c r="Q859">
        <f t="shared" si="52"/>
        <v>1</v>
      </c>
      <c r="R859">
        <f t="shared" si="53"/>
        <v>0.77697976458983353</v>
      </c>
      <c r="S859">
        <f t="shared" si="54"/>
        <v>2.5913943097518275</v>
      </c>
      <c r="T859">
        <f t="shared" si="55"/>
        <v>3.7839637026662691</v>
      </c>
    </row>
    <row r="860" spans="1:20" x14ac:dyDescent="0.25">
      <c r="A860">
        <v>868</v>
      </c>
      <c r="B860" t="s">
        <v>1007</v>
      </c>
      <c r="C860">
        <v>85800</v>
      </c>
      <c r="D860">
        <v>881</v>
      </c>
      <c r="E860" s="14">
        <f>'Absolute counts'!E860/'Absolute counts'!E$1246*10000</f>
        <v>0</v>
      </c>
      <c r="F860" s="14">
        <f>'Absolute counts'!F860/'Absolute counts'!F$1246*10000</f>
        <v>0</v>
      </c>
      <c r="G860" s="14">
        <f>'Absolute counts'!G860/'Absolute counts'!G$1246*10000</f>
        <v>0</v>
      </c>
      <c r="H860" s="14">
        <f>'Absolute counts'!H860/'Absolute counts'!H$1246*10000</f>
        <v>0</v>
      </c>
      <c r="I860" s="14">
        <f>'Absolute counts'!I860/'Absolute counts'!I$1246*10000</f>
        <v>0</v>
      </c>
      <c r="J860" s="14">
        <f>'Absolute counts'!J860/'Absolute counts'!J$1246*10000</f>
        <v>0</v>
      </c>
      <c r="K860" s="14">
        <f>'Absolute counts'!K860/'Absolute counts'!K$1246*10000</f>
        <v>0</v>
      </c>
      <c r="L860" s="14">
        <f>'Absolute counts'!L860/'Absolute counts'!L$1246*10000</f>
        <v>0</v>
      </c>
      <c r="M860">
        <f>'Absolute counts'!M860/'Absolute counts'!M$1246*10000</f>
        <v>0</v>
      </c>
      <c r="N860">
        <f>'Absolute counts'!N860/'Absolute counts'!N$1246*10000</f>
        <v>0</v>
      </c>
      <c r="O860">
        <f>'Absolute counts'!O860/'Absolute counts'!O$1246*10000</f>
        <v>0</v>
      </c>
      <c r="P860">
        <f>'Absolute counts'!P860/'Absolute counts'!P$1246*10000</f>
        <v>0</v>
      </c>
      <c r="Q860">
        <f t="shared" si="52"/>
        <v>0</v>
      </c>
      <c r="R860" t="str">
        <f t="shared" si="53"/>
        <v/>
      </c>
      <c r="S860">
        <f t="shared" si="54"/>
        <v>0</v>
      </c>
      <c r="T860">
        <f t="shared" si="55"/>
        <v>0</v>
      </c>
    </row>
    <row r="861" spans="1:20" x14ac:dyDescent="0.25">
      <c r="A861">
        <v>869</v>
      </c>
      <c r="B861" t="s">
        <v>361</v>
      </c>
      <c r="C861">
        <v>17200</v>
      </c>
      <c r="D861">
        <v>425</v>
      </c>
      <c r="E861" s="14">
        <f>'Absolute counts'!E861/'Absolute counts'!E$1246*10000</f>
        <v>0.22078800400672127</v>
      </c>
      <c r="F861" s="14">
        <f>'Absolute counts'!F861/'Absolute counts'!F$1246*10000</f>
        <v>0.33482656681394385</v>
      </c>
      <c r="G861" s="14">
        <f>'Absolute counts'!G861/'Absolute counts'!G$1246*10000</f>
        <v>3.392887436494969</v>
      </c>
      <c r="H861" s="14">
        <f>'Absolute counts'!H861/'Absolute counts'!H$1246*10000</f>
        <v>0.96899446604971473</v>
      </c>
      <c r="I861" s="14">
        <f>'Absolute counts'!I861/'Absolute counts'!I$1246*10000</f>
        <v>0.13560776317460238</v>
      </c>
      <c r="J861" s="14">
        <f>'Absolute counts'!J861/'Absolute counts'!J$1246*10000</f>
        <v>0.19552125967830233</v>
      </c>
      <c r="K861" s="14">
        <f>'Absolute counts'!K861/'Absolute counts'!K$1246*10000</f>
        <v>8.4755219862103257E-2</v>
      </c>
      <c r="L861" s="14">
        <f>'Absolute counts'!L861/'Absolute counts'!L$1246*10000</f>
        <v>0.92714831349706228</v>
      </c>
      <c r="M861">
        <f>'Absolute counts'!M861/'Absolute counts'!M$1246*10000</f>
        <v>0.85865163072255535</v>
      </c>
      <c r="N861">
        <f>'Absolute counts'!N861/'Absolute counts'!N$1246*10000</f>
        <v>5.1225571805445277E-2</v>
      </c>
      <c r="O861">
        <f>'Absolute counts'!O861/'Absolute counts'!O$1246*10000</f>
        <v>0.31889699158205737</v>
      </c>
      <c r="P861">
        <f>'Absolute counts'!P861/'Absolute counts'!P$1246*10000</f>
        <v>0.26430963235441551</v>
      </c>
      <c r="Q861">
        <f t="shared" si="52"/>
        <v>1</v>
      </c>
      <c r="R861">
        <f t="shared" si="53"/>
        <v>0.63167385171389734</v>
      </c>
      <c r="S861">
        <f t="shared" si="54"/>
        <v>0.76191153086862229</v>
      </c>
      <c r="T861">
        <f t="shared" si="55"/>
        <v>0.48404642799230713</v>
      </c>
    </row>
    <row r="862" spans="1:20" x14ac:dyDescent="0.25">
      <c r="A862">
        <v>870</v>
      </c>
      <c r="B862" t="s">
        <v>1008</v>
      </c>
      <c r="C862">
        <v>46200</v>
      </c>
      <c r="D862">
        <v>518</v>
      </c>
      <c r="E862" s="14">
        <f>'Absolute counts'!E862/'Absolute counts'!E$1246*10000</f>
        <v>0</v>
      </c>
      <c r="F862" s="14">
        <f>'Absolute counts'!F862/'Absolute counts'!F$1246*10000</f>
        <v>0</v>
      </c>
      <c r="G862" s="14">
        <f>'Absolute counts'!G862/'Absolute counts'!G$1246*10000</f>
        <v>0</v>
      </c>
      <c r="H862" s="14">
        <f>'Absolute counts'!H862/'Absolute counts'!H$1246*10000</f>
        <v>0</v>
      </c>
      <c r="I862" s="14">
        <f>'Absolute counts'!I862/'Absolute counts'!I$1246*10000</f>
        <v>0</v>
      </c>
      <c r="J862" s="14">
        <f>'Absolute counts'!J862/'Absolute counts'!J$1246*10000</f>
        <v>0</v>
      </c>
      <c r="K862" s="14">
        <f>'Absolute counts'!K862/'Absolute counts'!K$1246*10000</f>
        <v>0</v>
      </c>
      <c r="L862" s="14">
        <f>'Absolute counts'!L862/'Absolute counts'!L$1246*10000</f>
        <v>0</v>
      </c>
      <c r="M862">
        <f>'Absolute counts'!M862/'Absolute counts'!M$1246*10000</f>
        <v>0</v>
      </c>
      <c r="N862">
        <f>'Absolute counts'!N862/'Absolute counts'!N$1246*10000</f>
        <v>0</v>
      </c>
      <c r="O862">
        <f>'Absolute counts'!O862/'Absolute counts'!O$1246*10000</f>
        <v>0</v>
      </c>
      <c r="P862">
        <f>'Absolute counts'!P862/'Absolute counts'!P$1246*10000</f>
        <v>0</v>
      </c>
      <c r="Q862">
        <f t="shared" si="52"/>
        <v>0</v>
      </c>
      <c r="R862" t="str">
        <f t="shared" si="53"/>
        <v/>
      </c>
      <c r="S862">
        <f t="shared" si="54"/>
        <v>0</v>
      </c>
      <c r="T862">
        <f t="shared" si="55"/>
        <v>0</v>
      </c>
    </row>
    <row r="863" spans="1:20" x14ac:dyDescent="0.25">
      <c r="A863">
        <v>871</v>
      </c>
      <c r="B863" t="s">
        <v>1009</v>
      </c>
      <c r="C863">
        <v>103100</v>
      </c>
      <c r="D863">
        <v>967</v>
      </c>
      <c r="E863" s="14">
        <f>'Absolute counts'!E863/'Absolute counts'!E$1246*10000</f>
        <v>0</v>
      </c>
      <c r="F863" s="14">
        <f>'Absolute counts'!F863/'Absolute counts'!F$1246*10000</f>
        <v>0</v>
      </c>
      <c r="G863" s="14">
        <f>'Absolute counts'!G863/'Absolute counts'!G$1246*10000</f>
        <v>0</v>
      </c>
      <c r="H863" s="14">
        <f>'Absolute counts'!H863/'Absolute counts'!H$1246*10000</f>
        <v>0</v>
      </c>
      <c r="I863" s="14">
        <f>'Absolute counts'!I863/'Absolute counts'!I$1246*10000</f>
        <v>0</v>
      </c>
      <c r="J863" s="14">
        <f>'Absolute counts'!J863/'Absolute counts'!J$1246*10000</f>
        <v>0</v>
      </c>
      <c r="K863" s="14">
        <f>'Absolute counts'!K863/'Absolute counts'!K$1246*10000</f>
        <v>0</v>
      </c>
      <c r="L863" s="14">
        <f>'Absolute counts'!L863/'Absolute counts'!L$1246*10000</f>
        <v>0</v>
      </c>
      <c r="M863">
        <f>'Absolute counts'!M863/'Absolute counts'!M$1246*10000</f>
        <v>0</v>
      </c>
      <c r="N863">
        <f>'Absolute counts'!N863/'Absolute counts'!N$1246*10000</f>
        <v>0</v>
      </c>
      <c r="O863">
        <f>'Absolute counts'!O863/'Absolute counts'!O$1246*10000</f>
        <v>0</v>
      </c>
      <c r="P863">
        <f>'Absolute counts'!P863/'Absolute counts'!P$1246*10000</f>
        <v>0</v>
      </c>
      <c r="Q863">
        <f t="shared" si="52"/>
        <v>0</v>
      </c>
      <c r="R863" t="str">
        <f t="shared" si="53"/>
        <v/>
      </c>
      <c r="S863">
        <f t="shared" si="54"/>
        <v>0</v>
      </c>
      <c r="T863">
        <f t="shared" si="55"/>
        <v>0</v>
      </c>
    </row>
    <row r="864" spans="1:20" x14ac:dyDescent="0.25">
      <c r="A864">
        <v>872</v>
      </c>
      <c r="B864" t="s">
        <v>1010</v>
      </c>
      <c r="C864">
        <v>84500</v>
      </c>
      <c r="D864">
        <v>165</v>
      </c>
      <c r="E864" s="14">
        <f>'Absolute counts'!E864/'Absolute counts'!E$1246*10000</f>
        <v>0</v>
      </c>
      <c r="F864" s="14">
        <f>'Absolute counts'!F864/'Absolute counts'!F$1246*10000</f>
        <v>0</v>
      </c>
      <c r="G864" s="14">
        <f>'Absolute counts'!G864/'Absolute counts'!G$1246*10000</f>
        <v>0</v>
      </c>
      <c r="H864" s="14">
        <f>'Absolute counts'!H864/'Absolute counts'!H$1246*10000</f>
        <v>0</v>
      </c>
      <c r="I864" s="14">
        <f>'Absolute counts'!I864/'Absolute counts'!I$1246*10000</f>
        <v>0</v>
      </c>
      <c r="J864" s="14">
        <f>'Absolute counts'!J864/'Absolute counts'!J$1246*10000</f>
        <v>0</v>
      </c>
      <c r="K864" s="14">
        <f>'Absolute counts'!K864/'Absolute counts'!K$1246*10000</f>
        <v>0</v>
      </c>
      <c r="L864" s="14">
        <f>'Absolute counts'!L864/'Absolute counts'!L$1246*10000</f>
        <v>0</v>
      </c>
      <c r="M864">
        <f>'Absolute counts'!M864/'Absolute counts'!M$1246*10000</f>
        <v>0</v>
      </c>
      <c r="N864">
        <f>'Absolute counts'!N864/'Absolute counts'!N$1246*10000</f>
        <v>0</v>
      </c>
      <c r="O864">
        <f>'Absolute counts'!O864/'Absolute counts'!O$1246*10000</f>
        <v>0</v>
      </c>
      <c r="P864">
        <f>'Absolute counts'!P864/'Absolute counts'!P$1246*10000</f>
        <v>0</v>
      </c>
      <c r="Q864">
        <f t="shared" si="52"/>
        <v>0</v>
      </c>
      <c r="R864" t="str">
        <f t="shared" si="53"/>
        <v/>
      </c>
      <c r="S864">
        <f t="shared" si="54"/>
        <v>0</v>
      </c>
      <c r="T864">
        <f t="shared" si="55"/>
        <v>0</v>
      </c>
    </row>
    <row r="865" spans="1:20" x14ac:dyDescent="0.25">
      <c r="A865">
        <v>873</v>
      </c>
      <c r="B865" t="s">
        <v>362</v>
      </c>
      <c r="C865">
        <v>7800</v>
      </c>
      <c r="D865">
        <v>378</v>
      </c>
      <c r="E865" s="14">
        <f>'Absolute counts'!E865/'Absolute counts'!E$1246*10000</f>
        <v>25.727612677414783</v>
      </c>
      <c r="F865" s="14">
        <f>'Absolute counts'!F865/'Absolute counts'!F$1246*10000</f>
        <v>75.363879747038524</v>
      </c>
      <c r="G865" s="14">
        <f>'Absolute counts'!G865/'Absolute counts'!G$1246*10000</f>
        <v>67.661318404628616</v>
      </c>
      <c r="H865" s="14">
        <f>'Absolute counts'!H865/'Absolute counts'!H$1246*10000</f>
        <v>38.324875613919033</v>
      </c>
      <c r="I865" s="14">
        <f>'Absolute counts'!I865/'Absolute counts'!I$1246*10000</f>
        <v>14.337438961096598</v>
      </c>
      <c r="J865" s="14">
        <f>'Absolute counts'!J865/'Absolute counts'!J$1246*10000</f>
        <v>41.298434960939197</v>
      </c>
      <c r="K865" s="14">
        <f>'Absolute counts'!K865/'Absolute counts'!K$1246*10000</f>
        <v>21.231182575456863</v>
      </c>
      <c r="L865" s="14">
        <f>'Absolute counts'!L865/'Absolute counts'!L$1246*10000</f>
        <v>91.747372239970176</v>
      </c>
      <c r="M865">
        <f>'Absolute counts'!M865/'Absolute counts'!M$1246*10000</f>
        <v>101.97510319152633</v>
      </c>
      <c r="N865">
        <f>'Absolute counts'!N865/'Absolute counts'!N$1246*10000</f>
        <v>15.743325734873515</v>
      </c>
      <c r="O865">
        <f>'Absolute counts'!O865/'Absolute counts'!O$1246*10000</f>
        <v>42.957300630759491</v>
      </c>
      <c r="P865">
        <f>'Absolute counts'!P865/'Absolute counts'!P$1246*10000</f>
        <v>28.208217659893656</v>
      </c>
      <c r="Q865">
        <f t="shared" si="52"/>
        <v>1</v>
      </c>
      <c r="R865">
        <f t="shared" si="53"/>
        <v>0.40112823246093743</v>
      </c>
      <c r="S865">
        <f t="shared" si="54"/>
        <v>40.563534705784797</v>
      </c>
      <c r="T865">
        <f t="shared" si="55"/>
        <v>56.126263891404633</v>
      </c>
    </row>
    <row r="866" spans="1:20" x14ac:dyDescent="0.25">
      <c r="A866">
        <v>874</v>
      </c>
      <c r="B866" t="s">
        <v>363</v>
      </c>
      <c r="C866">
        <v>79700</v>
      </c>
      <c r="D866">
        <v>339</v>
      </c>
      <c r="E866" s="14">
        <f>'Absolute counts'!E866/'Absolute counts'!E$1246*10000</f>
        <v>0.45319642927695414</v>
      </c>
      <c r="F866" s="14">
        <f>'Absolute counts'!F866/'Absolute counts'!F$1246*10000</f>
        <v>0.46038652936917279</v>
      </c>
      <c r="G866" s="14">
        <f>'Absolute counts'!G866/'Absolute counts'!G$1246*10000</f>
        <v>0.3571460459468388</v>
      </c>
      <c r="H866" s="14">
        <f>'Absolute counts'!H866/'Absolute counts'!H$1246*10000</f>
        <v>2.1439956296060618</v>
      </c>
      <c r="I866" s="14">
        <f>'Absolute counts'!I866/'Absolute counts'!I$1246*10000</f>
        <v>4.9311913881673594E-2</v>
      </c>
      <c r="J866" s="14">
        <f>'Absolute counts'!J866/'Absolute counts'!J$1246*10000</f>
        <v>0.47794085699140576</v>
      </c>
      <c r="K866" s="14">
        <f>'Absolute counts'!K866/'Absolute counts'!K$1246*10000</f>
        <v>0.33902087944841303</v>
      </c>
      <c r="L866" s="14">
        <f>'Absolute counts'!L866/'Absolute counts'!L$1246*10000</f>
        <v>0.24186477743401627</v>
      </c>
      <c r="M866">
        <f>'Absolute counts'!M866/'Absolute counts'!M$1246*10000</f>
        <v>0.16355269156620103</v>
      </c>
      <c r="N866">
        <f>'Absolute counts'!N866/'Absolute counts'!N$1246*10000</f>
        <v>0</v>
      </c>
      <c r="O866">
        <f>'Absolute counts'!O866/'Absolute counts'!O$1246*10000</f>
        <v>5.9277323141135358</v>
      </c>
      <c r="P866">
        <f>'Absolute counts'!P866/'Absolute counts'!P$1246*10000</f>
        <v>0.28253788286161657</v>
      </c>
      <c r="Q866">
        <f t="shared" si="52"/>
        <v>1</v>
      </c>
      <c r="R866">
        <f t="shared" si="53"/>
        <v>0.49481328384231338</v>
      </c>
      <c r="S866">
        <f t="shared" si="54"/>
        <v>0.61157118350293149</v>
      </c>
      <c r="T866">
        <f t="shared" si="55"/>
        <v>1.3231375331950739</v>
      </c>
    </row>
    <row r="867" spans="1:20" x14ac:dyDescent="0.25">
      <c r="A867">
        <v>875</v>
      </c>
      <c r="B867" t="s">
        <v>1011</v>
      </c>
      <c r="C867">
        <v>85900</v>
      </c>
      <c r="D867">
        <v>881</v>
      </c>
      <c r="E867" s="14">
        <f>'Absolute counts'!E867/'Absolute counts'!E$1246*10000</f>
        <v>0</v>
      </c>
      <c r="F867" s="14">
        <f>'Absolute counts'!F867/'Absolute counts'!F$1246*10000</f>
        <v>0</v>
      </c>
      <c r="G867" s="14">
        <f>'Absolute counts'!G867/'Absolute counts'!G$1246*10000</f>
        <v>0</v>
      </c>
      <c r="H867" s="14">
        <f>'Absolute counts'!H867/'Absolute counts'!H$1246*10000</f>
        <v>0</v>
      </c>
      <c r="I867" s="14">
        <f>'Absolute counts'!I867/'Absolute counts'!I$1246*10000</f>
        <v>0</v>
      </c>
      <c r="J867" s="14">
        <f>'Absolute counts'!J867/'Absolute counts'!J$1246*10000</f>
        <v>0</v>
      </c>
      <c r="K867" s="14">
        <f>'Absolute counts'!K867/'Absolute counts'!K$1246*10000</f>
        <v>0</v>
      </c>
      <c r="L867" s="14">
        <f>'Absolute counts'!L867/'Absolute counts'!L$1246*10000</f>
        <v>0</v>
      </c>
      <c r="M867">
        <f>'Absolute counts'!M867/'Absolute counts'!M$1246*10000</f>
        <v>0</v>
      </c>
      <c r="N867">
        <f>'Absolute counts'!N867/'Absolute counts'!N$1246*10000</f>
        <v>0</v>
      </c>
      <c r="O867">
        <f>'Absolute counts'!O867/'Absolute counts'!O$1246*10000</f>
        <v>0</v>
      </c>
      <c r="P867">
        <f>'Absolute counts'!P867/'Absolute counts'!P$1246*10000</f>
        <v>0</v>
      </c>
      <c r="Q867">
        <f t="shared" si="52"/>
        <v>0</v>
      </c>
      <c r="R867" t="str">
        <f t="shared" si="53"/>
        <v/>
      </c>
      <c r="S867">
        <f t="shared" si="54"/>
        <v>0</v>
      </c>
      <c r="T867">
        <f t="shared" si="55"/>
        <v>0</v>
      </c>
    </row>
    <row r="868" spans="1:20" x14ac:dyDescent="0.25">
      <c r="A868">
        <v>876</v>
      </c>
      <c r="B868" t="s">
        <v>1012</v>
      </c>
      <c r="C868">
        <v>98400</v>
      </c>
      <c r="D868">
        <v>848</v>
      </c>
      <c r="E868" s="14">
        <f>'Absolute counts'!E868/'Absolute counts'!E$1246*10000</f>
        <v>0</v>
      </c>
      <c r="F868" s="14">
        <f>'Absolute counts'!F868/'Absolute counts'!F$1246*10000</f>
        <v>0</v>
      </c>
      <c r="G868" s="14">
        <f>'Absolute counts'!G868/'Absolute counts'!G$1246*10000</f>
        <v>0</v>
      </c>
      <c r="H868" s="14">
        <f>'Absolute counts'!H868/'Absolute counts'!H$1246*10000</f>
        <v>0</v>
      </c>
      <c r="I868" s="14">
        <f>'Absolute counts'!I868/'Absolute counts'!I$1246*10000</f>
        <v>0</v>
      </c>
      <c r="J868" s="14">
        <f>'Absolute counts'!J868/'Absolute counts'!J$1246*10000</f>
        <v>0</v>
      </c>
      <c r="K868" s="14">
        <f>'Absolute counts'!K868/'Absolute counts'!K$1246*10000</f>
        <v>0</v>
      </c>
      <c r="L868" s="14">
        <f>'Absolute counts'!L868/'Absolute counts'!L$1246*10000</f>
        <v>0</v>
      </c>
      <c r="M868">
        <f>'Absolute counts'!M868/'Absolute counts'!M$1246*10000</f>
        <v>0</v>
      </c>
      <c r="N868">
        <f>'Absolute counts'!N868/'Absolute counts'!N$1246*10000</f>
        <v>0</v>
      </c>
      <c r="O868">
        <f>'Absolute counts'!O868/'Absolute counts'!O$1246*10000</f>
        <v>0</v>
      </c>
      <c r="P868">
        <f>'Absolute counts'!P868/'Absolute counts'!P$1246*10000</f>
        <v>0</v>
      </c>
      <c r="Q868">
        <f t="shared" si="52"/>
        <v>0</v>
      </c>
      <c r="R868" t="str">
        <f t="shared" si="53"/>
        <v/>
      </c>
      <c r="S868">
        <f t="shared" si="54"/>
        <v>0</v>
      </c>
      <c r="T868">
        <f t="shared" si="55"/>
        <v>0</v>
      </c>
    </row>
    <row r="869" spans="1:20" x14ac:dyDescent="0.25">
      <c r="A869">
        <v>877</v>
      </c>
      <c r="B869" t="s">
        <v>364</v>
      </c>
      <c r="C869">
        <v>109300</v>
      </c>
      <c r="D869">
        <v>1000</v>
      </c>
      <c r="E869" s="14">
        <f>'Absolute counts'!E869/'Absolute counts'!E$1246*10000</f>
        <v>0</v>
      </c>
      <c r="F869" s="14">
        <f>'Absolute counts'!F869/'Absolute counts'!F$1246*10000</f>
        <v>0.26507103206103888</v>
      </c>
      <c r="G869" s="14">
        <f>'Absolute counts'!G869/'Absolute counts'!G$1246*10000</f>
        <v>0</v>
      </c>
      <c r="H869" s="14">
        <f>'Absolute counts'!H869/'Absolute counts'!H$1246*10000</f>
        <v>0</v>
      </c>
      <c r="I869" s="14">
        <f>'Absolute counts'!I869/'Absolute counts'!I$1246*10000</f>
        <v>0</v>
      </c>
      <c r="J869" s="14">
        <f>'Absolute counts'!J869/'Absolute counts'!J$1246*10000</f>
        <v>0</v>
      </c>
      <c r="K869" s="14">
        <f>'Absolute counts'!K869/'Absolute counts'!K$1246*10000</f>
        <v>0</v>
      </c>
      <c r="L869" s="14">
        <f>'Absolute counts'!L869/'Absolute counts'!L$1246*10000</f>
        <v>0</v>
      </c>
      <c r="M869">
        <f>'Absolute counts'!M869/'Absolute counts'!M$1246*10000</f>
        <v>0</v>
      </c>
      <c r="N869">
        <f>'Absolute counts'!N869/'Absolute counts'!N$1246*10000</f>
        <v>0.17928950131905846</v>
      </c>
      <c r="O869">
        <f>'Absolute counts'!O869/'Absolute counts'!O$1246*10000</f>
        <v>0</v>
      </c>
      <c r="P869">
        <f>'Absolute counts'!P869/'Absolute counts'!P$1246*10000</f>
        <v>0</v>
      </c>
      <c r="Q869">
        <f t="shared" si="52"/>
        <v>1</v>
      </c>
      <c r="R869">
        <f t="shared" si="53"/>
        <v>0.97119955736503971</v>
      </c>
      <c r="S869">
        <f t="shared" si="54"/>
        <v>3.7867290294434128E-2</v>
      </c>
      <c r="T869">
        <f t="shared" si="55"/>
        <v>3.5857900263811693E-2</v>
      </c>
    </row>
    <row r="870" spans="1:20" x14ac:dyDescent="0.25">
      <c r="A870">
        <v>878</v>
      </c>
      <c r="B870" t="s">
        <v>365</v>
      </c>
      <c r="C870">
        <v>5700</v>
      </c>
      <c r="D870">
        <v>345</v>
      </c>
      <c r="E870" s="14">
        <f>'Absolute counts'!E870/'Absolute counts'!E$1246*10000</f>
        <v>30.689532556934253</v>
      </c>
      <c r="F870" s="14">
        <f>'Absolute counts'!F870/'Absolute counts'!F$1246*10000</f>
        <v>98.187890718189024</v>
      </c>
      <c r="G870" s="14">
        <f>'Absolute counts'!G870/'Absolute counts'!G$1246*10000</f>
        <v>109.75097991946356</v>
      </c>
      <c r="H870" s="14">
        <f>'Absolute counts'!H870/'Absolute counts'!H$1246*10000</f>
        <v>27.826163918766216</v>
      </c>
      <c r="I870" s="14">
        <f>'Absolute counts'!I870/'Absolute counts'!I$1246*10000</f>
        <v>6.5215006108513336</v>
      </c>
      <c r="J870" s="14">
        <f>'Absolute counts'!J870/'Absolute counts'!J$1246*10000</f>
        <v>32.217558678102485</v>
      </c>
      <c r="K870" s="14">
        <f>'Absolute counts'!K870/'Absolute counts'!K$1246*10000</f>
        <v>15.919855464098394</v>
      </c>
      <c r="L870" s="14">
        <f>'Absolute counts'!L870/'Absolute counts'!L$1246*10000</f>
        <v>102.85299660381543</v>
      </c>
      <c r="M870">
        <f>'Absolute counts'!M870/'Absolute counts'!M$1246*10000</f>
        <v>85.149620046653396</v>
      </c>
      <c r="N870">
        <f>'Absolute counts'!N870/'Absolute counts'!N$1246*10000</f>
        <v>20.336552006761774</v>
      </c>
      <c r="O870">
        <f>'Absolute counts'!O870/'Absolute counts'!O$1246*10000</f>
        <v>45.677304382488806</v>
      </c>
      <c r="P870">
        <f>'Absolute counts'!P870/'Absolute counts'!P$1246*10000</f>
        <v>17.754315994013844</v>
      </c>
      <c r="Q870">
        <f t="shared" si="52"/>
        <v>1</v>
      </c>
      <c r="R870">
        <f t="shared" si="53"/>
        <v>0.72381329577445896</v>
      </c>
      <c r="S870">
        <f t="shared" si="54"/>
        <v>45.873354552343606</v>
      </c>
      <c r="T870">
        <f t="shared" si="55"/>
        <v>54.354157806746649</v>
      </c>
    </row>
    <row r="871" spans="1:20" x14ac:dyDescent="0.25">
      <c r="A871">
        <v>879</v>
      </c>
      <c r="B871" t="s">
        <v>1013</v>
      </c>
      <c r="C871">
        <v>25900</v>
      </c>
      <c r="D871">
        <v>254</v>
      </c>
      <c r="E871" s="14">
        <f>'Absolute counts'!E871/'Absolute counts'!E$1246*10000</f>
        <v>0</v>
      </c>
      <c r="F871" s="14">
        <f>'Absolute counts'!F871/'Absolute counts'!F$1246*10000</f>
        <v>0</v>
      </c>
      <c r="G871" s="14">
        <f>'Absolute counts'!G871/'Absolute counts'!G$1246*10000</f>
        <v>0</v>
      </c>
      <c r="H871" s="14">
        <f>'Absolute counts'!H871/'Absolute counts'!H$1246*10000</f>
        <v>0</v>
      </c>
      <c r="I871" s="14">
        <f>'Absolute counts'!I871/'Absolute counts'!I$1246*10000</f>
        <v>0</v>
      </c>
      <c r="J871" s="14">
        <f>'Absolute counts'!J871/'Absolute counts'!J$1246*10000</f>
        <v>0</v>
      </c>
      <c r="K871" s="14">
        <f>'Absolute counts'!K871/'Absolute counts'!K$1246*10000</f>
        <v>0</v>
      </c>
      <c r="L871" s="14">
        <f>'Absolute counts'!L871/'Absolute counts'!L$1246*10000</f>
        <v>0</v>
      </c>
      <c r="M871">
        <f>'Absolute counts'!M871/'Absolute counts'!M$1246*10000</f>
        <v>0</v>
      </c>
      <c r="N871">
        <f>'Absolute counts'!N871/'Absolute counts'!N$1246*10000</f>
        <v>0</v>
      </c>
      <c r="O871">
        <f>'Absolute counts'!O871/'Absolute counts'!O$1246*10000</f>
        <v>0</v>
      </c>
      <c r="P871">
        <f>'Absolute counts'!P871/'Absolute counts'!P$1246*10000</f>
        <v>0</v>
      </c>
      <c r="Q871">
        <f t="shared" si="52"/>
        <v>0</v>
      </c>
      <c r="R871" t="str">
        <f t="shared" si="53"/>
        <v/>
      </c>
      <c r="S871">
        <f t="shared" si="54"/>
        <v>0</v>
      </c>
      <c r="T871">
        <f t="shared" si="55"/>
        <v>0</v>
      </c>
    </row>
    <row r="872" spans="1:20" x14ac:dyDescent="0.25">
      <c r="A872">
        <v>880</v>
      </c>
      <c r="B872" t="s">
        <v>366</v>
      </c>
      <c r="C872">
        <v>87200</v>
      </c>
      <c r="D872">
        <v>987</v>
      </c>
      <c r="E872" s="14">
        <f>'Absolute counts'!E872/'Absolute counts'!E$1246*10000</f>
        <v>0</v>
      </c>
      <c r="F872" s="14">
        <f>'Absolute counts'!F872/'Absolute counts'!F$1246*10000</f>
        <v>0</v>
      </c>
      <c r="G872" s="14">
        <f>'Absolute counts'!G872/'Absolute counts'!G$1246*10000</f>
        <v>0</v>
      </c>
      <c r="H872" s="14">
        <f>'Absolute counts'!H872/'Absolute counts'!H$1246*10000</f>
        <v>0</v>
      </c>
      <c r="I872" s="14">
        <f>'Absolute counts'!I872/'Absolute counts'!I$1246*10000</f>
        <v>0</v>
      </c>
      <c r="J872" s="14">
        <f>'Absolute counts'!J872/'Absolute counts'!J$1246*10000</f>
        <v>0</v>
      </c>
      <c r="K872" s="14">
        <f>'Absolute counts'!K872/'Absolute counts'!K$1246*10000</f>
        <v>0</v>
      </c>
      <c r="L872" s="14">
        <f>'Absolute counts'!L872/'Absolute counts'!L$1246*10000</f>
        <v>0</v>
      </c>
      <c r="M872">
        <f>'Absolute counts'!M872/'Absolute counts'!M$1246*10000</f>
        <v>4.0888172891550258E-2</v>
      </c>
      <c r="N872">
        <f>'Absolute counts'!N872/'Absolute counts'!N$1246*10000</f>
        <v>0</v>
      </c>
      <c r="O872">
        <f>'Absolute counts'!O872/'Absolute counts'!O$1246*10000</f>
        <v>0</v>
      </c>
      <c r="P872">
        <f>'Absolute counts'!P872/'Absolute counts'!P$1246*10000</f>
        <v>0</v>
      </c>
      <c r="Q872">
        <f t="shared" si="52"/>
        <v>1</v>
      </c>
      <c r="R872">
        <f t="shared" si="53"/>
        <v>0.25498114530639771</v>
      </c>
      <c r="S872">
        <f t="shared" si="54"/>
        <v>0</v>
      </c>
      <c r="T872">
        <f t="shared" si="55"/>
        <v>8.1776345783100522E-3</v>
      </c>
    </row>
    <row r="873" spans="1:20" x14ac:dyDescent="0.25">
      <c r="A873">
        <v>881</v>
      </c>
      <c r="B873" t="s">
        <v>1014</v>
      </c>
      <c r="C873">
        <v>85600</v>
      </c>
      <c r="D873">
        <v>867</v>
      </c>
      <c r="E873" s="14">
        <f>'Absolute counts'!E873/'Absolute counts'!E$1246*10000</f>
        <v>0</v>
      </c>
      <c r="F873" s="14">
        <f>'Absolute counts'!F873/'Absolute counts'!F$1246*10000</f>
        <v>0</v>
      </c>
      <c r="G873" s="14">
        <f>'Absolute counts'!G873/'Absolute counts'!G$1246*10000</f>
        <v>0</v>
      </c>
      <c r="H873" s="14">
        <f>'Absolute counts'!H873/'Absolute counts'!H$1246*10000</f>
        <v>0</v>
      </c>
      <c r="I873" s="14">
        <f>'Absolute counts'!I873/'Absolute counts'!I$1246*10000</f>
        <v>0</v>
      </c>
      <c r="J873" s="14">
        <f>'Absolute counts'!J873/'Absolute counts'!J$1246*10000</f>
        <v>0</v>
      </c>
      <c r="K873" s="14">
        <f>'Absolute counts'!K873/'Absolute counts'!K$1246*10000</f>
        <v>0</v>
      </c>
      <c r="L873" s="14">
        <f>'Absolute counts'!L873/'Absolute counts'!L$1246*10000</f>
        <v>0</v>
      </c>
      <c r="M873">
        <f>'Absolute counts'!M873/'Absolute counts'!M$1246*10000</f>
        <v>0</v>
      </c>
      <c r="N873">
        <f>'Absolute counts'!N873/'Absolute counts'!N$1246*10000</f>
        <v>0</v>
      </c>
      <c r="O873">
        <f>'Absolute counts'!O873/'Absolute counts'!O$1246*10000</f>
        <v>0</v>
      </c>
      <c r="P873">
        <f>'Absolute counts'!P873/'Absolute counts'!P$1246*10000</f>
        <v>0</v>
      </c>
      <c r="Q873">
        <f t="shared" si="52"/>
        <v>0</v>
      </c>
      <c r="R873" t="str">
        <f t="shared" si="53"/>
        <v/>
      </c>
      <c r="S873">
        <f t="shared" si="54"/>
        <v>0</v>
      </c>
      <c r="T873">
        <f t="shared" si="55"/>
        <v>0</v>
      </c>
    </row>
    <row r="874" spans="1:20" x14ac:dyDescent="0.25">
      <c r="A874">
        <v>882</v>
      </c>
      <c r="B874" t="s">
        <v>367</v>
      </c>
      <c r="C874">
        <v>2000</v>
      </c>
      <c r="D874">
        <v>985</v>
      </c>
      <c r="E874" s="14">
        <f>'Absolute counts'!E874/'Absolute counts'!E$1246*10000</f>
        <v>58.625025274416245</v>
      </c>
      <c r="F874" s="14">
        <f>'Absolute counts'!F874/'Absolute counts'!F$1246*10000</f>
        <v>18.066683501002387</v>
      </c>
      <c r="G874" s="14">
        <f>'Absolute counts'!G874/'Absolute counts'!G$1246*10000</f>
        <v>26.696666934526203</v>
      </c>
      <c r="H874" s="14">
        <f>'Absolute counts'!H874/'Absolute counts'!H$1246*10000</f>
        <v>25.193856117292583</v>
      </c>
      <c r="I874" s="14">
        <f>'Absolute counts'!I874/'Absolute counts'!I$1246*10000</f>
        <v>23.016335804271151</v>
      </c>
      <c r="J874" s="14">
        <f>'Absolute counts'!J874/'Absolute counts'!J$1246*10000</f>
        <v>31.587545730250181</v>
      </c>
      <c r="K874" s="14">
        <f>'Absolute counts'!K874/'Absolute counts'!K$1246*10000</f>
        <v>20.482511466674953</v>
      </c>
      <c r="L874" s="14">
        <f>'Absolute counts'!L874/'Absolute counts'!L$1246*10000</f>
        <v>31.462576464541613</v>
      </c>
      <c r="M874">
        <f>'Absolute counts'!M874/'Absolute counts'!M$1246*10000</f>
        <v>33.18075230149303</v>
      </c>
      <c r="N874">
        <f>'Absolute counts'!N874/'Absolute counts'!N$1246*10000</f>
        <v>82.430482630262361</v>
      </c>
      <c r="O874">
        <f>'Absolute counts'!O874/'Absolute counts'!O$1246*10000</f>
        <v>42.600886346050132</v>
      </c>
      <c r="P874">
        <f>'Absolute counts'!P874/'Absolute counts'!P$1246*10000</f>
        <v>75.802179734195647</v>
      </c>
      <c r="Q874">
        <f t="shared" si="52"/>
        <v>1</v>
      </c>
      <c r="R874">
        <f t="shared" si="53"/>
        <v>5.2772411805148592E-2</v>
      </c>
      <c r="S874">
        <f t="shared" si="54"/>
        <v>29.095517832633387</v>
      </c>
      <c r="T874">
        <f t="shared" si="55"/>
        <v>53.095375495308552</v>
      </c>
    </row>
    <row r="875" spans="1:20" x14ac:dyDescent="0.25">
      <c r="A875">
        <v>883</v>
      </c>
      <c r="B875" t="s">
        <v>1015</v>
      </c>
      <c r="C875">
        <v>86000</v>
      </c>
      <c r="D875">
        <v>881</v>
      </c>
      <c r="E875" s="14">
        <f>'Absolute counts'!E875/'Absolute counts'!E$1246*10000</f>
        <v>0</v>
      </c>
      <c r="F875" s="14">
        <f>'Absolute counts'!F875/'Absolute counts'!F$1246*10000</f>
        <v>0</v>
      </c>
      <c r="G875" s="14">
        <f>'Absolute counts'!G875/'Absolute counts'!G$1246*10000</f>
        <v>0</v>
      </c>
      <c r="H875" s="14">
        <f>'Absolute counts'!H875/'Absolute counts'!H$1246*10000</f>
        <v>0</v>
      </c>
      <c r="I875" s="14">
        <f>'Absolute counts'!I875/'Absolute counts'!I$1246*10000</f>
        <v>0</v>
      </c>
      <c r="J875" s="14">
        <f>'Absolute counts'!J875/'Absolute counts'!J$1246*10000</f>
        <v>0</v>
      </c>
      <c r="K875" s="14">
        <f>'Absolute counts'!K875/'Absolute counts'!K$1246*10000</f>
        <v>0</v>
      </c>
      <c r="L875" s="14">
        <f>'Absolute counts'!L875/'Absolute counts'!L$1246*10000</f>
        <v>0</v>
      </c>
      <c r="M875">
        <f>'Absolute counts'!M875/'Absolute counts'!M$1246*10000</f>
        <v>0</v>
      </c>
      <c r="N875">
        <f>'Absolute counts'!N875/'Absolute counts'!N$1246*10000</f>
        <v>0</v>
      </c>
      <c r="O875">
        <f>'Absolute counts'!O875/'Absolute counts'!O$1246*10000</f>
        <v>0</v>
      </c>
      <c r="P875">
        <f>'Absolute counts'!P875/'Absolute counts'!P$1246*10000</f>
        <v>0</v>
      </c>
      <c r="Q875">
        <f t="shared" si="52"/>
        <v>0</v>
      </c>
      <c r="R875" t="str">
        <f t="shared" si="53"/>
        <v/>
      </c>
      <c r="S875">
        <f t="shared" si="54"/>
        <v>0</v>
      </c>
      <c r="T875">
        <f t="shared" si="55"/>
        <v>0</v>
      </c>
    </row>
    <row r="876" spans="1:20" x14ac:dyDescent="0.25">
      <c r="A876">
        <v>884</v>
      </c>
      <c r="B876" t="s">
        <v>368</v>
      </c>
      <c r="C876">
        <v>110700</v>
      </c>
      <c r="D876">
        <v>768</v>
      </c>
      <c r="E876" s="14">
        <f>'Absolute counts'!E876/'Absolute counts'!E$1246*10000</f>
        <v>0.47643727180397744</v>
      </c>
      <c r="F876" s="14">
        <f>'Absolute counts'!F876/'Absolute counts'!F$1246*10000</f>
        <v>0.15346217645639093</v>
      </c>
      <c r="G876" s="14">
        <f>'Absolute counts'!G876/'Absolute counts'!G$1246*10000</f>
        <v>0.41071795283886464</v>
      </c>
      <c r="H876" s="14">
        <f>'Absolute counts'!H876/'Absolute counts'!H$1246*10000</f>
        <v>0.67905911400334351</v>
      </c>
      <c r="I876" s="14">
        <f>'Absolute counts'!I876/'Absolute counts'!I$1246*10000</f>
        <v>0.80131860057719595</v>
      </c>
      <c r="J876" s="14">
        <f>'Absolute counts'!J876/'Absolute counts'!J$1246*10000</f>
        <v>0.89070796075671066</v>
      </c>
      <c r="K876" s="14">
        <f>'Absolute counts'!K876/'Absolute counts'!K$1246*10000</f>
        <v>0.55090892910367117</v>
      </c>
      <c r="L876" s="14">
        <f>'Absolute counts'!L876/'Absolute counts'!L$1246*10000</f>
        <v>0.48372955486803254</v>
      </c>
      <c r="M876">
        <f>'Absolute counts'!M876/'Absolute counts'!M$1246*10000</f>
        <v>0.61332259337325379</v>
      </c>
      <c r="N876">
        <f>'Absolute counts'!N876/'Absolute counts'!N$1246*10000</f>
        <v>1.4855415823579132</v>
      </c>
      <c r="O876">
        <f>'Absolute counts'!O876/'Absolute counts'!O$1246*10000</f>
        <v>0.26262105189110607</v>
      </c>
      <c r="P876">
        <f>'Absolute counts'!P876/'Absolute counts'!P$1246*10000</f>
        <v>0.68355939402004018</v>
      </c>
      <c r="Q876">
        <f t="shared" si="52"/>
        <v>1</v>
      </c>
      <c r="R876">
        <f t="shared" si="53"/>
        <v>0.51335341370836507</v>
      </c>
      <c r="S876">
        <f t="shared" si="54"/>
        <v>0.56608742936287915</v>
      </c>
      <c r="T876">
        <f t="shared" si="55"/>
        <v>0.70575483530206928</v>
      </c>
    </row>
    <row r="877" spans="1:20" x14ac:dyDescent="0.25">
      <c r="A877">
        <v>885</v>
      </c>
      <c r="B877" t="s">
        <v>1016</v>
      </c>
      <c r="C877">
        <v>97400</v>
      </c>
      <c r="D877">
        <v>967</v>
      </c>
      <c r="E877" s="14">
        <f>'Absolute counts'!E877/'Absolute counts'!E$1246*10000</f>
        <v>0</v>
      </c>
      <c r="F877" s="14">
        <f>'Absolute counts'!F877/'Absolute counts'!F$1246*10000</f>
        <v>0</v>
      </c>
      <c r="G877" s="14">
        <f>'Absolute counts'!G877/'Absolute counts'!G$1246*10000</f>
        <v>0</v>
      </c>
      <c r="H877" s="14">
        <f>'Absolute counts'!H877/'Absolute counts'!H$1246*10000</f>
        <v>0</v>
      </c>
      <c r="I877" s="14">
        <f>'Absolute counts'!I877/'Absolute counts'!I$1246*10000</f>
        <v>0</v>
      </c>
      <c r="J877" s="14">
        <f>'Absolute counts'!J877/'Absolute counts'!J$1246*10000</f>
        <v>0</v>
      </c>
      <c r="K877" s="14">
        <f>'Absolute counts'!K877/'Absolute counts'!K$1246*10000</f>
        <v>0</v>
      </c>
      <c r="L877" s="14">
        <f>'Absolute counts'!L877/'Absolute counts'!L$1246*10000</f>
        <v>0</v>
      </c>
      <c r="M877">
        <f>'Absolute counts'!M877/'Absolute counts'!M$1246*10000</f>
        <v>0</v>
      </c>
      <c r="N877">
        <f>'Absolute counts'!N877/'Absolute counts'!N$1246*10000</f>
        <v>0</v>
      </c>
      <c r="O877">
        <f>'Absolute counts'!O877/'Absolute counts'!O$1246*10000</f>
        <v>0</v>
      </c>
      <c r="P877">
        <f>'Absolute counts'!P877/'Absolute counts'!P$1246*10000</f>
        <v>0</v>
      </c>
      <c r="Q877">
        <f t="shared" si="52"/>
        <v>0</v>
      </c>
      <c r="R877" t="str">
        <f t="shared" si="53"/>
        <v/>
      </c>
      <c r="S877">
        <f t="shared" si="54"/>
        <v>0</v>
      </c>
      <c r="T877">
        <f t="shared" si="55"/>
        <v>0</v>
      </c>
    </row>
    <row r="878" spans="1:20" x14ac:dyDescent="0.25">
      <c r="A878">
        <v>886</v>
      </c>
      <c r="B878" t="s">
        <v>1017</v>
      </c>
      <c r="C878">
        <v>26600</v>
      </c>
      <c r="D878">
        <v>254</v>
      </c>
      <c r="E878" s="14">
        <f>'Absolute counts'!E878/'Absolute counts'!E$1246*10000</f>
        <v>0</v>
      </c>
      <c r="F878" s="14">
        <f>'Absolute counts'!F878/'Absolute counts'!F$1246*10000</f>
        <v>0</v>
      </c>
      <c r="G878" s="14">
        <f>'Absolute counts'!G878/'Absolute counts'!G$1246*10000</f>
        <v>0</v>
      </c>
      <c r="H878" s="14">
        <f>'Absolute counts'!H878/'Absolute counts'!H$1246*10000</f>
        <v>0</v>
      </c>
      <c r="I878" s="14">
        <f>'Absolute counts'!I878/'Absolute counts'!I$1246*10000</f>
        <v>0</v>
      </c>
      <c r="J878" s="14">
        <f>'Absolute counts'!J878/'Absolute counts'!J$1246*10000</f>
        <v>0</v>
      </c>
      <c r="K878" s="14">
        <f>'Absolute counts'!K878/'Absolute counts'!K$1246*10000</f>
        <v>0</v>
      </c>
      <c r="L878" s="14">
        <f>'Absolute counts'!L878/'Absolute counts'!L$1246*10000</f>
        <v>0</v>
      </c>
      <c r="M878">
        <f>'Absolute counts'!M878/'Absolute counts'!M$1246*10000</f>
        <v>0</v>
      </c>
      <c r="N878">
        <f>'Absolute counts'!N878/'Absolute counts'!N$1246*10000</f>
        <v>0</v>
      </c>
      <c r="O878">
        <f>'Absolute counts'!O878/'Absolute counts'!O$1246*10000</f>
        <v>0</v>
      </c>
      <c r="P878">
        <f>'Absolute counts'!P878/'Absolute counts'!P$1246*10000</f>
        <v>0</v>
      </c>
      <c r="Q878">
        <f t="shared" si="52"/>
        <v>0</v>
      </c>
      <c r="R878" t="str">
        <f t="shared" si="53"/>
        <v/>
      </c>
      <c r="S878">
        <f t="shared" si="54"/>
        <v>0</v>
      </c>
      <c r="T878">
        <f t="shared" si="55"/>
        <v>0</v>
      </c>
    </row>
    <row r="879" spans="1:20" x14ac:dyDescent="0.25">
      <c r="A879">
        <v>887</v>
      </c>
      <c r="B879" t="s">
        <v>1018</v>
      </c>
      <c r="C879">
        <v>93200</v>
      </c>
      <c r="D879">
        <v>370</v>
      </c>
      <c r="E879" s="14">
        <f>'Absolute counts'!E879/'Absolute counts'!E$1246*10000</f>
        <v>0</v>
      </c>
      <c r="F879" s="14">
        <f>'Absolute counts'!F879/'Absolute counts'!F$1246*10000</f>
        <v>0</v>
      </c>
      <c r="G879" s="14">
        <f>'Absolute counts'!G879/'Absolute counts'!G$1246*10000</f>
        <v>0</v>
      </c>
      <c r="H879" s="14">
        <f>'Absolute counts'!H879/'Absolute counts'!H$1246*10000</f>
        <v>0</v>
      </c>
      <c r="I879" s="14">
        <f>'Absolute counts'!I879/'Absolute counts'!I$1246*10000</f>
        <v>0</v>
      </c>
      <c r="J879" s="14">
        <f>'Absolute counts'!J879/'Absolute counts'!J$1246*10000</f>
        <v>0</v>
      </c>
      <c r="K879" s="14">
        <f>'Absolute counts'!K879/'Absolute counts'!K$1246*10000</f>
        <v>0</v>
      </c>
      <c r="L879" s="14">
        <f>'Absolute counts'!L879/'Absolute counts'!L$1246*10000</f>
        <v>0</v>
      </c>
      <c r="M879">
        <f>'Absolute counts'!M879/'Absolute counts'!M$1246*10000</f>
        <v>0</v>
      </c>
      <c r="N879">
        <f>'Absolute counts'!N879/'Absolute counts'!N$1246*10000</f>
        <v>0</v>
      </c>
      <c r="O879">
        <f>'Absolute counts'!O879/'Absolute counts'!O$1246*10000</f>
        <v>0</v>
      </c>
      <c r="P879">
        <f>'Absolute counts'!P879/'Absolute counts'!P$1246*10000</f>
        <v>0</v>
      </c>
      <c r="Q879">
        <f t="shared" si="52"/>
        <v>0</v>
      </c>
      <c r="R879" t="str">
        <f t="shared" si="53"/>
        <v/>
      </c>
      <c r="S879">
        <f t="shared" si="54"/>
        <v>0</v>
      </c>
      <c r="T879">
        <f t="shared" si="55"/>
        <v>0</v>
      </c>
    </row>
    <row r="880" spans="1:20" x14ac:dyDescent="0.25">
      <c r="A880">
        <v>888</v>
      </c>
      <c r="B880" t="s">
        <v>369</v>
      </c>
      <c r="C880">
        <v>29200</v>
      </c>
      <c r="D880">
        <v>922</v>
      </c>
      <c r="E880" s="14">
        <f>'Absolute counts'!E880/'Absolute counts'!E$1246*10000</f>
        <v>1.9289899297429332</v>
      </c>
      <c r="F880" s="14">
        <f>'Absolute counts'!F880/'Absolute counts'!F$1246*10000</f>
        <v>10.379623571232258</v>
      </c>
      <c r="G880" s="14">
        <f>'Absolute counts'!G880/'Absolute counts'!G$1246*10000</f>
        <v>24.857364797899983</v>
      </c>
      <c r="H880" s="14">
        <f>'Absolute counts'!H880/'Absolute counts'!H$1246*10000</f>
        <v>26.811390186603916</v>
      </c>
      <c r="I880" s="14">
        <f>'Absolute counts'!I880/'Absolute counts'!I$1246*10000</f>
        <v>23.571094835439979</v>
      </c>
      <c r="J880" s="14">
        <f>'Absolute counts'!J880/'Absolute counts'!J$1246*10000</f>
        <v>13.534416086620263</v>
      </c>
      <c r="K880" s="14">
        <f>'Absolute counts'!K880/'Absolute counts'!K$1246*10000</f>
        <v>5.0711873217491776</v>
      </c>
      <c r="L880" s="14">
        <f>'Absolute counts'!L880/'Absolute counts'!L$1246*10000</f>
        <v>2.0155398119501355</v>
      </c>
      <c r="M880">
        <f>'Absolute counts'!M880/'Absolute counts'!M$1246*10000</f>
        <v>11.816681965658024</v>
      </c>
      <c r="N880">
        <f>'Absolute counts'!N880/'Absolute counts'!N$1246*10000</f>
        <v>6.0190046871398204</v>
      </c>
      <c r="O880">
        <f>'Absolute counts'!O880/'Absolute counts'!O$1246*10000</f>
        <v>3.6673154031936592</v>
      </c>
      <c r="P880">
        <f>'Absolute counts'!P880/'Absolute counts'!P$1246*10000</f>
        <v>3.6000794751722114</v>
      </c>
      <c r="Q880">
        <f t="shared" si="52"/>
        <v>1</v>
      </c>
      <c r="R880">
        <f t="shared" si="53"/>
        <v>6.8135305999308671E-2</v>
      </c>
      <c r="S880">
        <f t="shared" si="54"/>
        <v>15.164866675612645</v>
      </c>
      <c r="T880">
        <f t="shared" si="55"/>
        <v>5.4237242686227702</v>
      </c>
    </row>
    <row r="881" spans="1:20" x14ac:dyDescent="0.25">
      <c r="A881">
        <v>889</v>
      </c>
      <c r="B881" t="s">
        <v>370</v>
      </c>
      <c r="C881">
        <v>4000</v>
      </c>
      <c r="D881">
        <v>353</v>
      </c>
      <c r="E881" s="14">
        <f>'Absolute counts'!E881/'Absolute counts'!E$1246*10000</f>
        <v>95.543103628592732</v>
      </c>
      <c r="F881" s="14">
        <f>'Absolute counts'!F881/'Absolute counts'!F$1246*10000</f>
        <v>53.279277444268821</v>
      </c>
      <c r="G881" s="14">
        <f>'Absolute counts'!G881/'Absolute counts'!G$1246*10000</f>
        <v>33.553871016705507</v>
      </c>
      <c r="H881" s="14">
        <f>'Absolute counts'!H881/'Absolute counts'!H$1246*10000</f>
        <v>42.277152254972201</v>
      </c>
      <c r="I881" s="14">
        <f>'Absolute counts'!I881/'Absolute counts'!I$1246*10000</f>
        <v>59.026360916363295</v>
      </c>
      <c r="J881" s="14">
        <f>'Absolute counts'!J881/'Absolute counts'!J$1246*10000</f>
        <v>67.128965822883814</v>
      </c>
      <c r="K881" s="14">
        <f>'Absolute counts'!K881/'Absolute counts'!K$1246*10000</f>
        <v>89.275498254748754</v>
      </c>
      <c r="L881" s="14">
        <f>'Absolute counts'!L881/'Absolute counts'!L$1246*10000</f>
        <v>37.166554132360503</v>
      </c>
      <c r="M881">
        <f>'Absolute counts'!M881/'Absolute counts'!M$1246*10000</f>
        <v>45.528980514741207</v>
      </c>
      <c r="N881">
        <f>'Absolute counts'!N881/'Absolute counts'!N$1246*10000</f>
        <v>36.882411699920603</v>
      </c>
      <c r="O881">
        <f>'Absolute counts'!O881/'Absolute counts'!O$1246*10000</f>
        <v>82.472389617089121</v>
      </c>
      <c r="P881">
        <f>'Absolute counts'!P881/'Absolute counts'!P$1246*10000</f>
        <v>52.825469969868706</v>
      </c>
      <c r="Q881">
        <f t="shared" si="52"/>
        <v>1</v>
      </c>
      <c r="R881">
        <f t="shared" si="53"/>
        <v>0.36529569044829158</v>
      </c>
      <c r="S881">
        <f t="shared" si="54"/>
        <v>62.869175619790731</v>
      </c>
      <c r="T881">
        <f t="shared" si="55"/>
        <v>50.975161186796029</v>
      </c>
    </row>
    <row r="882" spans="1:20" x14ac:dyDescent="0.25">
      <c r="A882">
        <v>890</v>
      </c>
      <c r="B882" t="s">
        <v>1019</v>
      </c>
      <c r="C882">
        <v>86200</v>
      </c>
      <c r="D882">
        <v>867</v>
      </c>
      <c r="E882" s="14">
        <f>'Absolute counts'!E882/'Absolute counts'!E$1246*10000</f>
        <v>0</v>
      </c>
      <c r="F882" s="14">
        <f>'Absolute counts'!F882/'Absolute counts'!F$1246*10000</f>
        <v>0</v>
      </c>
      <c r="G882" s="14">
        <f>'Absolute counts'!G882/'Absolute counts'!G$1246*10000</f>
        <v>0</v>
      </c>
      <c r="H882" s="14">
        <f>'Absolute counts'!H882/'Absolute counts'!H$1246*10000</f>
        <v>0</v>
      </c>
      <c r="I882" s="14">
        <f>'Absolute counts'!I882/'Absolute counts'!I$1246*10000</f>
        <v>0</v>
      </c>
      <c r="J882" s="14">
        <f>'Absolute counts'!J882/'Absolute counts'!J$1246*10000</f>
        <v>0</v>
      </c>
      <c r="K882" s="14">
        <f>'Absolute counts'!K882/'Absolute counts'!K$1246*10000</f>
        <v>0</v>
      </c>
      <c r="L882" s="14">
        <f>'Absolute counts'!L882/'Absolute counts'!L$1246*10000</f>
        <v>0</v>
      </c>
      <c r="M882">
        <f>'Absolute counts'!M882/'Absolute counts'!M$1246*10000</f>
        <v>0</v>
      </c>
      <c r="N882">
        <f>'Absolute counts'!N882/'Absolute counts'!N$1246*10000</f>
        <v>0</v>
      </c>
      <c r="O882">
        <f>'Absolute counts'!O882/'Absolute counts'!O$1246*10000</f>
        <v>0</v>
      </c>
      <c r="P882">
        <f>'Absolute counts'!P882/'Absolute counts'!P$1246*10000</f>
        <v>0</v>
      </c>
      <c r="Q882">
        <f t="shared" si="52"/>
        <v>0</v>
      </c>
      <c r="R882" t="str">
        <f t="shared" si="53"/>
        <v/>
      </c>
      <c r="S882">
        <f t="shared" si="54"/>
        <v>0</v>
      </c>
      <c r="T882">
        <f t="shared" si="55"/>
        <v>0</v>
      </c>
    </row>
    <row r="883" spans="1:20" x14ac:dyDescent="0.25">
      <c r="A883">
        <v>891</v>
      </c>
      <c r="B883" t="s">
        <v>1020</v>
      </c>
      <c r="C883">
        <v>86100</v>
      </c>
      <c r="D883">
        <v>881</v>
      </c>
      <c r="E883" s="14">
        <f>'Absolute counts'!E883/'Absolute counts'!E$1246*10000</f>
        <v>0</v>
      </c>
      <c r="F883" s="14">
        <f>'Absolute counts'!F883/'Absolute counts'!F$1246*10000</f>
        <v>0</v>
      </c>
      <c r="G883" s="14">
        <f>'Absolute counts'!G883/'Absolute counts'!G$1246*10000</f>
        <v>0</v>
      </c>
      <c r="H883" s="14">
        <f>'Absolute counts'!H883/'Absolute counts'!H$1246*10000</f>
        <v>0</v>
      </c>
      <c r="I883" s="14">
        <f>'Absolute counts'!I883/'Absolute counts'!I$1246*10000</f>
        <v>0</v>
      </c>
      <c r="J883" s="14">
        <f>'Absolute counts'!J883/'Absolute counts'!J$1246*10000</f>
        <v>0</v>
      </c>
      <c r="K883" s="14">
        <f>'Absolute counts'!K883/'Absolute counts'!K$1246*10000</f>
        <v>0</v>
      </c>
      <c r="L883" s="14">
        <f>'Absolute counts'!L883/'Absolute counts'!L$1246*10000</f>
        <v>0</v>
      </c>
      <c r="M883">
        <f>'Absolute counts'!M883/'Absolute counts'!M$1246*10000</f>
        <v>0</v>
      </c>
      <c r="N883">
        <f>'Absolute counts'!N883/'Absolute counts'!N$1246*10000</f>
        <v>0</v>
      </c>
      <c r="O883">
        <f>'Absolute counts'!O883/'Absolute counts'!O$1246*10000</f>
        <v>0</v>
      </c>
      <c r="P883">
        <f>'Absolute counts'!P883/'Absolute counts'!P$1246*10000</f>
        <v>0</v>
      </c>
      <c r="Q883">
        <f t="shared" si="52"/>
        <v>0</v>
      </c>
      <c r="R883" t="str">
        <f t="shared" si="53"/>
        <v/>
      </c>
      <c r="S883">
        <f t="shared" si="54"/>
        <v>0</v>
      </c>
      <c r="T883">
        <f t="shared" si="55"/>
        <v>0</v>
      </c>
    </row>
    <row r="884" spans="1:20" x14ac:dyDescent="0.25">
      <c r="A884">
        <v>892</v>
      </c>
      <c r="B884" t="s">
        <v>1021</v>
      </c>
      <c r="C884">
        <v>110800</v>
      </c>
      <c r="D884">
        <v>768</v>
      </c>
      <c r="E884" s="14">
        <f>'Absolute counts'!E884/'Absolute counts'!E$1246*10000</f>
        <v>0</v>
      </c>
      <c r="F884" s="14">
        <f>'Absolute counts'!F884/'Absolute counts'!F$1246*10000</f>
        <v>0</v>
      </c>
      <c r="G884" s="14">
        <f>'Absolute counts'!G884/'Absolute counts'!G$1246*10000</f>
        <v>0</v>
      </c>
      <c r="H884" s="14">
        <f>'Absolute counts'!H884/'Absolute counts'!H$1246*10000</f>
        <v>0</v>
      </c>
      <c r="I884" s="14">
        <f>'Absolute counts'!I884/'Absolute counts'!I$1246*10000</f>
        <v>0</v>
      </c>
      <c r="J884" s="14">
        <f>'Absolute counts'!J884/'Absolute counts'!J$1246*10000</f>
        <v>0</v>
      </c>
      <c r="K884" s="14">
        <f>'Absolute counts'!K884/'Absolute counts'!K$1246*10000</f>
        <v>0</v>
      </c>
      <c r="L884" s="14">
        <f>'Absolute counts'!L884/'Absolute counts'!L$1246*10000</f>
        <v>0</v>
      </c>
      <c r="M884">
        <f>'Absolute counts'!M884/'Absolute counts'!M$1246*10000</f>
        <v>0</v>
      </c>
      <c r="N884">
        <f>'Absolute counts'!N884/'Absolute counts'!N$1246*10000</f>
        <v>0</v>
      </c>
      <c r="O884">
        <f>'Absolute counts'!O884/'Absolute counts'!O$1246*10000</f>
        <v>0</v>
      </c>
      <c r="P884">
        <f>'Absolute counts'!P884/'Absolute counts'!P$1246*10000</f>
        <v>0</v>
      </c>
      <c r="Q884">
        <f t="shared" si="52"/>
        <v>0</v>
      </c>
      <c r="R884" t="str">
        <f t="shared" si="53"/>
        <v/>
      </c>
      <c r="S884">
        <f t="shared" si="54"/>
        <v>0</v>
      </c>
      <c r="T884">
        <f t="shared" si="55"/>
        <v>0</v>
      </c>
    </row>
    <row r="885" spans="1:20" x14ac:dyDescent="0.25">
      <c r="A885">
        <v>893</v>
      </c>
      <c r="B885" t="s">
        <v>371</v>
      </c>
      <c r="C885">
        <v>8300</v>
      </c>
      <c r="D885">
        <v>378</v>
      </c>
      <c r="E885" s="14">
        <f>'Absolute counts'!E885/'Absolute counts'!E$1246*10000</f>
        <v>14.420942788017951</v>
      </c>
      <c r="F885" s="14">
        <f>'Absolute counts'!F885/'Absolute counts'!F$1246*10000</f>
        <v>6.849993512735268</v>
      </c>
      <c r="G885" s="14">
        <f>'Absolute counts'!G885/'Absolute counts'!G$1246*10000</f>
        <v>2.2143054848704007</v>
      </c>
      <c r="H885" s="14">
        <f>'Absolute counts'!H885/'Absolute counts'!H$1246*10000</f>
        <v>13.779559099888068</v>
      </c>
      <c r="I885" s="14">
        <f>'Absolute counts'!I885/'Absolute counts'!I$1246*10000</f>
        <v>12.562210061356348</v>
      </c>
      <c r="J885" s="14">
        <f>'Absolute counts'!J885/'Absolute counts'!J$1246*10000</f>
        <v>13.382343995759362</v>
      </c>
      <c r="K885" s="14">
        <f>'Absolute counts'!K885/'Absolute counts'!K$1246*10000</f>
        <v>20.482511466674953</v>
      </c>
      <c r="L885" s="14">
        <f>'Absolute counts'!L885/'Absolute counts'!L$1246*10000</f>
        <v>2.6806679498936803</v>
      </c>
      <c r="M885">
        <f>'Absolute counts'!M885/'Absolute counts'!M$1246*10000</f>
        <v>3.1892774855409196</v>
      </c>
      <c r="N885">
        <f>'Absolute counts'!N885/'Absolute counts'!N$1246*10000</f>
        <v>10.099975240973629</v>
      </c>
      <c r="O885">
        <f>'Absolute counts'!O885/'Absolute counts'!O$1246*10000</f>
        <v>12.718362370154994</v>
      </c>
      <c r="P885">
        <f>'Absolute counts'!P885/'Absolute counts'!P$1246*10000</f>
        <v>13.962839888516021</v>
      </c>
      <c r="Q885">
        <f t="shared" si="52"/>
        <v>1</v>
      </c>
      <c r="R885">
        <f t="shared" si="53"/>
        <v>0.32375104850894698</v>
      </c>
      <c r="S885">
        <f t="shared" si="54"/>
        <v>11.955980915614621</v>
      </c>
      <c r="T885">
        <f t="shared" si="55"/>
        <v>8.530224587015848</v>
      </c>
    </row>
    <row r="886" spans="1:20" x14ac:dyDescent="0.25">
      <c r="A886">
        <v>894</v>
      </c>
      <c r="B886" t="s">
        <v>372</v>
      </c>
      <c r="C886">
        <v>25300</v>
      </c>
      <c r="D886">
        <v>254</v>
      </c>
      <c r="E886" s="14">
        <f>'Absolute counts'!E886/'Absolute counts'!E$1246*10000</f>
        <v>0.72046611833772201</v>
      </c>
      <c r="F886" s="14">
        <f>'Absolute counts'!F886/'Absolute counts'!F$1246*10000</f>
        <v>0.23716881815987689</v>
      </c>
      <c r="G886" s="14">
        <f>'Absolute counts'!G886/'Absolute counts'!G$1246*10000</f>
        <v>0.71429209189367759</v>
      </c>
      <c r="H886" s="14">
        <f>'Absolute counts'!H886/'Absolute counts'!H$1246*10000</f>
        <v>0.91558532225169897</v>
      </c>
      <c r="I886" s="14">
        <f>'Absolute counts'!I886/'Absolute counts'!I$1246*10000</f>
        <v>1.146501997748911</v>
      </c>
      <c r="J886" s="14">
        <f>'Absolute counts'!J886/'Absolute counts'!J$1246*10000</f>
        <v>1.2165767268872145</v>
      </c>
      <c r="K886" s="14">
        <f>'Absolute counts'!K886/'Absolute counts'!K$1246*10000</f>
        <v>0.19776217967824092</v>
      </c>
      <c r="L886" s="14">
        <f>'Absolute counts'!L886/'Absolute counts'!L$1246*10000</f>
        <v>0.54419574922653657</v>
      </c>
      <c r="M886">
        <f>'Absolute counts'!M886/'Absolute counts'!M$1246*10000</f>
        <v>0.71554302560212946</v>
      </c>
      <c r="N886">
        <f>'Absolute counts'!N886/'Absolute counts'!N$1246*10000</f>
        <v>0.99889865020618296</v>
      </c>
      <c r="O886">
        <f>'Absolute counts'!O886/'Absolute counts'!O$1246*10000</f>
        <v>0.43144887096395995</v>
      </c>
      <c r="P886">
        <f>'Absolute counts'!P886/'Absolute counts'!P$1246*10000</f>
        <v>0.22785313134001337</v>
      </c>
      <c r="Q886">
        <f t="shared" si="52"/>
        <v>1</v>
      </c>
      <c r="R886">
        <f t="shared" si="53"/>
        <v>0.49029566742091268</v>
      </c>
      <c r="S886">
        <f t="shared" si="54"/>
        <v>0.73547903642247736</v>
      </c>
      <c r="T886">
        <f t="shared" si="55"/>
        <v>0.58358788546776452</v>
      </c>
    </row>
    <row r="887" spans="1:20" x14ac:dyDescent="0.25">
      <c r="A887">
        <v>895</v>
      </c>
      <c r="B887" t="s">
        <v>373</v>
      </c>
      <c r="C887">
        <v>29300</v>
      </c>
      <c r="D887">
        <v>315</v>
      </c>
      <c r="E887" s="14">
        <f>'Absolute counts'!E887/'Absolute counts'!E$1246*10000</f>
        <v>1.1620421263511644E-2</v>
      </c>
      <c r="F887" s="14">
        <f>'Absolute counts'!F887/'Absolute counts'!F$1246*10000</f>
        <v>0.11160885560464795</v>
      </c>
      <c r="G887" s="14">
        <f>'Absolute counts'!G887/'Absolute counts'!G$1246*10000</f>
        <v>0</v>
      </c>
      <c r="H887" s="14">
        <f>'Absolute counts'!H887/'Absolute counts'!H$1246*10000</f>
        <v>0</v>
      </c>
      <c r="I887" s="14">
        <f>'Absolute counts'!I887/'Absolute counts'!I$1246*10000</f>
        <v>0</v>
      </c>
      <c r="J887" s="14">
        <f>'Absolute counts'!J887/'Absolute counts'!J$1246*10000</f>
        <v>0</v>
      </c>
      <c r="K887" s="14">
        <f>'Absolute counts'!K887/'Absolute counts'!K$1246*10000</f>
        <v>0</v>
      </c>
      <c r="L887" s="14">
        <f>'Absolute counts'!L887/'Absolute counts'!L$1246*10000</f>
        <v>0</v>
      </c>
      <c r="M887">
        <f>'Absolute counts'!M887/'Absolute counts'!M$1246*10000</f>
        <v>0.12266451867465077</v>
      </c>
      <c r="N887">
        <f>'Absolute counts'!N887/'Absolute counts'!N$1246*10000</f>
        <v>0</v>
      </c>
      <c r="O887">
        <f>'Absolute counts'!O887/'Absolute counts'!O$1246*10000</f>
        <v>1.8758646563650432E-2</v>
      </c>
      <c r="P887">
        <f>'Absolute counts'!P887/'Absolute counts'!P$1246*10000</f>
        <v>0</v>
      </c>
      <c r="Q887">
        <f t="shared" si="52"/>
        <v>1</v>
      </c>
      <c r="R887">
        <f t="shared" si="53"/>
        <v>0.70436996074643021</v>
      </c>
      <c r="S887">
        <f t="shared" si="54"/>
        <v>1.7604182409737084E-2</v>
      </c>
      <c r="T887">
        <f t="shared" si="55"/>
        <v>2.828463304766024E-2</v>
      </c>
    </row>
    <row r="888" spans="1:20" x14ac:dyDescent="0.25">
      <c r="A888">
        <v>896</v>
      </c>
      <c r="B888" t="s">
        <v>1022</v>
      </c>
      <c r="C888">
        <v>108000</v>
      </c>
      <c r="D888">
        <v>983</v>
      </c>
      <c r="E888" s="14">
        <f>'Absolute counts'!E888/'Absolute counts'!E$1246*10000</f>
        <v>0</v>
      </c>
      <c r="F888" s="14">
        <f>'Absolute counts'!F888/'Absolute counts'!F$1246*10000</f>
        <v>0</v>
      </c>
      <c r="G888" s="14">
        <f>'Absolute counts'!G888/'Absolute counts'!G$1246*10000</f>
        <v>0</v>
      </c>
      <c r="H888" s="14">
        <f>'Absolute counts'!H888/'Absolute counts'!H$1246*10000</f>
        <v>0</v>
      </c>
      <c r="I888" s="14">
        <f>'Absolute counts'!I888/'Absolute counts'!I$1246*10000</f>
        <v>0</v>
      </c>
      <c r="J888" s="14">
        <f>'Absolute counts'!J888/'Absolute counts'!J$1246*10000</f>
        <v>0</v>
      </c>
      <c r="K888" s="14">
        <f>'Absolute counts'!K888/'Absolute counts'!K$1246*10000</f>
        <v>0</v>
      </c>
      <c r="L888" s="14">
        <f>'Absolute counts'!L888/'Absolute counts'!L$1246*10000</f>
        <v>0</v>
      </c>
      <c r="M888">
        <f>'Absolute counts'!M888/'Absolute counts'!M$1246*10000</f>
        <v>0</v>
      </c>
      <c r="N888">
        <f>'Absolute counts'!N888/'Absolute counts'!N$1246*10000</f>
        <v>0</v>
      </c>
      <c r="O888">
        <f>'Absolute counts'!O888/'Absolute counts'!O$1246*10000</f>
        <v>0</v>
      </c>
      <c r="P888">
        <f>'Absolute counts'!P888/'Absolute counts'!P$1246*10000</f>
        <v>0</v>
      </c>
      <c r="Q888">
        <f t="shared" si="52"/>
        <v>0</v>
      </c>
      <c r="R888" t="str">
        <f t="shared" si="53"/>
        <v/>
      </c>
      <c r="S888">
        <f t="shared" si="54"/>
        <v>0</v>
      </c>
      <c r="T888">
        <f t="shared" si="55"/>
        <v>0</v>
      </c>
    </row>
    <row r="889" spans="1:20" x14ac:dyDescent="0.25">
      <c r="A889">
        <v>897</v>
      </c>
      <c r="B889" t="s">
        <v>374</v>
      </c>
      <c r="C889">
        <v>9900</v>
      </c>
      <c r="D889">
        <v>677</v>
      </c>
      <c r="E889" s="14">
        <f>'Absolute counts'!E889/'Absolute counts'!E$1246*10000</f>
        <v>6.5074359075665207</v>
      </c>
      <c r="F889" s="14">
        <f>'Absolute counts'!F889/'Absolute counts'!F$1246*10000</f>
        <v>41.853320851742978</v>
      </c>
      <c r="G889" s="14">
        <f>'Absolute counts'!G889/'Absolute counts'!G$1246*10000</f>
        <v>43.803962535379782</v>
      </c>
      <c r="H889" s="14">
        <f>'Absolute counts'!H889/'Absolute counts'!H$1246*10000</f>
        <v>11.238809830639607</v>
      </c>
      <c r="I889" s="14">
        <f>'Absolute counts'!I889/'Absolute counts'!I$1246*10000</f>
        <v>5.7941498810966472</v>
      </c>
      <c r="J889" s="14">
        <f>'Absolute counts'!J889/'Absolute counts'!J$1246*10000</f>
        <v>17.57518878663851</v>
      </c>
      <c r="K889" s="14">
        <f>'Absolute counts'!K889/'Absolute counts'!K$1246*10000</f>
        <v>10.552024872831854</v>
      </c>
      <c r="L889" s="14">
        <f>'Absolute counts'!L889/'Absolute counts'!L$1246*10000</f>
        <v>43.918612502393451</v>
      </c>
      <c r="M889">
        <f>'Absolute counts'!M889/'Absolute counts'!M$1246*10000</f>
        <v>40.009077174381929</v>
      </c>
      <c r="N889">
        <f>'Absolute counts'!N889/'Absolute counts'!N$1246*10000</f>
        <v>9.8523849772473078</v>
      </c>
      <c r="O889">
        <f>'Absolute counts'!O889/'Absolute counts'!O$1246*10000</f>
        <v>11.592843576335968</v>
      </c>
      <c r="P889">
        <f>'Absolute counts'!P889/'Absolute counts'!P$1246*10000</f>
        <v>12.77800360554795</v>
      </c>
      <c r="Q889">
        <f t="shared" si="52"/>
        <v>1</v>
      </c>
      <c r="R889">
        <f t="shared" si="53"/>
        <v>0.68717084137695927</v>
      </c>
      <c r="S889">
        <f t="shared" si="54"/>
        <v>19.617841809413701</v>
      </c>
      <c r="T889">
        <f t="shared" si="55"/>
        <v>23.630184367181322</v>
      </c>
    </row>
    <row r="890" spans="1:20" x14ac:dyDescent="0.25">
      <c r="A890">
        <v>898</v>
      </c>
      <c r="B890" t="s">
        <v>375</v>
      </c>
      <c r="C890">
        <v>87400</v>
      </c>
      <c r="D890">
        <v>987</v>
      </c>
      <c r="E890" s="14">
        <f>'Absolute counts'!E890/'Absolute counts'!E$1246*10000</f>
        <v>0</v>
      </c>
      <c r="F890" s="14">
        <f>'Absolute counts'!F890/'Absolute counts'!F$1246*10000</f>
        <v>0</v>
      </c>
      <c r="G890" s="14">
        <f>'Absolute counts'!G890/'Absolute counts'!G$1246*10000</f>
        <v>0</v>
      </c>
      <c r="H890" s="14">
        <f>'Absolute counts'!H890/'Absolute counts'!H$1246*10000</f>
        <v>0</v>
      </c>
      <c r="I890" s="14">
        <f>'Absolute counts'!I890/'Absolute counts'!I$1246*10000</f>
        <v>0</v>
      </c>
      <c r="J890" s="14">
        <f>'Absolute counts'!J890/'Absolute counts'!J$1246*10000</f>
        <v>0</v>
      </c>
      <c r="K890" s="14">
        <f>'Absolute counts'!K890/'Absolute counts'!K$1246*10000</f>
        <v>2.8251739954034422E-2</v>
      </c>
      <c r="L890" s="14">
        <f>'Absolute counts'!L890/'Absolute counts'!L$1246*10000</f>
        <v>0</v>
      </c>
      <c r="M890">
        <f>'Absolute counts'!M890/'Absolute counts'!M$1246*10000</f>
        <v>0</v>
      </c>
      <c r="N890">
        <f>'Absolute counts'!N890/'Absolute counts'!N$1246*10000</f>
        <v>0</v>
      </c>
      <c r="O890">
        <f>'Absolute counts'!O890/'Absolute counts'!O$1246*10000</f>
        <v>0.1782071423546791</v>
      </c>
      <c r="P890">
        <f>'Absolute counts'!P890/'Absolute counts'!P$1246*10000</f>
        <v>0.36456501014402143</v>
      </c>
      <c r="Q890">
        <f t="shared" si="52"/>
        <v>1</v>
      </c>
      <c r="R890">
        <f t="shared" si="53"/>
        <v>0.11427103415568038</v>
      </c>
      <c r="S890">
        <f t="shared" si="54"/>
        <v>4.035962850576346E-3</v>
      </c>
      <c r="T890">
        <f t="shared" si="55"/>
        <v>0.10855443049974012</v>
      </c>
    </row>
    <row r="891" spans="1:20" x14ac:dyDescent="0.25">
      <c r="A891">
        <v>899</v>
      </c>
      <c r="B891" t="s">
        <v>1023</v>
      </c>
      <c r="C891">
        <v>86300</v>
      </c>
      <c r="D891">
        <v>890</v>
      </c>
      <c r="E891" s="14">
        <f>'Absolute counts'!E891/'Absolute counts'!E$1246*10000</f>
        <v>0</v>
      </c>
      <c r="F891" s="14">
        <f>'Absolute counts'!F891/'Absolute counts'!F$1246*10000</f>
        <v>0</v>
      </c>
      <c r="G891" s="14">
        <f>'Absolute counts'!G891/'Absolute counts'!G$1246*10000</f>
        <v>0</v>
      </c>
      <c r="H891" s="14">
        <f>'Absolute counts'!H891/'Absolute counts'!H$1246*10000</f>
        <v>0</v>
      </c>
      <c r="I891" s="14">
        <f>'Absolute counts'!I891/'Absolute counts'!I$1246*10000</f>
        <v>0</v>
      </c>
      <c r="J891" s="14">
        <f>'Absolute counts'!J891/'Absolute counts'!J$1246*10000</f>
        <v>0</v>
      </c>
      <c r="K891" s="14">
        <f>'Absolute counts'!K891/'Absolute counts'!K$1246*10000</f>
        <v>0</v>
      </c>
      <c r="L891" s="14">
        <f>'Absolute counts'!L891/'Absolute counts'!L$1246*10000</f>
        <v>0</v>
      </c>
      <c r="M891">
        <f>'Absolute counts'!M891/'Absolute counts'!M$1246*10000</f>
        <v>0</v>
      </c>
      <c r="N891">
        <f>'Absolute counts'!N891/'Absolute counts'!N$1246*10000</f>
        <v>0</v>
      </c>
      <c r="O891">
        <f>'Absolute counts'!O891/'Absolute counts'!O$1246*10000</f>
        <v>0</v>
      </c>
      <c r="P891">
        <f>'Absolute counts'!P891/'Absolute counts'!P$1246*10000</f>
        <v>0</v>
      </c>
      <c r="Q891">
        <f t="shared" si="52"/>
        <v>0</v>
      </c>
      <c r="R891" t="str">
        <f t="shared" si="53"/>
        <v/>
      </c>
      <c r="S891">
        <f t="shared" si="54"/>
        <v>0</v>
      </c>
      <c r="T891">
        <f t="shared" si="55"/>
        <v>0</v>
      </c>
    </row>
    <row r="892" spans="1:20" x14ac:dyDescent="0.25">
      <c r="A892">
        <v>900</v>
      </c>
      <c r="B892" t="s">
        <v>376</v>
      </c>
      <c r="C892">
        <v>98200</v>
      </c>
      <c r="D892">
        <v>840</v>
      </c>
      <c r="E892" s="14">
        <f>'Absolute counts'!E892/'Absolute counts'!E$1246*10000</f>
        <v>33.106580179744675</v>
      </c>
      <c r="F892" s="14">
        <f>'Absolute counts'!F892/'Absolute counts'!F$1246*10000</f>
        <v>23.256495286618517</v>
      </c>
      <c r="G892" s="14">
        <f>'Absolute counts'!G892/'Absolute counts'!G$1246*10000</f>
        <v>9.9643746819168033</v>
      </c>
      <c r="H892" s="14">
        <f>'Absolute counts'!H892/'Absolute counts'!H$1246*10000</f>
        <v>42.589977240074866</v>
      </c>
      <c r="I892" s="14">
        <f>'Absolute counts'!I892/'Absolute counts'!I$1246*10000</f>
        <v>20.24254064842701</v>
      </c>
      <c r="J892" s="14">
        <f>'Absolute counts'!J892/'Absolute counts'!J$1246*10000</f>
        <v>20.594906019447851</v>
      </c>
      <c r="K892" s="14">
        <f>'Absolute counts'!K892/'Absolute counts'!K$1246*10000</f>
        <v>20.284749286996711</v>
      </c>
      <c r="L892" s="14">
        <f>'Absolute counts'!L892/'Absolute counts'!L$1246*10000</f>
        <v>23.581815799816585</v>
      </c>
      <c r="M892">
        <f>'Absolute counts'!M892/'Absolute counts'!M$1246*10000</f>
        <v>45.201875131608801</v>
      </c>
      <c r="N892">
        <f>'Absolute counts'!N892/'Absolute counts'!N$1246*10000</f>
        <v>15.717712948970792</v>
      </c>
      <c r="O892">
        <f>'Absolute counts'!O892/'Absolute counts'!O$1246*10000</f>
        <v>70.907684010598629</v>
      </c>
      <c r="P892">
        <f>'Absolute counts'!P892/'Absolute counts'!P$1246*10000</f>
        <v>28.025935154821646</v>
      </c>
      <c r="Q892">
        <f t="shared" si="52"/>
        <v>1</v>
      </c>
      <c r="R892">
        <f t="shared" si="53"/>
        <v>0.21814400462076189</v>
      </c>
      <c r="S892">
        <f t="shared" si="54"/>
        <v>24.291374763318064</v>
      </c>
      <c r="T892">
        <f t="shared" si="55"/>
        <v>36.687004609163282</v>
      </c>
    </row>
    <row r="893" spans="1:20" x14ac:dyDescent="0.25">
      <c r="A893">
        <v>901</v>
      </c>
      <c r="B893" t="s">
        <v>1024</v>
      </c>
      <c r="C893">
        <v>99600</v>
      </c>
      <c r="D893">
        <v>967</v>
      </c>
      <c r="E893" s="14">
        <f>'Absolute counts'!E893/'Absolute counts'!E$1246*10000</f>
        <v>0</v>
      </c>
      <c r="F893" s="14">
        <f>'Absolute counts'!F893/'Absolute counts'!F$1246*10000</f>
        <v>0</v>
      </c>
      <c r="G893" s="14">
        <f>'Absolute counts'!G893/'Absolute counts'!G$1246*10000</f>
        <v>0</v>
      </c>
      <c r="H893" s="14">
        <f>'Absolute counts'!H893/'Absolute counts'!H$1246*10000</f>
        <v>0</v>
      </c>
      <c r="I893" s="14">
        <f>'Absolute counts'!I893/'Absolute counts'!I$1246*10000</f>
        <v>0</v>
      </c>
      <c r="J893" s="14">
        <f>'Absolute counts'!J893/'Absolute counts'!J$1246*10000</f>
        <v>0</v>
      </c>
      <c r="K893" s="14">
        <f>'Absolute counts'!K893/'Absolute counts'!K$1246*10000</f>
        <v>0</v>
      </c>
      <c r="L893" s="14">
        <f>'Absolute counts'!L893/'Absolute counts'!L$1246*10000</f>
        <v>0</v>
      </c>
      <c r="M893">
        <f>'Absolute counts'!M893/'Absolute counts'!M$1246*10000</f>
        <v>0</v>
      </c>
      <c r="N893">
        <f>'Absolute counts'!N893/'Absolute counts'!N$1246*10000</f>
        <v>0</v>
      </c>
      <c r="O893">
        <f>'Absolute counts'!O893/'Absolute counts'!O$1246*10000</f>
        <v>0</v>
      </c>
      <c r="P893">
        <f>'Absolute counts'!P893/'Absolute counts'!P$1246*10000</f>
        <v>0</v>
      </c>
      <c r="Q893">
        <f t="shared" si="52"/>
        <v>0</v>
      </c>
      <c r="R893" t="str">
        <f t="shared" si="53"/>
        <v/>
      </c>
      <c r="S893">
        <f t="shared" si="54"/>
        <v>0</v>
      </c>
      <c r="T893">
        <f t="shared" si="55"/>
        <v>0</v>
      </c>
    </row>
    <row r="894" spans="1:20" x14ac:dyDescent="0.25">
      <c r="A894">
        <v>902</v>
      </c>
      <c r="B894" t="s">
        <v>377</v>
      </c>
      <c r="C894">
        <v>17300</v>
      </c>
      <c r="D894">
        <v>425</v>
      </c>
      <c r="E894" s="14">
        <f>'Absolute counts'!E894/'Absolute counts'!E$1246*10000</f>
        <v>1.1969033901416994</v>
      </c>
      <c r="F894" s="14">
        <f>'Absolute counts'!F894/'Absolute counts'!F$1246*10000</f>
        <v>4.0039676948167449</v>
      </c>
      <c r="G894" s="14">
        <f>'Absolute counts'!G894/'Absolute counts'!G$1246*10000</f>
        <v>2.5178796239252135</v>
      </c>
      <c r="H894" s="14">
        <f>'Absolute counts'!H894/'Absolute counts'!H$1246*10000</f>
        <v>1.7396121122782282</v>
      </c>
      <c r="I894" s="14">
        <f>'Absolute counts'!I894/'Absolute counts'!I$1246*10000</f>
        <v>0.80131860057719595</v>
      </c>
      <c r="J894" s="14">
        <f>'Absolute counts'!J894/'Absolute counts'!J$1246*10000</f>
        <v>1.412097986565517</v>
      </c>
      <c r="K894" s="14">
        <f>'Absolute counts'!K894/'Absolute counts'!K$1246*10000</f>
        <v>0.66391588891980879</v>
      </c>
      <c r="L894" s="14">
        <f>'Absolute counts'!L894/'Absolute counts'!L$1246*10000</f>
        <v>1.471344062723599</v>
      </c>
      <c r="M894">
        <f>'Absolute counts'!M894/'Absolute counts'!M$1246*10000</f>
        <v>4.661251709636729</v>
      </c>
      <c r="N894">
        <f>'Absolute counts'!N894/'Absolute counts'!N$1246*10000</f>
        <v>1.0842746032152584</v>
      </c>
      <c r="O894">
        <f>'Absolute counts'!O894/'Absolute counts'!O$1246*10000</f>
        <v>1.3131052594555301</v>
      </c>
      <c r="P894">
        <f>'Absolute counts'!P894/'Absolute counts'!P$1246*10000</f>
        <v>0.44659213742642623</v>
      </c>
      <c r="Q894">
        <f t="shared" si="52"/>
        <v>1</v>
      </c>
      <c r="R894">
        <f t="shared" si="53"/>
        <v>0.9681595901696749</v>
      </c>
      <c r="S894">
        <f t="shared" si="54"/>
        <v>1.7622421853177723</v>
      </c>
      <c r="T894">
        <f t="shared" si="55"/>
        <v>1.7953135544915089</v>
      </c>
    </row>
    <row r="895" spans="1:20" x14ac:dyDescent="0.25">
      <c r="A895">
        <v>903</v>
      </c>
      <c r="B895" t="s">
        <v>1025</v>
      </c>
      <c r="C895">
        <v>90500</v>
      </c>
      <c r="D895">
        <v>386</v>
      </c>
      <c r="E895" s="14">
        <f>'Absolute counts'!E895/'Absolute counts'!E$1246*10000</f>
        <v>0</v>
      </c>
      <c r="F895" s="14">
        <f>'Absolute counts'!F895/'Absolute counts'!F$1246*10000</f>
        <v>0</v>
      </c>
      <c r="G895" s="14">
        <f>'Absolute counts'!G895/'Absolute counts'!G$1246*10000</f>
        <v>0</v>
      </c>
      <c r="H895" s="14">
        <f>'Absolute counts'!H895/'Absolute counts'!H$1246*10000</f>
        <v>0</v>
      </c>
      <c r="I895" s="14">
        <f>'Absolute counts'!I895/'Absolute counts'!I$1246*10000</f>
        <v>0</v>
      </c>
      <c r="J895" s="14">
        <f>'Absolute counts'!J895/'Absolute counts'!J$1246*10000</f>
        <v>0</v>
      </c>
      <c r="K895" s="14">
        <f>'Absolute counts'!K895/'Absolute counts'!K$1246*10000</f>
        <v>0</v>
      </c>
      <c r="L895" s="14">
        <f>'Absolute counts'!L895/'Absolute counts'!L$1246*10000</f>
        <v>0</v>
      </c>
      <c r="M895">
        <f>'Absolute counts'!M895/'Absolute counts'!M$1246*10000</f>
        <v>0</v>
      </c>
      <c r="N895">
        <f>'Absolute counts'!N895/'Absolute counts'!N$1246*10000</f>
        <v>0</v>
      </c>
      <c r="O895">
        <f>'Absolute counts'!O895/'Absolute counts'!O$1246*10000</f>
        <v>0</v>
      </c>
      <c r="P895">
        <f>'Absolute counts'!P895/'Absolute counts'!P$1246*10000</f>
        <v>0</v>
      </c>
      <c r="Q895">
        <f t="shared" si="52"/>
        <v>0</v>
      </c>
      <c r="R895" t="str">
        <f t="shared" si="53"/>
        <v/>
      </c>
      <c r="S895">
        <f t="shared" si="54"/>
        <v>0</v>
      </c>
      <c r="T895">
        <f t="shared" si="55"/>
        <v>0</v>
      </c>
    </row>
    <row r="896" spans="1:20" x14ac:dyDescent="0.25">
      <c r="A896">
        <v>904</v>
      </c>
      <c r="B896" t="s">
        <v>1026</v>
      </c>
      <c r="C896">
        <v>52400</v>
      </c>
      <c r="D896">
        <v>826</v>
      </c>
      <c r="E896" s="14">
        <f>'Absolute counts'!E896/'Absolute counts'!E$1246*10000</f>
        <v>0</v>
      </c>
      <c r="F896" s="14">
        <f>'Absolute counts'!F896/'Absolute counts'!F$1246*10000</f>
        <v>0</v>
      </c>
      <c r="G896" s="14">
        <f>'Absolute counts'!G896/'Absolute counts'!G$1246*10000</f>
        <v>0</v>
      </c>
      <c r="H896" s="14">
        <f>'Absolute counts'!H896/'Absolute counts'!H$1246*10000</f>
        <v>0</v>
      </c>
      <c r="I896" s="14">
        <f>'Absolute counts'!I896/'Absolute counts'!I$1246*10000</f>
        <v>0</v>
      </c>
      <c r="J896" s="14">
        <f>'Absolute counts'!J896/'Absolute counts'!J$1246*10000</f>
        <v>0</v>
      </c>
      <c r="K896" s="14">
        <f>'Absolute counts'!K896/'Absolute counts'!K$1246*10000</f>
        <v>0</v>
      </c>
      <c r="L896" s="14">
        <f>'Absolute counts'!L896/'Absolute counts'!L$1246*10000</f>
        <v>0</v>
      </c>
      <c r="M896">
        <f>'Absolute counts'!M896/'Absolute counts'!M$1246*10000</f>
        <v>0</v>
      </c>
      <c r="N896">
        <f>'Absolute counts'!N896/'Absolute counts'!N$1246*10000</f>
        <v>0</v>
      </c>
      <c r="O896">
        <f>'Absolute counts'!O896/'Absolute counts'!O$1246*10000</f>
        <v>0</v>
      </c>
      <c r="P896">
        <f>'Absolute counts'!P896/'Absolute counts'!P$1246*10000</f>
        <v>0</v>
      </c>
      <c r="Q896">
        <f t="shared" si="52"/>
        <v>0</v>
      </c>
      <c r="R896" t="str">
        <f t="shared" si="53"/>
        <v/>
      </c>
      <c r="S896">
        <f t="shared" si="54"/>
        <v>0</v>
      </c>
      <c r="T896">
        <f t="shared" si="55"/>
        <v>0</v>
      </c>
    </row>
    <row r="897" spans="1:20" x14ac:dyDescent="0.25">
      <c r="A897">
        <v>905</v>
      </c>
      <c r="B897" t="s">
        <v>378</v>
      </c>
      <c r="C897">
        <v>14300</v>
      </c>
      <c r="D897">
        <v>402</v>
      </c>
      <c r="E897" s="14">
        <f>'Absolute counts'!E897/'Absolute counts'!E$1246*10000</f>
        <v>0.24402884653374454</v>
      </c>
      <c r="F897" s="14">
        <f>'Absolute counts'!F897/'Absolute counts'!F$1246*10000</f>
        <v>5.6781005288864641</v>
      </c>
      <c r="G897" s="14">
        <f>'Absolute counts'!G897/'Absolute counts'!G$1246*10000</f>
        <v>5.0357592478504269</v>
      </c>
      <c r="H897" s="14">
        <f>'Absolute counts'!H897/'Absolute counts'!H$1246*10000</f>
        <v>5.1272778046095144</v>
      </c>
      <c r="I897" s="14">
        <f>'Absolute counts'!I897/'Absolute counts'!I$1246*10000</f>
        <v>0.3451833971717152</v>
      </c>
      <c r="J897" s="14">
        <f>'Absolute counts'!J897/'Absolute counts'!J$1246*10000</f>
        <v>1.8683142591482225</v>
      </c>
      <c r="K897" s="14">
        <f>'Absolute counts'!K897/'Absolute counts'!K$1246*10000</f>
        <v>0.70629349885086046</v>
      </c>
      <c r="L897" s="14">
        <f>'Absolute counts'!L897/'Absolute counts'!L$1246*10000</f>
        <v>16.910379022261637</v>
      </c>
      <c r="M897">
        <f>'Absolute counts'!M897/'Absolute counts'!M$1246*10000</f>
        <v>18.706339097884239</v>
      </c>
      <c r="N897">
        <f>'Absolute counts'!N897/'Absolute counts'!N$1246*10000</f>
        <v>1.2806392951361321</v>
      </c>
      <c r="O897">
        <f>'Absolute counts'!O897/'Absolute counts'!O$1246*10000</f>
        <v>1.1536567636645016</v>
      </c>
      <c r="P897">
        <f>'Absolute counts'!P897/'Absolute counts'!P$1246*10000</f>
        <v>1.1119232809392652</v>
      </c>
      <c r="Q897">
        <f t="shared" si="52"/>
        <v>1</v>
      </c>
      <c r="R897">
        <f t="shared" si="53"/>
        <v>0.18120023695154125</v>
      </c>
      <c r="S897">
        <f t="shared" si="54"/>
        <v>2.7149939404358499</v>
      </c>
      <c r="T897">
        <f t="shared" si="55"/>
        <v>7.8325874919771552</v>
      </c>
    </row>
    <row r="898" spans="1:20" x14ac:dyDescent="0.25">
      <c r="A898">
        <v>906</v>
      </c>
      <c r="B898" t="s">
        <v>379</v>
      </c>
      <c r="C898">
        <v>25700</v>
      </c>
      <c r="D898">
        <v>894</v>
      </c>
      <c r="E898" s="14">
        <f>'Absolute counts'!E898/'Absolute counts'!E$1246*10000</f>
        <v>15.327335646571859</v>
      </c>
      <c r="F898" s="14">
        <f>'Absolute counts'!F898/'Absolute counts'!F$1246*10000</f>
        <v>1.5764750854156524</v>
      </c>
      <c r="G898" s="14">
        <f>'Absolute counts'!G898/'Absolute counts'!G$1246*10000</f>
        <v>2.8393110652773683</v>
      </c>
      <c r="H898" s="14">
        <f>'Absolute counts'!H898/'Absolute counts'!H$1246*10000</f>
        <v>2.8077949882385433</v>
      </c>
      <c r="I898" s="14">
        <f>'Absolute counts'!I898/'Absolute counts'!I$1246*10000</f>
        <v>3.9449531105338882</v>
      </c>
      <c r="J898" s="14">
        <f>'Absolute counts'!J898/'Absolute counts'!J$1246*10000</f>
        <v>16.184815384481695</v>
      </c>
      <c r="K898" s="14">
        <f>'Absolute counts'!K898/'Absolute counts'!K$1246*10000</f>
        <v>2.4720272459780115</v>
      </c>
      <c r="L898" s="14">
        <f>'Absolute counts'!L898/'Absolute counts'!L$1246*10000</f>
        <v>1.8542966269941246</v>
      </c>
      <c r="M898">
        <f>'Absolute counts'!M898/'Absolute counts'!M$1246*10000</f>
        <v>10.733145384031941</v>
      </c>
      <c r="N898">
        <f>'Absolute counts'!N898/'Absolute counts'!N$1246*10000</f>
        <v>7.0776665044523561</v>
      </c>
      <c r="O898">
        <f>'Absolute counts'!O898/'Absolute counts'!O$1246*10000</f>
        <v>2.9732454803385937</v>
      </c>
      <c r="P898">
        <f>'Absolute counts'!P898/'Absolute counts'!P$1246*10000</f>
        <v>8.5034788616092989</v>
      </c>
      <c r="Q898">
        <f t="shared" si="52"/>
        <v>1</v>
      </c>
      <c r="R898">
        <f t="shared" si="53"/>
        <v>0.94632033294494722</v>
      </c>
      <c r="S898">
        <f t="shared" si="54"/>
        <v>6.4503875037852882</v>
      </c>
      <c r="T898">
        <f t="shared" si="55"/>
        <v>6.228366571485263</v>
      </c>
    </row>
    <row r="899" spans="1:20" x14ac:dyDescent="0.25">
      <c r="A899">
        <v>907</v>
      </c>
      <c r="B899" t="s">
        <v>380</v>
      </c>
      <c r="C899">
        <v>68600</v>
      </c>
      <c r="D899">
        <v>51</v>
      </c>
      <c r="E899" s="14">
        <f>'Absolute counts'!E899/'Absolute counts'!E$1246*10000</f>
        <v>11.934172637626459</v>
      </c>
      <c r="F899" s="14">
        <f>'Absolute counts'!F899/'Absolute counts'!F$1246*10000</f>
        <v>1.1021374490958984</v>
      </c>
      <c r="G899" s="14">
        <f>'Absolute counts'!G899/'Absolute counts'!G$1246*10000</f>
        <v>0.3571460459468388</v>
      </c>
      <c r="H899" s="14">
        <f>'Absolute counts'!H899/'Absolute counts'!H$1246*10000</f>
        <v>9.0871843233481133</v>
      </c>
      <c r="I899" s="14">
        <f>'Absolute counts'!I899/'Absolute counts'!I$1246*10000</f>
        <v>10.219894151976852</v>
      </c>
      <c r="J899" s="14">
        <f>'Absolute counts'!J899/'Absolute counts'!J$1246*10000</f>
        <v>3.0414418172180366</v>
      </c>
      <c r="K899" s="14">
        <f>'Absolute counts'!K899/'Absolute counts'!K$1246*10000</f>
        <v>10.77803879246413</v>
      </c>
      <c r="L899" s="14">
        <f>'Absolute counts'!L899/'Absolute counts'!L$1246*10000</f>
        <v>0.96745910973606508</v>
      </c>
      <c r="M899">
        <f>'Absolute counts'!M899/'Absolute counts'!M$1246*10000</f>
        <v>0.83820754427678024</v>
      </c>
      <c r="N899">
        <f>'Absolute counts'!N899/'Absolute counts'!N$1246*10000</f>
        <v>10.270727146991778</v>
      </c>
      <c r="O899">
        <f>'Absolute counts'!O899/'Absolute counts'!O$1246*10000</f>
        <v>3.0576593898750208</v>
      </c>
      <c r="P899">
        <f>'Absolute counts'!P899/'Absolute counts'!P$1246*10000</f>
        <v>3.1808297135065868</v>
      </c>
      <c r="Q899">
        <f t="shared" ref="Q899:Q962" si="56">IF(AND(S899=0,T899=0),0,1)</f>
        <v>1</v>
      </c>
      <c r="R899">
        <f t="shared" ref="R899:R962" si="57">IFERROR(_xlfn.T.TEST(E899:K899,L899:P899,2,2),"")</f>
        <v>0.28855252090086186</v>
      </c>
      <c r="S899">
        <f t="shared" ref="S899:S962" si="58">AVERAGE(E899:K899)</f>
        <v>6.6457164596680469</v>
      </c>
      <c r="T899">
        <f t="shared" ref="T899:T962" si="59">AVERAGE(L899:P899)</f>
        <v>3.6629765808772463</v>
      </c>
    </row>
    <row r="900" spans="1:20" x14ac:dyDescent="0.25">
      <c r="A900">
        <v>908</v>
      </c>
      <c r="B900" t="s">
        <v>381</v>
      </c>
      <c r="C900">
        <v>110900</v>
      </c>
      <c r="D900">
        <v>768</v>
      </c>
      <c r="E900" s="14">
        <f>'Absolute counts'!E900/'Absolute counts'!E$1246*10000</f>
        <v>3.5442284853710517</v>
      </c>
      <c r="F900" s="14">
        <f>'Absolute counts'!F900/'Absolute counts'!F$1246*10000</f>
        <v>3.4877767376452482</v>
      </c>
      <c r="G900" s="14">
        <f>'Absolute counts'!G900/'Absolute counts'!G$1246*10000</f>
        <v>1.6964437182474845</v>
      </c>
      <c r="H900" s="14">
        <f>'Absolute counts'!H900/'Absolute counts'!H$1246*10000</f>
        <v>10.048548911712397</v>
      </c>
      <c r="I900" s="14">
        <f>'Absolute counts'!I900/'Absolute counts'!I$1246*10000</f>
        <v>2.6751713280807925</v>
      </c>
      <c r="J900" s="14">
        <f>'Absolute counts'!J900/'Absolute counts'!J$1246*10000</f>
        <v>3.9973235312008479</v>
      </c>
      <c r="K900" s="14">
        <f>'Absolute counts'!K900/'Absolute counts'!K$1246*10000</f>
        <v>7.5714663076812236</v>
      </c>
      <c r="L900" s="14">
        <f>'Absolute counts'!L900/'Absolute counts'!L$1246*10000</f>
        <v>0.82637132289955562</v>
      </c>
      <c r="M900">
        <f>'Absolute counts'!M900/'Absolute counts'!M$1246*10000</f>
        <v>0.49065807469860306</v>
      </c>
      <c r="N900">
        <f>'Absolute counts'!N900/'Absolute counts'!N$1246*10000</f>
        <v>0.50371812275354522</v>
      </c>
      <c r="O900">
        <f>'Absolute counts'!O900/'Absolute counts'!O$1246*10000</f>
        <v>4.2394541233849976</v>
      </c>
      <c r="P900">
        <f>'Absolute counts'!P900/'Absolute counts'!P$1246*10000</f>
        <v>3.6183077256794127</v>
      </c>
      <c r="Q900">
        <f t="shared" si="56"/>
        <v>1</v>
      </c>
      <c r="R900">
        <f t="shared" si="57"/>
        <v>9.586470063430963E-2</v>
      </c>
      <c r="S900">
        <f t="shared" si="58"/>
        <v>4.717279859991292</v>
      </c>
      <c r="T900">
        <f t="shared" si="59"/>
        <v>1.9357018738832228</v>
      </c>
    </row>
    <row r="901" spans="1:20" x14ac:dyDescent="0.25">
      <c r="A901">
        <v>909</v>
      </c>
      <c r="B901" t="s">
        <v>1027</v>
      </c>
      <c r="C901">
        <v>41300</v>
      </c>
      <c r="D901">
        <v>822</v>
      </c>
      <c r="E901" s="14">
        <f>'Absolute counts'!E901/'Absolute counts'!E$1246*10000</f>
        <v>0</v>
      </c>
      <c r="F901" s="14">
        <f>'Absolute counts'!F901/'Absolute counts'!F$1246*10000</f>
        <v>0</v>
      </c>
      <c r="G901" s="14">
        <f>'Absolute counts'!G901/'Absolute counts'!G$1246*10000</f>
        <v>0</v>
      </c>
      <c r="H901" s="14">
        <f>'Absolute counts'!H901/'Absolute counts'!H$1246*10000</f>
        <v>0</v>
      </c>
      <c r="I901" s="14">
        <f>'Absolute counts'!I901/'Absolute counts'!I$1246*10000</f>
        <v>0</v>
      </c>
      <c r="J901" s="14">
        <f>'Absolute counts'!J901/'Absolute counts'!J$1246*10000</f>
        <v>0</v>
      </c>
      <c r="K901" s="14">
        <f>'Absolute counts'!K901/'Absolute counts'!K$1246*10000</f>
        <v>0</v>
      </c>
      <c r="L901" s="14">
        <f>'Absolute counts'!L901/'Absolute counts'!L$1246*10000</f>
        <v>0</v>
      </c>
      <c r="M901">
        <f>'Absolute counts'!M901/'Absolute counts'!M$1246*10000</f>
        <v>0</v>
      </c>
      <c r="N901">
        <f>'Absolute counts'!N901/'Absolute counts'!N$1246*10000</f>
        <v>0</v>
      </c>
      <c r="O901">
        <f>'Absolute counts'!O901/'Absolute counts'!O$1246*10000</f>
        <v>0</v>
      </c>
      <c r="P901">
        <f>'Absolute counts'!P901/'Absolute counts'!P$1246*10000</f>
        <v>0</v>
      </c>
      <c r="Q901">
        <f t="shared" si="56"/>
        <v>0</v>
      </c>
      <c r="R901" t="str">
        <f t="shared" si="57"/>
        <v/>
      </c>
      <c r="S901">
        <f t="shared" si="58"/>
        <v>0</v>
      </c>
      <c r="T901">
        <f t="shared" si="59"/>
        <v>0</v>
      </c>
    </row>
    <row r="902" spans="1:20" x14ac:dyDescent="0.25">
      <c r="A902">
        <v>910</v>
      </c>
      <c r="B902" t="s">
        <v>382</v>
      </c>
      <c r="C902">
        <v>22500</v>
      </c>
      <c r="D902">
        <v>731</v>
      </c>
      <c r="E902" s="14">
        <f>'Absolute counts'!E902/'Absolute counts'!E$1246*10000</f>
        <v>2.9748278434589808</v>
      </c>
      <c r="F902" s="14">
        <f>'Absolute counts'!F902/'Absolute counts'!F$1246*10000</f>
        <v>1.2416485186017086</v>
      </c>
      <c r="G902" s="14">
        <f>'Absolute counts'!G902/'Absolute counts'!G$1246*10000</f>
        <v>1.6607291136528006</v>
      </c>
      <c r="H902" s="14">
        <f>'Absolute counts'!H902/'Absolute counts'!H$1246*10000</f>
        <v>1.2436700627252244</v>
      </c>
      <c r="I902" s="14">
        <f>'Absolute counts'!I902/'Absolute counts'!I$1246*10000</f>
        <v>0.60407094505050152</v>
      </c>
      <c r="J902" s="14">
        <f>'Absolute counts'!J902/'Absolute counts'!J$1246*10000</f>
        <v>1.0645046360263128</v>
      </c>
      <c r="K902" s="14">
        <f>'Absolute counts'!K902/'Absolute counts'!K$1246*10000</f>
        <v>6.2436345298416063</v>
      </c>
      <c r="L902" s="14">
        <f>'Absolute counts'!L902/'Absolute counts'!L$1246*10000</f>
        <v>1.8341412288746235</v>
      </c>
      <c r="M902">
        <f>'Absolute counts'!M902/'Absolute counts'!M$1246*10000</f>
        <v>0.75643119849367968</v>
      </c>
      <c r="N902">
        <f>'Absolute counts'!N902/'Absolute counts'!N$1246*10000</f>
        <v>2.356376303050483</v>
      </c>
      <c r="O902">
        <f>'Absolute counts'!O902/'Absolute counts'!O$1246*10000</f>
        <v>0.75972518582784254</v>
      </c>
      <c r="P902">
        <f>'Absolute counts'!P902/'Absolute counts'!P$1246*10000</f>
        <v>2.8709494548841685</v>
      </c>
      <c r="Q902">
        <f t="shared" si="56"/>
        <v>1</v>
      </c>
      <c r="R902">
        <f t="shared" si="57"/>
        <v>0.65993942862257127</v>
      </c>
      <c r="S902">
        <f t="shared" si="58"/>
        <v>2.1475836641938768</v>
      </c>
      <c r="T902">
        <f t="shared" si="59"/>
        <v>1.7155246742261592</v>
      </c>
    </row>
    <row r="903" spans="1:20" x14ac:dyDescent="0.25">
      <c r="A903">
        <v>911</v>
      </c>
      <c r="B903" t="s">
        <v>383</v>
      </c>
      <c r="C903">
        <v>99300</v>
      </c>
      <c r="D903">
        <v>967</v>
      </c>
      <c r="E903" s="14">
        <f>'Absolute counts'!E903/'Absolute counts'!E$1246*10000</f>
        <v>0</v>
      </c>
      <c r="F903" s="14">
        <f>'Absolute counts'!F903/'Absolute counts'!F$1246*10000</f>
        <v>0</v>
      </c>
      <c r="G903" s="14">
        <f>'Absolute counts'!G903/'Absolute counts'!G$1246*10000</f>
        <v>0</v>
      </c>
      <c r="H903" s="14">
        <f>'Absolute counts'!H903/'Absolute counts'!H$1246*10000</f>
        <v>0</v>
      </c>
      <c r="I903" s="14">
        <f>'Absolute counts'!I903/'Absolute counts'!I$1246*10000</f>
        <v>0</v>
      </c>
      <c r="J903" s="14">
        <f>'Absolute counts'!J903/'Absolute counts'!J$1246*10000</f>
        <v>0</v>
      </c>
      <c r="K903" s="14">
        <f>'Absolute counts'!K903/'Absolute counts'!K$1246*10000</f>
        <v>0.55090892910367117</v>
      </c>
      <c r="L903" s="14">
        <f>'Absolute counts'!L903/'Absolute counts'!L$1246*10000</f>
        <v>0</v>
      </c>
      <c r="M903">
        <f>'Absolute counts'!M903/'Absolute counts'!M$1246*10000</f>
        <v>0</v>
      </c>
      <c r="N903">
        <f>'Absolute counts'!N903/'Absolute counts'!N$1246*10000</f>
        <v>0</v>
      </c>
      <c r="O903">
        <f>'Absolute counts'!O903/'Absolute counts'!O$1246*10000</f>
        <v>0</v>
      </c>
      <c r="P903">
        <f>'Absolute counts'!P903/'Absolute counts'!P$1246*10000</f>
        <v>0.40102151115842355</v>
      </c>
      <c r="Q903">
        <f t="shared" si="56"/>
        <v>1</v>
      </c>
      <c r="R903">
        <f t="shared" si="57"/>
        <v>0.98986940040293003</v>
      </c>
      <c r="S903">
        <f t="shared" si="58"/>
        <v>7.8701275586238739E-2</v>
      </c>
      <c r="T903">
        <f t="shared" si="59"/>
        <v>8.0204302231684704E-2</v>
      </c>
    </row>
    <row r="904" spans="1:20" x14ac:dyDescent="0.25">
      <c r="A904">
        <v>912</v>
      </c>
      <c r="B904" t="s">
        <v>1028</v>
      </c>
      <c r="C904">
        <v>55000</v>
      </c>
      <c r="D904">
        <v>645</v>
      </c>
      <c r="E904" s="14">
        <f>'Absolute counts'!E904/'Absolute counts'!E$1246*10000</f>
        <v>0</v>
      </c>
      <c r="F904" s="14">
        <f>'Absolute counts'!F904/'Absolute counts'!F$1246*10000</f>
        <v>0</v>
      </c>
      <c r="G904" s="14">
        <f>'Absolute counts'!G904/'Absolute counts'!G$1246*10000</f>
        <v>0</v>
      </c>
      <c r="H904" s="14">
        <f>'Absolute counts'!H904/'Absolute counts'!H$1246*10000</f>
        <v>0</v>
      </c>
      <c r="I904" s="14">
        <f>'Absolute counts'!I904/'Absolute counts'!I$1246*10000</f>
        <v>0</v>
      </c>
      <c r="J904" s="14">
        <f>'Absolute counts'!J904/'Absolute counts'!J$1246*10000</f>
        <v>0</v>
      </c>
      <c r="K904" s="14">
        <f>'Absolute counts'!K904/'Absolute counts'!K$1246*10000</f>
        <v>0</v>
      </c>
      <c r="L904" s="14">
        <f>'Absolute counts'!L904/'Absolute counts'!L$1246*10000</f>
        <v>0</v>
      </c>
      <c r="M904">
        <f>'Absolute counts'!M904/'Absolute counts'!M$1246*10000</f>
        <v>0</v>
      </c>
      <c r="N904">
        <f>'Absolute counts'!N904/'Absolute counts'!N$1246*10000</f>
        <v>0</v>
      </c>
      <c r="O904">
        <f>'Absolute counts'!O904/'Absolute counts'!O$1246*10000</f>
        <v>0</v>
      </c>
      <c r="P904">
        <f>'Absolute counts'!P904/'Absolute counts'!P$1246*10000</f>
        <v>0</v>
      </c>
      <c r="Q904">
        <f t="shared" si="56"/>
        <v>0</v>
      </c>
      <c r="R904" t="str">
        <f t="shared" si="57"/>
        <v/>
      </c>
      <c r="S904">
        <f t="shared" si="58"/>
        <v>0</v>
      </c>
      <c r="T904">
        <f t="shared" si="59"/>
        <v>0</v>
      </c>
    </row>
    <row r="905" spans="1:20" x14ac:dyDescent="0.25">
      <c r="A905">
        <v>913</v>
      </c>
      <c r="B905" t="s">
        <v>1029</v>
      </c>
      <c r="C905">
        <v>13700</v>
      </c>
      <c r="D905">
        <v>669</v>
      </c>
      <c r="E905" s="14">
        <f>'Absolute counts'!E905/'Absolute counts'!E$1246*10000</f>
        <v>0</v>
      </c>
      <c r="F905" s="14">
        <f>'Absolute counts'!F905/'Absolute counts'!F$1246*10000</f>
        <v>0</v>
      </c>
      <c r="G905" s="14">
        <f>'Absolute counts'!G905/'Absolute counts'!G$1246*10000</f>
        <v>0</v>
      </c>
      <c r="H905" s="14">
        <f>'Absolute counts'!H905/'Absolute counts'!H$1246*10000</f>
        <v>0</v>
      </c>
      <c r="I905" s="14">
        <f>'Absolute counts'!I905/'Absolute counts'!I$1246*10000</f>
        <v>0</v>
      </c>
      <c r="J905" s="14">
        <f>'Absolute counts'!J905/'Absolute counts'!J$1246*10000</f>
        <v>0</v>
      </c>
      <c r="K905" s="14">
        <f>'Absolute counts'!K905/'Absolute counts'!K$1246*10000</f>
        <v>0</v>
      </c>
      <c r="L905" s="14">
        <f>'Absolute counts'!L905/'Absolute counts'!L$1246*10000</f>
        <v>0</v>
      </c>
      <c r="M905">
        <f>'Absolute counts'!M905/'Absolute counts'!M$1246*10000</f>
        <v>0</v>
      </c>
      <c r="N905">
        <f>'Absolute counts'!N905/'Absolute counts'!N$1246*10000</f>
        <v>0</v>
      </c>
      <c r="O905">
        <f>'Absolute counts'!O905/'Absolute counts'!O$1246*10000</f>
        <v>0</v>
      </c>
      <c r="P905">
        <f>'Absolute counts'!P905/'Absolute counts'!P$1246*10000</f>
        <v>0</v>
      </c>
      <c r="Q905">
        <f t="shared" si="56"/>
        <v>0</v>
      </c>
      <c r="R905" t="str">
        <f t="shared" si="57"/>
        <v/>
      </c>
      <c r="S905">
        <f t="shared" si="58"/>
        <v>0</v>
      </c>
      <c r="T905">
        <f t="shared" si="59"/>
        <v>0</v>
      </c>
    </row>
    <row r="906" spans="1:20" x14ac:dyDescent="0.25">
      <c r="A906">
        <v>914</v>
      </c>
      <c r="B906" t="s">
        <v>384</v>
      </c>
      <c r="C906">
        <v>73100</v>
      </c>
      <c r="D906">
        <v>141</v>
      </c>
      <c r="E906" s="14">
        <f>'Absolute counts'!E906/'Absolute counts'!E$1246*10000</f>
        <v>0</v>
      </c>
      <c r="F906" s="14">
        <f>'Absolute counts'!F906/'Absolute counts'!F$1246*10000</f>
        <v>0</v>
      </c>
      <c r="G906" s="14">
        <f>'Absolute counts'!G906/'Absolute counts'!G$1246*10000</f>
        <v>0</v>
      </c>
      <c r="H906" s="14">
        <f>'Absolute counts'!H906/'Absolute counts'!H$1246*10000</f>
        <v>0</v>
      </c>
      <c r="I906" s="14">
        <f>'Absolute counts'!I906/'Absolute counts'!I$1246*10000</f>
        <v>0</v>
      </c>
      <c r="J906" s="14">
        <f>'Absolute counts'!J906/'Absolute counts'!J$1246*10000</f>
        <v>0</v>
      </c>
      <c r="K906" s="14">
        <f>'Absolute counts'!K906/'Absolute counts'!K$1246*10000</f>
        <v>0</v>
      </c>
      <c r="L906" s="14">
        <f>'Absolute counts'!L906/'Absolute counts'!L$1246*10000</f>
        <v>0</v>
      </c>
      <c r="M906">
        <f>'Absolute counts'!M906/'Absolute counts'!M$1246*10000</f>
        <v>0</v>
      </c>
      <c r="N906">
        <f>'Absolute counts'!N906/'Absolute counts'!N$1246*10000</f>
        <v>0</v>
      </c>
      <c r="O906">
        <f>'Absolute counts'!O906/'Absolute counts'!O$1246*10000</f>
        <v>0</v>
      </c>
      <c r="P906">
        <f>'Absolute counts'!P906/'Absolute counts'!P$1246*10000</f>
        <v>2.7342375760801604E-2</v>
      </c>
      <c r="Q906">
        <f t="shared" si="56"/>
        <v>1</v>
      </c>
      <c r="R906">
        <f t="shared" si="57"/>
        <v>0.25498114530639771</v>
      </c>
      <c r="S906">
        <f t="shared" si="58"/>
        <v>0</v>
      </c>
      <c r="T906">
        <f t="shared" si="59"/>
        <v>5.4684751521603212E-3</v>
      </c>
    </row>
    <row r="907" spans="1:20" x14ac:dyDescent="0.25">
      <c r="A907">
        <v>915</v>
      </c>
      <c r="B907" t="s">
        <v>1030</v>
      </c>
      <c r="C907">
        <v>86400</v>
      </c>
      <c r="D907">
        <v>890</v>
      </c>
      <c r="E907" s="14">
        <f>'Absolute counts'!E907/'Absolute counts'!E$1246*10000</f>
        <v>0</v>
      </c>
      <c r="F907" s="14">
        <f>'Absolute counts'!F907/'Absolute counts'!F$1246*10000</f>
        <v>0</v>
      </c>
      <c r="G907" s="14">
        <f>'Absolute counts'!G907/'Absolute counts'!G$1246*10000</f>
        <v>0</v>
      </c>
      <c r="H907" s="14">
        <f>'Absolute counts'!H907/'Absolute counts'!H$1246*10000</f>
        <v>0</v>
      </c>
      <c r="I907" s="14">
        <f>'Absolute counts'!I907/'Absolute counts'!I$1246*10000</f>
        <v>0</v>
      </c>
      <c r="J907" s="14">
        <f>'Absolute counts'!J907/'Absolute counts'!J$1246*10000</f>
        <v>0</v>
      </c>
      <c r="K907" s="14">
        <f>'Absolute counts'!K907/'Absolute counts'!K$1246*10000</f>
        <v>0</v>
      </c>
      <c r="L907" s="14">
        <f>'Absolute counts'!L907/'Absolute counts'!L$1246*10000</f>
        <v>0</v>
      </c>
      <c r="M907">
        <f>'Absolute counts'!M907/'Absolute counts'!M$1246*10000</f>
        <v>0</v>
      </c>
      <c r="N907">
        <f>'Absolute counts'!N907/'Absolute counts'!N$1246*10000</f>
        <v>0</v>
      </c>
      <c r="O907">
        <f>'Absolute counts'!O907/'Absolute counts'!O$1246*10000</f>
        <v>0</v>
      </c>
      <c r="P907">
        <f>'Absolute counts'!P907/'Absolute counts'!P$1246*10000</f>
        <v>0</v>
      </c>
      <c r="Q907">
        <f t="shared" si="56"/>
        <v>0</v>
      </c>
      <c r="R907" t="str">
        <f t="shared" si="57"/>
        <v/>
      </c>
      <c r="S907">
        <f t="shared" si="58"/>
        <v>0</v>
      </c>
      <c r="T907">
        <f t="shared" si="59"/>
        <v>0</v>
      </c>
    </row>
    <row r="908" spans="1:20" x14ac:dyDescent="0.25">
      <c r="A908">
        <v>916</v>
      </c>
      <c r="B908" t="s">
        <v>1031</v>
      </c>
      <c r="C908">
        <v>98500</v>
      </c>
      <c r="D908">
        <v>848</v>
      </c>
      <c r="E908" s="14">
        <f>'Absolute counts'!E908/'Absolute counts'!E$1246*10000</f>
        <v>0</v>
      </c>
      <c r="F908" s="14">
        <f>'Absolute counts'!F908/'Absolute counts'!F$1246*10000</f>
        <v>0</v>
      </c>
      <c r="G908" s="14">
        <f>'Absolute counts'!G908/'Absolute counts'!G$1246*10000</f>
        <v>0</v>
      </c>
      <c r="H908" s="14">
        <f>'Absolute counts'!H908/'Absolute counts'!H$1246*10000</f>
        <v>0</v>
      </c>
      <c r="I908" s="14">
        <f>'Absolute counts'!I908/'Absolute counts'!I$1246*10000</f>
        <v>0</v>
      </c>
      <c r="J908" s="14">
        <f>'Absolute counts'!J908/'Absolute counts'!J$1246*10000</f>
        <v>0</v>
      </c>
      <c r="K908" s="14">
        <f>'Absolute counts'!K908/'Absolute counts'!K$1246*10000</f>
        <v>0</v>
      </c>
      <c r="L908" s="14">
        <f>'Absolute counts'!L908/'Absolute counts'!L$1246*10000</f>
        <v>0</v>
      </c>
      <c r="M908">
        <f>'Absolute counts'!M908/'Absolute counts'!M$1246*10000</f>
        <v>0</v>
      </c>
      <c r="N908">
        <f>'Absolute counts'!N908/'Absolute counts'!N$1246*10000</f>
        <v>0</v>
      </c>
      <c r="O908">
        <f>'Absolute counts'!O908/'Absolute counts'!O$1246*10000</f>
        <v>0</v>
      </c>
      <c r="P908">
        <f>'Absolute counts'!P908/'Absolute counts'!P$1246*10000</f>
        <v>0</v>
      </c>
      <c r="Q908">
        <f t="shared" si="56"/>
        <v>0</v>
      </c>
      <c r="R908" t="str">
        <f t="shared" si="57"/>
        <v/>
      </c>
      <c r="S908">
        <f t="shared" si="58"/>
        <v>0</v>
      </c>
      <c r="T908">
        <f t="shared" si="59"/>
        <v>0</v>
      </c>
    </row>
    <row r="909" spans="1:20" x14ac:dyDescent="0.25">
      <c r="A909">
        <v>917</v>
      </c>
      <c r="B909" t="s">
        <v>1032</v>
      </c>
      <c r="C909">
        <v>101500</v>
      </c>
      <c r="D909">
        <v>967</v>
      </c>
      <c r="E909" s="14">
        <f>'Absolute counts'!E909/'Absolute counts'!E$1246*10000</f>
        <v>0</v>
      </c>
      <c r="F909" s="14">
        <f>'Absolute counts'!F909/'Absolute counts'!F$1246*10000</f>
        <v>0</v>
      </c>
      <c r="G909" s="14">
        <f>'Absolute counts'!G909/'Absolute counts'!G$1246*10000</f>
        <v>0</v>
      </c>
      <c r="H909" s="14">
        <f>'Absolute counts'!H909/'Absolute counts'!H$1246*10000</f>
        <v>0</v>
      </c>
      <c r="I909" s="14">
        <f>'Absolute counts'!I909/'Absolute counts'!I$1246*10000</f>
        <v>0</v>
      </c>
      <c r="J909" s="14">
        <f>'Absolute counts'!J909/'Absolute counts'!J$1246*10000</f>
        <v>0</v>
      </c>
      <c r="K909" s="14">
        <f>'Absolute counts'!K909/'Absolute counts'!K$1246*10000</f>
        <v>0</v>
      </c>
      <c r="L909" s="14">
        <f>'Absolute counts'!L909/'Absolute counts'!L$1246*10000</f>
        <v>0</v>
      </c>
      <c r="M909">
        <f>'Absolute counts'!M909/'Absolute counts'!M$1246*10000</f>
        <v>0</v>
      </c>
      <c r="N909">
        <f>'Absolute counts'!N909/'Absolute counts'!N$1246*10000</f>
        <v>0</v>
      </c>
      <c r="O909">
        <f>'Absolute counts'!O909/'Absolute counts'!O$1246*10000</f>
        <v>0</v>
      </c>
      <c r="P909">
        <f>'Absolute counts'!P909/'Absolute counts'!P$1246*10000</f>
        <v>0</v>
      </c>
      <c r="Q909">
        <f t="shared" si="56"/>
        <v>0</v>
      </c>
      <c r="R909" t="str">
        <f t="shared" si="57"/>
        <v/>
      </c>
      <c r="S909">
        <f t="shared" si="58"/>
        <v>0</v>
      </c>
      <c r="T909">
        <f t="shared" si="59"/>
        <v>0</v>
      </c>
    </row>
    <row r="910" spans="1:20" x14ac:dyDescent="0.25">
      <c r="A910">
        <v>918</v>
      </c>
      <c r="B910" t="s">
        <v>385</v>
      </c>
      <c r="C910">
        <v>41350</v>
      </c>
      <c r="D910">
        <v>909</v>
      </c>
      <c r="E910" s="14">
        <f>'Absolute counts'!E910/'Absolute counts'!E$1246*10000</f>
        <v>19.568789407753609</v>
      </c>
      <c r="F910" s="14">
        <f>'Absolute counts'!F910/'Absolute counts'!F$1246*10000</f>
        <v>65.458593812126026</v>
      </c>
      <c r="G910" s="14">
        <f>'Absolute counts'!G910/'Absolute counts'!G$1246*10000</f>
        <v>338.68159537138723</v>
      </c>
      <c r="H910" s="14">
        <f>'Absolute counts'!H910/'Absolute counts'!H$1246*10000</f>
        <v>275.17916860274812</v>
      </c>
      <c r="I910" s="14">
        <f>'Absolute counts'!I910/'Absolute counts'!I$1246*10000</f>
        <v>91.744815776853741</v>
      </c>
      <c r="J910" s="14">
        <f>'Absolute counts'!J910/'Absolute counts'!J$1246*10000</f>
        <v>266.03926066894343</v>
      </c>
      <c r="K910" s="14">
        <f>'Absolute counts'!K910/'Absolute counts'!K$1246*10000</f>
        <v>114.25003637411518</v>
      </c>
      <c r="L910" s="14">
        <f>'Absolute counts'!L910/'Absolute counts'!L$1246*10000</f>
        <v>66.170172026322945</v>
      </c>
      <c r="M910">
        <f>'Absolute counts'!M910/'Absolute counts'!M$1246*10000</f>
        <v>270.3730432453761</v>
      </c>
      <c r="N910">
        <f>'Absolute counts'!N910/'Absolute counts'!N$1246*10000</f>
        <v>66.635931323583407</v>
      </c>
      <c r="O910">
        <f>'Absolute counts'!O910/'Absolute counts'!O$1246*10000</f>
        <v>110.59160081600112</v>
      </c>
      <c r="P910">
        <f>'Absolute counts'!P910/'Absolute counts'!P$1246*10000</f>
        <v>67.025277114978337</v>
      </c>
      <c r="Q910">
        <f t="shared" si="56"/>
        <v>1</v>
      </c>
      <c r="R910">
        <f t="shared" si="57"/>
        <v>0.44884706602798174</v>
      </c>
      <c r="S910">
        <f t="shared" si="58"/>
        <v>167.27460857341819</v>
      </c>
      <c r="T910">
        <f t="shared" si="59"/>
        <v>116.15920490525237</v>
      </c>
    </row>
    <row r="911" spans="1:20" x14ac:dyDescent="0.25">
      <c r="A911">
        <v>919</v>
      </c>
      <c r="B911" t="s">
        <v>386</v>
      </c>
      <c r="C911">
        <v>19300</v>
      </c>
      <c r="D911">
        <v>39</v>
      </c>
      <c r="E911" s="14">
        <f>'Absolute counts'!E911/'Absolute counts'!E$1246*10000</f>
        <v>10.028423550410551</v>
      </c>
      <c r="F911" s="14">
        <f>'Absolute counts'!F911/'Absolute counts'!F$1246*10000</f>
        <v>2.553052571956322</v>
      </c>
      <c r="G911" s="14">
        <f>'Absolute counts'!G911/'Absolute counts'!G$1246*10000</f>
        <v>10.785810587594531</v>
      </c>
      <c r="H911" s="14">
        <f>'Absolute counts'!H911/'Absolute counts'!H$1246*10000</f>
        <v>6.9279289383711893</v>
      </c>
      <c r="I911" s="14">
        <f>'Absolute counts'!I911/'Absolute counts'!I$1246*10000</f>
        <v>7.0269477281384871</v>
      </c>
      <c r="J911" s="14">
        <f>'Absolute counts'!J911/'Absolute counts'!J$1246*10000</f>
        <v>1.4772717397916177</v>
      </c>
      <c r="K911" s="14">
        <f>'Absolute counts'!K911/'Absolute counts'!K$1246*10000</f>
        <v>29.664326951736143</v>
      </c>
      <c r="L911" s="14">
        <f>'Absolute counts'!L911/'Absolute counts'!L$1246*10000</f>
        <v>11.629664714952282</v>
      </c>
      <c r="M911">
        <f>'Absolute counts'!M911/'Absolute counts'!M$1246*10000</f>
        <v>8.5251840478882279</v>
      </c>
      <c r="N911">
        <f>'Absolute counts'!N911/'Absolute counts'!N$1246*10000</f>
        <v>17.245942507833242</v>
      </c>
      <c r="O911">
        <f>'Absolute counts'!O911/'Absolute counts'!O$1246*10000</f>
        <v>2.7669003681384385</v>
      </c>
      <c r="P911">
        <f>'Absolute counts'!P911/'Absolute counts'!P$1246*10000</f>
        <v>32.181976270463487</v>
      </c>
      <c r="Q911">
        <f t="shared" si="56"/>
        <v>1</v>
      </c>
      <c r="R911">
        <f t="shared" si="57"/>
        <v>0.44944161907847047</v>
      </c>
      <c r="S911">
        <f t="shared" si="58"/>
        <v>9.780537438285549</v>
      </c>
      <c r="T911">
        <f t="shared" si="59"/>
        <v>14.469933581855134</v>
      </c>
    </row>
    <row r="912" spans="1:20" x14ac:dyDescent="0.25">
      <c r="A912">
        <v>920</v>
      </c>
      <c r="B912" t="s">
        <v>387</v>
      </c>
      <c r="C912">
        <v>55400</v>
      </c>
      <c r="D912">
        <v>645</v>
      </c>
      <c r="E912" s="14">
        <f>'Absolute counts'!E912/'Absolute counts'!E$1246*10000</f>
        <v>0</v>
      </c>
      <c r="F912" s="14">
        <f>'Absolute counts'!F912/'Absolute counts'!F$1246*10000</f>
        <v>0</v>
      </c>
      <c r="G912" s="14">
        <f>'Absolute counts'!G912/'Absolute counts'!G$1246*10000</f>
        <v>0.51786176662291628</v>
      </c>
      <c r="H912" s="14">
        <f>'Absolute counts'!H912/'Absolute counts'!H$1246*10000</f>
        <v>9.9188409910600711E-2</v>
      </c>
      <c r="I912" s="14">
        <f>'Absolute counts'!I912/'Absolute counts'!I$1246*10000</f>
        <v>0</v>
      </c>
      <c r="J912" s="14">
        <f>'Absolute counts'!J912/'Absolute counts'!J$1246*10000</f>
        <v>0</v>
      </c>
      <c r="K912" s="14">
        <f>'Absolute counts'!K912/'Absolute counts'!K$1246*10000</f>
        <v>0.18363630970122372</v>
      </c>
      <c r="L912" s="14">
        <f>'Absolute counts'!L912/'Absolute counts'!L$1246*10000</f>
        <v>0</v>
      </c>
      <c r="M912">
        <f>'Absolute counts'!M912/'Absolute counts'!M$1246*10000</f>
        <v>0.32710538313240206</v>
      </c>
      <c r="N912">
        <f>'Absolute counts'!N912/'Absolute counts'!N$1246*10000</f>
        <v>0</v>
      </c>
      <c r="O912">
        <f>'Absolute counts'!O912/'Absolute counts'!O$1246*10000</f>
        <v>0.71282856941871642</v>
      </c>
      <c r="P912">
        <f>'Absolute counts'!P912/'Absolute counts'!P$1246*10000</f>
        <v>1.5038306668440884</v>
      </c>
      <c r="Q912">
        <f t="shared" si="56"/>
        <v>1</v>
      </c>
      <c r="R912">
        <f t="shared" si="57"/>
        <v>0.14374900839738947</v>
      </c>
      <c r="S912">
        <f t="shared" si="58"/>
        <v>0.1143837837478201</v>
      </c>
      <c r="T912">
        <f t="shared" si="59"/>
        <v>0.50875292387904136</v>
      </c>
    </row>
    <row r="913" spans="1:20" x14ac:dyDescent="0.25">
      <c r="A913">
        <v>921</v>
      </c>
      <c r="B913" t="s">
        <v>1033</v>
      </c>
      <c r="C913">
        <v>3200</v>
      </c>
      <c r="D913">
        <v>322</v>
      </c>
      <c r="E913" s="14">
        <f>'Absolute counts'!E913/'Absolute counts'!E$1246*10000</f>
        <v>0</v>
      </c>
      <c r="F913" s="14">
        <f>'Absolute counts'!F913/'Absolute counts'!F$1246*10000</f>
        <v>0</v>
      </c>
      <c r="G913" s="14">
        <f>'Absolute counts'!G913/'Absolute counts'!G$1246*10000</f>
        <v>0</v>
      </c>
      <c r="H913" s="14">
        <f>'Absolute counts'!H913/'Absolute counts'!H$1246*10000</f>
        <v>0</v>
      </c>
      <c r="I913" s="14">
        <f>'Absolute counts'!I913/'Absolute counts'!I$1246*10000</f>
        <v>0</v>
      </c>
      <c r="J913" s="14">
        <f>'Absolute counts'!J913/'Absolute counts'!J$1246*10000</f>
        <v>0</v>
      </c>
      <c r="K913" s="14">
        <f>'Absolute counts'!K913/'Absolute counts'!K$1246*10000</f>
        <v>0</v>
      </c>
      <c r="L913" s="14">
        <f>'Absolute counts'!L913/'Absolute counts'!L$1246*10000</f>
        <v>0</v>
      </c>
      <c r="M913">
        <f>'Absolute counts'!M913/'Absolute counts'!M$1246*10000</f>
        <v>0</v>
      </c>
      <c r="N913">
        <f>'Absolute counts'!N913/'Absolute counts'!N$1246*10000</f>
        <v>0</v>
      </c>
      <c r="O913">
        <f>'Absolute counts'!O913/'Absolute counts'!O$1246*10000</f>
        <v>0</v>
      </c>
      <c r="P913">
        <f>'Absolute counts'!P913/'Absolute counts'!P$1246*10000</f>
        <v>0</v>
      </c>
      <c r="Q913">
        <f t="shared" si="56"/>
        <v>0</v>
      </c>
      <c r="R913" t="str">
        <f t="shared" si="57"/>
        <v/>
      </c>
      <c r="S913">
        <f t="shared" si="58"/>
        <v>0</v>
      </c>
      <c r="T913">
        <f t="shared" si="59"/>
        <v>0</v>
      </c>
    </row>
    <row r="914" spans="1:20" x14ac:dyDescent="0.25">
      <c r="A914">
        <v>922</v>
      </c>
      <c r="B914" t="s">
        <v>1034</v>
      </c>
      <c r="C914">
        <v>28700</v>
      </c>
      <c r="D914">
        <v>315</v>
      </c>
      <c r="E914" s="14">
        <f>'Absolute counts'!E914/'Absolute counts'!E$1246*10000</f>
        <v>0</v>
      </c>
      <c r="F914" s="14">
        <f>'Absolute counts'!F914/'Absolute counts'!F$1246*10000</f>
        <v>0</v>
      </c>
      <c r="G914" s="14">
        <f>'Absolute counts'!G914/'Absolute counts'!G$1246*10000</f>
        <v>0</v>
      </c>
      <c r="H914" s="14">
        <f>'Absolute counts'!H914/'Absolute counts'!H$1246*10000</f>
        <v>0</v>
      </c>
      <c r="I914" s="14">
        <f>'Absolute counts'!I914/'Absolute counts'!I$1246*10000</f>
        <v>0</v>
      </c>
      <c r="J914" s="14">
        <f>'Absolute counts'!J914/'Absolute counts'!J$1246*10000</f>
        <v>0</v>
      </c>
      <c r="K914" s="14">
        <f>'Absolute counts'!K914/'Absolute counts'!K$1246*10000</f>
        <v>0</v>
      </c>
      <c r="L914" s="14">
        <f>'Absolute counts'!L914/'Absolute counts'!L$1246*10000</f>
        <v>0</v>
      </c>
      <c r="M914">
        <f>'Absolute counts'!M914/'Absolute counts'!M$1246*10000</f>
        <v>0</v>
      </c>
      <c r="N914">
        <f>'Absolute counts'!N914/'Absolute counts'!N$1246*10000</f>
        <v>0</v>
      </c>
      <c r="O914">
        <f>'Absolute counts'!O914/'Absolute counts'!O$1246*10000</f>
        <v>0</v>
      </c>
      <c r="P914">
        <f>'Absolute counts'!P914/'Absolute counts'!P$1246*10000</f>
        <v>0</v>
      </c>
      <c r="Q914">
        <f t="shared" si="56"/>
        <v>0</v>
      </c>
      <c r="R914" t="str">
        <f t="shared" si="57"/>
        <v/>
      </c>
      <c r="S914">
        <f t="shared" si="58"/>
        <v>0</v>
      </c>
      <c r="T914">
        <f t="shared" si="59"/>
        <v>0</v>
      </c>
    </row>
    <row r="915" spans="1:20" x14ac:dyDescent="0.25">
      <c r="A915">
        <v>923</v>
      </c>
      <c r="B915" t="s">
        <v>1035</v>
      </c>
      <c r="C915">
        <v>86500</v>
      </c>
      <c r="D915">
        <v>890</v>
      </c>
      <c r="E915" s="14">
        <f>'Absolute counts'!E915/'Absolute counts'!E$1246*10000</f>
        <v>0</v>
      </c>
      <c r="F915" s="14">
        <f>'Absolute counts'!F915/'Absolute counts'!F$1246*10000</f>
        <v>0</v>
      </c>
      <c r="G915" s="14">
        <f>'Absolute counts'!G915/'Absolute counts'!G$1246*10000</f>
        <v>0</v>
      </c>
      <c r="H915" s="14">
        <f>'Absolute counts'!H915/'Absolute counts'!H$1246*10000</f>
        <v>0</v>
      </c>
      <c r="I915" s="14">
        <f>'Absolute counts'!I915/'Absolute counts'!I$1246*10000</f>
        <v>0</v>
      </c>
      <c r="J915" s="14">
        <f>'Absolute counts'!J915/'Absolute counts'!J$1246*10000</f>
        <v>0</v>
      </c>
      <c r="K915" s="14">
        <f>'Absolute counts'!K915/'Absolute counts'!K$1246*10000</f>
        <v>0</v>
      </c>
      <c r="L915" s="14">
        <f>'Absolute counts'!L915/'Absolute counts'!L$1246*10000</f>
        <v>0</v>
      </c>
      <c r="M915">
        <f>'Absolute counts'!M915/'Absolute counts'!M$1246*10000</f>
        <v>0</v>
      </c>
      <c r="N915">
        <f>'Absolute counts'!N915/'Absolute counts'!N$1246*10000</f>
        <v>0</v>
      </c>
      <c r="O915">
        <f>'Absolute counts'!O915/'Absolute counts'!O$1246*10000</f>
        <v>0</v>
      </c>
      <c r="P915">
        <f>'Absolute counts'!P915/'Absolute counts'!P$1246*10000</f>
        <v>0</v>
      </c>
      <c r="Q915">
        <f t="shared" si="56"/>
        <v>0</v>
      </c>
      <c r="R915" t="str">
        <f t="shared" si="57"/>
        <v/>
      </c>
      <c r="S915">
        <f t="shared" si="58"/>
        <v>0</v>
      </c>
      <c r="T915">
        <f t="shared" si="59"/>
        <v>0</v>
      </c>
    </row>
    <row r="916" spans="1:20" x14ac:dyDescent="0.25">
      <c r="A916">
        <v>924</v>
      </c>
      <c r="B916" t="s">
        <v>388</v>
      </c>
      <c r="C916">
        <v>107100</v>
      </c>
      <c r="D916">
        <v>784</v>
      </c>
      <c r="E916" s="14">
        <f>'Absolute counts'!E916/'Absolute counts'!E$1246*10000</f>
        <v>45.505569667911601</v>
      </c>
      <c r="F916" s="14">
        <f>'Absolute counts'!F916/'Absolute counts'!F$1246*10000</f>
        <v>81.627926767849388</v>
      </c>
      <c r="G916" s="14">
        <f>'Absolute counts'!G916/'Absolute counts'!G$1246*10000</f>
        <v>30.750274556022823</v>
      </c>
      <c r="H916" s="14">
        <f>'Absolute counts'!H916/'Absolute counts'!H$1246*10000</f>
        <v>53.416773675701208</v>
      </c>
      <c r="I916" s="14">
        <f>'Absolute counts'!I916/'Absolute counts'!I$1246*10000</f>
        <v>32.410255398729973</v>
      </c>
      <c r="J916" s="14">
        <f>'Absolute counts'!J916/'Absolute counts'!J$1246*10000</f>
        <v>54.528706865837655</v>
      </c>
      <c r="K916" s="14">
        <f>'Absolute counts'!K916/'Absolute counts'!K$1246*10000</f>
        <v>32.870899436519046</v>
      </c>
      <c r="L916" s="14">
        <f>'Absolute counts'!L916/'Absolute counts'!L$1246*10000</f>
        <v>58.531276139031938</v>
      </c>
      <c r="M916">
        <f>'Absolute counts'!M916/'Absolute counts'!M$1246*10000</f>
        <v>48.636481654499029</v>
      </c>
      <c r="N916">
        <f>'Absolute counts'!N916/'Absolute counts'!N$1246*10000</f>
        <v>32.485550119953217</v>
      </c>
      <c r="O916">
        <f>'Absolute counts'!O916/'Absolute counts'!O$1246*10000</f>
        <v>37.029568316645957</v>
      </c>
      <c r="P916">
        <f>'Absolute counts'!P916/'Absolute counts'!P$1246*10000</f>
        <v>20.178673311471584</v>
      </c>
      <c r="Q916">
        <f t="shared" si="56"/>
        <v>1</v>
      </c>
      <c r="R916">
        <f t="shared" si="57"/>
        <v>0.44106383707837504</v>
      </c>
      <c r="S916">
        <f t="shared" si="58"/>
        <v>47.301486624081676</v>
      </c>
      <c r="T916">
        <f t="shared" si="59"/>
        <v>39.372309908320346</v>
      </c>
    </row>
    <row r="917" spans="1:20" x14ac:dyDescent="0.25">
      <c r="A917">
        <v>925</v>
      </c>
      <c r="B917" t="s">
        <v>1036</v>
      </c>
      <c r="C917">
        <v>101900</v>
      </c>
      <c r="D917">
        <v>967</v>
      </c>
      <c r="E917" s="14">
        <f>'Absolute counts'!E917/'Absolute counts'!E$1246*10000</f>
        <v>0</v>
      </c>
      <c r="F917" s="14">
        <f>'Absolute counts'!F917/'Absolute counts'!F$1246*10000</f>
        <v>0</v>
      </c>
      <c r="G917" s="14">
        <f>'Absolute counts'!G917/'Absolute counts'!G$1246*10000</f>
        <v>0</v>
      </c>
      <c r="H917" s="14">
        <f>'Absolute counts'!H917/'Absolute counts'!H$1246*10000</f>
        <v>0</v>
      </c>
      <c r="I917" s="14">
        <f>'Absolute counts'!I917/'Absolute counts'!I$1246*10000</f>
        <v>0</v>
      </c>
      <c r="J917" s="14">
        <f>'Absolute counts'!J917/'Absolute counts'!J$1246*10000</f>
        <v>0</v>
      </c>
      <c r="K917" s="14">
        <f>'Absolute counts'!K917/'Absolute counts'!K$1246*10000</f>
        <v>0</v>
      </c>
      <c r="L917" s="14">
        <f>'Absolute counts'!L917/'Absolute counts'!L$1246*10000</f>
        <v>0</v>
      </c>
      <c r="M917">
        <f>'Absolute counts'!M917/'Absolute counts'!M$1246*10000</f>
        <v>0</v>
      </c>
      <c r="N917">
        <f>'Absolute counts'!N917/'Absolute counts'!N$1246*10000</f>
        <v>0</v>
      </c>
      <c r="O917">
        <f>'Absolute counts'!O917/'Absolute counts'!O$1246*10000</f>
        <v>0</v>
      </c>
      <c r="P917">
        <f>'Absolute counts'!P917/'Absolute counts'!P$1246*10000</f>
        <v>0</v>
      </c>
      <c r="Q917">
        <f t="shared" si="56"/>
        <v>0</v>
      </c>
      <c r="R917" t="str">
        <f t="shared" si="57"/>
        <v/>
      </c>
      <c r="S917">
        <f t="shared" si="58"/>
        <v>0</v>
      </c>
      <c r="T917">
        <f t="shared" si="59"/>
        <v>0</v>
      </c>
    </row>
    <row r="918" spans="1:20" x14ac:dyDescent="0.25">
      <c r="A918">
        <v>926</v>
      </c>
      <c r="B918" t="s">
        <v>389</v>
      </c>
      <c r="C918">
        <v>42700</v>
      </c>
      <c r="D918">
        <v>909</v>
      </c>
      <c r="E918" s="14">
        <f>'Absolute counts'!E918/'Absolute counts'!E$1246*10000</f>
        <v>9.7611538613497828</v>
      </c>
      <c r="F918" s="14">
        <f>'Absolute counts'!F918/'Absolute counts'!F$1246*10000</f>
        <v>14.188275768740871</v>
      </c>
      <c r="G918" s="14">
        <f>'Absolute counts'!G918/'Absolute counts'!G$1246*10000</f>
        <v>33.51815641211082</v>
      </c>
      <c r="H918" s="14">
        <f>'Absolute counts'!H918/'Absolute counts'!H$1246*10000</f>
        <v>16.343198002192828</v>
      </c>
      <c r="I918" s="14">
        <f>'Absolute counts'!I918/'Absolute counts'!I$1246*10000</f>
        <v>8.370697381414093</v>
      </c>
      <c r="J918" s="14">
        <f>'Absolute counts'!J918/'Absolute counts'!J$1246*10000</f>
        <v>12.252665606506948</v>
      </c>
      <c r="K918" s="14">
        <f>'Absolute counts'!K918/'Absolute counts'!K$1246*10000</f>
        <v>13.857478447453884</v>
      </c>
      <c r="L918" s="14">
        <f>'Absolute counts'!L918/'Absolute counts'!L$1246*10000</f>
        <v>13.725826119380423</v>
      </c>
      <c r="M918">
        <f>'Absolute counts'!M918/'Absolute counts'!M$1246*10000</f>
        <v>26.209318823483713</v>
      </c>
      <c r="N918">
        <f>'Absolute counts'!N918/'Absolute counts'!N$1246*10000</f>
        <v>15.504273066448105</v>
      </c>
      <c r="O918">
        <f>'Absolute counts'!O918/'Absolute counts'!O$1246*10000</f>
        <v>15.672849203929935</v>
      </c>
      <c r="P918">
        <f>'Absolute counts'!P918/'Absolute counts'!P$1246*10000</f>
        <v>12.996742611634364</v>
      </c>
      <c r="Q918">
        <f t="shared" si="56"/>
        <v>1</v>
      </c>
      <c r="R918">
        <f t="shared" si="57"/>
        <v>0.75977939305984443</v>
      </c>
      <c r="S918">
        <f t="shared" si="58"/>
        <v>15.470232211395603</v>
      </c>
      <c r="T918">
        <f t="shared" si="59"/>
        <v>16.821801964975307</v>
      </c>
    </row>
    <row r="919" spans="1:20" x14ac:dyDescent="0.25">
      <c r="A919">
        <v>927</v>
      </c>
      <c r="B919" t="s">
        <v>390</v>
      </c>
      <c r="C919">
        <v>19400</v>
      </c>
      <c r="D919">
        <v>39</v>
      </c>
      <c r="E919" s="14">
        <f>'Absolute counts'!E919/'Absolute counts'!E$1246*10000</f>
        <v>2.7424194181887485</v>
      </c>
      <c r="F919" s="14">
        <f>'Absolute counts'!F919/'Absolute counts'!F$1246*10000</f>
        <v>0.27902213901161987</v>
      </c>
      <c r="G919" s="14">
        <f>'Absolute counts'!G919/'Absolute counts'!G$1246*10000</f>
        <v>1.0714381378405164</v>
      </c>
      <c r="H919" s="14">
        <f>'Absolute counts'!H919/'Absolute counts'!H$1246*10000</f>
        <v>4.7991930641359888</v>
      </c>
      <c r="I919" s="14">
        <f>'Absolute counts'!I919/'Absolute counts'!I$1246*10000</f>
        <v>1.8491967705627597</v>
      </c>
      <c r="J919" s="14">
        <f>'Absolute counts'!J919/'Absolute counts'!J$1246*10000</f>
        <v>0.91243254516541095</v>
      </c>
      <c r="K919" s="14">
        <f>'Absolute counts'!K919/'Absolute counts'!K$1246*10000</f>
        <v>8.7297876457966357</v>
      </c>
      <c r="L919" s="14">
        <f>'Absolute counts'!L919/'Absolute counts'!L$1246*10000</f>
        <v>1.1287022946920759</v>
      </c>
      <c r="M919">
        <f>'Absolute counts'!M919/'Absolute counts'!M$1246*10000</f>
        <v>1.7173032614451107</v>
      </c>
      <c r="N919">
        <f>'Absolute counts'!N919/'Absolute counts'!N$1246*10000</f>
        <v>4.0553577679310848</v>
      </c>
      <c r="O919">
        <f>'Absolute counts'!O919/'Absolute counts'!O$1246*10000</f>
        <v>1.2005533800736277</v>
      </c>
      <c r="P919">
        <f>'Absolute counts'!P919/'Absolute counts'!P$1246*10000</f>
        <v>4.8669428854226853</v>
      </c>
      <c r="Q919">
        <f t="shared" si="56"/>
        <v>1</v>
      </c>
      <c r="R919">
        <f t="shared" si="57"/>
        <v>0.8355697758485664</v>
      </c>
      <c r="S919">
        <f t="shared" si="58"/>
        <v>2.9119271029573826</v>
      </c>
      <c r="T919">
        <f t="shared" si="59"/>
        <v>2.5937719179129166</v>
      </c>
    </row>
    <row r="920" spans="1:20" x14ac:dyDescent="0.25">
      <c r="A920">
        <v>928</v>
      </c>
      <c r="B920" t="s">
        <v>391</v>
      </c>
      <c r="C920">
        <v>56300</v>
      </c>
      <c r="D920">
        <v>645</v>
      </c>
      <c r="E920" s="14">
        <f>'Absolute counts'!E920/'Absolute counts'!E$1246*10000</f>
        <v>0.10458379137160481</v>
      </c>
      <c r="F920" s="14">
        <f>'Absolute counts'!F920/'Absolute counts'!F$1246*10000</f>
        <v>0.20926660425871491</v>
      </c>
      <c r="G920" s="14">
        <f>'Absolute counts'!G920/'Absolute counts'!G$1246*10000</f>
        <v>0.76786399878570344</v>
      </c>
      <c r="H920" s="14">
        <f>'Absolute counts'!H920/'Absolute counts'!H$1246*10000</f>
        <v>0.58750058177817355</v>
      </c>
      <c r="I920" s="14">
        <f>'Absolute counts'!I920/'Absolute counts'!I$1246*10000</f>
        <v>0</v>
      </c>
      <c r="J920" s="14">
        <f>'Absolute counts'!J920/'Absolute counts'!J$1246*10000</f>
        <v>9.4284696333759133</v>
      </c>
      <c r="K920" s="14">
        <f>'Absolute counts'!K920/'Absolute counts'!K$1246*10000</f>
        <v>8.6591582959115492</v>
      </c>
      <c r="L920" s="14">
        <f>'Absolute counts'!L920/'Absolute counts'!L$1246*10000</f>
        <v>7.1148555361839785</v>
      </c>
      <c r="M920">
        <f>'Absolute counts'!M920/'Absolute counts'!M$1246*10000</f>
        <v>0.40888172891550256</v>
      </c>
      <c r="N920">
        <f>'Absolute counts'!N920/'Absolute counts'!N$1246*10000</f>
        <v>1.1184249844188885</v>
      </c>
      <c r="O920">
        <f>'Absolute counts'!O920/'Absolute counts'!O$1246*10000</f>
        <v>4.0424883344666682</v>
      </c>
      <c r="P920">
        <f>'Absolute counts'!P920/'Absolute counts'!P$1246*10000</f>
        <v>2.8527212043769676</v>
      </c>
      <c r="Q920">
        <f t="shared" si="56"/>
        <v>1</v>
      </c>
      <c r="R920">
        <f t="shared" si="57"/>
        <v>0.89808925780872695</v>
      </c>
      <c r="S920">
        <f t="shared" si="58"/>
        <v>2.8224061293545226</v>
      </c>
      <c r="T920">
        <f t="shared" si="59"/>
        <v>3.1074743576724009</v>
      </c>
    </row>
    <row r="921" spans="1:20" x14ac:dyDescent="0.25">
      <c r="A921">
        <v>929</v>
      </c>
      <c r="B921" t="s">
        <v>392</v>
      </c>
      <c r="C921">
        <v>4100</v>
      </c>
      <c r="D921">
        <v>353</v>
      </c>
      <c r="E921" s="14">
        <f>'Absolute counts'!E921/'Absolute counts'!E$1246*10000</f>
        <v>21.660465235185704</v>
      </c>
      <c r="F921" s="14">
        <f>'Absolute counts'!F921/'Absolute counts'!F$1246*10000</f>
        <v>12.848969501485096</v>
      </c>
      <c r="G921" s="14">
        <f>'Absolute counts'!G921/'Absolute counts'!G$1246*10000</f>
        <v>2.178590880275717</v>
      </c>
      <c r="H921" s="14">
        <f>'Absolute counts'!H921/'Absolute counts'!H$1246*10000</f>
        <v>8.2326380225798594</v>
      </c>
      <c r="I921" s="14">
        <f>'Absolute counts'!I921/'Absolute counts'!I$1246*10000</f>
        <v>9.3322797021067281</v>
      </c>
      <c r="J921" s="14">
        <f>'Absolute counts'!J921/'Absolute counts'!J$1246*10000</f>
        <v>7.2342866080971868</v>
      </c>
      <c r="K921" s="14">
        <f>'Absolute counts'!K921/'Absolute counts'!K$1246*10000</f>
        <v>10.071745293613271</v>
      </c>
      <c r="L921" s="14">
        <f>'Absolute counts'!L921/'Absolute counts'!L$1246*10000</f>
        <v>4.8776063449193279</v>
      </c>
      <c r="M921">
        <f>'Absolute counts'!M921/'Absolute counts'!M$1246*10000</f>
        <v>3.863932338251499</v>
      </c>
      <c r="N921">
        <f>'Absolute counts'!N921/'Absolute counts'!N$1246*10000</f>
        <v>4.4566247470737395</v>
      </c>
      <c r="O921">
        <f>'Absolute counts'!O921/'Absolute counts'!O$1246*10000</f>
        <v>22.210237531362115</v>
      </c>
      <c r="P921">
        <f>'Absolute counts'!P921/'Absolute counts'!P$1246*10000</f>
        <v>7.1819306998372214</v>
      </c>
      <c r="Q921">
        <f t="shared" si="56"/>
        <v>1</v>
      </c>
      <c r="R921">
        <f t="shared" si="57"/>
        <v>0.6757959036690675</v>
      </c>
      <c r="S921">
        <f t="shared" si="58"/>
        <v>10.222710749049082</v>
      </c>
      <c r="T921">
        <f t="shared" si="59"/>
        <v>8.5180663322887806</v>
      </c>
    </row>
    <row r="922" spans="1:20" x14ac:dyDescent="0.25">
      <c r="A922">
        <v>930</v>
      </c>
      <c r="B922" t="s">
        <v>393</v>
      </c>
      <c r="C922">
        <v>68800</v>
      </c>
      <c r="D922">
        <v>51</v>
      </c>
      <c r="E922" s="14">
        <f>'Absolute counts'!E922/'Absolute counts'!E$1246*10000</f>
        <v>14.200154784011229</v>
      </c>
      <c r="F922" s="14">
        <f>'Absolute counts'!F922/'Absolute counts'!F$1246*10000</f>
        <v>0.92077305873834558</v>
      </c>
      <c r="G922" s="14">
        <f>'Absolute counts'!G922/'Absolute counts'!G$1246*10000</f>
        <v>0.32143144135215496</v>
      </c>
      <c r="H922" s="14">
        <f>'Absolute counts'!H922/'Absolute counts'!H$1246*10000</f>
        <v>9.033775179550096</v>
      </c>
      <c r="I922" s="14">
        <f>'Absolute counts'!I922/'Absolute counts'!I$1246*10000</f>
        <v>9.4925434222221678</v>
      </c>
      <c r="J922" s="14">
        <f>'Absolute counts'!J922/'Absolute counts'!J$1246*10000</f>
        <v>1.1296783892524136</v>
      </c>
      <c r="K922" s="14">
        <f>'Absolute counts'!K922/'Absolute counts'!K$1246*10000</f>
        <v>14.916918695730175</v>
      </c>
      <c r="L922" s="14">
        <f>'Absolute counts'!L922/'Absolute counts'!L$1246*10000</f>
        <v>0</v>
      </c>
      <c r="M922">
        <f>'Absolute counts'!M922/'Absolute counts'!M$1246*10000</f>
        <v>0.36799355602395234</v>
      </c>
      <c r="N922">
        <f>'Absolute counts'!N922/'Absolute counts'!N$1246*10000</f>
        <v>15.581111424156273</v>
      </c>
      <c r="O922">
        <f>'Absolute counts'!O922/'Absolute counts'!O$1246*10000</f>
        <v>6.8938026121415339</v>
      </c>
      <c r="P922">
        <f>'Absolute counts'!P922/'Absolute counts'!P$1246*10000</f>
        <v>17.553805238434631</v>
      </c>
      <c r="Q922">
        <f t="shared" si="56"/>
        <v>1</v>
      </c>
      <c r="R922">
        <f t="shared" si="57"/>
        <v>0.82818124606700516</v>
      </c>
      <c r="S922">
        <f t="shared" si="58"/>
        <v>7.1450392815509405</v>
      </c>
      <c r="T922">
        <f t="shared" si="59"/>
        <v>8.0793425661512774</v>
      </c>
    </row>
    <row r="923" spans="1:20" x14ac:dyDescent="0.25">
      <c r="A923">
        <v>931</v>
      </c>
      <c r="B923" t="s">
        <v>394</v>
      </c>
      <c r="C923">
        <v>87500</v>
      </c>
      <c r="D923">
        <v>987</v>
      </c>
      <c r="E923" s="14">
        <f>'Absolute counts'!E923/'Absolute counts'!E$1246*10000</f>
        <v>1.731442768263235</v>
      </c>
      <c r="F923" s="14">
        <f>'Absolute counts'!F923/'Absolute counts'!F$1246*10000</f>
        <v>4.1853320851742981E-2</v>
      </c>
      <c r="G923" s="14">
        <f>'Absolute counts'!G923/'Absolute counts'!G$1246*10000</f>
        <v>6.4286288270430987</v>
      </c>
      <c r="H923" s="14">
        <f>'Absolute counts'!H923/'Absolute counts'!H$1246*10000</f>
        <v>5.3409143798015778E-2</v>
      </c>
      <c r="I923" s="14">
        <f>'Absolute counts'!I923/'Absolute counts'!I$1246*10000</f>
        <v>0</v>
      </c>
      <c r="J923" s="14">
        <f>'Absolute counts'!J923/'Absolute counts'!J$1246*10000</f>
        <v>2.1724584408700259E-2</v>
      </c>
      <c r="K923" s="14">
        <f>'Absolute counts'!K923/'Absolute counts'!K$1246*10000</f>
        <v>3.9976212034958705</v>
      </c>
      <c r="L923" s="14">
        <f>'Absolute counts'!L923/'Absolute counts'!L$1246*10000</f>
        <v>6.0264640377309053</v>
      </c>
      <c r="M923">
        <f>'Absolute counts'!M923/'Absolute counts'!M$1246*10000</f>
        <v>13.493097054211585</v>
      </c>
      <c r="N923">
        <f>'Absolute counts'!N923/'Absolute counts'!N$1246*10000</f>
        <v>0</v>
      </c>
      <c r="O923">
        <f>'Absolute counts'!O923/'Absolute counts'!O$1246*10000</f>
        <v>4.6896616409126082E-2</v>
      </c>
      <c r="P923">
        <f>'Absolute counts'!P923/'Absolute counts'!P$1246*10000</f>
        <v>2.0324499315529194</v>
      </c>
      <c r="Q923">
        <f t="shared" si="56"/>
        <v>1</v>
      </c>
      <c r="R923">
        <f t="shared" si="57"/>
        <v>0.31007681764125705</v>
      </c>
      <c r="S923">
        <f t="shared" si="58"/>
        <v>1.7535256925515235</v>
      </c>
      <c r="T923">
        <f t="shared" si="59"/>
        <v>4.3197815279809069</v>
      </c>
    </row>
    <row r="924" spans="1:20" x14ac:dyDescent="0.25">
      <c r="A924">
        <v>932</v>
      </c>
      <c r="B924" t="s">
        <v>1037</v>
      </c>
      <c r="C924">
        <v>102100</v>
      </c>
      <c r="D924">
        <v>792</v>
      </c>
      <c r="E924" s="14">
        <f>'Absolute counts'!E924/'Absolute counts'!E$1246*10000</f>
        <v>0</v>
      </c>
      <c r="F924" s="14">
        <f>'Absolute counts'!F924/'Absolute counts'!F$1246*10000</f>
        <v>0</v>
      </c>
      <c r="G924" s="14">
        <f>'Absolute counts'!G924/'Absolute counts'!G$1246*10000</f>
        <v>0</v>
      </c>
      <c r="H924" s="14">
        <f>'Absolute counts'!H924/'Absolute counts'!H$1246*10000</f>
        <v>0</v>
      </c>
      <c r="I924" s="14">
        <f>'Absolute counts'!I924/'Absolute counts'!I$1246*10000</f>
        <v>0</v>
      </c>
      <c r="J924" s="14">
        <f>'Absolute counts'!J924/'Absolute counts'!J$1246*10000</f>
        <v>0</v>
      </c>
      <c r="K924" s="14">
        <f>'Absolute counts'!K924/'Absolute counts'!K$1246*10000</f>
        <v>0</v>
      </c>
      <c r="L924" s="14">
        <f>'Absolute counts'!L924/'Absolute counts'!L$1246*10000</f>
        <v>0</v>
      </c>
      <c r="M924">
        <f>'Absolute counts'!M924/'Absolute counts'!M$1246*10000</f>
        <v>0</v>
      </c>
      <c r="N924">
        <f>'Absolute counts'!N924/'Absolute counts'!N$1246*10000</f>
        <v>0</v>
      </c>
      <c r="O924">
        <f>'Absolute counts'!O924/'Absolute counts'!O$1246*10000</f>
        <v>0</v>
      </c>
      <c r="P924">
        <f>'Absolute counts'!P924/'Absolute counts'!P$1246*10000</f>
        <v>0</v>
      </c>
      <c r="Q924">
        <f t="shared" si="56"/>
        <v>0</v>
      </c>
      <c r="R924" t="str">
        <f t="shared" si="57"/>
        <v/>
      </c>
      <c r="S924">
        <f t="shared" si="58"/>
        <v>0</v>
      </c>
      <c r="T924">
        <f t="shared" si="59"/>
        <v>0</v>
      </c>
    </row>
    <row r="925" spans="1:20" x14ac:dyDescent="0.25">
      <c r="A925">
        <v>933</v>
      </c>
      <c r="B925" t="s">
        <v>1038</v>
      </c>
      <c r="C925">
        <v>100400</v>
      </c>
      <c r="D925">
        <v>967</v>
      </c>
      <c r="E925" s="14">
        <f>'Absolute counts'!E925/'Absolute counts'!E$1246*10000</f>
        <v>0</v>
      </c>
      <c r="F925" s="14">
        <f>'Absolute counts'!F925/'Absolute counts'!F$1246*10000</f>
        <v>0</v>
      </c>
      <c r="G925" s="14">
        <f>'Absolute counts'!G925/'Absolute counts'!G$1246*10000</f>
        <v>0</v>
      </c>
      <c r="H925" s="14">
        <f>'Absolute counts'!H925/'Absolute counts'!H$1246*10000</f>
        <v>0</v>
      </c>
      <c r="I925" s="14">
        <f>'Absolute counts'!I925/'Absolute counts'!I$1246*10000</f>
        <v>0</v>
      </c>
      <c r="J925" s="14">
        <f>'Absolute counts'!J925/'Absolute counts'!J$1246*10000</f>
        <v>0</v>
      </c>
      <c r="K925" s="14">
        <f>'Absolute counts'!K925/'Absolute counts'!K$1246*10000</f>
        <v>0</v>
      </c>
      <c r="L925" s="14">
        <f>'Absolute counts'!L925/'Absolute counts'!L$1246*10000</f>
        <v>0</v>
      </c>
      <c r="M925">
        <f>'Absolute counts'!M925/'Absolute counts'!M$1246*10000</f>
        <v>0</v>
      </c>
      <c r="N925">
        <f>'Absolute counts'!N925/'Absolute counts'!N$1246*10000</f>
        <v>0</v>
      </c>
      <c r="O925">
        <f>'Absolute counts'!O925/'Absolute counts'!O$1246*10000</f>
        <v>0</v>
      </c>
      <c r="P925">
        <f>'Absolute counts'!P925/'Absolute counts'!P$1246*10000</f>
        <v>0</v>
      </c>
      <c r="Q925">
        <f t="shared" si="56"/>
        <v>0</v>
      </c>
      <c r="R925" t="str">
        <f t="shared" si="57"/>
        <v/>
      </c>
      <c r="S925">
        <f t="shared" si="58"/>
        <v>0</v>
      </c>
      <c r="T925">
        <f t="shared" si="59"/>
        <v>0</v>
      </c>
    </row>
    <row r="926" spans="1:20" x14ac:dyDescent="0.25">
      <c r="A926">
        <v>934</v>
      </c>
      <c r="B926" t="s">
        <v>395</v>
      </c>
      <c r="C926">
        <v>43700</v>
      </c>
      <c r="D926">
        <v>909</v>
      </c>
      <c r="E926" s="14">
        <f>'Absolute counts'!E926/'Absolute counts'!E$1246*10000</f>
        <v>0.49967811433100073</v>
      </c>
      <c r="F926" s="14">
        <f>'Absolute counts'!F926/'Absolute counts'!F$1246*10000</f>
        <v>0.47433763631975379</v>
      </c>
      <c r="G926" s="14">
        <f>'Absolute counts'!G926/'Absolute counts'!G$1246*10000</f>
        <v>4.357181760551434</v>
      </c>
      <c r="H926" s="14">
        <f>'Absolute counts'!H926/'Absolute counts'!H$1246*10000</f>
        <v>0.8316566677119599</v>
      </c>
      <c r="I926" s="14">
        <f>'Absolute counts'!I926/'Absolute counts'!I$1246*10000</f>
        <v>0.5670870096392463</v>
      </c>
      <c r="J926" s="14">
        <f>'Absolute counts'!J926/'Absolute counts'!J$1246*10000</f>
        <v>0.89070796075671066</v>
      </c>
      <c r="K926" s="14">
        <f>'Absolute counts'!K926/'Absolute counts'!K$1246*10000</f>
        <v>1.6668526572880307</v>
      </c>
      <c r="L926" s="14">
        <f>'Absolute counts'!L926/'Absolute counts'!L$1246*10000</f>
        <v>0.68528353606304604</v>
      </c>
      <c r="M926">
        <f>'Absolute counts'!M926/'Absolute counts'!M$1246*10000</f>
        <v>4.0683732027092505</v>
      </c>
      <c r="N926">
        <f>'Absolute counts'!N926/'Absolute counts'!N$1246*10000</f>
        <v>0.64885724286897362</v>
      </c>
      <c r="O926">
        <f>'Absolute counts'!O926/'Absolute counts'!O$1246*10000</f>
        <v>0.94731165146434682</v>
      </c>
      <c r="P926">
        <f>'Absolute counts'!P926/'Absolute counts'!P$1246*10000</f>
        <v>0.70178764452724118</v>
      </c>
      <c r="Q926">
        <f t="shared" si="56"/>
        <v>1</v>
      </c>
      <c r="R926">
        <f t="shared" si="57"/>
        <v>0.92280239802113107</v>
      </c>
      <c r="S926">
        <f t="shared" si="58"/>
        <v>1.3267859723711624</v>
      </c>
      <c r="T926">
        <f t="shared" si="59"/>
        <v>1.4103226555265713</v>
      </c>
    </row>
    <row r="927" spans="1:20" x14ac:dyDescent="0.25">
      <c r="A927">
        <v>935</v>
      </c>
      <c r="B927" t="s">
        <v>396</v>
      </c>
      <c r="C927">
        <v>19000</v>
      </c>
      <c r="D927">
        <v>39</v>
      </c>
      <c r="E927" s="14">
        <f>'Absolute counts'!E927/'Absolute counts'!E$1246*10000</f>
        <v>0</v>
      </c>
      <c r="F927" s="14">
        <f>'Absolute counts'!F927/'Absolute counts'!F$1246*10000</f>
        <v>0.37667988766568689</v>
      </c>
      <c r="G927" s="14">
        <f>'Absolute counts'!G927/'Absolute counts'!G$1246*10000</f>
        <v>7.1429209189367765E-2</v>
      </c>
      <c r="H927" s="14">
        <f>'Absolute counts'!H927/'Absolute counts'!H$1246*10000</f>
        <v>0.63327984789075842</v>
      </c>
      <c r="I927" s="14">
        <f>'Absolute counts'!I927/'Absolute counts'!I$1246*10000</f>
        <v>0</v>
      </c>
      <c r="J927" s="14">
        <f>'Absolute counts'!J927/'Absolute counts'!J$1246*10000</f>
        <v>0.17379667526960207</v>
      </c>
      <c r="K927" s="14">
        <f>'Absolute counts'!K927/'Absolute counts'!K$1246*10000</f>
        <v>0</v>
      </c>
      <c r="L927" s="14">
        <f>'Absolute counts'!L927/'Absolute counts'!L$1246*10000</f>
        <v>4.0310796239002709E-2</v>
      </c>
      <c r="M927">
        <f>'Absolute counts'!M927/'Absolute counts'!M$1246*10000</f>
        <v>2.0444086445775129E-2</v>
      </c>
      <c r="N927">
        <f>'Absolute counts'!N927/'Absolute counts'!N$1246*10000</f>
        <v>0.53786850395717545</v>
      </c>
      <c r="O927">
        <f>'Absolute counts'!O927/'Absolute counts'!O$1246*10000</f>
        <v>0.20634511220015478</v>
      </c>
      <c r="P927">
        <f>'Absolute counts'!P927/'Absolute counts'!P$1246*10000</f>
        <v>9.1141252536005357E-2</v>
      </c>
      <c r="Q927">
        <f t="shared" si="56"/>
        <v>1</v>
      </c>
      <c r="R927">
        <f t="shared" si="57"/>
        <v>0.99948114399649302</v>
      </c>
      <c r="S927">
        <f t="shared" si="58"/>
        <v>0.1793122314307736</v>
      </c>
      <c r="T927">
        <f t="shared" si="59"/>
        <v>0.17922195027562265</v>
      </c>
    </row>
    <row r="928" spans="1:20" x14ac:dyDescent="0.25">
      <c r="A928">
        <v>936</v>
      </c>
      <c r="B928" t="s">
        <v>1039</v>
      </c>
      <c r="C928">
        <v>57600</v>
      </c>
      <c r="D928">
        <v>645</v>
      </c>
      <c r="E928" s="14">
        <f>'Absolute counts'!E928/'Absolute counts'!E$1246*10000</f>
        <v>0</v>
      </c>
      <c r="F928" s="14">
        <f>'Absolute counts'!F928/'Absolute counts'!F$1246*10000</f>
        <v>0</v>
      </c>
      <c r="G928" s="14">
        <f>'Absolute counts'!G928/'Absolute counts'!G$1246*10000</f>
        <v>0</v>
      </c>
      <c r="H928" s="14">
        <f>'Absolute counts'!H928/'Absolute counts'!H$1246*10000</f>
        <v>0</v>
      </c>
      <c r="I928" s="14">
        <f>'Absolute counts'!I928/'Absolute counts'!I$1246*10000</f>
        <v>0</v>
      </c>
      <c r="J928" s="14">
        <f>'Absolute counts'!J928/'Absolute counts'!J$1246*10000</f>
        <v>0</v>
      </c>
      <c r="K928" s="14">
        <f>'Absolute counts'!K928/'Absolute counts'!K$1246*10000</f>
        <v>0</v>
      </c>
      <c r="L928" s="14">
        <f>'Absolute counts'!L928/'Absolute counts'!L$1246*10000</f>
        <v>0</v>
      </c>
      <c r="M928">
        <f>'Absolute counts'!M928/'Absolute counts'!M$1246*10000</f>
        <v>0</v>
      </c>
      <c r="N928">
        <f>'Absolute counts'!N928/'Absolute counts'!N$1246*10000</f>
        <v>0</v>
      </c>
      <c r="O928">
        <f>'Absolute counts'!O928/'Absolute counts'!O$1246*10000</f>
        <v>0</v>
      </c>
      <c r="P928">
        <f>'Absolute counts'!P928/'Absolute counts'!P$1246*10000</f>
        <v>0</v>
      </c>
      <c r="Q928">
        <f t="shared" si="56"/>
        <v>0</v>
      </c>
      <c r="R928" t="str">
        <f t="shared" si="57"/>
        <v/>
      </c>
      <c r="S928">
        <f t="shared" si="58"/>
        <v>0</v>
      </c>
      <c r="T928">
        <f t="shared" si="59"/>
        <v>0</v>
      </c>
    </row>
    <row r="929" spans="1:20" x14ac:dyDescent="0.25">
      <c r="A929">
        <v>937</v>
      </c>
      <c r="B929" t="s">
        <v>1040</v>
      </c>
      <c r="C929">
        <v>13800</v>
      </c>
      <c r="D929">
        <v>669</v>
      </c>
      <c r="E929" s="14">
        <f>'Absolute counts'!E929/'Absolute counts'!E$1246*10000</f>
        <v>0</v>
      </c>
      <c r="F929" s="14">
        <f>'Absolute counts'!F929/'Absolute counts'!F$1246*10000</f>
        <v>0</v>
      </c>
      <c r="G929" s="14">
        <f>'Absolute counts'!G929/'Absolute counts'!G$1246*10000</f>
        <v>0</v>
      </c>
      <c r="H929" s="14">
        <f>'Absolute counts'!H929/'Absolute counts'!H$1246*10000</f>
        <v>0</v>
      </c>
      <c r="I929" s="14">
        <f>'Absolute counts'!I929/'Absolute counts'!I$1246*10000</f>
        <v>0</v>
      </c>
      <c r="J929" s="14">
        <f>'Absolute counts'!J929/'Absolute counts'!J$1246*10000</f>
        <v>0</v>
      </c>
      <c r="K929" s="14">
        <f>'Absolute counts'!K929/'Absolute counts'!K$1246*10000</f>
        <v>0</v>
      </c>
      <c r="L929" s="14">
        <f>'Absolute counts'!L929/'Absolute counts'!L$1246*10000</f>
        <v>0</v>
      </c>
      <c r="M929">
        <f>'Absolute counts'!M929/'Absolute counts'!M$1246*10000</f>
        <v>0</v>
      </c>
      <c r="N929">
        <f>'Absolute counts'!N929/'Absolute counts'!N$1246*10000</f>
        <v>0</v>
      </c>
      <c r="O929">
        <f>'Absolute counts'!O929/'Absolute counts'!O$1246*10000</f>
        <v>0</v>
      </c>
      <c r="P929">
        <f>'Absolute counts'!P929/'Absolute counts'!P$1246*10000</f>
        <v>0</v>
      </c>
      <c r="Q929">
        <f t="shared" si="56"/>
        <v>0</v>
      </c>
      <c r="R929" t="str">
        <f t="shared" si="57"/>
        <v/>
      </c>
      <c r="S929">
        <f t="shared" si="58"/>
        <v>0</v>
      </c>
      <c r="T929">
        <f t="shared" si="59"/>
        <v>0</v>
      </c>
    </row>
    <row r="930" spans="1:20" x14ac:dyDescent="0.25">
      <c r="A930">
        <v>938</v>
      </c>
      <c r="B930" t="s">
        <v>1041</v>
      </c>
      <c r="C930">
        <v>94800</v>
      </c>
      <c r="D930">
        <v>370</v>
      </c>
      <c r="E930" s="14">
        <f>'Absolute counts'!E930/'Absolute counts'!E$1246*10000</f>
        <v>0</v>
      </c>
      <c r="F930" s="14">
        <f>'Absolute counts'!F930/'Absolute counts'!F$1246*10000</f>
        <v>0</v>
      </c>
      <c r="G930" s="14">
        <f>'Absolute counts'!G930/'Absolute counts'!G$1246*10000</f>
        <v>0</v>
      </c>
      <c r="H930" s="14">
        <f>'Absolute counts'!H930/'Absolute counts'!H$1246*10000</f>
        <v>0</v>
      </c>
      <c r="I930" s="14">
        <f>'Absolute counts'!I930/'Absolute counts'!I$1246*10000</f>
        <v>0</v>
      </c>
      <c r="J930" s="14">
        <f>'Absolute counts'!J930/'Absolute counts'!J$1246*10000</f>
        <v>0</v>
      </c>
      <c r="K930" s="14">
        <f>'Absolute counts'!K930/'Absolute counts'!K$1246*10000</f>
        <v>0</v>
      </c>
      <c r="L930" s="14">
        <f>'Absolute counts'!L930/'Absolute counts'!L$1246*10000</f>
        <v>0</v>
      </c>
      <c r="M930">
        <f>'Absolute counts'!M930/'Absolute counts'!M$1246*10000</f>
        <v>0</v>
      </c>
      <c r="N930">
        <f>'Absolute counts'!N930/'Absolute counts'!N$1246*10000</f>
        <v>0</v>
      </c>
      <c r="O930">
        <f>'Absolute counts'!O930/'Absolute counts'!O$1246*10000</f>
        <v>0</v>
      </c>
      <c r="P930">
        <f>'Absolute counts'!P930/'Absolute counts'!P$1246*10000</f>
        <v>0</v>
      </c>
      <c r="Q930">
        <f t="shared" si="56"/>
        <v>0</v>
      </c>
      <c r="R930" t="str">
        <f t="shared" si="57"/>
        <v/>
      </c>
      <c r="S930">
        <f t="shared" si="58"/>
        <v>0</v>
      </c>
      <c r="T930">
        <f t="shared" si="59"/>
        <v>0</v>
      </c>
    </row>
    <row r="931" spans="1:20" x14ac:dyDescent="0.25">
      <c r="A931">
        <v>939</v>
      </c>
      <c r="B931" t="s">
        <v>1042</v>
      </c>
      <c r="C931">
        <v>92900</v>
      </c>
      <c r="D931">
        <v>135</v>
      </c>
      <c r="E931" s="14">
        <f>'Absolute counts'!E931/'Absolute counts'!E$1246*10000</f>
        <v>0</v>
      </c>
      <c r="F931" s="14">
        <f>'Absolute counts'!F931/'Absolute counts'!F$1246*10000</f>
        <v>0</v>
      </c>
      <c r="G931" s="14">
        <f>'Absolute counts'!G931/'Absolute counts'!G$1246*10000</f>
        <v>0</v>
      </c>
      <c r="H931" s="14">
        <f>'Absolute counts'!H931/'Absolute counts'!H$1246*10000</f>
        <v>0</v>
      </c>
      <c r="I931" s="14">
        <f>'Absolute counts'!I931/'Absolute counts'!I$1246*10000</f>
        <v>0</v>
      </c>
      <c r="J931" s="14">
        <f>'Absolute counts'!J931/'Absolute counts'!J$1246*10000</f>
        <v>0</v>
      </c>
      <c r="K931" s="14">
        <f>'Absolute counts'!K931/'Absolute counts'!K$1246*10000</f>
        <v>0</v>
      </c>
      <c r="L931" s="14">
        <f>'Absolute counts'!L931/'Absolute counts'!L$1246*10000</f>
        <v>0</v>
      </c>
      <c r="M931">
        <f>'Absolute counts'!M931/'Absolute counts'!M$1246*10000</f>
        <v>0</v>
      </c>
      <c r="N931">
        <f>'Absolute counts'!N931/'Absolute counts'!N$1246*10000</f>
        <v>0</v>
      </c>
      <c r="O931">
        <f>'Absolute counts'!O931/'Absolute counts'!O$1246*10000</f>
        <v>0</v>
      </c>
      <c r="P931">
        <f>'Absolute counts'!P931/'Absolute counts'!P$1246*10000</f>
        <v>0</v>
      </c>
      <c r="Q931">
        <f t="shared" si="56"/>
        <v>0</v>
      </c>
      <c r="R931" t="str">
        <f t="shared" si="57"/>
        <v/>
      </c>
      <c r="S931">
        <f t="shared" si="58"/>
        <v>0</v>
      </c>
      <c r="T931">
        <f t="shared" si="59"/>
        <v>0</v>
      </c>
    </row>
    <row r="932" spans="1:20" x14ac:dyDescent="0.25">
      <c r="A932">
        <v>940</v>
      </c>
      <c r="B932" t="s">
        <v>397</v>
      </c>
      <c r="C932">
        <v>111000</v>
      </c>
      <c r="D932">
        <v>768</v>
      </c>
      <c r="E932" s="14">
        <f>'Absolute counts'!E932/'Absolute counts'!E$1246*10000</f>
        <v>135.05253592453235</v>
      </c>
      <c r="F932" s="14">
        <f>'Absolute counts'!F932/'Absolute counts'!F$1246*10000</f>
        <v>22.907717612853993</v>
      </c>
      <c r="G932" s="14">
        <f>'Absolute counts'!G932/'Absolute counts'!G$1246*10000</f>
        <v>19.857320154644235</v>
      </c>
      <c r="H932" s="14">
        <f>'Absolute counts'!H932/'Absolute counts'!H$1246*10000</f>
        <v>76.268257343566518</v>
      </c>
      <c r="I932" s="14">
        <f>'Absolute counts'!I932/'Absolute counts'!I$1246*10000</f>
        <v>60.887885665396475</v>
      </c>
      <c r="J932" s="14">
        <f>'Absolute counts'!J932/'Absolute counts'!J$1246*10000</f>
        <v>54.463533112611557</v>
      </c>
      <c r="K932" s="14">
        <f>'Absolute counts'!K932/'Absolute counts'!K$1246*10000</f>
        <v>67.394525660349103</v>
      </c>
      <c r="L932" s="14">
        <f>'Absolute counts'!L932/'Absolute counts'!L$1246*10000</f>
        <v>25.012849066301182</v>
      </c>
      <c r="M932">
        <f>'Absolute counts'!M932/'Absolute counts'!M$1246*10000</f>
        <v>34.816279217155042</v>
      </c>
      <c r="N932">
        <f>'Absolute counts'!N932/'Absolute counts'!N$1246*10000</f>
        <v>56.450580129600695</v>
      </c>
      <c r="O932">
        <f>'Absolute counts'!O932/'Absolute counts'!O$1246*10000</f>
        <v>91.439022674514035</v>
      </c>
      <c r="P932">
        <f>'Absolute counts'!P932/'Absolute counts'!P$1246*10000</f>
        <v>94.887158015235173</v>
      </c>
      <c r="Q932">
        <f t="shared" si="56"/>
        <v>1</v>
      </c>
      <c r="R932">
        <f t="shared" si="57"/>
        <v>0.93069244886344848</v>
      </c>
      <c r="S932">
        <f t="shared" si="58"/>
        <v>62.404539353422038</v>
      </c>
      <c r="T932">
        <f t="shared" si="59"/>
        <v>60.521177820561228</v>
      </c>
    </row>
    <row r="933" spans="1:20" x14ac:dyDescent="0.25">
      <c r="A933">
        <v>941</v>
      </c>
      <c r="B933" t="s">
        <v>1043</v>
      </c>
      <c r="C933">
        <v>110400</v>
      </c>
      <c r="D933">
        <v>1000</v>
      </c>
      <c r="E933" s="14">
        <f>'Absolute counts'!E933/'Absolute counts'!E$1246*10000</f>
        <v>0</v>
      </c>
      <c r="F933" s="14">
        <f>'Absolute counts'!F933/'Absolute counts'!F$1246*10000</f>
        <v>0</v>
      </c>
      <c r="G933" s="14">
        <f>'Absolute counts'!G933/'Absolute counts'!G$1246*10000</f>
        <v>0</v>
      </c>
      <c r="H933" s="14">
        <f>'Absolute counts'!H933/'Absolute counts'!H$1246*10000</f>
        <v>0</v>
      </c>
      <c r="I933" s="14">
        <f>'Absolute counts'!I933/'Absolute counts'!I$1246*10000</f>
        <v>0</v>
      </c>
      <c r="J933" s="14">
        <f>'Absolute counts'!J933/'Absolute counts'!J$1246*10000</f>
        <v>0</v>
      </c>
      <c r="K933" s="14">
        <f>'Absolute counts'!K933/'Absolute counts'!K$1246*10000</f>
        <v>0</v>
      </c>
      <c r="L933" s="14">
        <f>'Absolute counts'!L933/'Absolute counts'!L$1246*10000</f>
        <v>0</v>
      </c>
      <c r="M933">
        <f>'Absolute counts'!M933/'Absolute counts'!M$1246*10000</f>
        <v>0</v>
      </c>
      <c r="N933">
        <f>'Absolute counts'!N933/'Absolute counts'!N$1246*10000</f>
        <v>0</v>
      </c>
      <c r="O933">
        <f>'Absolute counts'!O933/'Absolute counts'!O$1246*10000</f>
        <v>0</v>
      </c>
      <c r="P933">
        <f>'Absolute counts'!P933/'Absolute counts'!P$1246*10000</f>
        <v>0</v>
      </c>
      <c r="Q933">
        <f t="shared" si="56"/>
        <v>0</v>
      </c>
      <c r="R933" t="str">
        <f t="shared" si="57"/>
        <v/>
      </c>
      <c r="S933">
        <f t="shared" si="58"/>
        <v>0</v>
      </c>
      <c r="T933">
        <f t="shared" si="59"/>
        <v>0</v>
      </c>
    </row>
    <row r="934" spans="1:20" x14ac:dyDescent="0.25">
      <c r="A934">
        <v>942</v>
      </c>
      <c r="B934" t="s">
        <v>1044</v>
      </c>
      <c r="C934">
        <v>46700</v>
      </c>
      <c r="D934">
        <v>703</v>
      </c>
      <c r="E934" s="14">
        <f>'Absolute counts'!E934/'Absolute counts'!E$1246*10000</f>
        <v>0</v>
      </c>
      <c r="F934" s="14">
        <f>'Absolute counts'!F934/'Absolute counts'!F$1246*10000</f>
        <v>0</v>
      </c>
      <c r="G934" s="14">
        <f>'Absolute counts'!G934/'Absolute counts'!G$1246*10000</f>
        <v>0</v>
      </c>
      <c r="H934" s="14">
        <f>'Absolute counts'!H934/'Absolute counts'!H$1246*10000</f>
        <v>0</v>
      </c>
      <c r="I934" s="14">
        <f>'Absolute counts'!I934/'Absolute counts'!I$1246*10000</f>
        <v>0</v>
      </c>
      <c r="J934" s="14">
        <f>'Absolute counts'!J934/'Absolute counts'!J$1246*10000</f>
        <v>0</v>
      </c>
      <c r="K934" s="14">
        <f>'Absolute counts'!K934/'Absolute counts'!K$1246*10000</f>
        <v>0</v>
      </c>
      <c r="L934" s="14">
        <f>'Absolute counts'!L934/'Absolute counts'!L$1246*10000</f>
        <v>0</v>
      </c>
      <c r="M934">
        <f>'Absolute counts'!M934/'Absolute counts'!M$1246*10000</f>
        <v>0</v>
      </c>
      <c r="N934">
        <f>'Absolute counts'!N934/'Absolute counts'!N$1246*10000</f>
        <v>0</v>
      </c>
      <c r="O934">
        <f>'Absolute counts'!O934/'Absolute counts'!O$1246*10000</f>
        <v>0</v>
      </c>
      <c r="P934">
        <f>'Absolute counts'!P934/'Absolute counts'!P$1246*10000</f>
        <v>0</v>
      </c>
      <c r="Q934">
        <f t="shared" si="56"/>
        <v>0</v>
      </c>
      <c r="R934" t="str">
        <f t="shared" si="57"/>
        <v/>
      </c>
      <c r="S934">
        <f t="shared" si="58"/>
        <v>0</v>
      </c>
      <c r="T934">
        <f t="shared" si="59"/>
        <v>0</v>
      </c>
    </row>
    <row r="935" spans="1:20" x14ac:dyDescent="0.25">
      <c r="A935">
        <v>943</v>
      </c>
      <c r="B935" t="s">
        <v>398</v>
      </c>
      <c r="C935">
        <v>1700</v>
      </c>
      <c r="D935">
        <v>985</v>
      </c>
      <c r="E935" s="14">
        <f>'Absolute counts'!E935/'Absolute counts'!E$1246*10000</f>
        <v>53.651484973633259</v>
      </c>
      <c r="F935" s="14">
        <f>'Absolute counts'!F935/'Absolute counts'!F$1246*10000</f>
        <v>94.686162873593219</v>
      </c>
      <c r="G935" s="14">
        <f>'Absolute counts'!G935/'Absolute counts'!G$1246*10000</f>
        <v>245.09147403101815</v>
      </c>
      <c r="H935" s="14">
        <f>'Absolute counts'!H935/'Absolute counts'!H$1246*10000</f>
        <v>94.671522320825673</v>
      </c>
      <c r="I935" s="14">
        <f>'Absolute counts'!I935/'Absolute counts'!I$1246*10000</f>
        <v>87.540975118441054</v>
      </c>
      <c r="J935" s="14">
        <f>'Absolute counts'!J935/'Absolute counts'!J$1246*10000</f>
        <v>87.115583478888041</v>
      </c>
      <c r="K935" s="14">
        <f>'Absolute counts'!K935/'Absolute counts'!K$1246*10000</f>
        <v>27.785586244792849</v>
      </c>
      <c r="L935" s="14">
        <f>'Absolute counts'!L935/'Absolute counts'!L$1246*10000</f>
        <v>126.03170444124198</v>
      </c>
      <c r="M935">
        <f>'Absolute counts'!M935/'Absolute counts'!M$1246*10000</f>
        <v>165.06555396318839</v>
      </c>
      <c r="N935">
        <f>'Absolute counts'!N935/'Absolute counts'!N$1246*10000</f>
        <v>122.10468799357973</v>
      </c>
      <c r="O935">
        <f>'Absolute counts'!O935/'Absolute counts'!O$1246*10000</f>
        <v>86.505498628273969</v>
      </c>
      <c r="P935">
        <f>'Absolute counts'!P935/'Absolute counts'!P$1246*10000</f>
        <v>49.4441295007829</v>
      </c>
      <c r="Q935">
        <f t="shared" si="56"/>
        <v>1</v>
      </c>
      <c r="R935">
        <f t="shared" si="57"/>
        <v>0.75823389974504019</v>
      </c>
      <c r="S935">
        <f t="shared" si="58"/>
        <v>98.648969863027475</v>
      </c>
      <c r="T935">
        <f t="shared" si="59"/>
        <v>109.83031490541339</v>
      </c>
    </row>
    <row r="936" spans="1:20" x14ac:dyDescent="0.25">
      <c r="A936">
        <v>944</v>
      </c>
      <c r="B936" t="s">
        <v>1045</v>
      </c>
      <c r="C936">
        <v>58000</v>
      </c>
      <c r="D936">
        <v>645</v>
      </c>
      <c r="E936" s="14">
        <f>'Absolute counts'!E936/'Absolute counts'!E$1246*10000</f>
        <v>0</v>
      </c>
      <c r="F936" s="14">
        <f>'Absolute counts'!F936/'Absolute counts'!F$1246*10000</f>
        <v>0</v>
      </c>
      <c r="G936" s="14">
        <f>'Absolute counts'!G936/'Absolute counts'!G$1246*10000</f>
        <v>0</v>
      </c>
      <c r="H936" s="14">
        <f>'Absolute counts'!H936/'Absolute counts'!H$1246*10000</f>
        <v>0</v>
      </c>
      <c r="I936" s="14">
        <f>'Absolute counts'!I936/'Absolute counts'!I$1246*10000</f>
        <v>0</v>
      </c>
      <c r="J936" s="14">
        <f>'Absolute counts'!J936/'Absolute counts'!J$1246*10000</f>
        <v>0</v>
      </c>
      <c r="K936" s="14">
        <f>'Absolute counts'!K936/'Absolute counts'!K$1246*10000</f>
        <v>0</v>
      </c>
      <c r="L936" s="14">
        <f>'Absolute counts'!L936/'Absolute counts'!L$1246*10000</f>
        <v>0</v>
      </c>
      <c r="M936">
        <f>'Absolute counts'!M936/'Absolute counts'!M$1246*10000</f>
        <v>0</v>
      </c>
      <c r="N936">
        <f>'Absolute counts'!N936/'Absolute counts'!N$1246*10000</f>
        <v>0</v>
      </c>
      <c r="O936">
        <f>'Absolute counts'!O936/'Absolute counts'!O$1246*10000</f>
        <v>0</v>
      </c>
      <c r="P936">
        <f>'Absolute counts'!P936/'Absolute counts'!P$1246*10000</f>
        <v>0</v>
      </c>
      <c r="Q936">
        <f t="shared" si="56"/>
        <v>0</v>
      </c>
      <c r="R936" t="str">
        <f t="shared" si="57"/>
        <v/>
      </c>
      <c r="S936">
        <f t="shared" si="58"/>
        <v>0</v>
      </c>
      <c r="T936">
        <f t="shared" si="59"/>
        <v>0</v>
      </c>
    </row>
    <row r="937" spans="1:20" x14ac:dyDescent="0.25">
      <c r="A937">
        <v>945</v>
      </c>
      <c r="B937" t="s">
        <v>399</v>
      </c>
      <c r="C937">
        <v>6800</v>
      </c>
      <c r="D937">
        <v>369</v>
      </c>
      <c r="E937" s="14">
        <f>'Absolute counts'!E937/'Absolute counts'!E$1246*10000</f>
        <v>69.327433258110474</v>
      </c>
      <c r="F937" s="14">
        <f>'Absolute counts'!F937/'Absolute counts'!F$1246*10000</f>
        <v>19.587354158615714</v>
      </c>
      <c r="G937" s="14">
        <f>'Absolute counts'!G937/'Absolute counts'!G$1246*10000</f>
        <v>42.357521049295087</v>
      </c>
      <c r="H937" s="14">
        <f>'Absolute counts'!H937/'Absolute counts'!H$1246*10000</f>
        <v>16.121931549315335</v>
      </c>
      <c r="I937" s="14">
        <f>'Absolute counts'!I937/'Absolute counts'!I$1246*10000</f>
        <v>38.722180375584195</v>
      </c>
      <c r="J937" s="14">
        <f>'Absolute counts'!J937/'Absolute counts'!J$1246*10000</f>
        <v>54.876300216376862</v>
      </c>
      <c r="K937" s="14">
        <f>'Absolute counts'!K937/'Absolute counts'!K$1246*10000</f>
        <v>43.903203888569486</v>
      </c>
      <c r="L937" s="14">
        <f>'Absolute counts'!L937/'Absolute counts'!L$1246*10000</f>
        <v>36.924689354926478</v>
      </c>
      <c r="M937">
        <f>'Absolute counts'!M937/'Absolute counts'!M$1246*10000</f>
        <v>40.785952459321386</v>
      </c>
      <c r="N937">
        <f>'Absolute counts'!N937/'Absolute counts'!N$1246*10000</f>
        <v>38.641156331907553</v>
      </c>
      <c r="O937">
        <f>'Absolute counts'!O937/'Absolute counts'!O$1246*10000</f>
        <v>27.584589771847963</v>
      </c>
      <c r="P937">
        <f>'Absolute counts'!P937/'Absolute counts'!P$1246*10000</f>
        <v>37.185631034690182</v>
      </c>
      <c r="Q937">
        <f t="shared" si="56"/>
        <v>1</v>
      </c>
      <c r="R937">
        <f t="shared" si="57"/>
        <v>0.616773518224216</v>
      </c>
      <c r="S937">
        <f t="shared" si="58"/>
        <v>40.699417785123877</v>
      </c>
      <c r="T937">
        <f t="shared" si="59"/>
        <v>36.224403790538716</v>
      </c>
    </row>
    <row r="938" spans="1:20" x14ac:dyDescent="0.25">
      <c r="A938">
        <v>946</v>
      </c>
      <c r="B938" t="s">
        <v>400</v>
      </c>
      <c r="C938">
        <v>77150</v>
      </c>
      <c r="D938">
        <v>467</v>
      </c>
      <c r="E938" s="14">
        <f>'Absolute counts'!E938/'Absolute counts'!E$1246*10000</f>
        <v>1.5222751855200256</v>
      </c>
      <c r="F938" s="14">
        <f>'Absolute counts'!F938/'Absolute counts'!F$1246*10000</f>
        <v>0.18136439035755292</v>
      </c>
      <c r="G938" s="14">
        <f>'Absolute counts'!G938/'Absolute counts'!G$1246*10000</f>
        <v>3.5714604594683882E-2</v>
      </c>
      <c r="H938" s="14">
        <f>'Absolute counts'!H938/'Absolute counts'!H$1246*10000</f>
        <v>0.1220780429668932</v>
      </c>
      <c r="I938" s="14">
        <f>'Absolute counts'!I938/'Absolute counts'!I$1246*10000</f>
        <v>1.5656532657431368</v>
      </c>
      <c r="J938" s="14">
        <f>'Absolute counts'!J938/'Absolute counts'!J$1246*10000</f>
        <v>0.76036045430450916</v>
      </c>
      <c r="K938" s="14">
        <f>'Absolute counts'!K938/'Absolute counts'!K$1246*10000</f>
        <v>3.7292296739325437</v>
      </c>
      <c r="L938" s="14">
        <f>'Absolute counts'!L938/'Absolute counts'!L$1246*10000</f>
        <v>0.22170937931451493</v>
      </c>
      <c r="M938">
        <f>'Absolute counts'!M938/'Absolute counts'!M$1246*10000</f>
        <v>0.34754946957817717</v>
      </c>
      <c r="N938">
        <f>'Absolute counts'!N938/'Absolute counts'!N$1246*10000</f>
        <v>2.0917108487223488</v>
      </c>
      <c r="O938">
        <f>'Absolute counts'!O938/'Absolute counts'!O$1246*10000</f>
        <v>0.81600112551879389</v>
      </c>
      <c r="P938">
        <f>'Absolute counts'!P938/'Absolute counts'!P$1246*10000</f>
        <v>0.16405425456480963</v>
      </c>
      <c r="Q938">
        <f t="shared" si="56"/>
        <v>1</v>
      </c>
      <c r="R938">
        <f t="shared" si="57"/>
        <v>0.55881722699342162</v>
      </c>
      <c r="S938">
        <f t="shared" si="58"/>
        <v>1.130953659631335</v>
      </c>
      <c r="T938">
        <f t="shared" si="59"/>
        <v>0.72820501553972894</v>
      </c>
    </row>
    <row r="939" spans="1:20" x14ac:dyDescent="0.25">
      <c r="A939">
        <v>947</v>
      </c>
      <c r="B939" t="s">
        <v>1046</v>
      </c>
      <c r="C939">
        <v>1400</v>
      </c>
      <c r="D939">
        <v>500</v>
      </c>
      <c r="E939" s="14">
        <f>'Absolute counts'!E939/'Absolute counts'!E$1246*10000</f>
        <v>0</v>
      </c>
      <c r="F939" s="14">
        <f>'Absolute counts'!F939/'Absolute counts'!F$1246*10000</f>
        <v>0</v>
      </c>
      <c r="G939" s="14">
        <f>'Absolute counts'!G939/'Absolute counts'!G$1246*10000</f>
        <v>0</v>
      </c>
      <c r="H939" s="14">
        <f>'Absolute counts'!H939/'Absolute counts'!H$1246*10000</f>
        <v>0</v>
      </c>
      <c r="I939" s="14">
        <f>'Absolute counts'!I939/'Absolute counts'!I$1246*10000</f>
        <v>0</v>
      </c>
      <c r="J939" s="14">
        <f>'Absolute counts'!J939/'Absolute counts'!J$1246*10000</f>
        <v>0</v>
      </c>
      <c r="K939" s="14">
        <f>'Absolute counts'!K939/'Absolute counts'!K$1246*10000</f>
        <v>0</v>
      </c>
      <c r="L939" s="14">
        <f>'Absolute counts'!L939/'Absolute counts'!L$1246*10000</f>
        <v>0</v>
      </c>
      <c r="M939">
        <f>'Absolute counts'!M939/'Absolute counts'!M$1246*10000</f>
        <v>0</v>
      </c>
      <c r="N939">
        <f>'Absolute counts'!N939/'Absolute counts'!N$1246*10000</f>
        <v>0</v>
      </c>
      <c r="O939">
        <f>'Absolute counts'!O939/'Absolute counts'!O$1246*10000</f>
        <v>0</v>
      </c>
      <c r="P939">
        <f>'Absolute counts'!P939/'Absolute counts'!P$1246*10000</f>
        <v>0</v>
      </c>
      <c r="Q939">
        <f t="shared" si="56"/>
        <v>0</v>
      </c>
      <c r="R939" t="str">
        <f t="shared" si="57"/>
        <v/>
      </c>
      <c r="S939">
        <f t="shared" si="58"/>
        <v>0</v>
      </c>
      <c r="T939">
        <f t="shared" si="59"/>
        <v>0</v>
      </c>
    </row>
    <row r="940" spans="1:20" x14ac:dyDescent="0.25">
      <c r="A940">
        <v>948</v>
      </c>
      <c r="B940" t="s">
        <v>1047</v>
      </c>
      <c r="C940">
        <v>100700</v>
      </c>
      <c r="D940">
        <v>933</v>
      </c>
      <c r="E940" s="14">
        <f>'Absolute counts'!E940/'Absolute counts'!E$1246*10000</f>
        <v>0</v>
      </c>
      <c r="F940" s="14">
        <f>'Absolute counts'!F940/'Absolute counts'!F$1246*10000</f>
        <v>0</v>
      </c>
      <c r="G940" s="14">
        <f>'Absolute counts'!G940/'Absolute counts'!G$1246*10000</f>
        <v>0</v>
      </c>
      <c r="H940" s="14">
        <f>'Absolute counts'!H940/'Absolute counts'!H$1246*10000</f>
        <v>0</v>
      </c>
      <c r="I940" s="14">
        <f>'Absolute counts'!I940/'Absolute counts'!I$1246*10000</f>
        <v>0</v>
      </c>
      <c r="J940" s="14">
        <f>'Absolute counts'!J940/'Absolute counts'!J$1246*10000</f>
        <v>0</v>
      </c>
      <c r="K940" s="14">
        <f>'Absolute counts'!K940/'Absolute counts'!K$1246*10000</f>
        <v>0</v>
      </c>
      <c r="L940" s="14">
        <f>'Absolute counts'!L940/'Absolute counts'!L$1246*10000</f>
        <v>0</v>
      </c>
      <c r="M940">
        <f>'Absolute counts'!M940/'Absolute counts'!M$1246*10000</f>
        <v>0</v>
      </c>
      <c r="N940">
        <f>'Absolute counts'!N940/'Absolute counts'!N$1246*10000</f>
        <v>0</v>
      </c>
      <c r="O940">
        <f>'Absolute counts'!O940/'Absolute counts'!O$1246*10000</f>
        <v>0</v>
      </c>
      <c r="P940">
        <f>'Absolute counts'!P940/'Absolute counts'!P$1246*10000</f>
        <v>0</v>
      </c>
      <c r="Q940">
        <f t="shared" si="56"/>
        <v>0</v>
      </c>
      <c r="R940" t="str">
        <f t="shared" si="57"/>
        <v/>
      </c>
      <c r="S940">
        <f t="shared" si="58"/>
        <v>0</v>
      </c>
      <c r="T940">
        <f t="shared" si="59"/>
        <v>0</v>
      </c>
    </row>
    <row r="941" spans="1:20" x14ac:dyDescent="0.25">
      <c r="A941">
        <v>949</v>
      </c>
      <c r="B941" t="s">
        <v>401</v>
      </c>
      <c r="C941">
        <v>97500</v>
      </c>
      <c r="D941">
        <v>967</v>
      </c>
      <c r="E941" s="14">
        <f>'Absolute counts'!E941/'Absolute counts'!E$1246*10000</f>
        <v>0</v>
      </c>
      <c r="F941" s="14">
        <f>'Absolute counts'!F941/'Absolute counts'!F$1246*10000</f>
        <v>0</v>
      </c>
      <c r="G941" s="14">
        <f>'Absolute counts'!G941/'Absolute counts'!G$1246*10000</f>
        <v>0</v>
      </c>
      <c r="H941" s="14">
        <f>'Absolute counts'!H941/'Absolute counts'!H$1246*10000</f>
        <v>0</v>
      </c>
      <c r="I941" s="14">
        <f>'Absolute counts'!I941/'Absolute counts'!I$1246*10000</f>
        <v>0</v>
      </c>
      <c r="J941" s="14">
        <f>'Absolute counts'!J941/'Absolute counts'!J$1246*10000</f>
        <v>0</v>
      </c>
      <c r="K941" s="14">
        <f>'Absolute counts'!K941/'Absolute counts'!K$1246*10000</f>
        <v>0</v>
      </c>
      <c r="L941" s="14">
        <f>'Absolute counts'!L941/'Absolute counts'!L$1246*10000</f>
        <v>0</v>
      </c>
      <c r="M941">
        <f>'Absolute counts'!M941/'Absolute counts'!M$1246*10000</f>
        <v>0</v>
      </c>
      <c r="N941">
        <f>'Absolute counts'!N941/'Absolute counts'!N$1246*10000</f>
        <v>0</v>
      </c>
      <c r="O941">
        <f>'Absolute counts'!O941/'Absolute counts'!O$1246*10000</f>
        <v>0</v>
      </c>
      <c r="P941">
        <f>'Absolute counts'!P941/'Absolute counts'!P$1246*10000</f>
        <v>0</v>
      </c>
      <c r="Q941">
        <f t="shared" si="56"/>
        <v>0</v>
      </c>
      <c r="R941" t="str">
        <f t="shared" si="57"/>
        <v/>
      </c>
      <c r="S941">
        <f t="shared" si="58"/>
        <v>0</v>
      </c>
      <c r="T941">
        <f t="shared" si="59"/>
        <v>0</v>
      </c>
    </row>
    <row r="942" spans="1:20" x14ac:dyDescent="0.25">
      <c r="A942">
        <v>950</v>
      </c>
      <c r="B942" t="s">
        <v>402</v>
      </c>
      <c r="C942">
        <v>5900</v>
      </c>
      <c r="D942">
        <v>345</v>
      </c>
      <c r="E942" s="14">
        <f>'Absolute counts'!E942/'Absolute counts'!E$1246*10000</f>
        <v>31.816713419494882</v>
      </c>
      <c r="F942" s="14">
        <f>'Absolute counts'!F942/'Absolute counts'!F$1246*10000</f>
        <v>28.153333826272448</v>
      </c>
      <c r="G942" s="14">
        <f>'Absolute counts'!G942/'Absolute counts'!G$1246*10000</f>
        <v>66.875597103545559</v>
      </c>
      <c r="H942" s="14">
        <f>'Absolute counts'!H942/'Absolute counts'!H$1246*10000</f>
        <v>39.972929193972092</v>
      </c>
      <c r="I942" s="14">
        <f>'Absolute counts'!I942/'Absolute counts'!I$1246*10000</f>
        <v>45.527224491255147</v>
      </c>
      <c r="J942" s="14">
        <f>'Absolute counts'!J942/'Absolute counts'!J$1246*10000</f>
        <v>80.793729415956278</v>
      </c>
      <c r="K942" s="14">
        <f>'Absolute counts'!K942/'Absolute counts'!K$1246*10000</f>
        <v>25.186426169021683</v>
      </c>
      <c r="L942" s="14">
        <f>'Absolute counts'!L942/'Absolute counts'!L$1246*10000</f>
        <v>62.159247800542175</v>
      </c>
      <c r="M942">
        <f>'Absolute counts'!M942/'Absolute counts'!M$1246*10000</f>
        <v>66.974827196359314</v>
      </c>
      <c r="N942">
        <f>'Absolute counts'!N942/'Absolute counts'!N$1246*10000</f>
        <v>109.81908835557377</v>
      </c>
      <c r="O942">
        <f>'Absolute counts'!O942/'Absolute counts'!O$1246*10000</f>
        <v>45.311510774497613</v>
      </c>
      <c r="P942">
        <f>'Absolute counts'!P942/'Absolute counts'!P$1246*10000</f>
        <v>62.823665373068486</v>
      </c>
      <c r="Q942">
        <f t="shared" si="56"/>
        <v>1</v>
      </c>
      <c r="R942">
        <f t="shared" si="57"/>
        <v>9.5917768202525802E-2</v>
      </c>
      <c r="S942">
        <f t="shared" si="58"/>
        <v>45.475136231359727</v>
      </c>
      <c r="T942">
        <f t="shared" si="59"/>
        <v>69.417667900008269</v>
      </c>
    </row>
    <row r="943" spans="1:20" x14ac:dyDescent="0.25">
      <c r="A943">
        <v>951</v>
      </c>
      <c r="B943" t="s">
        <v>1048</v>
      </c>
      <c r="C943">
        <v>58400</v>
      </c>
      <c r="D943">
        <v>645</v>
      </c>
      <c r="E943" s="14">
        <f>'Absolute counts'!E943/'Absolute counts'!E$1246*10000</f>
        <v>0</v>
      </c>
      <c r="F943" s="14">
        <f>'Absolute counts'!F943/'Absolute counts'!F$1246*10000</f>
        <v>0</v>
      </c>
      <c r="G943" s="14">
        <f>'Absolute counts'!G943/'Absolute counts'!G$1246*10000</f>
        <v>0</v>
      </c>
      <c r="H943" s="14">
        <f>'Absolute counts'!H943/'Absolute counts'!H$1246*10000</f>
        <v>0</v>
      </c>
      <c r="I943" s="14">
        <f>'Absolute counts'!I943/'Absolute counts'!I$1246*10000</f>
        <v>0</v>
      </c>
      <c r="J943" s="14">
        <f>'Absolute counts'!J943/'Absolute counts'!J$1246*10000</f>
        <v>0</v>
      </c>
      <c r="K943" s="14">
        <f>'Absolute counts'!K943/'Absolute counts'!K$1246*10000</f>
        <v>0</v>
      </c>
      <c r="L943" s="14">
        <f>'Absolute counts'!L943/'Absolute counts'!L$1246*10000</f>
        <v>0</v>
      </c>
      <c r="M943">
        <f>'Absolute counts'!M943/'Absolute counts'!M$1246*10000</f>
        <v>0</v>
      </c>
      <c r="N943">
        <f>'Absolute counts'!N943/'Absolute counts'!N$1246*10000</f>
        <v>0</v>
      </c>
      <c r="O943">
        <f>'Absolute counts'!O943/'Absolute counts'!O$1246*10000</f>
        <v>0</v>
      </c>
      <c r="P943">
        <f>'Absolute counts'!P943/'Absolute counts'!P$1246*10000</f>
        <v>0</v>
      </c>
      <c r="Q943">
        <f t="shared" si="56"/>
        <v>0</v>
      </c>
      <c r="R943" t="str">
        <f t="shared" si="57"/>
        <v/>
      </c>
      <c r="S943">
        <f t="shared" si="58"/>
        <v>0</v>
      </c>
      <c r="T943">
        <f t="shared" si="59"/>
        <v>0</v>
      </c>
    </row>
    <row r="944" spans="1:20" x14ac:dyDescent="0.25">
      <c r="A944">
        <v>952</v>
      </c>
      <c r="B944" t="s">
        <v>403</v>
      </c>
      <c r="C944">
        <v>46800</v>
      </c>
      <c r="D944">
        <v>942</v>
      </c>
      <c r="E944" s="14">
        <f>'Absolute counts'!E944/'Absolute counts'!E$1246*10000</f>
        <v>8.8547610027958736</v>
      </c>
      <c r="F944" s="14">
        <f>'Absolute counts'!F944/'Absolute counts'!F$1246*10000</f>
        <v>2.4414437163516736</v>
      </c>
      <c r="G944" s="14">
        <f>'Absolute counts'!G944/'Absolute counts'!G$1246*10000</f>
        <v>10.964383610567952</v>
      </c>
      <c r="H944" s="14">
        <f>'Absolute counts'!H944/'Absolute counts'!H$1246*10000</f>
        <v>13.802448732944361</v>
      </c>
      <c r="I944" s="14">
        <f>'Absolute counts'!I944/'Absolute counts'!I$1246*10000</f>
        <v>26.505153711399561</v>
      </c>
      <c r="J944" s="14">
        <f>'Absolute counts'!J944/'Absolute counts'!J$1246*10000</f>
        <v>9.7760629839151179</v>
      </c>
      <c r="K944" s="14">
        <f>'Absolute counts'!K944/'Absolute counts'!K$1246*10000</f>
        <v>6.2153827898875731</v>
      </c>
      <c r="L944" s="14">
        <f>'Absolute counts'!L944/'Absolute counts'!L$1246*10000</f>
        <v>7.0543893418254751</v>
      </c>
      <c r="M944">
        <f>'Absolute counts'!M944/'Absolute counts'!M$1246*10000</f>
        <v>14.229084166259488</v>
      </c>
      <c r="N944">
        <f>'Absolute counts'!N944/'Absolute counts'!N$1246*10000</f>
        <v>23.956492414346574</v>
      </c>
      <c r="O944">
        <f>'Absolute counts'!O944/'Absolute counts'!O$1246*10000</f>
        <v>7.8035969704785799</v>
      </c>
      <c r="P944">
        <f>'Absolute counts'!P944/'Absolute counts'!P$1246*10000</f>
        <v>16.988729472711398</v>
      </c>
      <c r="Q944">
        <f t="shared" si="56"/>
        <v>1</v>
      </c>
      <c r="R944">
        <f t="shared" si="57"/>
        <v>0.53405802071582875</v>
      </c>
      <c r="S944">
        <f t="shared" si="58"/>
        <v>11.222805221123158</v>
      </c>
      <c r="T944">
        <f t="shared" si="59"/>
        <v>14.006458473124303</v>
      </c>
    </row>
    <row r="945" spans="1:20" x14ac:dyDescent="0.25">
      <c r="A945">
        <v>953</v>
      </c>
      <c r="B945" t="s">
        <v>1049</v>
      </c>
      <c r="C945">
        <v>69900</v>
      </c>
      <c r="D945">
        <v>958</v>
      </c>
      <c r="E945" s="14">
        <f>'Absolute counts'!E945/'Absolute counts'!E$1246*10000</f>
        <v>0</v>
      </c>
      <c r="F945" s="14">
        <f>'Absolute counts'!F945/'Absolute counts'!F$1246*10000</f>
        <v>0</v>
      </c>
      <c r="G945" s="14">
        <f>'Absolute counts'!G945/'Absolute counts'!G$1246*10000</f>
        <v>0</v>
      </c>
      <c r="H945" s="14">
        <f>'Absolute counts'!H945/'Absolute counts'!H$1246*10000</f>
        <v>0</v>
      </c>
      <c r="I945" s="14">
        <f>'Absolute counts'!I945/'Absolute counts'!I$1246*10000</f>
        <v>0</v>
      </c>
      <c r="J945" s="14">
        <f>'Absolute counts'!J945/'Absolute counts'!J$1246*10000</f>
        <v>0</v>
      </c>
      <c r="K945" s="14">
        <f>'Absolute counts'!K945/'Absolute counts'!K$1246*10000</f>
        <v>0</v>
      </c>
      <c r="L945" s="14">
        <f>'Absolute counts'!L945/'Absolute counts'!L$1246*10000</f>
        <v>0</v>
      </c>
      <c r="M945">
        <f>'Absolute counts'!M945/'Absolute counts'!M$1246*10000</f>
        <v>0</v>
      </c>
      <c r="N945">
        <f>'Absolute counts'!N945/'Absolute counts'!N$1246*10000</f>
        <v>0</v>
      </c>
      <c r="O945">
        <f>'Absolute counts'!O945/'Absolute counts'!O$1246*10000</f>
        <v>0</v>
      </c>
      <c r="P945">
        <f>'Absolute counts'!P945/'Absolute counts'!P$1246*10000</f>
        <v>0</v>
      </c>
      <c r="Q945">
        <f t="shared" si="56"/>
        <v>0</v>
      </c>
      <c r="R945" t="str">
        <f t="shared" si="57"/>
        <v/>
      </c>
      <c r="S945">
        <f t="shared" si="58"/>
        <v>0</v>
      </c>
      <c r="T945">
        <f t="shared" si="59"/>
        <v>0</v>
      </c>
    </row>
    <row r="946" spans="1:20" x14ac:dyDescent="0.25">
      <c r="A946">
        <v>954</v>
      </c>
      <c r="B946" t="s">
        <v>404</v>
      </c>
      <c r="C946">
        <v>11800</v>
      </c>
      <c r="D946">
        <v>1002</v>
      </c>
      <c r="E946" s="14">
        <f>'Absolute counts'!E946/'Absolute counts'!E$1246*10000</f>
        <v>7.9251273017149426</v>
      </c>
      <c r="F946" s="14">
        <f>'Absolute counts'!F946/'Absolute counts'!F$1246*10000</f>
        <v>7.6452066089183841</v>
      </c>
      <c r="G946" s="14">
        <f>'Absolute counts'!G946/'Absolute counts'!G$1246*10000</f>
        <v>9.857230868132751</v>
      </c>
      <c r="H946" s="14">
        <f>'Absolute counts'!H946/'Absolute counts'!H$1246*10000</f>
        <v>9.0414050572355276</v>
      </c>
      <c r="I946" s="14">
        <f>'Absolute counts'!I946/'Absolute counts'!I$1246*10000</f>
        <v>11.206132429610324</v>
      </c>
      <c r="J946" s="14">
        <f>'Absolute counts'!J946/'Absolute counts'!J$1246*10000</f>
        <v>16.923451254377504</v>
      </c>
      <c r="K946" s="14">
        <f>'Absolute counts'!K946/'Absolute counts'!K$1246*10000</f>
        <v>11.441954681383939</v>
      </c>
      <c r="L946" s="14">
        <f>'Absolute counts'!L946/'Absolute counts'!L$1246*10000</f>
        <v>15.177014783984522</v>
      </c>
      <c r="M946">
        <f>'Absolute counts'!M946/'Absolute counts'!M$1246*10000</f>
        <v>10.181155049996013</v>
      </c>
      <c r="N946">
        <f>'Absolute counts'!N946/'Absolute counts'!N$1246*10000</f>
        <v>10.014599287964552</v>
      </c>
      <c r="O946">
        <f>'Absolute counts'!O946/'Absolute counts'!O$1246*10000</f>
        <v>4.7459375806035595</v>
      </c>
      <c r="P946">
        <f>'Absolute counts'!P946/'Absolute counts'!P$1246*10000</f>
        <v>6.4163441785347768</v>
      </c>
      <c r="Q946">
        <f t="shared" si="56"/>
        <v>1</v>
      </c>
      <c r="R946">
        <f t="shared" si="57"/>
        <v>0.55289892391882645</v>
      </c>
      <c r="S946">
        <f t="shared" si="58"/>
        <v>10.577215457339053</v>
      </c>
      <c r="T946">
        <f t="shared" si="59"/>
        <v>9.3070101762166839</v>
      </c>
    </row>
    <row r="947" spans="1:20" x14ac:dyDescent="0.25">
      <c r="A947">
        <v>955</v>
      </c>
      <c r="B947" t="s">
        <v>1050</v>
      </c>
      <c r="C947">
        <v>94000</v>
      </c>
      <c r="D947">
        <v>235</v>
      </c>
      <c r="E947" s="14">
        <f>'Absolute counts'!E947/'Absolute counts'!E$1246*10000</f>
        <v>0</v>
      </c>
      <c r="F947" s="14">
        <f>'Absolute counts'!F947/'Absolute counts'!F$1246*10000</f>
        <v>0</v>
      </c>
      <c r="G947" s="14">
        <f>'Absolute counts'!G947/'Absolute counts'!G$1246*10000</f>
        <v>0</v>
      </c>
      <c r="H947" s="14">
        <f>'Absolute counts'!H947/'Absolute counts'!H$1246*10000</f>
        <v>0</v>
      </c>
      <c r="I947" s="14">
        <f>'Absolute counts'!I947/'Absolute counts'!I$1246*10000</f>
        <v>0</v>
      </c>
      <c r="J947" s="14">
        <f>'Absolute counts'!J947/'Absolute counts'!J$1246*10000</f>
        <v>0</v>
      </c>
      <c r="K947" s="14">
        <f>'Absolute counts'!K947/'Absolute counts'!K$1246*10000</f>
        <v>0</v>
      </c>
      <c r="L947" s="14">
        <f>'Absolute counts'!L947/'Absolute counts'!L$1246*10000</f>
        <v>0</v>
      </c>
      <c r="M947">
        <f>'Absolute counts'!M947/'Absolute counts'!M$1246*10000</f>
        <v>0</v>
      </c>
      <c r="N947">
        <f>'Absolute counts'!N947/'Absolute counts'!N$1246*10000</f>
        <v>0</v>
      </c>
      <c r="O947">
        <f>'Absolute counts'!O947/'Absolute counts'!O$1246*10000</f>
        <v>0</v>
      </c>
      <c r="P947">
        <f>'Absolute counts'!P947/'Absolute counts'!P$1246*10000</f>
        <v>0</v>
      </c>
      <c r="Q947">
        <f t="shared" si="56"/>
        <v>0</v>
      </c>
      <c r="R947" t="str">
        <f t="shared" si="57"/>
        <v/>
      </c>
      <c r="S947">
        <f t="shared" si="58"/>
        <v>0</v>
      </c>
      <c r="T947">
        <f t="shared" si="59"/>
        <v>0</v>
      </c>
    </row>
    <row r="948" spans="1:20" x14ac:dyDescent="0.25">
      <c r="A948">
        <v>956</v>
      </c>
      <c r="B948" t="s">
        <v>1051</v>
      </c>
      <c r="C948">
        <v>106200</v>
      </c>
      <c r="D948">
        <v>776</v>
      </c>
      <c r="E948" s="14">
        <f>'Absolute counts'!E948/'Absolute counts'!E$1246*10000</f>
        <v>0</v>
      </c>
      <c r="F948" s="14">
        <f>'Absolute counts'!F948/'Absolute counts'!F$1246*10000</f>
        <v>0</v>
      </c>
      <c r="G948" s="14">
        <f>'Absolute counts'!G948/'Absolute counts'!G$1246*10000</f>
        <v>0</v>
      </c>
      <c r="H948" s="14">
        <f>'Absolute counts'!H948/'Absolute counts'!H$1246*10000</f>
        <v>0</v>
      </c>
      <c r="I948" s="14">
        <f>'Absolute counts'!I948/'Absolute counts'!I$1246*10000</f>
        <v>0</v>
      </c>
      <c r="J948" s="14">
        <f>'Absolute counts'!J948/'Absolute counts'!J$1246*10000</f>
        <v>0</v>
      </c>
      <c r="K948" s="14">
        <f>'Absolute counts'!K948/'Absolute counts'!K$1246*10000</f>
        <v>0</v>
      </c>
      <c r="L948" s="14">
        <f>'Absolute counts'!L948/'Absolute counts'!L$1246*10000</f>
        <v>0</v>
      </c>
      <c r="M948">
        <f>'Absolute counts'!M948/'Absolute counts'!M$1246*10000</f>
        <v>0</v>
      </c>
      <c r="N948">
        <f>'Absolute counts'!N948/'Absolute counts'!N$1246*10000</f>
        <v>0</v>
      </c>
      <c r="O948">
        <f>'Absolute counts'!O948/'Absolute counts'!O$1246*10000</f>
        <v>0</v>
      </c>
      <c r="P948">
        <f>'Absolute counts'!P948/'Absolute counts'!P$1246*10000</f>
        <v>0</v>
      </c>
      <c r="Q948">
        <f t="shared" si="56"/>
        <v>0</v>
      </c>
      <c r="R948" t="str">
        <f t="shared" si="57"/>
        <v/>
      </c>
      <c r="S948">
        <f t="shared" si="58"/>
        <v>0</v>
      </c>
      <c r="T948">
        <f t="shared" si="59"/>
        <v>0</v>
      </c>
    </row>
    <row r="949" spans="1:20" x14ac:dyDescent="0.25">
      <c r="A949">
        <v>957</v>
      </c>
      <c r="B949" t="s">
        <v>1052</v>
      </c>
      <c r="C949">
        <v>58800</v>
      </c>
      <c r="D949">
        <v>645</v>
      </c>
      <c r="E949" s="14">
        <f>'Absolute counts'!E949/'Absolute counts'!E$1246*10000</f>
        <v>0</v>
      </c>
      <c r="F949" s="14">
        <f>'Absolute counts'!F949/'Absolute counts'!F$1246*10000</f>
        <v>0</v>
      </c>
      <c r="G949" s="14">
        <f>'Absolute counts'!G949/'Absolute counts'!G$1246*10000</f>
        <v>0</v>
      </c>
      <c r="H949" s="14">
        <f>'Absolute counts'!H949/'Absolute counts'!H$1246*10000</f>
        <v>0</v>
      </c>
      <c r="I949" s="14">
        <f>'Absolute counts'!I949/'Absolute counts'!I$1246*10000</f>
        <v>0</v>
      </c>
      <c r="J949" s="14">
        <f>'Absolute counts'!J949/'Absolute counts'!J$1246*10000</f>
        <v>0</v>
      </c>
      <c r="K949" s="14">
        <f>'Absolute counts'!K949/'Absolute counts'!K$1246*10000</f>
        <v>0</v>
      </c>
      <c r="L949" s="14">
        <f>'Absolute counts'!L949/'Absolute counts'!L$1246*10000</f>
        <v>0</v>
      </c>
      <c r="M949">
        <f>'Absolute counts'!M949/'Absolute counts'!M$1246*10000</f>
        <v>0</v>
      </c>
      <c r="N949">
        <f>'Absolute counts'!N949/'Absolute counts'!N$1246*10000</f>
        <v>0</v>
      </c>
      <c r="O949">
        <f>'Absolute counts'!O949/'Absolute counts'!O$1246*10000</f>
        <v>0</v>
      </c>
      <c r="P949">
        <f>'Absolute counts'!P949/'Absolute counts'!P$1246*10000</f>
        <v>0</v>
      </c>
      <c r="Q949">
        <f t="shared" si="56"/>
        <v>0</v>
      </c>
      <c r="R949" t="str">
        <f t="shared" si="57"/>
        <v/>
      </c>
      <c r="S949">
        <f t="shared" si="58"/>
        <v>0</v>
      </c>
      <c r="T949">
        <f t="shared" si="59"/>
        <v>0</v>
      </c>
    </row>
    <row r="950" spans="1:20" x14ac:dyDescent="0.25">
      <c r="A950">
        <v>958</v>
      </c>
      <c r="B950" t="s">
        <v>1053</v>
      </c>
      <c r="C950">
        <v>69600</v>
      </c>
      <c r="D950">
        <v>856</v>
      </c>
      <c r="E950" s="14">
        <f>'Absolute counts'!E950/'Absolute counts'!E$1246*10000</f>
        <v>0</v>
      </c>
      <c r="F950" s="14">
        <f>'Absolute counts'!F950/'Absolute counts'!F$1246*10000</f>
        <v>0</v>
      </c>
      <c r="G950" s="14">
        <f>'Absolute counts'!G950/'Absolute counts'!G$1246*10000</f>
        <v>0</v>
      </c>
      <c r="H950" s="14">
        <f>'Absolute counts'!H950/'Absolute counts'!H$1246*10000</f>
        <v>0</v>
      </c>
      <c r="I950" s="14">
        <f>'Absolute counts'!I950/'Absolute counts'!I$1246*10000</f>
        <v>0</v>
      </c>
      <c r="J950" s="14">
        <f>'Absolute counts'!J950/'Absolute counts'!J$1246*10000</f>
        <v>0</v>
      </c>
      <c r="K950" s="14">
        <f>'Absolute counts'!K950/'Absolute counts'!K$1246*10000</f>
        <v>0</v>
      </c>
      <c r="L950" s="14">
        <f>'Absolute counts'!L950/'Absolute counts'!L$1246*10000</f>
        <v>0</v>
      </c>
      <c r="M950">
        <f>'Absolute counts'!M950/'Absolute counts'!M$1246*10000</f>
        <v>0</v>
      </c>
      <c r="N950">
        <f>'Absolute counts'!N950/'Absolute counts'!N$1246*10000</f>
        <v>0</v>
      </c>
      <c r="O950">
        <f>'Absolute counts'!O950/'Absolute counts'!O$1246*10000</f>
        <v>0</v>
      </c>
      <c r="P950">
        <f>'Absolute counts'!P950/'Absolute counts'!P$1246*10000</f>
        <v>0</v>
      </c>
      <c r="Q950">
        <f t="shared" si="56"/>
        <v>0</v>
      </c>
      <c r="R950" t="str">
        <f t="shared" si="57"/>
        <v/>
      </c>
      <c r="S950">
        <f t="shared" si="58"/>
        <v>0</v>
      </c>
      <c r="T950">
        <f t="shared" si="59"/>
        <v>0</v>
      </c>
    </row>
    <row r="951" spans="1:20" x14ac:dyDescent="0.25">
      <c r="A951">
        <v>959</v>
      </c>
      <c r="B951" t="s">
        <v>405</v>
      </c>
      <c r="C951">
        <v>12800</v>
      </c>
      <c r="D951">
        <v>1018</v>
      </c>
      <c r="E951" s="14">
        <f>'Absolute counts'!E951/'Absolute counts'!E$1246*10000</f>
        <v>3.8696002807493777</v>
      </c>
      <c r="F951" s="14">
        <f>'Absolute counts'!F951/'Absolute counts'!F$1246*10000</f>
        <v>24.888774799836494</v>
      </c>
      <c r="G951" s="14">
        <f>'Absolute counts'!G951/'Absolute counts'!G$1246*10000</f>
        <v>33.05386655237993</v>
      </c>
      <c r="H951" s="14">
        <f>'Absolute counts'!H951/'Absolute counts'!H$1246*10000</f>
        <v>20.8906051027096</v>
      </c>
      <c r="I951" s="14">
        <f>'Absolute counts'!I951/'Absolute counts'!I$1246*10000</f>
        <v>6.3365809337950569</v>
      </c>
      <c r="J951" s="14">
        <f>'Absolute counts'!J951/'Absolute counts'!J$1246*10000</f>
        <v>33.586207495850601</v>
      </c>
      <c r="K951" s="14">
        <f>'Absolute counts'!K951/'Absolute counts'!K$1246*10000</f>
        <v>12.204751660142868</v>
      </c>
      <c r="L951" s="14">
        <f>'Absolute counts'!L951/'Absolute counts'!L$1246*10000</f>
        <v>14.894839210311503</v>
      </c>
      <c r="M951">
        <f>'Absolute counts'!M951/'Absolute counts'!M$1246*10000</f>
        <v>7.6256442442741221</v>
      </c>
      <c r="N951">
        <f>'Absolute counts'!N951/'Absolute counts'!N$1246*10000</f>
        <v>17.126416173620537</v>
      </c>
      <c r="O951">
        <f>'Absolute counts'!O951/'Absolute counts'!O$1246*10000</f>
        <v>8.9197364410157807</v>
      </c>
      <c r="P951">
        <f>'Absolute counts'!P951/'Absolute counts'!P$1246*10000</f>
        <v>10.763781924502233</v>
      </c>
      <c r="Q951">
        <f t="shared" si="56"/>
        <v>1</v>
      </c>
      <c r="R951">
        <f t="shared" si="57"/>
        <v>0.22374867587313518</v>
      </c>
      <c r="S951">
        <f t="shared" si="58"/>
        <v>19.261483832209134</v>
      </c>
      <c r="T951">
        <f t="shared" si="59"/>
        <v>11.866083598744833</v>
      </c>
    </row>
    <row r="952" spans="1:20" x14ac:dyDescent="0.25">
      <c r="A952">
        <v>960</v>
      </c>
      <c r="B952" t="s">
        <v>1054</v>
      </c>
      <c r="C952">
        <v>104200</v>
      </c>
      <c r="D952">
        <v>1009</v>
      </c>
      <c r="E952" s="14">
        <f>'Absolute counts'!E952/'Absolute counts'!E$1246*10000</f>
        <v>0</v>
      </c>
      <c r="F952" s="14">
        <f>'Absolute counts'!F952/'Absolute counts'!F$1246*10000</f>
        <v>0</v>
      </c>
      <c r="G952" s="14">
        <f>'Absolute counts'!G952/'Absolute counts'!G$1246*10000</f>
        <v>0</v>
      </c>
      <c r="H952" s="14">
        <f>'Absolute counts'!H952/'Absolute counts'!H$1246*10000</f>
        <v>0</v>
      </c>
      <c r="I952" s="14">
        <f>'Absolute counts'!I952/'Absolute counts'!I$1246*10000</f>
        <v>0</v>
      </c>
      <c r="J952" s="14">
        <f>'Absolute counts'!J952/'Absolute counts'!J$1246*10000</f>
        <v>0</v>
      </c>
      <c r="K952" s="14">
        <f>'Absolute counts'!K952/'Absolute counts'!K$1246*10000</f>
        <v>0</v>
      </c>
      <c r="L952" s="14">
        <f>'Absolute counts'!L952/'Absolute counts'!L$1246*10000</f>
        <v>0</v>
      </c>
      <c r="M952">
        <f>'Absolute counts'!M952/'Absolute counts'!M$1246*10000</f>
        <v>0</v>
      </c>
      <c r="N952">
        <f>'Absolute counts'!N952/'Absolute counts'!N$1246*10000</f>
        <v>0</v>
      </c>
      <c r="O952">
        <f>'Absolute counts'!O952/'Absolute counts'!O$1246*10000</f>
        <v>0</v>
      </c>
      <c r="P952">
        <f>'Absolute counts'!P952/'Absolute counts'!P$1246*10000</f>
        <v>0</v>
      </c>
      <c r="Q952">
        <f t="shared" si="56"/>
        <v>0</v>
      </c>
      <c r="R952" t="str">
        <f t="shared" si="57"/>
        <v/>
      </c>
      <c r="S952">
        <f t="shared" si="58"/>
        <v>0</v>
      </c>
      <c r="T952">
        <f t="shared" si="59"/>
        <v>0</v>
      </c>
    </row>
    <row r="953" spans="1:20" x14ac:dyDescent="0.25">
      <c r="A953">
        <v>961</v>
      </c>
      <c r="B953" t="s">
        <v>406</v>
      </c>
      <c r="C953">
        <v>33600</v>
      </c>
      <c r="D953">
        <v>698</v>
      </c>
      <c r="E953" s="14">
        <f>'Absolute counts'!E953/'Absolute counts'!E$1246*10000</f>
        <v>87.745800960776435</v>
      </c>
      <c r="F953" s="14">
        <f>'Absolute counts'!F953/'Absolute counts'!F$1246*10000</f>
        <v>570.00037667988761</v>
      </c>
      <c r="G953" s="14">
        <f>'Absolute counts'!G953/'Absolute counts'!G$1246*10000</f>
        <v>481.16501040187859</v>
      </c>
      <c r="H953" s="14">
        <f>'Absolute counts'!H953/'Absolute counts'!H$1246*10000</f>
        <v>176.94449340282625</v>
      </c>
      <c r="I953" s="14">
        <f>'Absolute counts'!I953/'Absolute counts'!I$1246*10000</f>
        <v>125.81934826909018</v>
      </c>
      <c r="J953" s="14">
        <f>'Absolute counts'!J953/'Absolute counts'!J$1246*10000</f>
        <v>259.08739365815933</v>
      </c>
      <c r="K953" s="14">
        <f>'Absolute counts'!K953/'Absolute counts'!K$1246*10000</f>
        <v>187.11127371556995</v>
      </c>
      <c r="L953" s="14">
        <f>'Absolute counts'!L953/'Absolute counts'!L$1246*10000</f>
        <v>241.42135867538724</v>
      </c>
      <c r="M953">
        <f>'Absolute counts'!M953/'Absolute counts'!M$1246*10000</f>
        <v>419.24688074351053</v>
      </c>
      <c r="N953">
        <f>'Absolute counts'!N953/'Absolute counts'!N$1246*10000</f>
        <v>167.66129651922239</v>
      </c>
      <c r="O953">
        <f>'Absolute counts'!O953/'Absolute counts'!O$1246*10000</f>
        <v>374.99472413065399</v>
      </c>
      <c r="P953">
        <f>'Absolute counts'!P953/'Absolute counts'!P$1246*10000</f>
        <v>139.98384977005063</v>
      </c>
      <c r="Q953">
        <f t="shared" si="56"/>
        <v>1</v>
      </c>
      <c r="R953">
        <f t="shared" si="57"/>
        <v>0.99156476097240787</v>
      </c>
      <c r="S953">
        <f t="shared" si="58"/>
        <v>269.69624244116977</v>
      </c>
      <c r="T953">
        <f t="shared" si="59"/>
        <v>268.66162196776497</v>
      </c>
    </row>
    <row r="954" spans="1:20" x14ac:dyDescent="0.25">
      <c r="A954">
        <v>962</v>
      </c>
      <c r="B954" t="s">
        <v>407</v>
      </c>
      <c r="C954">
        <v>2300</v>
      </c>
      <c r="D954">
        <v>993</v>
      </c>
      <c r="E954" s="14">
        <f>'Absolute counts'!E954/'Absolute counts'!E$1246*10000</f>
        <v>20.847035746739891</v>
      </c>
      <c r="F954" s="14">
        <f>'Absolute counts'!F954/'Absolute counts'!F$1246*10000</f>
        <v>62.696274635910989</v>
      </c>
      <c r="G954" s="14">
        <f>'Absolute counts'!G954/'Absolute counts'!G$1246*10000</f>
        <v>72.268502397342843</v>
      </c>
      <c r="H954" s="14">
        <f>'Absolute counts'!H954/'Absolute counts'!H$1246*10000</f>
        <v>43.467413173899409</v>
      </c>
      <c r="I954" s="14">
        <f>'Absolute counts'!I954/'Absolute counts'!I$1246*10000</f>
        <v>30.154235338643403</v>
      </c>
      <c r="J954" s="14">
        <f>'Absolute counts'!J954/'Absolute counts'!J$1246*10000</f>
        <v>35.193826742094423</v>
      </c>
      <c r="K954" s="14">
        <f>'Absolute counts'!K954/'Absolute counts'!K$1246*10000</f>
        <v>41.021526413257973</v>
      </c>
      <c r="L954" s="14">
        <f>'Absolute counts'!L954/'Absolute counts'!L$1246*10000</f>
        <v>57.745215612371389</v>
      </c>
      <c r="M954">
        <f>'Absolute counts'!M954/'Absolute counts'!M$1246*10000</f>
        <v>88.686447001772493</v>
      </c>
      <c r="N954">
        <f>'Absolute counts'!N954/'Absolute counts'!N$1246*10000</f>
        <v>47.272665181125085</v>
      </c>
      <c r="O954">
        <f>'Absolute counts'!O954/'Absolute counts'!O$1246*10000</f>
        <v>109.08152976762727</v>
      </c>
      <c r="P954">
        <f>'Absolute counts'!P954/'Absolute counts'!P$1246*10000</f>
        <v>43.811600094057773</v>
      </c>
      <c r="Q954">
        <f t="shared" si="56"/>
        <v>1</v>
      </c>
      <c r="R954">
        <f t="shared" si="57"/>
        <v>8.3335866587842866E-2</v>
      </c>
      <c r="S954">
        <f t="shared" si="58"/>
        <v>43.664116349698418</v>
      </c>
      <c r="T954">
        <f t="shared" si="59"/>
        <v>69.31949153139081</v>
      </c>
    </row>
    <row r="955" spans="1:20" x14ac:dyDescent="0.25">
      <c r="A955">
        <v>963</v>
      </c>
      <c r="B955" t="s">
        <v>1055</v>
      </c>
      <c r="C955">
        <v>94100</v>
      </c>
      <c r="D955">
        <v>235</v>
      </c>
      <c r="E955" s="14">
        <f>'Absolute counts'!E955/'Absolute counts'!E$1246*10000</f>
        <v>0</v>
      </c>
      <c r="F955" s="14">
        <f>'Absolute counts'!F955/'Absolute counts'!F$1246*10000</f>
        <v>0</v>
      </c>
      <c r="G955" s="14">
        <f>'Absolute counts'!G955/'Absolute counts'!G$1246*10000</f>
        <v>0</v>
      </c>
      <c r="H955" s="14">
        <f>'Absolute counts'!H955/'Absolute counts'!H$1246*10000</f>
        <v>0</v>
      </c>
      <c r="I955" s="14">
        <f>'Absolute counts'!I955/'Absolute counts'!I$1246*10000</f>
        <v>0</v>
      </c>
      <c r="J955" s="14">
        <f>'Absolute counts'!J955/'Absolute counts'!J$1246*10000</f>
        <v>0</v>
      </c>
      <c r="K955" s="14">
        <f>'Absolute counts'!K955/'Absolute counts'!K$1246*10000</f>
        <v>0</v>
      </c>
      <c r="L955" s="14">
        <f>'Absolute counts'!L955/'Absolute counts'!L$1246*10000</f>
        <v>0</v>
      </c>
      <c r="M955">
        <f>'Absolute counts'!M955/'Absolute counts'!M$1246*10000</f>
        <v>0</v>
      </c>
      <c r="N955">
        <f>'Absolute counts'!N955/'Absolute counts'!N$1246*10000</f>
        <v>0</v>
      </c>
      <c r="O955">
        <f>'Absolute counts'!O955/'Absolute counts'!O$1246*10000</f>
        <v>0</v>
      </c>
      <c r="P955">
        <f>'Absolute counts'!P955/'Absolute counts'!P$1246*10000</f>
        <v>0</v>
      </c>
      <c r="Q955">
        <f t="shared" si="56"/>
        <v>0</v>
      </c>
      <c r="R955" t="str">
        <f t="shared" si="57"/>
        <v/>
      </c>
      <c r="S955">
        <f t="shared" si="58"/>
        <v>0</v>
      </c>
      <c r="T955">
        <f t="shared" si="59"/>
        <v>0</v>
      </c>
    </row>
    <row r="956" spans="1:20" x14ac:dyDescent="0.25">
      <c r="A956">
        <v>964</v>
      </c>
      <c r="B956" t="s">
        <v>1056</v>
      </c>
      <c r="C956">
        <v>106400</v>
      </c>
      <c r="D956">
        <v>776</v>
      </c>
      <c r="E956" s="14">
        <f>'Absolute counts'!E956/'Absolute counts'!E$1246*10000</f>
        <v>0</v>
      </c>
      <c r="F956" s="14">
        <f>'Absolute counts'!F956/'Absolute counts'!F$1246*10000</f>
        <v>0</v>
      </c>
      <c r="G956" s="14">
        <f>'Absolute counts'!G956/'Absolute counts'!G$1246*10000</f>
        <v>0</v>
      </c>
      <c r="H956" s="14">
        <f>'Absolute counts'!H956/'Absolute counts'!H$1246*10000</f>
        <v>0</v>
      </c>
      <c r="I956" s="14">
        <f>'Absolute counts'!I956/'Absolute counts'!I$1246*10000</f>
        <v>0</v>
      </c>
      <c r="J956" s="14">
        <f>'Absolute counts'!J956/'Absolute counts'!J$1246*10000</f>
        <v>0</v>
      </c>
      <c r="K956" s="14">
        <f>'Absolute counts'!K956/'Absolute counts'!K$1246*10000</f>
        <v>0</v>
      </c>
      <c r="L956" s="14">
        <f>'Absolute counts'!L956/'Absolute counts'!L$1246*10000</f>
        <v>0</v>
      </c>
      <c r="M956">
        <f>'Absolute counts'!M956/'Absolute counts'!M$1246*10000</f>
        <v>0</v>
      </c>
      <c r="N956">
        <f>'Absolute counts'!N956/'Absolute counts'!N$1246*10000</f>
        <v>0</v>
      </c>
      <c r="O956">
        <f>'Absolute counts'!O956/'Absolute counts'!O$1246*10000</f>
        <v>0</v>
      </c>
      <c r="P956">
        <f>'Absolute counts'!P956/'Absolute counts'!P$1246*10000</f>
        <v>0</v>
      </c>
      <c r="Q956">
        <f t="shared" si="56"/>
        <v>0</v>
      </c>
      <c r="R956" t="str">
        <f t="shared" si="57"/>
        <v/>
      </c>
      <c r="S956">
        <f t="shared" si="58"/>
        <v>0</v>
      </c>
      <c r="T956">
        <f t="shared" si="59"/>
        <v>0</v>
      </c>
    </row>
    <row r="957" spans="1:20" x14ac:dyDescent="0.25">
      <c r="A957">
        <v>965</v>
      </c>
      <c r="B957" t="s">
        <v>408</v>
      </c>
      <c r="C957">
        <v>25500</v>
      </c>
      <c r="D957">
        <v>894</v>
      </c>
      <c r="E957" s="14">
        <f>'Absolute counts'!E957/'Absolute counts'!E$1246*10000</f>
        <v>3.7533960681142613</v>
      </c>
      <c r="F957" s="14">
        <f>'Absolute counts'!F957/'Absolute counts'!F$1246*10000</f>
        <v>3.1110968499795617</v>
      </c>
      <c r="G957" s="14">
        <f>'Absolute counts'!G957/'Absolute counts'!G$1246*10000</f>
        <v>13.196546397735693</v>
      </c>
      <c r="H957" s="14">
        <f>'Absolute counts'!H957/'Absolute counts'!H$1246*10000</f>
        <v>4.8068229418214194</v>
      </c>
      <c r="I957" s="14">
        <f>'Absolute counts'!I957/'Absolute counts'!I$1246*10000</f>
        <v>3.2545863161904571</v>
      </c>
      <c r="J957" s="14">
        <f>'Absolute counts'!J957/'Absolute counts'!J$1246*10000</f>
        <v>8.6463845946627043</v>
      </c>
      <c r="K957" s="14">
        <f>'Absolute counts'!K957/'Absolute counts'!K$1246*10000</f>
        <v>3.0653137850127341</v>
      </c>
      <c r="L957" s="14">
        <f>'Absolute counts'!L957/'Absolute counts'!L$1246*10000</f>
        <v>20.316641304457367</v>
      </c>
      <c r="M957">
        <f>'Absolute counts'!M957/'Absolute counts'!M$1246*10000</f>
        <v>8.7500689987917539</v>
      </c>
      <c r="N957">
        <f>'Absolute counts'!N957/'Absolute counts'!N$1246*10000</f>
        <v>3.013771141220364</v>
      </c>
      <c r="O957">
        <f>'Absolute counts'!O957/'Absolute counts'!O$1246*10000</f>
        <v>9.0979435833704603</v>
      </c>
      <c r="P957">
        <f>'Absolute counts'!P957/'Absolute counts'!P$1246*10000</f>
        <v>2.7615799518409623</v>
      </c>
      <c r="Q957">
        <f t="shared" si="56"/>
        <v>1</v>
      </c>
      <c r="R957">
        <f t="shared" si="57"/>
        <v>0.35051201362081252</v>
      </c>
      <c r="S957">
        <f t="shared" si="58"/>
        <v>5.6905924219309769</v>
      </c>
      <c r="T957">
        <f t="shared" si="59"/>
        <v>8.7880009959361818</v>
      </c>
    </row>
    <row r="958" spans="1:20" x14ac:dyDescent="0.25">
      <c r="A958">
        <v>966</v>
      </c>
      <c r="B958" t="s">
        <v>409</v>
      </c>
      <c r="C958">
        <v>46900</v>
      </c>
      <c r="D958">
        <v>942</v>
      </c>
      <c r="E958" s="14">
        <f>'Absolute counts'!E958/'Absolute counts'!E$1246*10000</f>
        <v>0.7553273821282569</v>
      </c>
      <c r="F958" s="14">
        <f>'Absolute counts'!F958/'Absolute counts'!F$1246*10000</f>
        <v>0.50223985022091577</v>
      </c>
      <c r="G958" s="14">
        <f>'Absolute counts'!G958/'Absolute counts'!G$1246*10000</f>
        <v>2.1250189733836908</v>
      </c>
      <c r="H958" s="14">
        <f>'Absolute counts'!H958/'Absolute counts'!H$1246*10000</f>
        <v>1.6022743139404731</v>
      </c>
      <c r="I958" s="14">
        <f>'Absolute counts'!I958/'Absolute counts'!I$1246*10000</f>
        <v>2.7984511127849769</v>
      </c>
      <c r="J958" s="14">
        <f>'Absolute counts'!J958/'Absolute counts'!J$1246*10000</f>
        <v>2.302805947322228</v>
      </c>
      <c r="K958" s="14">
        <f>'Absolute counts'!K958/'Absolute counts'!K$1246*10000</f>
        <v>0.25426565958630976</v>
      </c>
      <c r="L958" s="14">
        <f>'Absolute counts'!L958/'Absolute counts'!L$1246*10000</f>
        <v>0.52404035110703528</v>
      </c>
      <c r="M958">
        <f>'Absolute counts'!M958/'Absolute counts'!M$1246*10000</f>
        <v>2.2079613361437138</v>
      </c>
      <c r="N958">
        <f>'Absolute counts'!N958/'Absolute counts'!N$1246*10000</f>
        <v>6.2836701414679537</v>
      </c>
      <c r="O958">
        <f>'Absolute counts'!O958/'Absolute counts'!O$1246*10000</f>
        <v>0.57213872019133816</v>
      </c>
      <c r="P958">
        <f>'Absolute counts'!P958/'Absolute counts'!P$1246*10000</f>
        <v>3.5636229741578092</v>
      </c>
      <c r="Q958">
        <f t="shared" si="56"/>
        <v>1</v>
      </c>
      <c r="R958">
        <f t="shared" si="57"/>
        <v>0.27360874522684209</v>
      </c>
      <c r="S958">
        <f t="shared" si="58"/>
        <v>1.4771976056238358</v>
      </c>
      <c r="T958">
        <f t="shared" si="59"/>
        <v>2.6302867046135701</v>
      </c>
    </row>
    <row r="959" spans="1:20" x14ac:dyDescent="0.25">
      <c r="A959">
        <v>967</v>
      </c>
      <c r="B959" t="s">
        <v>1057</v>
      </c>
      <c r="C959">
        <v>97300</v>
      </c>
      <c r="D959">
        <v>1009</v>
      </c>
      <c r="E959" s="14">
        <f>'Absolute counts'!E959/'Absolute counts'!E$1246*10000</f>
        <v>0</v>
      </c>
      <c r="F959" s="14">
        <f>'Absolute counts'!F959/'Absolute counts'!F$1246*10000</f>
        <v>0</v>
      </c>
      <c r="G959" s="14">
        <f>'Absolute counts'!G959/'Absolute counts'!G$1246*10000</f>
        <v>0</v>
      </c>
      <c r="H959" s="14">
        <f>'Absolute counts'!H959/'Absolute counts'!H$1246*10000</f>
        <v>0</v>
      </c>
      <c r="I959" s="14">
        <f>'Absolute counts'!I959/'Absolute counts'!I$1246*10000</f>
        <v>0</v>
      </c>
      <c r="J959" s="14">
        <f>'Absolute counts'!J959/'Absolute counts'!J$1246*10000</f>
        <v>0</v>
      </c>
      <c r="K959" s="14">
        <f>'Absolute counts'!K959/'Absolute counts'!K$1246*10000</f>
        <v>0</v>
      </c>
      <c r="L959" s="14">
        <f>'Absolute counts'!L959/'Absolute counts'!L$1246*10000</f>
        <v>0</v>
      </c>
      <c r="M959">
        <f>'Absolute counts'!M959/'Absolute counts'!M$1246*10000</f>
        <v>0</v>
      </c>
      <c r="N959">
        <f>'Absolute counts'!N959/'Absolute counts'!N$1246*10000</f>
        <v>0</v>
      </c>
      <c r="O959">
        <f>'Absolute counts'!O959/'Absolute counts'!O$1246*10000</f>
        <v>0</v>
      </c>
      <c r="P959">
        <f>'Absolute counts'!P959/'Absolute counts'!P$1246*10000</f>
        <v>0</v>
      </c>
      <c r="Q959">
        <f t="shared" si="56"/>
        <v>0</v>
      </c>
      <c r="R959" t="str">
        <f t="shared" si="57"/>
        <v/>
      </c>
      <c r="S959">
        <f t="shared" si="58"/>
        <v>0</v>
      </c>
      <c r="T959">
        <f t="shared" si="59"/>
        <v>0</v>
      </c>
    </row>
    <row r="960" spans="1:20" x14ac:dyDescent="0.25">
      <c r="A960">
        <v>968</v>
      </c>
      <c r="B960" t="s">
        <v>1058</v>
      </c>
      <c r="C960">
        <v>59200</v>
      </c>
      <c r="D960">
        <v>645</v>
      </c>
      <c r="E960" s="14">
        <f>'Absolute counts'!E960/'Absolute counts'!E$1246*10000</f>
        <v>0</v>
      </c>
      <c r="F960" s="14">
        <f>'Absolute counts'!F960/'Absolute counts'!F$1246*10000</f>
        <v>0</v>
      </c>
      <c r="G960" s="14">
        <f>'Absolute counts'!G960/'Absolute counts'!G$1246*10000</f>
        <v>0</v>
      </c>
      <c r="H960" s="14">
        <f>'Absolute counts'!H960/'Absolute counts'!H$1246*10000</f>
        <v>0</v>
      </c>
      <c r="I960" s="14">
        <f>'Absolute counts'!I960/'Absolute counts'!I$1246*10000</f>
        <v>0</v>
      </c>
      <c r="J960" s="14">
        <f>'Absolute counts'!J960/'Absolute counts'!J$1246*10000</f>
        <v>0</v>
      </c>
      <c r="K960" s="14">
        <f>'Absolute counts'!K960/'Absolute counts'!K$1246*10000</f>
        <v>0</v>
      </c>
      <c r="L960" s="14">
        <f>'Absolute counts'!L960/'Absolute counts'!L$1246*10000</f>
        <v>0</v>
      </c>
      <c r="M960">
        <f>'Absolute counts'!M960/'Absolute counts'!M$1246*10000</f>
        <v>0</v>
      </c>
      <c r="N960">
        <f>'Absolute counts'!N960/'Absolute counts'!N$1246*10000</f>
        <v>0</v>
      </c>
      <c r="O960">
        <f>'Absolute counts'!O960/'Absolute counts'!O$1246*10000</f>
        <v>0</v>
      </c>
      <c r="P960">
        <f>'Absolute counts'!P960/'Absolute counts'!P$1246*10000</f>
        <v>0</v>
      </c>
      <c r="Q960">
        <f t="shared" si="56"/>
        <v>0</v>
      </c>
      <c r="R960" t="str">
        <f t="shared" si="57"/>
        <v/>
      </c>
      <c r="S960">
        <f t="shared" si="58"/>
        <v>0</v>
      </c>
      <c r="T960">
        <f t="shared" si="59"/>
        <v>0</v>
      </c>
    </row>
    <row r="961" spans="1:20" x14ac:dyDescent="0.25">
      <c r="A961">
        <v>969</v>
      </c>
      <c r="B961" t="s">
        <v>410</v>
      </c>
      <c r="C961">
        <v>22800</v>
      </c>
      <c r="D961">
        <v>746</v>
      </c>
      <c r="E961" s="14">
        <f>'Absolute counts'!E961/'Absolute counts'!E$1246*10000</f>
        <v>0.80180906718230349</v>
      </c>
      <c r="F961" s="14">
        <f>'Absolute counts'!F961/'Absolute counts'!F$1246*10000</f>
        <v>0.8928708448371836</v>
      </c>
      <c r="G961" s="14">
        <f>'Absolute counts'!G961/'Absolute counts'!G$1246*10000</f>
        <v>0.42857525513620659</v>
      </c>
      <c r="H961" s="14">
        <f>'Absolute counts'!H961/'Absolute counts'!H$1246*10000</f>
        <v>2.9375029088908677</v>
      </c>
      <c r="I961" s="14">
        <f>'Absolute counts'!I961/'Absolute counts'!I$1246*10000</f>
        <v>0.38216733258297036</v>
      </c>
      <c r="J961" s="14">
        <f>'Absolute counts'!J961/'Absolute counts'!J$1246*10000</f>
        <v>1.086229220435013</v>
      </c>
      <c r="K961" s="14">
        <f>'Absolute counts'!K961/'Absolute counts'!K$1246*10000</f>
        <v>3.0370620450587</v>
      </c>
      <c r="L961" s="14">
        <f>'Absolute counts'!L961/'Absolute counts'!L$1246*10000</f>
        <v>3.2853298934787212</v>
      </c>
      <c r="M961">
        <f>'Absolute counts'!M961/'Absolute counts'!M$1246*10000</f>
        <v>2.5146226328303407</v>
      </c>
      <c r="N961">
        <f>'Absolute counts'!N961/'Absolute counts'!N$1246*10000</f>
        <v>0.41834216974446975</v>
      </c>
      <c r="O961">
        <f>'Absolute counts'!O961/'Absolute counts'!O$1246*10000</f>
        <v>1.2474499964827539</v>
      </c>
      <c r="P961">
        <f>'Absolute counts'!P961/'Absolute counts'!P$1246*10000</f>
        <v>1.8957380527489114</v>
      </c>
      <c r="Q961">
        <f t="shared" si="56"/>
        <v>1</v>
      </c>
      <c r="R961">
        <f t="shared" si="57"/>
        <v>0.46019972506729001</v>
      </c>
      <c r="S961">
        <f t="shared" si="58"/>
        <v>1.3666023820176061</v>
      </c>
      <c r="T961">
        <f t="shared" si="59"/>
        <v>1.8722965490570391</v>
      </c>
    </row>
    <row r="962" spans="1:20" x14ac:dyDescent="0.25">
      <c r="A962">
        <v>970</v>
      </c>
      <c r="B962" t="s">
        <v>1059</v>
      </c>
      <c r="C962">
        <v>94900</v>
      </c>
      <c r="D962">
        <v>938</v>
      </c>
      <c r="E962" s="14">
        <f>'Absolute counts'!E962/'Absolute counts'!E$1246*10000</f>
        <v>0</v>
      </c>
      <c r="F962" s="14">
        <f>'Absolute counts'!F962/'Absolute counts'!F$1246*10000</f>
        <v>0</v>
      </c>
      <c r="G962" s="14">
        <f>'Absolute counts'!G962/'Absolute counts'!G$1246*10000</f>
        <v>0</v>
      </c>
      <c r="H962" s="14">
        <f>'Absolute counts'!H962/'Absolute counts'!H$1246*10000</f>
        <v>0</v>
      </c>
      <c r="I962" s="14">
        <f>'Absolute counts'!I962/'Absolute counts'!I$1246*10000</f>
        <v>0</v>
      </c>
      <c r="J962" s="14">
        <f>'Absolute counts'!J962/'Absolute counts'!J$1246*10000</f>
        <v>0</v>
      </c>
      <c r="K962" s="14">
        <f>'Absolute counts'!K962/'Absolute counts'!K$1246*10000</f>
        <v>0</v>
      </c>
      <c r="L962" s="14">
        <f>'Absolute counts'!L962/'Absolute counts'!L$1246*10000</f>
        <v>0</v>
      </c>
      <c r="M962">
        <f>'Absolute counts'!M962/'Absolute counts'!M$1246*10000</f>
        <v>0</v>
      </c>
      <c r="N962">
        <f>'Absolute counts'!N962/'Absolute counts'!N$1246*10000</f>
        <v>0</v>
      </c>
      <c r="O962">
        <f>'Absolute counts'!O962/'Absolute counts'!O$1246*10000</f>
        <v>0</v>
      </c>
      <c r="P962">
        <f>'Absolute counts'!P962/'Absolute counts'!P$1246*10000</f>
        <v>0</v>
      </c>
      <c r="Q962">
        <f t="shared" si="56"/>
        <v>0</v>
      </c>
      <c r="R962" t="str">
        <f t="shared" si="57"/>
        <v/>
      </c>
      <c r="S962">
        <f t="shared" si="58"/>
        <v>0</v>
      </c>
      <c r="T962">
        <f t="shared" si="59"/>
        <v>0</v>
      </c>
    </row>
    <row r="963" spans="1:20" x14ac:dyDescent="0.25">
      <c r="A963">
        <v>971</v>
      </c>
      <c r="B963" t="s">
        <v>1060</v>
      </c>
      <c r="C963">
        <v>106600</v>
      </c>
      <c r="D963">
        <v>776</v>
      </c>
      <c r="E963" s="14">
        <f>'Absolute counts'!E963/'Absolute counts'!E$1246*10000</f>
        <v>0</v>
      </c>
      <c r="F963" s="14">
        <f>'Absolute counts'!F963/'Absolute counts'!F$1246*10000</f>
        <v>0</v>
      </c>
      <c r="G963" s="14">
        <f>'Absolute counts'!G963/'Absolute counts'!G$1246*10000</f>
        <v>0</v>
      </c>
      <c r="H963" s="14">
        <f>'Absolute counts'!H963/'Absolute counts'!H$1246*10000</f>
        <v>0</v>
      </c>
      <c r="I963" s="14">
        <f>'Absolute counts'!I963/'Absolute counts'!I$1246*10000</f>
        <v>0</v>
      </c>
      <c r="J963" s="14">
        <f>'Absolute counts'!J963/'Absolute counts'!J$1246*10000</f>
        <v>0</v>
      </c>
      <c r="K963" s="14">
        <f>'Absolute counts'!K963/'Absolute counts'!K$1246*10000</f>
        <v>0</v>
      </c>
      <c r="L963" s="14">
        <f>'Absolute counts'!L963/'Absolute counts'!L$1246*10000</f>
        <v>0</v>
      </c>
      <c r="M963">
        <f>'Absolute counts'!M963/'Absolute counts'!M$1246*10000</f>
        <v>0</v>
      </c>
      <c r="N963">
        <f>'Absolute counts'!N963/'Absolute counts'!N$1246*10000</f>
        <v>0</v>
      </c>
      <c r="O963">
        <f>'Absolute counts'!O963/'Absolute counts'!O$1246*10000</f>
        <v>0</v>
      </c>
      <c r="P963">
        <f>'Absolute counts'!P963/'Absolute counts'!P$1246*10000</f>
        <v>0</v>
      </c>
      <c r="Q963">
        <f t="shared" ref="Q963:Q1026" si="60">IF(AND(S963=0,T963=0),0,1)</f>
        <v>0</v>
      </c>
      <c r="R963" t="str">
        <f t="shared" ref="R963:R1026" si="61">IFERROR(_xlfn.T.TEST(E963:K963,L963:P963,2,2),"")</f>
        <v/>
      </c>
      <c r="S963">
        <f t="shared" ref="S963:S1026" si="62">AVERAGE(E963:K963)</f>
        <v>0</v>
      </c>
      <c r="T963">
        <f t="shared" ref="T963:T1026" si="63">AVERAGE(L963:P963)</f>
        <v>0</v>
      </c>
    </row>
    <row r="964" spans="1:20" x14ac:dyDescent="0.25">
      <c r="A964">
        <v>972</v>
      </c>
      <c r="B964" t="s">
        <v>411</v>
      </c>
      <c r="C964">
        <v>20100</v>
      </c>
      <c r="D964">
        <v>315</v>
      </c>
      <c r="E964" s="14">
        <f>'Absolute counts'!E964/'Absolute counts'!E$1246*10000</f>
        <v>0</v>
      </c>
      <c r="F964" s="14">
        <f>'Absolute counts'!F964/'Absolute counts'!F$1246*10000</f>
        <v>0</v>
      </c>
      <c r="G964" s="14">
        <f>'Absolute counts'!G964/'Absolute counts'!G$1246*10000</f>
        <v>0</v>
      </c>
      <c r="H964" s="14">
        <f>'Absolute counts'!H964/'Absolute counts'!H$1246*10000</f>
        <v>0</v>
      </c>
      <c r="I964" s="14">
        <f>'Absolute counts'!I964/'Absolute counts'!I$1246*10000</f>
        <v>0</v>
      </c>
      <c r="J964" s="14">
        <f>'Absolute counts'!J964/'Absolute counts'!J$1246*10000</f>
        <v>0</v>
      </c>
      <c r="K964" s="14">
        <f>'Absolute counts'!K964/'Absolute counts'!K$1246*10000</f>
        <v>0</v>
      </c>
      <c r="L964" s="14">
        <f>'Absolute counts'!L964/'Absolute counts'!L$1246*10000</f>
        <v>0</v>
      </c>
      <c r="M964">
        <f>'Absolute counts'!M964/'Absolute counts'!M$1246*10000</f>
        <v>0</v>
      </c>
      <c r="N964">
        <f>'Absolute counts'!N964/'Absolute counts'!N$1246*10000</f>
        <v>0</v>
      </c>
      <c r="O964">
        <f>'Absolute counts'!O964/'Absolute counts'!O$1246*10000</f>
        <v>0</v>
      </c>
      <c r="P964">
        <f>'Absolute counts'!P964/'Absolute counts'!P$1246*10000</f>
        <v>0</v>
      </c>
      <c r="Q964">
        <f t="shared" si="60"/>
        <v>0</v>
      </c>
      <c r="R964" t="str">
        <f t="shared" si="61"/>
        <v/>
      </c>
      <c r="S964">
        <f t="shared" si="62"/>
        <v>0</v>
      </c>
      <c r="T964">
        <f t="shared" si="63"/>
        <v>0</v>
      </c>
    </row>
    <row r="965" spans="1:20" x14ac:dyDescent="0.25">
      <c r="A965">
        <v>973</v>
      </c>
      <c r="B965" t="s">
        <v>412</v>
      </c>
      <c r="C965">
        <v>15700</v>
      </c>
      <c r="D965">
        <v>409</v>
      </c>
      <c r="E965" s="14">
        <f>'Absolute counts'!E965/'Absolute counts'!E$1246*10000</f>
        <v>1.1969033901416994</v>
      </c>
      <c r="F965" s="14">
        <f>'Absolute counts'!F965/'Absolute counts'!F$1246*10000</f>
        <v>11.886343121895006</v>
      </c>
      <c r="G965" s="14">
        <f>'Absolute counts'!G965/'Absolute counts'!G$1246*10000</f>
        <v>20.357324618969812</v>
      </c>
      <c r="H965" s="14">
        <f>'Absolute counts'!H965/'Absolute counts'!H$1246*10000</f>
        <v>13.222578028851618</v>
      </c>
      <c r="I965" s="14">
        <f>'Absolute counts'!I965/'Absolute counts'!I$1246*10000</f>
        <v>2.3669718663203327</v>
      </c>
      <c r="J965" s="14">
        <f>'Absolute counts'!J965/'Absolute counts'!J$1246*10000</f>
        <v>3.8887006091573468</v>
      </c>
      <c r="K965" s="14">
        <f>'Absolute counts'!K965/'Absolute counts'!K$1246*10000</f>
        <v>1.765733747127151</v>
      </c>
      <c r="L965" s="14">
        <f>'Absolute counts'!L965/'Absolute counts'!L$1246*10000</f>
        <v>16.507271059871609</v>
      </c>
      <c r="M965">
        <f>'Absolute counts'!M965/'Absolute counts'!M$1246*10000</f>
        <v>20.1374251490885</v>
      </c>
      <c r="N965">
        <f>'Absolute counts'!N965/'Absolute counts'!N$1246*10000</f>
        <v>1.5453047494642658</v>
      </c>
      <c r="O965">
        <f>'Absolute counts'!O965/'Absolute counts'!O$1246*10000</f>
        <v>2.2135202945107513</v>
      </c>
      <c r="P965">
        <f>'Absolute counts'!P965/'Absolute counts'!P$1246*10000</f>
        <v>1.3944611638008817</v>
      </c>
      <c r="Q965">
        <f t="shared" si="60"/>
        <v>1</v>
      </c>
      <c r="R965">
        <f t="shared" si="61"/>
        <v>0.91107627119510548</v>
      </c>
      <c r="S965">
        <f t="shared" si="62"/>
        <v>7.8120793403518523</v>
      </c>
      <c r="T965">
        <f t="shared" si="63"/>
        <v>8.3595964833472021</v>
      </c>
    </row>
    <row r="966" spans="1:20" x14ac:dyDescent="0.25">
      <c r="A966">
        <v>974</v>
      </c>
      <c r="B966" t="s">
        <v>413</v>
      </c>
      <c r="C966">
        <v>6000</v>
      </c>
      <c r="D966">
        <v>345</v>
      </c>
      <c r="E966" s="14">
        <f>'Absolute counts'!E966/'Absolute counts'!E$1246*10000</f>
        <v>92.138320198383823</v>
      </c>
      <c r="F966" s="14">
        <f>'Absolute counts'!F966/'Absolute counts'!F$1246*10000</f>
        <v>100.86650325270058</v>
      </c>
      <c r="G966" s="14">
        <f>'Absolute counts'!G966/'Absolute counts'!G$1246*10000</f>
        <v>152.89422226984169</v>
      </c>
      <c r="H966" s="14">
        <f>'Absolute counts'!H966/'Absolute counts'!H$1246*10000</f>
        <v>74.215820246185629</v>
      </c>
      <c r="I966" s="14">
        <f>'Absolute counts'!I966/'Absolute counts'!I$1246*10000</f>
        <v>87.454679269148116</v>
      </c>
      <c r="J966" s="14">
        <f>'Absolute counts'!J966/'Absolute counts'!J$1246*10000</f>
        <v>146.27162682377886</v>
      </c>
      <c r="K966" s="14">
        <f>'Absolute counts'!K966/'Absolute counts'!K$1246*10000</f>
        <v>86.351443169506197</v>
      </c>
      <c r="L966" s="14">
        <f>'Absolute counts'!L966/'Absolute counts'!L$1246*10000</f>
        <v>153.42289048564433</v>
      </c>
      <c r="M966">
        <f>'Absolute counts'!M966/'Absolute counts'!M$1246*10000</f>
        <v>177.00490044752104</v>
      </c>
      <c r="N966">
        <f>'Absolute counts'!N966/'Absolute counts'!N$1246*10000</f>
        <v>199.57482775401482</v>
      </c>
      <c r="O966">
        <f>'Absolute counts'!O966/'Absolute counts'!O$1246*10000</f>
        <v>55.253593453232348</v>
      </c>
      <c r="P966">
        <f>'Absolute counts'!P966/'Absolute counts'!P$1246*10000</f>
        <v>166.04113387009457</v>
      </c>
      <c r="Q966">
        <f t="shared" si="60"/>
        <v>1</v>
      </c>
      <c r="R966">
        <f t="shared" si="61"/>
        <v>0.10515958899331947</v>
      </c>
      <c r="S966">
        <f t="shared" si="62"/>
        <v>105.74180217564927</v>
      </c>
      <c r="T966">
        <f t="shared" si="63"/>
        <v>150.25946920210143</v>
      </c>
    </row>
    <row r="967" spans="1:20" x14ac:dyDescent="0.25">
      <c r="A967">
        <v>975</v>
      </c>
      <c r="B967" t="s">
        <v>1061</v>
      </c>
      <c r="C967">
        <v>82900</v>
      </c>
      <c r="D967">
        <v>323</v>
      </c>
      <c r="E967" s="14">
        <f>'Absolute counts'!E967/'Absolute counts'!E$1246*10000</f>
        <v>0</v>
      </c>
      <c r="F967" s="14">
        <f>'Absolute counts'!F967/'Absolute counts'!F$1246*10000</f>
        <v>0</v>
      </c>
      <c r="G967" s="14">
        <f>'Absolute counts'!G967/'Absolute counts'!G$1246*10000</f>
        <v>0</v>
      </c>
      <c r="H967" s="14">
        <f>'Absolute counts'!H967/'Absolute counts'!H$1246*10000</f>
        <v>0</v>
      </c>
      <c r="I967" s="14">
        <f>'Absolute counts'!I967/'Absolute counts'!I$1246*10000</f>
        <v>0</v>
      </c>
      <c r="J967" s="14">
        <f>'Absolute counts'!J967/'Absolute counts'!J$1246*10000</f>
        <v>0</v>
      </c>
      <c r="K967" s="14">
        <f>'Absolute counts'!K967/'Absolute counts'!K$1246*10000</f>
        <v>0</v>
      </c>
      <c r="L967" s="14">
        <f>'Absolute counts'!L967/'Absolute counts'!L$1246*10000</f>
        <v>0</v>
      </c>
      <c r="M967">
        <f>'Absolute counts'!M967/'Absolute counts'!M$1246*10000</f>
        <v>0</v>
      </c>
      <c r="N967">
        <f>'Absolute counts'!N967/'Absolute counts'!N$1246*10000</f>
        <v>0</v>
      </c>
      <c r="O967">
        <f>'Absolute counts'!O967/'Absolute counts'!O$1246*10000</f>
        <v>0</v>
      </c>
      <c r="P967">
        <f>'Absolute counts'!P967/'Absolute counts'!P$1246*10000</f>
        <v>0</v>
      </c>
      <c r="Q967">
        <f t="shared" si="60"/>
        <v>0</v>
      </c>
      <c r="R967" t="str">
        <f t="shared" si="61"/>
        <v/>
      </c>
      <c r="S967">
        <f t="shared" si="62"/>
        <v>0</v>
      </c>
      <c r="T967">
        <f t="shared" si="63"/>
        <v>0</v>
      </c>
    </row>
    <row r="968" spans="1:20" x14ac:dyDescent="0.25">
      <c r="A968">
        <v>976</v>
      </c>
      <c r="B968" t="s">
        <v>1062</v>
      </c>
      <c r="C968">
        <v>55500</v>
      </c>
      <c r="D968">
        <v>920</v>
      </c>
      <c r="E968" s="14">
        <f>'Absolute counts'!E968/'Absolute counts'!E$1246*10000</f>
        <v>0</v>
      </c>
      <c r="F968" s="14">
        <f>'Absolute counts'!F968/'Absolute counts'!F$1246*10000</f>
        <v>0</v>
      </c>
      <c r="G968" s="14">
        <f>'Absolute counts'!G968/'Absolute counts'!G$1246*10000</f>
        <v>0</v>
      </c>
      <c r="H968" s="14">
        <f>'Absolute counts'!H968/'Absolute counts'!H$1246*10000</f>
        <v>0</v>
      </c>
      <c r="I968" s="14">
        <f>'Absolute counts'!I968/'Absolute counts'!I$1246*10000</f>
        <v>0</v>
      </c>
      <c r="J968" s="14">
        <f>'Absolute counts'!J968/'Absolute counts'!J$1246*10000</f>
        <v>0</v>
      </c>
      <c r="K968" s="14">
        <f>'Absolute counts'!K968/'Absolute counts'!K$1246*10000</f>
        <v>0</v>
      </c>
      <c r="L968" s="14">
        <f>'Absolute counts'!L968/'Absolute counts'!L$1246*10000</f>
        <v>0</v>
      </c>
      <c r="M968">
        <f>'Absolute counts'!M968/'Absolute counts'!M$1246*10000</f>
        <v>0</v>
      </c>
      <c r="N968">
        <f>'Absolute counts'!N968/'Absolute counts'!N$1246*10000</f>
        <v>0</v>
      </c>
      <c r="O968">
        <f>'Absolute counts'!O968/'Absolute counts'!O$1246*10000</f>
        <v>0</v>
      </c>
      <c r="P968">
        <f>'Absolute counts'!P968/'Absolute counts'!P$1246*10000</f>
        <v>0</v>
      </c>
      <c r="Q968">
        <f t="shared" si="60"/>
        <v>0</v>
      </c>
      <c r="R968" t="str">
        <f t="shared" si="61"/>
        <v/>
      </c>
      <c r="S968">
        <f t="shared" si="62"/>
        <v>0</v>
      </c>
      <c r="T968">
        <f t="shared" si="63"/>
        <v>0</v>
      </c>
    </row>
    <row r="969" spans="1:20" x14ac:dyDescent="0.25">
      <c r="A969">
        <v>977</v>
      </c>
      <c r="B969" t="s">
        <v>414</v>
      </c>
      <c r="C969">
        <v>29700</v>
      </c>
      <c r="D969">
        <v>895</v>
      </c>
      <c r="E969" s="14">
        <f>'Absolute counts'!E969/'Absolute counts'!E$1246*10000</f>
        <v>1.8941286659523981</v>
      </c>
      <c r="F969" s="14">
        <f>'Absolute counts'!F969/'Absolute counts'!F$1246*10000</f>
        <v>2.7204658553632939</v>
      </c>
      <c r="G969" s="14">
        <f>'Absolute counts'!G969/'Absolute counts'!G$1246*10000</f>
        <v>2.3035919963571105</v>
      </c>
      <c r="H969" s="14">
        <f>'Absolute counts'!H969/'Absolute counts'!H$1246*10000</f>
        <v>4.4024394244935863</v>
      </c>
      <c r="I969" s="14">
        <f>'Absolute counts'!I969/'Absolute counts'!I$1246*10000</f>
        <v>8.530961101529531</v>
      </c>
      <c r="J969" s="14">
        <f>'Absolute counts'!J969/'Absolute counts'!J$1246*10000</f>
        <v>4.0190481156095483</v>
      </c>
      <c r="K969" s="14">
        <f>'Absolute counts'!K969/'Absolute counts'!K$1246*10000</f>
        <v>3.7292296739325437</v>
      </c>
      <c r="L969" s="14">
        <f>'Absolute counts'!L969/'Absolute counts'!L$1246*10000</f>
        <v>4.1520120126172788</v>
      </c>
      <c r="M969">
        <f>'Absolute counts'!M969/'Absolute counts'!M$1246*10000</f>
        <v>2.9848366210831685</v>
      </c>
      <c r="N969">
        <f>'Absolute counts'!N969/'Absolute counts'!N$1246*10000</f>
        <v>5.2420835147572342</v>
      </c>
      <c r="O969">
        <f>'Absolute counts'!O969/'Absolute counts'!O$1246*10000</f>
        <v>1.5382090182193355</v>
      </c>
      <c r="P969">
        <f>'Absolute counts'!P969/'Absolute counts'!P$1246*10000</f>
        <v>6.8082515644396002</v>
      </c>
      <c r="Q969">
        <f t="shared" si="60"/>
        <v>1</v>
      </c>
      <c r="R969">
        <f t="shared" si="61"/>
        <v>0.87544319593305575</v>
      </c>
      <c r="S969">
        <f t="shared" si="62"/>
        <v>3.9428378333197167</v>
      </c>
      <c r="T969">
        <f t="shared" si="63"/>
        <v>4.1450785462233233</v>
      </c>
    </row>
    <row r="970" spans="1:20" x14ac:dyDescent="0.25">
      <c r="A970">
        <v>978</v>
      </c>
      <c r="B970" t="s">
        <v>1063</v>
      </c>
      <c r="C970">
        <v>95000</v>
      </c>
      <c r="D970">
        <v>938</v>
      </c>
      <c r="E970" s="14">
        <f>'Absolute counts'!E970/'Absolute counts'!E$1246*10000</f>
        <v>0</v>
      </c>
      <c r="F970" s="14">
        <f>'Absolute counts'!F970/'Absolute counts'!F$1246*10000</f>
        <v>0</v>
      </c>
      <c r="G970" s="14">
        <f>'Absolute counts'!G970/'Absolute counts'!G$1246*10000</f>
        <v>0</v>
      </c>
      <c r="H970" s="14">
        <f>'Absolute counts'!H970/'Absolute counts'!H$1246*10000</f>
        <v>0</v>
      </c>
      <c r="I970" s="14">
        <f>'Absolute counts'!I970/'Absolute counts'!I$1246*10000</f>
        <v>0</v>
      </c>
      <c r="J970" s="14">
        <f>'Absolute counts'!J970/'Absolute counts'!J$1246*10000</f>
        <v>0</v>
      </c>
      <c r="K970" s="14">
        <f>'Absolute counts'!K970/'Absolute counts'!K$1246*10000</f>
        <v>0</v>
      </c>
      <c r="L970" s="14">
        <f>'Absolute counts'!L970/'Absolute counts'!L$1246*10000</f>
        <v>0</v>
      </c>
      <c r="M970">
        <f>'Absolute counts'!M970/'Absolute counts'!M$1246*10000</f>
        <v>0</v>
      </c>
      <c r="N970">
        <f>'Absolute counts'!N970/'Absolute counts'!N$1246*10000</f>
        <v>0</v>
      </c>
      <c r="O970">
        <f>'Absolute counts'!O970/'Absolute counts'!O$1246*10000</f>
        <v>0</v>
      </c>
      <c r="P970">
        <f>'Absolute counts'!P970/'Absolute counts'!P$1246*10000</f>
        <v>0</v>
      </c>
      <c r="Q970">
        <f t="shared" si="60"/>
        <v>0</v>
      </c>
      <c r="R970" t="str">
        <f t="shared" si="61"/>
        <v/>
      </c>
      <c r="S970">
        <f t="shared" si="62"/>
        <v>0</v>
      </c>
      <c r="T970">
        <f t="shared" si="63"/>
        <v>0</v>
      </c>
    </row>
    <row r="971" spans="1:20" x14ac:dyDescent="0.25">
      <c r="A971">
        <v>979</v>
      </c>
      <c r="B971" t="s">
        <v>1064</v>
      </c>
      <c r="C971">
        <v>106700</v>
      </c>
      <c r="D971">
        <v>776</v>
      </c>
      <c r="E971" s="14">
        <f>'Absolute counts'!E971/'Absolute counts'!E$1246*10000</f>
        <v>0</v>
      </c>
      <c r="F971" s="14">
        <f>'Absolute counts'!F971/'Absolute counts'!F$1246*10000</f>
        <v>0</v>
      </c>
      <c r="G971" s="14">
        <f>'Absolute counts'!G971/'Absolute counts'!G$1246*10000</f>
        <v>0</v>
      </c>
      <c r="H971" s="14">
        <f>'Absolute counts'!H971/'Absolute counts'!H$1246*10000</f>
        <v>0</v>
      </c>
      <c r="I971" s="14">
        <f>'Absolute counts'!I971/'Absolute counts'!I$1246*10000</f>
        <v>0</v>
      </c>
      <c r="J971" s="14">
        <f>'Absolute counts'!J971/'Absolute counts'!J$1246*10000</f>
        <v>0</v>
      </c>
      <c r="K971" s="14">
        <f>'Absolute counts'!K971/'Absolute counts'!K$1246*10000</f>
        <v>0</v>
      </c>
      <c r="L971" s="14">
        <f>'Absolute counts'!L971/'Absolute counts'!L$1246*10000</f>
        <v>0</v>
      </c>
      <c r="M971">
        <f>'Absolute counts'!M971/'Absolute counts'!M$1246*10000</f>
        <v>0</v>
      </c>
      <c r="N971">
        <f>'Absolute counts'!N971/'Absolute counts'!N$1246*10000</f>
        <v>0</v>
      </c>
      <c r="O971">
        <f>'Absolute counts'!O971/'Absolute counts'!O$1246*10000</f>
        <v>0</v>
      </c>
      <c r="P971">
        <f>'Absolute counts'!P971/'Absolute counts'!P$1246*10000</f>
        <v>0</v>
      </c>
      <c r="Q971">
        <f t="shared" si="60"/>
        <v>0</v>
      </c>
      <c r="R971" t="str">
        <f t="shared" si="61"/>
        <v/>
      </c>
      <c r="S971">
        <f t="shared" si="62"/>
        <v>0</v>
      </c>
      <c r="T971">
        <f t="shared" si="63"/>
        <v>0</v>
      </c>
    </row>
    <row r="972" spans="1:20" x14ac:dyDescent="0.25">
      <c r="A972">
        <v>980</v>
      </c>
      <c r="B972" t="s">
        <v>415</v>
      </c>
      <c r="C972">
        <v>76000</v>
      </c>
      <c r="D972">
        <v>467</v>
      </c>
      <c r="E972" s="14">
        <f>'Absolute counts'!E972/'Absolute counts'!E$1246*10000</f>
        <v>3.4861263790534933E-2</v>
      </c>
      <c r="F972" s="14">
        <f>'Absolute counts'!F972/'Absolute counts'!F$1246*10000</f>
        <v>0</v>
      </c>
      <c r="G972" s="14">
        <f>'Absolute counts'!G972/'Absolute counts'!G$1246*10000</f>
        <v>0</v>
      </c>
      <c r="H972" s="14">
        <f>'Absolute counts'!H972/'Absolute counts'!H$1246*10000</f>
        <v>7.6298776854308251E-3</v>
      </c>
      <c r="I972" s="14">
        <f>'Absolute counts'!I972/'Absolute counts'!I$1246*10000</f>
        <v>0</v>
      </c>
      <c r="J972" s="14">
        <f>'Absolute counts'!J972/'Absolute counts'!J$1246*10000</f>
        <v>0</v>
      </c>
      <c r="K972" s="14">
        <f>'Absolute counts'!K972/'Absolute counts'!K$1246*10000</f>
        <v>0.18363630970122372</v>
      </c>
      <c r="L972" s="14">
        <f>'Absolute counts'!L972/'Absolute counts'!L$1246*10000</f>
        <v>0</v>
      </c>
      <c r="M972">
        <f>'Absolute counts'!M972/'Absolute counts'!M$1246*10000</f>
        <v>0</v>
      </c>
      <c r="N972">
        <f>'Absolute counts'!N972/'Absolute counts'!N$1246*10000</f>
        <v>0</v>
      </c>
      <c r="O972">
        <f>'Absolute counts'!O972/'Absolute counts'!O$1246*10000</f>
        <v>0.14068984922737823</v>
      </c>
      <c r="P972">
        <f>'Absolute counts'!P972/'Absolute counts'!P$1246*10000</f>
        <v>5.4684751521603209E-2</v>
      </c>
      <c r="Q972">
        <f t="shared" si="60"/>
        <v>1</v>
      </c>
      <c r="R972">
        <f t="shared" si="61"/>
        <v>0.86329304738562751</v>
      </c>
      <c r="S972">
        <f t="shared" si="62"/>
        <v>3.230392159674135E-2</v>
      </c>
      <c r="T972">
        <f t="shared" si="63"/>
        <v>3.9074920149796286E-2</v>
      </c>
    </row>
    <row r="973" spans="1:20" x14ac:dyDescent="0.25">
      <c r="A973">
        <v>981</v>
      </c>
      <c r="B973" t="s">
        <v>416</v>
      </c>
      <c r="C973">
        <v>4300</v>
      </c>
      <c r="D973">
        <v>329</v>
      </c>
      <c r="E973" s="14">
        <f>'Absolute counts'!E973/'Absolute counts'!E$1246*10000</f>
        <v>16.512618615450048</v>
      </c>
      <c r="F973" s="14">
        <f>'Absolute counts'!F973/'Absolute counts'!F$1246*10000</f>
        <v>42.216049632458088</v>
      </c>
      <c r="G973" s="14">
        <f>'Absolute counts'!G973/'Absolute counts'!G$1246*10000</f>
        <v>3.7321761801444655</v>
      </c>
      <c r="H973" s="14">
        <f>'Absolute counts'!H973/'Absolute counts'!H$1246*10000</f>
        <v>8.7667294605600183</v>
      </c>
      <c r="I973" s="14">
        <f>'Absolute counts'!I973/'Absolute counts'!I$1246*10000</f>
        <v>2.0094604906781992</v>
      </c>
      <c r="J973" s="14">
        <f>'Absolute counts'!J973/'Absolute counts'!J$1246*10000</f>
        <v>22.506669447413469</v>
      </c>
      <c r="K973" s="14">
        <f>'Absolute counts'!K973/'Absolute counts'!K$1246*10000</f>
        <v>6.3707673596347609</v>
      </c>
      <c r="L973" s="14">
        <f>'Absolute counts'!L973/'Absolute counts'!L$1246*10000</f>
        <v>50.207096715677878</v>
      </c>
      <c r="M973">
        <f>'Absolute counts'!M973/'Absolute counts'!M$1246*10000</f>
        <v>38.843764246972739</v>
      </c>
      <c r="N973">
        <f>'Absolute counts'!N973/'Absolute counts'!N$1246*10000</f>
        <v>7.7948245097285893</v>
      </c>
      <c r="O973">
        <f>'Absolute counts'!O973/'Absolute counts'!O$1246*10000</f>
        <v>17.351748071376651</v>
      </c>
      <c r="P973">
        <f>'Absolute counts'!P973/'Absolute counts'!P$1246*10000</f>
        <v>4.4476931237570607</v>
      </c>
      <c r="Q973">
        <f t="shared" si="60"/>
        <v>1</v>
      </c>
      <c r="R973">
        <f t="shared" si="61"/>
        <v>0.37306392228411656</v>
      </c>
      <c r="S973">
        <f t="shared" si="62"/>
        <v>14.587781598048434</v>
      </c>
      <c r="T973">
        <f t="shared" si="63"/>
        <v>23.729025333502584</v>
      </c>
    </row>
    <row r="974" spans="1:20" x14ac:dyDescent="0.25">
      <c r="A974">
        <v>982</v>
      </c>
      <c r="B974" t="s">
        <v>417</v>
      </c>
      <c r="C974">
        <v>41000</v>
      </c>
      <c r="D974">
        <v>1080</v>
      </c>
      <c r="E974" s="14">
        <f>'Absolute counts'!E974/'Absolute counts'!E$1246*10000</f>
        <v>0</v>
      </c>
      <c r="F974" s="14">
        <f>'Absolute counts'!F974/'Absolute counts'!F$1246*10000</f>
        <v>0</v>
      </c>
      <c r="G974" s="14">
        <f>'Absolute counts'!G974/'Absolute counts'!G$1246*10000</f>
        <v>0</v>
      </c>
      <c r="H974" s="14">
        <f>'Absolute counts'!H974/'Absolute counts'!H$1246*10000</f>
        <v>0</v>
      </c>
      <c r="I974" s="14">
        <f>'Absolute counts'!I974/'Absolute counts'!I$1246*10000</f>
        <v>0</v>
      </c>
      <c r="J974" s="14">
        <f>'Absolute counts'!J974/'Absolute counts'!J$1246*10000</f>
        <v>0</v>
      </c>
      <c r="K974" s="14">
        <f>'Absolute counts'!K974/'Absolute counts'!K$1246*10000</f>
        <v>0</v>
      </c>
      <c r="L974" s="14">
        <f>'Absolute counts'!L974/'Absolute counts'!L$1246*10000</f>
        <v>0</v>
      </c>
      <c r="M974">
        <f>'Absolute counts'!M974/'Absolute counts'!M$1246*10000</f>
        <v>0</v>
      </c>
      <c r="N974">
        <f>'Absolute counts'!N974/'Absolute counts'!N$1246*10000</f>
        <v>0</v>
      </c>
      <c r="O974">
        <f>'Absolute counts'!O974/'Absolute counts'!O$1246*10000</f>
        <v>0</v>
      </c>
      <c r="P974">
        <f>'Absolute counts'!P974/'Absolute counts'!P$1246*10000</f>
        <v>0</v>
      </c>
      <c r="Q974">
        <f t="shared" si="60"/>
        <v>0</v>
      </c>
      <c r="R974" t="str">
        <f t="shared" si="61"/>
        <v/>
      </c>
      <c r="S974">
        <f t="shared" si="62"/>
        <v>0</v>
      </c>
      <c r="T974">
        <f t="shared" si="63"/>
        <v>0</v>
      </c>
    </row>
    <row r="975" spans="1:20" x14ac:dyDescent="0.25">
      <c r="A975">
        <v>983</v>
      </c>
      <c r="B975" t="s">
        <v>1065</v>
      </c>
      <c r="C975">
        <v>106000</v>
      </c>
      <c r="D975">
        <v>1009</v>
      </c>
      <c r="E975" s="14">
        <f>'Absolute counts'!E975/'Absolute counts'!E$1246*10000</f>
        <v>0</v>
      </c>
      <c r="F975" s="14">
        <f>'Absolute counts'!F975/'Absolute counts'!F$1246*10000</f>
        <v>0</v>
      </c>
      <c r="G975" s="14">
        <f>'Absolute counts'!G975/'Absolute counts'!G$1246*10000</f>
        <v>0</v>
      </c>
      <c r="H975" s="14">
        <f>'Absolute counts'!H975/'Absolute counts'!H$1246*10000</f>
        <v>0</v>
      </c>
      <c r="I975" s="14">
        <f>'Absolute counts'!I975/'Absolute counts'!I$1246*10000</f>
        <v>0</v>
      </c>
      <c r="J975" s="14">
        <f>'Absolute counts'!J975/'Absolute counts'!J$1246*10000</f>
        <v>0</v>
      </c>
      <c r="K975" s="14">
        <f>'Absolute counts'!K975/'Absolute counts'!K$1246*10000</f>
        <v>0</v>
      </c>
      <c r="L975" s="14">
        <f>'Absolute counts'!L975/'Absolute counts'!L$1246*10000</f>
        <v>0</v>
      </c>
      <c r="M975">
        <f>'Absolute counts'!M975/'Absolute counts'!M$1246*10000</f>
        <v>0</v>
      </c>
      <c r="N975">
        <f>'Absolute counts'!N975/'Absolute counts'!N$1246*10000</f>
        <v>0</v>
      </c>
      <c r="O975">
        <f>'Absolute counts'!O975/'Absolute counts'!O$1246*10000</f>
        <v>0</v>
      </c>
      <c r="P975">
        <f>'Absolute counts'!P975/'Absolute counts'!P$1246*10000</f>
        <v>0</v>
      </c>
      <c r="Q975">
        <f t="shared" si="60"/>
        <v>0</v>
      </c>
      <c r="R975" t="str">
        <f t="shared" si="61"/>
        <v/>
      </c>
      <c r="S975">
        <f t="shared" si="62"/>
        <v>0</v>
      </c>
      <c r="T975">
        <f t="shared" si="63"/>
        <v>0</v>
      </c>
    </row>
    <row r="976" spans="1:20" x14ac:dyDescent="0.25">
      <c r="A976">
        <v>984</v>
      </c>
      <c r="B976" t="s">
        <v>1066</v>
      </c>
      <c r="C976">
        <v>55900</v>
      </c>
      <c r="D976">
        <v>920</v>
      </c>
      <c r="E976" s="14">
        <f>'Absolute counts'!E976/'Absolute counts'!E$1246*10000</f>
        <v>0</v>
      </c>
      <c r="F976" s="14">
        <f>'Absolute counts'!F976/'Absolute counts'!F$1246*10000</f>
        <v>0</v>
      </c>
      <c r="G976" s="14">
        <f>'Absolute counts'!G976/'Absolute counts'!G$1246*10000</f>
        <v>0</v>
      </c>
      <c r="H976" s="14">
        <f>'Absolute counts'!H976/'Absolute counts'!H$1246*10000</f>
        <v>0</v>
      </c>
      <c r="I976" s="14">
        <f>'Absolute counts'!I976/'Absolute counts'!I$1246*10000</f>
        <v>0</v>
      </c>
      <c r="J976" s="14">
        <f>'Absolute counts'!J976/'Absolute counts'!J$1246*10000</f>
        <v>0</v>
      </c>
      <c r="K976" s="14">
        <f>'Absolute counts'!K976/'Absolute counts'!K$1246*10000</f>
        <v>0</v>
      </c>
      <c r="L976" s="14">
        <f>'Absolute counts'!L976/'Absolute counts'!L$1246*10000</f>
        <v>0</v>
      </c>
      <c r="M976">
        <f>'Absolute counts'!M976/'Absolute counts'!M$1246*10000</f>
        <v>0</v>
      </c>
      <c r="N976">
        <f>'Absolute counts'!N976/'Absolute counts'!N$1246*10000</f>
        <v>0</v>
      </c>
      <c r="O976">
        <f>'Absolute counts'!O976/'Absolute counts'!O$1246*10000</f>
        <v>0</v>
      </c>
      <c r="P976">
        <f>'Absolute counts'!P976/'Absolute counts'!P$1246*10000</f>
        <v>0</v>
      </c>
      <c r="Q976">
        <f t="shared" si="60"/>
        <v>0</v>
      </c>
      <c r="R976" t="str">
        <f t="shared" si="61"/>
        <v/>
      </c>
      <c r="S976">
        <f t="shared" si="62"/>
        <v>0</v>
      </c>
      <c r="T976">
        <f t="shared" si="63"/>
        <v>0</v>
      </c>
    </row>
    <row r="977" spans="1:20" x14ac:dyDescent="0.25">
      <c r="A977">
        <v>985</v>
      </c>
      <c r="B977" t="s">
        <v>418</v>
      </c>
      <c r="C977">
        <v>1500</v>
      </c>
      <c r="D977">
        <v>500</v>
      </c>
      <c r="E977" s="14">
        <f>'Absolute counts'!E977/'Absolute counts'!E$1246*10000</f>
        <v>13.816680882315346</v>
      </c>
      <c r="F977" s="14">
        <f>'Absolute counts'!F977/'Absolute counts'!F$1246*10000</f>
        <v>7.7986687853747751</v>
      </c>
      <c r="G977" s="14">
        <f>'Absolute counts'!G977/'Absolute counts'!G$1246*10000</f>
        <v>30.107411673318509</v>
      </c>
      <c r="H977" s="14">
        <f>'Absolute counts'!H977/'Absolute counts'!H$1246*10000</f>
        <v>14.359429803980813</v>
      </c>
      <c r="I977" s="14">
        <f>'Absolute counts'!I977/'Absolute counts'!I$1246*10000</f>
        <v>20.439788303953705</v>
      </c>
      <c r="J977" s="14">
        <f>'Absolute counts'!J977/'Absolute counts'!J$1246*10000</f>
        <v>16.032743293620793</v>
      </c>
      <c r="K977" s="14">
        <f>'Absolute counts'!K977/'Absolute counts'!K$1246*10000</f>
        <v>7.1335643383936915</v>
      </c>
      <c r="L977" s="14">
        <f>'Absolute counts'!L977/'Absolute counts'!L$1246*10000</f>
        <v>22.130627135212489</v>
      </c>
      <c r="M977">
        <f>'Absolute counts'!M977/'Absolute counts'!M$1246*10000</f>
        <v>16.580154107523629</v>
      </c>
      <c r="N977">
        <f>'Absolute counts'!N977/'Absolute counts'!N$1246*10000</f>
        <v>40.997532634958034</v>
      </c>
      <c r="O977">
        <f>'Absolute counts'!O977/'Absolute counts'!O$1246*10000</f>
        <v>6.4998710343048742</v>
      </c>
      <c r="P977">
        <f>'Absolute counts'!P977/'Absolute counts'!P$1246*10000</f>
        <v>9.8614835243957781</v>
      </c>
      <c r="Q977">
        <f t="shared" si="60"/>
        <v>1</v>
      </c>
      <c r="R977">
        <f t="shared" si="61"/>
        <v>0.57838221659848355</v>
      </c>
      <c r="S977">
        <f t="shared" si="62"/>
        <v>15.669755297279664</v>
      </c>
      <c r="T977">
        <f t="shared" si="63"/>
        <v>19.21393368727896</v>
      </c>
    </row>
    <row r="978" spans="1:20" x14ac:dyDescent="0.25">
      <c r="A978">
        <v>986</v>
      </c>
      <c r="B978" t="s">
        <v>1067</v>
      </c>
      <c r="C978">
        <v>106800</v>
      </c>
      <c r="D978">
        <v>776</v>
      </c>
      <c r="E978" s="14">
        <f>'Absolute counts'!E978/'Absolute counts'!E$1246*10000</f>
        <v>0</v>
      </c>
      <c r="F978" s="14">
        <f>'Absolute counts'!F978/'Absolute counts'!F$1246*10000</f>
        <v>0</v>
      </c>
      <c r="G978" s="14">
        <f>'Absolute counts'!G978/'Absolute counts'!G$1246*10000</f>
        <v>0</v>
      </c>
      <c r="H978" s="14">
        <f>'Absolute counts'!H978/'Absolute counts'!H$1246*10000</f>
        <v>0</v>
      </c>
      <c r="I978" s="14">
        <f>'Absolute counts'!I978/'Absolute counts'!I$1246*10000</f>
        <v>0</v>
      </c>
      <c r="J978" s="14">
        <f>'Absolute counts'!J978/'Absolute counts'!J$1246*10000</f>
        <v>0</v>
      </c>
      <c r="K978" s="14">
        <f>'Absolute counts'!K978/'Absolute counts'!K$1246*10000</f>
        <v>0</v>
      </c>
      <c r="L978" s="14">
        <f>'Absolute counts'!L978/'Absolute counts'!L$1246*10000</f>
        <v>0</v>
      </c>
      <c r="M978">
        <f>'Absolute counts'!M978/'Absolute counts'!M$1246*10000</f>
        <v>0</v>
      </c>
      <c r="N978">
        <f>'Absolute counts'!N978/'Absolute counts'!N$1246*10000</f>
        <v>0</v>
      </c>
      <c r="O978">
        <f>'Absolute counts'!O978/'Absolute counts'!O$1246*10000</f>
        <v>0</v>
      </c>
      <c r="P978">
        <f>'Absolute counts'!P978/'Absolute counts'!P$1246*10000</f>
        <v>0</v>
      </c>
      <c r="Q978">
        <f t="shared" si="60"/>
        <v>0</v>
      </c>
      <c r="R978" t="str">
        <f t="shared" si="61"/>
        <v/>
      </c>
      <c r="S978">
        <f t="shared" si="62"/>
        <v>0</v>
      </c>
      <c r="T978">
        <f t="shared" si="63"/>
        <v>0</v>
      </c>
    </row>
    <row r="979" spans="1:20" x14ac:dyDescent="0.25">
      <c r="A979">
        <v>987</v>
      </c>
      <c r="B979" t="s">
        <v>1068</v>
      </c>
      <c r="C979">
        <v>87000</v>
      </c>
      <c r="D979">
        <v>771</v>
      </c>
      <c r="E979" s="14">
        <f>'Absolute counts'!E979/'Absolute counts'!E$1246*10000</f>
        <v>0</v>
      </c>
      <c r="F979" s="14">
        <f>'Absolute counts'!F979/'Absolute counts'!F$1246*10000</f>
        <v>0</v>
      </c>
      <c r="G979" s="14">
        <f>'Absolute counts'!G979/'Absolute counts'!G$1246*10000</f>
        <v>0</v>
      </c>
      <c r="H979" s="14">
        <f>'Absolute counts'!H979/'Absolute counts'!H$1246*10000</f>
        <v>0</v>
      </c>
      <c r="I979" s="14">
        <f>'Absolute counts'!I979/'Absolute counts'!I$1246*10000</f>
        <v>0</v>
      </c>
      <c r="J979" s="14">
        <f>'Absolute counts'!J979/'Absolute counts'!J$1246*10000</f>
        <v>0</v>
      </c>
      <c r="K979" s="14">
        <f>'Absolute counts'!K979/'Absolute counts'!K$1246*10000</f>
        <v>0</v>
      </c>
      <c r="L979" s="14">
        <f>'Absolute counts'!L979/'Absolute counts'!L$1246*10000</f>
        <v>0</v>
      </c>
      <c r="M979">
        <f>'Absolute counts'!M979/'Absolute counts'!M$1246*10000</f>
        <v>0</v>
      </c>
      <c r="N979">
        <f>'Absolute counts'!N979/'Absolute counts'!N$1246*10000</f>
        <v>0</v>
      </c>
      <c r="O979">
        <f>'Absolute counts'!O979/'Absolute counts'!O$1246*10000</f>
        <v>0</v>
      </c>
      <c r="P979">
        <f>'Absolute counts'!P979/'Absolute counts'!P$1246*10000</f>
        <v>0</v>
      </c>
      <c r="Q979">
        <f t="shared" si="60"/>
        <v>0</v>
      </c>
      <c r="R979" t="str">
        <f t="shared" si="61"/>
        <v/>
      </c>
      <c r="S979">
        <f t="shared" si="62"/>
        <v>0</v>
      </c>
      <c r="T979">
        <f t="shared" si="63"/>
        <v>0</v>
      </c>
    </row>
    <row r="980" spans="1:20" x14ac:dyDescent="0.25">
      <c r="A980">
        <v>988</v>
      </c>
      <c r="B980" t="s">
        <v>419</v>
      </c>
      <c r="C980">
        <v>29600</v>
      </c>
      <c r="D980">
        <v>895</v>
      </c>
      <c r="E980" s="14">
        <f>'Absolute counts'!E980/'Absolute counts'!E$1246*10000</f>
        <v>2.9051053158779112</v>
      </c>
      <c r="F980" s="14">
        <f>'Absolute counts'!F980/'Absolute counts'!F$1246*10000</f>
        <v>3.1669012777818852</v>
      </c>
      <c r="G980" s="14">
        <f>'Absolute counts'!G980/'Absolute counts'!G$1246*10000</f>
        <v>11.964392539219102</v>
      </c>
      <c r="H980" s="14">
        <f>'Absolute counts'!H980/'Absolute counts'!H$1246*10000</f>
        <v>6.7371819962354191</v>
      </c>
      <c r="I980" s="14">
        <f>'Absolute counts'!I980/'Absolute counts'!I$1246*10000</f>
        <v>15.434629044963836</v>
      </c>
      <c r="J980" s="14">
        <f>'Absolute counts'!J980/'Absolute counts'!J$1246*10000</f>
        <v>5.4745952709924657</v>
      </c>
      <c r="K980" s="14">
        <f>'Absolute counts'!K980/'Absolute counts'!K$1246*10000</f>
        <v>2.3872720261159084</v>
      </c>
      <c r="L980" s="14">
        <f>'Absolute counts'!L980/'Absolute counts'!L$1246*10000</f>
        <v>5.3008697054288572</v>
      </c>
      <c r="M980">
        <f>'Absolute counts'!M980/'Absolute counts'!M$1246*10000</f>
        <v>5.8265646370459105</v>
      </c>
      <c r="N980">
        <f>'Absolute counts'!N980/'Absolute counts'!N$1246*10000</f>
        <v>4.3627111987637557</v>
      </c>
      <c r="O980">
        <f>'Absolute counts'!O980/'Absolute counts'!O$1246*10000</f>
        <v>2.5042793162473327</v>
      </c>
      <c r="P980">
        <f>'Absolute counts'!P980/'Absolute counts'!P$1246*10000</f>
        <v>3.3813404690857984</v>
      </c>
      <c r="Q980">
        <f t="shared" si="60"/>
        <v>1</v>
      </c>
      <c r="R980">
        <f t="shared" si="61"/>
        <v>0.2917679469698769</v>
      </c>
      <c r="S980">
        <f t="shared" si="62"/>
        <v>6.8671539244552182</v>
      </c>
      <c r="T980">
        <f t="shared" si="63"/>
        <v>4.2751530653143304</v>
      </c>
    </row>
    <row r="981" spans="1:20" x14ac:dyDescent="0.25">
      <c r="A981">
        <v>989</v>
      </c>
      <c r="B981" t="s">
        <v>1069</v>
      </c>
      <c r="C981">
        <v>63000</v>
      </c>
      <c r="D981">
        <v>519</v>
      </c>
      <c r="E981" s="14">
        <f>'Absolute counts'!E981/'Absolute counts'!E$1246*10000</f>
        <v>0</v>
      </c>
      <c r="F981" s="14">
        <f>'Absolute counts'!F981/'Absolute counts'!F$1246*10000</f>
        <v>0</v>
      </c>
      <c r="G981" s="14">
        <f>'Absolute counts'!G981/'Absolute counts'!G$1246*10000</f>
        <v>0</v>
      </c>
      <c r="H981" s="14">
        <f>'Absolute counts'!H981/'Absolute counts'!H$1246*10000</f>
        <v>0</v>
      </c>
      <c r="I981" s="14">
        <f>'Absolute counts'!I981/'Absolute counts'!I$1246*10000</f>
        <v>0</v>
      </c>
      <c r="J981" s="14">
        <f>'Absolute counts'!J981/'Absolute counts'!J$1246*10000</f>
        <v>0</v>
      </c>
      <c r="K981" s="14">
        <f>'Absolute counts'!K981/'Absolute counts'!K$1246*10000</f>
        <v>0</v>
      </c>
      <c r="L981" s="14">
        <f>'Absolute counts'!L981/'Absolute counts'!L$1246*10000</f>
        <v>0</v>
      </c>
      <c r="M981">
        <f>'Absolute counts'!M981/'Absolute counts'!M$1246*10000</f>
        <v>0</v>
      </c>
      <c r="N981">
        <f>'Absolute counts'!N981/'Absolute counts'!N$1246*10000</f>
        <v>0</v>
      </c>
      <c r="O981">
        <f>'Absolute counts'!O981/'Absolute counts'!O$1246*10000</f>
        <v>0</v>
      </c>
      <c r="P981">
        <f>'Absolute counts'!P981/'Absolute counts'!P$1246*10000</f>
        <v>0</v>
      </c>
      <c r="Q981">
        <f t="shared" si="60"/>
        <v>0</v>
      </c>
      <c r="R981" t="str">
        <f t="shared" si="61"/>
        <v/>
      </c>
      <c r="S981">
        <f t="shared" si="62"/>
        <v>0</v>
      </c>
      <c r="T981">
        <f t="shared" si="63"/>
        <v>0</v>
      </c>
    </row>
    <row r="982" spans="1:20" x14ac:dyDescent="0.25">
      <c r="A982">
        <v>990</v>
      </c>
      <c r="B982" t="s">
        <v>420</v>
      </c>
      <c r="C982">
        <v>13000</v>
      </c>
      <c r="D982">
        <v>1018</v>
      </c>
      <c r="E982" s="14">
        <f>'Absolute counts'!E982/'Absolute counts'!E$1246*10000</f>
        <v>1.1852829688781876</v>
      </c>
      <c r="F982" s="14">
        <f>'Absolute counts'!F982/'Absolute counts'!F$1246*10000</f>
        <v>2.8460258179185227</v>
      </c>
      <c r="G982" s="14">
        <f>'Absolute counts'!G982/'Absolute counts'!G$1246*10000</f>
        <v>11.982249841516442</v>
      </c>
      <c r="H982" s="14">
        <f>'Absolute counts'!H982/'Absolute counts'!H$1246*10000</f>
        <v>10.712348270344879</v>
      </c>
      <c r="I982" s="14">
        <f>'Absolute counts'!I982/'Absolute counts'!I$1246*10000</f>
        <v>12.981361329350573</v>
      </c>
      <c r="J982" s="14">
        <f>'Absolute counts'!J982/'Absolute counts'!J$1246*10000</f>
        <v>8.5160370882105028</v>
      </c>
      <c r="K982" s="14">
        <f>'Absolute counts'!K982/'Absolute counts'!K$1246*10000</f>
        <v>3.0935655249667686</v>
      </c>
      <c r="L982" s="14">
        <f>'Absolute counts'!L982/'Absolute counts'!L$1246*10000</f>
        <v>9.7350572917191549</v>
      </c>
      <c r="M982">
        <f>'Absolute counts'!M982/'Absolute counts'!M$1246*10000</f>
        <v>4.1092613756008003</v>
      </c>
      <c r="N982">
        <f>'Absolute counts'!N982/'Absolute counts'!N$1246*10000</f>
        <v>7.3167191728777672</v>
      </c>
      <c r="O982">
        <f>'Absolute counts'!O982/'Absolute counts'!O$1246*10000</f>
        <v>4.811592843576336</v>
      </c>
      <c r="P982">
        <f>'Absolute counts'!P982/'Absolute counts'!P$1246*10000</f>
        <v>2.4608138184721442</v>
      </c>
      <c r="Q982">
        <f t="shared" si="60"/>
        <v>1</v>
      </c>
      <c r="R982">
        <f t="shared" si="61"/>
        <v>0.51718428261623739</v>
      </c>
      <c r="S982">
        <f t="shared" si="62"/>
        <v>7.330981548740839</v>
      </c>
      <c r="T982">
        <f t="shared" si="63"/>
        <v>5.6866889004492398</v>
      </c>
    </row>
    <row r="983" spans="1:20" x14ac:dyDescent="0.25">
      <c r="A983">
        <v>991</v>
      </c>
      <c r="B983" t="s">
        <v>1070</v>
      </c>
      <c r="C983">
        <v>110500</v>
      </c>
      <c r="D983">
        <v>1009</v>
      </c>
      <c r="E983" s="14">
        <f>'Absolute counts'!E983/'Absolute counts'!E$1246*10000</f>
        <v>0</v>
      </c>
      <c r="F983" s="14">
        <f>'Absolute counts'!F983/'Absolute counts'!F$1246*10000</f>
        <v>0</v>
      </c>
      <c r="G983" s="14">
        <f>'Absolute counts'!G983/'Absolute counts'!G$1246*10000</f>
        <v>0</v>
      </c>
      <c r="H983" s="14">
        <f>'Absolute counts'!H983/'Absolute counts'!H$1246*10000</f>
        <v>0</v>
      </c>
      <c r="I983" s="14">
        <f>'Absolute counts'!I983/'Absolute counts'!I$1246*10000</f>
        <v>0</v>
      </c>
      <c r="J983" s="14">
        <f>'Absolute counts'!J983/'Absolute counts'!J$1246*10000</f>
        <v>0</v>
      </c>
      <c r="K983" s="14">
        <f>'Absolute counts'!K983/'Absolute counts'!K$1246*10000</f>
        <v>0</v>
      </c>
      <c r="L983" s="14">
        <f>'Absolute counts'!L983/'Absolute counts'!L$1246*10000</f>
        <v>0</v>
      </c>
      <c r="M983">
        <f>'Absolute counts'!M983/'Absolute counts'!M$1246*10000</f>
        <v>0</v>
      </c>
      <c r="N983">
        <f>'Absolute counts'!N983/'Absolute counts'!N$1246*10000</f>
        <v>0</v>
      </c>
      <c r="O983">
        <f>'Absolute counts'!O983/'Absolute counts'!O$1246*10000</f>
        <v>0</v>
      </c>
      <c r="P983">
        <f>'Absolute counts'!P983/'Absolute counts'!P$1246*10000</f>
        <v>0</v>
      </c>
      <c r="Q983">
        <f t="shared" si="60"/>
        <v>0</v>
      </c>
      <c r="R983" t="str">
        <f t="shared" si="61"/>
        <v/>
      </c>
      <c r="S983">
        <f t="shared" si="62"/>
        <v>0</v>
      </c>
      <c r="T983">
        <f t="shared" si="63"/>
        <v>0</v>
      </c>
    </row>
    <row r="984" spans="1:20" x14ac:dyDescent="0.25">
      <c r="A984">
        <v>992</v>
      </c>
      <c r="B984" t="s">
        <v>1071</v>
      </c>
      <c r="C984">
        <v>56400</v>
      </c>
      <c r="D984">
        <v>928</v>
      </c>
      <c r="E984" s="14">
        <f>'Absolute counts'!E984/'Absolute counts'!E$1246*10000</f>
        <v>0</v>
      </c>
      <c r="F984" s="14">
        <f>'Absolute counts'!F984/'Absolute counts'!F$1246*10000</f>
        <v>0</v>
      </c>
      <c r="G984" s="14">
        <f>'Absolute counts'!G984/'Absolute counts'!G$1246*10000</f>
        <v>0</v>
      </c>
      <c r="H984" s="14">
        <f>'Absolute counts'!H984/'Absolute counts'!H$1246*10000</f>
        <v>0</v>
      </c>
      <c r="I984" s="14">
        <f>'Absolute counts'!I984/'Absolute counts'!I$1246*10000</f>
        <v>0</v>
      </c>
      <c r="J984" s="14">
        <f>'Absolute counts'!J984/'Absolute counts'!J$1246*10000</f>
        <v>0</v>
      </c>
      <c r="K984" s="14">
        <f>'Absolute counts'!K984/'Absolute counts'!K$1246*10000</f>
        <v>0</v>
      </c>
      <c r="L984" s="14">
        <f>'Absolute counts'!L984/'Absolute counts'!L$1246*10000</f>
        <v>0</v>
      </c>
      <c r="M984">
        <f>'Absolute counts'!M984/'Absolute counts'!M$1246*10000</f>
        <v>0</v>
      </c>
      <c r="N984">
        <f>'Absolute counts'!N984/'Absolute counts'!N$1246*10000</f>
        <v>0</v>
      </c>
      <c r="O984">
        <f>'Absolute counts'!O984/'Absolute counts'!O$1246*10000</f>
        <v>0</v>
      </c>
      <c r="P984">
        <f>'Absolute counts'!P984/'Absolute counts'!P$1246*10000</f>
        <v>0</v>
      </c>
      <c r="Q984">
        <f t="shared" si="60"/>
        <v>0</v>
      </c>
      <c r="R984" t="str">
        <f t="shared" si="61"/>
        <v/>
      </c>
      <c r="S984">
        <f t="shared" si="62"/>
        <v>0</v>
      </c>
      <c r="T984">
        <f t="shared" si="63"/>
        <v>0</v>
      </c>
    </row>
    <row r="985" spans="1:20" x14ac:dyDescent="0.25">
      <c r="A985">
        <v>993</v>
      </c>
      <c r="B985" t="s">
        <v>1072</v>
      </c>
      <c r="C985">
        <v>2100</v>
      </c>
      <c r="D985">
        <v>500</v>
      </c>
      <c r="E985" s="14">
        <f>'Absolute counts'!E985/'Absolute counts'!E$1246*10000</f>
        <v>0</v>
      </c>
      <c r="F985" s="14">
        <f>'Absolute counts'!F985/'Absolute counts'!F$1246*10000</f>
        <v>0</v>
      </c>
      <c r="G985" s="14">
        <f>'Absolute counts'!G985/'Absolute counts'!G$1246*10000</f>
        <v>0</v>
      </c>
      <c r="H985" s="14">
        <f>'Absolute counts'!H985/'Absolute counts'!H$1246*10000</f>
        <v>0</v>
      </c>
      <c r="I985" s="14">
        <f>'Absolute counts'!I985/'Absolute counts'!I$1246*10000</f>
        <v>0</v>
      </c>
      <c r="J985" s="14">
        <f>'Absolute counts'!J985/'Absolute counts'!J$1246*10000</f>
        <v>0</v>
      </c>
      <c r="K985" s="14">
        <f>'Absolute counts'!K985/'Absolute counts'!K$1246*10000</f>
        <v>0</v>
      </c>
      <c r="L985" s="14">
        <f>'Absolute counts'!L985/'Absolute counts'!L$1246*10000</f>
        <v>0</v>
      </c>
      <c r="M985">
        <f>'Absolute counts'!M985/'Absolute counts'!M$1246*10000</f>
        <v>0</v>
      </c>
      <c r="N985">
        <f>'Absolute counts'!N985/'Absolute counts'!N$1246*10000</f>
        <v>0</v>
      </c>
      <c r="O985">
        <f>'Absolute counts'!O985/'Absolute counts'!O$1246*10000</f>
        <v>0</v>
      </c>
      <c r="P985">
        <f>'Absolute counts'!P985/'Absolute counts'!P$1246*10000</f>
        <v>0</v>
      </c>
      <c r="Q985">
        <f t="shared" si="60"/>
        <v>0</v>
      </c>
      <c r="R985" t="str">
        <f t="shared" si="61"/>
        <v/>
      </c>
      <c r="S985">
        <f t="shared" si="62"/>
        <v>0</v>
      </c>
      <c r="T985">
        <f t="shared" si="63"/>
        <v>0</v>
      </c>
    </row>
    <row r="986" spans="1:20" x14ac:dyDescent="0.25">
      <c r="A986">
        <v>994</v>
      </c>
      <c r="B986" t="s">
        <v>1073</v>
      </c>
      <c r="C986">
        <v>107500</v>
      </c>
      <c r="D986">
        <v>784</v>
      </c>
      <c r="E986" s="14">
        <f>'Absolute counts'!E986/'Absolute counts'!E$1246*10000</f>
        <v>0</v>
      </c>
      <c r="F986" s="14">
        <f>'Absolute counts'!F986/'Absolute counts'!F$1246*10000</f>
        <v>0</v>
      </c>
      <c r="G986" s="14">
        <f>'Absolute counts'!G986/'Absolute counts'!G$1246*10000</f>
        <v>0</v>
      </c>
      <c r="H986" s="14">
        <f>'Absolute counts'!H986/'Absolute counts'!H$1246*10000</f>
        <v>0</v>
      </c>
      <c r="I986" s="14">
        <f>'Absolute counts'!I986/'Absolute counts'!I$1246*10000</f>
        <v>0</v>
      </c>
      <c r="J986" s="14">
        <f>'Absolute counts'!J986/'Absolute counts'!J$1246*10000</f>
        <v>0</v>
      </c>
      <c r="K986" s="14">
        <f>'Absolute counts'!K986/'Absolute counts'!K$1246*10000</f>
        <v>0</v>
      </c>
      <c r="L986" s="14">
        <f>'Absolute counts'!L986/'Absolute counts'!L$1246*10000</f>
        <v>0</v>
      </c>
      <c r="M986">
        <f>'Absolute counts'!M986/'Absolute counts'!M$1246*10000</f>
        <v>0</v>
      </c>
      <c r="N986">
        <f>'Absolute counts'!N986/'Absolute counts'!N$1246*10000</f>
        <v>0</v>
      </c>
      <c r="O986">
        <f>'Absolute counts'!O986/'Absolute counts'!O$1246*10000</f>
        <v>0</v>
      </c>
      <c r="P986">
        <f>'Absolute counts'!P986/'Absolute counts'!P$1246*10000</f>
        <v>0</v>
      </c>
      <c r="Q986">
        <f t="shared" si="60"/>
        <v>0</v>
      </c>
      <c r="R986" t="str">
        <f t="shared" si="61"/>
        <v/>
      </c>
      <c r="S986">
        <f t="shared" si="62"/>
        <v>0</v>
      </c>
      <c r="T986">
        <f t="shared" si="63"/>
        <v>0</v>
      </c>
    </row>
    <row r="987" spans="1:20" x14ac:dyDescent="0.25">
      <c r="A987">
        <v>995</v>
      </c>
      <c r="B987" t="s">
        <v>1074</v>
      </c>
      <c r="C987">
        <v>95500</v>
      </c>
      <c r="D987">
        <v>370</v>
      </c>
      <c r="E987" s="14">
        <f>'Absolute counts'!E987/'Absolute counts'!E$1246*10000</f>
        <v>0</v>
      </c>
      <c r="F987" s="14">
        <f>'Absolute counts'!F987/'Absolute counts'!F$1246*10000</f>
        <v>0</v>
      </c>
      <c r="G987" s="14">
        <f>'Absolute counts'!G987/'Absolute counts'!G$1246*10000</f>
        <v>0</v>
      </c>
      <c r="H987" s="14">
        <f>'Absolute counts'!H987/'Absolute counts'!H$1246*10000</f>
        <v>0</v>
      </c>
      <c r="I987" s="14">
        <f>'Absolute counts'!I987/'Absolute counts'!I$1246*10000</f>
        <v>0</v>
      </c>
      <c r="J987" s="14">
        <f>'Absolute counts'!J987/'Absolute counts'!J$1246*10000</f>
        <v>0</v>
      </c>
      <c r="K987" s="14">
        <f>'Absolute counts'!K987/'Absolute counts'!K$1246*10000</f>
        <v>0</v>
      </c>
      <c r="L987" s="14">
        <f>'Absolute counts'!L987/'Absolute counts'!L$1246*10000</f>
        <v>0</v>
      </c>
      <c r="M987">
        <f>'Absolute counts'!M987/'Absolute counts'!M$1246*10000</f>
        <v>0</v>
      </c>
      <c r="N987">
        <f>'Absolute counts'!N987/'Absolute counts'!N$1246*10000</f>
        <v>0</v>
      </c>
      <c r="O987">
        <f>'Absolute counts'!O987/'Absolute counts'!O$1246*10000</f>
        <v>0</v>
      </c>
      <c r="P987">
        <f>'Absolute counts'!P987/'Absolute counts'!P$1246*10000</f>
        <v>0</v>
      </c>
      <c r="Q987">
        <f t="shared" si="60"/>
        <v>0</v>
      </c>
      <c r="R987" t="str">
        <f t="shared" si="61"/>
        <v/>
      </c>
      <c r="S987">
        <f t="shared" si="62"/>
        <v>0</v>
      </c>
      <c r="T987">
        <f t="shared" si="63"/>
        <v>0</v>
      </c>
    </row>
    <row r="988" spans="1:20" x14ac:dyDescent="0.25">
      <c r="A988">
        <v>996</v>
      </c>
      <c r="B988" t="s">
        <v>421</v>
      </c>
      <c r="C988">
        <v>23500</v>
      </c>
      <c r="D988">
        <v>104</v>
      </c>
      <c r="E988" s="14">
        <f>'Absolute counts'!E988/'Absolute counts'!E$1246*10000</f>
        <v>12.980010551342508</v>
      </c>
      <c r="F988" s="14">
        <f>'Absolute counts'!F988/'Absolute counts'!F$1246*10000</f>
        <v>49.079994252143941</v>
      </c>
      <c r="G988" s="14">
        <f>'Absolute counts'!G988/'Absolute counts'!G$1246*10000</f>
        <v>26.321663586282021</v>
      </c>
      <c r="H988" s="14">
        <f>'Absolute counts'!H988/'Absolute counts'!H$1246*10000</f>
        <v>7.3017929449572998</v>
      </c>
      <c r="I988" s="14">
        <f>'Absolute counts'!I988/'Absolute counts'!I$1246*10000</f>
        <v>3.3408821654833862</v>
      </c>
      <c r="J988" s="14">
        <f>'Absolute counts'!J988/'Absolute counts'!J$1246*10000</f>
        <v>20.964223954395752</v>
      </c>
      <c r="K988" s="14">
        <f>'Absolute counts'!K988/'Absolute counts'!K$1246*10000</f>
        <v>6.7239141090601926</v>
      </c>
      <c r="L988" s="14">
        <f>'Absolute counts'!L988/'Absolute counts'!L$1246*10000</f>
        <v>24.468653317074644</v>
      </c>
      <c r="M988">
        <f>'Absolute counts'!M988/'Absolute counts'!M$1246*10000</f>
        <v>36.983352380407204</v>
      </c>
      <c r="N988">
        <f>'Absolute counts'!N988/'Absolute counts'!N$1246*10000</f>
        <v>17.391081627948672</v>
      </c>
      <c r="O988">
        <f>'Absolute counts'!O988/'Absolute counts'!O$1246*10000</f>
        <v>21.938237156189182</v>
      </c>
      <c r="P988">
        <f>'Absolute counts'!P988/'Absolute counts'!P$1246*10000</f>
        <v>7.2366154513588254</v>
      </c>
      <c r="Q988">
        <f t="shared" si="60"/>
        <v>1</v>
      </c>
      <c r="R988">
        <f t="shared" si="61"/>
        <v>0.68092906386056717</v>
      </c>
      <c r="S988">
        <f t="shared" si="62"/>
        <v>18.101783080523585</v>
      </c>
      <c r="T988">
        <f t="shared" si="63"/>
        <v>21.603587986595709</v>
      </c>
    </row>
    <row r="989" spans="1:20" x14ac:dyDescent="0.25">
      <c r="A989">
        <v>997</v>
      </c>
      <c r="B989" t="s">
        <v>422</v>
      </c>
      <c r="C989">
        <v>0</v>
      </c>
      <c r="E989" s="14">
        <f>'Absolute counts'!E989/'Absolute counts'!E$1246*10000</f>
        <v>1.1620421263511644E-2</v>
      </c>
      <c r="F989" s="14">
        <f>'Absolute counts'!F989/'Absolute counts'!F$1246*10000</f>
        <v>0</v>
      </c>
      <c r="G989" s="14">
        <f>'Absolute counts'!G989/'Absolute counts'!G$1246*10000</f>
        <v>5.3571906892025824E-2</v>
      </c>
      <c r="H989" s="14">
        <f>'Absolute counts'!H989/'Absolute counts'!H$1246*10000</f>
        <v>1.525975537086165E-2</v>
      </c>
      <c r="I989" s="14">
        <f>'Absolute counts'!I989/'Absolute counts'!I$1246*10000</f>
        <v>0</v>
      </c>
      <c r="J989" s="14">
        <f>'Absolute counts'!J989/'Absolute counts'!J$1246*10000</f>
        <v>6.5173753226100792E-2</v>
      </c>
      <c r="K989" s="14">
        <f>'Absolute counts'!K989/'Absolute counts'!K$1246*10000</f>
        <v>0</v>
      </c>
      <c r="L989" s="14">
        <f>'Absolute counts'!L989/'Absolute counts'!L$1246*10000</f>
        <v>0</v>
      </c>
      <c r="M989">
        <f>'Absolute counts'!M989/'Absolute counts'!M$1246*10000</f>
        <v>0</v>
      </c>
      <c r="N989">
        <f>'Absolute counts'!N989/'Absolute counts'!N$1246*10000</f>
        <v>0</v>
      </c>
      <c r="O989">
        <f>'Absolute counts'!O989/'Absolute counts'!O$1246*10000</f>
        <v>6.5655262972776518E-2</v>
      </c>
      <c r="P989">
        <f>'Absolute counts'!P989/'Absolute counts'!P$1246*10000</f>
        <v>0</v>
      </c>
      <c r="Q989">
        <f t="shared" si="60"/>
        <v>1</v>
      </c>
      <c r="R989">
        <f t="shared" si="61"/>
        <v>0.65114993015841849</v>
      </c>
      <c r="S989">
        <f t="shared" si="62"/>
        <v>2.0803690964642844E-2</v>
      </c>
      <c r="T989">
        <f t="shared" si="63"/>
        <v>1.3131052594555303E-2</v>
      </c>
    </row>
    <row r="990" spans="1:20" x14ac:dyDescent="0.25">
      <c r="A990">
        <v>998</v>
      </c>
      <c r="B990" t="s">
        <v>423</v>
      </c>
      <c r="C990">
        <v>48500</v>
      </c>
      <c r="D990">
        <v>493</v>
      </c>
      <c r="E990" s="14">
        <f>'Absolute counts'!E990/'Absolute counts'!E$1246*10000</f>
        <v>5.1013649346816123</v>
      </c>
      <c r="F990" s="14">
        <f>'Absolute counts'!F990/'Absolute counts'!F$1246*10000</f>
        <v>4.9247407535550902</v>
      </c>
      <c r="G990" s="14">
        <f>'Absolute counts'!G990/'Absolute counts'!G$1246*10000</f>
        <v>4.5357547835248528</v>
      </c>
      <c r="H990" s="14">
        <f>'Absolute counts'!H990/'Absolute counts'!H$1246*10000</f>
        <v>6.462506399559909</v>
      </c>
      <c r="I990" s="14">
        <f>'Absolute counts'!I990/'Absolute counts'!I$1246*10000</f>
        <v>4.5490240555843888</v>
      </c>
      <c r="J990" s="14">
        <f>'Absolute counts'!J990/'Absolute counts'!J$1246*10000</f>
        <v>4.2145693752878506</v>
      </c>
      <c r="K990" s="14">
        <f>'Absolute counts'!K990/'Absolute counts'!K$1246*10000</f>
        <v>8.461396116233308</v>
      </c>
      <c r="L990" s="14">
        <f>'Absolute counts'!L990/'Absolute counts'!L$1246*10000</f>
        <v>1.7938304326356205</v>
      </c>
      <c r="M990">
        <f>'Absolute counts'!M990/'Absolute counts'!M$1246*10000</f>
        <v>1.0017602358429814</v>
      </c>
      <c r="N990">
        <f>'Absolute counts'!N990/'Absolute counts'!N$1246*10000</f>
        <v>8.1960914888712448</v>
      </c>
      <c r="O990">
        <f>'Absolute counts'!O990/'Absolute counts'!O$1246*10000</f>
        <v>2.8513142776748657</v>
      </c>
      <c r="P990">
        <f>'Absolute counts'!P990/'Absolute counts'!P$1246*10000</f>
        <v>11.866591080187897</v>
      </c>
      <c r="Q990">
        <f t="shared" si="60"/>
        <v>1</v>
      </c>
      <c r="R990">
        <f t="shared" si="61"/>
        <v>0.86648971548925635</v>
      </c>
      <c r="S990">
        <f t="shared" si="62"/>
        <v>5.4641937740610018</v>
      </c>
      <c r="T990">
        <f t="shared" si="63"/>
        <v>5.1419175030425226</v>
      </c>
    </row>
    <row r="991" spans="1:20" x14ac:dyDescent="0.25">
      <c r="A991">
        <v>999</v>
      </c>
      <c r="B991" t="s">
        <v>1075</v>
      </c>
      <c r="C991">
        <v>41600</v>
      </c>
      <c r="D991">
        <v>918</v>
      </c>
      <c r="E991" s="14">
        <f>'Absolute counts'!E991/'Absolute counts'!E$1246*10000</f>
        <v>0</v>
      </c>
      <c r="F991" s="14">
        <f>'Absolute counts'!F991/'Absolute counts'!F$1246*10000</f>
        <v>0</v>
      </c>
      <c r="G991" s="14">
        <f>'Absolute counts'!G991/'Absolute counts'!G$1246*10000</f>
        <v>0</v>
      </c>
      <c r="H991" s="14">
        <f>'Absolute counts'!H991/'Absolute counts'!H$1246*10000</f>
        <v>0</v>
      </c>
      <c r="I991" s="14">
        <f>'Absolute counts'!I991/'Absolute counts'!I$1246*10000</f>
        <v>0</v>
      </c>
      <c r="J991" s="14">
        <f>'Absolute counts'!J991/'Absolute counts'!J$1246*10000</f>
        <v>0</v>
      </c>
      <c r="K991" s="14">
        <f>'Absolute counts'!K991/'Absolute counts'!K$1246*10000</f>
        <v>0</v>
      </c>
      <c r="L991" s="14">
        <f>'Absolute counts'!L991/'Absolute counts'!L$1246*10000</f>
        <v>0</v>
      </c>
      <c r="M991">
        <f>'Absolute counts'!M991/'Absolute counts'!M$1246*10000</f>
        <v>0</v>
      </c>
      <c r="N991">
        <f>'Absolute counts'!N991/'Absolute counts'!N$1246*10000</f>
        <v>0</v>
      </c>
      <c r="O991">
        <f>'Absolute counts'!O991/'Absolute counts'!O$1246*10000</f>
        <v>0</v>
      </c>
      <c r="P991">
        <f>'Absolute counts'!P991/'Absolute counts'!P$1246*10000</f>
        <v>0</v>
      </c>
      <c r="Q991">
        <f t="shared" si="60"/>
        <v>0</v>
      </c>
      <c r="R991" t="str">
        <f t="shared" si="61"/>
        <v/>
      </c>
      <c r="S991">
        <f t="shared" si="62"/>
        <v>0</v>
      </c>
      <c r="T991">
        <f t="shared" si="63"/>
        <v>0</v>
      </c>
    </row>
    <row r="992" spans="1:20" x14ac:dyDescent="0.25">
      <c r="A992">
        <v>1000</v>
      </c>
      <c r="B992" t="s">
        <v>1076</v>
      </c>
      <c r="C992">
        <v>108500</v>
      </c>
      <c r="D992">
        <v>1009</v>
      </c>
      <c r="E992" s="14">
        <f>'Absolute counts'!E992/'Absolute counts'!E$1246*10000</f>
        <v>0</v>
      </c>
      <c r="F992" s="14">
        <f>'Absolute counts'!F992/'Absolute counts'!F$1246*10000</f>
        <v>0</v>
      </c>
      <c r="G992" s="14">
        <f>'Absolute counts'!G992/'Absolute counts'!G$1246*10000</f>
        <v>0</v>
      </c>
      <c r="H992" s="14">
        <f>'Absolute counts'!H992/'Absolute counts'!H$1246*10000</f>
        <v>0</v>
      </c>
      <c r="I992" s="14">
        <f>'Absolute counts'!I992/'Absolute counts'!I$1246*10000</f>
        <v>0</v>
      </c>
      <c r="J992" s="14">
        <f>'Absolute counts'!J992/'Absolute counts'!J$1246*10000</f>
        <v>0</v>
      </c>
      <c r="K992" s="14">
        <f>'Absolute counts'!K992/'Absolute counts'!K$1246*10000</f>
        <v>0</v>
      </c>
      <c r="L992" s="14">
        <f>'Absolute counts'!L992/'Absolute counts'!L$1246*10000</f>
        <v>0</v>
      </c>
      <c r="M992">
        <f>'Absolute counts'!M992/'Absolute counts'!M$1246*10000</f>
        <v>0</v>
      </c>
      <c r="N992">
        <f>'Absolute counts'!N992/'Absolute counts'!N$1246*10000</f>
        <v>0</v>
      </c>
      <c r="O992">
        <f>'Absolute counts'!O992/'Absolute counts'!O$1246*10000</f>
        <v>0</v>
      </c>
      <c r="P992">
        <f>'Absolute counts'!P992/'Absolute counts'!P$1246*10000</f>
        <v>0</v>
      </c>
      <c r="Q992">
        <f t="shared" si="60"/>
        <v>0</v>
      </c>
      <c r="R992" t="str">
        <f t="shared" si="61"/>
        <v/>
      </c>
      <c r="S992">
        <f t="shared" si="62"/>
        <v>0</v>
      </c>
      <c r="T992">
        <f t="shared" si="63"/>
        <v>0</v>
      </c>
    </row>
    <row r="993" spans="1:20" x14ac:dyDescent="0.25">
      <c r="A993">
        <v>1001</v>
      </c>
      <c r="B993" t="s">
        <v>1077</v>
      </c>
      <c r="C993">
        <v>56800</v>
      </c>
      <c r="D993">
        <v>928</v>
      </c>
      <c r="E993" s="14">
        <f>'Absolute counts'!E993/'Absolute counts'!E$1246*10000</f>
        <v>0</v>
      </c>
      <c r="F993" s="14">
        <f>'Absolute counts'!F993/'Absolute counts'!F$1246*10000</f>
        <v>0</v>
      </c>
      <c r="G993" s="14">
        <f>'Absolute counts'!G993/'Absolute counts'!G$1246*10000</f>
        <v>0</v>
      </c>
      <c r="H993" s="14">
        <f>'Absolute counts'!H993/'Absolute counts'!H$1246*10000</f>
        <v>0</v>
      </c>
      <c r="I993" s="14">
        <f>'Absolute counts'!I993/'Absolute counts'!I$1246*10000</f>
        <v>0</v>
      </c>
      <c r="J993" s="14">
        <f>'Absolute counts'!J993/'Absolute counts'!J$1246*10000</f>
        <v>0</v>
      </c>
      <c r="K993" s="14">
        <f>'Absolute counts'!K993/'Absolute counts'!K$1246*10000</f>
        <v>0</v>
      </c>
      <c r="L993" s="14">
        <f>'Absolute counts'!L993/'Absolute counts'!L$1246*10000</f>
        <v>0</v>
      </c>
      <c r="M993">
        <f>'Absolute counts'!M993/'Absolute counts'!M$1246*10000</f>
        <v>0</v>
      </c>
      <c r="N993">
        <f>'Absolute counts'!N993/'Absolute counts'!N$1246*10000</f>
        <v>0</v>
      </c>
      <c r="O993">
        <f>'Absolute counts'!O993/'Absolute counts'!O$1246*10000</f>
        <v>0</v>
      </c>
      <c r="P993">
        <f>'Absolute counts'!P993/'Absolute counts'!P$1246*10000</f>
        <v>0</v>
      </c>
      <c r="Q993">
        <f t="shared" si="60"/>
        <v>0</v>
      </c>
      <c r="R993" t="str">
        <f t="shared" si="61"/>
        <v/>
      </c>
      <c r="S993">
        <f t="shared" si="62"/>
        <v>0</v>
      </c>
      <c r="T993">
        <f t="shared" si="63"/>
        <v>0</v>
      </c>
    </row>
    <row r="994" spans="1:20" x14ac:dyDescent="0.25">
      <c r="A994">
        <v>1002</v>
      </c>
      <c r="B994" t="s">
        <v>1078</v>
      </c>
      <c r="C994">
        <v>11300</v>
      </c>
      <c r="D994">
        <v>247</v>
      </c>
      <c r="E994" s="14">
        <f>'Absolute counts'!E994/'Absolute counts'!E$1246*10000</f>
        <v>0</v>
      </c>
      <c r="F994" s="14">
        <f>'Absolute counts'!F994/'Absolute counts'!F$1246*10000</f>
        <v>0</v>
      </c>
      <c r="G994" s="14">
        <f>'Absolute counts'!G994/'Absolute counts'!G$1246*10000</f>
        <v>0</v>
      </c>
      <c r="H994" s="14">
        <f>'Absolute counts'!H994/'Absolute counts'!H$1246*10000</f>
        <v>0</v>
      </c>
      <c r="I994" s="14">
        <f>'Absolute counts'!I994/'Absolute counts'!I$1246*10000</f>
        <v>0</v>
      </c>
      <c r="J994" s="14">
        <f>'Absolute counts'!J994/'Absolute counts'!J$1246*10000</f>
        <v>0</v>
      </c>
      <c r="K994" s="14">
        <f>'Absolute counts'!K994/'Absolute counts'!K$1246*10000</f>
        <v>0</v>
      </c>
      <c r="L994" s="14">
        <f>'Absolute counts'!L994/'Absolute counts'!L$1246*10000</f>
        <v>0</v>
      </c>
      <c r="M994">
        <f>'Absolute counts'!M994/'Absolute counts'!M$1246*10000</f>
        <v>0</v>
      </c>
      <c r="N994">
        <f>'Absolute counts'!N994/'Absolute counts'!N$1246*10000</f>
        <v>0</v>
      </c>
      <c r="O994">
        <f>'Absolute counts'!O994/'Absolute counts'!O$1246*10000</f>
        <v>0</v>
      </c>
      <c r="P994">
        <f>'Absolute counts'!P994/'Absolute counts'!P$1246*10000</f>
        <v>0</v>
      </c>
      <c r="Q994">
        <f t="shared" si="60"/>
        <v>0</v>
      </c>
      <c r="R994" t="str">
        <f t="shared" si="61"/>
        <v/>
      </c>
      <c r="S994">
        <f t="shared" si="62"/>
        <v>0</v>
      </c>
      <c r="T994">
        <f t="shared" si="63"/>
        <v>0</v>
      </c>
    </row>
    <row r="995" spans="1:20" x14ac:dyDescent="0.25">
      <c r="A995">
        <v>1003</v>
      </c>
      <c r="B995" t="s">
        <v>1079</v>
      </c>
      <c r="C995">
        <v>107400</v>
      </c>
      <c r="D995">
        <v>784</v>
      </c>
      <c r="E995" s="14">
        <f>'Absolute counts'!E995/'Absolute counts'!E$1246*10000</f>
        <v>0</v>
      </c>
      <c r="F995" s="14">
        <f>'Absolute counts'!F995/'Absolute counts'!F$1246*10000</f>
        <v>0</v>
      </c>
      <c r="G995" s="14">
        <f>'Absolute counts'!G995/'Absolute counts'!G$1246*10000</f>
        <v>0</v>
      </c>
      <c r="H995" s="14">
        <f>'Absolute counts'!H995/'Absolute counts'!H$1246*10000</f>
        <v>0</v>
      </c>
      <c r="I995" s="14">
        <f>'Absolute counts'!I995/'Absolute counts'!I$1246*10000</f>
        <v>0</v>
      </c>
      <c r="J995" s="14">
        <f>'Absolute counts'!J995/'Absolute counts'!J$1246*10000</f>
        <v>0</v>
      </c>
      <c r="K995" s="14">
        <f>'Absolute counts'!K995/'Absolute counts'!K$1246*10000</f>
        <v>0</v>
      </c>
      <c r="L995" s="14">
        <f>'Absolute counts'!L995/'Absolute counts'!L$1246*10000</f>
        <v>0</v>
      </c>
      <c r="M995">
        <f>'Absolute counts'!M995/'Absolute counts'!M$1246*10000</f>
        <v>0</v>
      </c>
      <c r="N995">
        <f>'Absolute counts'!N995/'Absolute counts'!N$1246*10000</f>
        <v>0</v>
      </c>
      <c r="O995">
        <f>'Absolute counts'!O995/'Absolute counts'!O$1246*10000</f>
        <v>0</v>
      </c>
      <c r="P995">
        <f>'Absolute counts'!P995/'Absolute counts'!P$1246*10000</f>
        <v>0</v>
      </c>
      <c r="Q995">
        <f t="shared" si="60"/>
        <v>0</v>
      </c>
      <c r="R995" t="str">
        <f t="shared" si="61"/>
        <v/>
      </c>
      <c r="S995">
        <f t="shared" si="62"/>
        <v>0</v>
      </c>
      <c r="T995">
        <f t="shared" si="63"/>
        <v>0</v>
      </c>
    </row>
    <row r="996" spans="1:20" x14ac:dyDescent="0.25">
      <c r="A996">
        <v>1004</v>
      </c>
      <c r="B996" t="s">
        <v>424</v>
      </c>
      <c r="C996">
        <v>76100</v>
      </c>
      <c r="D996">
        <v>467</v>
      </c>
      <c r="E996" s="14">
        <f>'Absolute counts'!E996/'Absolute counts'!E$1246*10000</f>
        <v>0</v>
      </c>
      <c r="F996" s="14">
        <f>'Absolute counts'!F996/'Absolute counts'!F$1246*10000</f>
        <v>0</v>
      </c>
      <c r="G996" s="14">
        <f>'Absolute counts'!G996/'Absolute counts'!G$1246*10000</f>
        <v>0</v>
      </c>
      <c r="H996" s="14">
        <f>'Absolute counts'!H996/'Absolute counts'!H$1246*10000</f>
        <v>0</v>
      </c>
      <c r="I996" s="14">
        <f>'Absolute counts'!I996/'Absolute counts'!I$1246*10000</f>
        <v>0</v>
      </c>
      <c r="J996" s="14">
        <f>'Absolute counts'!J996/'Absolute counts'!J$1246*10000</f>
        <v>0</v>
      </c>
      <c r="K996" s="14">
        <f>'Absolute counts'!K996/'Absolute counts'!K$1246*10000</f>
        <v>0.14125869977017208</v>
      </c>
      <c r="L996" s="14">
        <f>'Absolute counts'!L996/'Absolute counts'!L$1246*10000</f>
        <v>0</v>
      </c>
      <c r="M996">
        <f>'Absolute counts'!M996/'Absolute counts'!M$1246*10000</f>
        <v>2.0444086445775129E-2</v>
      </c>
      <c r="N996">
        <f>'Absolute counts'!N996/'Absolute counts'!N$1246*10000</f>
        <v>0.11952633421270566</v>
      </c>
      <c r="O996">
        <f>'Absolute counts'!O996/'Absolute counts'!O$1246*10000</f>
        <v>0.29075902173658169</v>
      </c>
      <c r="P996">
        <f>'Absolute counts'!P996/'Absolute counts'!P$1246*10000</f>
        <v>3.6456501014402141E-2</v>
      </c>
      <c r="Q996">
        <f t="shared" si="60"/>
        <v>1</v>
      </c>
      <c r="R996">
        <f t="shared" si="61"/>
        <v>0.17656407921165956</v>
      </c>
      <c r="S996">
        <f t="shared" si="62"/>
        <v>2.0179814252881727E-2</v>
      </c>
      <c r="T996">
        <f t="shared" si="63"/>
        <v>9.3437188681892921E-2</v>
      </c>
    </row>
    <row r="997" spans="1:20" x14ac:dyDescent="0.25">
      <c r="A997">
        <v>1005</v>
      </c>
      <c r="B997" t="s">
        <v>425</v>
      </c>
      <c r="C997">
        <v>11900</v>
      </c>
      <c r="D997">
        <v>1002</v>
      </c>
      <c r="E997" s="14">
        <f>'Absolute counts'!E997/'Absolute counts'!E$1246*10000</f>
        <v>1.6500998194186536</v>
      </c>
      <c r="F997" s="14">
        <f>'Absolute counts'!F997/'Absolute counts'!F$1246*10000</f>
        <v>2.0508127217354062</v>
      </c>
      <c r="G997" s="14">
        <f>'Absolute counts'!G997/'Absolute counts'!G$1246*10000</f>
        <v>1.8928740435182456</v>
      </c>
      <c r="H997" s="14">
        <f>'Absolute counts'!H997/'Absolute counts'!H$1246*10000</f>
        <v>2.8612041320365593</v>
      </c>
      <c r="I997" s="14">
        <f>'Absolute counts'!I997/'Absolute counts'!I$1246*10000</f>
        <v>3.1929464238383654</v>
      </c>
      <c r="J997" s="14">
        <f>'Absolute counts'!J997/'Absolute counts'!J$1246*10000</f>
        <v>3.063166401626737</v>
      </c>
      <c r="K997" s="14">
        <f>'Absolute counts'!K997/'Absolute counts'!K$1246*10000</f>
        <v>3.1076913949437865</v>
      </c>
      <c r="L997" s="14">
        <f>'Absolute counts'!L997/'Absolute counts'!L$1246*10000</f>
        <v>3.5271946709127375</v>
      </c>
      <c r="M997">
        <f>'Absolute counts'!M997/'Absolute counts'!M$1246*10000</f>
        <v>3.4141624364444461</v>
      </c>
      <c r="N997">
        <f>'Absolute counts'!N997/'Absolute counts'!N$1246*10000</f>
        <v>3.1589102613357918</v>
      </c>
      <c r="O997">
        <f>'Absolute counts'!O997/'Absolute counts'!O$1246*10000</f>
        <v>1.6132436044739371</v>
      </c>
      <c r="P997">
        <f>'Absolute counts'!P997/'Absolute counts'!P$1246*10000</f>
        <v>1.7316837981841018</v>
      </c>
      <c r="Q997">
        <f t="shared" si="60"/>
        <v>1</v>
      </c>
      <c r="R997">
        <f t="shared" si="61"/>
        <v>0.76010444478831773</v>
      </c>
      <c r="S997">
        <f t="shared" si="62"/>
        <v>2.545542133873965</v>
      </c>
      <c r="T997">
        <f t="shared" si="63"/>
        <v>2.6890389542702029</v>
      </c>
    </row>
    <row r="998" spans="1:20" x14ac:dyDescent="0.25">
      <c r="A998">
        <v>1006</v>
      </c>
      <c r="B998" t="s">
        <v>426</v>
      </c>
      <c r="C998">
        <v>7100</v>
      </c>
      <c r="D998">
        <v>361</v>
      </c>
      <c r="E998" s="14">
        <f>'Absolute counts'!E998/'Absolute counts'!E$1246*10000</f>
        <v>2.5216314141820271</v>
      </c>
      <c r="F998" s="14">
        <f>'Absolute counts'!F998/'Absolute counts'!F$1246*10000</f>
        <v>4.2690387268777839</v>
      </c>
      <c r="G998" s="14">
        <f>'Absolute counts'!G998/'Absolute counts'!G$1246*10000</f>
        <v>5.0000446432557437</v>
      </c>
      <c r="H998" s="14">
        <f>'Absolute counts'!H998/'Absolute counts'!H$1246*10000</f>
        <v>2.2737035502583858</v>
      </c>
      <c r="I998" s="14">
        <f>'Absolute counts'!I998/'Absolute counts'!I$1246*10000</f>
        <v>6.8790119864934667</v>
      </c>
      <c r="J998" s="14">
        <f>'Absolute counts'!J998/'Absolute counts'!J$1246*10000</f>
        <v>7.7774012183146937</v>
      </c>
      <c r="K998" s="14">
        <f>'Absolute counts'!K998/'Absolute counts'!K$1246*10000</f>
        <v>1.4125869977017211E-2</v>
      </c>
      <c r="L998" s="14">
        <f>'Absolute counts'!L998/'Absolute counts'!L$1246*10000</f>
        <v>6.4094166020014303</v>
      </c>
      <c r="M998">
        <f>'Absolute counts'!M998/'Absolute counts'!M$1246*10000</f>
        <v>3.5777151280106474</v>
      </c>
      <c r="N998">
        <f>'Absolute counts'!N998/'Absolute counts'!N$1246*10000</f>
        <v>6.1812189978570631</v>
      </c>
      <c r="O998">
        <f>'Absolute counts'!O998/'Absolute counts'!O$1246*10000</f>
        <v>4.971041339367364</v>
      </c>
      <c r="P998">
        <f>'Absolute counts'!P998/'Absolute counts'!P$1246*10000</f>
        <v>0.24608138184721445</v>
      </c>
      <c r="Q998">
        <f t="shared" si="60"/>
        <v>1</v>
      </c>
      <c r="R998">
        <f t="shared" si="61"/>
        <v>0.91374129165891138</v>
      </c>
      <c r="S998">
        <f t="shared" si="62"/>
        <v>4.1049939156227309</v>
      </c>
      <c r="T998">
        <f t="shared" si="63"/>
        <v>4.2770946898167441</v>
      </c>
    </row>
    <row r="999" spans="1:20" x14ac:dyDescent="0.25">
      <c r="A999">
        <v>1007</v>
      </c>
      <c r="B999" t="s">
        <v>427</v>
      </c>
      <c r="C999">
        <v>59700</v>
      </c>
      <c r="D999">
        <v>1073</v>
      </c>
      <c r="E999" s="14">
        <f>'Absolute counts'!E999/'Absolute counts'!E$1246*10000</f>
        <v>0.10458379137160481</v>
      </c>
      <c r="F999" s="14">
        <f>'Absolute counts'!F999/'Absolute counts'!F$1246*10000</f>
        <v>1.3672084811569374</v>
      </c>
      <c r="G999" s="14">
        <f>'Absolute counts'!G999/'Absolute counts'!G$1246*10000</f>
        <v>55.982642702166984</v>
      </c>
      <c r="H999" s="14">
        <f>'Absolute counts'!H999/'Absolute counts'!H$1246*10000</f>
        <v>5.0967582938677909</v>
      </c>
      <c r="I999" s="14">
        <f>'Absolute counts'!I999/'Absolute counts'!I$1246*10000</f>
        <v>2.4655956940836797E-2</v>
      </c>
      <c r="J999" s="14">
        <f>'Absolute counts'!J999/'Absolute counts'!J$1246*10000</f>
        <v>0.63001294785230755</v>
      </c>
      <c r="K999" s="14">
        <f>'Absolute counts'!K999/'Absolute counts'!K$1246*10000</f>
        <v>2.1895098464376677</v>
      </c>
      <c r="L999" s="14">
        <f>'Absolute counts'!L999/'Absolute counts'!L$1246*10000</f>
        <v>1.5519656552016043</v>
      </c>
      <c r="M999">
        <f>'Absolute counts'!M999/'Absolute counts'!M$1246*10000</f>
        <v>0.30666129668662689</v>
      </c>
      <c r="N999">
        <f>'Absolute counts'!N999/'Absolute counts'!N$1246*10000</f>
        <v>4.413936770569201</v>
      </c>
      <c r="O999">
        <f>'Absolute counts'!O999/'Absolute counts'!O$1246*10000</f>
        <v>5.0366966023401414</v>
      </c>
      <c r="P999">
        <f>'Absolute counts'!P999/'Absolute counts'!P$1246*10000</f>
        <v>1.3215481617720777</v>
      </c>
      <c r="Q999">
        <f t="shared" si="60"/>
        <v>1</v>
      </c>
      <c r="R999">
        <f t="shared" si="61"/>
        <v>0.48469161358473889</v>
      </c>
      <c r="S999">
        <f t="shared" si="62"/>
        <v>9.3421960028277322</v>
      </c>
      <c r="T999">
        <f t="shared" si="63"/>
        <v>2.5261616973139303</v>
      </c>
    </row>
    <row r="1000" spans="1:20" x14ac:dyDescent="0.25">
      <c r="A1000">
        <v>1008</v>
      </c>
      <c r="B1000" t="s">
        <v>1080</v>
      </c>
      <c r="C1000">
        <v>65000</v>
      </c>
      <c r="D1000">
        <v>864</v>
      </c>
      <c r="E1000" s="14">
        <f>'Absolute counts'!E1000/'Absolute counts'!E$1246*10000</f>
        <v>0</v>
      </c>
      <c r="F1000" s="14">
        <f>'Absolute counts'!F1000/'Absolute counts'!F$1246*10000</f>
        <v>0</v>
      </c>
      <c r="G1000" s="14">
        <f>'Absolute counts'!G1000/'Absolute counts'!G$1246*10000</f>
        <v>0</v>
      </c>
      <c r="H1000" s="14">
        <f>'Absolute counts'!H1000/'Absolute counts'!H$1246*10000</f>
        <v>0</v>
      </c>
      <c r="I1000" s="14">
        <f>'Absolute counts'!I1000/'Absolute counts'!I$1246*10000</f>
        <v>0</v>
      </c>
      <c r="J1000" s="14">
        <f>'Absolute counts'!J1000/'Absolute counts'!J$1246*10000</f>
        <v>0</v>
      </c>
      <c r="K1000" s="14">
        <f>'Absolute counts'!K1000/'Absolute counts'!K$1246*10000</f>
        <v>0</v>
      </c>
      <c r="L1000" s="14">
        <f>'Absolute counts'!L1000/'Absolute counts'!L$1246*10000</f>
        <v>0</v>
      </c>
      <c r="M1000">
        <f>'Absolute counts'!M1000/'Absolute counts'!M$1246*10000</f>
        <v>0</v>
      </c>
      <c r="N1000">
        <f>'Absolute counts'!N1000/'Absolute counts'!N$1246*10000</f>
        <v>0</v>
      </c>
      <c r="O1000">
        <f>'Absolute counts'!O1000/'Absolute counts'!O$1246*10000</f>
        <v>0</v>
      </c>
      <c r="P1000">
        <f>'Absolute counts'!P1000/'Absolute counts'!P$1246*10000</f>
        <v>0</v>
      </c>
      <c r="Q1000">
        <f t="shared" si="60"/>
        <v>0</v>
      </c>
      <c r="R1000" t="str">
        <f t="shared" si="61"/>
        <v/>
      </c>
      <c r="S1000">
        <f t="shared" si="62"/>
        <v>0</v>
      </c>
      <c r="T1000">
        <f t="shared" si="63"/>
        <v>0</v>
      </c>
    </row>
    <row r="1001" spans="1:20" x14ac:dyDescent="0.25">
      <c r="A1001">
        <v>1009</v>
      </c>
      <c r="B1001" t="s">
        <v>428</v>
      </c>
      <c r="C1001">
        <v>97200</v>
      </c>
      <c r="D1001">
        <v>997</v>
      </c>
      <c r="E1001" s="14">
        <f>'Absolute counts'!E1001/'Absolute counts'!E$1246*10000</f>
        <v>207.07590691577752</v>
      </c>
      <c r="F1001" s="14">
        <f>'Absolute counts'!F1001/'Absolute counts'!F$1246*10000</f>
        <v>176.59311178045422</v>
      </c>
      <c r="G1001" s="14">
        <f>'Absolute counts'!G1001/'Absolute counts'!G$1246*10000</f>
        <v>52.000464289859735</v>
      </c>
      <c r="H1001" s="14">
        <f>'Absolute counts'!H1001/'Absolute counts'!H$1246*10000</f>
        <v>145.81459244626851</v>
      </c>
      <c r="I1001" s="14">
        <f>'Absolute counts'!I1001/'Absolute counts'!I$1246*10000</f>
        <v>118.91568032565587</v>
      </c>
      <c r="J1001" s="14">
        <f>'Absolute counts'!J1001/'Absolute counts'!J$1246*10000</f>
        <v>128.97885763445345</v>
      </c>
      <c r="K1001" s="14">
        <f>'Absolute counts'!K1001/'Absolute counts'!K$1246*10000</f>
        <v>83.074241334838206</v>
      </c>
      <c r="L1001" s="14">
        <f>'Absolute counts'!L1001/'Absolute counts'!L$1246*10000</f>
        <v>140.98700984591198</v>
      </c>
      <c r="M1001">
        <f>'Absolute counts'!M1001/'Absolute counts'!M$1246*10000</f>
        <v>105.90036778911515</v>
      </c>
      <c r="N1001">
        <f>'Absolute counts'!N1001/'Absolute counts'!N$1246*10000</f>
        <v>76.778594541061565</v>
      </c>
      <c r="O1001">
        <f>'Absolute counts'!O1001/'Absolute counts'!O$1246*10000</f>
        <v>156.44711234084463</v>
      </c>
      <c r="P1001">
        <f>'Absolute counts'!P1001/'Absolute counts'!P$1246*10000</f>
        <v>74.726712954270795</v>
      </c>
      <c r="Q1001">
        <f t="shared" si="60"/>
        <v>1</v>
      </c>
      <c r="R1001">
        <f t="shared" si="61"/>
        <v>0.49882032079754812</v>
      </c>
      <c r="S1001">
        <f t="shared" si="62"/>
        <v>130.3504078181868</v>
      </c>
      <c r="T1001">
        <f t="shared" si="63"/>
        <v>110.96795949424082</v>
      </c>
    </row>
    <row r="1002" spans="1:20" x14ac:dyDescent="0.25">
      <c r="A1002">
        <v>1010</v>
      </c>
      <c r="B1002" t="s">
        <v>429</v>
      </c>
      <c r="C1002">
        <v>10100</v>
      </c>
      <c r="D1002">
        <v>677</v>
      </c>
      <c r="E1002" s="14">
        <f>'Absolute counts'!E1002/'Absolute counts'!E$1246*10000</f>
        <v>0.90639285855390828</v>
      </c>
      <c r="F1002" s="14">
        <f>'Absolute counts'!F1002/'Absolute counts'!F$1246*10000</f>
        <v>13.90925362972925</v>
      </c>
      <c r="G1002" s="14">
        <f>'Absolute counts'!G1002/'Absolute counts'!G$1246*10000</f>
        <v>3.7321761801444655</v>
      </c>
      <c r="H1002" s="14">
        <f>'Absolute counts'!H1002/'Absolute counts'!H$1246*10000</f>
        <v>7.4162411102387615</v>
      </c>
      <c r="I1002" s="14">
        <f>'Absolute counts'!I1002/'Absolute counts'!I$1246*10000</f>
        <v>7.5077388884848055</v>
      </c>
      <c r="J1002" s="14">
        <f>'Absolute counts'!J1002/'Absolute counts'!J$1246*10000</f>
        <v>8.3205158285321996</v>
      </c>
      <c r="K1002" s="14">
        <f>'Absolute counts'!K1002/'Absolute counts'!K$1246*10000</f>
        <v>3.1783207448288726</v>
      </c>
      <c r="L1002" s="14">
        <f>'Absolute counts'!L1002/'Absolute counts'!L$1246*10000</f>
        <v>3.2047083010007151</v>
      </c>
      <c r="M1002">
        <f>'Absolute counts'!M1002/'Absolute counts'!M$1246*10000</f>
        <v>3.1279452262035945</v>
      </c>
      <c r="N1002">
        <f>'Absolute counts'!N1002/'Absolute counts'!N$1246*10000</f>
        <v>9.1181517813692601</v>
      </c>
      <c r="O1002">
        <f>'Absolute counts'!O1002/'Absolute counts'!O$1246*10000</f>
        <v>3.4609702909935049</v>
      </c>
      <c r="P1002">
        <f>'Absolute counts'!P1002/'Absolute counts'!P$1246*10000</f>
        <v>8.8407014959925192</v>
      </c>
      <c r="Q1002">
        <f t="shared" si="60"/>
        <v>1</v>
      </c>
      <c r="R1002">
        <f t="shared" si="61"/>
        <v>0.70740412141127451</v>
      </c>
      <c r="S1002">
        <f t="shared" si="62"/>
        <v>6.4243770343588951</v>
      </c>
      <c r="T1002">
        <f t="shared" si="63"/>
        <v>5.5504954191119191</v>
      </c>
    </row>
    <row r="1003" spans="1:20" x14ac:dyDescent="0.25">
      <c r="A1003">
        <v>1011</v>
      </c>
      <c r="B1003" t="s">
        <v>1081</v>
      </c>
      <c r="C1003">
        <v>10600</v>
      </c>
      <c r="D1003">
        <v>247</v>
      </c>
      <c r="E1003" s="14">
        <f>'Absolute counts'!E1003/'Absolute counts'!E$1246*10000</f>
        <v>0</v>
      </c>
      <c r="F1003" s="14">
        <f>'Absolute counts'!F1003/'Absolute counts'!F$1246*10000</f>
        <v>0</v>
      </c>
      <c r="G1003" s="14">
        <f>'Absolute counts'!G1003/'Absolute counts'!G$1246*10000</f>
        <v>0</v>
      </c>
      <c r="H1003" s="14">
        <f>'Absolute counts'!H1003/'Absolute counts'!H$1246*10000</f>
        <v>0</v>
      </c>
      <c r="I1003" s="14">
        <f>'Absolute counts'!I1003/'Absolute counts'!I$1246*10000</f>
        <v>0</v>
      </c>
      <c r="J1003" s="14">
        <f>'Absolute counts'!J1003/'Absolute counts'!J$1246*10000</f>
        <v>0</v>
      </c>
      <c r="K1003" s="14">
        <f>'Absolute counts'!K1003/'Absolute counts'!K$1246*10000</f>
        <v>0</v>
      </c>
      <c r="L1003" s="14">
        <f>'Absolute counts'!L1003/'Absolute counts'!L$1246*10000</f>
        <v>0</v>
      </c>
      <c r="M1003">
        <f>'Absolute counts'!M1003/'Absolute counts'!M$1246*10000</f>
        <v>0</v>
      </c>
      <c r="N1003">
        <f>'Absolute counts'!N1003/'Absolute counts'!N$1246*10000</f>
        <v>0</v>
      </c>
      <c r="O1003">
        <f>'Absolute counts'!O1003/'Absolute counts'!O$1246*10000</f>
        <v>0</v>
      </c>
      <c r="P1003">
        <f>'Absolute counts'!P1003/'Absolute counts'!P$1246*10000</f>
        <v>0</v>
      </c>
      <c r="Q1003">
        <f t="shared" si="60"/>
        <v>0</v>
      </c>
      <c r="R1003" t="str">
        <f t="shared" si="61"/>
        <v/>
      </c>
      <c r="S1003">
        <f t="shared" si="62"/>
        <v>0</v>
      </c>
      <c r="T1003">
        <f t="shared" si="63"/>
        <v>0</v>
      </c>
    </row>
    <row r="1004" spans="1:20" x14ac:dyDescent="0.25">
      <c r="A1004">
        <v>1012</v>
      </c>
      <c r="B1004" t="s">
        <v>1082</v>
      </c>
      <c r="C1004">
        <v>107300</v>
      </c>
      <c r="D1004">
        <v>784</v>
      </c>
      <c r="E1004" s="14">
        <f>'Absolute counts'!E1004/'Absolute counts'!E$1246*10000</f>
        <v>0</v>
      </c>
      <c r="F1004" s="14">
        <f>'Absolute counts'!F1004/'Absolute counts'!F$1246*10000</f>
        <v>0</v>
      </c>
      <c r="G1004" s="14">
        <f>'Absolute counts'!G1004/'Absolute counts'!G$1246*10000</f>
        <v>0</v>
      </c>
      <c r="H1004" s="14">
        <f>'Absolute counts'!H1004/'Absolute counts'!H$1246*10000</f>
        <v>0</v>
      </c>
      <c r="I1004" s="14">
        <f>'Absolute counts'!I1004/'Absolute counts'!I$1246*10000</f>
        <v>0</v>
      </c>
      <c r="J1004" s="14">
        <f>'Absolute counts'!J1004/'Absolute counts'!J$1246*10000</f>
        <v>0</v>
      </c>
      <c r="K1004" s="14">
        <f>'Absolute counts'!K1004/'Absolute counts'!K$1246*10000</f>
        <v>0</v>
      </c>
      <c r="L1004" s="14">
        <f>'Absolute counts'!L1004/'Absolute counts'!L$1246*10000</f>
        <v>0</v>
      </c>
      <c r="M1004">
        <f>'Absolute counts'!M1004/'Absolute counts'!M$1246*10000</f>
        <v>0</v>
      </c>
      <c r="N1004">
        <f>'Absolute counts'!N1004/'Absolute counts'!N$1246*10000</f>
        <v>0</v>
      </c>
      <c r="O1004">
        <f>'Absolute counts'!O1004/'Absolute counts'!O$1246*10000</f>
        <v>0</v>
      </c>
      <c r="P1004">
        <f>'Absolute counts'!P1004/'Absolute counts'!P$1246*10000</f>
        <v>0</v>
      </c>
      <c r="Q1004">
        <f t="shared" si="60"/>
        <v>0</v>
      </c>
      <c r="R1004" t="str">
        <f t="shared" si="61"/>
        <v/>
      </c>
      <c r="S1004">
        <f t="shared" si="62"/>
        <v>0</v>
      </c>
      <c r="T1004">
        <f t="shared" si="63"/>
        <v>0</v>
      </c>
    </row>
    <row r="1005" spans="1:20" x14ac:dyDescent="0.25">
      <c r="A1005">
        <v>1014</v>
      </c>
      <c r="B1005" t="s">
        <v>1083</v>
      </c>
      <c r="C1005">
        <v>69000</v>
      </c>
      <c r="D1005">
        <v>856</v>
      </c>
      <c r="E1005" s="14">
        <f>'Absolute counts'!E1005/'Absolute counts'!E$1246*10000</f>
        <v>0</v>
      </c>
      <c r="F1005" s="14">
        <f>'Absolute counts'!F1005/'Absolute counts'!F$1246*10000</f>
        <v>0</v>
      </c>
      <c r="G1005" s="14">
        <f>'Absolute counts'!G1005/'Absolute counts'!G$1246*10000</f>
        <v>0</v>
      </c>
      <c r="H1005" s="14">
        <f>'Absolute counts'!H1005/'Absolute counts'!H$1246*10000</f>
        <v>0</v>
      </c>
      <c r="I1005" s="14">
        <f>'Absolute counts'!I1005/'Absolute counts'!I$1246*10000</f>
        <v>0</v>
      </c>
      <c r="J1005" s="14">
        <f>'Absolute counts'!J1005/'Absolute counts'!J$1246*10000</f>
        <v>0</v>
      </c>
      <c r="K1005" s="14">
        <f>'Absolute counts'!K1005/'Absolute counts'!K$1246*10000</f>
        <v>0</v>
      </c>
      <c r="L1005" s="14">
        <f>'Absolute counts'!L1005/'Absolute counts'!L$1246*10000</f>
        <v>0</v>
      </c>
      <c r="M1005">
        <f>'Absolute counts'!M1005/'Absolute counts'!M$1246*10000</f>
        <v>0</v>
      </c>
      <c r="N1005">
        <f>'Absolute counts'!N1005/'Absolute counts'!N$1246*10000</f>
        <v>0</v>
      </c>
      <c r="O1005">
        <f>'Absolute counts'!O1005/'Absolute counts'!O$1246*10000</f>
        <v>0</v>
      </c>
      <c r="P1005">
        <f>'Absolute counts'!P1005/'Absolute counts'!P$1246*10000</f>
        <v>0</v>
      </c>
      <c r="Q1005">
        <f t="shared" si="60"/>
        <v>0</v>
      </c>
      <c r="R1005" t="str">
        <f t="shared" si="61"/>
        <v/>
      </c>
      <c r="S1005">
        <f t="shared" si="62"/>
        <v>0</v>
      </c>
      <c r="T1005">
        <f t="shared" si="63"/>
        <v>0</v>
      </c>
    </row>
    <row r="1006" spans="1:20" x14ac:dyDescent="0.25">
      <c r="A1006">
        <v>1015</v>
      </c>
      <c r="B1006" t="s">
        <v>430</v>
      </c>
      <c r="C1006">
        <v>19200</v>
      </c>
      <c r="D1006">
        <v>39</v>
      </c>
      <c r="E1006" s="14">
        <f>'Absolute counts'!E1006/'Absolute counts'!E$1246*10000</f>
        <v>4.4390009226614477</v>
      </c>
      <c r="F1006" s="14">
        <f>'Absolute counts'!F1006/'Absolute counts'!F$1246*10000</f>
        <v>17.955074645397737</v>
      </c>
      <c r="G1006" s="14">
        <f>'Absolute counts'!G1006/'Absolute counts'!G$1246*10000</f>
        <v>9.642943240564648</v>
      </c>
      <c r="H1006" s="14">
        <f>'Absolute counts'!H1006/'Absolute counts'!H$1246*10000</f>
        <v>3.3952955700167169</v>
      </c>
      <c r="I1006" s="14">
        <f>'Absolute counts'!I1006/'Absolute counts'!I$1246*10000</f>
        <v>5.3873265915728412</v>
      </c>
      <c r="J1006" s="14">
        <f>'Absolute counts'!J1006/'Absolute counts'!J$1246*10000</f>
        <v>12.774055632315754</v>
      </c>
      <c r="K1006" s="14">
        <f>'Absolute counts'!K1006/'Absolute counts'!K$1246*10000</f>
        <v>2.2318874563687192</v>
      </c>
      <c r="L1006" s="14">
        <f>'Absolute counts'!L1006/'Absolute counts'!L$1246*10000</f>
        <v>8.7675981819830895</v>
      </c>
      <c r="M1006">
        <f>'Absolute counts'!M1006/'Absolute counts'!M$1246*10000</f>
        <v>9.1180625548157064</v>
      </c>
      <c r="N1006">
        <f>'Absolute counts'!N1006/'Absolute counts'!N$1246*10000</f>
        <v>35.149279853836369</v>
      </c>
      <c r="O1006">
        <f>'Absolute counts'!O1006/'Absolute counts'!O$1246*10000</f>
        <v>6.8187680258869321</v>
      </c>
      <c r="P1006">
        <f>'Absolute counts'!P1006/'Absolute counts'!P$1246*10000</f>
        <v>9.4057772617157518</v>
      </c>
      <c r="Q1006">
        <f t="shared" si="60"/>
        <v>1</v>
      </c>
      <c r="R1006">
        <f t="shared" si="61"/>
        <v>0.27925332017366533</v>
      </c>
      <c r="S1006">
        <f t="shared" si="62"/>
        <v>7.9750834369854093</v>
      </c>
      <c r="T1006">
        <f t="shared" si="63"/>
        <v>13.85189717564757</v>
      </c>
    </row>
    <row r="1007" spans="1:20" x14ac:dyDescent="0.25">
      <c r="A1007">
        <v>1016</v>
      </c>
      <c r="B1007" t="s">
        <v>431</v>
      </c>
      <c r="C1007">
        <v>97700</v>
      </c>
      <c r="D1007">
        <v>840</v>
      </c>
      <c r="E1007" s="14">
        <f>'Absolute counts'!E1007/'Absolute counts'!E$1246*10000</f>
        <v>0</v>
      </c>
      <c r="F1007" s="14">
        <f>'Absolute counts'!F1007/'Absolute counts'!F$1246*10000</f>
        <v>1.5904261923662333</v>
      </c>
      <c r="G1007" s="14">
        <f>'Absolute counts'!G1007/'Absolute counts'!G$1246*10000</f>
        <v>3.5714604594683882E-2</v>
      </c>
      <c r="H1007" s="14">
        <f>'Absolute counts'!H1007/'Absolute counts'!H$1246*10000</f>
        <v>0</v>
      </c>
      <c r="I1007" s="14">
        <f>'Absolute counts'!I1007/'Absolute counts'!I$1246*10000</f>
        <v>0</v>
      </c>
      <c r="J1007" s="14">
        <f>'Absolute counts'!J1007/'Absolute counts'!J$1246*10000</f>
        <v>0</v>
      </c>
      <c r="K1007" s="14">
        <f>'Absolute counts'!K1007/'Absolute counts'!K$1246*10000</f>
        <v>0</v>
      </c>
      <c r="L1007" s="14">
        <f>'Absolute counts'!L1007/'Absolute counts'!L$1246*10000</f>
        <v>0</v>
      </c>
      <c r="M1007">
        <f>'Absolute counts'!M1007/'Absolute counts'!M$1246*10000</f>
        <v>0</v>
      </c>
      <c r="N1007">
        <f>'Absolute counts'!N1007/'Absolute counts'!N$1246*10000</f>
        <v>0</v>
      </c>
      <c r="O1007">
        <f>'Absolute counts'!O1007/'Absolute counts'!O$1246*10000</f>
        <v>7.5034586254601729E-2</v>
      </c>
      <c r="P1007">
        <f>'Absolute counts'!P1007/'Absolute counts'!P$1246*10000</f>
        <v>0.24608138184721445</v>
      </c>
      <c r="Q1007">
        <f t="shared" si="60"/>
        <v>1</v>
      </c>
      <c r="R1007">
        <f t="shared" si="61"/>
        <v>0.55406388558425657</v>
      </c>
      <c r="S1007">
        <f t="shared" si="62"/>
        <v>0.23230582813727388</v>
      </c>
      <c r="T1007">
        <f t="shared" si="63"/>
        <v>6.4223193620363245E-2</v>
      </c>
    </row>
    <row r="1008" spans="1:20" x14ac:dyDescent="0.25">
      <c r="A1008">
        <v>1017</v>
      </c>
      <c r="B1008" t="s">
        <v>432</v>
      </c>
      <c r="C1008">
        <v>60100</v>
      </c>
      <c r="D1008">
        <v>1073</v>
      </c>
      <c r="E1008" s="14">
        <f>'Absolute counts'!E1008/'Absolute counts'!E$1246*10000</f>
        <v>0</v>
      </c>
      <c r="F1008" s="14">
        <f>'Absolute counts'!F1008/'Absolute counts'!F$1246*10000</f>
        <v>0</v>
      </c>
      <c r="G1008" s="14">
        <f>'Absolute counts'!G1008/'Absolute counts'!G$1246*10000</f>
        <v>2.1964481825730586</v>
      </c>
      <c r="H1008" s="14">
        <f>'Absolute counts'!H1008/'Absolute counts'!H$1246*10000</f>
        <v>1.525975537086165E-2</v>
      </c>
      <c r="I1008" s="14">
        <f>'Absolute counts'!I1008/'Absolute counts'!I$1246*10000</f>
        <v>0</v>
      </c>
      <c r="J1008" s="14">
        <f>'Absolute counts'!J1008/'Absolute counts'!J$1246*10000</f>
        <v>0</v>
      </c>
      <c r="K1008" s="14">
        <f>'Absolute counts'!K1008/'Absolute counts'!K$1246*10000</f>
        <v>0</v>
      </c>
      <c r="L1008" s="14">
        <f>'Absolute counts'!L1008/'Absolute counts'!L$1246*10000</f>
        <v>0</v>
      </c>
      <c r="M1008">
        <f>'Absolute counts'!M1008/'Absolute counts'!M$1246*10000</f>
        <v>0.59287850692747868</v>
      </c>
      <c r="N1008">
        <f>'Absolute counts'!N1008/'Absolute counts'!N$1246*10000</f>
        <v>0</v>
      </c>
      <c r="O1008">
        <f>'Absolute counts'!O1008/'Absolute counts'!O$1246*10000</f>
        <v>1.8758646563650432E-2</v>
      </c>
      <c r="P1008">
        <f>'Absolute counts'!P1008/'Absolute counts'!P$1246*10000</f>
        <v>0</v>
      </c>
      <c r="Q1008">
        <f t="shared" si="60"/>
        <v>1</v>
      </c>
      <c r="R1008">
        <f t="shared" si="61"/>
        <v>0.62900207253755802</v>
      </c>
      <c r="S1008">
        <f t="shared" si="62"/>
        <v>0.31595827684913147</v>
      </c>
      <c r="T1008">
        <f t="shared" si="63"/>
        <v>0.12232743069822583</v>
      </c>
    </row>
    <row r="1009" spans="1:20" x14ac:dyDescent="0.25">
      <c r="A1009">
        <v>1018</v>
      </c>
      <c r="B1009" t="s">
        <v>1084</v>
      </c>
      <c r="C1009">
        <v>12700</v>
      </c>
      <c r="D1009">
        <v>247</v>
      </c>
      <c r="E1009" s="14">
        <f>'Absolute counts'!E1009/'Absolute counts'!E$1246*10000</f>
        <v>0</v>
      </c>
      <c r="F1009" s="14">
        <f>'Absolute counts'!F1009/'Absolute counts'!F$1246*10000</f>
        <v>0</v>
      </c>
      <c r="G1009" s="14">
        <f>'Absolute counts'!G1009/'Absolute counts'!G$1246*10000</f>
        <v>0</v>
      </c>
      <c r="H1009" s="14">
        <f>'Absolute counts'!H1009/'Absolute counts'!H$1246*10000</f>
        <v>0</v>
      </c>
      <c r="I1009" s="14">
        <f>'Absolute counts'!I1009/'Absolute counts'!I$1246*10000</f>
        <v>0</v>
      </c>
      <c r="J1009" s="14">
        <f>'Absolute counts'!J1009/'Absolute counts'!J$1246*10000</f>
        <v>0</v>
      </c>
      <c r="K1009" s="14">
        <f>'Absolute counts'!K1009/'Absolute counts'!K$1246*10000</f>
        <v>0</v>
      </c>
      <c r="L1009" s="14">
        <f>'Absolute counts'!L1009/'Absolute counts'!L$1246*10000</f>
        <v>0</v>
      </c>
      <c r="M1009">
        <f>'Absolute counts'!M1009/'Absolute counts'!M$1246*10000</f>
        <v>0</v>
      </c>
      <c r="N1009">
        <f>'Absolute counts'!N1009/'Absolute counts'!N$1246*10000</f>
        <v>0</v>
      </c>
      <c r="O1009">
        <f>'Absolute counts'!O1009/'Absolute counts'!O$1246*10000</f>
        <v>0</v>
      </c>
      <c r="P1009">
        <f>'Absolute counts'!P1009/'Absolute counts'!P$1246*10000</f>
        <v>0</v>
      </c>
      <c r="Q1009">
        <f t="shared" si="60"/>
        <v>0</v>
      </c>
      <c r="R1009" t="str">
        <f t="shared" si="61"/>
        <v/>
      </c>
      <c r="S1009">
        <f t="shared" si="62"/>
        <v>0</v>
      </c>
      <c r="T1009">
        <f t="shared" si="63"/>
        <v>0</v>
      </c>
    </row>
    <row r="1010" spans="1:20" x14ac:dyDescent="0.25">
      <c r="A1010">
        <v>1019</v>
      </c>
      <c r="B1010" t="s">
        <v>1085</v>
      </c>
      <c r="C1010">
        <v>107800</v>
      </c>
      <c r="D1010">
        <v>784</v>
      </c>
      <c r="E1010" s="14">
        <f>'Absolute counts'!E1010/'Absolute counts'!E$1246*10000</f>
        <v>0</v>
      </c>
      <c r="F1010" s="14">
        <f>'Absolute counts'!F1010/'Absolute counts'!F$1246*10000</f>
        <v>0</v>
      </c>
      <c r="G1010" s="14">
        <f>'Absolute counts'!G1010/'Absolute counts'!G$1246*10000</f>
        <v>0</v>
      </c>
      <c r="H1010" s="14">
        <f>'Absolute counts'!H1010/'Absolute counts'!H$1246*10000</f>
        <v>0</v>
      </c>
      <c r="I1010" s="14">
        <f>'Absolute counts'!I1010/'Absolute counts'!I$1246*10000</f>
        <v>0</v>
      </c>
      <c r="J1010" s="14">
        <f>'Absolute counts'!J1010/'Absolute counts'!J$1246*10000</f>
        <v>0</v>
      </c>
      <c r="K1010" s="14">
        <f>'Absolute counts'!K1010/'Absolute counts'!K$1246*10000</f>
        <v>0</v>
      </c>
      <c r="L1010" s="14">
        <f>'Absolute counts'!L1010/'Absolute counts'!L$1246*10000</f>
        <v>0</v>
      </c>
      <c r="M1010">
        <f>'Absolute counts'!M1010/'Absolute counts'!M$1246*10000</f>
        <v>0</v>
      </c>
      <c r="N1010">
        <f>'Absolute counts'!N1010/'Absolute counts'!N$1246*10000</f>
        <v>0</v>
      </c>
      <c r="O1010">
        <f>'Absolute counts'!O1010/'Absolute counts'!O$1246*10000</f>
        <v>0</v>
      </c>
      <c r="P1010">
        <f>'Absolute counts'!P1010/'Absolute counts'!P$1246*10000</f>
        <v>0</v>
      </c>
      <c r="Q1010">
        <f t="shared" si="60"/>
        <v>0</v>
      </c>
      <c r="R1010" t="str">
        <f t="shared" si="61"/>
        <v/>
      </c>
      <c r="S1010">
        <f t="shared" si="62"/>
        <v>0</v>
      </c>
      <c r="T1010">
        <f t="shared" si="63"/>
        <v>0</v>
      </c>
    </row>
    <row r="1011" spans="1:20" x14ac:dyDescent="0.25">
      <c r="A1011">
        <v>1020</v>
      </c>
      <c r="B1011" t="s">
        <v>433</v>
      </c>
      <c r="C1011">
        <v>65900</v>
      </c>
      <c r="D1011">
        <v>138</v>
      </c>
      <c r="E1011" s="14">
        <f>'Absolute counts'!E1011/'Absolute counts'!E$1246*10000</f>
        <v>63.668288102780302</v>
      </c>
      <c r="F1011" s="14">
        <f>'Absolute counts'!F1011/'Absolute counts'!F$1246*10000</f>
        <v>24.107512810603961</v>
      </c>
      <c r="G1011" s="14">
        <f>'Absolute counts'!G1011/'Absolute counts'!G$1246*10000</f>
        <v>5.4286198983919505</v>
      </c>
      <c r="H1011" s="14">
        <f>'Absolute counts'!H1011/'Absolute counts'!H$1246*10000</f>
        <v>90.810804211997677</v>
      </c>
      <c r="I1011" s="14">
        <f>'Absolute counts'!I1011/'Absolute counts'!I$1246*10000</f>
        <v>47.425733175699584</v>
      </c>
      <c r="J1011" s="14">
        <f>'Absolute counts'!J1011/'Absolute counts'!J$1246*10000</f>
        <v>14.229602787698672</v>
      </c>
      <c r="K1011" s="14">
        <f>'Absolute counts'!K1011/'Absolute counts'!K$1246*10000</f>
        <v>107.39898943526184</v>
      </c>
      <c r="L1011" s="14">
        <f>'Absolute counts'!L1011/'Absolute counts'!L$1246*10000</f>
        <v>7.8807606647250301</v>
      </c>
      <c r="M1011">
        <f>'Absolute counts'!M1011/'Absolute counts'!M$1246*10000</f>
        <v>5.2132420436726568</v>
      </c>
      <c r="N1011">
        <f>'Absolute counts'!N1011/'Absolute counts'!N$1246*10000</f>
        <v>75.318665744606378</v>
      </c>
      <c r="O1011">
        <f>'Absolute counts'!O1011/'Absolute counts'!O$1246*10000</f>
        <v>12.718362370154994</v>
      </c>
      <c r="P1011">
        <f>'Absolute counts'!P1011/'Absolute counts'!P$1246*10000</f>
        <v>85.417581876744208</v>
      </c>
      <c r="Q1011">
        <f t="shared" si="60"/>
        <v>1</v>
      </c>
      <c r="R1011">
        <f t="shared" si="61"/>
        <v>0.57975105481586575</v>
      </c>
      <c r="S1011">
        <f t="shared" si="62"/>
        <v>50.43850720320485</v>
      </c>
      <c r="T1011">
        <f t="shared" si="63"/>
        <v>37.309722539980655</v>
      </c>
    </row>
    <row r="1012" spans="1:20" x14ac:dyDescent="0.25">
      <c r="A1012">
        <v>1021</v>
      </c>
      <c r="B1012" t="s">
        <v>434</v>
      </c>
      <c r="C1012">
        <v>2500</v>
      </c>
      <c r="D1012">
        <v>993</v>
      </c>
      <c r="E1012" s="14">
        <f>'Absolute counts'!E1012/'Absolute counts'!E$1246*10000</f>
        <v>47.748310971769349</v>
      </c>
      <c r="F1012" s="14">
        <f>'Absolute counts'!F1012/'Absolute counts'!F$1246*10000</f>
        <v>23.828490671592338</v>
      </c>
      <c r="G1012" s="14">
        <f>'Absolute counts'!G1012/'Absolute counts'!G$1246*10000</f>
        <v>53.768337217296576</v>
      </c>
      <c r="H1012" s="14">
        <f>'Absolute counts'!H1012/'Absolute counts'!H$1246*10000</f>
        <v>22.86674342323618</v>
      </c>
      <c r="I1012" s="14">
        <f>'Absolute counts'!I1012/'Absolute counts'!I$1246*10000</f>
        <v>50.37212003012958</v>
      </c>
      <c r="J1012" s="14">
        <f>'Absolute counts'!J1012/'Absolute counts'!J$1246*10000</f>
        <v>21.659410655474161</v>
      </c>
      <c r="K1012" s="14">
        <f>'Absolute counts'!K1012/'Absolute counts'!K$1246*10000</f>
        <v>105.43549350845645</v>
      </c>
      <c r="L1012" s="14">
        <f>'Absolute counts'!L1012/'Absolute counts'!L$1246*10000</f>
        <v>60.808836126535589</v>
      </c>
      <c r="M1012">
        <f>'Absolute counts'!M1012/'Absolute counts'!M$1246*10000</f>
        <v>36.472250219262826</v>
      </c>
      <c r="N1012">
        <f>'Absolute counts'!N1012/'Absolute counts'!N$1246*10000</f>
        <v>123.71829350545126</v>
      </c>
      <c r="O1012">
        <f>'Absolute counts'!O1012/'Absolute counts'!O$1246*10000</f>
        <v>22.56665181607147</v>
      </c>
      <c r="P1012">
        <f>'Absolute counts'!P1012/'Absolute counts'!P$1246*10000</f>
        <v>105.07675004876057</v>
      </c>
      <c r="Q1012">
        <f t="shared" si="60"/>
        <v>1</v>
      </c>
      <c r="R1012">
        <f t="shared" si="61"/>
        <v>0.29408084263270795</v>
      </c>
      <c r="S1012">
        <f t="shared" si="62"/>
        <v>46.525558068279231</v>
      </c>
      <c r="T1012">
        <f t="shared" si="63"/>
        <v>69.72855634321634</v>
      </c>
    </row>
    <row r="1013" spans="1:20" x14ac:dyDescent="0.25">
      <c r="A1013">
        <v>1022</v>
      </c>
      <c r="B1013" t="s">
        <v>435</v>
      </c>
      <c r="C1013">
        <v>51800</v>
      </c>
      <c r="D1013">
        <v>818</v>
      </c>
      <c r="E1013" s="14">
        <f>'Absolute counts'!E1013/'Absolute counts'!E$1246*10000</f>
        <v>98.785201161112496</v>
      </c>
      <c r="F1013" s="14">
        <f>'Absolute counts'!F1013/'Absolute counts'!F$1246*10000</f>
        <v>106.25163053562484</v>
      </c>
      <c r="G1013" s="14">
        <f>'Absolute counts'!G1013/'Absolute counts'!G$1246*10000</f>
        <v>29.910981348047752</v>
      </c>
      <c r="H1013" s="14">
        <f>'Absolute counts'!H1013/'Absolute counts'!H$1246*10000</f>
        <v>118.30888339029038</v>
      </c>
      <c r="I1013" s="14">
        <f>'Absolute counts'!I1013/'Absolute counts'!I$1246*10000</f>
        <v>69.924293884213171</v>
      </c>
      <c r="J1013" s="14">
        <f>'Absolute counts'!J1013/'Absolute counts'!J$1246*10000</f>
        <v>105.27733604456148</v>
      </c>
      <c r="K1013" s="14">
        <f>'Absolute counts'!K1013/'Absolute counts'!K$1246*10000</f>
        <v>94.954097985509677</v>
      </c>
      <c r="L1013" s="14">
        <f>'Absolute counts'!L1013/'Absolute counts'!L$1246*10000</f>
        <v>92.392344979794203</v>
      </c>
      <c r="M1013">
        <f>'Absolute counts'!M1013/'Absolute counts'!M$1246*10000</f>
        <v>51.31465697889557</v>
      </c>
      <c r="N1013">
        <f>'Absolute counts'!N1013/'Absolute counts'!N$1246*10000</f>
        <v>31.469576279145219</v>
      </c>
      <c r="O1013">
        <f>'Absolute counts'!O1013/'Absolute counts'!O$1246*10000</f>
        <v>110.82608389804675</v>
      </c>
      <c r="P1013">
        <f>'Absolute counts'!P1013/'Absolute counts'!P$1246*10000</f>
        <v>46.819261427745943</v>
      </c>
      <c r="Q1013">
        <f t="shared" si="60"/>
        <v>1</v>
      </c>
      <c r="R1013">
        <f t="shared" si="61"/>
        <v>0.24984640476751885</v>
      </c>
      <c r="S1013">
        <f t="shared" si="62"/>
        <v>89.058917764194248</v>
      </c>
      <c r="T1013">
        <f t="shared" si="63"/>
        <v>66.564384712725541</v>
      </c>
    </row>
    <row r="1014" spans="1:20" x14ac:dyDescent="0.25">
      <c r="A1014">
        <v>1023</v>
      </c>
      <c r="B1014" t="s">
        <v>436</v>
      </c>
      <c r="C1014">
        <v>13100</v>
      </c>
      <c r="D1014">
        <v>1018</v>
      </c>
      <c r="E1014" s="14">
        <f>'Absolute counts'!E1014/'Absolute counts'!E$1246*10000</f>
        <v>4.7062706117222159</v>
      </c>
      <c r="F1014" s="14">
        <f>'Absolute counts'!F1014/'Absolute counts'!F$1246*10000</f>
        <v>5.1619095717149683</v>
      </c>
      <c r="G1014" s="14">
        <f>'Absolute counts'!G1014/'Absolute counts'!G$1246*10000</f>
        <v>15.75014062625559</v>
      </c>
      <c r="H1014" s="14">
        <f>'Absolute counts'!H1014/'Absolute counts'!H$1246*10000</f>
        <v>28.055060249329145</v>
      </c>
      <c r="I1014" s="14">
        <f>'Absolute counts'!I1014/'Absolute counts'!I$1246*10000</f>
        <v>36.749703820317251</v>
      </c>
      <c r="J1014" s="14">
        <f>'Absolute counts'!J1014/'Absolute counts'!J$1246*10000</f>
        <v>18.444172162986522</v>
      </c>
      <c r="K1014" s="14">
        <f>'Absolute counts'!K1014/'Absolute counts'!K$1246*10000</f>
        <v>7.7268508774284141</v>
      </c>
      <c r="L1014" s="14">
        <f>'Absolute counts'!L1014/'Absolute counts'!L$1246*10000</f>
        <v>16.466960263632608</v>
      </c>
      <c r="M1014">
        <f>'Absolute counts'!M1014/'Absolute counts'!M$1246*10000</f>
        <v>15.557949785234872</v>
      </c>
      <c r="N1014">
        <f>'Absolute counts'!N1014/'Absolute counts'!N$1246*10000</f>
        <v>24.443135346498305</v>
      </c>
      <c r="O1014">
        <f>'Absolute counts'!O1014/'Absolute counts'!O$1246*10000</f>
        <v>7.8035969704785799</v>
      </c>
      <c r="P1014">
        <f>'Absolute counts'!P1014/'Absolute counts'!P$1246*10000</f>
        <v>11.146575185153456</v>
      </c>
      <c r="Q1014">
        <f t="shared" si="60"/>
        <v>1</v>
      </c>
      <c r="R1014">
        <f t="shared" si="61"/>
        <v>0.79861239532454431</v>
      </c>
      <c r="S1014">
        <f t="shared" si="62"/>
        <v>16.656301131393445</v>
      </c>
      <c r="T1014">
        <f t="shared" si="63"/>
        <v>15.083643510199565</v>
      </c>
    </row>
    <row r="1015" spans="1:20" x14ac:dyDescent="0.25">
      <c r="A1015">
        <v>1024</v>
      </c>
      <c r="B1015" t="s">
        <v>1086</v>
      </c>
      <c r="C1015">
        <v>117000</v>
      </c>
      <c r="D1015">
        <v>997</v>
      </c>
      <c r="E1015" s="14">
        <f>'Absolute counts'!E1015/'Absolute counts'!E$1246*10000</f>
        <v>0</v>
      </c>
      <c r="F1015" s="14">
        <f>'Absolute counts'!F1015/'Absolute counts'!F$1246*10000</f>
        <v>0</v>
      </c>
      <c r="G1015" s="14">
        <f>'Absolute counts'!G1015/'Absolute counts'!G$1246*10000</f>
        <v>0</v>
      </c>
      <c r="H1015" s="14">
        <f>'Absolute counts'!H1015/'Absolute counts'!H$1246*10000</f>
        <v>0</v>
      </c>
      <c r="I1015" s="14">
        <f>'Absolute counts'!I1015/'Absolute counts'!I$1246*10000</f>
        <v>0</v>
      </c>
      <c r="J1015" s="14">
        <f>'Absolute counts'!J1015/'Absolute counts'!J$1246*10000</f>
        <v>0</v>
      </c>
      <c r="K1015" s="14">
        <f>'Absolute counts'!K1015/'Absolute counts'!K$1246*10000</f>
        <v>0</v>
      </c>
      <c r="L1015" s="14">
        <f>'Absolute counts'!L1015/'Absolute counts'!L$1246*10000</f>
        <v>0</v>
      </c>
      <c r="M1015">
        <f>'Absolute counts'!M1015/'Absolute counts'!M$1246*10000</f>
        <v>0</v>
      </c>
      <c r="N1015">
        <f>'Absolute counts'!N1015/'Absolute counts'!N$1246*10000</f>
        <v>0</v>
      </c>
      <c r="O1015">
        <f>'Absolute counts'!O1015/'Absolute counts'!O$1246*10000</f>
        <v>0</v>
      </c>
      <c r="P1015">
        <f>'Absolute counts'!P1015/'Absolute counts'!P$1246*10000</f>
        <v>0</v>
      </c>
      <c r="Q1015">
        <f t="shared" si="60"/>
        <v>0</v>
      </c>
      <c r="R1015" t="str">
        <f t="shared" si="61"/>
        <v/>
      </c>
      <c r="S1015">
        <f t="shared" si="62"/>
        <v>0</v>
      </c>
      <c r="T1015">
        <f t="shared" si="63"/>
        <v>0</v>
      </c>
    </row>
    <row r="1016" spans="1:20" x14ac:dyDescent="0.25">
      <c r="A1016">
        <v>1025</v>
      </c>
      <c r="B1016" t="s">
        <v>1087</v>
      </c>
      <c r="C1016">
        <v>61000</v>
      </c>
      <c r="D1016">
        <v>1073</v>
      </c>
      <c r="E1016" s="14">
        <f>'Absolute counts'!E1016/'Absolute counts'!E$1246*10000</f>
        <v>0</v>
      </c>
      <c r="F1016" s="14">
        <f>'Absolute counts'!F1016/'Absolute counts'!F$1246*10000</f>
        <v>0</v>
      </c>
      <c r="G1016" s="14">
        <f>'Absolute counts'!G1016/'Absolute counts'!G$1246*10000</f>
        <v>0</v>
      </c>
      <c r="H1016" s="14">
        <f>'Absolute counts'!H1016/'Absolute counts'!H$1246*10000</f>
        <v>0</v>
      </c>
      <c r="I1016" s="14">
        <f>'Absolute counts'!I1016/'Absolute counts'!I$1246*10000</f>
        <v>0</v>
      </c>
      <c r="J1016" s="14">
        <f>'Absolute counts'!J1016/'Absolute counts'!J$1246*10000</f>
        <v>0</v>
      </c>
      <c r="K1016" s="14">
        <f>'Absolute counts'!K1016/'Absolute counts'!K$1246*10000</f>
        <v>0</v>
      </c>
      <c r="L1016" s="14">
        <f>'Absolute counts'!L1016/'Absolute counts'!L$1246*10000</f>
        <v>0</v>
      </c>
      <c r="M1016">
        <f>'Absolute counts'!M1016/'Absolute counts'!M$1246*10000</f>
        <v>0</v>
      </c>
      <c r="N1016">
        <f>'Absolute counts'!N1016/'Absolute counts'!N$1246*10000</f>
        <v>0</v>
      </c>
      <c r="O1016">
        <f>'Absolute counts'!O1016/'Absolute counts'!O$1246*10000</f>
        <v>0</v>
      </c>
      <c r="P1016">
        <f>'Absolute counts'!P1016/'Absolute counts'!P$1246*10000</f>
        <v>0</v>
      </c>
      <c r="Q1016">
        <f t="shared" si="60"/>
        <v>0</v>
      </c>
      <c r="R1016" t="str">
        <f t="shared" si="61"/>
        <v/>
      </c>
      <c r="S1016">
        <f t="shared" si="62"/>
        <v>0</v>
      </c>
      <c r="T1016">
        <f t="shared" si="63"/>
        <v>0</v>
      </c>
    </row>
    <row r="1017" spans="1:20" x14ac:dyDescent="0.25">
      <c r="A1017">
        <v>1026</v>
      </c>
      <c r="B1017" t="s">
        <v>437</v>
      </c>
      <c r="C1017">
        <v>6900</v>
      </c>
      <c r="D1017">
        <v>369</v>
      </c>
      <c r="E1017" s="14">
        <f>'Absolute counts'!E1017/'Absolute counts'!E$1246*10000</f>
        <v>17.267945997578305</v>
      </c>
      <c r="F1017" s="14">
        <f>'Absolute counts'!F1017/'Absolute counts'!F$1246*10000</f>
        <v>2.4832970372034171</v>
      </c>
      <c r="G1017" s="14">
        <f>'Absolute counts'!G1017/'Absolute counts'!G$1246*10000</f>
        <v>6.1786265948803116</v>
      </c>
      <c r="H1017" s="14">
        <f>'Absolute counts'!H1017/'Absolute counts'!H$1246*10000</f>
        <v>8.2173782672089981</v>
      </c>
      <c r="I1017" s="14">
        <f>'Absolute counts'!I1017/'Absolute counts'!I$1246*10000</f>
        <v>8.481649187647859</v>
      </c>
      <c r="J1017" s="14">
        <f>'Absolute counts'!J1017/'Absolute counts'!J$1246*10000</f>
        <v>4.3666414661487529</v>
      </c>
      <c r="K1017" s="14">
        <f>'Absolute counts'!K1017/'Absolute counts'!K$1246*10000</f>
        <v>5.2972012413814529</v>
      </c>
      <c r="L1017" s="14">
        <f>'Absolute counts'!L1017/'Absolute counts'!L$1246*10000</f>
        <v>7.618740489171512</v>
      </c>
      <c r="M1017">
        <f>'Absolute counts'!M1017/'Absolute counts'!M$1246*10000</f>
        <v>6.2150022795156383</v>
      </c>
      <c r="N1017">
        <f>'Absolute counts'!N1017/'Absolute counts'!N$1246*10000</f>
        <v>10.800058055648044</v>
      </c>
      <c r="O1017">
        <f>'Absolute counts'!O1017/'Absolute counts'!O$1246*10000</f>
        <v>11.986775154172626</v>
      </c>
      <c r="P1017">
        <f>'Absolute counts'!P1017/'Absolute counts'!P$1246*10000</f>
        <v>7.5556098352348444</v>
      </c>
      <c r="Q1017">
        <f t="shared" si="60"/>
        <v>1</v>
      </c>
      <c r="R1017">
        <f t="shared" si="61"/>
        <v>0.57560257349890975</v>
      </c>
      <c r="S1017">
        <f t="shared" si="62"/>
        <v>7.470391398864157</v>
      </c>
      <c r="T1017">
        <f t="shared" si="63"/>
        <v>8.835237162748534</v>
      </c>
    </row>
    <row r="1018" spans="1:20" x14ac:dyDescent="0.25">
      <c r="A1018">
        <v>1027</v>
      </c>
      <c r="B1018" t="s">
        <v>1088</v>
      </c>
      <c r="C1018">
        <v>12000</v>
      </c>
      <c r="D1018">
        <v>247</v>
      </c>
      <c r="E1018" s="14">
        <f>'Absolute counts'!E1018/'Absolute counts'!E$1246*10000</f>
        <v>0</v>
      </c>
      <c r="F1018" s="14">
        <f>'Absolute counts'!F1018/'Absolute counts'!F$1246*10000</f>
        <v>0</v>
      </c>
      <c r="G1018" s="14">
        <f>'Absolute counts'!G1018/'Absolute counts'!G$1246*10000</f>
        <v>0</v>
      </c>
      <c r="H1018" s="14">
        <f>'Absolute counts'!H1018/'Absolute counts'!H$1246*10000</f>
        <v>0</v>
      </c>
      <c r="I1018" s="14">
        <f>'Absolute counts'!I1018/'Absolute counts'!I$1246*10000</f>
        <v>0</v>
      </c>
      <c r="J1018" s="14">
        <f>'Absolute counts'!J1018/'Absolute counts'!J$1246*10000</f>
        <v>0</v>
      </c>
      <c r="K1018" s="14">
        <f>'Absolute counts'!K1018/'Absolute counts'!K$1246*10000</f>
        <v>0</v>
      </c>
      <c r="L1018" s="14">
        <f>'Absolute counts'!L1018/'Absolute counts'!L$1246*10000</f>
        <v>0</v>
      </c>
      <c r="M1018">
        <f>'Absolute counts'!M1018/'Absolute counts'!M$1246*10000</f>
        <v>0</v>
      </c>
      <c r="N1018">
        <f>'Absolute counts'!N1018/'Absolute counts'!N$1246*10000</f>
        <v>0</v>
      </c>
      <c r="O1018">
        <f>'Absolute counts'!O1018/'Absolute counts'!O$1246*10000</f>
        <v>0</v>
      </c>
      <c r="P1018">
        <f>'Absolute counts'!P1018/'Absolute counts'!P$1246*10000</f>
        <v>0</v>
      </c>
      <c r="Q1018">
        <f t="shared" si="60"/>
        <v>0</v>
      </c>
      <c r="R1018" t="str">
        <f t="shared" si="61"/>
        <v/>
      </c>
      <c r="S1018">
        <f t="shared" si="62"/>
        <v>0</v>
      </c>
      <c r="T1018">
        <f t="shared" si="63"/>
        <v>0</v>
      </c>
    </row>
    <row r="1019" spans="1:20" x14ac:dyDescent="0.25">
      <c r="A1019">
        <v>1028</v>
      </c>
      <c r="B1019" t="s">
        <v>1089</v>
      </c>
      <c r="C1019">
        <v>107900</v>
      </c>
      <c r="D1019">
        <v>784</v>
      </c>
      <c r="E1019" s="14">
        <f>'Absolute counts'!E1019/'Absolute counts'!E$1246*10000</f>
        <v>0</v>
      </c>
      <c r="F1019" s="14">
        <f>'Absolute counts'!F1019/'Absolute counts'!F$1246*10000</f>
        <v>0</v>
      </c>
      <c r="G1019" s="14">
        <f>'Absolute counts'!G1019/'Absolute counts'!G$1246*10000</f>
        <v>0</v>
      </c>
      <c r="H1019" s="14">
        <f>'Absolute counts'!H1019/'Absolute counts'!H$1246*10000</f>
        <v>0</v>
      </c>
      <c r="I1019" s="14">
        <f>'Absolute counts'!I1019/'Absolute counts'!I$1246*10000</f>
        <v>0</v>
      </c>
      <c r="J1019" s="14">
        <f>'Absolute counts'!J1019/'Absolute counts'!J$1246*10000</f>
        <v>0</v>
      </c>
      <c r="K1019" s="14">
        <f>'Absolute counts'!K1019/'Absolute counts'!K$1246*10000</f>
        <v>0</v>
      </c>
      <c r="L1019" s="14">
        <f>'Absolute counts'!L1019/'Absolute counts'!L$1246*10000</f>
        <v>0</v>
      </c>
      <c r="M1019">
        <f>'Absolute counts'!M1019/'Absolute counts'!M$1246*10000</f>
        <v>0</v>
      </c>
      <c r="N1019">
        <f>'Absolute counts'!N1019/'Absolute counts'!N$1246*10000</f>
        <v>0</v>
      </c>
      <c r="O1019">
        <f>'Absolute counts'!O1019/'Absolute counts'!O$1246*10000</f>
        <v>0</v>
      </c>
      <c r="P1019">
        <f>'Absolute counts'!P1019/'Absolute counts'!P$1246*10000</f>
        <v>0</v>
      </c>
      <c r="Q1019">
        <f t="shared" si="60"/>
        <v>0</v>
      </c>
      <c r="R1019" t="str">
        <f t="shared" si="61"/>
        <v/>
      </c>
      <c r="S1019">
        <f t="shared" si="62"/>
        <v>0</v>
      </c>
      <c r="T1019">
        <f t="shared" si="63"/>
        <v>0</v>
      </c>
    </row>
    <row r="1020" spans="1:20" x14ac:dyDescent="0.25">
      <c r="A1020">
        <v>1029</v>
      </c>
      <c r="B1020" t="s">
        <v>438</v>
      </c>
      <c r="C1020">
        <v>66000</v>
      </c>
      <c r="D1020">
        <v>138</v>
      </c>
      <c r="E1020" s="14">
        <f>'Absolute counts'!E1020/'Absolute counts'!E$1246*10000</f>
        <v>6.9490119155799643</v>
      </c>
      <c r="F1020" s="14">
        <f>'Absolute counts'!F1020/'Absolute counts'!F$1246*10000</f>
        <v>0.12555996255522894</v>
      </c>
      <c r="G1020" s="14">
        <f>'Absolute counts'!G1020/'Absolute counts'!G$1246*10000</f>
        <v>1.7857302297341941E-2</v>
      </c>
      <c r="H1020" s="14">
        <f>'Absolute counts'!H1020/'Absolute counts'!H$1246*10000</f>
        <v>11.116731787672713</v>
      </c>
      <c r="I1020" s="14">
        <f>'Absolute counts'!I1020/'Absolute counts'!I$1246*10000</f>
        <v>7.5077388884848055</v>
      </c>
      <c r="J1020" s="14">
        <f>'Absolute counts'!J1020/'Absolute counts'!J$1246*10000</f>
        <v>3.3238614145311396</v>
      </c>
      <c r="K1020" s="14">
        <f>'Absolute counts'!K1020/'Absolute counts'!K$1246*10000</f>
        <v>12.24712927007392</v>
      </c>
      <c r="L1020" s="14">
        <f>'Absolute counts'!L1020/'Absolute counts'!L$1246*10000</f>
        <v>2.1163168025476424</v>
      </c>
      <c r="M1020">
        <f>'Absolute counts'!M1020/'Absolute counts'!M$1246*10000</f>
        <v>0.20444086445775128</v>
      </c>
      <c r="N1020">
        <f>'Absolute counts'!N1020/'Absolute counts'!N$1246*10000</f>
        <v>8.161941107667614</v>
      </c>
      <c r="O1020">
        <f>'Absolute counts'!O1020/'Absolute counts'!O$1246*10000</f>
        <v>8.6852533589701508</v>
      </c>
      <c r="P1020">
        <f>'Absolute counts'!P1020/'Absolute counts'!P$1246*10000</f>
        <v>8.9227286232749226</v>
      </c>
      <c r="Q1020">
        <f t="shared" si="60"/>
        <v>1</v>
      </c>
      <c r="R1020">
        <f t="shared" si="61"/>
        <v>0.919699988309014</v>
      </c>
      <c r="S1020">
        <f t="shared" si="62"/>
        <v>5.8982700773135877</v>
      </c>
      <c r="T1020">
        <f t="shared" si="63"/>
        <v>5.6181361513836165</v>
      </c>
    </row>
    <row r="1021" spans="1:20" x14ac:dyDescent="0.25">
      <c r="A1021">
        <v>1030</v>
      </c>
      <c r="B1021" t="s">
        <v>439</v>
      </c>
      <c r="C1021">
        <v>5000</v>
      </c>
      <c r="D1021">
        <v>337</v>
      </c>
      <c r="E1021" s="14">
        <f>'Absolute counts'!E1021/'Absolute counts'!E$1246*10000</f>
        <v>6.1704436909246834</v>
      </c>
      <c r="F1021" s="14">
        <f>'Absolute counts'!F1021/'Absolute counts'!F$1246*10000</f>
        <v>8.2172019938922052</v>
      </c>
      <c r="G1021" s="14">
        <f>'Absolute counts'!G1021/'Absolute counts'!G$1246*10000</f>
        <v>2.1964481825730586</v>
      </c>
      <c r="H1021" s="14">
        <f>'Absolute counts'!H1021/'Absolute counts'!H$1246*10000</f>
        <v>8.5454630076825246</v>
      </c>
      <c r="I1021" s="14">
        <f>'Absolute counts'!I1021/'Absolute counts'!I$1246*10000</f>
        <v>8.8145046063491552</v>
      </c>
      <c r="J1021" s="14">
        <f>'Absolute counts'!J1021/'Absolute counts'!J$1246*10000</f>
        <v>7.3646341145493883</v>
      </c>
      <c r="K1021" s="14">
        <f>'Absolute counts'!K1021/'Absolute counts'!K$1246*10000</f>
        <v>0.80517458868998093</v>
      </c>
      <c r="L1021" s="14">
        <f>'Absolute counts'!L1021/'Absolute counts'!L$1246*10000</f>
        <v>15.237480978343024</v>
      </c>
      <c r="M1021">
        <f>'Absolute counts'!M1021/'Absolute counts'!M$1246*10000</f>
        <v>13.799758350898212</v>
      </c>
      <c r="N1021">
        <f>'Absolute counts'!N1021/'Absolute counts'!N$1246*10000</f>
        <v>8.28146744188032</v>
      </c>
      <c r="O1021">
        <f>'Absolute counts'!O1021/'Absolute counts'!O$1246*10000</f>
        <v>12.812155602973247</v>
      </c>
      <c r="P1021">
        <f>'Absolute counts'!P1021/'Absolute counts'!P$1246*10000</f>
        <v>0.32810850912961925</v>
      </c>
      <c r="Q1021">
        <f t="shared" si="60"/>
        <v>1</v>
      </c>
      <c r="R1021">
        <f t="shared" si="61"/>
        <v>0.15876574202997251</v>
      </c>
      <c r="S1021">
        <f t="shared" si="62"/>
        <v>6.0162671692372856</v>
      </c>
      <c r="T1021">
        <f t="shared" si="63"/>
        <v>10.091794176644886</v>
      </c>
    </row>
    <row r="1022" spans="1:20" x14ac:dyDescent="0.25">
      <c r="A1022">
        <v>1031</v>
      </c>
      <c r="B1022" t="s">
        <v>440</v>
      </c>
      <c r="C1022">
        <v>51900</v>
      </c>
      <c r="D1022">
        <v>818</v>
      </c>
      <c r="E1022" s="14">
        <f>'Absolute counts'!E1022/'Absolute counts'!E$1246*10000</f>
        <v>43.320930470371408</v>
      </c>
      <c r="F1022" s="14">
        <f>'Absolute counts'!F1022/'Absolute counts'!F$1246*10000</f>
        <v>78.726096522128543</v>
      </c>
      <c r="G1022" s="14">
        <f>'Absolute counts'!G1022/'Absolute counts'!G$1246*10000</f>
        <v>24.035928892222252</v>
      </c>
      <c r="H1022" s="14">
        <f>'Absolute counts'!H1022/'Absolute counts'!H$1246*10000</f>
        <v>48.541281834710908</v>
      </c>
      <c r="I1022" s="14">
        <f>'Absolute counts'!I1022/'Absolute counts'!I$1246*10000</f>
        <v>31.239097444040222</v>
      </c>
      <c r="J1022" s="14">
        <f>'Absolute counts'!J1022/'Absolute counts'!J$1246*10000</f>
        <v>56.092876943264073</v>
      </c>
      <c r="K1022" s="14">
        <f>'Absolute counts'!K1022/'Absolute counts'!K$1246*10000</f>
        <v>26.697894256562524</v>
      </c>
      <c r="L1022" s="14">
        <f>'Absolute counts'!L1022/'Absolute counts'!L$1246*10000</f>
        <v>50.207096715677878</v>
      </c>
      <c r="M1022">
        <f>'Absolute counts'!M1022/'Absolute counts'!M$1246*10000</f>
        <v>21.077853125594153</v>
      </c>
      <c r="N1022">
        <f>'Absolute counts'!N1022/'Absolute counts'!N$1246*10000</f>
        <v>15.675024972466256</v>
      </c>
      <c r="O1022">
        <f>'Absolute counts'!O1022/'Absolute counts'!O$1246*10000</f>
        <v>43.951508898632966</v>
      </c>
      <c r="P1022">
        <f>'Absolute counts'!P1022/'Absolute counts'!P$1246*10000</f>
        <v>19.157891283068327</v>
      </c>
      <c r="Q1022">
        <f t="shared" si="60"/>
        <v>1</v>
      </c>
      <c r="R1022">
        <f t="shared" si="61"/>
        <v>0.21115258707903209</v>
      </c>
      <c r="S1022">
        <f t="shared" si="62"/>
        <v>44.0934437661857</v>
      </c>
      <c r="T1022">
        <f t="shared" si="63"/>
        <v>30.013874999087914</v>
      </c>
    </row>
    <row r="1023" spans="1:20" x14ac:dyDescent="0.25">
      <c r="A1023">
        <v>1032</v>
      </c>
      <c r="B1023" t="s">
        <v>1090</v>
      </c>
      <c r="C1023">
        <v>117100</v>
      </c>
      <c r="D1023">
        <v>1024</v>
      </c>
      <c r="E1023" s="14">
        <f>'Absolute counts'!E1023/'Absolute counts'!E$1246*10000</f>
        <v>0</v>
      </c>
      <c r="F1023" s="14">
        <f>'Absolute counts'!F1023/'Absolute counts'!F$1246*10000</f>
        <v>0</v>
      </c>
      <c r="G1023" s="14">
        <f>'Absolute counts'!G1023/'Absolute counts'!G$1246*10000</f>
        <v>0</v>
      </c>
      <c r="H1023" s="14">
        <f>'Absolute counts'!H1023/'Absolute counts'!H$1246*10000</f>
        <v>0</v>
      </c>
      <c r="I1023" s="14">
        <f>'Absolute counts'!I1023/'Absolute counts'!I$1246*10000</f>
        <v>0</v>
      </c>
      <c r="J1023" s="14">
        <f>'Absolute counts'!J1023/'Absolute counts'!J$1246*10000</f>
        <v>0</v>
      </c>
      <c r="K1023" s="14">
        <f>'Absolute counts'!K1023/'Absolute counts'!K$1246*10000</f>
        <v>0</v>
      </c>
      <c r="L1023" s="14">
        <f>'Absolute counts'!L1023/'Absolute counts'!L$1246*10000</f>
        <v>0</v>
      </c>
      <c r="M1023">
        <f>'Absolute counts'!M1023/'Absolute counts'!M$1246*10000</f>
        <v>0</v>
      </c>
      <c r="N1023">
        <f>'Absolute counts'!N1023/'Absolute counts'!N$1246*10000</f>
        <v>0</v>
      </c>
      <c r="O1023">
        <f>'Absolute counts'!O1023/'Absolute counts'!O$1246*10000</f>
        <v>0</v>
      </c>
      <c r="P1023">
        <f>'Absolute counts'!P1023/'Absolute counts'!P$1246*10000</f>
        <v>0</v>
      </c>
      <c r="Q1023">
        <f t="shared" si="60"/>
        <v>0</v>
      </c>
      <c r="R1023" t="str">
        <f t="shared" si="61"/>
        <v/>
      </c>
      <c r="S1023">
        <f t="shared" si="62"/>
        <v>0</v>
      </c>
      <c r="T1023">
        <f t="shared" si="63"/>
        <v>0</v>
      </c>
    </row>
    <row r="1024" spans="1:20" x14ac:dyDescent="0.25">
      <c r="A1024">
        <v>1033</v>
      </c>
      <c r="B1024" t="s">
        <v>1091</v>
      </c>
      <c r="C1024">
        <v>61400</v>
      </c>
      <c r="D1024">
        <v>1073</v>
      </c>
      <c r="E1024" s="14">
        <f>'Absolute counts'!E1024/'Absolute counts'!E$1246*10000</f>
        <v>0</v>
      </c>
      <c r="F1024" s="14">
        <f>'Absolute counts'!F1024/'Absolute counts'!F$1246*10000</f>
        <v>0</v>
      </c>
      <c r="G1024" s="14">
        <f>'Absolute counts'!G1024/'Absolute counts'!G$1246*10000</f>
        <v>0</v>
      </c>
      <c r="H1024" s="14">
        <f>'Absolute counts'!H1024/'Absolute counts'!H$1246*10000</f>
        <v>0</v>
      </c>
      <c r="I1024" s="14">
        <f>'Absolute counts'!I1024/'Absolute counts'!I$1246*10000</f>
        <v>0</v>
      </c>
      <c r="J1024" s="14">
        <f>'Absolute counts'!J1024/'Absolute counts'!J$1246*10000</f>
        <v>0</v>
      </c>
      <c r="K1024" s="14">
        <f>'Absolute counts'!K1024/'Absolute counts'!K$1246*10000</f>
        <v>0</v>
      </c>
      <c r="L1024" s="14">
        <f>'Absolute counts'!L1024/'Absolute counts'!L$1246*10000</f>
        <v>0</v>
      </c>
      <c r="M1024">
        <f>'Absolute counts'!M1024/'Absolute counts'!M$1246*10000</f>
        <v>0</v>
      </c>
      <c r="N1024">
        <f>'Absolute counts'!N1024/'Absolute counts'!N$1246*10000</f>
        <v>0</v>
      </c>
      <c r="O1024">
        <f>'Absolute counts'!O1024/'Absolute counts'!O$1246*10000</f>
        <v>0</v>
      </c>
      <c r="P1024">
        <f>'Absolute counts'!P1024/'Absolute counts'!P$1246*10000</f>
        <v>0</v>
      </c>
      <c r="Q1024">
        <f t="shared" si="60"/>
        <v>0</v>
      </c>
      <c r="R1024" t="str">
        <f t="shared" si="61"/>
        <v/>
      </c>
      <c r="S1024">
        <f t="shared" si="62"/>
        <v>0</v>
      </c>
      <c r="T1024">
        <f t="shared" si="63"/>
        <v>0</v>
      </c>
    </row>
    <row r="1025" spans="1:20" x14ac:dyDescent="0.25">
      <c r="A1025">
        <v>1034</v>
      </c>
      <c r="B1025" t="s">
        <v>1092</v>
      </c>
      <c r="C1025">
        <v>32100</v>
      </c>
      <c r="D1025">
        <v>589</v>
      </c>
      <c r="E1025" s="14">
        <f>'Absolute counts'!E1025/'Absolute counts'!E$1246*10000</f>
        <v>0</v>
      </c>
      <c r="F1025" s="14">
        <f>'Absolute counts'!F1025/'Absolute counts'!F$1246*10000</f>
        <v>0</v>
      </c>
      <c r="G1025" s="14">
        <f>'Absolute counts'!G1025/'Absolute counts'!G$1246*10000</f>
        <v>0</v>
      </c>
      <c r="H1025" s="14">
        <f>'Absolute counts'!H1025/'Absolute counts'!H$1246*10000</f>
        <v>0</v>
      </c>
      <c r="I1025" s="14">
        <f>'Absolute counts'!I1025/'Absolute counts'!I$1246*10000</f>
        <v>0</v>
      </c>
      <c r="J1025" s="14">
        <f>'Absolute counts'!J1025/'Absolute counts'!J$1246*10000</f>
        <v>0</v>
      </c>
      <c r="K1025" s="14">
        <f>'Absolute counts'!K1025/'Absolute counts'!K$1246*10000</f>
        <v>0</v>
      </c>
      <c r="L1025" s="14">
        <f>'Absolute counts'!L1025/'Absolute counts'!L$1246*10000</f>
        <v>0</v>
      </c>
      <c r="M1025">
        <f>'Absolute counts'!M1025/'Absolute counts'!M$1246*10000</f>
        <v>0</v>
      </c>
      <c r="N1025">
        <f>'Absolute counts'!N1025/'Absolute counts'!N$1246*10000</f>
        <v>0</v>
      </c>
      <c r="O1025">
        <f>'Absolute counts'!O1025/'Absolute counts'!O$1246*10000</f>
        <v>0</v>
      </c>
      <c r="P1025">
        <f>'Absolute counts'!P1025/'Absolute counts'!P$1246*10000</f>
        <v>0</v>
      </c>
      <c r="Q1025">
        <f t="shared" si="60"/>
        <v>0</v>
      </c>
      <c r="R1025" t="str">
        <f t="shared" si="61"/>
        <v/>
      </c>
      <c r="S1025">
        <f t="shared" si="62"/>
        <v>0</v>
      </c>
      <c r="T1025">
        <f t="shared" si="63"/>
        <v>0</v>
      </c>
    </row>
    <row r="1026" spans="1:20" x14ac:dyDescent="0.25">
      <c r="A1026">
        <v>1035</v>
      </c>
      <c r="B1026" t="s">
        <v>441</v>
      </c>
      <c r="C1026">
        <v>8000</v>
      </c>
      <c r="D1026">
        <v>378</v>
      </c>
      <c r="E1026" s="14">
        <f>'Absolute counts'!E1026/'Absolute counts'!E$1246*10000</f>
        <v>15.199511012673232</v>
      </c>
      <c r="F1026" s="14">
        <f>'Absolute counts'!F1026/'Absolute counts'!F$1246*10000</f>
        <v>18.261998998310521</v>
      </c>
      <c r="G1026" s="14">
        <f>'Absolute counts'!G1026/'Absolute counts'!G$1246*10000</f>
        <v>39.911070634559238</v>
      </c>
      <c r="H1026" s="14">
        <f>'Absolute counts'!H1026/'Absolute counts'!H$1246*10000</f>
        <v>38.988674972551514</v>
      </c>
      <c r="I1026" s="14">
        <f>'Absolute counts'!I1026/'Absolute counts'!I$1246*10000</f>
        <v>47.475045089581251</v>
      </c>
      <c r="J1026" s="14">
        <f>'Absolute counts'!J1026/'Absolute counts'!J$1246*10000</f>
        <v>48.554446153445085</v>
      </c>
      <c r="K1026" s="14">
        <f>'Absolute counts'!K1026/'Absolute counts'!K$1246*10000</f>
        <v>18.307127490214302</v>
      </c>
      <c r="L1026" s="14">
        <f>'Absolute counts'!L1026/'Absolute counts'!L$1246*10000</f>
        <v>27.209787461326833</v>
      </c>
      <c r="M1026">
        <f>'Absolute counts'!M1026/'Absolute counts'!M$1246*10000</f>
        <v>29.664369432819711</v>
      </c>
      <c r="N1026">
        <f>'Absolute counts'!N1026/'Absolute counts'!N$1246*10000</f>
        <v>41.014607825559857</v>
      </c>
      <c r="O1026">
        <f>'Absolute counts'!O1026/'Absolute counts'!O$1246*10000</f>
        <v>50.535793842474263</v>
      </c>
      <c r="P1026">
        <f>'Absolute counts'!P1026/'Absolute counts'!P$1246*10000</f>
        <v>28.973804181196105</v>
      </c>
      <c r="Q1026">
        <f t="shared" si="60"/>
        <v>1</v>
      </c>
      <c r="R1026">
        <f t="shared" si="61"/>
        <v>0.69244818015436782</v>
      </c>
      <c r="S1026">
        <f t="shared" si="62"/>
        <v>32.3854106216193</v>
      </c>
      <c r="T1026">
        <f t="shared" si="63"/>
        <v>35.479672548675353</v>
      </c>
    </row>
    <row r="1027" spans="1:20" x14ac:dyDescent="0.25">
      <c r="A1027">
        <v>1036</v>
      </c>
      <c r="B1027" t="s">
        <v>1093</v>
      </c>
      <c r="C1027">
        <v>107200</v>
      </c>
      <c r="D1027">
        <v>784</v>
      </c>
      <c r="E1027" s="14">
        <f>'Absolute counts'!E1027/'Absolute counts'!E$1246*10000</f>
        <v>0</v>
      </c>
      <c r="F1027" s="14">
        <f>'Absolute counts'!F1027/'Absolute counts'!F$1246*10000</f>
        <v>0</v>
      </c>
      <c r="G1027" s="14">
        <f>'Absolute counts'!G1027/'Absolute counts'!G$1246*10000</f>
        <v>0</v>
      </c>
      <c r="H1027" s="14">
        <f>'Absolute counts'!H1027/'Absolute counts'!H$1246*10000</f>
        <v>0</v>
      </c>
      <c r="I1027" s="14">
        <f>'Absolute counts'!I1027/'Absolute counts'!I$1246*10000</f>
        <v>0</v>
      </c>
      <c r="J1027" s="14">
        <f>'Absolute counts'!J1027/'Absolute counts'!J$1246*10000</f>
        <v>0</v>
      </c>
      <c r="K1027" s="14">
        <f>'Absolute counts'!K1027/'Absolute counts'!K$1246*10000</f>
        <v>0</v>
      </c>
      <c r="L1027" s="14">
        <f>'Absolute counts'!L1027/'Absolute counts'!L$1246*10000</f>
        <v>0</v>
      </c>
      <c r="M1027">
        <f>'Absolute counts'!M1027/'Absolute counts'!M$1246*10000</f>
        <v>0</v>
      </c>
      <c r="N1027">
        <f>'Absolute counts'!N1027/'Absolute counts'!N$1246*10000</f>
        <v>0</v>
      </c>
      <c r="O1027">
        <f>'Absolute counts'!O1027/'Absolute counts'!O$1246*10000</f>
        <v>0</v>
      </c>
      <c r="P1027">
        <f>'Absolute counts'!P1027/'Absolute counts'!P$1246*10000</f>
        <v>0</v>
      </c>
      <c r="Q1027">
        <f t="shared" ref="Q1027:Q1090" si="64">IF(AND(S1027=0,T1027=0),0,1)</f>
        <v>0</v>
      </c>
      <c r="R1027" t="str">
        <f t="shared" ref="R1027:R1090" si="65">IFERROR(_xlfn.T.TEST(E1027:K1027,L1027:P1027,2,2),"")</f>
        <v/>
      </c>
      <c r="S1027">
        <f t="shared" ref="S1027:S1090" si="66">AVERAGE(E1027:K1027)</f>
        <v>0</v>
      </c>
      <c r="T1027">
        <f t="shared" ref="T1027:T1090" si="67">AVERAGE(L1027:P1027)</f>
        <v>0</v>
      </c>
    </row>
    <row r="1028" spans="1:20" x14ac:dyDescent="0.25">
      <c r="A1028">
        <v>1037</v>
      </c>
      <c r="B1028" t="s">
        <v>442</v>
      </c>
      <c r="C1028">
        <v>44700</v>
      </c>
      <c r="D1028">
        <v>822</v>
      </c>
      <c r="E1028" s="14">
        <f>'Absolute counts'!E1028/'Absolute counts'!E$1246*10000</f>
        <v>33.118200601008191</v>
      </c>
      <c r="F1028" s="14">
        <f>'Absolute counts'!F1028/'Absolute counts'!F$1246*10000</f>
        <v>17.062203800560553</v>
      </c>
      <c r="G1028" s="14">
        <f>'Absolute counts'!G1028/'Absolute counts'!G$1246*10000</f>
        <v>5.9643389673122078</v>
      </c>
      <c r="H1028" s="14">
        <f>'Absolute counts'!H1028/'Absolute counts'!H$1246*10000</f>
        <v>16.18297057079878</v>
      </c>
      <c r="I1028" s="14">
        <f>'Absolute counts'!I1028/'Absolute counts'!I$1246*10000</f>
        <v>17.813928889754585</v>
      </c>
      <c r="J1028" s="14">
        <f>'Absolute counts'!J1028/'Absolute counts'!J$1246*10000</f>
        <v>38.800107753938669</v>
      </c>
      <c r="K1028" s="14">
        <f>'Absolute counts'!K1028/'Absolute counts'!K$1246*10000</f>
        <v>9.2524448349462727</v>
      </c>
      <c r="L1028" s="14">
        <f>'Absolute counts'!L1028/'Absolute counts'!L$1246*10000</f>
        <v>18.039081316953713</v>
      </c>
      <c r="M1028">
        <f>'Absolute counts'!M1028/'Absolute counts'!M$1246*10000</f>
        <v>21.60939937318431</v>
      </c>
      <c r="N1028">
        <f>'Absolute counts'!N1028/'Absolute counts'!N$1246*10000</f>
        <v>19.585243620281911</v>
      </c>
      <c r="O1028">
        <f>'Absolute counts'!O1028/'Absolute counts'!O$1246*10000</f>
        <v>29.863765329331489</v>
      </c>
      <c r="P1028">
        <f>'Absolute counts'!P1028/'Absolute counts'!P$1246*10000</f>
        <v>15.803893189743327</v>
      </c>
      <c r="Q1028">
        <f t="shared" si="64"/>
        <v>1</v>
      </c>
      <c r="R1028">
        <f t="shared" si="65"/>
        <v>0.83532372761493101</v>
      </c>
      <c r="S1028">
        <f t="shared" si="66"/>
        <v>19.742027916902749</v>
      </c>
      <c r="T1028">
        <f t="shared" si="67"/>
        <v>20.980276565898947</v>
      </c>
    </row>
    <row r="1029" spans="1:20" x14ac:dyDescent="0.25">
      <c r="A1029">
        <v>1038</v>
      </c>
      <c r="B1029" t="s">
        <v>443</v>
      </c>
      <c r="C1029">
        <v>4700</v>
      </c>
      <c r="D1029">
        <v>329</v>
      </c>
      <c r="E1029" s="14">
        <f>'Absolute counts'!E1029/'Absolute counts'!E$1246*10000</f>
        <v>100.1912721339974</v>
      </c>
      <c r="F1029" s="14">
        <f>'Absolute counts'!F1029/'Absolute counts'!F$1246*10000</f>
        <v>54.004735005699025</v>
      </c>
      <c r="G1029" s="14">
        <f>'Absolute counts'!G1029/'Absolute counts'!G$1246*10000</f>
        <v>56.85765051473674</v>
      </c>
      <c r="H1029" s="14">
        <f>'Absolute counts'!H1029/'Absolute counts'!H$1246*10000</f>
        <v>43.986244856508705</v>
      </c>
      <c r="I1029" s="14">
        <f>'Absolute counts'!I1029/'Absolute counts'!I$1246*10000</f>
        <v>59.088000808715393</v>
      </c>
      <c r="J1029" s="14">
        <f>'Absolute counts'!J1029/'Absolute counts'!J$1246*10000</f>
        <v>121.76629561076497</v>
      </c>
      <c r="K1029" s="14">
        <f>'Absolute counts'!K1029/'Absolute counts'!K$1246*10000</f>
        <v>93.202490108359541</v>
      </c>
      <c r="L1029" s="14">
        <f>'Absolute counts'!L1029/'Absolute counts'!L$1246*10000</f>
        <v>51.67844077840148</v>
      </c>
      <c r="M1029">
        <f>'Absolute counts'!M1029/'Absolute counts'!M$1246*10000</f>
        <v>84.331856588822404</v>
      </c>
      <c r="N1029">
        <f>'Absolute counts'!N1029/'Absolute counts'!N$1246*10000</f>
        <v>65.218690503632743</v>
      </c>
      <c r="O1029">
        <f>'Absolute counts'!O1029/'Absolute counts'!O$1246*10000</f>
        <v>57.335803221797548</v>
      </c>
      <c r="P1029">
        <f>'Absolute counts'!P1029/'Absolute counts'!P$1246*10000</f>
        <v>80.614437868096729</v>
      </c>
      <c r="Q1029">
        <f t="shared" si="64"/>
        <v>1</v>
      </c>
      <c r="R1029">
        <f t="shared" si="65"/>
        <v>0.59928632653930802</v>
      </c>
      <c r="S1029">
        <f t="shared" si="66"/>
        <v>75.585241291254533</v>
      </c>
      <c r="T1029">
        <f t="shared" si="67"/>
        <v>67.835845792150181</v>
      </c>
    </row>
    <row r="1030" spans="1:20" x14ac:dyDescent="0.25">
      <c r="A1030">
        <v>1039</v>
      </c>
      <c r="B1030" t="s">
        <v>1094</v>
      </c>
      <c r="C1030">
        <v>90400</v>
      </c>
      <c r="D1030">
        <v>720</v>
      </c>
      <c r="E1030" s="14">
        <f>'Absolute counts'!E1030/'Absolute counts'!E$1246*10000</f>
        <v>0</v>
      </c>
      <c r="F1030" s="14">
        <f>'Absolute counts'!F1030/'Absolute counts'!F$1246*10000</f>
        <v>0</v>
      </c>
      <c r="G1030" s="14">
        <f>'Absolute counts'!G1030/'Absolute counts'!G$1246*10000</f>
        <v>0</v>
      </c>
      <c r="H1030" s="14">
        <f>'Absolute counts'!H1030/'Absolute counts'!H$1246*10000</f>
        <v>0</v>
      </c>
      <c r="I1030" s="14">
        <f>'Absolute counts'!I1030/'Absolute counts'!I$1246*10000</f>
        <v>0</v>
      </c>
      <c r="J1030" s="14">
        <f>'Absolute counts'!J1030/'Absolute counts'!J$1246*10000</f>
        <v>0</v>
      </c>
      <c r="K1030" s="14">
        <f>'Absolute counts'!K1030/'Absolute counts'!K$1246*10000</f>
        <v>0</v>
      </c>
      <c r="L1030" s="14">
        <f>'Absolute counts'!L1030/'Absolute counts'!L$1246*10000</f>
        <v>0</v>
      </c>
      <c r="M1030">
        <f>'Absolute counts'!M1030/'Absolute counts'!M$1246*10000</f>
        <v>0</v>
      </c>
      <c r="N1030">
        <f>'Absolute counts'!N1030/'Absolute counts'!N$1246*10000</f>
        <v>0</v>
      </c>
      <c r="O1030">
        <f>'Absolute counts'!O1030/'Absolute counts'!O$1246*10000</f>
        <v>0</v>
      </c>
      <c r="P1030">
        <f>'Absolute counts'!P1030/'Absolute counts'!P$1246*10000</f>
        <v>0</v>
      </c>
      <c r="Q1030">
        <f t="shared" si="64"/>
        <v>0</v>
      </c>
      <c r="R1030" t="str">
        <f t="shared" si="65"/>
        <v/>
      </c>
      <c r="S1030">
        <f t="shared" si="66"/>
        <v>0</v>
      </c>
      <c r="T1030">
        <f t="shared" si="67"/>
        <v>0</v>
      </c>
    </row>
    <row r="1031" spans="1:20" x14ac:dyDescent="0.25">
      <c r="A1031">
        <v>1040</v>
      </c>
      <c r="B1031" t="s">
        <v>1095</v>
      </c>
      <c r="C1031">
        <v>117600</v>
      </c>
      <c r="D1031">
        <v>1024</v>
      </c>
      <c r="E1031" s="14">
        <f>'Absolute counts'!E1031/'Absolute counts'!E$1246*10000</f>
        <v>0</v>
      </c>
      <c r="F1031" s="14">
        <f>'Absolute counts'!F1031/'Absolute counts'!F$1246*10000</f>
        <v>0</v>
      </c>
      <c r="G1031" s="14">
        <f>'Absolute counts'!G1031/'Absolute counts'!G$1246*10000</f>
        <v>0</v>
      </c>
      <c r="H1031" s="14">
        <f>'Absolute counts'!H1031/'Absolute counts'!H$1246*10000</f>
        <v>0</v>
      </c>
      <c r="I1031" s="14">
        <f>'Absolute counts'!I1031/'Absolute counts'!I$1246*10000</f>
        <v>0</v>
      </c>
      <c r="J1031" s="14">
        <f>'Absolute counts'!J1031/'Absolute counts'!J$1246*10000</f>
        <v>0</v>
      </c>
      <c r="K1031" s="14">
        <f>'Absolute counts'!K1031/'Absolute counts'!K$1246*10000</f>
        <v>0</v>
      </c>
      <c r="L1031" s="14">
        <f>'Absolute counts'!L1031/'Absolute counts'!L$1246*10000</f>
        <v>0</v>
      </c>
      <c r="M1031">
        <f>'Absolute counts'!M1031/'Absolute counts'!M$1246*10000</f>
        <v>0</v>
      </c>
      <c r="N1031">
        <f>'Absolute counts'!N1031/'Absolute counts'!N$1246*10000</f>
        <v>0</v>
      </c>
      <c r="O1031">
        <f>'Absolute counts'!O1031/'Absolute counts'!O$1246*10000</f>
        <v>0</v>
      </c>
      <c r="P1031">
        <f>'Absolute counts'!P1031/'Absolute counts'!P$1246*10000</f>
        <v>0</v>
      </c>
      <c r="Q1031">
        <f t="shared" si="64"/>
        <v>0</v>
      </c>
      <c r="R1031" t="str">
        <f t="shared" si="65"/>
        <v/>
      </c>
      <c r="S1031">
        <f t="shared" si="66"/>
        <v>0</v>
      </c>
      <c r="T1031">
        <f t="shared" si="67"/>
        <v>0</v>
      </c>
    </row>
    <row r="1032" spans="1:20" x14ac:dyDescent="0.25">
      <c r="A1032">
        <v>1041</v>
      </c>
      <c r="B1032" t="s">
        <v>444</v>
      </c>
      <c r="C1032">
        <v>61800</v>
      </c>
      <c r="D1032">
        <v>1073</v>
      </c>
      <c r="E1032" s="14">
        <f>'Absolute counts'!E1032/'Absolute counts'!E$1246*10000</f>
        <v>2.3240842527023287E-2</v>
      </c>
      <c r="F1032" s="14">
        <f>'Absolute counts'!F1032/'Absolute counts'!F$1246*10000</f>
        <v>0</v>
      </c>
      <c r="G1032" s="14">
        <f>'Absolute counts'!G1032/'Absolute counts'!G$1246*10000</f>
        <v>0.57143367351494212</v>
      </c>
      <c r="H1032" s="14">
        <f>'Absolute counts'!H1032/'Absolute counts'!H$1246*10000</f>
        <v>0.59513045946360432</v>
      </c>
      <c r="I1032" s="14">
        <f>'Absolute counts'!I1032/'Absolute counts'!I$1246*10000</f>
        <v>0</v>
      </c>
      <c r="J1032" s="14">
        <f>'Absolute counts'!J1032/'Absolute counts'!J$1246*10000</f>
        <v>2.1724584408700259E-2</v>
      </c>
      <c r="K1032" s="14">
        <f>'Absolute counts'!K1032/'Absolute counts'!K$1246*10000</f>
        <v>0.25426565958630976</v>
      </c>
      <c r="L1032" s="14">
        <f>'Absolute counts'!L1032/'Absolute counts'!L$1246*10000</f>
        <v>0</v>
      </c>
      <c r="M1032">
        <f>'Absolute counts'!M1032/'Absolute counts'!M$1246*10000</f>
        <v>2.0852968174690627</v>
      </c>
      <c r="N1032">
        <f>'Absolute counts'!N1032/'Absolute counts'!N$1246*10000</f>
        <v>7.6838357708167923E-2</v>
      </c>
      <c r="O1032">
        <f>'Absolute counts'!O1032/'Absolute counts'!O$1246*10000</f>
        <v>0.89103571177339558</v>
      </c>
      <c r="P1032">
        <f>'Absolute counts'!P1032/'Absolute counts'!P$1246*10000</f>
        <v>1.8228250507201071E-2</v>
      </c>
      <c r="Q1032">
        <f t="shared" si="64"/>
        <v>1</v>
      </c>
      <c r="R1032">
        <f t="shared" si="65"/>
        <v>0.2822294470507577</v>
      </c>
      <c r="S1032">
        <f t="shared" si="66"/>
        <v>0.20939931707151138</v>
      </c>
      <c r="T1032">
        <f t="shared" si="67"/>
        <v>0.61427982749156551</v>
      </c>
    </row>
    <row r="1033" spans="1:20" x14ac:dyDescent="0.25">
      <c r="A1033">
        <v>1042</v>
      </c>
      <c r="B1033" t="s">
        <v>1096</v>
      </c>
      <c r="C1033">
        <v>32200</v>
      </c>
      <c r="D1033">
        <v>589</v>
      </c>
      <c r="E1033" s="14">
        <f>'Absolute counts'!E1033/'Absolute counts'!E$1246*10000</f>
        <v>0</v>
      </c>
      <c r="F1033" s="14">
        <f>'Absolute counts'!F1033/'Absolute counts'!F$1246*10000</f>
        <v>0</v>
      </c>
      <c r="G1033" s="14">
        <f>'Absolute counts'!G1033/'Absolute counts'!G$1246*10000</f>
        <v>0</v>
      </c>
      <c r="H1033" s="14">
        <f>'Absolute counts'!H1033/'Absolute counts'!H$1246*10000</f>
        <v>0</v>
      </c>
      <c r="I1033" s="14">
        <f>'Absolute counts'!I1033/'Absolute counts'!I$1246*10000</f>
        <v>0</v>
      </c>
      <c r="J1033" s="14">
        <f>'Absolute counts'!J1033/'Absolute counts'!J$1246*10000</f>
        <v>0</v>
      </c>
      <c r="K1033" s="14">
        <f>'Absolute counts'!K1033/'Absolute counts'!K$1246*10000</f>
        <v>0</v>
      </c>
      <c r="L1033" s="14">
        <f>'Absolute counts'!L1033/'Absolute counts'!L$1246*10000</f>
        <v>0</v>
      </c>
      <c r="M1033">
        <f>'Absolute counts'!M1033/'Absolute counts'!M$1246*10000</f>
        <v>0</v>
      </c>
      <c r="N1033">
        <f>'Absolute counts'!N1033/'Absolute counts'!N$1246*10000</f>
        <v>0</v>
      </c>
      <c r="O1033">
        <f>'Absolute counts'!O1033/'Absolute counts'!O$1246*10000</f>
        <v>0</v>
      </c>
      <c r="P1033">
        <f>'Absolute counts'!P1033/'Absolute counts'!P$1246*10000</f>
        <v>0</v>
      </c>
      <c r="Q1033">
        <f t="shared" si="64"/>
        <v>0</v>
      </c>
      <c r="R1033" t="str">
        <f t="shared" si="65"/>
        <v/>
      </c>
      <c r="S1033">
        <f t="shared" si="66"/>
        <v>0</v>
      </c>
      <c r="T1033">
        <f t="shared" si="67"/>
        <v>0</v>
      </c>
    </row>
    <row r="1034" spans="1:20" x14ac:dyDescent="0.25">
      <c r="A1034">
        <v>1043</v>
      </c>
      <c r="B1034" t="s">
        <v>1097</v>
      </c>
      <c r="C1034">
        <v>109600</v>
      </c>
      <c r="D1034">
        <v>877</v>
      </c>
      <c r="E1034" s="14">
        <f>'Absolute counts'!E1034/'Absolute counts'!E$1246*10000</f>
        <v>0</v>
      </c>
      <c r="F1034" s="14">
        <f>'Absolute counts'!F1034/'Absolute counts'!F$1246*10000</f>
        <v>0</v>
      </c>
      <c r="G1034" s="14">
        <f>'Absolute counts'!G1034/'Absolute counts'!G$1246*10000</f>
        <v>0</v>
      </c>
      <c r="H1034" s="14">
        <f>'Absolute counts'!H1034/'Absolute counts'!H$1246*10000</f>
        <v>0</v>
      </c>
      <c r="I1034" s="14">
        <f>'Absolute counts'!I1034/'Absolute counts'!I$1246*10000</f>
        <v>0</v>
      </c>
      <c r="J1034" s="14">
        <f>'Absolute counts'!J1034/'Absolute counts'!J$1246*10000</f>
        <v>0</v>
      </c>
      <c r="K1034" s="14">
        <f>'Absolute counts'!K1034/'Absolute counts'!K$1246*10000</f>
        <v>0</v>
      </c>
      <c r="L1034" s="14">
        <f>'Absolute counts'!L1034/'Absolute counts'!L$1246*10000</f>
        <v>0</v>
      </c>
      <c r="M1034">
        <f>'Absolute counts'!M1034/'Absolute counts'!M$1246*10000</f>
        <v>0</v>
      </c>
      <c r="N1034">
        <f>'Absolute counts'!N1034/'Absolute counts'!N$1246*10000</f>
        <v>0</v>
      </c>
      <c r="O1034">
        <f>'Absolute counts'!O1034/'Absolute counts'!O$1246*10000</f>
        <v>0</v>
      </c>
      <c r="P1034">
        <f>'Absolute counts'!P1034/'Absolute counts'!P$1246*10000</f>
        <v>0</v>
      </c>
      <c r="Q1034">
        <f t="shared" si="64"/>
        <v>0</v>
      </c>
      <c r="R1034" t="str">
        <f t="shared" si="65"/>
        <v/>
      </c>
      <c r="S1034">
        <f t="shared" si="66"/>
        <v>0</v>
      </c>
      <c r="T1034">
        <f t="shared" si="67"/>
        <v>0</v>
      </c>
    </row>
    <row r="1035" spans="1:20" x14ac:dyDescent="0.25">
      <c r="A1035">
        <v>1044</v>
      </c>
      <c r="B1035" t="s">
        <v>445</v>
      </c>
      <c r="C1035">
        <v>64900</v>
      </c>
      <c r="D1035">
        <v>864</v>
      </c>
      <c r="E1035" s="14">
        <f>'Absolute counts'!E1035/'Absolute counts'!E$1246*10000</f>
        <v>2.4054272015469103</v>
      </c>
      <c r="F1035" s="14">
        <f>'Absolute counts'!F1035/'Absolute counts'!F$1246*10000</f>
        <v>0.55804427802323975</v>
      </c>
      <c r="G1035" s="14">
        <f>'Absolute counts'!G1035/'Absolute counts'!G$1246*10000</f>
        <v>0.37500334824418075</v>
      </c>
      <c r="H1035" s="14">
        <f>'Absolute counts'!H1035/'Absolute counts'!H$1246*10000</f>
        <v>1.2970792065232402</v>
      </c>
      <c r="I1035" s="14">
        <f>'Absolute counts'!I1035/'Absolute counts'!I$1246*10000</f>
        <v>1.3930615671572792</v>
      </c>
      <c r="J1035" s="14">
        <f>'Absolute counts'!J1035/'Absolute counts'!J$1246*10000</f>
        <v>1.0210554672089123</v>
      </c>
      <c r="K1035" s="14">
        <f>'Absolute counts'!K1035/'Absolute counts'!K$1246*10000</f>
        <v>2.7827963854723903</v>
      </c>
      <c r="L1035" s="14">
        <f>'Absolute counts'!L1035/'Absolute counts'!L$1246*10000</f>
        <v>6.0466194358504068E-2</v>
      </c>
      <c r="M1035">
        <f>'Absolute counts'!M1035/'Absolute counts'!M$1246*10000</f>
        <v>0.57243442048170357</v>
      </c>
      <c r="N1035">
        <f>'Absolute counts'!N1035/'Absolute counts'!N$1246*10000</f>
        <v>2.8259440446003978</v>
      </c>
      <c r="O1035">
        <f>'Absolute counts'!O1035/'Absolute counts'!O$1246*10000</f>
        <v>5.9746289305226625</v>
      </c>
      <c r="P1035">
        <f>'Absolute counts'!P1035/'Absolute counts'!P$1246*10000</f>
        <v>2.1418194345961257</v>
      </c>
      <c r="Q1035">
        <f t="shared" si="64"/>
        <v>1</v>
      </c>
      <c r="R1035">
        <f t="shared" si="65"/>
        <v>0.36324219856978213</v>
      </c>
      <c r="S1035">
        <f t="shared" si="66"/>
        <v>1.4046382077394506</v>
      </c>
      <c r="T1035">
        <f t="shared" si="67"/>
        <v>2.3150586049118784</v>
      </c>
    </row>
    <row r="1036" spans="1:20" x14ac:dyDescent="0.25">
      <c r="A1036">
        <v>1045</v>
      </c>
      <c r="B1036" t="s">
        <v>446</v>
      </c>
      <c r="C1036">
        <v>29800</v>
      </c>
      <c r="D1036">
        <v>895</v>
      </c>
      <c r="E1036" s="14">
        <f>'Absolute counts'!E1036/'Absolute counts'!E$1246*10000</f>
        <v>0.3834739016958843</v>
      </c>
      <c r="F1036" s="14">
        <f>'Absolute counts'!F1036/'Absolute counts'!F$1246*10000</f>
        <v>0.27902213901161987</v>
      </c>
      <c r="G1036" s="14">
        <f>'Absolute counts'!G1036/'Absolute counts'!G$1246*10000</f>
        <v>0.30357413905481295</v>
      </c>
      <c r="H1036" s="14">
        <f>'Absolute counts'!H1036/'Absolute counts'!H$1246*10000</f>
        <v>0.81639691234109824</v>
      </c>
      <c r="I1036" s="14">
        <f>'Absolute counts'!I1036/'Absolute counts'!I$1246*10000</f>
        <v>3.143634509956692</v>
      </c>
      <c r="J1036" s="14">
        <f>'Absolute counts'!J1036/'Absolute counts'!J$1246*10000</f>
        <v>1.086229220435013</v>
      </c>
      <c r="K1036" s="14">
        <f>'Absolute counts'!K1036/'Absolute counts'!K$1246*10000</f>
        <v>2.2177615863917017</v>
      </c>
      <c r="L1036" s="14">
        <f>'Absolute counts'!L1036/'Absolute counts'!L$1246*10000</f>
        <v>0.96745910973606508</v>
      </c>
      <c r="M1036">
        <f>'Absolute counts'!M1036/'Absolute counts'!M$1246*10000</f>
        <v>0.77687528493945479</v>
      </c>
      <c r="N1036">
        <f>'Absolute counts'!N1036/'Absolute counts'!N$1246*10000</f>
        <v>2.6551921385822466</v>
      </c>
      <c r="O1036">
        <f>'Absolute counts'!O1036/'Absolute counts'!O$1246*10000</f>
        <v>1.0504842075644243</v>
      </c>
      <c r="P1036">
        <f>'Absolute counts'!P1036/'Absolute counts'!P$1246*10000</f>
        <v>1.7134555476769007</v>
      </c>
      <c r="Q1036">
        <f t="shared" si="64"/>
        <v>1</v>
      </c>
      <c r="R1036">
        <f t="shared" si="65"/>
        <v>0.66464610212939079</v>
      </c>
      <c r="S1036">
        <f t="shared" si="66"/>
        <v>1.1757274869838317</v>
      </c>
      <c r="T1036">
        <f t="shared" si="67"/>
        <v>1.4326932576998184</v>
      </c>
    </row>
    <row r="1037" spans="1:20" x14ac:dyDescent="0.25">
      <c r="A1037">
        <v>1046</v>
      </c>
      <c r="B1037" t="s">
        <v>447</v>
      </c>
      <c r="C1037">
        <v>15300</v>
      </c>
      <c r="D1037">
        <v>394</v>
      </c>
      <c r="E1037" s="14">
        <f>'Absolute counts'!E1037/'Absolute counts'!E$1246*10000</f>
        <v>16.54747987924058</v>
      </c>
      <c r="F1037" s="14">
        <f>'Absolute counts'!F1037/'Absolute counts'!F$1246*10000</f>
        <v>1.4927684437121664</v>
      </c>
      <c r="G1037" s="14">
        <f>'Absolute counts'!G1037/'Absolute counts'!G$1246*10000</f>
        <v>1.2857257654086198</v>
      </c>
      <c r="H1037" s="14">
        <f>'Absolute counts'!H1037/'Absolute counts'!H$1246*10000</f>
        <v>2.8001651105531127</v>
      </c>
      <c r="I1037" s="14">
        <f>'Absolute counts'!I1037/'Absolute counts'!I$1246*10000</f>
        <v>3.143634509956692</v>
      </c>
      <c r="J1037" s="14">
        <f>'Absolute counts'!J1037/'Absolute counts'!J$1246*10000</f>
        <v>12.947852307585357</v>
      </c>
      <c r="K1037" s="14">
        <f>'Absolute counts'!K1037/'Absolute counts'!K$1246*10000</f>
        <v>1.7798596171041683</v>
      </c>
      <c r="L1037" s="14">
        <f>'Absolute counts'!L1037/'Absolute counts'!L$1246*10000</f>
        <v>6.0466194358504068E-2</v>
      </c>
      <c r="M1037">
        <f>'Absolute counts'!M1037/'Absolute counts'!M$1246*10000</f>
        <v>12.021122830115775</v>
      </c>
      <c r="N1037">
        <f>'Absolute counts'!N1037/'Absolute counts'!N$1246*10000</f>
        <v>8.4863697291021012</v>
      </c>
      <c r="O1037">
        <f>'Absolute counts'!O1037/'Absolute counts'!O$1246*10000</f>
        <v>3.3109011184843014</v>
      </c>
      <c r="P1037">
        <f>'Absolute counts'!P1037/'Absolute counts'!P$1246*10000</f>
        <v>8.5217071121165002</v>
      </c>
      <c r="Q1037">
        <f t="shared" si="64"/>
        <v>1</v>
      </c>
      <c r="R1037">
        <f t="shared" si="65"/>
        <v>0.82384024718702009</v>
      </c>
      <c r="S1037">
        <f t="shared" si="66"/>
        <v>5.7139265190800987</v>
      </c>
      <c r="T1037">
        <f t="shared" si="67"/>
        <v>6.4801133968354367</v>
      </c>
    </row>
    <row r="1038" spans="1:20" x14ac:dyDescent="0.25">
      <c r="A1038">
        <v>1047</v>
      </c>
      <c r="B1038" t="s">
        <v>448</v>
      </c>
      <c r="C1038">
        <v>4500</v>
      </c>
      <c r="D1038">
        <v>329</v>
      </c>
      <c r="E1038" s="14">
        <f>'Absolute counts'!E1038/'Absolute counts'!E$1246*10000</f>
        <v>21.428056809915471</v>
      </c>
      <c r="F1038" s="14">
        <f>'Absolute counts'!F1038/'Absolute counts'!F$1246*10000</f>
        <v>9.4448994055433335</v>
      </c>
      <c r="G1038" s="14">
        <f>'Absolute counts'!G1038/'Absolute counts'!G$1246*10000</f>
        <v>34.232448504004502</v>
      </c>
      <c r="H1038" s="14">
        <f>'Absolute counts'!H1038/'Absolute counts'!H$1246*10000</f>
        <v>28.802788262501366</v>
      </c>
      <c r="I1038" s="14">
        <f>'Absolute counts'!I1038/'Absolute counts'!I$1246*10000</f>
        <v>35.83743341350629</v>
      </c>
      <c r="J1038" s="14">
        <f>'Absolute counts'!J1038/'Absolute counts'!J$1246*10000</f>
        <v>35.345898832955328</v>
      </c>
      <c r="K1038" s="14">
        <f>'Absolute counts'!K1038/'Absolute counts'!K$1246*10000</f>
        <v>12.798038199177594</v>
      </c>
      <c r="L1038" s="14">
        <f>'Absolute counts'!L1038/'Absolute counts'!L$1246*10000</f>
        <v>22.836066069395034</v>
      </c>
      <c r="M1038">
        <f>'Absolute counts'!M1038/'Absolute counts'!M$1246*10000</f>
        <v>17.234364873788433</v>
      </c>
      <c r="N1038">
        <f>'Absolute counts'!N1038/'Absolute counts'!N$1246*10000</f>
        <v>27.115402675682368</v>
      </c>
      <c r="O1038">
        <f>'Absolute counts'!O1038/'Absolute counts'!O$1246*10000</f>
        <v>41.428470935821984</v>
      </c>
      <c r="P1038">
        <f>'Absolute counts'!P1038/'Absolute counts'!P$1246*10000</f>
        <v>14.354747274420843</v>
      </c>
      <c r="Q1038">
        <f t="shared" si="64"/>
        <v>1</v>
      </c>
      <c r="R1038">
        <f t="shared" si="65"/>
        <v>0.90003602704042629</v>
      </c>
      <c r="S1038">
        <f t="shared" si="66"/>
        <v>25.412794775371985</v>
      </c>
      <c r="T1038">
        <f t="shared" si="67"/>
        <v>24.593810365821735</v>
      </c>
    </row>
    <row r="1039" spans="1:20" x14ac:dyDescent="0.25">
      <c r="A1039">
        <v>1048</v>
      </c>
      <c r="B1039" t="s">
        <v>1098</v>
      </c>
      <c r="C1039">
        <v>93300</v>
      </c>
      <c r="D1039">
        <v>370</v>
      </c>
      <c r="E1039" s="14">
        <f>'Absolute counts'!E1039/'Absolute counts'!E$1246*10000</f>
        <v>0</v>
      </c>
      <c r="F1039" s="14">
        <f>'Absolute counts'!F1039/'Absolute counts'!F$1246*10000</f>
        <v>0</v>
      </c>
      <c r="G1039" s="14">
        <f>'Absolute counts'!G1039/'Absolute counts'!G$1246*10000</f>
        <v>0</v>
      </c>
      <c r="H1039" s="14">
        <f>'Absolute counts'!H1039/'Absolute counts'!H$1246*10000</f>
        <v>0</v>
      </c>
      <c r="I1039" s="14">
        <f>'Absolute counts'!I1039/'Absolute counts'!I$1246*10000</f>
        <v>0</v>
      </c>
      <c r="J1039" s="14">
        <f>'Absolute counts'!J1039/'Absolute counts'!J$1246*10000</f>
        <v>0</v>
      </c>
      <c r="K1039" s="14">
        <f>'Absolute counts'!K1039/'Absolute counts'!K$1246*10000</f>
        <v>0</v>
      </c>
      <c r="L1039" s="14">
        <f>'Absolute counts'!L1039/'Absolute counts'!L$1246*10000</f>
        <v>0</v>
      </c>
      <c r="M1039">
        <f>'Absolute counts'!M1039/'Absolute counts'!M$1246*10000</f>
        <v>0</v>
      </c>
      <c r="N1039">
        <f>'Absolute counts'!N1039/'Absolute counts'!N$1246*10000</f>
        <v>0</v>
      </c>
      <c r="O1039">
        <f>'Absolute counts'!O1039/'Absolute counts'!O$1246*10000</f>
        <v>0</v>
      </c>
      <c r="P1039">
        <f>'Absolute counts'!P1039/'Absolute counts'!P$1246*10000</f>
        <v>0</v>
      </c>
      <c r="Q1039">
        <f t="shared" si="64"/>
        <v>0</v>
      </c>
      <c r="R1039" t="str">
        <f t="shared" si="65"/>
        <v/>
      </c>
      <c r="S1039">
        <f t="shared" si="66"/>
        <v>0</v>
      </c>
      <c r="T1039">
        <f t="shared" si="67"/>
        <v>0</v>
      </c>
    </row>
    <row r="1040" spans="1:20" x14ac:dyDescent="0.25">
      <c r="A1040">
        <v>1049</v>
      </c>
      <c r="B1040" t="s">
        <v>449</v>
      </c>
      <c r="C1040">
        <v>62200</v>
      </c>
      <c r="D1040">
        <v>1073</v>
      </c>
      <c r="E1040" s="14">
        <f>'Absolute counts'!E1040/'Absolute counts'!E$1246*10000</f>
        <v>0.29051053158779111</v>
      </c>
      <c r="F1040" s="14">
        <f>'Absolute counts'!F1040/'Absolute counts'!F$1246*10000</f>
        <v>11.007423384008403</v>
      </c>
      <c r="G1040" s="14">
        <f>'Absolute counts'!G1040/'Absolute counts'!G$1246*10000</f>
        <v>3.1250279020348395</v>
      </c>
      <c r="H1040" s="14">
        <f>'Absolute counts'!H1040/'Absolute counts'!H$1246*10000</f>
        <v>1.8464303998742595</v>
      </c>
      <c r="I1040" s="14">
        <f>'Absolute counts'!I1040/'Absolute counts'!I$1246*10000</f>
        <v>0</v>
      </c>
      <c r="J1040" s="14">
        <f>'Absolute counts'!J1040/'Absolute counts'!J$1246*10000</f>
        <v>6.8432440887405823</v>
      </c>
      <c r="K1040" s="14">
        <f>'Absolute counts'!K1040/'Absolute counts'!K$1246*10000</f>
        <v>14.62027542621281</v>
      </c>
      <c r="L1040" s="14">
        <f>'Absolute counts'!L1040/'Absolute counts'!L$1246*10000</f>
        <v>1.3504116740065908</v>
      </c>
      <c r="M1040">
        <f>'Absolute counts'!M1040/'Absolute counts'!M$1246*10000</f>
        <v>15.414841180114447</v>
      </c>
      <c r="N1040">
        <f>'Absolute counts'!N1040/'Absolute counts'!N$1246*10000</f>
        <v>0.70862040997532638</v>
      </c>
      <c r="O1040">
        <f>'Absolute counts'!O1040/'Absolute counts'!O$1246*10000</f>
        <v>14.688020259338288</v>
      </c>
      <c r="P1040">
        <f>'Absolute counts'!P1040/'Absolute counts'!P$1246*10000</f>
        <v>5.395562150131517</v>
      </c>
      <c r="Q1040">
        <f t="shared" si="64"/>
        <v>1</v>
      </c>
      <c r="R1040">
        <f t="shared" si="65"/>
        <v>0.57677000762372987</v>
      </c>
      <c r="S1040">
        <f t="shared" si="66"/>
        <v>5.3904159617798131</v>
      </c>
      <c r="T1040">
        <f t="shared" si="67"/>
        <v>7.5114911347132338</v>
      </c>
    </row>
    <row r="1041" spans="1:20" x14ac:dyDescent="0.25">
      <c r="A1041">
        <v>1050</v>
      </c>
      <c r="B1041" t="s">
        <v>1099</v>
      </c>
      <c r="C1041">
        <v>32300</v>
      </c>
      <c r="D1041">
        <v>589</v>
      </c>
      <c r="E1041" s="14">
        <f>'Absolute counts'!E1041/'Absolute counts'!E$1246*10000</f>
        <v>0</v>
      </c>
      <c r="F1041" s="14">
        <f>'Absolute counts'!F1041/'Absolute counts'!F$1246*10000</f>
        <v>0</v>
      </c>
      <c r="G1041" s="14">
        <f>'Absolute counts'!G1041/'Absolute counts'!G$1246*10000</f>
        <v>0</v>
      </c>
      <c r="H1041" s="14">
        <f>'Absolute counts'!H1041/'Absolute counts'!H$1246*10000</f>
        <v>0</v>
      </c>
      <c r="I1041" s="14">
        <f>'Absolute counts'!I1041/'Absolute counts'!I$1246*10000</f>
        <v>0</v>
      </c>
      <c r="J1041" s="14">
        <f>'Absolute counts'!J1041/'Absolute counts'!J$1246*10000</f>
        <v>0</v>
      </c>
      <c r="K1041" s="14">
        <f>'Absolute counts'!K1041/'Absolute counts'!K$1246*10000</f>
        <v>0</v>
      </c>
      <c r="L1041" s="14">
        <f>'Absolute counts'!L1041/'Absolute counts'!L$1246*10000</f>
        <v>0</v>
      </c>
      <c r="M1041">
        <f>'Absolute counts'!M1041/'Absolute counts'!M$1246*10000</f>
        <v>0</v>
      </c>
      <c r="N1041">
        <f>'Absolute counts'!N1041/'Absolute counts'!N$1246*10000</f>
        <v>0</v>
      </c>
      <c r="O1041">
        <f>'Absolute counts'!O1041/'Absolute counts'!O$1246*10000</f>
        <v>0</v>
      </c>
      <c r="P1041">
        <f>'Absolute counts'!P1041/'Absolute counts'!P$1246*10000</f>
        <v>0</v>
      </c>
      <c r="Q1041">
        <f t="shared" si="64"/>
        <v>0</v>
      </c>
      <c r="R1041" t="str">
        <f t="shared" si="65"/>
        <v/>
      </c>
      <c r="S1041">
        <f t="shared" si="66"/>
        <v>0</v>
      </c>
      <c r="T1041">
        <f t="shared" si="67"/>
        <v>0</v>
      </c>
    </row>
    <row r="1042" spans="1:20" x14ac:dyDescent="0.25">
      <c r="A1042">
        <v>1051</v>
      </c>
      <c r="B1042" t="s">
        <v>1100</v>
      </c>
      <c r="C1042">
        <v>109400</v>
      </c>
      <c r="D1042">
        <v>877</v>
      </c>
      <c r="E1042" s="14">
        <f>'Absolute counts'!E1042/'Absolute counts'!E$1246*10000</f>
        <v>0</v>
      </c>
      <c r="F1042" s="14">
        <f>'Absolute counts'!F1042/'Absolute counts'!F$1246*10000</f>
        <v>0</v>
      </c>
      <c r="G1042" s="14">
        <f>'Absolute counts'!G1042/'Absolute counts'!G$1246*10000</f>
        <v>0</v>
      </c>
      <c r="H1042" s="14">
        <f>'Absolute counts'!H1042/'Absolute counts'!H$1246*10000</f>
        <v>0</v>
      </c>
      <c r="I1042" s="14">
        <f>'Absolute counts'!I1042/'Absolute counts'!I$1246*10000</f>
        <v>0</v>
      </c>
      <c r="J1042" s="14">
        <f>'Absolute counts'!J1042/'Absolute counts'!J$1246*10000</f>
        <v>0</v>
      </c>
      <c r="K1042" s="14">
        <f>'Absolute counts'!K1042/'Absolute counts'!K$1246*10000</f>
        <v>0</v>
      </c>
      <c r="L1042" s="14">
        <f>'Absolute counts'!L1042/'Absolute counts'!L$1246*10000</f>
        <v>0</v>
      </c>
      <c r="M1042">
        <f>'Absolute counts'!M1042/'Absolute counts'!M$1246*10000</f>
        <v>0</v>
      </c>
      <c r="N1042">
        <f>'Absolute counts'!N1042/'Absolute counts'!N$1246*10000</f>
        <v>0</v>
      </c>
      <c r="O1042">
        <f>'Absolute counts'!O1042/'Absolute counts'!O$1246*10000</f>
        <v>0</v>
      </c>
      <c r="P1042">
        <f>'Absolute counts'!P1042/'Absolute counts'!P$1246*10000</f>
        <v>0</v>
      </c>
      <c r="Q1042">
        <f t="shared" si="64"/>
        <v>0</v>
      </c>
      <c r="R1042" t="str">
        <f t="shared" si="65"/>
        <v/>
      </c>
      <c r="S1042">
        <f t="shared" si="66"/>
        <v>0</v>
      </c>
      <c r="T1042">
        <f t="shared" si="67"/>
        <v>0</v>
      </c>
    </row>
    <row r="1043" spans="1:20" x14ac:dyDescent="0.25">
      <c r="A1043">
        <v>1052</v>
      </c>
      <c r="B1043" t="s">
        <v>450</v>
      </c>
      <c r="C1043">
        <v>83900</v>
      </c>
      <c r="D1043">
        <v>348</v>
      </c>
      <c r="E1043" s="14">
        <f>'Absolute counts'!E1043/'Absolute counts'!E$1246*10000</f>
        <v>0.10458379137160481</v>
      </c>
      <c r="F1043" s="14">
        <f>'Absolute counts'!F1043/'Absolute counts'!F$1246*10000</f>
        <v>5.5804427802323975E-2</v>
      </c>
      <c r="G1043" s="14">
        <f>'Absolute counts'!G1043/'Absolute counts'!G$1246*10000</f>
        <v>0</v>
      </c>
      <c r="H1043" s="14">
        <f>'Absolute counts'!H1043/'Absolute counts'!H$1246*10000</f>
        <v>0</v>
      </c>
      <c r="I1043" s="14">
        <f>'Absolute counts'!I1043/'Absolute counts'!I$1246*10000</f>
        <v>0</v>
      </c>
      <c r="J1043" s="14">
        <f>'Absolute counts'!J1043/'Absolute counts'!J$1246*10000</f>
        <v>6.5173753226100792E-2</v>
      </c>
      <c r="K1043" s="14">
        <f>'Absolute counts'!K1043/'Absolute counts'!K$1246*10000</f>
        <v>14.210625196879311</v>
      </c>
      <c r="L1043" s="14">
        <f>'Absolute counts'!L1043/'Absolute counts'!L$1246*10000</f>
        <v>0</v>
      </c>
      <c r="M1043">
        <f>'Absolute counts'!M1043/'Absolute counts'!M$1246*10000</f>
        <v>4.0888172891550258E-2</v>
      </c>
      <c r="N1043">
        <f>'Absolute counts'!N1043/'Absolute counts'!N$1246*10000</f>
        <v>0.68300762407260374</v>
      </c>
      <c r="O1043">
        <f>'Absolute counts'!O1043/'Absolute counts'!O$1246*10000</f>
        <v>0.24386240532745562</v>
      </c>
      <c r="P1043">
        <f>'Absolute counts'!P1043/'Absolute counts'!P$1246*10000</f>
        <v>23.55089965530378</v>
      </c>
      <c r="Q1043">
        <f t="shared" si="64"/>
        <v>1</v>
      </c>
      <c r="R1043">
        <f t="shared" si="65"/>
        <v>0.54736416435948376</v>
      </c>
      <c r="S1043">
        <f t="shared" si="66"/>
        <v>2.0623124527541914</v>
      </c>
      <c r="T1043">
        <f t="shared" si="67"/>
        <v>4.9037315715190779</v>
      </c>
    </row>
    <row r="1044" spans="1:20" x14ac:dyDescent="0.25">
      <c r="A1044">
        <v>1053</v>
      </c>
      <c r="B1044" t="s">
        <v>1101</v>
      </c>
      <c r="C1044">
        <v>18500</v>
      </c>
      <c r="D1044">
        <v>31</v>
      </c>
      <c r="E1044" s="14">
        <f>'Absolute counts'!E1044/'Absolute counts'!E$1246*10000</f>
        <v>0</v>
      </c>
      <c r="F1044" s="14">
        <f>'Absolute counts'!F1044/'Absolute counts'!F$1246*10000</f>
        <v>0</v>
      </c>
      <c r="G1044" s="14">
        <f>'Absolute counts'!G1044/'Absolute counts'!G$1246*10000</f>
        <v>0</v>
      </c>
      <c r="H1044" s="14">
        <f>'Absolute counts'!H1044/'Absolute counts'!H$1246*10000</f>
        <v>0</v>
      </c>
      <c r="I1044" s="14">
        <f>'Absolute counts'!I1044/'Absolute counts'!I$1246*10000</f>
        <v>0</v>
      </c>
      <c r="J1044" s="14">
        <f>'Absolute counts'!J1044/'Absolute counts'!J$1246*10000</f>
        <v>0</v>
      </c>
      <c r="K1044" s="14">
        <f>'Absolute counts'!K1044/'Absolute counts'!K$1246*10000</f>
        <v>0</v>
      </c>
      <c r="L1044" s="14">
        <f>'Absolute counts'!L1044/'Absolute counts'!L$1246*10000</f>
        <v>0</v>
      </c>
      <c r="M1044">
        <f>'Absolute counts'!M1044/'Absolute counts'!M$1246*10000</f>
        <v>0</v>
      </c>
      <c r="N1044">
        <f>'Absolute counts'!N1044/'Absolute counts'!N$1246*10000</f>
        <v>0</v>
      </c>
      <c r="O1044">
        <f>'Absolute counts'!O1044/'Absolute counts'!O$1246*10000</f>
        <v>0</v>
      </c>
      <c r="P1044">
        <f>'Absolute counts'!P1044/'Absolute counts'!P$1246*10000</f>
        <v>0</v>
      </c>
      <c r="Q1044">
        <f t="shared" si="64"/>
        <v>0</v>
      </c>
      <c r="R1044" t="str">
        <f t="shared" si="65"/>
        <v/>
      </c>
      <c r="S1044">
        <f t="shared" si="66"/>
        <v>0</v>
      </c>
      <c r="T1044">
        <f t="shared" si="67"/>
        <v>0</v>
      </c>
    </row>
    <row r="1045" spans="1:20" x14ac:dyDescent="0.25">
      <c r="A1045">
        <v>1054</v>
      </c>
      <c r="B1045" t="s">
        <v>451</v>
      </c>
      <c r="C1045">
        <v>8900</v>
      </c>
      <c r="D1045">
        <v>44</v>
      </c>
      <c r="E1045" s="14">
        <f>'Absolute counts'!E1045/'Absolute counts'!E$1246*10000</f>
        <v>7.4719308724379871</v>
      </c>
      <c r="F1045" s="14">
        <f>'Absolute counts'!F1045/'Absolute counts'!F$1246*10000</f>
        <v>3.5156789515464104</v>
      </c>
      <c r="G1045" s="14">
        <f>'Absolute counts'!G1045/'Absolute counts'!G$1246*10000</f>
        <v>10.857239796783901</v>
      </c>
      <c r="H1045" s="14">
        <f>'Absolute counts'!H1045/'Absolute counts'!H$1246*10000</f>
        <v>2.9985419303743144</v>
      </c>
      <c r="I1045" s="14">
        <f>'Absolute counts'!I1045/'Absolute counts'!I$1246*10000</f>
        <v>3.9079691751226329</v>
      </c>
      <c r="J1045" s="14">
        <f>'Absolute counts'!J1045/'Absolute counts'!J$1246*10000</f>
        <v>2.693848466678832</v>
      </c>
      <c r="K1045" s="14">
        <f>'Absolute counts'!K1045/'Absolute counts'!K$1246*10000</f>
        <v>5.3537047212895219</v>
      </c>
      <c r="L1045" s="14">
        <f>'Absolute counts'!L1045/'Absolute counts'!L$1246*10000</f>
        <v>4.7365185580828184</v>
      </c>
      <c r="M1045">
        <f>'Absolute counts'!M1045/'Absolute counts'!M$1246*10000</f>
        <v>1.8195236936739863</v>
      </c>
      <c r="N1045">
        <f>'Absolute counts'!N1045/'Absolute counts'!N$1246*10000</f>
        <v>8.5461328962084533</v>
      </c>
      <c r="O1045">
        <f>'Absolute counts'!O1045/'Absolute counts'!O$1246*10000</f>
        <v>1.4631744319647337</v>
      </c>
      <c r="P1045">
        <f>'Absolute counts'!P1045/'Absolute counts'!P$1246*10000</f>
        <v>11.06454805787105</v>
      </c>
      <c r="Q1045">
        <f t="shared" si="64"/>
        <v>1</v>
      </c>
      <c r="R1045">
        <f t="shared" si="65"/>
        <v>0.89857320913998273</v>
      </c>
      <c r="S1045">
        <f t="shared" si="66"/>
        <v>5.2569877020333724</v>
      </c>
      <c r="T1045">
        <f t="shared" si="67"/>
        <v>5.5259795275602084</v>
      </c>
    </row>
    <row r="1046" spans="1:20" x14ac:dyDescent="0.25">
      <c r="A1046">
        <v>1055</v>
      </c>
      <c r="B1046" t="s">
        <v>1102</v>
      </c>
      <c r="C1046">
        <v>117200</v>
      </c>
      <c r="D1046">
        <v>1032</v>
      </c>
      <c r="E1046" s="14">
        <f>'Absolute counts'!E1046/'Absolute counts'!E$1246*10000</f>
        <v>0</v>
      </c>
      <c r="F1046" s="14">
        <f>'Absolute counts'!F1046/'Absolute counts'!F$1246*10000</f>
        <v>0</v>
      </c>
      <c r="G1046" s="14">
        <f>'Absolute counts'!G1046/'Absolute counts'!G$1246*10000</f>
        <v>0</v>
      </c>
      <c r="H1046" s="14">
        <f>'Absolute counts'!H1046/'Absolute counts'!H$1246*10000</f>
        <v>0</v>
      </c>
      <c r="I1046" s="14">
        <f>'Absolute counts'!I1046/'Absolute counts'!I$1246*10000</f>
        <v>0</v>
      </c>
      <c r="J1046" s="14">
        <f>'Absolute counts'!J1046/'Absolute counts'!J$1246*10000</f>
        <v>0</v>
      </c>
      <c r="K1046" s="14">
        <f>'Absolute counts'!K1046/'Absolute counts'!K$1246*10000</f>
        <v>0</v>
      </c>
      <c r="L1046" s="14">
        <f>'Absolute counts'!L1046/'Absolute counts'!L$1246*10000</f>
        <v>0</v>
      </c>
      <c r="M1046">
        <f>'Absolute counts'!M1046/'Absolute counts'!M$1246*10000</f>
        <v>0</v>
      </c>
      <c r="N1046">
        <f>'Absolute counts'!N1046/'Absolute counts'!N$1246*10000</f>
        <v>0</v>
      </c>
      <c r="O1046">
        <f>'Absolute counts'!O1046/'Absolute counts'!O$1246*10000</f>
        <v>0</v>
      </c>
      <c r="P1046">
        <f>'Absolute counts'!P1046/'Absolute counts'!P$1246*10000</f>
        <v>0</v>
      </c>
      <c r="Q1046">
        <f t="shared" si="64"/>
        <v>0</v>
      </c>
      <c r="R1046" t="str">
        <f t="shared" si="65"/>
        <v/>
      </c>
      <c r="S1046">
        <f t="shared" si="66"/>
        <v>0</v>
      </c>
      <c r="T1046">
        <f t="shared" si="67"/>
        <v>0</v>
      </c>
    </row>
    <row r="1047" spans="1:20" x14ac:dyDescent="0.25">
      <c r="A1047">
        <v>1056</v>
      </c>
      <c r="B1047" t="s">
        <v>1103</v>
      </c>
      <c r="C1047">
        <v>60200</v>
      </c>
      <c r="D1047">
        <v>1017</v>
      </c>
      <c r="E1047" s="14">
        <f>'Absolute counts'!E1047/'Absolute counts'!E$1246*10000</f>
        <v>0</v>
      </c>
      <c r="F1047" s="14">
        <f>'Absolute counts'!F1047/'Absolute counts'!F$1246*10000</f>
        <v>0</v>
      </c>
      <c r="G1047" s="14">
        <f>'Absolute counts'!G1047/'Absolute counts'!G$1246*10000</f>
        <v>0</v>
      </c>
      <c r="H1047" s="14">
        <f>'Absolute counts'!H1047/'Absolute counts'!H$1246*10000</f>
        <v>0</v>
      </c>
      <c r="I1047" s="14">
        <f>'Absolute counts'!I1047/'Absolute counts'!I$1246*10000</f>
        <v>0</v>
      </c>
      <c r="J1047" s="14">
        <f>'Absolute counts'!J1047/'Absolute counts'!J$1246*10000</f>
        <v>0</v>
      </c>
      <c r="K1047" s="14">
        <f>'Absolute counts'!K1047/'Absolute counts'!K$1246*10000</f>
        <v>0</v>
      </c>
      <c r="L1047" s="14">
        <f>'Absolute counts'!L1047/'Absolute counts'!L$1246*10000</f>
        <v>0</v>
      </c>
      <c r="M1047">
        <f>'Absolute counts'!M1047/'Absolute counts'!M$1246*10000</f>
        <v>0</v>
      </c>
      <c r="N1047">
        <f>'Absolute counts'!N1047/'Absolute counts'!N$1246*10000</f>
        <v>0</v>
      </c>
      <c r="O1047">
        <f>'Absolute counts'!O1047/'Absolute counts'!O$1246*10000</f>
        <v>0</v>
      </c>
      <c r="P1047">
        <f>'Absolute counts'!P1047/'Absolute counts'!P$1246*10000</f>
        <v>0</v>
      </c>
      <c r="Q1047">
        <f t="shared" si="64"/>
        <v>0</v>
      </c>
      <c r="R1047" t="str">
        <f t="shared" si="65"/>
        <v/>
      </c>
      <c r="S1047">
        <f t="shared" si="66"/>
        <v>0</v>
      </c>
      <c r="T1047">
        <f t="shared" si="67"/>
        <v>0</v>
      </c>
    </row>
    <row r="1048" spans="1:20" x14ac:dyDescent="0.25">
      <c r="A1048">
        <v>1057</v>
      </c>
      <c r="B1048" t="s">
        <v>1104</v>
      </c>
      <c r="C1048">
        <v>9100</v>
      </c>
      <c r="D1048">
        <v>315</v>
      </c>
      <c r="E1048" s="14">
        <f>'Absolute counts'!E1048/'Absolute counts'!E$1246*10000</f>
        <v>0</v>
      </c>
      <c r="F1048" s="14">
        <f>'Absolute counts'!F1048/'Absolute counts'!F$1246*10000</f>
        <v>0</v>
      </c>
      <c r="G1048" s="14">
        <f>'Absolute counts'!G1048/'Absolute counts'!G$1246*10000</f>
        <v>0</v>
      </c>
      <c r="H1048" s="14">
        <f>'Absolute counts'!H1048/'Absolute counts'!H$1246*10000</f>
        <v>0</v>
      </c>
      <c r="I1048" s="14">
        <f>'Absolute counts'!I1048/'Absolute counts'!I$1246*10000</f>
        <v>0</v>
      </c>
      <c r="J1048" s="14">
        <f>'Absolute counts'!J1048/'Absolute counts'!J$1246*10000</f>
        <v>0</v>
      </c>
      <c r="K1048" s="14">
        <f>'Absolute counts'!K1048/'Absolute counts'!K$1246*10000</f>
        <v>0</v>
      </c>
      <c r="L1048" s="14">
        <f>'Absolute counts'!L1048/'Absolute counts'!L$1246*10000</f>
        <v>0</v>
      </c>
      <c r="M1048">
        <f>'Absolute counts'!M1048/'Absolute counts'!M$1246*10000</f>
        <v>0</v>
      </c>
      <c r="N1048">
        <f>'Absolute counts'!N1048/'Absolute counts'!N$1246*10000</f>
        <v>0</v>
      </c>
      <c r="O1048">
        <f>'Absolute counts'!O1048/'Absolute counts'!O$1246*10000</f>
        <v>0</v>
      </c>
      <c r="P1048">
        <f>'Absolute counts'!P1048/'Absolute counts'!P$1246*10000</f>
        <v>0</v>
      </c>
      <c r="Q1048">
        <f t="shared" si="64"/>
        <v>0</v>
      </c>
      <c r="R1048" t="str">
        <f t="shared" si="65"/>
        <v/>
      </c>
      <c r="S1048">
        <f t="shared" si="66"/>
        <v>0</v>
      </c>
      <c r="T1048">
        <f t="shared" si="67"/>
        <v>0</v>
      </c>
    </row>
    <row r="1049" spans="1:20" x14ac:dyDescent="0.25">
      <c r="A1049">
        <v>1058</v>
      </c>
      <c r="B1049" t="s">
        <v>452</v>
      </c>
      <c r="C1049">
        <v>10200</v>
      </c>
      <c r="D1049">
        <v>677</v>
      </c>
      <c r="E1049" s="14">
        <f>'Absolute counts'!E1049/'Absolute counts'!E$1246*10000</f>
        <v>2.0916758274320961</v>
      </c>
      <c r="F1049" s="14">
        <f>'Absolute counts'!F1049/'Absolute counts'!F$1246*10000</f>
        <v>5.7060027427876268</v>
      </c>
      <c r="G1049" s="14">
        <f>'Absolute counts'!G1049/'Absolute counts'!G$1246*10000</f>
        <v>10.67866677381048</v>
      </c>
      <c r="H1049" s="14">
        <f>'Absolute counts'!H1049/'Absolute counts'!H$1246*10000</f>
        <v>14.97744989650071</v>
      </c>
      <c r="I1049" s="14">
        <f>'Absolute counts'!I1049/'Absolute counts'!I$1246*10000</f>
        <v>16.667426892005675</v>
      </c>
      <c r="J1049" s="14">
        <f>'Absolute counts'!J1049/'Absolute counts'!J$1246*10000</f>
        <v>22.767364460317875</v>
      </c>
      <c r="K1049" s="14">
        <f>'Absolute counts'!K1049/'Absolute counts'!K$1246*10000</f>
        <v>8.1647528467159471</v>
      </c>
      <c r="L1049" s="14">
        <f>'Absolute counts'!L1049/'Absolute counts'!L$1246*10000</f>
        <v>10.541273216499208</v>
      </c>
      <c r="M1049">
        <f>'Absolute counts'!M1049/'Absolute counts'!M$1246*10000</f>
        <v>7.8300851087318737</v>
      </c>
      <c r="N1049">
        <f>'Absolute counts'!N1049/'Absolute counts'!N$1246*10000</f>
        <v>21.847706375022412</v>
      </c>
      <c r="O1049">
        <f>'Absolute counts'!O1049/'Absolute counts'!O$1246*10000</f>
        <v>4.5771097615307053</v>
      </c>
      <c r="P1049">
        <f>'Absolute counts'!P1049/'Absolute counts'!P$1246*10000</f>
        <v>26.367164358666347</v>
      </c>
      <c r="Q1049">
        <f t="shared" si="64"/>
        <v>1</v>
      </c>
      <c r="R1049">
        <f t="shared" si="65"/>
        <v>0.58717182743546115</v>
      </c>
      <c r="S1049">
        <f t="shared" si="66"/>
        <v>11.579048491367201</v>
      </c>
      <c r="T1049">
        <f t="shared" si="67"/>
        <v>14.23266776409011</v>
      </c>
    </row>
    <row r="1050" spans="1:20" x14ac:dyDescent="0.25">
      <c r="A1050">
        <v>1059</v>
      </c>
      <c r="B1050" t="s">
        <v>1105</v>
      </c>
      <c r="C1050">
        <v>32400</v>
      </c>
      <c r="D1050">
        <v>589</v>
      </c>
      <c r="E1050" s="14">
        <f>'Absolute counts'!E1050/'Absolute counts'!E$1246*10000</f>
        <v>0</v>
      </c>
      <c r="F1050" s="14">
        <f>'Absolute counts'!F1050/'Absolute counts'!F$1246*10000</f>
        <v>0</v>
      </c>
      <c r="G1050" s="14">
        <f>'Absolute counts'!G1050/'Absolute counts'!G$1246*10000</f>
        <v>0</v>
      </c>
      <c r="H1050" s="14">
        <f>'Absolute counts'!H1050/'Absolute counts'!H$1246*10000</f>
        <v>0</v>
      </c>
      <c r="I1050" s="14">
        <f>'Absolute counts'!I1050/'Absolute counts'!I$1246*10000</f>
        <v>0</v>
      </c>
      <c r="J1050" s="14">
        <f>'Absolute counts'!J1050/'Absolute counts'!J$1246*10000</f>
        <v>0</v>
      </c>
      <c r="K1050" s="14">
        <f>'Absolute counts'!K1050/'Absolute counts'!K$1246*10000</f>
        <v>0</v>
      </c>
      <c r="L1050" s="14">
        <f>'Absolute counts'!L1050/'Absolute counts'!L$1246*10000</f>
        <v>0</v>
      </c>
      <c r="M1050">
        <f>'Absolute counts'!M1050/'Absolute counts'!M$1246*10000</f>
        <v>0</v>
      </c>
      <c r="N1050">
        <f>'Absolute counts'!N1050/'Absolute counts'!N$1246*10000</f>
        <v>0</v>
      </c>
      <c r="O1050">
        <f>'Absolute counts'!O1050/'Absolute counts'!O$1246*10000</f>
        <v>0</v>
      </c>
      <c r="P1050">
        <f>'Absolute counts'!P1050/'Absolute counts'!P$1246*10000</f>
        <v>0</v>
      </c>
      <c r="Q1050">
        <f t="shared" si="64"/>
        <v>0</v>
      </c>
      <c r="R1050" t="str">
        <f t="shared" si="65"/>
        <v/>
      </c>
      <c r="S1050">
        <f t="shared" si="66"/>
        <v>0</v>
      </c>
      <c r="T1050">
        <f t="shared" si="67"/>
        <v>0</v>
      </c>
    </row>
    <row r="1051" spans="1:20" x14ac:dyDescent="0.25">
      <c r="A1051">
        <v>1060</v>
      </c>
      <c r="B1051" t="s">
        <v>453</v>
      </c>
      <c r="C1051">
        <v>109500</v>
      </c>
      <c r="D1051">
        <v>877</v>
      </c>
      <c r="E1051" s="14">
        <f>'Absolute counts'!E1051/'Absolute counts'!E$1246*10000</f>
        <v>0</v>
      </c>
      <c r="F1051" s="14">
        <f>'Absolute counts'!F1051/'Absolute counts'!F$1246*10000</f>
        <v>0.86496863093602161</v>
      </c>
      <c r="G1051" s="14">
        <f>'Absolute counts'!G1051/'Absolute counts'!G$1246*10000</f>
        <v>0</v>
      </c>
      <c r="H1051" s="14">
        <f>'Absolute counts'!H1051/'Absolute counts'!H$1246*10000</f>
        <v>0</v>
      </c>
      <c r="I1051" s="14">
        <f>'Absolute counts'!I1051/'Absolute counts'!I$1246*10000</f>
        <v>1.2327978470418399E-2</v>
      </c>
      <c r="J1051" s="14">
        <f>'Absolute counts'!J1051/'Absolute counts'!J$1246*10000</f>
        <v>0</v>
      </c>
      <c r="K1051" s="14">
        <f>'Absolute counts'!K1051/'Absolute counts'!K$1246*10000</f>
        <v>0</v>
      </c>
      <c r="L1051" s="14">
        <f>'Absolute counts'!L1051/'Absolute counts'!L$1246*10000</f>
        <v>0</v>
      </c>
      <c r="M1051">
        <f>'Absolute counts'!M1051/'Absolute counts'!M$1246*10000</f>
        <v>0</v>
      </c>
      <c r="N1051">
        <f>'Absolute counts'!N1051/'Absolute counts'!N$1246*10000</f>
        <v>0.13660152481452073</v>
      </c>
      <c r="O1051">
        <f>'Absolute counts'!O1051/'Absolute counts'!O$1246*10000</f>
        <v>0</v>
      </c>
      <c r="P1051">
        <f>'Absolute counts'!P1051/'Absolute counts'!P$1246*10000</f>
        <v>0</v>
      </c>
      <c r="Q1051">
        <f t="shared" si="64"/>
        <v>1</v>
      </c>
      <c r="R1051">
        <f t="shared" si="65"/>
        <v>0.52733400506270445</v>
      </c>
      <c r="S1051">
        <f t="shared" si="66"/>
        <v>0.12532808705806286</v>
      </c>
      <c r="T1051">
        <f t="shared" si="67"/>
        <v>2.7320304962904145E-2</v>
      </c>
    </row>
    <row r="1052" spans="1:20" x14ac:dyDescent="0.25">
      <c r="A1052">
        <v>1061</v>
      </c>
      <c r="B1052" t="s">
        <v>454</v>
      </c>
      <c r="C1052">
        <v>82500</v>
      </c>
      <c r="D1052">
        <v>1100</v>
      </c>
      <c r="E1052" s="14">
        <f>'Absolute counts'!E1052/'Absolute counts'!E$1246*10000</f>
        <v>5.8799331593368924</v>
      </c>
      <c r="F1052" s="14">
        <f>'Absolute counts'!F1052/'Absolute counts'!F$1246*10000</f>
        <v>2.0368616147848253</v>
      </c>
      <c r="G1052" s="14">
        <f>'Absolute counts'!G1052/'Absolute counts'!G$1246*10000</f>
        <v>0</v>
      </c>
      <c r="H1052" s="14">
        <f>'Absolute counts'!H1052/'Absolute counts'!H$1246*10000</f>
        <v>9.2016324886295742</v>
      </c>
      <c r="I1052" s="14">
        <f>'Absolute counts'!I1052/'Absolute counts'!I$1246*10000</f>
        <v>4.3147924646464393</v>
      </c>
      <c r="J1052" s="14">
        <f>'Absolute counts'!J1052/'Absolute counts'!J$1246*10000</f>
        <v>0.78208503871320934</v>
      </c>
      <c r="K1052" s="14">
        <f>'Absolute counts'!K1052/'Absolute counts'!K$1246*10000</f>
        <v>7.9669906670377069</v>
      </c>
      <c r="L1052" s="14">
        <f>'Absolute counts'!L1052/'Absolute counts'!L$1246*10000</f>
        <v>0.24186477743401627</v>
      </c>
      <c r="M1052">
        <f>'Absolute counts'!M1052/'Absolute counts'!M$1246*10000</f>
        <v>2.0444086445775129E-2</v>
      </c>
      <c r="N1052">
        <f>'Absolute counts'!N1052/'Absolute counts'!N$1246*10000</f>
        <v>6.2665949508661383</v>
      </c>
      <c r="O1052">
        <f>'Absolute counts'!O1052/'Absolute counts'!O$1246*10000</f>
        <v>0.87227706520974502</v>
      </c>
      <c r="P1052">
        <f>'Absolute counts'!P1052/'Absolute counts'!P$1246*10000</f>
        <v>5.2132796450595063</v>
      </c>
      <c r="Q1052">
        <f t="shared" si="64"/>
        <v>1</v>
      </c>
      <c r="R1052">
        <f t="shared" si="65"/>
        <v>0.38155828729490027</v>
      </c>
      <c r="S1052">
        <f t="shared" si="66"/>
        <v>4.311756490449806</v>
      </c>
      <c r="T1052">
        <f t="shared" si="67"/>
        <v>2.5228921050030362</v>
      </c>
    </row>
    <row r="1053" spans="1:20" x14ac:dyDescent="0.25">
      <c r="A1053">
        <v>1062</v>
      </c>
      <c r="B1053" t="s">
        <v>455</v>
      </c>
      <c r="C1053">
        <v>4800</v>
      </c>
      <c r="D1053">
        <v>329</v>
      </c>
      <c r="E1053" s="14">
        <f>'Absolute counts'!E1053/'Absolute counts'!E$1246*10000</f>
        <v>23.984549487888035</v>
      </c>
      <c r="F1053" s="14">
        <f>'Absolute counts'!F1053/'Absolute counts'!F$1246*10000</f>
        <v>11.398054378624673</v>
      </c>
      <c r="G1053" s="14">
        <f>'Absolute counts'!G1053/'Absolute counts'!G$1246*10000</f>
        <v>9.625085938267306</v>
      </c>
      <c r="H1053" s="14">
        <f>'Absolute counts'!H1053/'Absolute counts'!H$1246*10000</f>
        <v>9.9188409910600726</v>
      </c>
      <c r="I1053" s="14">
        <f>'Absolute counts'!I1053/'Absolute counts'!I$1246*10000</f>
        <v>17.24684188011534</v>
      </c>
      <c r="J1053" s="14">
        <f>'Absolute counts'!J1053/'Absolute counts'!J$1246*10000</f>
        <v>22.854262797952675</v>
      </c>
      <c r="K1053" s="14">
        <f>'Absolute counts'!K1053/'Absolute counts'!K$1246*10000</f>
        <v>26.401250987045163</v>
      </c>
      <c r="L1053" s="14">
        <f>'Absolute counts'!L1053/'Absolute counts'!L$1246*10000</f>
        <v>8.3644902195930637</v>
      </c>
      <c r="M1053">
        <f>'Absolute counts'!M1053/'Absolute counts'!M$1246*10000</f>
        <v>14.740186327403867</v>
      </c>
      <c r="N1053">
        <f>'Absolute counts'!N1053/'Absolute counts'!N$1246*10000</f>
        <v>16.56293488376064</v>
      </c>
      <c r="O1053">
        <f>'Absolute counts'!O1053/'Absolute counts'!O$1246*10000</f>
        <v>24.733275494173093</v>
      </c>
      <c r="P1053">
        <f>'Absolute counts'!P1053/'Absolute counts'!P$1246*10000</f>
        <v>26.695272867795968</v>
      </c>
      <c r="Q1053">
        <f t="shared" si="64"/>
        <v>1</v>
      </c>
      <c r="R1053">
        <f t="shared" si="65"/>
        <v>0.8423856931539786</v>
      </c>
      <c r="S1053">
        <f t="shared" si="66"/>
        <v>17.346983780136178</v>
      </c>
      <c r="T1053">
        <f t="shared" si="67"/>
        <v>18.219231958545326</v>
      </c>
    </row>
    <row r="1054" spans="1:20" x14ac:dyDescent="0.25">
      <c r="A1054">
        <v>1063</v>
      </c>
      <c r="B1054" t="s">
        <v>1106</v>
      </c>
      <c r="C1054">
        <v>117300</v>
      </c>
      <c r="D1054">
        <v>1032</v>
      </c>
      <c r="E1054" s="14">
        <f>'Absolute counts'!E1054/'Absolute counts'!E$1246*10000</f>
        <v>0</v>
      </c>
      <c r="F1054" s="14">
        <f>'Absolute counts'!F1054/'Absolute counts'!F$1246*10000</f>
        <v>0</v>
      </c>
      <c r="G1054" s="14">
        <f>'Absolute counts'!G1054/'Absolute counts'!G$1246*10000</f>
        <v>0</v>
      </c>
      <c r="H1054" s="14">
        <f>'Absolute counts'!H1054/'Absolute counts'!H$1246*10000</f>
        <v>0</v>
      </c>
      <c r="I1054" s="14">
        <f>'Absolute counts'!I1054/'Absolute counts'!I$1246*10000</f>
        <v>0</v>
      </c>
      <c r="J1054" s="14">
        <f>'Absolute counts'!J1054/'Absolute counts'!J$1246*10000</f>
        <v>0</v>
      </c>
      <c r="K1054" s="14">
        <f>'Absolute counts'!K1054/'Absolute counts'!K$1246*10000</f>
        <v>0</v>
      </c>
      <c r="L1054" s="14">
        <f>'Absolute counts'!L1054/'Absolute counts'!L$1246*10000</f>
        <v>0</v>
      </c>
      <c r="M1054">
        <f>'Absolute counts'!M1054/'Absolute counts'!M$1246*10000</f>
        <v>0</v>
      </c>
      <c r="N1054">
        <f>'Absolute counts'!N1054/'Absolute counts'!N$1246*10000</f>
        <v>0</v>
      </c>
      <c r="O1054">
        <f>'Absolute counts'!O1054/'Absolute counts'!O$1246*10000</f>
        <v>0</v>
      </c>
      <c r="P1054">
        <f>'Absolute counts'!P1054/'Absolute counts'!P$1246*10000</f>
        <v>0</v>
      </c>
      <c r="Q1054">
        <f t="shared" si="64"/>
        <v>0</v>
      </c>
      <c r="R1054" t="str">
        <f t="shared" si="65"/>
        <v/>
      </c>
      <c r="S1054">
        <f t="shared" si="66"/>
        <v>0</v>
      </c>
      <c r="T1054">
        <f t="shared" si="67"/>
        <v>0</v>
      </c>
    </row>
    <row r="1055" spans="1:20" x14ac:dyDescent="0.25">
      <c r="A1055">
        <v>1064</v>
      </c>
      <c r="B1055" t="s">
        <v>1107</v>
      </c>
      <c r="C1055">
        <v>60600</v>
      </c>
      <c r="D1055">
        <v>1017</v>
      </c>
      <c r="E1055" s="14">
        <f>'Absolute counts'!E1055/'Absolute counts'!E$1246*10000</f>
        <v>0</v>
      </c>
      <c r="F1055" s="14">
        <f>'Absolute counts'!F1055/'Absolute counts'!F$1246*10000</f>
        <v>0</v>
      </c>
      <c r="G1055" s="14">
        <f>'Absolute counts'!G1055/'Absolute counts'!G$1246*10000</f>
        <v>0</v>
      </c>
      <c r="H1055" s="14">
        <f>'Absolute counts'!H1055/'Absolute counts'!H$1246*10000</f>
        <v>0</v>
      </c>
      <c r="I1055" s="14">
        <f>'Absolute counts'!I1055/'Absolute counts'!I$1246*10000</f>
        <v>0</v>
      </c>
      <c r="J1055" s="14">
        <f>'Absolute counts'!J1055/'Absolute counts'!J$1246*10000</f>
        <v>0</v>
      </c>
      <c r="K1055" s="14">
        <f>'Absolute counts'!K1055/'Absolute counts'!K$1246*10000</f>
        <v>0</v>
      </c>
      <c r="L1055" s="14">
        <f>'Absolute counts'!L1055/'Absolute counts'!L$1246*10000</f>
        <v>0</v>
      </c>
      <c r="M1055">
        <f>'Absolute counts'!M1055/'Absolute counts'!M$1246*10000</f>
        <v>0</v>
      </c>
      <c r="N1055">
        <f>'Absolute counts'!N1055/'Absolute counts'!N$1246*10000</f>
        <v>0</v>
      </c>
      <c r="O1055">
        <f>'Absolute counts'!O1055/'Absolute counts'!O$1246*10000</f>
        <v>0</v>
      </c>
      <c r="P1055">
        <f>'Absolute counts'!P1055/'Absolute counts'!P$1246*10000</f>
        <v>0</v>
      </c>
      <c r="Q1055">
        <f t="shared" si="64"/>
        <v>0</v>
      </c>
      <c r="R1055" t="str">
        <f t="shared" si="65"/>
        <v/>
      </c>
      <c r="S1055">
        <f t="shared" si="66"/>
        <v>0</v>
      </c>
      <c r="T1055">
        <f t="shared" si="67"/>
        <v>0</v>
      </c>
    </row>
    <row r="1056" spans="1:20" x14ac:dyDescent="0.25">
      <c r="A1056">
        <v>1065</v>
      </c>
      <c r="B1056" t="s">
        <v>1108</v>
      </c>
      <c r="C1056">
        <v>84600</v>
      </c>
      <c r="D1056">
        <v>343</v>
      </c>
      <c r="E1056" s="14">
        <f>'Absolute counts'!E1056/'Absolute counts'!E$1246*10000</f>
        <v>0</v>
      </c>
      <c r="F1056" s="14">
        <f>'Absolute counts'!F1056/'Absolute counts'!F$1246*10000</f>
        <v>0</v>
      </c>
      <c r="G1056" s="14">
        <f>'Absolute counts'!G1056/'Absolute counts'!G$1246*10000</f>
        <v>0</v>
      </c>
      <c r="H1056" s="14">
        <f>'Absolute counts'!H1056/'Absolute counts'!H$1246*10000</f>
        <v>0</v>
      </c>
      <c r="I1056" s="14">
        <f>'Absolute counts'!I1056/'Absolute counts'!I$1246*10000</f>
        <v>0</v>
      </c>
      <c r="J1056" s="14">
        <f>'Absolute counts'!J1056/'Absolute counts'!J$1246*10000</f>
        <v>0</v>
      </c>
      <c r="K1056" s="14">
        <f>'Absolute counts'!K1056/'Absolute counts'!K$1246*10000</f>
        <v>0</v>
      </c>
      <c r="L1056" s="14">
        <f>'Absolute counts'!L1056/'Absolute counts'!L$1246*10000</f>
        <v>0</v>
      </c>
      <c r="M1056">
        <f>'Absolute counts'!M1056/'Absolute counts'!M$1246*10000</f>
        <v>0</v>
      </c>
      <c r="N1056">
        <f>'Absolute counts'!N1056/'Absolute counts'!N$1246*10000</f>
        <v>0</v>
      </c>
      <c r="O1056">
        <f>'Absolute counts'!O1056/'Absolute counts'!O$1246*10000</f>
        <v>0</v>
      </c>
      <c r="P1056">
        <f>'Absolute counts'!P1056/'Absolute counts'!P$1246*10000</f>
        <v>0</v>
      </c>
      <c r="Q1056">
        <f t="shared" si="64"/>
        <v>0</v>
      </c>
      <c r="R1056" t="str">
        <f t="shared" si="65"/>
        <v/>
      </c>
      <c r="S1056">
        <f t="shared" si="66"/>
        <v>0</v>
      </c>
      <c r="T1056">
        <f t="shared" si="67"/>
        <v>0</v>
      </c>
    </row>
    <row r="1057" spans="1:20" x14ac:dyDescent="0.25">
      <c r="A1057">
        <v>1066</v>
      </c>
      <c r="B1057" t="s">
        <v>456</v>
      </c>
      <c r="C1057">
        <v>15000</v>
      </c>
      <c r="D1057">
        <v>394</v>
      </c>
      <c r="E1057" s="14">
        <f>'Absolute counts'!E1057/'Absolute counts'!E$1246*10000</f>
        <v>1.9173695084794216</v>
      </c>
      <c r="F1057" s="14">
        <f>'Absolute counts'!F1057/'Absolute counts'!F$1246*10000</f>
        <v>3.5575322723981535</v>
      </c>
      <c r="G1057" s="14">
        <f>'Absolute counts'!G1057/'Absolute counts'!G$1246*10000</f>
        <v>13.607264350574559</v>
      </c>
      <c r="H1057" s="14">
        <f>'Absolute counts'!H1057/'Absolute counts'!H$1246*10000</f>
        <v>4.0743546840200606</v>
      </c>
      <c r="I1057" s="14">
        <f>'Absolute counts'!I1057/'Absolute counts'!I$1246*10000</f>
        <v>2.194380167734475</v>
      </c>
      <c r="J1057" s="14">
        <f>'Absolute counts'!J1057/'Absolute counts'!J$1246*10000</f>
        <v>7.0387653484188846</v>
      </c>
      <c r="K1057" s="14">
        <f>'Absolute counts'!K1057/'Absolute counts'!K$1246*10000</f>
        <v>1.6103491773799619</v>
      </c>
      <c r="L1057" s="14">
        <f>'Absolute counts'!L1057/'Absolute counts'!L$1246*10000</f>
        <v>8.1629362383980482</v>
      </c>
      <c r="M1057">
        <f>'Absolute counts'!M1057/'Absolute counts'!M$1246*10000</f>
        <v>5.744788291262811</v>
      </c>
      <c r="N1057">
        <f>'Absolute counts'!N1057/'Absolute counts'!N$1246*10000</f>
        <v>1.9721845145096433</v>
      </c>
      <c r="O1057">
        <f>'Absolute counts'!O1057/'Absolute counts'!O$1246*10000</f>
        <v>11.170774028653831</v>
      </c>
      <c r="P1057">
        <f>'Absolute counts'!P1057/'Absolute counts'!P$1246*10000</f>
        <v>1.3580046627864799</v>
      </c>
      <c r="Q1057">
        <f t="shared" si="64"/>
        <v>1</v>
      </c>
      <c r="R1057">
        <f t="shared" si="65"/>
        <v>0.74587416890124825</v>
      </c>
      <c r="S1057">
        <f t="shared" si="66"/>
        <v>4.8571450727150731</v>
      </c>
      <c r="T1057">
        <f t="shared" si="67"/>
        <v>5.6817375471221627</v>
      </c>
    </row>
    <row r="1058" spans="1:20" x14ac:dyDescent="0.25">
      <c r="A1058">
        <v>1067</v>
      </c>
      <c r="B1058" t="s">
        <v>1109</v>
      </c>
      <c r="C1058">
        <v>32700</v>
      </c>
      <c r="D1058">
        <v>589</v>
      </c>
      <c r="E1058" s="14">
        <f>'Absolute counts'!E1058/'Absolute counts'!E$1246*10000</f>
        <v>0</v>
      </c>
      <c r="F1058" s="14">
        <f>'Absolute counts'!F1058/'Absolute counts'!F$1246*10000</f>
        <v>0</v>
      </c>
      <c r="G1058" s="14">
        <f>'Absolute counts'!G1058/'Absolute counts'!G$1246*10000</f>
        <v>0</v>
      </c>
      <c r="H1058" s="14">
        <f>'Absolute counts'!H1058/'Absolute counts'!H$1246*10000</f>
        <v>0</v>
      </c>
      <c r="I1058" s="14">
        <f>'Absolute counts'!I1058/'Absolute counts'!I$1246*10000</f>
        <v>0</v>
      </c>
      <c r="J1058" s="14">
        <f>'Absolute counts'!J1058/'Absolute counts'!J$1246*10000</f>
        <v>0</v>
      </c>
      <c r="K1058" s="14">
        <f>'Absolute counts'!K1058/'Absolute counts'!K$1246*10000</f>
        <v>0</v>
      </c>
      <c r="L1058" s="14">
        <f>'Absolute counts'!L1058/'Absolute counts'!L$1246*10000</f>
        <v>0</v>
      </c>
      <c r="M1058">
        <f>'Absolute counts'!M1058/'Absolute counts'!M$1246*10000</f>
        <v>0</v>
      </c>
      <c r="N1058">
        <f>'Absolute counts'!N1058/'Absolute counts'!N$1246*10000</f>
        <v>0</v>
      </c>
      <c r="O1058">
        <f>'Absolute counts'!O1058/'Absolute counts'!O$1246*10000</f>
        <v>0</v>
      </c>
      <c r="P1058">
        <f>'Absolute counts'!P1058/'Absolute counts'!P$1246*10000</f>
        <v>0</v>
      </c>
      <c r="Q1058">
        <f t="shared" si="64"/>
        <v>0</v>
      </c>
      <c r="R1058" t="str">
        <f t="shared" si="65"/>
        <v/>
      </c>
      <c r="S1058">
        <f t="shared" si="66"/>
        <v>0</v>
      </c>
      <c r="T1058">
        <f t="shared" si="67"/>
        <v>0</v>
      </c>
    </row>
    <row r="1059" spans="1:20" x14ac:dyDescent="0.25">
      <c r="A1059">
        <v>1068</v>
      </c>
      <c r="B1059" t="s">
        <v>1110</v>
      </c>
      <c r="C1059">
        <v>114800</v>
      </c>
      <c r="D1059">
        <v>824</v>
      </c>
      <c r="E1059" s="14">
        <f>'Absolute counts'!E1059/'Absolute counts'!E$1246*10000</f>
        <v>0</v>
      </c>
      <c r="F1059" s="14">
        <f>'Absolute counts'!F1059/'Absolute counts'!F$1246*10000</f>
        <v>0</v>
      </c>
      <c r="G1059" s="14">
        <f>'Absolute counts'!G1059/'Absolute counts'!G$1246*10000</f>
        <v>0</v>
      </c>
      <c r="H1059" s="14">
        <f>'Absolute counts'!H1059/'Absolute counts'!H$1246*10000</f>
        <v>0</v>
      </c>
      <c r="I1059" s="14">
        <f>'Absolute counts'!I1059/'Absolute counts'!I$1246*10000</f>
        <v>0</v>
      </c>
      <c r="J1059" s="14">
        <f>'Absolute counts'!J1059/'Absolute counts'!J$1246*10000</f>
        <v>0</v>
      </c>
      <c r="K1059" s="14">
        <f>'Absolute counts'!K1059/'Absolute counts'!K$1246*10000</f>
        <v>0</v>
      </c>
      <c r="L1059" s="14">
        <f>'Absolute counts'!L1059/'Absolute counts'!L$1246*10000</f>
        <v>0</v>
      </c>
      <c r="M1059">
        <f>'Absolute counts'!M1059/'Absolute counts'!M$1246*10000</f>
        <v>0</v>
      </c>
      <c r="N1059">
        <f>'Absolute counts'!N1059/'Absolute counts'!N$1246*10000</f>
        <v>0</v>
      </c>
      <c r="O1059">
        <f>'Absolute counts'!O1059/'Absolute counts'!O$1246*10000</f>
        <v>0</v>
      </c>
      <c r="P1059">
        <f>'Absolute counts'!P1059/'Absolute counts'!P$1246*10000</f>
        <v>0</v>
      </c>
      <c r="Q1059">
        <f t="shared" si="64"/>
        <v>0</v>
      </c>
      <c r="R1059" t="str">
        <f t="shared" si="65"/>
        <v/>
      </c>
      <c r="S1059">
        <f t="shared" si="66"/>
        <v>0</v>
      </c>
      <c r="T1059">
        <f t="shared" si="67"/>
        <v>0</v>
      </c>
    </row>
    <row r="1060" spans="1:20" x14ac:dyDescent="0.25">
      <c r="A1060">
        <v>1069</v>
      </c>
      <c r="B1060" t="s">
        <v>1111</v>
      </c>
      <c r="C1060">
        <v>95600</v>
      </c>
      <c r="D1060">
        <v>370</v>
      </c>
      <c r="E1060" s="14">
        <f>'Absolute counts'!E1060/'Absolute counts'!E$1246*10000</f>
        <v>0</v>
      </c>
      <c r="F1060" s="14">
        <f>'Absolute counts'!F1060/'Absolute counts'!F$1246*10000</f>
        <v>0</v>
      </c>
      <c r="G1060" s="14">
        <f>'Absolute counts'!G1060/'Absolute counts'!G$1246*10000</f>
        <v>0</v>
      </c>
      <c r="H1060" s="14">
        <f>'Absolute counts'!H1060/'Absolute counts'!H$1246*10000</f>
        <v>0</v>
      </c>
      <c r="I1060" s="14">
        <f>'Absolute counts'!I1060/'Absolute counts'!I$1246*10000</f>
        <v>0</v>
      </c>
      <c r="J1060" s="14">
        <f>'Absolute counts'!J1060/'Absolute counts'!J$1246*10000</f>
        <v>0</v>
      </c>
      <c r="K1060" s="14">
        <f>'Absolute counts'!K1060/'Absolute counts'!K$1246*10000</f>
        <v>0</v>
      </c>
      <c r="L1060" s="14">
        <f>'Absolute counts'!L1060/'Absolute counts'!L$1246*10000</f>
        <v>0</v>
      </c>
      <c r="M1060">
        <f>'Absolute counts'!M1060/'Absolute counts'!M$1246*10000</f>
        <v>0</v>
      </c>
      <c r="N1060">
        <f>'Absolute counts'!N1060/'Absolute counts'!N$1246*10000</f>
        <v>0</v>
      </c>
      <c r="O1060">
        <f>'Absolute counts'!O1060/'Absolute counts'!O$1246*10000</f>
        <v>0</v>
      </c>
      <c r="P1060">
        <f>'Absolute counts'!P1060/'Absolute counts'!P$1246*10000</f>
        <v>0</v>
      </c>
      <c r="Q1060">
        <f t="shared" si="64"/>
        <v>0</v>
      </c>
      <c r="R1060" t="str">
        <f t="shared" si="65"/>
        <v/>
      </c>
      <c r="S1060">
        <f t="shared" si="66"/>
        <v>0</v>
      </c>
      <c r="T1060">
        <f t="shared" si="67"/>
        <v>0</v>
      </c>
    </row>
    <row r="1061" spans="1:20" x14ac:dyDescent="0.25">
      <c r="A1061">
        <v>1070</v>
      </c>
      <c r="B1061" t="s">
        <v>1112</v>
      </c>
      <c r="C1061">
        <v>4600</v>
      </c>
      <c r="D1061">
        <v>329</v>
      </c>
      <c r="E1061" s="14">
        <f>'Absolute counts'!E1061/'Absolute counts'!E$1246*10000</f>
        <v>42.786391092249872</v>
      </c>
      <c r="F1061" s="14">
        <f>'Absolute counts'!F1061/'Absolute counts'!F$1246*10000</f>
        <v>14.913733330171082</v>
      </c>
      <c r="G1061" s="14">
        <f>'Absolute counts'!G1061/'Absolute counts'!G$1246*10000</f>
        <v>55.821926981490904</v>
      </c>
      <c r="H1061" s="14">
        <f>'Absolute counts'!H1061/'Absolute counts'!H$1246*10000</f>
        <v>67.226852286330995</v>
      </c>
      <c r="I1061" s="14">
        <f>'Absolute counts'!I1061/'Absolute counts'!I$1246*10000</f>
        <v>65.609501419566726</v>
      </c>
      <c r="J1061" s="14">
        <f>'Absolute counts'!J1061/'Absolute counts'!J$1246*10000</f>
        <v>47.533390686236167</v>
      </c>
      <c r="K1061" s="14">
        <f>'Absolute counts'!K1061/'Absolute counts'!K$1246*10000</f>
        <v>26.853278826309719</v>
      </c>
      <c r="L1061" s="14">
        <f>'Absolute counts'!L1061/'Absolute counts'!L$1246*10000</f>
        <v>25.295024639974201</v>
      </c>
      <c r="M1061">
        <f>'Absolute counts'!M1061/'Absolute counts'!M$1246*10000</f>
        <v>38.046444875587511</v>
      </c>
      <c r="N1061">
        <f>'Absolute counts'!N1061/'Absolute counts'!N$1246*10000</f>
        <v>83.668433948893963</v>
      </c>
      <c r="O1061">
        <f>'Absolute counts'!O1061/'Absolute counts'!O$1246*10000</f>
        <v>36.457429596454617</v>
      </c>
      <c r="P1061">
        <f>'Absolute counts'!P1061/'Absolute counts'!P$1246*10000</f>
        <v>49.671982632122912</v>
      </c>
      <c r="Q1061">
        <f t="shared" si="64"/>
        <v>1</v>
      </c>
      <c r="R1061">
        <f t="shared" si="65"/>
        <v>0.94825252837327612</v>
      </c>
      <c r="S1061">
        <f t="shared" si="66"/>
        <v>45.820724946050781</v>
      </c>
      <c r="T1061">
        <f t="shared" si="67"/>
        <v>46.627863138606635</v>
      </c>
    </row>
    <row r="1062" spans="1:20" x14ac:dyDescent="0.25">
      <c r="A1062">
        <v>1071</v>
      </c>
      <c r="B1062" t="s">
        <v>1113</v>
      </c>
      <c r="C1062">
        <v>117400</v>
      </c>
      <c r="D1062">
        <v>1032</v>
      </c>
      <c r="E1062" s="14">
        <f>'Absolute counts'!E1062/'Absolute counts'!E$1246*10000</f>
        <v>0</v>
      </c>
      <c r="F1062" s="14">
        <f>'Absolute counts'!F1062/'Absolute counts'!F$1246*10000</f>
        <v>0</v>
      </c>
      <c r="G1062" s="14">
        <f>'Absolute counts'!G1062/'Absolute counts'!G$1246*10000</f>
        <v>0</v>
      </c>
      <c r="H1062" s="14">
        <f>'Absolute counts'!H1062/'Absolute counts'!H$1246*10000</f>
        <v>0</v>
      </c>
      <c r="I1062" s="14">
        <f>'Absolute counts'!I1062/'Absolute counts'!I$1246*10000</f>
        <v>0</v>
      </c>
      <c r="J1062" s="14">
        <f>'Absolute counts'!J1062/'Absolute counts'!J$1246*10000</f>
        <v>0</v>
      </c>
      <c r="K1062" s="14">
        <f>'Absolute counts'!K1062/'Absolute counts'!K$1246*10000</f>
        <v>0</v>
      </c>
      <c r="L1062" s="14">
        <f>'Absolute counts'!L1062/'Absolute counts'!L$1246*10000</f>
        <v>0</v>
      </c>
      <c r="M1062">
        <f>'Absolute counts'!M1062/'Absolute counts'!M$1246*10000</f>
        <v>0</v>
      </c>
      <c r="N1062">
        <f>'Absolute counts'!N1062/'Absolute counts'!N$1246*10000</f>
        <v>0</v>
      </c>
      <c r="O1062">
        <f>'Absolute counts'!O1062/'Absolute counts'!O$1246*10000</f>
        <v>0</v>
      </c>
      <c r="P1062">
        <f>'Absolute counts'!P1062/'Absolute counts'!P$1246*10000</f>
        <v>0</v>
      </c>
      <c r="Q1062">
        <f t="shared" si="64"/>
        <v>0</v>
      </c>
      <c r="R1062" t="str">
        <f t="shared" si="65"/>
        <v/>
      </c>
      <c r="S1062">
        <f t="shared" si="66"/>
        <v>0</v>
      </c>
      <c r="T1062">
        <f t="shared" si="67"/>
        <v>0</v>
      </c>
    </row>
    <row r="1063" spans="1:20" x14ac:dyDescent="0.25">
      <c r="A1063">
        <v>1072</v>
      </c>
      <c r="B1063" t="s">
        <v>1114</v>
      </c>
      <c r="C1063">
        <v>65200</v>
      </c>
      <c r="D1063">
        <v>475</v>
      </c>
      <c r="E1063" s="14">
        <f>'Absolute counts'!E1063/'Absolute counts'!E$1246*10000</f>
        <v>0</v>
      </c>
      <c r="F1063" s="14">
        <f>'Absolute counts'!F1063/'Absolute counts'!F$1246*10000</f>
        <v>0</v>
      </c>
      <c r="G1063" s="14">
        <f>'Absolute counts'!G1063/'Absolute counts'!G$1246*10000</f>
        <v>0</v>
      </c>
      <c r="H1063" s="14">
        <f>'Absolute counts'!H1063/'Absolute counts'!H$1246*10000</f>
        <v>0</v>
      </c>
      <c r="I1063" s="14">
        <f>'Absolute counts'!I1063/'Absolute counts'!I$1246*10000</f>
        <v>0</v>
      </c>
      <c r="J1063" s="14">
        <f>'Absolute counts'!J1063/'Absolute counts'!J$1246*10000</f>
        <v>0</v>
      </c>
      <c r="K1063" s="14">
        <f>'Absolute counts'!K1063/'Absolute counts'!K$1246*10000</f>
        <v>0</v>
      </c>
      <c r="L1063" s="14">
        <f>'Absolute counts'!L1063/'Absolute counts'!L$1246*10000</f>
        <v>0</v>
      </c>
      <c r="M1063">
        <f>'Absolute counts'!M1063/'Absolute counts'!M$1246*10000</f>
        <v>0</v>
      </c>
      <c r="N1063">
        <f>'Absolute counts'!N1063/'Absolute counts'!N$1246*10000</f>
        <v>0</v>
      </c>
      <c r="O1063">
        <f>'Absolute counts'!O1063/'Absolute counts'!O$1246*10000</f>
        <v>0</v>
      </c>
      <c r="P1063">
        <f>'Absolute counts'!P1063/'Absolute counts'!P$1246*10000</f>
        <v>0</v>
      </c>
      <c r="Q1063">
        <f t="shared" si="64"/>
        <v>0</v>
      </c>
      <c r="R1063" t="str">
        <f t="shared" si="65"/>
        <v/>
      </c>
      <c r="S1063">
        <f t="shared" si="66"/>
        <v>0</v>
      </c>
      <c r="T1063">
        <f t="shared" si="67"/>
        <v>0</v>
      </c>
    </row>
    <row r="1064" spans="1:20" x14ac:dyDescent="0.25">
      <c r="A1064">
        <v>1073</v>
      </c>
      <c r="B1064" t="s">
        <v>1115</v>
      </c>
      <c r="C1064">
        <v>59600</v>
      </c>
      <c r="D1064">
        <v>528</v>
      </c>
      <c r="E1064" s="14">
        <f>'Absolute counts'!E1064/'Absolute counts'!E$1246*10000</f>
        <v>0</v>
      </c>
      <c r="F1064" s="14">
        <f>'Absolute counts'!F1064/'Absolute counts'!F$1246*10000</f>
        <v>0</v>
      </c>
      <c r="G1064" s="14">
        <f>'Absolute counts'!G1064/'Absolute counts'!G$1246*10000</f>
        <v>0</v>
      </c>
      <c r="H1064" s="14">
        <f>'Absolute counts'!H1064/'Absolute counts'!H$1246*10000</f>
        <v>0</v>
      </c>
      <c r="I1064" s="14">
        <f>'Absolute counts'!I1064/'Absolute counts'!I$1246*10000</f>
        <v>0</v>
      </c>
      <c r="J1064" s="14">
        <f>'Absolute counts'!J1064/'Absolute counts'!J$1246*10000</f>
        <v>0</v>
      </c>
      <c r="K1064" s="14">
        <f>'Absolute counts'!K1064/'Absolute counts'!K$1246*10000</f>
        <v>0</v>
      </c>
      <c r="L1064" s="14">
        <f>'Absolute counts'!L1064/'Absolute counts'!L$1246*10000</f>
        <v>0</v>
      </c>
      <c r="M1064">
        <f>'Absolute counts'!M1064/'Absolute counts'!M$1246*10000</f>
        <v>0</v>
      </c>
      <c r="N1064">
        <f>'Absolute counts'!N1064/'Absolute counts'!N$1246*10000</f>
        <v>0</v>
      </c>
      <c r="O1064">
        <f>'Absolute counts'!O1064/'Absolute counts'!O$1246*10000</f>
        <v>0</v>
      </c>
      <c r="P1064">
        <f>'Absolute counts'!P1064/'Absolute counts'!P$1246*10000</f>
        <v>0</v>
      </c>
      <c r="Q1064">
        <f t="shared" si="64"/>
        <v>0</v>
      </c>
      <c r="R1064" t="str">
        <f t="shared" si="65"/>
        <v/>
      </c>
      <c r="S1064">
        <f t="shared" si="66"/>
        <v>0</v>
      </c>
      <c r="T1064">
        <f t="shared" si="67"/>
        <v>0</v>
      </c>
    </row>
    <row r="1065" spans="1:20" x14ac:dyDescent="0.25">
      <c r="A1065">
        <v>1074</v>
      </c>
      <c r="B1065" t="s">
        <v>457</v>
      </c>
      <c r="C1065">
        <v>14200</v>
      </c>
      <c r="D1065">
        <v>402</v>
      </c>
      <c r="E1065" s="14">
        <f>'Absolute counts'!E1065/'Absolute counts'!E$1246*10000</f>
        <v>0.25564926779725622</v>
      </c>
      <c r="F1065" s="14">
        <f>'Absolute counts'!F1065/'Absolute counts'!F$1246*10000</f>
        <v>5.0363496091597382</v>
      </c>
      <c r="G1065" s="14">
        <f>'Absolute counts'!G1065/'Absolute counts'!G$1246*10000</f>
        <v>0.60714827810962591</v>
      </c>
      <c r="H1065" s="14">
        <f>'Absolute counts'!H1065/'Absolute counts'!H$1246*10000</f>
        <v>1.4649365156027183</v>
      </c>
      <c r="I1065" s="14">
        <f>'Absolute counts'!I1065/'Absolute counts'!I$1246*10000</f>
        <v>0.40682328952380714</v>
      </c>
      <c r="J1065" s="14">
        <f>'Absolute counts'!J1065/'Absolute counts'!J$1246*10000</f>
        <v>0.2824195973131034</v>
      </c>
      <c r="K1065" s="14">
        <f>'Absolute counts'!K1065/'Absolute counts'!K$1246*10000</f>
        <v>1.1300695981613766</v>
      </c>
      <c r="L1065" s="14">
        <f>'Absolute counts'!L1065/'Absolute counts'!L$1246*10000</f>
        <v>8.6869765895050843</v>
      </c>
      <c r="M1065">
        <f>'Absolute counts'!M1065/'Absolute counts'!M$1246*10000</f>
        <v>34.89805556293814</v>
      </c>
      <c r="N1065">
        <f>'Absolute counts'!N1065/'Absolute counts'!N$1246*10000</f>
        <v>1.2208761280297791</v>
      </c>
      <c r="O1065">
        <f>'Absolute counts'!O1065/'Absolute counts'!O$1246*10000</f>
        <v>0.99420826787347294</v>
      </c>
      <c r="P1065">
        <f>'Absolute counts'!P1065/'Absolute counts'!P$1246*10000</f>
        <v>1.5129447920976888</v>
      </c>
      <c r="Q1065">
        <f t="shared" si="64"/>
        <v>1</v>
      </c>
      <c r="R1065">
        <f t="shared" si="65"/>
        <v>0.16597851046386586</v>
      </c>
      <c r="S1065">
        <f t="shared" si="66"/>
        <v>1.3119137365239466</v>
      </c>
      <c r="T1065">
        <f t="shared" si="67"/>
        <v>9.4626122680888347</v>
      </c>
    </row>
    <row r="1066" spans="1:20" x14ac:dyDescent="0.25">
      <c r="A1066">
        <v>1075</v>
      </c>
      <c r="B1066" t="s">
        <v>1116</v>
      </c>
      <c r="C1066">
        <v>32800</v>
      </c>
      <c r="D1066">
        <v>589</v>
      </c>
      <c r="E1066" s="14">
        <f>'Absolute counts'!E1066/'Absolute counts'!E$1246*10000</f>
        <v>0</v>
      </c>
      <c r="F1066" s="14">
        <f>'Absolute counts'!F1066/'Absolute counts'!F$1246*10000</f>
        <v>0</v>
      </c>
      <c r="G1066" s="14">
        <f>'Absolute counts'!G1066/'Absolute counts'!G$1246*10000</f>
        <v>0</v>
      </c>
      <c r="H1066" s="14">
        <f>'Absolute counts'!H1066/'Absolute counts'!H$1246*10000</f>
        <v>0</v>
      </c>
      <c r="I1066" s="14">
        <f>'Absolute counts'!I1066/'Absolute counts'!I$1246*10000</f>
        <v>0</v>
      </c>
      <c r="J1066" s="14">
        <f>'Absolute counts'!J1066/'Absolute counts'!J$1246*10000</f>
        <v>0</v>
      </c>
      <c r="K1066" s="14">
        <f>'Absolute counts'!K1066/'Absolute counts'!K$1246*10000</f>
        <v>0</v>
      </c>
      <c r="L1066" s="14">
        <f>'Absolute counts'!L1066/'Absolute counts'!L$1246*10000</f>
        <v>0</v>
      </c>
      <c r="M1066">
        <f>'Absolute counts'!M1066/'Absolute counts'!M$1246*10000</f>
        <v>0</v>
      </c>
      <c r="N1066">
        <f>'Absolute counts'!N1066/'Absolute counts'!N$1246*10000</f>
        <v>0</v>
      </c>
      <c r="O1066">
        <f>'Absolute counts'!O1066/'Absolute counts'!O$1246*10000</f>
        <v>0</v>
      </c>
      <c r="P1066">
        <f>'Absolute counts'!P1066/'Absolute counts'!P$1246*10000</f>
        <v>0</v>
      </c>
      <c r="Q1066">
        <f t="shared" si="64"/>
        <v>0</v>
      </c>
      <c r="R1066" t="str">
        <f t="shared" si="65"/>
        <v/>
      </c>
      <c r="S1066">
        <f t="shared" si="66"/>
        <v>0</v>
      </c>
      <c r="T1066">
        <f t="shared" si="67"/>
        <v>0</v>
      </c>
    </row>
    <row r="1067" spans="1:20" x14ac:dyDescent="0.25">
      <c r="A1067">
        <v>1076</v>
      </c>
      <c r="B1067" t="s">
        <v>1117</v>
      </c>
      <c r="C1067">
        <v>100500</v>
      </c>
      <c r="D1067">
        <v>933</v>
      </c>
      <c r="E1067" s="14">
        <f>'Absolute counts'!E1067/'Absolute counts'!E$1246*10000</f>
        <v>0</v>
      </c>
      <c r="F1067" s="14">
        <f>'Absolute counts'!F1067/'Absolute counts'!F$1246*10000</f>
        <v>0</v>
      </c>
      <c r="G1067" s="14">
        <f>'Absolute counts'!G1067/'Absolute counts'!G$1246*10000</f>
        <v>0</v>
      </c>
      <c r="H1067" s="14">
        <f>'Absolute counts'!H1067/'Absolute counts'!H$1246*10000</f>
        <v>0</v>
      </c>
      <c r="I1067" s="14">
        <f>'Absolute counts'!I1067/'Absolute counts'!I$1246*10000</f>
        <v>0</v>
      </c>
      <c r="J1067" s="14">
        <f>'Absolute counts'!J1067/'Absolute counts'!J$1246*10000</f>
        <v>0</v>
      </c>
      <c r="K1067" s="14">
        <f>'Absolute counts'!K1067/'Absolute counts'!K$1246*10000</f>
        <v>0</v>
      </c>
      <c r="L1067" s="14">
        <f>'Absolute counts'!L1067/'Absolute counts'!L$1246*10000</f>
        <v>0</v>
      </c>
      <c r="M1067">
        <f>'Absolute counts'!M1067/'Absolute counts'!M$1246*10000</f>
        <v>0</v>
      </c>
      <c r="N1067">
        <f>'Absolute counts'!N1067/'Absolute counts'!N$1246*10000</f>
        <v>0</v>
      </c>
      <c r="O1067">
        <f>'Absolute counts'!O1067/'Absolute counts'!O$1246*10000</f>
        <v>0</v>
      </c>
      <c r="P1067">
        <f>'Absolute counts'!P1067/'Absolute counts'!P$1246*10000</f>
        <v>0</v>
      </c>
      <c r="Q1067">
        <f t="shared" si="64"/>
        <v>0</v>
      </c>
      <c r="R1067" t="str">
        <f t="shared" si="65"/>
        <v/>
      </c>
      <c r="S1067">
        <f t="shared" si="66"/>
        <v>0</v>
      </c>
      <c r="T1067">
        <f t="shared" si="67"/>
        <v>0</v>
      </c>
    </row>
    <row r="1068" spans="1:20" x14ac:dyDescent="0.25">
      <c r="A1068">
        <v>1077</v>
      </c>
      <c r="B1068" t="s">
        <v>458</v>
      </c>
      <c r="C1068">
        <v>67800</v>
      </c>
      <c r="D1068">
        <v>444</v>
      </c>
      <c r="E1068" s="14">
        <f>'Absolute counts'!E1068/'Absolute counts'!E$1246*10000</f>
        <v>0.53453937812153574</v>
      </c>
      <c r="F1068" s="14">
        <f>'Absolute counts'!F1068/'Absolute counts'!F$1246*10000</f>
        <v>1.3951106950580994E-2</v>
      </c>
      <c r="G1068" s="14">
        <f>'Absolute counts'!G1068/'Absolute counts'!G$1246*10000</f>
        <v>0</v>
      </c>
      <c r="H1068" s="14">
        <f>'Absolute counts'!H1068/'Absolute counts'!H$1246*10000</f>
        <v>0.33571461815895631</v>
      </c>
      <c r="I1068" s="14">
        <f>'Absolute counts'!I1068/'Absolute counts'!I$1246*10000</f>
        <v>0.98623827763347205</v>
      </c>
      <c r="J1068" s="14">
        <f>'Absolute counts'!J1068/'Absolute counts'!J$1246*10000</f>
        <v>0.10862292204350131</v>
      </c>
      <c r="K1068" s="14">
        <f>'Absolute counts'!K1068/'Absolute counts'!K$1246*10000</f>
        <v>1.4125869977017211E-2</v>
      </c>
      <c r="L1068" s="14">
        <f>'Absolute counts'!L1068/'Absolute counts'!L$1246*10000</f>
        <v>2.0155398119501355E-2</v>
      </c>
      <c r="M1068">
        <f>'Absolute counts'!M1068/'Absolute counts'!M$1246*10000</f>
        <v>0.32710538313240206</v>
      </c>
      <c r="N1068">
        <f>'Absolute counts'!N1068/'Absolute counts'!N$1246*10000</f>
        <v>0.17075190601815093</v>
      </c>
      <c r="O1068">
        <f>'Absolute counts'!O1068/'Absolute counts'!O$1246*10000</f>
        <v>6.5655262972776518E-2</v>
      </c>
      <c r="P1068">
        <f>'Absolute counts'!P1068/'Absolute counts'!P$1246*10000</f>
        <v>9.1141252536005354E-3</v>
      </c>
      <c r="Q1068">
        <f t="shared" si="64"/>
        <v>1</v>
      </c>
      <c r="R1068">
        <f t="shared" si="65"/>
        <v>0.36292838251687043</v>
      </c>
      <c r="S1068">
        <f t="shared" si="66"/>
        <v>0.28474173898358052</v>
      </c>
      <c r="T1068">
        <f t="shared" si="67"/>
        <v>0.11855641509928627</v>
      </c>
    </row>
    <row r="1069" spans="1:20" x14ac:dyDescent="0.25">
      <c r="A1069">
        <v>1078</v>
      </c>
      <c r="B1069" t="s">
        <v>1118</v>
      </c>
      <c r="C1069">
        <v>117500</v>
      </c>
      <c r="D1069">
        <v>1032</v>
      </c>
      <c r="E1069" s="14">
        <f>'Absolute counts'!E1069/'Absolute counts'!E$1246*10000</f>
        <v>0</v>
      </c>
      <c r="F1069" s="14">
        <f>'Absolute counts'!F1069/'Absolute counts'!F$1246*10000</f>
        <v>0</v>
      </c>
      <c r="G1069" s="14">
        <f>'Absolute counts'!G1069/'Absolute counts'!G$1246*10000</f>
        <v>0</v>
      </c>
      <c r="H1069" s="14">
        <f>'Absolute counts'!H1069/'Absolute counts'!H$1246*10000</f>
        <v>0</v>
      </c>
      <c r="I1069" s="14">
        <f>'Absolute counts'!I1069/'Absolute counts'!I$1246*10000</f>
        <v>0</v>
      </c>
      <c r="J1069" s="14">
        <f>'Absolute counts'!J1069/'Absolute counts'!J$1246*10000</f>
        <v>0</v>
      </c>
      <c r="K1069" s="14">
        <f>'Absolute counts'!K1069/'Absolute counts'!K$1246*10000</f>
        <v>0</v>
      </c>
      <c r="L1069" s="14">
        <f>'Absolute counts'!L1069/'Absolute counts'!L$1246*10000</f>
        <v>0</v>
      </c>
      <c r="M1069">
        <f>'Absolute counts'!M1069/'Absolute counts'!M$1246*10000</f>
        <v>0</v>
      </c>
      <c r="N1069">
        <f>'Absolute counts'!N1069/'Absolute counts'!N$1246*10000</f>
        <v>0</v>
      </c>
      <c r="O1069">
        <f>'Absolute counts'!O1069/'Absolute counts'!O$1246*10000</f>
        <v>0</v>
      </c>
      <c r="P1069">
        <f>'Absolute counts'!P1069/'Absolute counts'!P$1246*10000</f>
        <v>0</v>
      </c>
      <c r="Q1069">
        <f t="shared" si="64"/>
        <v>0</v>
      </c>
      <c r="R1069" t="str">
        <f t="shared" si="65"/>
        <v/>
      </c>
      <c r="S1069">
        <f t="shared" si="66"/>
        <v>0</v>
      </c>
      <c r="T1069">
        <f t="shared" si="67"/>
        <v>0</v>
      </c>
    </row>
    <row r="1070" spans="1:20" x14ac:dyDescent="0.25">
      <c r="A1070">
        <v>1079</v>
      </c>
      <c r="B1070" t="s">
        <v>1119</v>
      </c>
      <c r="C1070">
        <v>65300</v>
      </c>
      <c r="D1070">
        <v>475</v>
      </c>
      <c r="E1070" s="14">
        <f>'Absolute counts'!E1070/'Absolute counts'!E$1246*10000</f>
        <v>0</v>
      </c>
      <c r="F1070" s="14">
        <f>'Absolute counts'!F1070/'Absolute counts'!F$1246*10000</f>
        <v>0</v>
      </c>
      <c r="G1070" s="14">
        <f>'Absolute counts'!G1070/'Absolute counts'!G$1246*10000</f>
        <v>0</v>
      </c>
      <c r="H1070" s="14">
        <f>'Absolute counts'!H1070/'Absolute counts'!H$1246*10000</f>
        <v>0</v>
      </c>
      <c r="I1070" s="14">
        <f>'Absolute counts'!I1070/'Absolute counts'!I$1246*10000</f>
        <v>0</v>
      </c>
      <c r="J1070" s="14">
        <f>'Absolute counts'!J1070/'Absolute counts'!J$1246*10000</f>
        <v>0</v>
      </c>
      <c r="K1070" s="14">
        <f>'Absolute counts'!K1070/'Absolute counts'!K$1246*10000</f>
        <v>0</v>
      </c>
      <c r="L1070" s="14">
        <f>'Absolute counts'!L1070/'Absolute counts'!L$1246*10000</f>
        <v>0</v>
      </c>
      <c r="M1070">
        <f>'Absolute counts'!M1070/'Absolute counts'!M$1246*10000</f>
        <v>0</v>
      </c>
      <c r="N1070">
        <f>'Absolute counts'!N1070/'Absolute counts'!N$1246*10000</f>
        <v>0</v>
      </c>
      <c r="O1070">
        <f>'Absolute counts'!O1070/'Absolute counts'!O$1246*10000</f>
        <v>0</v>
      </c>
      <c r="P1070">
        <f>'Absolute counts'!P1070/'Absolute counts'!P$1246*10000</f>
        <v>0</v>
      </c>
      <c r="Q1070">
        <f t="shared" si="64"/>
        <v>0</v>
      </c>
      <c r="R1070" t="str">
        <f t="shared" si="65"/>
        <v/>
      </c>
      <c r="S1070">
        <f t="shared" si="66"/>
        <v>0</v>
      </c>
      <c r="T1070">
        <f t="shared" si="67"/>
        <v>0</v>
      </c>
    </row>
    <row r="1071" spans="1:20" x14ac:dyDescent="0.25">
      <c r="A1071">
        <v>1080</v>
      </c>
      <c r="B1071" t="s">
        <v>1120</v>
      </c>
      <c r="C1071">
        <v>37500</v>
      </c>
      <c r="D1071">
        <v>1089</v>
      </c>
      <c r="E1071" s="14">
        <f>'Absolute counts'!E1071/'Absolute counts'!E$1246*10000</f>
        <v>0</v>
      </c>
      <c r="F1071" s="14">
        <f>'Absolute counts'!F1071/'Absolute counts'!F$1246*10000</f>
        <v>0</v>
      </c>
      <c r="G1071" s="14">
        <f>'Absolute counts'!G1071/'Absolute counts'!G$1246*10000</f>
        <v>0</v>
      </c>
      <c r="H1071" s="14">
        <f>'Absolute counts'!H1071/'Absolute counts'!H$1246*10000</f>
        <v>0</v>
      </c>
      <c r="I1071" s="14">
        <f>'Absolute counts'!I1071/'Absolute counts'!I$1246*10000</f>
        <v>0</v>
      </c>
      <c r="J1071" s="14">
        <f>'Absolute counts'!J1071/'Absolute counts'!J$1246*10000</f>
        <v>0</v>
      </c>
      <c r="K1071" s="14">
        <f>'Absolute counts'!K1071/'Absolute counts'!K$1246*10000</f>
        <v>0</v>
      </c>
      <c r="L1071" s="14">
        <f>'Absolute counts'!L1071/'Absolute counts'!L$1246*10000</f>
        <v>0</v>
      </c>
      <c r="M1071">
        <f>'Absolute counts'!M1071/'Absolute counts'!M$1246*10000</f>
        <v>0</v>
      </c>
      <c r="N1071">
        <f>'Absolute counts'!N1071/'Absolute counts'!N$1246*10000</f>
        <v>0</v>
      </c>
      <c r="O1071">
        <f>'Absolute counts'!O1071/'Absolute counts'!O$1246*10000</f>
        <v>0</v>
      </c>
      <c r="P1071">
        <f>'Absolute counts'!P1071/'Absolute counts'!P$1246*10000</f>
        <v>0</v>
      </c>
      <c r="Q1071">
        <f t="shared" si="64"/>
        <v>0</v>
      </c>
      <c r="R1071" t="str">
        <f t="shared" si="65"/>
        <v/>
      </c>
      <c r="S1071">
        <f t="shared" si="66"/>
        <v>0</v>
      </c>
      <c r="T1071">
        <f t="shared" si="67"/>
        <v>0</v>
      </c>
    </row>
    <row r="1072" spans="1:20" x14ac:dyDescent="0.25">
      <c r="A1072">
        <v>1081</v>
      </c>
      <c r="B1072" t="s">
        <v>459</v>
      </c>
      <c r="C1072">
        <v>9000</v>
      </c>
      <c r="D1072">
        <v>44</v>
      </c>
      <c r="E1072" s="14">
        <f>'Absolute counts'!E1072/'Absolute counts'!E$1246*10000</f>
        <v>0.99935622866200147</v>
      </c>
      <c r="F1072" s="14">
        <f>'Absolute counts'!F1072/'Absolute counts'!F$1246*10000</f>
        <v>0.18136439035755292</v>
      </c>
      <c r="G1072" s="14">
        <f>'Absolute counts'!G1072/'Absolute counts'!G$1246*10000</f>
        <v>1.2500111608139359</v>
      </c>
      <c r="H1072" s="14">
        <f>'Absolute counts'!H1072/'Absolute counts'!H$1246*10000</f>
        <v>1.5412352924570267</v>
      </c>
      <c r="I1072" s="14">
        <f>'Absolute counts'!I1072/'Absolute counts'!I$1246*10000</f>
        <v>1.2204698685714215</v>
      </c>
      <c r="J1072" s="14">
        <f>'Absolute counts'!J1072/'Absolute counts'!J$1246*10000</f>
        <v>0.39104251935660467</v>
      </c>
      <c r="K1072" s="14">
        <f>'Absolute counts'!K1072/'Absolute counts'!K$1246*10000</f>
        <v>3.0088103051046655</v>
      </c>
      <c r="L1072" s="14">
        <f>'Absolute counts'!L1072/'Absolute counts'!L$1246*10000</f>
        <v>0.26202017555351764</v>
      </c>
      <c r="M1072">
        <f>'Absolute counts'!M1072/'Absolute counts'!M$1246*10000</f>
        <v>0.3884376424697274</v>
      </c>
      <c r="N1072">
        <f>'Absolute counts'!N1072/'Absolute counts'!N$1246*10000</f>
        <v>2.0917108487223488</v>
      </c>
      <c r="O1072">
        <f>'Absolute counts'!O1072/'Absolute counts'!O$1246*10000</f>
        <v>0.39393157783665905</v>
      </c>
      <c r="P1072">
        <f>'Absolute counts'!P1072/'Absolute counts'!P$1246*10000</f>
        <v>3.0076613336881768</v>
      </c>
      <c r="Q1072">
        <f t="shared" si="64"/>
        <v>1</v>
      </c>
      <c r="R1072">
        <f t="shared" si="65"/>
        <v>0.99840130665013038</v>
      </c>
      <c r="S1072">
        <f t="shared" si="66"/>
        <v>1.2274699664747442</v>
      </c>
      <c r="T1072">
        <f t="shared" si="67"/>
        <v>1.228752315654086</v>
      </c>
    </row>
    <row r="1073" spans="1:20" x14ac:dyDescent="0.25">
      <c r="A1073">
        <v>1082</v>
      </c>
      <c r="B1073" t="s">
        <v>1121</v>
      </c>
      <c r="C1073">
        <v>32900</v>
      </c>
      <c r="D1073">
        <v>589</v>
      </c>
      <c r="E1073" s="14">
        <f>'Absolute counts'!E1073/'Absolute counts'!E$1246*10000</f>
        <v>0</v>
      </c>
      <c r="F1073" s="14">
        <f>'Absolute counts'!F1073/'Absolute counts'!F$1246*10000</f>
        <v>0</v>
      </c>
      <c r="G1073" s="14">
        <f>'Absolute counts'!G1073/'Absolute counts'!G$1246*10000</f>
        <v>0</v>
      </c>
      <c r="H1073" s="14">
        <f>'Absolute counts'!H1073/'Absolute counts'!H$1246*10000</f>
        <v>0</v>
      </c>
      <c r="I1073" s="14">
        <f>'Absolute counts'!I1073/'Absolute counts'!I$1246*10000</f>
        <v>0</v>
      </c>
      <c r="J1073" s="14">
        <f>'Absolute counts'!J1073/'Absolute counts'!J$1246*10000</f>
        <v>0</v>
      </c>
      <c r="K1073" s="14">
        <f>'Absolute counts'!K1073/'Absolute counts'!K$1246*10000</f>
        <v>0</v>
      </c>
      <c r="L1073" s="14">
        <f>'Absolute counts'!L1073/'Absolute counts'!L$1246*10000</f>
        <v>0</v>
      </c>
      <c r="M1073">
        <f>'Absolute counts'!M1073/'Absolute counts'!M$1246*10000</f>
        <v>0</v>
      </c>
      <c r="N1073">
        <f>'Absolute counts'!N1073/'Absolute counts'!N$1246*10000</f>
        <v>0</v>
      </c>
      <c r="O1073">
        <f>'Absolute counts'!O1073/'Absolute counts'!O$1246*10000</f>
        <v>0</v>
      </c>
      <c r="P1073">
        <f>'Absolute counts'!P1073/'Absolute counts'!P$1246*10000</f>
        <v>0</v>
      </c>
      <c r="Q1073">
        <f t="shared" si="64"/>
        <v>0</v>
      </c>
      <c r="R1073" t="str">
        <f t="shared" si="65"/>
        <v/>
      </c>
      <c r="S1073">
        <f t="shared" si="66"/>
        <v>0</v>
      </c>
      <c r="T1073">
        <f t="shared" si="67"/>
        <v>0</v>
      </c>
    </row>
    <row r="1074" spans="1:20" x14ac:dyDescent="0.25">
      <c r="A1074">
        <v>1083</v>
      </c>
      <c r="B1074" t="s">
        <v>1122</v>
      </c>
      <c r="C1074">
        <v>115000</v>
      </c>
      <c r="D1074">
        <v>824</v>
      </c>
      <c r="E1074" s="14">
        <f>'Absolute counts'!E1074/'Absolute counts'!E$1246*10000</f>
        <v>0</v>
      </c>
      <c r="F1074" s="14">
        <f>'Absolute counts'!F1074/'Absolute counts'!F$1246*10000</f>
        <v>0</v>
      </c>
      <c r="G1074" s="14">
        <f>'Absolute counts'!G1074/'Absolute counts'!G$1246*10000</f>
        <v>0</v>
      </c>
      <c r="H1074" s="14">
        <f>'Absolute counts'!H1074/'Absolute counts'!H$1246*10000</f>
        <v>0</v>
      </c>
      <c r="I1074" s="14">
        <f>'Absolute counts'!I1074/'Absolute counts'!I$1246*10000</f>
        <v>0</v>
      </c>
      <c r="J1074" s="14">
        <f>'Absolute counts'!J1074/'Absolute counts'!J$1246*10000</f>
        <v>0</v>
      </c>
      <c r="K1074" s="14">
        <f>'Absolute counts'!K1074/'Absolute counts'!K$1246*10000</f>
        <v>0</v>
      </c>
      <c r="L1074" s="14">
        <f>'Absolute counts'!L1074/'Absolute counts'!L$1246*10000</f>
        <v>0</v>
      </c>
      <c r="M1074">
        <f>'Absolute counts'!M1074/'Absolute counts'!M$1246*10000</f>
        <v>0</v>
      </c>
      <c r="N1074">
        <f>'Absolute counts'!N1074/'Absolute counts'!N$1246*10000</f>
        <v>0</v>
      </c>
      <c r="O1074">
        <f>'Absolute counts'!O1074/'Absolute counts'!O$1246*10000</f>
        <v>0</v>
      </c>
      <c r="P1074">
        <f>'Absolute counts'!P1074/'Absolute counts'!P$1246*10000</f>
        <v>0</v>
      </c>
      <c r="Q1074">
        <f t="shared" si="64"/>
        <v>0</v>
      </c>
      <c r="R1074" t="str">
        <f t="shared" si="65"/>
        <v/>
      </c>
      <c r="S1074">
        <f t="shared" si="66"/>
        <v>0</v>
      </c>
      <c r="T1074">
        <f t="shared" si="67"/>
        <v>0</v>
      </c>
    </row>
    <row r="1075" spans="1:20" x14ac:dyDescent="0.25">
      <c r="A1075">
        <v>1084</v>
      </c>
      <c r="B1075" t="s">
        <v>460</v>
      </c>
      <c r="C1075">
        <v>45100</v>
      </c>
      <c r="D1075">
        <v>822</v>
      </c>
      <c r="E1075" s="14">
        <f>'Absolute counts'!E1075/'Absolute counts'!E$1246*10000</f>
        <v>25.390620460772944</v>
      </c>
      <c r="F1075" s="14">
        <f>'Absolute counts'!F1075/'Absolute counts'!F$1246*10000</f>
        <v>21.526558024746475</v>
      </c>
      <c r="G1075" s="14">
        <f>'Absolute counts'!G1075/'Absolute counts'!G$1246*10000</f>
        <v>19.125170760453219</v>
      </c>
      <c r="H1075" s="14">
        <f>'Absolute counts'!H1075/'Absolute counts'!H$1246*10000</f>
        <v>22.401320884424901</v>
      </c>
      <c r="I1075" s="14">
        <f>'Absolute counts'!I1075/'Absolute counts'!I$1246*10000</f>
        <v>20.415132347012872</v>
      </c>
      <c r="J1075" s="14">
        <f>'Absolute counts'!J1075/'Absolute counts'!J$1246*10000</f>
        <v>37.518357273825352</v>
      </c>
      <c r="K1075" s="14">
        <f>'Absolute counts'!K1075/'Absolute counts'!K$1246*10000</f>
        <v>14.154121716971243</v>
      </c>
      <c r="L1075" s="14">
        <f>'Absolute counts'!L1075/'Absolute counts'!L$1246*10000</f>
        <v>34.163399812554793</v>
      </c>
      <c r="M1075">
        <f>'Absolute counts'!M1075/'Absolute counts'!M$1246*10000</f>
        <v>17.663690689149711</v>
      </c>
      <c r="N1075">
        <f>'Absolute counts'!N1075/'Absolute counts'!N$1246*10000</f>
        <v>22.658777928608629</v>
      </c>
      <c r="O1075">
        <f>'Absolute counts'!O1075/'Absolute counts'!O$1246*10000</f>
        <v>39.571364926020593</v>
      </c>
      <c r="P1075">
        <f>'Absolute counts'!P1075/'Absolute counts'!P$1246*10000</f>
        <v>15.074763169455284</v>
      </c>
      <c r="Q1075">
        <f t="shared" si="64"/>
        <v>1</v>
      </c>
      <c r="R1075">
        <f t="shared" si="65"/>
        <v>0.58566907327186168</v>
      </c>
      <c r="S1075">
        <f t="shared" si="66"/>
        <v>22.933040209743858</v>
      </c>
      <c r="T1075">
        <f t="shared" si="67"/>
        <v>25.826399305157803</v>
      </c>
    </row>
    <row r="1076" spans="1:20" x14ac:dyDescent="0.25">
      <c r="A1076">
        <v>1085</v>
      </c>
      <c r="B1076" t="s">
        <v>461</v>
      </c>
      <c r="C1076">
        <v>2600</v>
      </c>
      <c r="D1076">
        <v>993</v>
      </c>
      <c r="E1076" s="14">
        <f>'Absolute counts'!E1076/'Absolute counts'!E$1246*10000</f>
        <v>6.8560485454718707</v>
      </c>
      <c r="F1076" s="14">
        <f>'Absolute counts'!F1076/'Absolute counts'!F$1246*10000</f>
        <v>1.1021374490958984</v>
      </c>
      <c r="G1076" s="14">
        <f>'Absolute counts'!G1076/'Absolute counts'!G$1246*10000</f>
        <v>3.2678863204135751</v>
      </c>
      <c r="H1076" s="14">
        <f>'Absolute counts'!H1076/'Absolute counts'!H$1246*10000</f>
        <v>5.5850704657353631</v>
      </c>
      <c r="I1076" s="14">
        <f>'Absolute counts'!I1076/'Absolute counts'!I$1246*10000</f>
        <v>6.2256291275612918</v>
      </c>
      <c r="J1076" s="14">
        <f>'Absolute counts'!J1076/'Absolute counts'!J$1246*10000</f>
        <v>2.2810813629135276</v>
      </c>
      <c r="K1076" s="14">
        <f>'Absolute counts'!K1076/'Absolute counts'!K$1246*10000</f>
        <v>6.7239141090601926</v>
      </c>
      <c r="L1076" s="14">
        <f>'Absolute counts'!L1076/'Absolute counts'!L$1246*10000</f>
        <v>2.4589585705791652</v>
      </c>
      <c r="M1076">
        <f>'Absolute counts'!M1076/'Absolute counts'!M$1246*10000</f>
        <v>4.661251709636729</v>
      </c>
      <c r="N1076">
        <f>'Absolute counts'!N1076/'Absolute counts'!N$1246*10000</f>
        <v>12.891768904370396</v>
      </c>
      <c r="O1076">
        <f>'Absolute counts'!O1076/'Absolute counts'!O$1246*10000</f>
        <v>5.6557319389406056</v>
      </c>
      <c r="P1076">
        <f>'Absolute counts'!P1076/'Absolute counts'!P$1246*10000</f>
        <v>10.153135532510996</v>
      </c>
      <c r="Q1076">
        <f t="shared" si="64"/>
        <v>1</v>
      </c>
      <c r="R1076">
        <f t="shared" si="65"/>
        <v>0.2027074741306272</v>
      </c>
      <c r="S1076">
        <f t="shared" si="66"/>
        <v>4.5773953400359604</v>
      </c>
      <c r="T1076">
        <f t="shared" si="67"/>
        <v>7.1641693312075789</v>
      </c>
    </row>
    <row r="1077" spans="1:20" x14ac:dyDescent="0.25">
      <c r="A1077">
        <v>1086</v>
      </c>
      <c r="B1077" t="s">
        <v>462</v>
      </c>
      <c r="C1077">
        <v>7300</v>
      </c>
      <c r="D1077">
        <v>361</v>
      </c>
      <c r="E1077" s="14">
        <f>'Absolute counts'!E1077/'Absolute counts'!E$1246*10000</f>
        <v>1.0923195987700947</v>
      </c>
      <c r="F1077" s="14">
        <f>'Absolute counts'!F1077/'Absolute counts'!F$1246*10000</f>
        <v>0.79521309618311664</v>
      </c>
      <c r="G1077" s="14">
        <f>'Absolute counts'!G1077/'Absolute counts'!G$1246*10000</f>
        <v>3.7143188778471234</v>
      </c>
      <c r="H1077" s="14">
        <f>'Absolute counts'!H1077/'Absolute counts'!H$1246*10000</f>
        <v>3.006171808059745</v>
      </c>
      <c r="I1077" s="14">
        <f>'Absolute counts'!I1077/'Absolute counts'!I$1246*10000</f>
        <v>2.1327402753823828</v>
      </c>
      <c r="J1077" s="14">
        <f>'Absolute counts'!J1077/'Absolute counts'!J$1246*10000</f>
        <v>1.5207209086090183</v>
      </c>
      <c r="K1077" s="14">
        <f>'Absolute counts'!K1077/'Absolute counts'!K$1246*10000</f>
        <v>0.46615370924156796</v>
      </c>
      <c r="L1077" s="14">
        <f>'Absolute counts'!L1077/'Absolute counts'!L$1246*10000</f>
        <v>1.1690130909310787</v>
      </c>
      <c r="M1077">
        <f>'Absolute counts'!M1077/'Absolute counts'!M$1246*10000</f>
        <v>1.3901978783127087</v>
      </c>
      <c r="N1077">
        <f>'Absolute counts'!N1077/'Absolute counts'!N$1246*10000</f>
        <v>2.4588274466613735</v>
      </c>
      <c r="O1077">
        <f>'Absolute counts'!O1077/'Absolute counts'!O$1246*10000</f>
        <v>0.92855300490069637</v>
      </c>
      <c r="P1077">
        <f>'Absolute counts'!P1077/'Absolute counts'!P$1246*10000</f>
        <v>0.74735827079524386</v>
      </c>
      <c r="Q1077">
        <f t="shared" si="64"/>
        <v>1</v>
      </c>
      <c r="R1077">
        <f t="shared" si="65"/>
        <v>0.44068274795477635</v>
      </c>
      <c r="S1077">
        <f t="shared" si="66"/>
        <v>1.81823403915615</v>
      </c>
      <c r="T1077">
        <f t="shared" si="67"/>
        <v>1.3387899383202204</v>
      </c>
    </row>
    <row r="1078" spans="1:20" x14ac:dyDescent="0.25">
      <c r="A1078">
        <v>1087</v>
      </c>
      <c r="B1078" t="s">
        <v>1123</v>
      </c>
      <c r="C1078">
        <v>117700</v>
      </c>
      <c r="D1078">
        <v>1040</v>
      </c>
      <c r="E1078" s="14">
        <f>'Absolute counts'!E1078/'Absolute counts'!E$1246*10000</f>
        <v>0</v>
      </c>
      <c r="F1078" s="14">
        <f>'Absolute counts'!F1078/'Absolute counts'!F$1246*10000</f>
        <v>0</v>
      </c>
      <c r="G1078" s="14">
        <f>'Absolute counts'!G1078/'Absolute counts'!G$1246*10000</f>
        <v>0</v>
      </c>
      <c r="H1078" s="14">
        <f>'Absolute counts'!H1078/'Absolute counts'!H$1246*10000</f>
        <v>0</v>
      </c>
      <c r="I1078" s="14">
        <f>'Absolute counts'!I1078/'Absolute counts'!I$1246*10000</f>
        <v>0</v>
      </c>
      <c r="J1078" s="14">
        <f>'Absolute counts'!J1078/'Absolute counts'!J$1246*10000</f>
        <v>0</v>
      </c>
      <c r="K1078" s="14">
        <f>'Absolute counts'!K1078/'Absolute counts'!K$1246*10000</f>
        <v>0</v>
      </c>
      <c r="L1078" s="14">
        <f>'Absolute counts'!L1078/'Absolute counts'!L$1246*10000</f>
        <v>0</v>
      </c>
      <c r="M1078">
        <f>'Absolute counts'!M1078/'Absolute counts'!M$1246*10000</f>
        <v>0</v>
      </c>
      <c r="N1078">
        <f>'Absolute counts'!N1078/'Absolute counts'!N$1246*10000</f>
        <v>0</v>
      </c>
      <c r="O1078">
        <f>'Absolute counts'!O1078/'Absolute counts'!O$1246*10000</f>
        <v>0</v>
      </c>
      <c r="P1078">
        <f>'Absolute counts'!P1078/'Absolute counts'!P$1246*10000</f>
        <v>0</v>
      </c>
      <c r="Q1078">
        <f t="shared" si="64"/>
        <v>0</v>
      </c>
      <c r="R1078" t="str">
        <f t="shared" si="65"/>
        <v/>
      </c>
      <c r="S1078">
        <f t="shared" si="66"/>
        <v>0</v>
      </c>
      <c r="T1078">
        <f t="shared" si="67"/>
        <v>0</v>
      </c>
    </row>
    <row r="1079" spans="1:20" x14ac:dyDescent="0.25">
      <c r="A1079">
        <v>1088</v>
      </c>
      <c r="B1079" t="s">
        <v>1124</v>
      </c>
      <c r="C1079">
        <v>65400</v>
      </c>
      <c r="D1079">
        <v>475</v>
      </c>
      <c r="E1079" s="14">
        <f>'Absolute counts'!E1079/'Absolute counts'!E$1246*10000</f>
        <v>0</v>
      </c>
      <c r="F1079" s="14">
        <f>'Absolute counts'!F1079/'Absolute counts'!F$1246*10000</f>
        <v>0</v>
      </c>
      <c r="G1079" s="14">
        <f>'Absolute counts'!G1079/'Absolute counts'!G$1246*10000</f>
        <v>0</v>
      </c>
      <c r="H1079" s="14">
        <f>'Absolute counts'!H1079/'Absolute counts'!H$1246*10000</f>
        <v>0</v>
      </c>
      <c r="I1079" s="14">
        <f>'Absolute counts'!I1079/'Absolute counts'!I$1246*10000</f>
        <v>0</v>
      </c>
      <c r="J1079" s="14">
        <f>'Absolute counts'!J1079/'Absolute counts'!J$1246*10000</f>
        <v>0</v>
      </c>
      <c r="K1079" s="14">
        <f>'Absolute counts'!K1079/'Absolute counts'!K$1246*10000</f>
        <v>0</v>
      </c>
      <c r="L1079" s="14">
        <f>'Absolute counts'!L1079/'Absolute counts'!L$1246*10000</f>
        <v>0</v>
      </c>
      <c r="M1079">
        <f>'Absolute counts'!M1079/'Absolute counts'!M$1246*10000</f>
        <v>0</v>
      </c>
      <c r="N1079">
        <f>'Absolute counts'!N1079/'Absolute counts'!N$1246*10000</f>
        <v>0</v>
      </c>
      <c r="O1079">
        <f>'Absolute counts'!O1079/'Absolute counts'!O$1246*10000</f>
        <v>0</v>
      </c>
      <c r="P1079">
        <f>'Absolute counts'!P1079/'Absolute counts'!P$1246*10000</f>
        <v>0</v>
      </c>
      <c r="Q1079">
        <f t="shared" si="64"/>
        <v>0</v>
      </c>
      <c r="R1079" t="str">
        <f t="shared" si="65"/>
        <v/>
      </c>
      <c r="S1079">
        <f t="shared" si="66"/>
        <v>0</v>
      </c>
      <c r="T1079">
        <f t="shared" si="67"/>
        <v>0</v>
      </c>
    </row>
    <row r="1080" spans="1:20" x14ac:dyDescent="0.25">
      <c r="A1080">
        <v>1089</v>
      </c>
      <c r="B1080" t="s">
        <v>463</v>
      </c>
      <c r="C1080">
        <v>37400</v>
      </c>
      <c r="D1080">
        <v>695</v>
      </c>
      <c r="E1080" s="14">
        <f>'Absolute counts'!E1080/'Absolute counts'!E$1246*10000</f>
        <v>23.252462948286801</v>
      </c>
      <c r="F1080" s="14">
        <f>'Absolute counts'!F1080/'Absolute counts'!F$1246*10000</f>
        <v>50.349544984646805</v>
      </c>
      <c r="G1080" s="14">
        <f>'Absolute counts'!G1080/'Absolute counts'!G$1246*10000</f>
        <v>90.018660880900725</v>
      </c>
      <c r="H1080" s="14">
        <f>'Absolute counts'!H1080/'Absolute counts'!H$1246*10000</f>
        <v>58.734798422446488</v>
      </c>
      <c r="I1080" s="14">
        <f>'Absolute counts'!I1080/'Absolute counts'!I$1246*10000</f>
        <v>32.311631570966625</v>
      </c>
      <c r="J1080" s="14">
        <f>'Absolute counts'!J1080/'Absolute counts'!J$1246*10000</f>
        <v>54.659054372289859</v>
      </c>
      <c r="K1080" s="14">
        <f>'Absolute counts'!K1080/'Absolute counts'!K$1246*10000</f>
        <v>53.409914383102063</v>
      </c>
      <c r="L1080" s="14">
        <f>'Absolute counts'!L1080/'Absolute counts'!L$1246*10000</f>
        <v>47.345030182708683</v>
      </c>
      <c r="M1080">
        <f>'Absolute counts'!M1080/'Absolute counts'!M$1246*10000</f>
        <v>52.909295721666027</v>
      </c>
      <c r="N1080">
        <f>'Absolute counts'!N1080/'Absolute counts'!N$1246*10000</f>
        <v>36.114028122838924</v>
      </c>
      <c r="O1080">
        <f>'Absolute counts'!O1080/'Absolute counts'!O$1246*10000</f>
        <v>67.259127253968629</v>
      </c>
      <c r="P1080">
        <f>'Absolute counts'!P1080/'Absolute counts'!P$1246*10000</f>
        <v>48.478032223901252</v>
      </c>
      <c r="Q1080">
        <f t="shared" si="64"/>
        <v>1</v>
      </c>
      <c r="R1080">
        <f t="shared" si="65"/>
        <v>0.89683071543473414</v>
      </c>
      <c r="S1080">
        <f t="shared" si="66"/>
        <v>51.819438223234201</v>
      </c>
      <c r="T1080">
        <f t="shared" si="67"/>
        <v>50.421102701016707</v>
      </c>
    </row>
    <row r="1081" spans="1:20" x14ac:dyDescent="0.25">
      <c r="A1081">
        <v>1090</v>
      </c>
      <c r="B1081" t="s">
        <v>464</v>
      </c>
      <c r="C1081">
        <v>8100</v>
      </c>
      <c r="D1081">
        <v>378</v>
      </c>
      <c r="E1081" s="14">
        <f>'Absolute counts'!E1081/'Absolute counts'!E$1246*10000</f>
        <v>38.928411232764013</v>
      </c>
      <c r="F1081" s="14">
        <f>'Absolute counts'!F1081/'Absolute counts'!F$1246*10000</f>
        <v>50.698322658411328</v>
      </c>
      <c r="G1081" s="14">
        <f>'Absolute counts'!G1081/'Absolute counts'!G$1246*10000</f>
        <v>89.161510370628307</v>
      </c>
      <c r="H1081" s="14">
        <f>'Absolute counts'!H1081/'Absolute counts'!H$1246*10000</f>
        <v>77.786603002967254</v>
      </c>
      <c r="I1081" s="14">
        <f>'Absolute counts'!I1081/'Absolute counts'!I$1246*10000</f>
        <v>86.234209400576702</v>
      </c>
      <c r="J1081" s="14">
        <f>'Absolute counts'!J1081/'Absolute counts'!J$1246*10000</f>
        <v>90.656690737506182</v>
      </c>
      <c r="K1081" s="14">
        <f>'Absolute counts'!K1081/'Absolute counts'!K$1246*10000</f>
        <v>51.743061725814037</v>
      </c>
      <c r="L1081" s="14">
        <f>'Absolute counts'!L1081/'Absolute counts'!L$1246*10000</f>
        <v>74.131554283525986</v>
      </c>
      <c r="M1081">
        <f>'Absolute counts'!M1081/'Absolute counts'!M$1246*10000</f>
        <v>90.219753485205629</v>
      </c>
      <c r="N1081">
        <f>'Absolute counts'!N1081/'Absolute counts'!N$1246*10000</f>
        <v>98.020131649719545</v>
      </c>
      <c r="O1081">
        <f>'Absolute counts'!O1081/'Absolute counts'!O$1246*10000</f>
        <v>57.438975777897625</v>
      </c>
      <c r="P1081">
        <f>'Absolute counts'!P1081/'Absolute counts'!P$1246*10000</f>
        <v>90.813144026875719</v>
      </c>
      <c r="Q1081">
        <f t="shared" si="64"/>
        <v>1</v>
      </c>
      <c r="R1081">
        <f t="shared" si="65"/>
        <v>0.29115147920753803</v>
      </c>
      <c r="S1081">
        <f t="shared" si="66"/>
        <v>69.315544161238265</v>
      </c>
      <c r="T1081">
        <f t="shared" si="67"/>
        <v>82.124711844644892</v>
      </c>
    </row>
    <row r="1082" spans="1:20" x14ac:dyDescent="0.25">
      <c r="A1082">
        <v>1091</v>
      </c>
      <c r="B1082" t="s">
        <v>1125</v>
      </c>
      <c r="C1082">
        <v>57200</v>
      </c>
      <c r="D1082">
        <v>928</v>
      </c>
      <c r="E1082" s="14">
        <f>'Absolute counts'!E1082/'Absolute counts'!E$1246*10000</f>
        <v>0</v>
      </c>
      <c r="F1082" s="14">
        <f>'Absolute counts'!F1082/'Absolute counts'!F$1246*10000</f>
        <v>0</v>
      </c>
      <c r="G1082" s="14">
        <f>'Absolute counts'!G1082/'Absolute counts'!G$1246*10000</f>
        <v>0</v>
      </c>
      <c r="H1082" s="14">
        <f>'Absolute counts'!H1082/'Absolute counts'!H$1246*10000</f>
        <v>0</v>
      </c>
      <c r="I1082" s="14">
        <f>'Absolute counts'!I1082/'Absolute counts'!I$1246*10000</f>
        <v>0</v>
      </c>
      <c r="J1082" s="14">
        <f>'Absolute counts'!J1082/'Absolute counts'!J$1246*10000</f>
        <v>0</v>
      </c>
      <c r="K1082" s="14">
        <f>'Absolute counts'!K1082/'Absolute counts'!K$1246*10000</f>
        <v>0</v>
      </c>
      <c r="L1082" s="14">
        <f>'Absolute counts'!L1082/'Absolute counts'!L$1246*10000</f>
        <v>0</v>
      </c>
      <c r="M1082">
        <f>'Absolute counts'!M1082/'Absolute counts'!M$1246*10000</f>
        <v>0</v>
      </c>
      <c r="N1082">
        <f>'Absolute counts'!N1082/'Absolute counts'!N$1246*10000</f>
        <v>0</v>
      </c>
      <c r="O1082">
        <f>'Absolute counts'!O1082/'Absolute counts'!O$1246*10000</f>
        <v>0</v>
      </c>
      <c r="P1082">
        <f>'Absolute counts'!P1082/'Absolute counts'!P$1246*10000</f>
        <v>0</v>
      </c>
      <c r="Q1082">
        <f t="shared" si="64"/>
        <v>0</v>
      </c>
      <c r="R1082" t="str">
        <f t="shared" si="65"/>
        <v/>
      </c>
      <c r="S1082">
        <f t="shared" si="66"/>
        <v>0</v>
      </c>
      <c r="T1082">
        <f t="shared" si="67"/>
        <v>0</v>
      </c>
    </row>
    <row r="1083" spans="1:20" x14ac:dyDescent="0.25">
      <c r="A1083">
        <v>1092</v>
      </c>
      <c r="B1083" t="s">
        <v>465</v>
      </c>
      <c r="C1083">
        <v>108100</v>
      </c>
      <c r="D1083">
        <v>896</v>
      </c>
      <c r="E1083" s="14">
        <f>'Absolute counts'!E1083/'Absolute counts'!E$1246*10000</f>
        <v>11.597180420984621</v>
      </c>
      <c r="F1083" s="14">
        <f>'Absolute counts'!F1083/'Absolute counts'!F$1246*10000</f>
        <v>4.9805451813574146</v>
      </c>
      <c r="G1083" s="14">
        <f>'Absolute counts'!G1083/'Absolute counts'!G$1246*10000</f>
        <v>2.1428762756810329</v>
      </c>
      <c r="H1083" s="14">
        <f>'Absolute counts'!H1083/'Absolute counts'!H$1246*10000</f>
        <v>10.552120838950829</v>
      </c>
      <c r="I1083" s="14">
        <f>'Absolute counts'!I1083/'Absolute counts'!I$1246*10000</f>
        <v>7.9392181349494484</v>
      </c>
      <c r="J1083" s="14">
        <f>'Absolute counts'!J1083/'Absolute counts'!J$1246*10000</f>
        <v>8.0598208156277966</v>
      </c>
      <c r="K1083" s="14">
        <f>'Absolute counts'!K1083/'Absolute counts'!K$1246*10000</f>
        <v>7.585592177658242</v>
      </c>
      <c r="L1083" s="14">
        <f>'Absolute counts'!L1083/'Absolute counts'!L$1246*10000</f>
        <v>12.052928075461811</v>
      </c>
      <c r="M1083">
        <f>'Absolute counts'!M1083/'Absolute counts'!M$1246*10000</f>
        <v>8.1980786647558261</v>
      </c>
      <c r="N1083">
        <f>'Absolute counts'!N1083/'Absolute counts'!N$1246*10000</f>
        <v>4.2773352457546814</v>
      </c>
      <c r="O1083">
        <f>'Absolute counts'!O1083/'Absolute counts'!O$1246*10000</f>
        <v>7.672286444533027</v>
      </c>
      <c r="P1083">
        <f>'Absolute counts'!P1083/'Absolute counts'!P$1246*10000</f>
        <v>4.9580841379586911</v>
      </c>
      <c r="Q1083">
        <f t="shared" si="64"/>
        <v>1</v>
      </c>
      <c r="R1083">
        <f t="shared" si="65"/>
        <v>0.94982302943037644</v>
      </c>
      <c r="S1083">
        <f t="shared" si="66"/>
        <v>7.5510505493156259</v>
      </c>
      <c r="T1083">
        <f t="shared" si="67"/>
        <v>7.4317425136928081</v>
      </c>
    </row>
    <row r="1084" spans="1:20" x14ac:dyDescent="0.25">
      <c r="A1084">
        <v>1093</v>
      </c>
      <c r="B1084" t="s">
        <v>466</v>
      </c>
      <c r="C1084">
        <v>87600</v>
      </c>
      <c r="D1084">
        <v>987</v>
      </c>
      <c r="E1084" s="14">
        <f>'Absolute counts'!E1084/'Absolute counts'!E$1246*10000</f>
        <v>3.4861263790534933E-2</v>
      </c>
      <c r="F1084" s="14">
        <f>'Absolute counts'!F1084/'Absolute counts'!F$1246*10000</f>
        <v>0.29297324596220087</v>
      </c>
      <c r="G1084" s="14">
        <f>'Absolute counts'!G1084/'Absolute counts'!G$1246*10000</f>
        <v>1.7857302297341941E-2</v>
      </c>
      <c r="H1084" s="14">
        <f>'Absolute counts'!H1084/'Absolute counts'!H$1246*10000</f>
        <v>1.4496767602318568</v>
      </c>
      <c r="I1084" s="14">
        <f>'Absolute counts'!I1084/'Absolute counts'!I$1246*10000</f>
        <v>0</v>
      </c>
      <c r="J1084" s="14">
        <f>'Absolute counts'!J1084/'Absolute counts'!J$1246*10000</f>
        <v>2.1724584408700259E-2</v>
      </c>
      <c r="K1084" s="14">
        <f>'Absolute counts'!K1084/'Absolute counts'!K$1246*10000</f>
        <v>11.413702941429905</v>
      </c>
      <c r="L1084" s="14">
        <f>'Absolute counts'!L1084/'Absolute counts'!L$1246*10000</f>
        <v>0</v>
      </c>
      <c r="M1084">
        <f>'Absolute counts'!M1084/'Absolute counts'!M$1246*10000</f>
        <v>6.1332259337325383E-2</v>
      </c>
      <c r="N1084">
        <f>'Absolute counts'!N1084/'Absolute counts'!N$1246*10000</f>
        <v>0.46956774154991504</v>
      </c>
      <c r="O1084">
        <f>'Absolute counts'!O1084/'Absolute counts'!O$1246*10000</f>
        <v>0.35641428470935821</v>
      </c>
      <c r="P1084">
        <f>'Absolute counts'!P1084/'Absolute counts'!P$1246*10000</f>
        <v>11.830134579173496</v>
      </c>
      <c r="Q1084">
        <f t="shared" si="64"/>
        <v>1</v>
      </c>
      <c r="R1084">
        <f t="shared" si="65"/>
        <v>0.81486081522225162</v>
      </c>
      <c r="S1084">
        <f t="shared" si="66"/>
        <v>1.8901137283029343</v>
      </c>
      <c r="T1084">
        <f t="shared" si="67"/>
        <v>2.5434897729540191</v>
      </c>
    </row>
    <row r="1085" spans="1:20" x14ac:dyDescent="0.25">
      <c r="A1085">
        <v>1094</v>
      </c>
      <c r="B1085" t="s">
        <v>467</v>
      </c>
      <c r="C1085">
        <v>5200</v>
      </c>
      <c r="D1085">
        <v>337</v>
      </c>
      <c r="E1085" s="14">
        <f>'Absolute counts'!E1085/'Absolute counts'!E$1246*10000</f>
        <v>5.635904312803147</v>
      </c>
      <c r="F1085" s="14">
        <f>'Absolute counts'!F1085/'Absolute counts'!F$1246*10000</f>
        <v>3.6272878071510584</v>
      </c>
      <c r="G1085" s="14">
        <f>'Absolute counts'!G1085/'Absolute counts'!G$1246*10000</f>
        <v>1.4285841837873552</v>
      </c>
      <c r="H1085" s="14">
        <f>'Absolute counts'!H1085/'Absolute counts'!H$1246*10000</f>
        <v>5.7605576525002729</v>
      </c>
      <c r="I1085" s="14">
        <f>'Absolute counts'!I1085/'Absolute counts'!I$1246*10000</f>
        <v>5.7941498810966472</v>
      </c>
      <c r="J1085" s="14">
        <f>'Absolute counts'!J1085/'Absolute counts'!J$1246*10000</f>
        <v>3.4107597521659407</v>
      </c>
      <c r="K1085" s="14">
        <f>'Absolute counts'!K1085/'Absolute counts'!K$1246*10000</f>
        <v>2.1047546265755641</v>
      </c>
      <c r="L1085" s="14">
        <f>'Absolute counts'!L1085/'Absolute counts'!L$1246*10000</f>
        <v>2.3581815799816588</v>
      </c>
      <c r="M1085">
        <f>'Absolute counts'!M1085/'Absolute counts'!M$1246*10000</f>
        <v>3.3528301771071209</v>
      </c>
      <c r="N1085">
        <f>'Absolute counts'!N1085/'Absolute counts'!N$1246*10000</f>
        <v>3.841917885408396</v>
      </c>
      <c r="O1085">
        <f>'Absolute counts'!O1085/'Absolute counts'!O$1246*10000</f>
        <v>3.582901493657233</v>
      </c>
      <c r="P1085">
        <f>'Absolute counts'!P1085/'Absolute counts'!P$1246*10000</f>
        <v>1.7043414224233002</v>
      </c>
      <c r="Q1085">
        <f t="shared" si="64"/>
        <v>1</v>
      </c>
      <c r="R1085">
        <f t="shared" si="65"/>
        <v>0.286707087302984</v>
      </c>
      <c r="S1085">
        <f t="shared" si="66"/>
        <v>3.9659997451542837</v>
      </c>
      <c r="T1085">
        <f t="shared" si="67"/>
        <v>2.9680345117155418</v>
      </c>
    </row>
    <row r="1086" spans="1:20" x14ac:dyDescent="0.25">
      <c r="A1086">
        <v>1095</v>
      </c>
      <c r="B1086" t="s">
        <v>1126</v>
      </c>
      <c r="C1086">
        <v>117800</v>
      </c>
      <c r="D1086">
        <v>1040</v>
      </c>
      <c r="E1086" s="14">
        <f>'Absolute counts'!E1086/'Absolute counts'!E$1246*10000</f>
        <v>0</v>
      </c>
      <c r="F1086" s="14">
        <f>'Absolute counts'!F1086/'Absolute counts'!F$1246*10000</f>
        <v>0</v>
      </c>
      <c r="G1086" s="14">
        <f>'Absolute counts'!G1086/'Absolute counts'!G$1246*10000</f>
        <v>0</v>
      </c>
      <c r="H1086" s="14">
        <f>'Absolute counts'!H1086/'Absolute counts'!H$1246*10000</f>
        <v>0</v>
      </c>
      <c r="I1086" s="14">
        <f>'Absolute counts'!I1086/'Absolute counts'!I$1246*10000</f>
        <v>0</v>
      </c>
      <c r="J1086" s="14">
        <f>'Absolute counts'!J1086/'Absolute counts'!J$1246*10000</f>
        <v>0</v>
      </c>
      <c r="K1086" s="14">
        <f>'Absolute counts'!K1086/'Absolute counts'!K$1246*10000</f>
        <v>0</v>
      </c>
      <c r="L1086" s="14">
        <f>'Absolute counts'!L1086/'Absolute counts'!L$1246*10000</f>
        <v>0</v>
      </c>
      <c r="M1086">
        <f>'Absolute counts'!M1086/'Absolute counts'!M$1246*10000</f>
        <v>0</v>
      </c>
      <c r="N1086">
        <f>'Absolute counts'!N1086/'Absolute counts'!N$1246*10000</f>
        <v>0</v>
      </c>
      <c r="O1086">
        <f>'Absolute counts'!O1086/'Absolute counts'!O$1246*10000</f>
        <v>0</v>
      </c>
      <c r="P1086">
        <f>'Absolute counts'!P1086/'Absolute counts'!P$1246*10000</f>
        <v>0</v>
      </c>
      <c r="Q1086">
        <f t="shared" si="64"/>
        <v>0</v>
      </c>
      <c r="R1086" t="str">
        <f t="shared" si="65"/>
        <v/>
      </c>
      <c r="S1086">
        <f t="shared" si="66"/>
        <v>0</v>
      </c>
      <c r="T1086">
        <f t="shared" si="67"/>
        <v>0</v>
      </c>
    </row>
    <row r="1087" spans="1:20" x14ac:dyDescent="0.25">
      <c r="A1087">
        <v>1096</v>
      </c>
      <c r="B1087" t="s">
        <v>1127</v>
      </c>
      <c r="C1087">
        <v>66500</v>
      </c>
      <c r="D1087">
        <v>127</v>
      </c>
      <c r="E1087" s="14">
        <f>'Absolute counts'!E1087/'Absolute counts'!E$1246*10000</f>
        <v>0</v>
      </c>
      <c r="F1087" s="14">
        <f>'Absolute counts'!F1087/'Absolute counts'!F$1246*10000</f>
        <v>0</v>
      </c>
      <c r="G1087" s="14">
        <f>'Absolute counts'!G1087/'Absolute counts'!G$1246*10000</f>
        <v>0</v>
      </c>
      <c r="H1087" s="14">
        <f>'Absolute counts'!H1087/'Absolute counts'!H$1246*10000</f>
        <v>0</v>
      </c>
      <c r="I1087" s="14">
        <f>'Absolute counts'!I1087/'Absolute counts'!I$1246*10000</f>
        <v>0</v>
      </c>
      <c r="J1087" s="14">
        <f>'Absolute counts'!J1087/'Absolute counts'!J$1246*10000</f>
        <v>0</v>
      </c>
      <c r="K1087" s="14">
        <f>'Absolute counts'!K1087/'Absolute counts'!K$1246*10000</f>
        <v>0</v>
      </c>
      <c r="L1087" s="14">
        <f>'Absolute counts'!L1087/'Absolute counts'!L$1246*10000</f>
        <v>0</v>
      </c>
      <c r="M1087">
        <f>'Absolute counts'!M1087/'Absolute counts'!M$1246*10000</f>
        <v>0</v>
      </c>
      <c r="N1087">
        <f>'Absolute counts'!N1087/'Absolute counts'!N$1246*10000</f>
        <v>0</v>
      </c>
      <c r="O1087">
        <f>'Absolute counts'!O1087/'Absolute counts'!O$1246*10000</f>
        <v>0</v>
      </c>
      <c r="P1087">
        <f>'Absolute counts'!P1087/'Absolute counts'!P$1246*10000</f>
        <v>0</v>
      </c>
      <c r="Q1087">
        <f t="shared" si="64"/>
        <v>0</v>
      </c>
      <c r="R1087" t="str">
        <f t="shared" si="65"/>
        <v/>
      </c>
      <c r="S1087">
        <f t="shared" si="66"/>
        <v>0</v>
      </c>
      <c r="T1087">
        <f t="shared" si="67"/>
        <v>0</v>
      </c>
    </row>
    <row r="1088" spans="1:20" x14ac:dyDescent="0.25">
      <c r="A1088">
        <v>1097</v>
      </c>
      <c r="B1088" t="s">
        <v>468</v>
      </c>
      <c r="C1088">
        <v>70000</v>
      </c>
      <c r="D1088">
        <v>1129</v>
      </c>
      <c r="E1088" s="14">
        <f>'Absolute counts'!E1088/'Absolute counts'!E$1246*10000</f>
        <v>62.378421342530508</v>
      </c>
      <c r="F1088" s="14">
        <f>'Absolute counts'!F1088/'Absolute counts'!F$1246*10000</f>
        <v>28.488160393086389</v>
      </c>
      <c r="G1088" s="14">
        <f>'Absolute counts'!G1088/'Absolute counts'!G$1246*10000</f>
        <v>10.750095982999849</v>
      </c>
      <c r="H1088" s="14">
        <f>'Absolute counts'!H1088/'Absolute counts'!H$1246*10000</f>
        <v>84.508525243831812</v>
      </c>
      <c r="I1088" s="14">
        <f>'Absolute counts'!I1088/'Absolute counts'!I$1246*10000</f>
        <v>34.592307587994028</v>
      </c>
      <c r="J1088" s="14">
        <f>'Absolute counts'!J1088/'Absolute counts'!J$1246*10000</f>
        <v>36.453852637799038</v>
      </c>
      <c r="K1088" s="14">
        <f>'Absolute counts'!K1088/'Absolute counts'!K$1246*10000</f>
        <v>60.190331972070325</v>
      </c>
      <c r="L1088" s="14">
        <f>'Absolute counts'!L1088/'Absolute counts'!L$1246*10000</f>
        <v>21.586431385985954</v>
      </c>
      <c r="M1088">
        <f>'Absolute counts'!M1088/'Absolute counts'!M$1246*10000</f>
        <v>23.244926288846319</v>
      </c>
      <c r="N1088">
        <f>'Absolute counts'!N1088/'Absolute counts'!N$1246*10000</f>
        <v>52.600124648891388</v>
      </c>
      <c r="O1088">
        <f>'Absolute counts'!O1088/'Absolute counts'!O$1246*10000</f>
        <v>91.870471545477997</v>
      </c>
      <c r="P1088">
        <f>'Absolute counts'!P1088/'Absolute counts'!P$1246*10000</f>
        <v>41.460155778628838</v>
      </c>
      <c r="Q1088">
        <f t="shared" si="64"/>
        <v>1</v>
      </c>
      <c r="R1088">
        <f t="shared" si="65"/>
        <v>0.95908403309515433</v>
      </c>
      <c r="S1088">
        <f t="shared" si="66"/>
        <v>45.337385022901707</v>
      </c>
      <c r="T1088">
        <f t="shared" si="67"/>
        <v>46.152421929566103</v>
      </c>
    </row>
    <row r="1089" spans="1:20" x14ac:dyDescent="0.25">
      <c r="A1089">
        <v>1098</v>
      </c>
      <c r="B1089" t="s">
        <v>1128</v>
      </c>
      <c r="C1089">
        <v>94400</v>
      </c>
      <c r="D1089">
        <v>395</v>
      </c>
      <c r="E1089" s="14">
        <f>'Absolute counts'!E1089/'Absolute counts'!E$1246*10000</f>
        <v>0</v>
      </c>
      <c r="F1089" s="14">
        <f>'Absolute counts'!F1089/'Absolute counts'!F$1246*10000</f>
        <v>0</v>
      </c>
      <c r="G1089" s="14">
        <f>'Absolute counts'!G1089/'Absolute counts'!G$1246*10000</f>
        <v>0</v>
      </c>
      <c r="H1089" s="14">
        <f>'Absolute counts'!H1089/'Absolute counts'!H$1246*10000</f>
        <v>0</v>
      </c>
      <c r="I1089" s="14">
        <f>'Absolute counts'!I1089/'Absolute counts'!I$1246*10000</f>
        <v>0</v>
      </c>
      <c r="J1089" s="14">
        <f>'Absolute counts'!J1089/'Absolute counts'!J$1246*10000</f>
        <v>0</v>
      </c>
      <c r="K1089" s="14">
        <f>'Absolute counts'!K1089/'Absolute counts'!K$1246*10000</f>
        <v>0</v>
      </c>
      <c r="L1089" s="14">
        <f>'Absolute counts'!L1089/'Absolute counts'!L$1246*10000</f>
        <v>0</v>
      </c>
      <c r="M1089">
        <f>'Absolute counts'!M1089/'Absolute counts'!M$1246*10000</f>
        <v>0</v>
      </c>
      <c r="N1089">
        <f>'Absolute counts'!N1089/'Absolute counts'!N$1246*10000</f>
        <v>0</v>
      </c>
      <c r="O1089">
        <f>'Absolute counts'!O1089/'Absolute counts'!O$1246*10000</f>
        <v>0</v>
      </c>
      <c r="P1089">
        <f>'Absolute counts'!P1089/'Absolute counts'!P$1246*10000</f>
        <v>0</v>
      </c>
      <c r="Q1089">
        <f t="shared" si="64"/>
        <v>0</v>
      </c>
      <c r="R1089" t="str">
        <f t="shared" si="65"/>
        <v/>
      </c>
      <c r="S1089">
        <f t="shared" si="66"/>
        <v>0</v>
      </c>
      <c r="T1089">
        <f t="shared" si="67"/>
        <v>0</v>
      </c>
    </row>
    <row r="1090" spans="1:20" x14ac:dyDescent="0.25">
      <c r="A1090">
        <v>1099</v>
      </c>
      <c r="B1090" t="s">
        <v>1129</v>
      </c>
      <c r="C1090">
        <v>111100</v>
      </c>
      <c r="D1090">
        <v>768</v>
      </c>
      <c r="E1090" s="14">
        <f>'Absolute counts'!E1090/'Absolute counts'!E$1246*10000</f>
        <v>0</v>
      </c>
      <c r="F1090" s="14">
        <f>'Absolute counts'!F1090/'Absolute counts'!F$1246*10000</f>
        <v>0</v>
      </c>
      <c r="G1090" s="14">
        <f>'Absolute counts'!G1090/'Absolute counts'!G$1246*10000</f>
        <v>0</v>
      </c>
      <c r="H1090" s="14">
        <f>'Absolute counts'!H1090/'Absolute counts'!H$1246*10000</f>
        <v>0</v>
      </c>
      <c r="I1090" s="14">
        <f>'Absolute counts'!I1090/'Absolute counts'!I$1246*10000</f>
        <v>0</v>
      </c>
      <c r="J1090" s="14">
        <f>'Absolute counts'!J1090/'Absolute counts'!J$1246*10000</f>
        <v>0</v>
      </c>
      <c r="K1090" s="14">
        <f>'Absolute counts'!K1090/'Absolute counts'!K$1246*10000</f>
        <v>0</v>
      </c>
      <c r="L1090" s="14">
        <f>'Absolute counts'!L1090/'Absolute counts'!L$1246*10000</f>
        <v>0</v>
      </c>
      <c r="M1090">
        <f>'Absolute counts'!M1090/'Absolute counts'!M$1246*10000</f>
        <v>0</v>
      </c>
      <c r="N1090">
        <f>'Absolute counts'!N1090/'Absolute counts'!N$1246*10000</f>
        <v>0</v>
      </c>
      <c r="O1090">
        <f>'Absolute counts'!O1090/'Absolute counts'!O$1246*10000</f>
        <v>0</v>
      </c>
      <c r="P1090">
        <f>'Absolute counts'!P1090/'Absolute counts'!P$1246*10000</f>
        <v>0</v>
      </c>
      <c r="Q1090">
        <f t="shared" si="64"/>
        <v>0</v>
      </c>
      <c r="R1090" t="str">
        <f t="shared" si="65"/>
        <v/>
      </c>
      <c r="S1090">
        <f t="shared" si="66"/>
        <v>0</v>
      </c>
      <c r="T1090">
        <f t="shared" si="67"/>
        <v>0</v>
      </c>
    </row>
    <row r="1091" spans="1:20" x14ac:dyDescent="0.25">
      <c r="A1091">
        <v>1100</v>
      </c>
      <c r="B1091" t="s">
        <v>1130</v>
      </c>
      <c r="C1091">
        <v>81900</v>
      </c>
      <c r="D1091">
        <v>323</v>
      </c>
      <c r="E1091" s="14">
        <f>'Absolute counts'!E1091/'Absolute counts'!E$1246*10000</f>
        <v>0</v>
      </c>
      <c r="F1091" s="14">
        <f>'Absolute counts'!F1091/'Absolute counts'!F$1246*10000</f>
        <v>0</v>
      </c>
      <c r="G1091" s="14">
        <f>'Absolute counts'!G1091/'Absolute counts'!G$1246*10000</f>
        <v>0</v>
      </c>
      <c r="H1091" s="14">
        <f>'Absolute counts'!H1091/'Absolute counts'!H$1246*10000</f>
        <v>0</v>
      </c>
      <c r="I1091" s="14">
        <f>'Absolute counts'!I1091/'Absolute counts'!I$1246*10000</f>
        <v>0</v>
      </c>
      <c r="J1091" s="14">
        <f>'Absolute counts'!J1091/'Absolute counts'!J$1246*10000</f>
        <v>0</v>
      </c>
      <c r="K1091" s="14">
        <f>'Absolute counts'!K1091/'Absolute counts'!K$1246*10000</f>
        <v>0</v>
      </c>
      <c r="L1091" s="14">
        <f>'Absolute counts'!L1091/'Absolute counts'!L$1246*10000</f>
        <v>0</v>
      </c>
      <c r="M1091">
        <f>'Absolute counts'!M1091/'Absolute counts'!M$1246*10000</f>
        <v>0</v>
      </c>
      <c r="N1091">
        <f>'Absolute counts'!N1091/'Absolute counts'!N$1246*10000</f>
        <v>0</v>
      </c>
      <c r="O1091">
        <f>'Absolute counts'!O1091/'Absolute counts'!O$1246*10000</f>
        <v>0</v>
      </c>
      <c r="P1091">
        <f>'Absolute counts'!P1091/'Absolute counts'!P$1246*10000</f>
        <v>0</v>
      </c>
      <c r="Q1091">
        <f t="shared" ref="Q1091:Q1154" si="68">IF(AND(S1091=0,T1091=0),0,1)</f>
        <v>0</v>
      </c>
      <c r="R1091" t="str">
        <f t="shared" ref="R1091:R1154" si="69">IFERROR(_xlfn.T.TEST(E1091:K1091,L1091:P1091,2,2),"")</f>
        <v/>
      </c>
      <c r="S1091">
        <f t="shared" ref="S1091:S1154" si="70">AVERAGE(E1091:K1091)</f>
        <v>0</v>
      </c>
      <c r="T1091">
        <f t="shared" ref="T1091:T1154" si="71">AVERAGE(L1091:P1091)</f>
        <v>0</v>
      </c>
    </row>
    <row r="1092" spans="1:20" x14ac:dyDescent="0.25">
      <c r="A1092">
        <v>1101</v>
      </c>
      <c r="B1092" t="s">
        <v>469</v>
      </c>
      <c r="C1092">
        <v>23700</v>
      </c>
      <c r="D1092">
        <v>104</v>
      </c>
      <c r="E1092" s="14">
        <f>'Absolute counts'!E1092/'Absolute counts'!E$1246*10000</f>
        <v>9.8773580739848992</v>
      </c>
      <c r="F1092" s="14">
        <f>'Absolute counts'!F1092/'Absolute counts'!F$1246*10000</f>
        <v>7.0592601169939826</v>
      </c>
      <c r="G1092" s="14">
        <f>'Absolute counts'!G1092/'Absolute counts'!G$1246*10000</f>
        <v>21.571621175189062</v>
      </c>
      <c r="H1092" s="14">
        <f>'Absolute counts'!H1092/'Absolute counts'!H$1246*10000</f>
        <v>10.62078973811971</v>
      </c>
      <c r="I1092" s="14">
        <f>'Absolute counts'!I1092/'Absolute counts'!I$1246*10000</f>
        <v>20.008309057489065</v>
      </c>
      <c r="J1092" s="14">
        <f>'Absolute counts'!J1092/'Absolute counts'!J$1246*10000</f>
        <v>17.162421682873205</v>
      </c>
      <c r="K1092" s="14">
        <f>'Absolute counts'!K1092/'Absolute counts'!K$1246*10000</f>
        <v>6.681536499129141</v>
      </c>
      <c r="L1092" s="14">
        <f>'Absolute counts'!L1092/'Absolute counts'!L$1246*10000</f>
        <v>11.8715294923863</v>
      </c>
      <c r="M1092">
        <f>'Absolute counts'!M1092/'Absolute counts'!M$1246*10000</f>
        <v>12.675333596380581</v>
      </c>
      <c r="N1092">
        <f>'Absolute counts'!N1092/'Absolute counts'!N$1246*10000</f>
        <v>32.827053931989518</v>
      </c>
      <c r="O1092">
        <f>'Absolute counts'!O1092/'Absolute counts'!O$1246*10000</f>
        <v>6.0402841934954399</v>
      </c>
      <c r="P1092">
        <f>'Absolute counts'!P1092/'Absolute counts'!P$1246*10000</f>
        <v>14.053981141052025</v>
      </c>
      <c r="Q1092">
        <f t="shared" si="68"/>
        <v>1</v>
      </c>
      <c r="R1092">
        <f t="shared" si="69"/>
        <v>0.64785942217720627</v>
      </c>
      <c r="S1092">
        <f t="shared" si="70"/>
        <v>13.283042334825579</v>
      </c>
      <c r="T1092">
        <f t="shared" si="71"/>
        <v>15.493636471060771</v>
      </c>
    </row>
    <row r="1093" spans="1:20" x14ac:dyDescent="0.25">
      <c r="A1093">
        <v>1102</v>
      </c>
      <c r="B1093" t="s">
        <v>470</v>
      </c>
      <c r="C1093">
        <v>6100</v>
      </c>
      <c r="D1093">
        <v>345</v>
      </c>
      <c r="E1093" s="14">
        <f>'Absolute counts'!E1093/'Absolute counts'!E$1246*10000</f>
        <v>93.637354541376837</v>
      </c>
      <c r="F1093" s="14">
        <f>'Absolute counts'!F1093/'Absolute counts'!F$1246*10000</f>
        <v>71.40176537307353</v>
      </c>
      <c r="G1093" s="14">
        <f>'Absolute counts'!G1093/'Absolute counts'!G$1246*10000</f>
        <v>68.857757658550526</v>
      </c>
      <c r="H1093" s="14">
        <f>'Absolute counts'!H1093/'Absolute counts'!H$1246*10000</f>
        <v>45.298583818402811</v>
      </c>
      <c r="I1093" s="14">
        <f>'Absolute counts'!I1093/'Absolute counts'!I$1246*10000</f>
        <v>95.702096865858039</v>
      </c>
      <c r="J1093" s="14">
        <f>'Absolute counts'!J1093/'Absolute counts'!J$1246*10000</f>
        <v>129.65231975112317</v>
      </c>
      <c r="K1093" s="14">
        <f>'Absolute counts'!K1093/'Absolute counts'!K$1246*10000</f>
        <v>181.94120530398166</v>
      </c>
      <c r="L1093" s="14">
        <f>'Absolute counts'!L1093/'Absolute counts'!L$1246*10000</f>
        <v>91.122554898265633</v>
      </c>
      <c r="M1093">
        <f>'Absolute counts'!M1093/'Absolute counts'!M$1246*10000</f>
        <v>109.66207969513779</v>
      </c>
      <c r="N1093">
        <f>'Absolute counts'!N1093/'Absolute counts'!N$1246*10000</f>
        <v>96.970007427707912</v>
      </c>
      <c r="O1093">
        <f>'Absolute counts'!O1093/'Absolute counts'!O$1246*10000</f>
        <v>67.343541163505051</v>
      </c>
      <c r="P1093">
        <f>'Absolute counts'!P1093/'Absolute counts'!P$1246*10000</f>
        <v>115.11140195297476</v>
      </c>
      <c r="Q1093">
        <f t="shared" si="68"/>
        <v>1</v>
      </c>
      <c r="R1093">
        <f t="shared" si="69"/>
        <v>0.92756227235305677</v>
      </c>
      <c r="S1093">
        <f t="shared" si="70"/>
        <v>98.07015475890951</v>
      </c>
      <c r="T1093">
        <f t="shared" si="71"/>
        <v>96.041917027518224</v>
      </c>
    </row>
    <row r="1094" spans="1:20" x14ac:dyDescent="0.25">
      <c r="A1094">
        <v>1103</v>
      </c>
      <c r="B1094" t="s">
        <v>1131</v>
      </c>
      <c r="C1094">
        <v>117900</v>
      </c>
      <c r="D1094">
        <v>1040</v>
      </c>
      <c r="E1094" s="14">
        <f>'Absolute counts'!E1094/'Absolute counts'!E$1246*10000</f>
        <v>0</v>
      </c>
      <c r="F1094" s="14">
        <f>'Absolute counts'!F1094/'Absolute counts'!F$1246*10000</f>
        <v>0</v>
      </c>
      <c r="G1094" s="14">
        <f>'Absolute counts'!G1094/'Absolute counts'!G$1246*10000</f>
        <v>0</v>
      </c>
      <c r="H1094" s="14">
        <f>'Absolute counts'!H1094/'Absolute counts'!H$1246*10000</f>
        <v>0</v>
      </c>
      <c r="I1094" s="14">
        <f>'Absolute counts'!I1094/'Absolute counts'!I$1246*10000</f>
        <v>0</v>
      </c>
      <c r="J1094" s="14">
        <f>'Absolute counts'!J1094/'Absolute counts'!J$1246*10000</f>
        <v>0</v>
      </c>
      <c r="K1094" s="14">
        <f>'Absolute counts'!K1094/'Absolute counts'!K$1246*10000</f>
        <v>0</v>
      </c>
      <c r="L1094" s="14">
        <f>'Absolute counts'!L1094/'Absolute counts'!L$1246*10000</f>
        <v>0</v>
      </c>
      <c r="M1094">
        <f>'Absolute counts'!M1094/'Absolute counts'!M$1246*10000</f>
        <v>0</v>
      </c>
      <c r="N1094">
        <f>'Absolute counts'!N1094/'Absolute counts'!N$1246*10000</f>
        <v>0</v>
      </c>
      <c r="O1094">
        <f>'Absolute counts'!O1094/'Absolute counts'!O$1246*10000</f>
        <v>0</v>
      </c>
      <c r="P1094">
        <f>'Absolute counts'!P1094/'Absolute counts'!P$1246*10000</f>
        <v>0</v>
      </c>
      <c r="Q1094">
        <f t="shared" si="68"/>
        <v>0</v>
      </c>
      <c r="R1094" t="str">
        <f t="shared" si="69"/>
        <v/>
      </c>
      <c r="S1094">
        <f t="shared" si="70"/>
        <v>0</v>
      </c>
      <c r="T1094">
        <f t="shared" si="71"/>
        <v>0</v>
      </c>
    </row>
    <row r="1095" spans="1:20" x14ac:dyDescent="0.25">
      <c r="A1095">
        <v>1104</v>
      </c>
      <c r="B1095" t="s">
        <v>1132</v>
      </c>
      <c r="C1095">
        <v>66600</v>
      </c>
      <c r="D1095">
        <v>127</v>
      </c>
      <c r="E1095" s="14">
        <f>'Absolute counts'!E1095/'Absolute counts'!E$1246*10000</f>
        <v>0</v>
      </c>
      <c r="F1095" s="14">
        <f>'Absolute counts'!F1095/'Absolute counts'!F$1246*10000</f>
        <v>0</v>
      </c>
      <c r="G1095" s="14">
        <f>'Absolute counts'!G1095/'Absolute counts'!G$1246*10000</f>
        <v>0</v>
      </c>
      <c r="H1095" s="14">
        <f>'Absolute counts'!H1095/'Absolute counts'!H$1246*10000</f>
        <v>0</v>
      </c>
      <c r="I1095" s="14">
        <f>'Absolute counts'!I1095/'Absolute counts'!I$1246*10000</f>
        <v>0</v>
      </c>
      <c r="J1095" s="14">
        <f>'Absolute counts'!J1095/'Absolute counts'!J$1246*10000</f>
        <v>0</v>
      </c>
      <c r="K1095" s="14">
        <f>'Absolute counts'!K1095/'Absolute counts'!K$1246*10000</f>
        <v>0</v>
      </c>
      <c r="L1095" s="14">
        <f>'Absolute counts'!L1095/'Absolute counts'!L$1246*10000</f>
        <v>0</v>
      </c>
      <c r="M1095">
        <f>'Absolute counts'!M1095/'Absolute counts'!M$1246*10000</f>
        <v>0</v>
      </c>
      <c r="N1095">
        <f>'Absolute counts'!N1095/'Absolute counts'!N$1246*10000</f>
        <v>0</v>
      </c>
      <c r="O1095">
        <f>'Absolute counts'!O1095/'Absolute counts'!O$1246*10000</f>
        <v>0</v>
      </c>
      <c r="P1095">
        <f>'Absolute counts'!P1095/'Absolute counts'!P$1246*10000</f>
        <v>0</v>
      </c>
      <c r="Q1095">
        <f t="shared" si="68"/>
        <v>0</v>
      </c>
      <c r="R1095" t="str">
        <f t="shared" si="69"/>
        <v/>
      </c>
      <c r="S1095">
        <f t="shared" si="70"/>
        <v>0</v>
      </c>
      <c r="T1095">
        <f t="shared" si="71"/>
        <v>0</v>
      </c>
    </row>
    <row r="1096" spans="1:20" x14ac:dyDescent="0.25">
      <c r="A1096">
        <v>1105</v>
      </c>
      <c r="B1096" t="s">
        <v>471</v>
      </c>
      <c r="C1096">
        <v>50700</v>
      </c>
      <c r="D1096">
        <v>278</v>
      </c>
      <c r="E1096" s="14">
        <f>'Absolute counts'!E1096/'Absolute counts'!E$1246*10000</f>
        <v>0.95287454360795487</v>
      </c>
      <c r="F1096" s="14">
        <f>'Absolute counts'!F1096/'Absolute counts'!F$1246*10000</f>
        <v>1.0044797004418315</v>
      </c>
      <c r="G1096" s="14">
        <f>'Absolute counts'!G1096/'Absolute counts'!G$1246*10000</f>
        <v>0.91072241716443891</v>
      </c>
      <c r="H1096" s="14">
        <f>'Absolute counts'!H1096/'Absolute counts'!H$1246*10000</f>
        <v>2.4263011039670022</v>
      </c>
      <c r="I1096" s="14">
        <f>'Absolute counts'!I1096/'Absolute counts'!I$1246*10000</f>
        <v>3.1682904668975285</v>
      </c>
      <c r="J1096" s="14">
        <f>'Absolute counts'!J1096/'Absolute counts'!J$1246*10000</f>
        <v>1.6076192462438192</v>
      </c>
      <c r="K1096" s="14">
        <f>'Absolute counts'!K1096/'Absolute counts'!K$1246*10000</f>
        <v>0.21188804965525812</v>
      </c>
      <c r="L1096" s="14">
        <f>'Absolute counts'!L1096/'Absolute counts'!L$1246*10000</f>
        <v>1.0883914984530731</v>
      </c>
      <c r="M1096">
        <f>'Absolute counts'!M1096/'Absolute counts'!M$1246*10000</f>
        <v>0.51110216114437823</v>
      </c>
      <c r="N1096">
        <f>'Absolute counts'!N1096/'Absolute counts'!N$1246*10000</f>
        <v>0.64031964756806603</v>
      </c>
      <c r="O1096">
        <f>'Absolute counts'!O1096/'Absolute counts'!O$1246*10000</f>
        <v>1.1161394705372008</v>
      </c>
      <c r="P1096">
        <f>'Absolute counts'!P1096/'Absolute counts'!P$1246*10000</f>
        <v>1.8319391759737076</v>
      </c>
      <c r="Q1096">
        <f t="shared" si="68"/>
        <v>1</v>
      </c>
      <c r="R1096">
        <f t="shared" si="69"/>
        <v>0.40795763844945665</v>
      </c>
      <c r="S1096">
        <f t="shared" si="70"/>
        <v>1.4688822182825476</v>
      </c>
      <c r="T1096">
        <f t="shared" si="71"/>
        <v>1.0375783907352851</v>
      </c>
    </row>
    <row r="1097" spans="1:20" x14ac:dyDescent="0.25">
      <c r="A1097">
        <v>1106</v>
      </c>
      <c r="B1097" t="s">
        <v>472</v>
      </c>
      <c r="C1097">
        <v>10000</v>
      </c>
      <c r="D1097">
        <v>677</v>
      </c>
      <c r="E1097" s="14">
        <f>'Absolute counts'!E1097/'Absolute counts'!E$1246*10000</f>
        <v>1.208523811405211</v>
      </c>
      <c r="F1097" s="14">
        <f>'Absolute counts'!F1097/'Absolute counts'!F$1246*10000</f>
        <v>65.05401171055918</v>
      </c>
      <c r="G1097" s="14">
        <f>'Absolute counts'!G1097/'Absolute counts'!G$1246*10000</f>
        <v>38.000339288743653</v>
      </c>
      <c r="H1097" s="14">
        <f>'Absolute counts'!H1097/'Absolute counts'!H$1246*10000</f>
        <v>9.1253337117752658</v>
      </c>
      <c r="I1097" s="14">
        <f>'Absolute counts'!I1097/'Absolute counts'!I$1246*10000</f>
        <v>10.367829893621874</v>
      </c>
      <c r="J1097" s="14">
        <f>'Absolute counts'!J1097/'Absolute counts'!J$1246*10000</f>
        <v>15.75032369630769</v>
      </c>
      <c r="K1097" s="14">
        <f>'Absolute counts'!K1097/'Absolute counts'!K$1246*10000</f>
        <v>5.7916066905770558</v>
      </c>
      <c r="L1097" s="14">
        <f>'Absolute counts'!L1097/'Absolute counts'!L$1246*10000</f>
        <v>11.790907899908293</v>
      </c>
      <c r="M1097">
        <f>'Absolute counts'!M1097/'Absolute counts'!M$1246*10000</f>
        <v>38.332662085828368</v>
      </c>
      <c r="N1097">
        <f>'Absolute counts'!N1097/'Absolute counts'!N$1246*10000</f>
        <v>19.405954118962853</v>
      </c>
      <c r="O1097">
        <f>'Absolute counts'!O1097/'Absolute counts'!O$1246*10000</f>
        <v>6.2091120125682924</v>
      </c>
      <c r="P1097">
        <f>'Absolute counts'!P1097/'Absolute counts'!P$1246*10000</f>
        <v>9.0229840010645308</v>
      </c>
      <c r="Q1097">
        <f t="shared" si="68"/>
        <v>1</v>
      </c>
      <c r="R1097">
        <f t="shared" si="69"/>
        <v>0.74584633942021594</v>
      </c>
      <c r="S1097">
        <f t="shared" si="70"/>
        <v>20.756852686141421</v>
      </c>
      <c r="T1097">
        <f t="shared" si="71"/>
        <v>16.952324023666467</v>
      </c>
    </row>
    <row r="1098" spans="1:20" x14ac:dyDescent="0.25">
      <c r="A1098">
        <v>1107</v>
      </c>
      <c r="B1098" t="s">
        <v>1133</v>
      </c>
      <c r="C1098">
        <v>94500</v>
      </c>
      <c r="D1098">
        <v>395</v>
      </c>
      <c r="E1098" s="14">
        <f>'Absolute counts'!E1098/'Absolute counts'!E$1246*10000</f>
        <v>0</v>
      </c>
      <c r="F1098" s="14">
        <f>'Absolute counts'!F1098/'Absolute counts'!F$1246*10000</f>
        <v>0</v>
      </c>
      <c r="G1098" s="14">
        <f>'Absolute counts'!G1098/'Absolute counts'!G$1246*10000</f>
        <v>0</v>
      </c>
      <c r="H1098" s="14">
        <f>'Absolute counts'!H1098/'Absolute counts'!H$1246*10000</f>
        <v>0</v>
      </c>
      <c r="I1098" s="14">
        <f>'Absolute counts'!I1098/'Absolute counts'!I$1246*10000</f>
        <v>0</v>
      </c>
      <c r="J1098" s="14">
        <f>'Absolute counts'!J1098/'Absolute counts'!J$1246*10000</f>
        <v>0</v>
      </c>
      <c r="K1098" s="14">
        <f>'Absolute counts'!K1098/'Absolute counts'!K$1246*10000</f>
        <v>0</v>
      </c>
      <c r="L1098" s="14">
        <f>'Absolute counts'!L1098/'Absolute counts'!L$1246*10000</f>
        <v>0</v>
      </c>
      <c r="M1098">
        <f>'Absolute counts'!M1098/'Absolute counts'!M$1246*10000</f>
        <v>0</v>
      </c>
      <c r="N1098">
        <f>'Absolute counts'!N1098/'Absolute counts'!N$1246*10000</f>
        <v>0</v>
      </c>
      <c r="O1098">
        <f>'Absolute counts'!O1098/'Absolute counts'!O$1246*10000</f>
        <v>0</v>
      </c>
      <c r="P1098">
        <f>'Absolute counts'!P1098/'Absolute counts'!P$1246*10000</f>
        <v>0</v>
      </c>
      <c r="Q1098">
        <f t="shared" si="68"/>
        <v>0</v>
      </c>
      <c r="R1098" t="str">
        <f t="shared" si="69"/>
        <v/>
      </c>
      <c r="S1098">
        <f t="shared" si="70"/>
        <v>0</v>
      </c>
      <c r="T1098">
        <f t="shared" si="71"/>
        <v>0</v>
      </c>
    </row>
    <row r="1099" spans="1:20" x14ac:dyDescent="0.25">
      <c r="A1099">
        <v>1108</v>
      </c>
      <c r="B1099" t="s">
        <v>1134</v>
      </c>
      <c r="C1099">
        <v>106500</v>
      </c>
      <c r="D1099">
        <v>776</v>
      </c>
      <c r="E1099" s="14">
        <f>'Absolute counts'!E1099/'Absolute counts'!E$1246*10000</f>
        <v>0</v>
      </c>
      <c r="F1099" s="14">
        <f>'Absolute counts'!F1099/'Absolute counts'!F$1246*10000</f>
        <v>0</v>
      </c>
      <c r="G1099" s="14">
        <f>'Absolute counts'!G1099/'Absolute counts'!G$1246*10000</f>
        <v>0</v>
      </c>
      <c r="H1099" s="14">
        <f>'Absolute counts'!H1099/'Absolute counts'!H$1246*10000</f>
        <v>0</v>
      </c>
      <c r="I1099" s="14">
        <f>'Absolute counts'!I1099/'Absolute counts'!I$1246*10000</f>
        <v>0</v>
      </c>
      <c r="J1099" s="14">
        <f>'Absolute counts'!J1099/'Absolute counts'!J$1246*10000</f>
        <v>0</v>
      </c>
      <c r="K1099" s="14">
        <f>'Absolute counts'!K1099/'Absolute counts'!K$1246*10000</f>
        <v>0</v>
      </c>
      <c r="L1099" s="14">
        <f>'Absolute counts'!L1099/'Absolute counts'!L$1246*10000</f>
        <v>0</v>
      </c>
      <c r="M1099">
        <f>'Absolute counts'!M1099/'Absolute counts'!M$1246*10000</f>
        <v>0</v>
      </c>
      <c r="N1099">
        <f>'Absolute counts'!N1099/'Absolute counts'!N$1246*10000</f>
        <v>0</v>
      </c>
      <c r="O1099">
        <f>'Absolute counts'!O1099/'Absolute counts'!O$1246*10000</f>
        <v>0</v>
      </c>
      <c r="P1099">
        <f>'Absolute counts'!P1099/'Absolute counts'!P$1246*10000</f>
        <v>0</v>
      </c>
      <c r="Q1099">
        <f t="shared" si="68"/>
        <v>0</v>
      </c>
      <c r="R1099" t="str">
        <f t="shared" si="69"/>
        <v/>
      </c>
      <c r="S1099">
        <f t="shared" si="70"/>
        <v>0</v>
      </c>
      <c r="T1099">
        <f t="shared" si="71"/>
        <v>0</v>
      </c>
    </row>
    <row r="1100" spans="1:20" x14ac:dyDescent="0.25">
      <c r="A1100">
        <v>1109</v>
      </c>
      <c r="B1100" t="s">
        <v>473</v>
      </c>
      <c r="C1100">
        <v>73200</v>
      </c>
      <c r="D1100">
        <v>141</v>
      </c>
      <c r="E1100" s="14">
        <f>'Absolute counts'!E1100/'Absolute counts'!E$1246*10000</f>
        <v>3.4861263790534933E-2</v>
      </c>
      <c r="F1100" s="14">
        <f>'Absolute counts'!F1100/'Absolute counts'!F$1246*10000</f>
        <v>0</v>
      </c>
      <c r="G1100" s="14">
        <f>'Absolute counts'!G1100/'Absolute counts'!G$1246*10000</f>
        <v>1.7857302297341941E-2</v>
      </c>
      <c r="H1100" s="14">
        <f>'Absolute counts'!H1100/'Absolute counts'!H$1246*10000</f>
        <v>7.6298776854308251E-3</v>
      </c>
      <c r="I1100" s="14">
        <f>'Absolute counts'!I1100/'Absolute counts'!I$1246*10000</f>
        <v>9.8623827763347188E-2</v>
      </c>
      <c r="J1100" s="14">
        <f>'Absolute counts'!J1100/'Absolute counts'!J$1246*10000</f>
        <v>4.3449168817400519E-2</v>
      </c>
      <c r="K1100" s="14">
        <f>'Absolute counts'!K1100/'Absolute counts'!K$1246*10000</f>
        <v>0</v>
      </c>
      <c r="L1100" s="14">
        <f>'Absolute counts'!L1100/'Absolute counts'!L$1246*10000</f>
        <v>0</v>
      </c>
      <c r="M1100">
        <f>'Absolute counts'!M1100/'Absolute counts'!M$1246*10000</f>
        <v>0</v>
      </c>
      <c r="N1100">
        <f>'Absolute counts'!N1100/'Absolute counts'!N$1246*10000</f>
        <v>0</v>
      </c>
      <c r="O1100">
        <f>'Absolute counts'!O1100/'Absolute counts'!O$1246*10000</f>
        <v>0</v>
      </c>
      <c r="P1100">
        <f>'Absolute counts'!P1100/'Absolute counts'!P$1246*10000</f>
        <v>3.6456501014402141E-2</v>
      </c>
      <c r="Q1100">
        <f t="shared" si="68"/>
        <v>1</v>
      </c>
      <c r="R1100">
        <f t="shared" si="69"/>
        <v>0.23179354624832951</v>
      </c>
      <c r="S1100">
        <f t="shared" si="70"/>
        <v>2.8917348622007916E-2</v>
      </c>
      <c r="T1100">
        <f t="shared" si="71"/>
        <v>7.2913002028804283E-3</v>
      </c>
    </row>
    <row r="1101" spans="1:20" x14ac:dyDescent="0.25">
      <c r="A1101">
        <v>1110</v>
      </c>
      <c r="B1101" t="s">
        <v>1135</v>
      </c>
      <c r="C1101">
        <v>75100</v>
      </c>
      <c r="D1101">
        <v>525</v>
      </c>
      <c r="E1101" s="14">
        <f>'Absolute counts'!E1101/'Absolute counts'!E$1246*10000</f>
        <v>0</v>
      </c>
      <c r="F1101" s="14">
        <f>'Absolute counts'!F1101/'Absolute counts'!F$1246*10000</f>
        <v>0</v>
      </c>
      <c r="G1101" s="14">
        <f>'Absolute counts'!G1101/'Absolute counts'!G$1246*10000</f>
        <v>0</v>
      </c>
      <c r="H1101" s="14">
        <f>'Absolute counts'!H1101/'Absolute counts'!H$1246*10000</f>
        <v>0</v>
      </c>
      <c r="I1101" s="14">
        <f>'Absolute counts'!I1101/'Absolute counts'!I$1246*10000</f>
        <v>0</v>
      </c>
      <c r="J1101" s="14">
        <f>'Absolute counts'!J1101/'Absolute counts'!J$1246*10000</f>
        <v>0</v>
      </c>
      <c r="K1101" s="14">
        <f>'Absolute counts'!K1101/'Absolute counts'!K$1246*10000</f>
        <v>0</v>
      </c>
      <c r="L1101" s="14">
        <f>'Absolute counts'!L1101/'Absolute counts'!L$1246*10000</f>
        <v>0</v>
      </c>
      <c r="M1101">
        <f>'Absolute counts'!M1101/'Absolute counts'!M$1246*10000</f>
        <v>0</v>
      </c>
      <c r="N1101">
        <f>'Absolute counts'!N1101/'Absolute counts'!N$1246*10000</f>
        <v>0</v>
      </c>
      <c r="O1101">
        <f>'Absolute counts'!O1101/'Absolute counts'!O$1246*10000</f>
        <v>0</v>
      </c>
      <c r="P1101">
        <f>'Absolute counts'!P1101/'Absolute counts'!P$1246*10000</f>
        <v>0</v>
      </c>
      <c r="Q1101">
        <f t="shared" si="68"/>
        <v>0</v>
      </c>
      <c r="R1101" t="str">
        <f t="shared" si="69"/>
        <v/>
      </c>
      <c r="S1101">
        <f t="shared" si="70"/>
        <v>0</v>
      </c>
      <c r="T1101">
        <f t="shared" si="71"/>
        <v>0</v>
      </c>
    </row>
    <row r="1102" spans="1:20" x14ac:dyDescent="0.25">
      <c r="A1102">
        <v>1111</v>
      </c>
      <c r="B1102" t="s">
        <v>474</v>
      </c>
      <c r="C1102">
        <v>7400</v>
      </c>
      <c r="D1102">
        <v>361</v>
      </c>
      <c r="E1102" s="14">
        <f>'Absolute counts'!E1102/'Absolute counts'!E$1246*10000</f>
        <v>5.0432628283640542</v>
      </c>
      <c r="F1102" s="14">
        <f>'Absolute counts'!F1102/'Absolute counts'!F$1246*10000</f>
        <v>2.232177112092959</v>
      </c>
      <c r="G1102" s="14">
        <f>'Absolute counts'!G1102/'Absolute counts'!G$1246*10000</f>
        <v>3.7143188778471234</v>
      </c>
      <c r="H1102" s="14">
        <f>'Absolute counts'!H1102/'Absolute counts'!H$1246*10000</f>
        <v>13.413324970987391</v>
      </c>
      <c r="I1102" s="14">
        <f>'Absolute counts'!I1102/'Absolute counts'!I$1246*10000</f>
        <v>5.5969022255699539</v>
      </c>
      <c r="J1102" s="14">
        <f>'Absolute counts'!J1102/'Absolute counts'!J$1246*10000</f>
        <v>6.1697819720708749</v>
      </c>
      <c r="K1102" s="14">
        <f>'Absolute counts'!K1102/'Absolute counts'!K$1246*10000</f>
        <v>2.3166426762308223</v>
      </c>
      <c r="L1102" s="14">
        <f>'Absolute counts'!L1102/'Absolute counts'!L$1246*10000</f>
        <v>4.7566739562023201</v>
      </c>
      <c r="M1102">
        <f>'Absolute counts'!M1102/'Absolute counts'!M$1246*10000</f>
        <v>6.0514495879494374</v>
      </c>
      <c r="N1102">
        <f>'Absolute counts'!N1102/'Absolute counts'!N$1246*10000</f>
        <v>15.256682802721786</v>
      </c>
      <c r="O1102">
        <f>'Absolute counts'!O1102/'Absolute counts'!O$1246*10000</f>
        <v>3.7329706661664361</v>
      </c>
      <c r="P1102">
        <f>'Absolute counts'!P1102/'Absolute counts'!P$1246*10000</f>
        <v>2.843607079123367</v>
      </c>
      <c r="Q1102">
        <f t="shared" si="68"/>
        <v>1</v>
      </c>
      <c r="R1102">
        <f t="shared" si="69"/>
        <v>0.69362488231914088</v>
      </c>
      <c r="S1102">
        <f t="shared" si="70"/>
        <v>5.4980586661661679</v>
      </c>
      <c r="T1102">
        <f t="shared" si="71"/>
        <v>6.52827681843267</v>
      </c>
    </row>
    <row r="1103" spans="1:20" x14ac:dyDescent="0.25">
      <c r="A1103">
        <v>1112</v>
      </c>
      <c r="B1103" t="s">
        <v>1136</v>
      </c>
      <c r="C1103">
        <v>118000</v>
      </c>
      <c r="D1103">
        <v>1040</v>
      </c>
      <c r="E1103" s="14">
        <f>'Absolute counts'!E1103/'Absolute counts'!E$1246*10000</f>
        <v>0</v>
      </c>
      <c r="F1103" s="14">
        <f>'Absolute counts'!F1103/'Absolute counts'!F$1246*10000</f>
        <v>0</v>
      </c>
      <c r="G1103" s="14">
        <f>'Absolute counts'!G1103/'Absolute counts'!G$1246*10000</f>
        <v>0</v>
      </c>
      <c r="H1103" s="14">
        <f>'Absolute counts'!H1103/'Absolute counts'!H$1246*10000</f>
        <v>0</v>
      </c>
      <c r="I1103" s="14">
        <f>'Absolute counts'!I1103/'Absolute counts'!I$1246*10000</f>
        <v>0</v>
      </c>
      <c r="J1103" s="14">
        <f>'Absolute counts'!J1103/'Absolute counts'!J$1246*10000</f>
        <v>0</v>
      </c>
      <c r="K1103" s="14">
        <f>'Absolute counts'!K1103/'Absolute counts'!K$1246*10000</f>
        <v>0</v>
      </c>
      <c r="L1103" s="14">
        <f>'Absolute counts'!L1103/'Absolute counts'!L$1246*10000</f>
        <v>0</v>
      </c>
      <c r="M1103">
        <f>'Absolute counts'!M1103/'Absolute counts'!M$1246*10000</f>
        <v>0</v>
      </c>
      <c r="N1103">
        <f>'Absolute counts'!N1103/'Absolute counts'!N$1246*10000</f>
        <v>0</v>
      </c>
      <c r="O1103">
        <f>'Absolute counts'!O1103/'Absolute counts'!O$1246*10000</f>
        <v>0</v>
      </c>
      <c r="P1103">
        <f>'Absolute counts'!P1103/'Absolute counts'!P$1246*10000</f>
        <v>0</v>
      </c>
      <c r="Q1103">
        <f t="shared" si="68"/>
        <v>0</v>
      </c>
      <c r="R1103" t="str">
        <f t="shared" si="69"/>
        <v/>
      </c>
      <c r="S1103">
        <f t="shared" si="70"/>
        <v>0</v>
      </c>
      <c r="T1103">
        <f t="shared" si="71"/>
        <v>0</v>
      </c>
    </row>
    <row r="1104" spans="1:20" x14ac:dyDescent="0.25">
      <c r="A1104">
        <v>1113</v>
      </c>
      <c r="B1104" t="s">
        <v>475</v>
      </c>
      <c r="C1104">
        <v>66900</v>
      </c>
      <c r="D1104">
        <v>239</v>
      </c>
      <c r="E1104" s="14">
        <f>'Absolute counts'!E1104/'Absolute counts'!E$1246*10000</f>
        <v>3.5790897491615863</v>
      </c>
      <c r="F1104" s="14">
        <f>'Absolute counts'!F1104/'Absolute counts'!F$1246*10000</f>
        <v>0</v>
      </c>
      <c r="G1104" s="14">
        <f>'Absolute counts'!G1104/'Absolute counts'!G$1246*10000</f>
        <v>0.23214492986544522</v>
      </c>
      <c r="H1104" s="14">
        <f>'Absolute counts'!H1104/'Absolute counts'!H$1246*10000</f>
        <v>0.93847495530799141</v>
      </c>
      <c r="I1104" s="14">
        <f>'Absolute counts'!I1104/'Absolute counts'!I$1246*10000</f>
        <v>1.5286693303318815</v>
      </c>
      <c r="J1104" s="14">
        <f>'Absolute counts'!J1104/'Absolute counts'!J$1246*10000</f>
        <v>0.26069501290440317</v>
      </c>
      <c r="K1104" s="14">
        <f>'Absolute counts'!K1104/'Absolute counts'!K$1246*10000</f>
        <v>2.2460133263457362</v>
      </c>
      <c r="L1104" s="14">
        <f>'Absolute counts'!L1104/'Absolute counts'!L$1246*10000</f>
        <v>0.10077699059750678</v>
      </c>
      <c r="M1104">
        <f>'Absolute counts'!M1104/'Absolute counts'!M$1246*10000</f>
        <v>0.18399677801197617</v>
      </c>
      <c r="N1104">
        <f>'Absolute counts'!N1104/'Absolute counts'!N$1246*10000</f>
        <v>1.1355001750207037</v>
      </c>
      <c r="O1104">
        <f>'Absolute counts'!O1104/'Absolute counts'!O$1246*10000</f>
        <v>1.1067601472553756</v>
      </c>
      <c r="P1104">
        <f>'Absolute counts'!P1104/'Absolute counts'!P$1246*10000</f>
        <v>0.42836388691922517</v>
      </c>
      <c r="Q1104">
        <f t="shared" si="68"/>
        <v>1</v>
      </c>
      <c r="R1104">
        <f t="shared" si="69"/>
        <v>0.30840778575148153</v>
      </c>
      <c r="S1104">
        <f t="shared" si="70"/>
        <v>1.255012471988149</v>
      </c>
      <c r="T1104">
        <f t="shared" si="71"/>
        <v>0.59107959556095746</v>
      </c>
    </row>
    <row r="1105" spans="1:20" x14ac:dyDescent="0.25">
      <c r="A1105">
        <v>1114</v>
      </c>
      <c r="B1105" t="s">
        <v>476</v>
      </c>
      <c r="C1105">
        <v>14400</v>
      </c>
      <c r="D1105">
        <v>402</v>
      </c>
      <c r="E1105" s="14">
        <f>'Absolute counts'!E1105/'Absolute counts'!E$1246*10000</f>
        <v>0.46481685054046584</v>
      </c>
      <c r="F1105" s="14">
        <f>'Absolute counts'!F1105/'Absolute counts'!F$1246*10000</f>
        <v>0.82311531008427863</v>
      </c>
      <c r="G1105" s="14">
        <f>'Absolute counts'!G1105/'Absolute counts'!G$1246*10000</f>
        <v>2.3035919963571105</v>
      </c>
      <c r="H1105" s="14">
        <f>'Absolute counts'!H1105/'Absolute counts'!H$1246*10000</f>
        <v>1.1444816528146238</v>
      </c>
      <c r="I1105" s="14">
        <f>'Absolute counts'!I1105/'Absolute counts'!I$1246*10000</f>
        <v>1.1711579546897479</v>
      </c>
      <c r="J1105" s="14">
        <f>'Absolute counts'!J1105/'Absolute counts'!J$1246*10000</f>
        <v>1.3034750645220157</v>
      </c>
      <c r="K1105" s="14">
        <f>'Absolute counts'!K1105/'Absolute counts'!K$1246*10000</f>
        <v>0.29664326951736142</v>
      </c>
      <c r="L1105" s="14">
        <f>'Absolute counts'!L1105/'Absolute counts'!L$1246*10000</f>
        <v>7.4574973042155017</v>
      </c>
      <c r="M1105">
        <f>'Absolute counts'!M1105/'Absolute counts'!M$1246*10000</f>
        <v>7.9731937138523001</v>
      </c>
      <c r="N1105">
        <f>'Absolute counts'!N1105/'Absolute counts'!N$1246*10000</f>
        <v>0.94767307840073767</v>
      </c>
      <c r="O1105">
        <f>'Absolute counts'!O1105/'Absolute counts'!O$1246*10000</f>
        <v>0.38455225455483388</v>
      </c>
      <c r="P1105">
        <f>'Absolute counts'!P1105/'Absolute counts'!P$1246*10000</f>
        <v>0.30076613336881763</v>
      </c>
      <c r="Q1105">
        <f t="shared" si="68"/>
        <v>1</v>
      </c>
      <c r="R1105">
        <f t="shared" si="69"/>
        <v>0.14720570747785838</v>
      </c>
      <c r="S1105">
        <f t="shared" si="70"/>
        <v>1.0724688712179433</v>
      </c>
      <c r="T1105">
        <f t="shared" si="71"/>
        <v>3.4127364968784377</v>
      </c>
    </row>
    <row r="1106" spans="1:20" x14ac:dyDescent="0.25">
      <c r="A1106">
        <v>1116</v>
      </c>
      <c r="B1106" t="s">
        <v>1137</v>
      </c>
      <c r="C1106">
        <v>100300</v>
      </c>
      <c r="D1106">
        <v>798</v>
      </c>
      <c r="E1106" s="14">
        <f>'Absolute counts'!E1106/'Absolute counts'!E$1246*10000</f>
        <v>0</v>
      </c>
      <c r="F1106" s="14">
        <f>'Absolute counts'!F1106/'Absolute counts'!F$1246*10000</f>
        <v>0</v>
      </c>
      <c r="G1106" s="14">
        <f>'Absolute counts'!G1106/'Absolute counts'!G$1246*10000</f>
        <v>0</v>
      </c>
      <c r="H1106" s="14">
        <f>'Absolute counts'!H1106/'Absolute counts'!H$1246*10000</f>
        <v>0</v>
      </c>
      <c r="I1106" s="14">
        <f>'Absolute counts'!I1106/'Absolute counts'!I$1246*10000</f>
        <v>0</v>
      </c>
      <c r="J1106" s="14">
        <f>'Absolute counts'!J1106/'Absolute counts'!J$1246*10000</f>
        <v>0</v>
      </c>
      <c r="K1106" s="14">
        <f>'Absolute counts'!K1106/'Absolute counts'!K$1246*10000</f>
        <v>0</v>
      </c>
      <c r="L1106" s="14">
        <f>'Absolute counts'!L1106/'Absolute counts'!L$1246*10000</f>
        <v>0</v>
      </c>
      <c r="M1106">
        <f>'Absolute counts'!M1106/'Absolute counts'!M$1246*10000</f>
        <v>0</v>
      </c>
      <c r="N1106">
        <f>'Absolute counts'!N1106/'Absolute counts'!N$1246*10000</f>
        <v>0</v>
      </c>
      <c r="O1106">
        <f>'Absolute counts'!O1106/'Absolute counts'!O$1246*10000</f>
        <v>0</v>
      </c>
      <c r="P1106">
        <f>'Absolute counts'!P1106/'Absolute counts'!P$1246*10000</f>
        <v>0</v>
      </c>
      <c r="Q1106">
        <f t="shared" si="68"/>
        <v>0</v>
      </c>
      <c r="R1106" t="str">
        <f t="shared" si="69"/>
        <v/>
      </c>
      <c r="S1106">
        <f t="shared" si="70"/>
        <v>0</v>
      </c>
      <c r="T1106">
        <f t="shared" si="71"/>
        <v>0</v>
      </c>
    </row>
    <row r="1107" spans="1:20" x14ac:dyDescent="0.25">
      <c r="A1107">
        <v>1117</v>
      </c>
      <c r="B1107" t="s">
        <v>1138</v>
      </c>
      <c r="C1107">
        <v>88300</v>
      </c>
      <c r="D1107">
        <v>771</v>
      </c>
      <c r="E1107" s="14">
        <f>'Absolute counts'!E1107/'Absolute counts'!E$1246*10000</f>
        <v>0</v>
      </c>
      <c r="F1107" s="14">
        <f>'Absolute counts'!F1107/'Absolute counts'!F$1246*10000</f>
        <v>0</v>
      </c>
      <c r="G1107" s="14">
        <f>'Absolute counts'!G1107/'Absolute counts'!G$1246*10000</f>
        <v>0</v>
      </c>
      <c r="H1107" s="14">
        <f>'Absolute counts'!H1107/'Absolute counts'!H$1246*10000</f>
        <v>0</v>
      </c>
      <c r="I1107" s="14">
        <f>'Absolute counts'!I1107/'Absolute counts'!I$1246*10000</f>
        <v>0</v>
      </c>
      <c r="J1107" s="14">
        <f>'Absolute counts'!J1107/'Absolute counts'!J$1246*10000</f>
        <v>0</v>
      </c>
      <c r="K1107" s="14">
        <f>'Absolute counts'!K1107/'Absolute counts'!K$1246*10000</f>
        <v>0</v>
      </c>
      <c r="L1107" s="14">
        <f>'Absolute counts'!L1107/'Absolute counts'!L$1246*10000</f>
        <v>0</v>
      </c>
      <c r="M1107">
        <f>'Absolute counts'!M1107/'Absolute counts'!M$1246*10000</f>
        <v>0</v>
      </c>
      <c r="N1107">
        <f>'Absolute counts'!N1107/'Absolute counts'!N$1246*10000</f>
        <v>0</v>
      </c>
      <c r="O1107">
        <f>'Absolute counts'!O1107/'Absolute counts'!O$1246*10000</f>
        <v>0</v>
      </c>
      <c r="P1107">
        <f>'Absolute counts'!P1107/'Absolute counts'!P$1246*10000</f>
        <v>0</v>
      </c>
      <c r="Q1107">
        <f t="shared" si="68"/>
        <v>0</v>
      </c>
      <c r="R1107" t="str">
        <f t="shared" si="69"/>
        <v/>
      </c>
      <c r="S1107">
        <f t="shared" si="70"/>
        <v>0</v>
      </c>
      <c r="T1107">
        <f t="shared" si="71"/>
        <v>0</v>
      </c>
    </row>
    <row r="1108" spans="1:20" x14ac:dyDescent="0.25">
      <c r="A1108">
        <v>1118</v>
      </c>
      <c r="B1108" t="s">
        <v>1139</v>
      </c>
      <c r="C1108">
        <v>75200</v>
      </c>
      <c r="D1108">
        <v>525</v>
      </c>
      <c r="E1108" s="14">
        <f>'Absolute counts'!E1108/'Absolute counts'!E$1246*10000</f>
        <v>0</v>
      </c>
      <c r="F1108" s="14">
        <f>'Absolute counts'!F1108/'Absolute counts'!F$1246*10000</f>
        <v>0</v>
      </c>
      <c r="G1108" s="14">
        <f>'Absolute counts'!G1108/'Absolute counts'!G$1246*10000</f>
        <v>0</v>
      </c>
      <c r="H1108" s="14">
        <f>'Absolute counts'!H1108/'Absolute counts'!H$1246*10000</f>
        <v>0</v>
      </c>
      <c r="I1108" s="14">
        <f>'Absolute counts'!I1108/'Absolute counts'!I$1246*10000</f>
        <v>0</v>
      </c>
      <c r="J1108" s="14">
        <f>'Absolute counts'!J1108/'Absolute counts'!J$1246*10000</f>
        <v>0</v>
      </c>
      <c r="K1108" s="14">
        <f>'Absolute counts'!K1108/'Absolute counts'!K$1246*10000</f>
        <v>0</v>
      </c>
      <c r="L1108" s="14">
        <f>'Absolute counts'!L1108/'Absolute counts'!L$1246*10000</f>
        <v>0</v>
      </c>
      <c r="M1108">
        <f>'Absolute counts'!M1108/'Absolute counts'!M$1246*10000</f>
        <v>0</v>
      </c>
      <c r="N1108">
        <f>'Absolute counts'!N1108/'Absolute counts'!N$1246*10000</f>
        <v>0</v>
      </c>
      <c r="O1108">
        <f>'Absolute counts'!O1108/'Absolute counts'!O$1246*10000</f>
        <v>0</v>
      </c>
      <c r="P1108">
        <f>'Absolute counts'!P1108/'Absolute counts'!P$1246*10000</f>
        <v>0</v>
      </c>
      <c r="Q1108">
        <f t="shared" si="68"/>
        <v>0</v>
      </c>
      <c r="R1108" t="str">
        <f t="shared" si="69"/>
        <v/>
      </c>
      <c r="S1108">
        <f t="shared" si="70"/>
        <v>0</v>
      </c>
      <c r="T1108">
        <f t="shared" si="71"/>
        <v>0</v>
      </c>
    </row>
    <row r="1109" spans="1:20" x14ac:dyDescent="0.25">
      <c r="A1109">
        <v>1119</v>
      </c>
      <c r="B1109" t="s">
        <v>1140</v>
      </c>
      <c r="C1109">
        <v>118100</v>
      </c>
      <c r="D1109">
        <v>1040</v>
      </c>
      <c r="E1109" s="14">
        <f>'Absolute counts'!E1109/'Absolute counts'!E$1246*10000</f>
        <v>0</v>
      </c>
      <c r="F1109" s="14">
        <f>'Absolute counts'!F1109/'Absolute counts'!F$1246*10000</f>
        <v>0</v>
      </c>
      <c r="G1109" s="14">
        <f>'Absolute counts'!G1109/'Absolute counts'!G$1246*10000</f>
        <v>0</v>
      </c>
      <c r="H1109" s="14">
        <f>'Absolute counts'!H1109/'Absolute counts'!H$1246*10000</f>
        <v>0</v>
      </c>
      <c r="I1109" s="14">
        <f>'Absolute counts'!I1109/'Absolute counts'!I$1246*10000</f>
        <v>0</v>
      </c>
      <c r="J1109" s="14">
        <f>'Absolute counts'!J1109/'Absolute counts'!J$1246*10000</f>
        <v>0</v>
      </c>
      <c r="K1109" s="14">
        <f>'Absolute counts'!K1109/'Absolute counts'!K$1246*10000</f>
        <v>0</v>
      </c>
      <c r="L1109" s="14">
        <f>'Absolute counts'!L1109/'Absolute counts'!L$1246*10000</f>
        <v>0</v>
      </c>
      <c r="M1109">
        <f>'Absolute counts'!M1109/'Absolute counts'!M$1246*10000</f>
        <v>0</v>
      </c>
      <c r="N1109">
        <f>'Absolute counts'!N1109/'Absolute counts'!N$1246*10000</f>
        <v>0</v>
      </c>
      <c r="O1109">
        <f>'Absolute counts'!O1109/'Absolute counts'!O$1246*10000</f>
        <v>0</v>
      </c>
      <c r="P1109">
        <f>'Absolute counts'!P1109/'Absolute counts'!P$1246*10000</f>
        <v>0</v>
      </c>
      <c r="Q1109">
        <f t="shared" si="68"/>
        <v>0</v>
      </c>
      <c r="R1109" t="str">
        <f t="shared" si="69"/>
        <v/>
      </c>
      <c r="S1109">
        <f t="shared" si="70"/>
        <v>0</v>
      </c>
      <c r="T1109">
        <f t="shared" si="71"/>
        <v>0</v>
      </c>
    </row>
    <row r="1110" spans="1:20" x14ac:dyDescent="0.25">
      <c r="A1110">
        <v>1120</v>
      </c>
      <c r="B1110" t="s">
        <v>477</v>
      </c>
      <c r="C1110">
        <v>66800</v>
      </c>
      <c r="D1110">
        <v>239</v>
      </c>
      <c r="E1110" s="14">
        <f>'Absolute counts'!E1110/'Absolute counts'!E$1246*10000</f>
        <v>0</v>
      </c>
      <c r="F1110" s="14">
        <f>'Absolute counts'!F1110/'Absolute counts'!F$1246*10000</f>
        <v>0</v>
      </c>
      <c r="G1110" s="14">
        <f>'Absolute counts'!G1110/'Absolute counts'!G$1246*10000</f>
        <v>0</v>
      </c>
      <c r="H1110" s="14">
        <f>'Absolute counts'!H1110/'Absolute counts'!H$1246*10000</f>
        <v>0</v>
      </c>
      <c r="I1110" s="14">
        <f>'Absolute counts'!I1110/'Absolute counts'!I$1246*10000</f>
        <v>0</v>
      </c>
      <c r="J1110" s="14">
        <f>'Absolute counts'!J1110/'Absolute counts'!J$1246*10000</f>
        <v>0</v>
      </c>
      <c r="K1110" s="14">
        <f>'Absolute counts'!K1110/'Absolute counts'!K$1246*10000</f>
        <v>0</v>
      </c>
      <c r="L1110" s="14">
        <f>'Absolute counts'!L1110/'Absolute counts'!L$1246*10000</f>
        <v>0</v>
      </c>
      <c r="M1110">
        <f>'Absolute counts'!M1110/'Absolute counts'!M$1246*10000</f>
        <v>0</v>
      </c>
      <c r="N1110">
        <f>'Absolute counts'!N1110/'Absolute counts'!N$1246*10000</f>
        <v>0</v>
      </c>
      <c r="O1110">
        <f>'Absolute counts'!O1110/'Absolute counts'!O$1246*10000</f>
        <v>0</v>
      </c>
      <c r="P1110">
        <f>'Absolute counts'!P1110/'Absolute counts'!P$1246*10000</f>
        <v>0</v>
      </c>
      <c r="Q1110">
        <f t="shared" si="68"/>
        <v>0</v>
      </c>
      <c r="R1110" t="str">
        <f t="shared" si="69"/>
        <v/>
      </c>
      <c r="S1110">
        <f t="shared" si="70"/>
        <v>0</v>
      </c>
      <c r="T1110">
        <f t="shared" si="71"/>
        <v>0</v>
      </c>
    </row>
    <row r="1111" spans="1:20" x14ac:dyDescent="0.25">
      <c r="A1111">
        <v>1121</v>
      </c>
      <c r="B1111" t="s">
        <v>1141</v>
      </c>
      <c r="C1111">
        <v>41400</v>
      </c>
      <c r="D1111">
        <v>918</v>
      </c>
      <c r="E1111" s="14">
        <f>'Absolute counts'!E1111/'Absolute counts'!E$1246*10000</f>
        <v>0</v>
      </c>
      <c r="F1111" s="14">
        <f>'Absolute counts'!F1111/'Absolute counts'!F$1246*10000</f>
        <v>0</v>
      </c>
      <c r="G1111" s="14">
        <f>'Absolute counts'!G1111/'Absolute counts'!G$1246*10000</f>
        <v>0</v>
      </c>
      <c r="H1111" s="14">
        <f>'Absolute counts'!H1111/'Absolute counts'!H$1246*10000</f>
        <v>0</v>
      </c>
      <c r="I1111" s="14">
        <f>'Absolute counts'!I1111/'Absolute counts'!I$1246*10000</f>
        <v>0</v>
      </c>
      <c r="J1111" s="14">
        <f>'Absolute counts'!J1111/'Absolute counts'!J$1246*10000</f>
        <v>0</v>
      </c>
      <c r="K1111" s="14">
        <f>'Absolute counts'!K1111/'Absolute counts'!K$1246*10000</f>
        <v>0</v>
      </c>
      <c r="L1111" s="14">
        <f>'Absolute counts'!L1111/'Absolute counts'!L$1246*10000</f>
        <v>0</v>
      </c>
      <c r="M1111">
        <f>'Absolute counts'!M1111/'Absolute counts'!M$1246*10000</f>
        <v>0</v>
      </c>
      <c r="N1111">
        <f>'Absolute counts'!N1111/'Absolute counts'!N$1246*10000</f>
        <v>0</v>
      </c>
      <c r="O1111">
        <f>'Absolute counts'!O1111/'Absolute counts'!O$1246*10000</f>
        <v>0</v>
      </c>
      <c r="P1111">
        <f>'Absolute counts'!P1111/'Absolute counts'!P$1246*10000</f>
        <v>0</v>
      </c>
      <c r="Q1111">
        <f t="shared" si="68"/>
        <v>0</v>
      </c>
      <c r="R1111" t="str">
        <f t="shared" si="69"/>
        <v/>
      </c>
      <c r="S1111">
        <f t="shared" si="70"/>
        <v>0</v>
      </c>
      <c r="T1111">
        <f t="shared" si="71"/>
        <v>0</v>
      </c>
    </row>
    <row r="1112" spans="1:20" x14ac:dyDescent="0.25">
      <c r="A1112">
        <v>1123</v>
      </c>
      <c r="B1112" t="s">
        <v>1142</v>
      </c>
      <c r="C1112">
        <v>105100</v>
      </c>
      <c r="D1112">
        <v>752</v>
      </c>
      <c r="E1112" s="14">
        <f>'Absolute counts'!E1112/'Absolute counts'!E$1246*10000</f>
        <v>0</v>
      </c>
      <c r="F1112" s="14">
        <f>'Absolute counts'!F1112/'Absolute counts'!F$1246*10000</f>
        <v>0</v>
      </c>
      <c r="G1112" s="14">
        <f>'Absolute counts'!G1112/'Absolute counts'!G$1246*10000</f>
        <v>0</v>
      </c>
      <c r="H1112" s="14">
        <f>'Absolute counts'!H1112/'Absolute counts'!H$1246*10000</f>
        <v>0</v>
      </c>
      <c r="I1112" s="14">
        <f>'Absolute counts'!I1112/'Absolute counts'!I$1246*10000</f>
        <v>0</v>
      </c>
      <c r="J1112" s="14">
        <f>'Absolute counts'!J1112/'Absolute counts'!J$1246*10000</f>
        <v>0</v>
      </c>
      <c r="K1112" s="14">
        <f>'Absolute counts'!K1112/'Absolute counts'!K$1246*10000</f>
        <v>0</v>
      </c>
      <c r="L1112" s="14">
        <f>'Absolute counts'!L1112/'Absolute counts'!L$1246*10000</f>
        <v>0</v>
      </c>
      <c r="M1112">
        <f>'Absolute counts'!M1112/'Absolute counts'!M$1246*10000</f>
        <v>0</v>
      </c>
      <c r="N1112">
        <f>'Absolute counts'!N1112/'Absolute counts'!N$1246*10000</f>
        <v>0</v>
      </c>
      <c r="O1112">
        <f>'Absolute counts'!O1112/'Absolute counts'!O$1246*10000</f>
        <v>0</v>
      </c>
      <c r="P1112">
        <f>'Absolute counts'!P1112/'Absolute counts'!P$1246*10000</f>
        <v>0</v>
      </c>
      <c r="Q1112">
        <f t="shared" si="68"/>
        <v>0</v>
      </c>
      <c r="R1112" t="str">
        <f t="shared" si="69"/>
        <v/>
      </c>
      <c r="S1112">
        <f t="shared" si="70"/>
        <v>0</v>
      </c>
      <c r="T1112">
        <f t="shared" si="71"/>
        <v>0</v>
      </c>
    </row>
    <row r="1113" spans="1:20" x14ac:dyDescent="0.25">
      <c r="A1113">
        <v>1124</v>
      </c>
      <c r="B1113" t="s">
        <v>1143</v>
      </c>
      <c r="C1113">
        <v>73300</v>
      </c>
      <c r="D1113">
        <v>141</v>
      </c>
      <c r="E1113" s="14">
        <f>'Absolute counts'!E1113/'Absolute counts'!E$1246*10000</f>
        <v>0</v>
      </c>
      <c r="F1113" s="14">
        <f>'Absolute counts'!F1113/'Absolute counts'!F$1246*10000</f>
        <v>0</v>
      </c>
      <c r="G1113" s="14">
        <f>'Absolute counts'!G1113/'Absolute counts'!G$1246*10000</f>
        <v>0</v>
      </c>
      <c r="H1113" s="14">
        <f>'Absolute counts'!H1113/'Absolute counts'!H$1246*10000</f>
        <v>0</v>
      </c>
      <c r="I1113" s="14">
        <f>'Absolute counts'!I1113/'Absolute counts'!I$1246*10000</f>
        <v>0</v>
      </c>
      <c r="J1113" s="14">
        <f>'Absolute counts'!J1113/'Absolute counts'!J$1246*10000</f>
        <v>0</v>
      </c>
      <c r="K1113" s="14">
        <f>'Absolute counts'!K1113/'Absolute counts'!K$1246*10000</f>
        <v>0</v>
      </c>
      <c r="L1113" s="14">
        <f>'Absolute counts'!L1113/'Absolute counts'!L$1246*10000</f>
        <v>0</v>
      </c>
      <c r="M1113">
        <f>'Absolute counts'!M1113/'Absolute counts'!M$1246*10000</f>
        <v>0</v>
      </c>
      <c r="N1113">
        <f>'Absolute counts'!N1113/'Absolute counts'!N$1246*10000</f>
        <v>0</v>
      </c>
      <c r="O1113">
        <f>'Absolute counts'!O1113/'Absolute counts'!O$1246*10000</f>
        <v>0</v>
      </c>
      <c r="P1113">
        <f>'Absolute counts'!P1113/'Absolute counts'!P$1246*10000</f>
        <v>0</v>
      </c>
      <c r="Q1113">
        <f t="shared" si="68"/>
        <v>0</v>
      </c>
      <c r="R1113" t="str">
        <f t="shared" si="69"/>
        <v/>
      </c>
      <c r="S1113">
        <f t="shared" si="70"/>
        <v>0</v>
      </c>
      <c r="T1113">
        <f t="shared" si="71"/>
        <v>0</v>
      </c>
    </row>
    <row r="1114" spans="1:20" x14ac:dyDescent="0.25">
      <c r="A1114">
        <v>1125</v>
      </c>
      <c r="B1114" t="s">
        <v>478</v>
      </c>
      <c r="C1114">
        <v>23000</v>
      </c>
      <c r="D1114">
        <v>746</v>
      </c>
      <c r="E1114" s="14">
        <f>'Absolute counts'!E1114/'Absolute counts'!E$1246*10000</f>
        <v>3.7650164893777727</v>
      </c>
      <c r="F1114" s="14">
        <f>'Absolute counts'!F1114/'Absolute counts'!F$1246*10000</f>
        <v>2.38563928854935</v>
      </c>
      <c r="G1114" s="14">
        <f>'Absolute counts'!G1114/'Absolute counts'!G$1246*10000</f>
        <v>3.8036053893338333</v>
      </c>
      <c r="H1114" s="14">
        <f>'Absolute counts'!H1114/'Absolute counts'!H$1246*10000</f>
        <v>2.3347425717418324</v>
      </c>
      <c r="I1114" s="14">
        <f>'Absolute counts'!I1114/'Absolute counts'!I$1246*10000</f>
        <v>4.7832556465223393</v>
      </c>
      <c r="J1114" s="14">
        <f>'Absolute counts'!J1114/'Absolute counts'!J$1246*10000</f>
        <v>5.7570148683055695</v>
      </c>
      <c r="K1114" s="14">
        <f>'Absolute counts'!K1114/'Absolute counts'!K$1246*10000</f>
        <v>2.7686705154953728</v>
      </c>
      <c r="L1114" s="14">
        <f>'Absolute counts'!L1114/'Absolute counts'!L$1246*10000</f>
        <v>10.964536577008737</v>
      </c>
      <c r="M1114">
        <f>'Absolute counts'!M1114/'Absolute counts'!M$1246*10000</f>
        <v>6.6443280948769168</v>
      </c>
      <c r="N1114">
        <f>'Absolute counts'!N1114/'Absolute counts'!N$1246*10000</f>
        <v>5.5750497314926282</v>
      </c>
      <c r="O1114">
        <f>'Absolute counts'!O1114/'Absolute counts'!O$1246*10000</f>
        <v>2.8513142776748657</v>
      </c>
      <c r="P1114">
        <f>'Absolute counts'!P1114/'Absolute counts'!P$1246*10000</f>
        <v>7.5191533342204409</v>
      </c>
      <c r="Q1114">
        <f t="shared" si="68"/>
        <v>1</v>
      </c>
      <c r="R1114">
        <f t="shared" si="69"/>
        <v>3.3439841383132787E-2</v>
      </c>
      <c r="S1114">
        <f t="shared" si="70"/>
        <v>3.6568492527608671</v>
      </c>
      <c r="T1114">
        <f t="shared" si="71"/>
        <v>6.7108764030547174</v>
      </c>
    </row>
    <row r="1115" spans="1:20" x14ac:dyDescent="0.25">
      <c r="A1115">
        <v>1126</v>
      </c>
      <c r="B1115" t="s">
        <v>1144</v>
      </c>
      <c r="C1115">
        <v>75400</v>
      </c>
      <c r="D1115">
        <v>557</v>
      </c>
      <c r="E1115" s="14">
        <f>'Absolute counts'!E1115/'Absolute counts'!E$1246*10000</f>
        <v>0</v>
      </c>
      <c r="F1115" s="14">
        <f>'Absolute counts'!F1115/'Absolute counts'!F$1246*10000</f>
        <v>0</v>
      </c>
      <c r="G1115" s="14">
        <f>'Absolute counts'!G1115/'Absolute counts'!G$1246*10000</f>
        <v>0</v>
      </c>
      <c r="H1115" s="14">
        <f>'Absolute counts'!H1115/'Absolute counts'!H$1246*10000</f>
        <v>1.525975537086165E-2</v>
      </c>
      <c r="I1115" s="14">
        <f>'Absolute counts'!I1115/'Absolute counts'!I$1246*10000</f>
        <v>0</v>
      </c>
      <c r="J1115" s="14">
        <f>'Absolute counts'!J1115/'Absolute counts'!J$1246*10000</f>
        <v>0</v>
      </c>
      <c r="K1115" s="14">
        <f>'Absolute counts'!K1115/'Absolute counts'!K$1246*10000</f>
        <v>0</v>
      </c>
      <c r="L1115" s="14">
        <f>'Absolute counts'!L1115/'Absolute counts'!L$1246*10000</f>
        <v>0</v>
      </c>
      <c r="M1115">
        <f>'Absolute counts'!M1115/'Absolute counts'!M$1246*10000</f>
        <v>0</v>
      </c>
      <c r="N1115">
        <f>'Absolute counts'!N1115/'Absolute counts'!N$1246*10000</f>
        <v>0</v>
      </c>
      <c r="O1115">
        <f>'Absolute counts'!O1115/'Absolute counts'!O$1246*10000</f>
        <v>0</v>
      </c>
      <c r="P1115">
        <f>'Absolute counts'!P1115/'Absolute counts'!P$1246*10000</f>
        <v>0</v>
      </c>
      <c r="Q1115">
        <f t="shared" si="68"/>
        <v>1</v>
      </c>
      <c r="R1115">
        <f t="shared" si="69"/>
        <v>0.42411366209585688</v>
      </c>
      <c r="S1115">
        <f t="shared" si="70"/>
        <v>2.1799650529802359E-3</v>
      </c>
      <c r="T1115">
        <f t="shared" si="71"/>
        <v>0</v>
      </c>
    </row>
    <row r="1116" spans="1:20" x14ac:dyDescent="0.25">
      <c r="A1116">
        <v>1127</v>
      </c>
      <c r="B1116" t="s">
        <v>479</v>
      </c>
      <c r="C1116">
        <v>28200</v>
      </c>
      <c r="D1116">
        <v>541</v>
      </c>
      <c r="E1116" s="14">
        <f>'Absolute counts'!E1116/'Absolute counts'!E$1246*10000</f>
        <v>1.6384793981551418</v>
      </c>
      <c r="F1116" s="14">
        <f>'Absolute counts'!F1116/'Absolute counts'!F$1246*10000</f>
        <v>31.682963884769439</v>
      </c>
      <c r="G1116" s="14">
        <f>'Absolute counts'!G1116/'Absolute counts'!G$1246*10000</f>
        <v>51.982606987562392</v>
      </c>
      <c r="H1116" s="14">
        <f>'Absolute counts'!H1116/'Absolute counts'!H$1246*10000</f>
        <v>27.063176150223136</v>
      </c>
      <c r="I1116" s="14">
        <f>'Absolute counts'!I1116/'Absolute counts'!I$1246*10000</f>
        <v>25.777802981644875</v>
      </c>
      <c r="J1116" s="14">
        <f>'Absolute counts'!J1116/'Absolute counts'!J$1246*10000</f>
        <v>27.264353432918828</v>
      </c>
      <c r="K1116" s="14">
        <f>'Absolute counts'!K1116/'Absolute counts'!K$1246*10000</f>
        <v>3.6303485840934226</v>
      </c>
      <c r="L1116" s="14">
        <f>'Absolute counts'!L1116/'Absolute counts'!L$1246*10000</f>
        <v>18.502655473702244</v>
      </c>
      <c r="M1116">
        <f>'Absolute counts'!M1116/'Absolute counts'!M$1246*10000</f>
        <v>31.115899570469743</v>
      </c>
      <c r="N1116">
        <f>'Absolute counts'!N1116/'Absolute counts'!N$1246*10000</f>
        <v>11.175712248887978</v>
      </c>
      <c r="O1116">
        <f>'Absolute counts'!O1116/'Absolute counts'!O$1246*10000</f>
        <v>4.3520060027668999</v>
      </c>
      <c r="P1116">
        <f>'Absolute counts'!P1116/'Absolute counts'!P$1246*10000</f>
        <v>19.112320656800321</v>
      </c>
      <c r="Q1116">
        <f t="shared" si="68"/>
        <v>1</v>
      </c>
      <c r="R1116">
        <f t="shared" si="69"/>
        <v>0.41837738766605936</v>
      </c>
      <c r="S1116">
        <f t="shared" si="70"/>
        <v>24.148533059909603</v>
      </c>
      <c r="T1116">
        <f t="shared" si="71"/>
        <v>16.851718790525435</v>
      </c>
    </row>
    <row r="1117" spans="1:20" x14ac:dyDescent="0.25">
      <c r="A1117">
        <v>1128</v>
      </c>
      <c r="B1117" t="s">
        <v>480</v>
      </c>
      <c r="C1117">
        <v>5300</v>
      </c>
      <c r="D1117">
        <v>337</v>
      </c>
      <c r="E1117" s="14">
        <f>'Absolute counts'!E1117/'Absolute counts'!E$1246*10000</f>
        <v>9.4357820659714555</v>
      </c>
      <c r="F1117" s="14">
        <f>'Absolute counts'!F1117/'Absolute counts'!F$1246*10000</f>
        <v>2.287981539895283</v>
      </c>
      <c r="G1117" s="14">
        <f>'Absolute counts'!G1117/'Absolute counts'!G$1246*10000</f>
        <v>5.5179064098786599</v>
      </c>
      <c r="H1117" s="14">
        <f>'Absolute counts'!H1117/'Absolute counts'!H$1246*10000</f>
        <v>13.573552402381438</v>
      </c>
      <c r="I1117" s="14">
        <f>'Absolute counts'!I1117/'Absolute counts'!I$1246*10000</f>
        <v>16.346899451774799</v>
      </c>
      <c r="J1117" s="14">
        <f>'Absolute counts'!J1117/'Absolute counts'!J$1246*10000</f>
        <v>5.7787394527142695</v>
      </c>
      <c r="K1117" s="14">
        <f>'Absolute counts'!K1117/'Absolute counts'!K$1246*10000</f>
        <v>4.5767818725535756</v>
      </c>
      <c r="L1117" s="14">
        <f>'Absolute counts'!L1117/'Absolute counts'!L$1246*10000</f>
        <v>6.0869302320894096</v>
      </c>
      <c r="M1117">
        <f>'Absolute counts'!M1117/'Absolute counts'!M$1246*10000</f>
        <v>7.1963184289128455</v>
      </c>
      <c r="N1117">
        <f>'Absolute counts'!N1117/'Absolute counts'!N$1246*10000</f>
        <v>14.291934533719232</v>
      </c>
      <c r="O1117">
        <f>'Absolute counts'!O1117/'Absolute counts'!O$1246*10000</f>
        <v>5.8808356977044109</v>
      </c>
      <c r="P1117">
        <f>'Absolute counts'!P1117/'Absolute counts'!P$1246*10000</f>
        <v>4.3474377459674551</v>
      </c>
      <c r="Q1117">
        <f t="shared" si="68"/>
        <v>1</v>
      </c>
      <c r="R1117">
        <f t="shared" si="69"/>
        <v>0.81546228662065912</v>
      </c>
      <c r="S1117">
        <f t="shared" si="70"/>
        <v>8.2168061707384972</v>
      </c>
      <c r="T1117">
        <f t="shared" si="71"/>
        <v>7.5606913276786702</v>
      </c>
    </row>
    <row r="1118" spans="1:20" x14ac:dyDescent="0.25">
      <c r="A1118">
        <v>1129</v>
      </c>
      <c r="B1118" t="s">
        <v>1145</v>
      </c>
      <c r="C1118">
        <v>63400</v>
      </c>
      <c r="D1118">
        <v>343</v>
      </c>
      <c r="E1118" s="14">
        <f>'Absolute counts'!E1118/'Absolute counts'!E$1246*10000</f>
        <v>0</v>
      </c>
      <c r="F1118" s="14">
        <f>'Absolute counts'!F1118/'Absolute counts'!F$1246*10000</f>
        <v>0</v>
      </c>
      <c r="G1118" s="14">
        <f>'Absolute counts'!G1118/'Absolute counts'!G$1246*10000</f>
        <v>0</v>
      </c>
      <c r="H1118" s="14">
        <f>'Absolute counts'!H1118/'Absolute counts'!H$1246*10000</f>
        <v>0</v>
      </c>
      <c r="I1118" s="14">
        <f>'Absolute counts'!I1118/'Absolute counts'!I$1246*10000</f>
        <v>0</v>
      </c>
      <c r="J1118" s="14">
        <f>'Absolute counts'!J1118/'Absolute counts'!J$1246*10000</f>
        <v>0</v>
      </c>
      <c r="K1118" s="14">
        <f>'Absolute counts'!K1118/'Absolute counts'!K$1246*10000</f>
        <v>0</v>
      </c>
      <c r="L1118" s="14">
        <f>'Absolute counts'!L1118/'Absolute counts'!L$1246*10000</f>
        <v>0</v>
      </c>
      <c r="M1118">
        <f>'Absolute counts'!M1118/'Absolute counts'!M$1246*10000</f>
        <v>0</v>
      </c>
      <c r="N1118">
        <f>'Absolute counts'!N1118/'Absolute counts'!N$1246*10000</f>
        <v>0</v>
      </c>
      <c r="O1118">
        <f>'Absolute counts'!O1118/'Absolute counts'!O$1246*10000</f>
        <v>0</v>
      </c>
      <c r="P1118">
        <f>'Absolute counts'!P1118/'Absolute counts'!P$1246*10000</f>
        <v>0</v>
      </c>
      <c r="Q1118">
        <f t="shared" si="68"/>
        <v>0</v>
      </c>
      <c r="R1118" t="str">
        <f t="shared" si="69"/>
        <v/>
      </c>
      <c r="S1118">
        <f t="shared" si="70"/>
        <v>0</v>
      </c>
      <c r="T1118">
        <f t="shared" si="71"/>
        <v>0</v>
      </c>
    </row>
    <row r="1119" spans="1:20" x14ac:dyDescent="0.25">
      <c r="A1119">
        <v>1131</v>
      </c>
      <c r="B1119" t="s">
        <v>1146</v>
      </c>
      <c r="C1119">
        <v>100200</v>
      </c>
      <c r="D1119">
        <v>798</v>
      </c>
      <c r="E1119" s="14">
        <f>'Absolute counts'!E1119/'Absolute counts'!E$1246*10000</f>
        <v>0</v>
      </c>
      <c r="F1119" s="14">
        <f>'Absolute counts'!F1119/'Absolute counts'!F$1246*10000</f>
        <v>0</v>
      </c>
      <c r="G1119" s="14">
        <f>'Absolute counts'!G1119/'Absolute counts'!G$1246*10000</f>
        <v>0</v>
      </c>
      <c r="H1119" s="14">
        <f>'Absolute counts'!H1119/'Absolute counts'!H$1246*10000</f>
        <v>0</v>
      </c>
      <c r="I1119" s="14">
        <f>'Absolute counts'!I1119/'Absolute counts'!I$1246*10000</f>
        <v>0</v>
      </c>
      <c r="J1119" s="14">
        <f>'Absolute counts'!J1119/'Absolute counts'!J$1246*10000</f>
        <v>0</v>
      </c>
      <c r="K1119" s="14">
        <f>'Absolute counts'!K1119/'Absolute counts'!K$1246*10000</f>
        <v>0</v>
      </c>
      <c r="L1119" s="14">
        <f>'Absolute counts'!L1119/'Absolute counts'!L$1246*10000</f>
        <v>0</v>
      </c>
      <c r="M1119">
        <f>'Absolute counts'!M1119/'Absolute counts'!M$1246*10000</f>
        <v>0</v>
      </c>
      <c r="N1119">
        <f>'Absolute counts'!N1119/'Absolute counts'!N$1246*10000</f>
        <v>0</v>
      </c>
      <c r="O1119">
        <f>'Absolute counts'!O1119/'Absolute counts'!O$1246*10000</f>
        <v>0</v>
      </c>
      <c r="P1119">
        <f>'Absolute counts'!P1119/'Absolute counts'!P$1246*10000</f>
        <v>0</v>
      </c>
      <c r="Q1119">
        <f t="shared" si="68"/>
        <v>0</v>
      </c>
      <c r="R1119" t="str">
        <f t="shared" si="69"/>
        <v/>
      </c>
      <c r="S1119">
        <f t="shared" si="70"/>
        <v>0</v>
      </c>
      <c r="T1119">
        <f t="shared" si="71"/>
        <v>0</v>
      </c>
    </row>
    <row r="1120" spans="1:20" x14ac:dyDescent="0.25">
      <c r="A1120">
        <v>1132</v>
      </c>
      <c r="B1120" t="s">
        <v>1147</v>
      </c>
      <c r="C1120">
        <v>84800</v>
      </c>
      <c r="D1120">
        <v>771</v>
      </c>
      <c r="E1120" s="14">
        <f>'Absolute counts'!E1120/'Absolute counts'!E$1246*10000</f>
        <v>0</v>
      </c>
      <c r="F1120" s="14">
        <f>'Absolute counts'!F1120/'Absolute counts'!F$1246*10000</f>
        <v>0</v>
      </c>
      <c r="G1120" s="14">
        <f>'Absolute counts'!G1120/'Absolute counts'!G$1246*10000</f>
        <v>0</v>
      </c>
      <c r="H1120" s="14">
        <f>'Absolute counts'!H1120/'Absolute counts'!H$1246*10000</f>
        <v>0</v>
      </c>
      <c r="I1120" s="14">
        <f>'Absolute counts'!I1120/'Absolute counts'!I$1246*10000</f>
        <v>0</v>
      </c>
      <c r="J1120" s="14">
        <f>'Absolute counts'!J1120/'Absolute counts'!J$1246*10000</f>
        <v>0</v>
      </c>
      <c r="K1120" s="14">
        <f>'Absolute counts'!K1120/'Absolute counts'!K$1246*10000</f>
        <v>0</v>
      </c>
      <c r="L1120" s="14">
        <f>'Absolute counts'!L1120/'Absolute counts'!L$1246*10000</f>
        <v>0</v>
      </c>
      <c r="M1120">
        <f>'Absolute counts'!M1120/'Absolute counts'!M$1246*10000</f>
        <v>0</v>
      </c>
      <c r="N1120">
        <f>'Absolute counts'!N1120/'Absolute counts'!N$1246*10000</f>
        <v>0</v>
      </c>
      <c r="O1120">
        <f>'Absolute counts'!O1120/'Absolute counts'!O$1246*10000</f>
        <v>0</v>
      </c>
      <c r="P1120">
        <f>'Absolute counts'!P1120/'Absolute counts'!P$1246*10000</f>
        <v>0</v>
      </c>
      <c r="Q1120">
        <f t="shared" si="68"/>
        <v>0</v>
      </c>
      <c r="R1120" t="str">
        <f t="shared" si="69"/>
        <v/>
      </c>
      <c r="S1120">
        <f t="shared" si="70"/>
        <v>0</v>
      </c>
      <c r="T1120">
        <f t="shared" si="71"/>
        <v>0</v>
      </c>
    </row>
    <row r="1121" spans="1:20" x14ac:dyDescent="0.25">
      <c r="A1121">
        <v>1133</v>
      </c>
      <c r="B1121" t="s">
        <v>1148</v>
      </c>
      <c r="C1121">
        <v>44200</v>
      </c>
      <c r="D1121">
        <v>934</v>
      </c>
      <c r="E1121" s="14">
        <f>'Absolute counts'!E1121/'Absolute counts'!E$1246*10000</f>
        <v>0</v>
      </c>
      <c r="F1121" s="14">
        <f>'Absolute counts'!F1121/'Absolute counts'!F$1246*10000</f>
        <v>0</v>
      </c>
      <c r="G1121" s="14">
        <f>'Absolute counts'!G1121/'Absolute counts'!G$1246*10000</f>
        <v>0</v>
      </c>
      <c r="H1121" s="14">
        <f>'Absolute counts'!H1121/'Absolute counts'!H$1246*10000</f>
        <v>0</v>
      </c>
      <c r="I1121" s="14">
        <f>'Absolute counts'!I1121/'Absolute counts'!I$1246*10000</f>
        <v>0</v>
      </c>
      <c r="J1121" s="14">
        <f>'Absolute counts'!J1121/'Absolute counts'!J$1246*10000</f>
        <v>0</v>
      </c>
      <c r="K1121" s="14">
        <f>'Absolute counts'!K1121/'Absolute counts'!K$1246*10000</f>
        <v>0</v>
      </c>
      <c r="L1121" s="14">
        <f>'Absolute counts'!L1121/'Absolute counts'!L$1246*10000</f>
        <v>0</v>
      </c>
      <c r="M1121">
        <f>'Absolute counts'!M1121/'Absolute counts'!M$1246*10000</f>
        <v>0</v>
      </c>
      <c r="N1121">
        <f>'Absolute counts'!N1121/'Absolute counts'!N$1246*10000</f>
        <v>0</v>
      </c>
      <c r="O1121">
        <f>'Absolute counts'!O1121/'Absolute counts'!O$1246*10000</f>
        <v>0</v>
      </c>
      <c r="P1121">
        <f>'Absolute counts'!P1121/'Absolute counts'!P$1246*10000</f>
        <v>0</v>
      </c>
      <c r="Q1121">
        <f t="shared" si="68"/>
        <v>0</v>
      </c>
      <c r="R1121" t="str">
        <f t="shared" si="69"/>
        <v/>
      </c>
      <c r="S1121">
        <f t="shared" si="70"/>
        <v>0</v>
      </c>
      <c r="T1121">
        <f t="shared" si="71"/>
        <v>0</v>
      </c>
    </row>
    <row r="1122" spans="1:20" x14ac:dyDescent="0.25">
      <c r="A1122">
        <v>1139</v>
      </c>
      <c r="B1122" t="s">
        <v>481</v>
      </c>
      <c r="C1122">
        <v>34500</v>
      </c>
      <c r="D1122">
        <v>619</v>
      </c>
      <c r="E1122" s="14">
        <f>'Absolute counts'!E1122/'Absolute counts'!E$1246*10000</f>
        <v>0.26726968906076787</v>
      </c>
      <c r="F1122" s="14">
        <f>'Absolute counts'!F1122/'Absolute counts'!F$1246*10000</f>
        <v>2.7902213901161987E-2</v>
      </c>
      <c r="G1122" s="14">
        <f>'Absolute counts'!G1122/'Absolute counts'!G$1246*10000</f>
        <v>0.53571906892025822</v>
      </c>
      <c r="H1122" s="14">
        <f>'Absolute counts'!H1122/'Absolute counts'!H$1246*10000</f>
        <v>0.48831217186757281</v>
      </c>
      <c r="I1122" s="14">
        <f>'Absolute counts'!I1122/'Absolute counts'!I$1246*10000</f>
        <v>0.53010307422799119</v>
      </c>
      <c r="J1122" s="14">
        <f>'Absolute counts'!J1122/'Absolute counts'!J$1246*10000</f>
        <v>0.5648391946262068</v>
      </c>
      <c r="K1122" s="14">
        <f>'Absolute counts'!K1122/'Absolute counts'!K$1246*10000</f>
        <v>0.49440544919560236</v>
      </c>
      <c r="L1122" s="14">
        <f>'Absolute counts'!L1122/'Absolute counts'!L$1246*10000</f>
        <v>0.24186477743401627</v>
      </c>
      <c r="M1122">
        <f>'Absolute counts'!M1122/'Absolute counts'!M$1246*10000</f>
        <v>8.1776345783100515E-2</v>
      </c>
      <c r="N1122">
        <f>'Absolute counts'!N1122/'Absolute counts'!N$1246*10000</f>
        <v>1.0330490314098131</v>
      </c>
      <c r="O1122">
        <f>'Absolute counts'!O1122/'Absolute counts'!O$1246*10000</f>
        <v>0.19696578891832953</v>
      </c>
      <c r="P1122">
        <f>'Absolute counts'!P1122/'Absolute counts'!P$1246*10000</f>
        <v>10.709097172980629</v>
      </c>
      <c r="Q1122">
        <f t="shared" si="68"/>
        <v>1</v>
      </c>
      <c r="R1122">
        <f t="shared" si="69"/>
        <v>0.26296168806880527</v>
      </c>
      <c r="S1122">
        <f t="shared" si="70"/>
        <v>0.41550726597136595</v>
      </c>
      <c r="T1122">
        <f t="shared" si="71"/>
        <v>2.4525506233051777</v>
      </c>
    </row>
    <row r="1123" spans="1:20" x14ac:dyDescent="0.25">
      <c r="A1123">
        <v>1140</v>
      </c>
      <c r="B1123" t="s">
        <v>1149</v>
      </c>
      <c r="C1123">
        <v>37100</v>
      </c>
      <c r="D1123">
        <v>566</v>
      </c>
      <c r="E1123" s="14">
        <f>'Absolute counts'!E1123/'Absolute counts'!E$1246*10000</f>
        <v>0</v>
      </c>
      <c r="F1123" s="14">
        <f>'Absolute counts'!F1123/'Absolute counts'!F$1246*10000</f>
        <v>0</v>
      </c>
      <c r="G1123" s="14">
        <f>'Absolute counts'!G1123/'Absolute counts'!G$1246*10000</f>
        <v>0</v>
      </c>
      <c r="H1123" s="14">
        <f>'Absolute counts'!H1123/'Absolute counts'!H$1246*10000</f>
        <v>0</v>
      </c>
      <c r="I1123" s="14">
        <f>'Absolute counts'!I1123/'Absolute counts'!I$1246*10000</f>
        <v>0</v>
      </c>
      <c r="J1123" s="14">
        <f>'Absolute counts'!J1123/'Absolute counts'!J$1246*10000</f>
        <v>0</v>
      </c>
      <c r="K1123" s="14">
        <f>'Absolute counts'!K1123/'Absolute counts'!K$1246*10000</f>
        <v>0</v>
      </c>
      <c r="L1123" s="14">
        <f>'Absolute counts'!L1123/'Absolute counts'!L$1246*10000</f>
        <v>0</v>
      </c>
      <c r="M1123">
        <f>'Absolute counts'!M1123/'Absolute counts'!M$1246*10000</f>
        <v>0</v>
      </c>
      <c r="N1123">
        <f>'Absolute counts'!N1123/'Absolute counts'!N$1246*10000</f>
        <v>0</v>
      </c>
      <c r="O1123">
        <f>'Absolute counts'!O1123/'Absolute counts'!O$1246*10000</f>
        <v>0</v>
      </c>
      <c r="P1123">
        <f>'Absolute counts'!P1123/'Absolute counts'!P$1246*10000</f>
        <v>0</v>
      </c>
      <c r="Q1123">
        <f t="shared" si="68"/>
        <v>0</v>
      </c>
      <c r="R1123" t="str">
        <f t="shared" si="69"/>
        <v/>
      </c>
      <c r="S1123">
        <f t="shared" si="70"/>
        <v>0</v>
      </c>
      <c r="T1123">
        <f t="shared" si="71"/>
        <v>0</v>
      </c>
    </row>
    <row r="1124" spans="1:20" x14ac:dyDescent="0.25">
      <c r="A1124">
        <v>1141</v>
      </c>
      <c r="B1124" t="s">
        <v>1150</v>
      </c>
      <c r="C1124">
        <v>37200</v>
      </c>
      <c r="D1124">
        <v>566</v>
      </c>
      <c r="E1124" s="14">
        <f>'Absolute counts'!E1124/'Absolute counts'!E$1246*10000</f>
        <v>0</v>
      </c>
      <c r="F1124" s="14">
        <f>'Absolute counts'!F1124/'Absolute counts'!F$1246*10000</f>
        <v>0</v>
      </c>
      <c r="G1124" s="14">
        <f>'Absolute counts'!G1124/'Absolute counts'!G$1246*10000</f>
        <v>0</v>
      </c>
      <c r="H1124" s="14">
        <f>'Absolute counts'!H1124/'Absolute counts'!H$1246*10000</f>
        <v>0</v>
      </c>
      <c r="I1124" s="14">
        <f>'Absolute counts'!I1124/'Absolute counts'!I$1246*10000</f>
        <v>0</v>
      </c>
      <c r="J1124" s="14">
        <f>'Absolute counts'!J1124/'Absolute counts'!J$1246*10000</f>
        <v>0</v>
      </c>
      <c r="K1124" s="14">
        <f>'Absolute counts'!K1124/'Absolute counts'!K$1246*10000</f>
        <v>0</v>
      </c>
      <c r="L1124" s="14">
        <f>'Absolute counts'!L1124/'Absolute counts'!L$1246*10000</f>
        <v>0</v>
      </c>
      <c r="M1124">
        <f>'Absolute counts'!M1124/'Absolute counts'!M$1246*10000</f>
        <v>0</v>
      </c>
      <c r="N1124">
        <f>'Absolute counts'!N1124/'Absolute counts'!N$1246*10000</f>
        <v>0</v>
      </c>
      <c r="O1124">
        <f>'Absolute counts'!O1124/'Absolute counts'!O$1246*10000</f>
        <v>0</v>
      </c>
      <c r="P1124">
        <f>'Absolute counts'!P1124/'Absolute counts'!P$1246*10000</f>
        <v>0</v>
      </c>
      <c r="Q1124">
        <f t="shared" si="68"/>
        <v>0</v>
      </c>
      <c r="R1124" t="str">
        <f t="shared" si="69"/>
        <v/>
      </c>
      <c r="S1124">
        <f t="shared" si="70"/>
        <v>0</v>
      </c>
      <c r="T1124">
        <f t="shared" si="71"/>
        <v>0</v>
      </c>
    </row>
    <row r="1125" spans="1:20" x14ac:dyDescent="0.25">
      <c r="A1125">
        <v>1142</v>
      </c>
      <c r="B1125" t="s">
        <v>1151</v>
      </c>
      <c r="C1125">
        <v>37300</v>
      </c>
      <c r="D1125">
        <v>566</v>
      </c>
      <c r="E1125" s="14">
        <f>'Absolute counts'!E1125/'Absolute counts'!E$1246*10000</f>
        <v>0</v>
      </c>
      <c r="F1125" s="14">
        <f>'Absolute counts'!F1125/'Absolute counts'!F$1246*10000</f>
        <v>0</v>
      </c>
      <c r="G1125" s="14">
        <f>'Absolute counts'!G1125/'Absolute counts'!G$1246*10000</f>
        <v>0</v>
      </c>
      <c r="H1125" s="14">
        <f>'Absolute counts'!H1125/'Absolute counts'!H$1246*10000</f>
        <v>0</v>
      </c>
      <c r="I1125" s="14">
        <f>'Absolute counts'!I1125/'Absolute counts'!I$1246*10000</f>
        <v>0</v>
      </c>
      <c r="J1125" s="14">
        <f>'Absolute counts'!J1125/'Absolute counts'!J$1246*10000</f>
        <v>0</v>
      </c>
      <c r="K1125" s="14">
        <f>'Absolute counts'!K1125/'Absolute counts'!K$1246*10000</f>
        <v>0</v>
      </c>
      <c r="L1125" s="14">
        <f>'Absolute counts'!L1125/'Absolute counts'!L$1246*10000</f>
        <v>0</v>
      </c>
      <c r="M1125">
        <f>'Absolute counts'!M1125/'Absolute counts'!M$1246*10000</f>
        <v>0</v>
      </c>
      <c r="N1125">
        <f>'Absolute counts'!N1125/'Absolute counts'!N$1246*10000</f>
        <v>0</v>
      </c>
      <c r="O1125">
        <f>'Absolute counts'!O1125/'Absolute counts'!O$1246*10000</f>
        <v>0</v>
      </c>
      <c r="P1125">
        <f>'Absolute counts'!P1125/'Absolute counts'!P$1246*10000</f>
        <v>0</v>
      </c>
      <c r="Q1125">
        <f t="shared" si="68"/>
        <v>0</v>
      </c>
      <c r="R1125" t="str">
        <f t="shared" si="69"/>
        <v/>
      </c>
      <c r="S1125">
        <f t="shared" si="70"/>
        <v>0</v>
      </c>
      <c r="T1125">
        <f t="shared" si="71"/>
        <v>0</v>
      </c>
    </row>
    <row r="1126" spans="1:20" x14ac:dyDescent="0.25">
      <c r="A1126">
        <v>1143</v>
      </c>
      <c r="B1126" t="s">
        <v>1152</v>
      </c>
      <c r="C1126">
        <v>62800</v>
      </c>
      <c r="D1126">
        <v>528</v>
      </c>
      <c r="E1126" s="14">
        <f>'Absolute counts'!E1126/'Absolute counts'!E$1246*10000</f>
        <v>0</v>
      </c>
      <c r="F1126" s="14">
        <f>'Absolute counts'!F1126/'Absolute counts'!F$1246*10000</f>
        <v>0</v>
      </c>
      <c r="G1126" s="14">
        <f>'Absolute counts'!G1126/'Absolute counts'!G$1246*10000</f>
        <v>0</v>
      </c>
      <c r="H1126" s="14">
        <f>'Absolute counts'!H1126/'Absolute counts'!H$1246*10000</f>
        <v>0</v>
      </c>
      <c r="I1126" s="14">
        <f>'Absolute counts'!I1126/'Absolute counts'!I$1246*10000</f>
        <v>0</v>
      </c>
      <c r="J1126" s="14">
        <f>'Absolute counts'!J1126/'Absolute counts'!J$1246*10000</f>
        <v>0</v>
      </c>
      <c r="K1126" s="14">
        <f>'Absolute counts'!K1126/'Absolute counts'!K$1246*10000</f>
        <v>0</v>
      </c>
      <c r="L1126" s="14">
        <f>'Absolute counts'!L1126/'Absolute counts'!L$1246*10000</f>
        <v>0</v>
      </c>
      <c r="M1126">
        <f>'Absolute counts'!M1126/'Absolute counts'!M$1246*10000</f>
        <v>0</v>
      </c>
      <c r="N1126">
        <f>'Absolute counts'!N1126/'Absolute counts'!N$1246*10000</f>
        <v>0</v>
      </c>
      <c r="O1126">
        <f>'Absolute counts'!O1126/'Absolute counts'!O$1246*10000</f>
        <v>0</v>
      </c>
      <c r="P1126">
        <f>'Absolute counts'!P1126/'Absolute counts'!P$1246*10000</f>
        <v>0</v>
      </c>
      <c r="Q1126">
        <f t="shared" si="68"/>
        <v>0</v>
      </c>
      <c r="R1126" t="str">
        <f t="shared" si="69"/>
        <v/>
      </c>
      <c r="S1126">
        <f t="shared" si="70"/>
        <v>0</v>
      </c>
      <c r="T1126">
        <f t="shared" si="71"/>
        <v>0</v>
      </c>
    </row>
    <row r="1127" spans="1:20" x14ac:dyDescent="0.25">
      <c r="A1127">
        <v>1144</v>
      </c>
      <c r="B1127" t="s">
        <v>1153</v>
      </c>
      <c r="C1127">
        <v>62600</v>
      </c>
      <c r="D1127">
        <v>528</v>
      </c>
      <c r="E1127" s="14">
        <f>'Absolute counts'!E1127/'Absolute counts'!E$1246*10000</f>
        <v>0</v>
      </c>
      <c r="F1127" s="14">
        <f>'Absolute counts'!F1127/'Absolute counts'!F$1246*10000</f>
        <v>0</v>
      </c>
      <c r="G1127" s="14">
        <f>'Absolute counts'!G1127/'Absolute counts'!G$1246*10000</f>
        <v>0</v>
      </c>
      <c r="H1127" s="14">
        <f>'Absolute counts'!H1127/'Absolute counts'!H$1246*10000</f>
        <v>0</v>
      </c>
      <c r="I1127" s="14">
        <f>'Absolute counts'!I1127/'Absolute counts'!I$1246*10000</f>
        <v>0</v>
      </c>
      <c r="J1127" s="14">
        <f>'Absolute counts'!J1127/'Absolute counts'!J$1246*10000</f>
        <v>0</v>
      </c>
      <c r="K1127" s="14">
        <f>'Absolute counts'!K1127/'Absolute counts'!K$1246*10000</f>
        <v>0</v>
      </c>
      <c r="L1127" s="14">
        <f>'Absolute counts'!L1127/'Absolute counts'!L$1246*10000</f>
        <v>0</v>
      </c>
      <c r="M1127">
        <f>'Absolute counts'!M1127/'Absolute counts'!M$1246*10000</f>
        <v>0</v>
      </c>
      <c r="N1127">
        <f>'Absolute counts'!N1127/'Absolute counts'!N$1246*10000</f>
        <v>0</v>
      </c>
      <c r="O1127">
        <f>'Absolute counts'!O1127/'Absolute counts'!O$1246*10000</f>
        <v>0</v>
      </c>
      <c r="P1127">
        <f>'Absolute counts'!P1127/'Absolute counts'!P$1246*10000</f>
        <v>0</v>
      </c>
      <c r="Q1127">
        <f t="shared" si="68"/>
        <v>0</v>
      </c>
      <c r="R1127" t="str">
        <f t="shared" si="69"/>
        <v/>
      </c>
      <c r="S1127">
        <f t="shared" si="70"/>
        <v>0</v>
      </c>
      <c r="T1127">
        <f t="shared" si="71"/>
        <v>0</v>
      </c>
    </row>
    <row r="1128" spans="1:20" x14ac:dyDescent="0.25">
      <c r="A1128">
        <v>1145</v>
      </c>
      <c r="B1128" t="s">
        <v>1154</v>
      </c>
      <c r="C1128">
        <v>62700</v>
      </c>
      <c r="D1128">
        <v>528</v>
      </c>
      <c r="E1128" s="14">
        <f>'Absolute counts'!E1128/'Absolute counts'!E$1246*10000</f>
        <v>0</v>
      </c>
      <c r="F1128" s="14">
        <f>'Absolute counts'!F1128/'Absolute counts'!F$1246*10000</f>
        <v>0</v>
      </c>
      <c r="G1128" s="14">
        <f>'Absolute counts'!G1128/'Absolute counts'!G$1246*10000</f>
        <v>0</v>
      </c>
      <c r="H1128" s="14">
        <f>'Absolute counts'!H1128/'Absolute counts'!H$1246*10000</f>
        <v>0</v>
      </c>
      <c r="I1128" s="14">
        <f>'Absolute counts'!I1128/'Absolute counts'!I$1246*10000</f>
        <v>0</v>
      </c>
      <c r="J1128" s="14">
        <f>'Absolute counts'!J1128/'Absolute counts'!J$1246*10000</f>
        <v>0</v>
      </c>
      <c r="K1128" s="14">
        <f>'Absolute counts'!K1128/'Absolute counts'!K$1246*10000</f>
        <v>0</v>
      </c>
      <c r="L1128" s="14">
        <f>'Absolute counts'!L1128/'Absolute counts'!L$1246*10000</f>
        <v>0</v>
      </c>
      <c r="M1128">
        <f>'Absolute counts'!M1128/'Absolute counts'!M$1246*10000</f>
        <v>0</v>
      </c>
      <c r="N1128">
        <f>'Absolute counts'!N1128/'Absolute counts'!N$1246*10000</f>
        <v>0</v>
      </c>
      <c r="O1128">
        <f>'Absolute counts'!O1128/'Absolute counts'!O$1246*10000</f>
        <v>0</v>
      </c>
      <c r="P1128">
        <f>'Absolute counts'!P1128/'Absolute counts'!P$1246*10000</f>
        <v>0</v>
      </c>
      <c r="Q1128">
        <f t="shared" si="68"/>
        <v>0</v>
      </c>
      <c r="R1128" t="str">
        <f t="shared" si="69"/>
        <v/>
      </c>
      <c r="S1128">
        <f t="shared" si="70"/>
        <v>0</v>
      </c>
      <c r="T1128">
        <f t="shared" si="71"/>
        <v>0</v>
      </c>
    </row>
    <row r="1129" spans="1:20" x14ac:dyDescent="0.25">
      <c r="A1129">
        <v>10671</v>
      </c>
      <c r="B1129" t="s">
        <v>1155</v>
      </c>
      <c r="C1129">
        <v>78400</v>
      </c>
      <c r="D1129">
        <v>1097</v>
      </c>
      <c r="E1129" s="14">
        <f>'Absolute counts'!E1129/'Absolute counts'!E$1246*10000</f>
        <v>0</v>
      </c>
      <c r="F1129" s="14">
        <f>'Absolute counts'!F1129/'Absolute counts'!F$1246*10000</f>
        <v>0</v>
      </c>
      <c r="G1129" s="14">
        <f>'Absolute counts'!G1129/'Absolute counts'!G$1246*10000</f>
        <v>0</v>
      </c>
      <c r="H1129" s="14">
        <f>'Absolute counts'!H1129/'Absolute counts'!H$1246*10000</f>
        <v>0</v>
      </c>
      <c r="I1129" s="14">
        <f>'Absolute counts'!I1129/'Absolute counts'!I$1246*10000</f>
        <v>0</v>
      </c>
      <c r="J1129" s="14">
        <f>'Absolute counts'!J1129/'Absolute counts'!J$1246*10000</f>
        <v>0</v>
      </c>
      <c r="K1129" s="14">
        <f>'Absolute counts'!K1129/'Absolute counts'!K$1246*10000</f>
        <v>0</v>
      </c>
      <c r="L1129" s="14">
        <f>'Absolute counts'!L1129/'Absolute counts'!L$1246*10000</f>
        <v>0</v>
      </c>
      <c r="M1129">
        <f>'Absolute counts'!M1129/'Absolute counts'!M$1246*10000</f>
        <v>0</v>
      </c>
      <c r="N1129">
        <f>'Absolute counts'!N1129/'Absolute counts'!N$1246*10000</f>
        <v>0</v>
      </c>
      <c r="O1129">
        <f>'Absolute counts'!O1129/'Absolute counts'!O$1246*10000</f>
        <v>0</v>
      </c>
      <c r="P1129">
        <f>'Absolute counts'!P1129/'Absolute counts'!P$1246*10000</f>
        <v>0</v>
      </c>
      <c r="Q1129">
        <f t="shared" si="68"/>
        <v>0</v>
      </c>
      <c r="R1129" t="str">
        <f t="shared" si="69"/>
        <v/>
      </c>
      <c r="S1129">
        <f t="shared" si="70"/>
        <v>0</v>
      </c>
      <c r="T1129">
        <f t="shared" si="71"/>
        <v>0</v>
      </c>
    </row>
    <row r="1130" spans="1:20" x14ac:dyDescent="0.25">
      <c r="A1130">
        <v>10672</v>
      </c>
      <c r="B1130" t="s">
        <v>1156</v>
      </c>
      <c r="C1130">
        <v>60000</v>
      </c>
      <c r="D1130">
        <v>1007</v>
      </c>
      <c r="E1130" s="14">
        <f>'Absolute counts'!E1130/'Absolute counts'!E$1246*10000</f>
        <v>0</v>
      </c>
      <c r="F1130" s="14">
        <f>'Absolute counts'!F1130/'Absolute counts'!F$1246*10000</f>
        <v>0</v>
      </c>
      <c r="G1130" s="14">
        <f>'Absolute counts'!G1130/'Absolute counts'!G$1246*10000</f>
        <v>0</v>
      </c>
      <c r="H1130" s="14">
        <f>'Absolute counts'!H1130/'Absolute counts'!H$1246*10000</f>
        <v>0</v>
      </c>
      <c r="I1130" s="14">
        <f>'Absolute counts'!I1130/'Absolute counts'!I$1246*10000</f>
        <v>0</v>
      </c>
      <c r="J1130" s="14">
        <f>'Absolute counts'!J1130/'Absolute counts'!J$1246*10000</f>
        <v>0</v>
      </c>
      <c r="K1130" s="14">
        <f>'Absolute counts'!K1130/'Absolute counts'!K$1246*10000</f>
        <v>0</v>
      </c>
      <c r="L1130" s="14">
        <f>'Absolute counts'!L1130/'Absolute counts'!L$1246*10000</f>
        <v>0</v>
      </c>
      <c r="M1130">
        <f>'Absolute counts'!M1130/'Absolute counts'!M$1246*10000</f>
        <v>0</v>
      </c>
      <c r="N1130">
        <f>'Absolute counts'!N1130/'Absolute counts'!N$1246*10000</f>
        <v>0</v>
      </c>
      <c r="O1130">
        <f>'Absolute counts'!O1130/'Absolute counts'!O$1246*10000</f>
        <v>0</v>
      </c>
      <c r="P1130">
        <f>'Absolute counts'!P1130/'Absolute counts'!P$1246*10000</f>
        <v>0</v>
      </c>
      <c r="Q1130">
        <f t="shared" si="68"/>
        <v>0</v>
      </c>
      <c r="R1130" t="str">
        <f t="shared" si="69"/>
        <v/>
      </c>
      <c r="S1130">
        <f t="shared" si="70"/>
        <v>0</v>
      </c>
      <c r="T1130">
        <f t="shared" si="71"/>
        <v>0</v>
      </c>
    </row>
    <row r="1131" spans="1:20" x14ac:dyDescent="0.25">
      <c r="A1131">
        <v>10673</v>
      </c>
      <c r="B1131" t="s">
        <v>1157</v>
      </c>
      <c r="C1131">
        <v>59900</v>
      </c>
      <c r="D1131">
        <v>1007</v>
      </c>
      <c r="E1131" s="14">
        <f>'Absolute counts'!E1131/'Absolute counts'!E$1246*10000</f>
        <v>0</v>
      </c>
      <c r="F1131" s="14">
        <f>'Absolute counts'!F1131/'Absolute counts'!F$1246*10000</f>
        <v>0</v>
      </c>
      <c r="G1131" s="14">
        <f>'Absolute counts'!G1131/'Absolute counts'!G$1246*10000</f>
        <v>0</v>
      </c>
      <c r="H1131" s="14">
        <f>'Absolute counts'!H1131/'Absolute counts'!H$1246*10000</f>
        <v>0</v>
      </c>
      <c r="I1131" s="14">
        <f>'Absolute counts'!I1131/'Absolute counts'!I$1246*10000</f>
        <v>0</v>
      </c>
      <c r="J1131" s="14">
        <f>'Absolute counts'!J1131/'Absolute counts'!J$1246*10000</f>
        <v>0</v>
      </c>
      <c r="K1131" s="14">
        <f>'Absolute counts'!K1131/'Absolute counts'!K$1246*10000</f>
        <v>0</v>
      </c>
      <c r="L1131" s="14">
        <f>'Absolute counts'!L1131/'Absolute counts'!L$1246*10000</f>
        <v>0</v>
      </c>
      <c r="M1131">
        <f>'Absolute counts'!M1131/'Absolute counts'!M$1246*10000</f>
        <v>0</v>
      </c>
      <c r="N1131">
        <f>'Absolute counts'!N1131/'Absolute counts'!N$1246*10000</f>
        <v>0</v>
      </c>
      <c r="O1131">
        <f>'Absolute counts'!O1131/'Absolute counts'!O$1246*10000</f>
        <v>0</v>
      </c>
      <c r="P1131">
        <f>'Absolute counts'!P1131/'Absolute counts'!P$1246*10000</f>
        <v>0</v>
      </c>
      <c r="Q1131">
        <f t="shared" si="68"/>
        <v>0</v>
      </c>
      <c r="R1131" t="str">
        <f t="shared" si="69"/>
        <v/>
      </c>
      <c r="S1131">
        <f t="shared" si="70"/>
        <v>0</v>
      </c>
      <c r="T1131">
        <f t="shared" si="71"/>
        <v>0</v>
      </c>
    </row>
    <row r="1132" spans="1:20" x14ac:dyDescent="0.25">
      <c r="A1132">
        <v>10674</v>
      </c>
      <c r="B1132" t="s">
        <v>1158</v>
      </c>
      <c r="C1132">
        <v>59800</v>
      </c>
      <c r="D1132">
        <v>1007</v>
      </c>
      <c r="E1132" s="14">
        <f>'Absolute counts'!E1132/'Absolute counts'!E$1246*10000</f>
        <v>0</v>
      </c>
      <c r="F1132" s="14">
        <f>'Absolute counts'!F1132/'Absolute counts'!F$1246*10000</f>
        <v>0</v>
      </c>
      <c r="G1132" s="14">
        <f>'Absolute counts'!G1132/'Absolute counts'!G$1246*10000</f>
        <v>0</v>
      </c>
      <c r="H1132" s="14">
        <f>'Absolute counts'!H1132/'Absolute counts'!H$1246*10000</f>
        <v>0</v>
      </c>
      <c r="I1132" s="14">
        <f>'Absolute counts'!I1132/'Absolute counts'!I$1246*10000</f>
        <v>0</v>
      </c>
      <c r="J1132" s="14">
        <f>'Absolute counts'!J1132/'Absolute counts'!J$1246*10000</f>
        <v>0</v>
      </c>
      <c r="K1132" s="14">
        <f>'Absolute counts'!K1132/'Absolute counts'!K$1246*10000</f>
        <v>0</v>
      </c>
      <c r="L1132" s="14">
        <f>'Absolute counts'!L1132/'Absolute counts'!L$1246*10000</f>
        <v>0</v>
      </c>
      <c r="M1132">
        <f>'Absolute counts'!M1132/'Absolute counts'!M$1246*10000</f>
        <v>0</v>
      </c>
      <c r="N1132">
        <f>'Absolute counts'!N1132/'Absolute counts'!N$1246*10000</f>
        <v>0</v>
      </c>
      <c r="O1132">
        <f>'Absolute counts'!O1132/'Absolute counts'!O$1246*10000</f>
        <v>0</v>
      </c>
      <c r="P1132">
        <f>'Absolute counts'!P1132/'Absolute counts'!P$1246*10000</f>
        <v>0</v>
      </c>
      <c r="Q1132">
        <f t="shared" si="68"/>
        <v>0</v>
      </c>
      <c r="R1132" t="str">
        <f t="shared" si="69"/>
        <v/>
      </c>
      <c r="S1132">
        <f t="shared" si="70"/>
        <v>0</v>
      </c>
      <c r="T1132">
        <f t="shared" si="71"/>
        <v>0</v>
      </c>
    </row>
    <row r="1133" spans="1:20" x14ac:dyDescent="0.25">
      <c r="A1133">
        <v>10675</v>
      </c>
      <c r="B1133" t="s">
        <v>1159</v>
      </c>
      <c r="C1133">
        <v>60500</v>
      </c>
      <c r="D1133">
        <v>1056</v>
      </c>
      <c r="E1133" s="14">
        <f>'Absolute counts'!E1133/'Absolute counts'!E$1246*10000</f>
        <v>0</v>
      </c>
      <c r="F1133" s="14">
        <f>'Absolute counts'!F1133/'Absolute counts'!F$1246*10000</f>
        <v>0</v>
      </c>
      <c r="G1133" s="14">
        <f>'Absolute counts'!G1133/'Absolute counts'!G$1246*10000</f>
        <v>0</v>
      </c>
      <c r="H1133" s="14">
        <f>'Absolute counts'!H1133/'Absolute counts'!H$1246*10000</f>
        <v>0</v>
      </c>
      <c r="I1133" s="14">
        <f>'Absolute counts'!I1133/'Absolute counts'!I$1246*10000</f>
        <v>0</v>
      </c>
      <c r="J1133" s="14">
        <f>'Absolute counts'!J1133/'Absolute counts'!J$1246*10000</f>
        <v>0</v>
      </c>
      <c r="K1133" s="14">
        <f>'Absolute counts'!K1133/'Absolute counts'!K$1246*10000</f>
        <v>0</v>
      </c>
      <c r="L1133" s="14">
        <f>'Absolute counts'!L1133/'Absolute counts'!L$1246*10000</f>
        <v>0</v>
      </c>
      <c r="M1133">
        <f>'Absolute counts'!M1133/'Absolute counts'!M$1246*10000</f>
        <v>0</v>
      </c>
      <c r="N1133">
        <f>'Absolute counts'!N1133/'Absolute counts'!N$1246*10000</f>
        <v>0</v>
      </c>
      <c r="O1133">
        <f>'Absolute counts'!O1133/'Absolute counts'!O$1246*10000</f>
        <v>0</v>
      </c>
      <c r="P1133">
        <f>'Absolute counts'!P1133/'Absolute counts'!P$1246*10000</f>
        <v>0</v>
      </c>
      <c r="Q1133">
        <f t="shared" si="68"/>
        <v>0</v>
      </c>
      <c r="R1133" t="str">
        <f t="shared" si="69"/>
        <v/>
      </c>
      <c r="S1133">
        <f t="shared" si="70"/>
        <v>0</v>
      </c>
      <c r="T1133">
        <f t="shared" si="71"/>
        <v>0</v>
      </c>
    </row>
    <row r="1134" spans="1:20" x14ac:dyDescent="0.25">
      <c r="A1134">
        <v>10676</v>
      </c>
      <c r="B1134" t="s">
        <v>1160</v>
      </c>
      <c r="C1134">
        <v>60400</v>
      </c>
      <c r="D1134">
        <v>1056</v>
      </c>
      <c r="E1134" s="14">
        <f>'Absolute counts'!E1134/'Absolute counts'!E$1246*10000</f>
        <v>0</v>
      </c>
      <c r="F1134" s="14">
        <f>'Absolute counts'!F1134/'Absolute counts'!F$1246*10000</f>
        <v>0</v>
      </c>
      <c r="G1134" s="14">
        <f>'Absolute counts'!G1134/'Absolute counts'!G$1246*10000</f>
        <v>0</v>
      </c>
      <c r="H1134" s="14">
        <f>'Absolute counts'!H1134/'Absolute counts'!H$1246*10000</f>
        <v>0</v>
      </c>
      <c r="I1134" s="14">
        <f>'Absolute counts'!I1134/'Absolute counts'!I$1246*10000</f>
        <v>0</v>
      </c>
      <c r="J1134" s="14">
        <f>'Absolute counts'!J1134/'Absolute counts'!J$1246*10000</f>
        <v>0</v>
      </c>
      <c r="K1134" s="14">
        <f>'Absolute counts'!K1134/'Absolute counts'!K$1246*10000</f>
        <v>0</v>
      </c>
      <c r="L1134" s="14">
        <f>'Absolute counts'!L1134/'Absolute counts'!L$1246*10000</f>
        <v>0</v>
      </c>
      <c r="M1134">
        <f>'Absolute counts'!M1134/'Absolute counts'!M$1246*10000</f>
        <v>0</v>
      </c>
      <c r="N1134">
        <f>'Absolute counts'!N1134/'Absolute counts'!N$1246*10000</f>
        <v>0</v>
      </c>
      <c r="O1134">
        <f>'Absolute counts'!O1134/'Absolute counts'!O$1246*10000</f>
        <v>0</v>
      </c>
      <c r="P1134">
        <f>'Absolute counts'!P1134/'Absolute counts'!P$1246*10000</f>
        <v>0</v>
      </c>
      <c r="Q1134">
        <f t="shared" si="68"/>
        <v>0</v>
      </c>
      <c r="R1134" t="str">
        <f t="shared" si="69"/>
        <v/>
      </c>
      <c r="S1134">
        <f t="shared" si="70"/>
        <v>0</v>
      </c>
      <c r="T1134">
        <f t="shared" si="71"/>
        <v>0</v>
      </c>
    </row>
    <row r="1135" spans="1:20" x14ac:dyDescent="0.25">
      <c r="A1135">
        <v>10677</v>
      </c>
      <c r="B1135" t="s">
        <v>1161</v>
      </c>
      <c r="C1135">
        <v>60300</v>
      </c>
      <c r="D1135">
        <v>1056</v>
      </c>
      <c r="E1135" s="14">
        <f>'Absolute counts'!E1135/'Absolute counts'!E$1246*10000</f>
        <v>0</v>
      </c>
      <c r="F1135" s="14">
        <f>'Absolute counts'!F1135/'Absolute counts'!F$1246*10000</f>
        <v>0</v>
      </c>
      <c r="G1135" s="14">
        <f>'Absolute counts'!G1135/'Absolute counts'!G$1246*10000</f>
        <v>0</v>
      </c>
      <c r="H1135" s="14">
        <f>'Absolute counts'!H1135/'Absolute counts'!H$1246*10000</f>
        <v>0</v>
      </c>
      <c r="I1135" s="14">
        <f>'Absolute counts'!I1135/'Absolute counts'!I$1246*10000</f>
        <v>0</v>
      </c>
      <c r="J1135" s="14">
        <f>'Absolute counts'!J1135/'Absolute counts'!J$1246*10000</f>
        <v>0</v>
      </c>
      <c r="K1135" s="14">
        <f>'Absolute counts'!K1135/'Absolute counts'!K$1246*10000</f>
        <v>0</v>
      </c>
      <c r="L1135" s="14">
        <f>'Absolute counts'!L1135/'Absolute counts'!L$1246*10000</f>
        <v>0</v>
      </c>
      <c r="M1135">
        <f>'Absolute counts'!M1135/'Absolute counts'!M$1246*10000</f>
        <v>0</v>
      </c>
      <c r="N1135">
        <f>'Absolute counts'!N1135/'Absolute counts'!N$1246*10000</f>
        <v>0</v>
      </c>
      <c r="O1135">
        <f>'Absolute counts'!O1135/'Absolute counts'!O$1246*10000</f>
        <v>0</v>
      </c>
      <c r="P1135">
        <f>'Absolute counts'!P1135/'Absolute counts'!P$1246*10000</f>
        <v>0</v>
      </c>
      <c r="Q1135">
        <f t="shared" si="68"/>
        <v>0</v>
      </c>
      <c r="R1135" t="str">
        <f t="shared" si="69"/>
        <v/>
      </c>
      <c r="S1135">
        <f t="shared" si="70"/>
        <v>0</v>
      </c>
      <c r="T1135">
        <f t="shared" si="71"/>
        <v>0</v>
      </c>
    </row>
    <row r="1136" spans="1:20" x14ac:dyDescent="0.25">
      <c r="A1136">
        <v>10678</v>
      </c>
      <c r="B1136" t="s">
        <v>1162</v>
      </c>
      <c r="C1136">
        <v>60900</v>
      </c>
      <c r="D1136">
        <v>1064</v>
      </c>
      <c r="E1136" s="14">
        <f>'Absolute counts'!E1136/'Absolute counts'!E$1246*10000</f>
        <v>0</v>
      </c>
      <c r="F1136" s="14">
        <f>'Absolute counts'!F1136/'Absolute counts'!F$1246*10000</f>
        <v>0</v>
      </c>
      <c r="G1136" s="14">
        <f>'Absolute counts'!G1136/'Absolute counts'!G$1246*10000</f>
        <v>0</v>
      </c>
      <c r="H1136" s="14">
        <f>'Absolute counts'!H1136/'Absolute counts'!H$1246*10000</f>
        <v>0</v>
      </c>
      <c r="I1136" s="14">
        <f>'Absolute counts'!I1136/'Absolute counts'!I$1246*10000</f>
        <v>0</v>
      </c>
      <c r="J1136" s="14">
        <f>'Absolute counts'!J1136/'Absolute counts'!J$1246*10000</f>
        <v>0</v>
      </c>
      <c r="K1136" s="14">
        <f>'Absolute counts'!K1136/'Absolute counts'!K$1246*10000</f>
        <v>0</v>
      </c>
      <c r="L1136" s="14">
        <f>'Absolute counts'!L1136/'Absolute counts'!L$1246*10000</f>
        <v>0</v>
      </c>
      <c r="M1136">
        <f>'Absolute counts'!M1136/'Absolute counts'!M$1246*10000</f>
        <v>0</v>
      </c>
      <c r="N1136">
        <f>'Absolute counts'!N1136/'Absolute counts'!N$1246*10000</f>
        <v>0</v>
      </c>
      <c r="O1136">
        <f>'Absolute counts'!O1136/'Absolute counts'!O$1246*10000</f>
        <v>0</v>
      </c>
      <c r="P1136">
        <f>'Absolute counts'!P1136/'Absolute counts'!P$1246*10000</f>
        <v>0</v>
      </c>
      <c r="Q1136">
        <f t="shared" si="68"/>
        <v>0</v>
      </c>
      <c r="R1136" t="str">
        <f t="shared" si="69"/>
        <v/>
      </c>
      <c r="S1136">
        <f t="shared" si="70"/>
        <v>0</v>
      </c>
      <c r="T1136">
        <f t="shared" si="71"/>
        <v>0</v>
      </c>
    </row>
    <row r="1137" spans="1:20" x14ac:dyDescent="0.25">
      <c r="A1137">
        <v>10679</v>
      </c>
      <c r="B1137" t="s">
        <v>1163</v>
      </c>
      <c r="C1137">
        <v>60800</v>
      </c>
      <c r="D1137">
        <v>1064</v>
      </c>
      <c r="E1137" s="14">
        <f>'Absolute counts'!E1137/'Absolute counts'!E$1246*10000</f>
        <v>0</v>
      </c>
      <c r="F1137" s="14">
        <f>'Absolute counts'!F1137/'Absolute counts'!F$1246*10000</f>
        <v>0</v>
      </c>
      <c r="G1137" s="14">
        <f>'Absolute counts'!G1137/'Absolute counts'!G$1246*10000</f>
        <v>0</v>
      </c>
      <c r="H1137" s="14">
        <f>'Absolute counts'!H1137/'Absolute counts'!H$1246*10000</f>
        <v>0</v>
      </c>
      <c r="I1137" s="14">
        <f>'Absolute counts'!I1137/'Absolute counts'!I$1246*10000</f>
        <v>0</v>
      </c>
      <c r="J1137" s="14">
        <f>'Absolute counts'!J1137/'Absolute counts'!J$1246*10000</f>
        <v>0</v>
      </c>
      <c r="K1137" s="14">
        <f>'Absolute counts'!K1137/'Absolute counts'!K$1246*10000</f>
        <v>0</v>
      </c>
      <c r="L1137" s="14">
        <f>'Absolute counts'!L1137/'Absolute counts'!L$1246*10000</f>
        <v>0</v>
      </c>
      <c r="M1137">
        <f>'Absolute counts'!M1137/'Absolute counts'!M$1246*10000</f>
        <v>0</v>
      </c>
      <c r="N1137">
        <f>'Absolute counts'!N1137/'Absolute counts'!N$1246*10000</f>
        <v>0</v>
      </c>
      <c r="O1137">
        <f>'Absolute counts'!O1137/'Absolute counts'!O$1246*10000</f>
        <v>0</v>
      </c>
      <c r="P1137">
        <f>'Absolute counts'!P1137/'Absolute counts'!P$1246*10000</f>
        <v>0</v>
      </c>
      <c r="Q1137">
        <f t="shared" si="68"/>
        <v>0</v>
      </c>
      <c r="R1137" t="str">
        <f t="shared" si="69"/>
        <v/>
      </c>
      <c r="S1137">
        <f t="shared" si="70"/>
        <v>0</v>
      </c>
      <c r="T1137">
        <f t="shared" si="71"/>
        <v>0</v>
      </c>
    </row>
    <row r="1138" spans="1:20" x14ac:dyDescent="0.25">
      <c r="A1138">
        <v>10680</v>
      </c>
      <c r="B1138" t="s">
        <v>1164</v>
      </c>
      <c r="C1138">
        <v>60700</v>
      </c>
      <c r="D1138">
        <v>1064</v>
      </c>
      <c r="E1138" s="14">
        <f>'Absolute counts'!E1138/'Absolute counts'!E$1246*10000</f>
        <v>0</v>
      </c>
      <c r="F1138" s="14">
        <f>'Absolute counts'!F1138/'Absolute counts'!F$1246*10000</f>
        <v>0</v>
      </c>
      <c r="G1138" s="14">
        <f>'Absolute counts'!G1138/'Absolute counts'!G$1246*10000</f>
        <v>0</v>
      </c>
      <c r="H1138" s="14">
        <f>'Absolute counts'!H1138/'Absolute counts'!H$1246*10000</f>
        <v>0</v>
      </c>
      <c r="I1138" s="14">
        <f>'Absolute counts'!I1138/'Absolute counts'!I$1246*10000</f>
        <v>0</v>
      </c>
      <c r="J1138" s="14">
        <f>'Absolute counts'!J1138/'Absolute counts'!J$1246*10000</f>
        <v>0</v>
      </c>
      <c r="K1138" s="14">
        <f>'Absolute counts'!K1138/'Absolute counts'!K$1246*10000</f>
        <v>0</v>
      </c>
      <c r="L1138" s="14">
        <f>'Absolute counts'!L1138/'Absolute counts'!L$1246*10000</f>
        <v>0</v>
      </c>
      <c r="M1138">
        <f>'Absolute counts'!M1138/'Absolute counts'!M$1246*10000</f>
        <v>0</v>
      </c>
      <c r="N1138">
        <f>'Absolute counts'!N1138/'Absolute counts'!N$1246*10000</f>
        <v>0</v>
      </c>
      <c r="O1138">
        <f>'Absolute counts'!O1138/'Absolute counts'!O$1246*10000</f>
        <v>0</v>
      </c>
      <c r="P1138">
        <f>'Absolute counts'!P1138/'Absolute counts'!P$1246*10000</f>
        <v>0</v>
      </c>
      <c r="Q1138">
        <f t="shared" si="68"/>
        <v>0</v>
      </c>
      <c r="R1138" t="str">
        <f t="shared" si="69"/>
        <v/>
      </c>
      <c r="S1138">
        <f t="shared" si="70"/>
        <v>0</v>
      </c>
      <c r="T1138">
        <f t="shared" si="71"/>
        <v>0</v>
      </c>
    </row>
    <row r="1139" spans="1:20" x14ac:dyDescent="0.25">
      <c r="A1139">
        <v>10681</v>
      </c>
      <c r="B1139" t="s">
        <v>1165</v>
      </c>
      <c r="C1139">
        <v>61300</v>
      </c>
      <c r="D1139">
        <v>1025</v>
      </c>
      <c r="E1139" s="14">
        <f>'Absolute counts'!E1139/'Absolute counts'!E$1246*10000</f>
        <v>0</v>
      </c>
      <c r="F1139" s="14">
        <f>'Absolute counts'!F1139/'Absolute counts'!F$1246*10000</f>
        <v>0</v>
      </c>
      <c r="G1139" s="14">
        <f>'Absolute counts'!G1139/'Absolute counts'!G$1246*10000</f>
        <v>0</v>
      </c>
      <c r="H1139" s="14">
        <f>'Absolute counts'!H1139/'Absolute counts'!H$1246*10000</f>
        <v>0</v>
      </c>
      <c r="I1139" s="14">
        <f>'Absolute counts'!I1139/'Absolute counts'!I$1246*10000</f>
        <v>0</v>
      </c>
      <c r="J1139" s="14">
        <f>'Absolute counts'!J1139/'Absolute counts'!J$1246*10000</f>
        <v>0</v>
      </c>
      <c r="K1139" s="14">
        <f>'Absolute counts'!K1139/'Absolute counts'!K$1246*10000</f>
        <v>0</v>
      </c>
      <c r="L1139" s="14">
        <f>'Absolute counts'!L1139/'Absolute counts'!L$1246*10000</f>
        <v>0</v>
      </c>
      <c r="M1139">
        <f>'Absolute counts'!M1139/'Absolute counts'!M$1246*10000</f>
        <v>0</v>
      </c>
      <c r="N1139">
        <f>'Absolute counts'!N1139/'Absolute counts'!N$1246*10000</f>
        <v>0</v>
      </c>
      <c r="O1139">
        <f>'Absolute counts'!O1139/'Absolute counts'!O$1246*10000</f>
        <v>0</v>
      </c>
      <c r="P1139">
        <f>'Absolute counts'!P1139/'Absolute counts'!P$1246*10000</f>
        <v>0</v>
      </c>
      <c r="Q1139">
        <f t="shared" si="68"/>
        <v>0</v>
      </c>
      <c r="R1139" t="str">
        <f t="shared" si="69"/>
        <v/>
      </c>
      <c r="S1139">
        <f t="shared" si="70"/>
        <v>0</v>
      </c>
      <c r="T1139">
        <f t="shared" si="71"/>
        <v>0</v>
      </c>
    </row>
    <row r="1140" spans="1:20" x14ac:dyDescent="0.25">
      <c r="A1140">
        <v>10682</v>
      </c>
      <c r="B1140" t="s">
        <v>1166</v>
      </c>
      <c r="C1140">
        <v>61200</v>
      </c>
      <c r="D1140">
        <v>1025</v>
      </c>
      <c r="E1140" s="14">
        <f>'Absolute counts'!E1140/'Absolute counts'!E$1246*10000</f>
        <v>0</v>
      </c>
      <c r="F1140" s="14">
        <f>'Absolute counts'!F1140/'Absolute counts'!F$1246*10000</f>
        <v>0</v>
      </c>
      <c r="G1140" s="14">
        <f>'Absolute counts'!G1140/'Absolute counts'!G$1246*10000</f>
        <v>0</v>
      </c>
      <c r="H1140" s="14">
        <f>'Absolute counts'!H1140/'Absolute counts'!H$1246*10000</f>
        <v>0</v>
      </c>
      <c r="I1140" s="14">
        <f>'Absolute counts'!I1140/'Absolute counts'!I$1246*10000</f>
        <v>0</v>
      </c>
      <c r="J1140" s="14">
        <f>'Absolute counts'!J1140/'Absolute counts'!J$1246*10000</f>
        <v>0</v>
      </c>
      <c r="K1140" s="14">
        <f>'Absolute counts'!K1140/'Absolute counts'!K$1246*10000</f>
        <v>0</v>
      </c>
      <c r="L1140" s="14">
        <f>'Absolute counts'!L1140/'Absolute counts'!L$1246*10000</f>
        <v>0</v>
      </c>
      <c r="M1140">
        <f>'Absolute counts'!M1140/'Absolute counts'!M$1246*10000</f>
        <v>0</v>
      </c>
      <c r="N1140">
        <f>'Absolute counts'!N1140/'Absolute counts'!N$1246*10000</f>
        <v>0</v>
      </c>
      <c r="O1140">
        <f>'Absolute counts'!O1140/'Absolute counts'!O$1246*10000</f>
        <v>0</v>
      </c>
      <c r="P1140">
        <f>'Absolute counts'!P1140/'Absolute counts'!P$1246*10000</f>
        <v>0</v>
      </c>
      <c r="Q1140">
        <f t="shared" si="68"/>
        <v>0</v>
      </c>
      <c r="R1140" t="str">
        <f t="shared" si="69"/>
        <v/>
      </c>
      <c r="S1140">
        <f t="shared" si="70"/>
        <v>0</v>
      </c>
      <c r="T1140">
        <f t="shared" si="71"/>
        <v>0</v>
      </c>
    </row>
    <row r="1141" spans="1:20" x14ac:dyDescent="0.25">
      <c r="A1141">
        <v>10683</v>
      </c>
      <c r="B1141" t="s">
        <v>1167</v>
      </c>
      <c r="C1141">
        <v>61100</v>
      </c>
      <c r="D1141">
        <v>1025</v>
      </c>
      <c r="E1141" s="14">
        <f>'Absolute counts'!E1141/'Absolute counts'!E$1246*10000</f>
        <v>0</v>
      </c>
      <c r="F1141" s="14">
        <f>'Absolute counts'!F1141/'Absolute counts'!F$1246*10000</f>
        <v>0</v>
      </c>
      <c r="G1141" s="14">
        <f>'Absolute counts'!G1141/'Absolute counts'!G$1246*10000</f>
        <v>0</v>
      </c>
      <c r="H1141" s="14">
        <f>'Absolute counts'!H1141/'Absolute counts'!H$1246*10000</f>
        <v>0</v>
      </c>
      <c r="I1141" s="14">
        <f>'Absolute counts'!I1141/'Absolute counts'!I$1246*10000</f>
        <v>0</v>
      </c>
      <c r="J1141" s="14">
        <f>'Absolute counts'!J1141/'Absolute counts'!J$1246*10000</f>
        <v>0</v>
      </c>
      <c r="K1141" s="14">
        <f>'Absolute counts'!K1141/'Absolute counts'!K$1246*10000</f>
        <v>0</v>
      </c>
      <c r="L1141" s="14">
        <f>'Absolute counts'!L1141/'Absolute counts'!L$1246*10000</f>
        <v>0</v>
      </c>
      <c r="M1141">
        <f>'Absolute counts'!M1141/'Absolute counts'!M$1246*10000</f>
        <v>0</v>
      </c>
      <c r="N1141">
        <f>'Absolute counts'!N1141/'Absolute counts'!N$1246*10000</f>
        <v>0</v>
      </c>
      <c r="O1141">
        <f>'Absolute counts'!O1141/'Absolute counts'!O$1246*10000</f>
        <v>0</v>
      </c>
      <c r="P1141">
        <f>'Absolute counts'!P1141/'Absolute counts'!P$1246*10000</f>
        <v>0</v>
      </c>
      <c r="Q1141">
        <f t="shared" si="68"/>
        <v>0</v>
      </c>
      <c r="R1141" t="str">
        <f t="shared" si="69"/>
        <v/>
      </c>
      <c r="S1141">
        <f t="shared" si="70"/>
        <v>0</v>
      </c>
      <c r="T1141">
        <f t="shared" si="71"/>
        <v>0</v>
      </c>
    </row>
    <row r="1142" spans="1:20" x14ac:dyDescent="0.25">
      <c r="A1142">
        <v>10684</v>
      </c>
      <c r="B1142" t="s">
        <v>1168</v>
      </c>
      <c r="C1142">
        <v>61700</v>
      </c>
      <c r="D1142">
        <v>1033</v>
      </c>
      <c r="E1142" s="14">
        <f>'Absolute counts'!E1142/'Absolute counts'!E$1246*10000</f>
        <v>0</v>
      </c>
      <c r="F1142" s="14">
        <f>'Absolute counts'!F1142/'Absolute counts'!F$1246*10000</f>
        <v>0</v>
      </c>
      <c r="G1142" s="14">
        <f>'Absolute counts'!G1142/'Absolute counts'!G$1246*10000</f>
        <v>0</v>
      </c>
      <c r="H1142" s="14">
        <f>'Absolute counts'!H1142/'Absolute counts'!H$1246*10000</f>
        <v>0</v>
      </c>
      <c r="I1142" s="14">
        <f>'Absolute counts'!I1142/'Absolute counts'!I$1246*10000</f>
        <v>0</v>
      </c>
      <c r="J1142" s="14">
        <f>'Absolute counts'!J1142/'Absolute counts'!J$1246*10000</f>
        <v>0</v>
      </c>
      <c r="K1142" s="14">
        <f>'Absolute counts'!K1142/'Absolute counts'!K$1246*10000</f>
        <v>0</v>
      </c>
      <c r="L1142" s="14">
        <f>'Absolute counts'!L1142/'Absolute counts'!L$1246*10000</f>
        <v>0</v>
      </c>
      <c r="M1142">
        <f>'Absolute counts'!M1142/'Absolute counts'!M$1246*10000</f>
        <v>0</v>
      </c>
      <c r="N1142">
        <f>'Absolute counts'!N1142/'Absolute counts'!N$1246*10000</f>
        <v>0</v>
      </c>
      <c r="O1142">
        <f>'Absolute counts'!O1142/'Absolute counts'!O$1246*10000</f>
        <v>0</v>
      </c>
      <c r="P1142">
        <f>'Absolute counts'!P1142/'Absolute counts'!P$1246*10000</f>
        <v>0</v>
      </c>
      <c r="Q1142">
        <f t="shared" si="68"/>
        <v>0</v>
      </c>
      <c r="R1142" t="str">
        <f t="shared" si="69"/>
        <v/>
      </c>
      <c r="S1142">
        <f t="shared" si="70"/>
        <v>0</v>
      </c>
      <c r="T1142">
        <f t="shared" si="71"/>
        <v>0</v>
      </c>
    </row>
    <row r="1143" spans="1:20" x14ac:dyDescent="0.25">
      <c r="A1143">
        <v>10685</v>
      </c>
      <c r="B1143" t="s">
        <v>1169</v>
      </c>
      <c r="C1143">
        <v>61600</v>
      </c>
      <c r="D1143">
        <v>1033</v>
      </c>
      <c r="E1143" s="14">
        <f>'Absolute counts'!E1143/'Absolute counts'!E$1246*10000</f>
        <v>0</v>
      </c>
      <c r="F1143" s="14">
        <f>'Absolute counts'!F1143/'Absolute counts'!F$1246*10000</f>
        <v>0</v>
      </c>
      <c r="G1143" s="14">
        <f>'Absolute counts'!G1143/'Absolute counts'!G$1246*10000</f>
        <v>0</v>
      </c>
      <c r="H1143" s="14">
        <f>'Absolute counts'!H1143/'Absolute counts'!H$1246*10000</f>
        <v>0</v>
      </c>
      <c r="I1143" s="14">
        <f>'Absolute counts'!I1143/'Absolute counts'!I$1246*10000</f>
        <v>0</v>
      </c>
      <c r="J1143" s="14">
        <f>'Absolute counts'!J1143/'Absolute counts'!J$1246*10000</f>
        <v>0</v>
      </c>
      <c r="K1143" s="14">
        <f>'Absolute counts'!K1143/'Absolute counts'!K$1246*10000</f>
        <v>0</v>
      </c>
      <c r="L1143" s="14">
        <f>'Absolute counts'!L1143/'Absolute counts'!L$1246*10000</f>
        <v>0</v>
      </c>
      <c r="M1143">
        <f>'Absolute counts'!M1143/'Absolute counts'!M$1246*10000</f>
        <v>0</v>
      </c>
      <c r="N1143">
        <f>'Absolute counts'!N1143/'Absolute counts'!N$1246*10000</f>
        <v>0</v>
      </c>
      <c r="O1143">
        <f>'Absolute counts'!O1143/'Absolute counts'!O$1246*10000</f>
        <v>0</v>
      </c>
      <c r="P1143">
        <f>'Absolute counts'!P1143/'Absolute counts'!P$1246*10000</f>
        <v>0</v>
      </c>
      <c r="Q1143">
        <f t="shared" si="68"/>
        <v>0</v>
      </c>
      <c r="R1143" t="str">
        <f t="shared" si="69"/>
        <v/>
      </c>
      <c r="S1143">
        <f t="shared" si="70"/>
        <v>0</v>
      </c>
      <c r="T1143">
        <f t="shared" si="71"/>
        <v>0</v>
      </c>
    </row>
    <row r="1144" spans="1:20" x14ac:dyDescent="0.25">
      <c r="A1144">
        <v>10686</v>
      </c>
      <c r="B1144" t="s">
        <v>1170</v>
      </c>
      <c r="C1144">
        <v>61500</v>
      </c>
      <c r="D1144">
        <v>1033</v>
      </c>
      <c r="E1144" s="14">
        <f>'Absolute counts'!E1144/'Absolute counts'!E$1246*10000</f>
        <v>0</v>
      </c>
      <c r="F1144" s="14">
        <f>'Absolute counts'!F1144/'Absolute counts'!F$1246*10000</f>
        <v>0</v>
      </c>
      <c r="G1144" s="14">
        <f>'Absolute counts'!G1144/'Absolute counts'!G$1246*10000</f>
        <v>0</v>
      </c>
      <c r="H1144" s="14">
        <f>'Absolute counts'!H1144/'Absolute counts'!H$1246*10000</f>
        <v>0</v>
      </c>
      <c r="I1144" s="14">
        <f>'Absolute counts'!I1144/'Absolute counts'!I$1246*10000</f>
        <v>0</v>
      </c>
      <c r="J1144" s="14">
        <f>'Absolute counts'!J1144/'Absolute counts'!J$1246*10000</f>
        <v>0</v>
      </c>
      <c r="K1144" s="14">
        <f>'Absolute counts'!K1144/'Absolute counts'!K$1246*10000</f>
        <v>0</v>
      </c>
      <c r="L1144" s="14">
        <f>'Absolute counts'!L1144/'Absolute counts'!L$1246*10000</f>
        <v>0</v>
      </c>
      <c r="M1144">
        <f>'Absolute counts'!M1144/'Absolute counts'!M$1246*10000</f>
        <v>0</v>
      </c>
      <c r="N1144">
        <f>'Absolute counts'!N1144/'Absolute counts'!N$1246*10000</f>
        <v>0</v>
      </c>
      <c r="O1144">
        <f>'Absolute counts'!O1144/'Absolute counts'!O$1246*10000</f>
        <v>0</v>
      </c>
      <c r="P1144">
        <f>'Absolute counts'!P1144/'Absolute counts'!P$1246*10000</f>
        <v>0</v>
      </c>
      <c r="Q1144">
        <f t="shared" si="68"/>
        <v>0</v>
      </c>
      <c r="R1144" t="str">
        <f t="shared" si="69"/>
        <v/>
      </c>
      <c r="S1144">
        <f t="shared" si="70"/>
        <v>0</v>
      </c>
      <c r="T1144">
        <f t="shared" si="71"/>
        <v>0</v>
      </c>
    </row>
    <row r="1145" spans="1:20" x14ac:dyDescent="0.25">
      <c r="A1145">
        <v>10687</v>
      </c>
      <c r="B1145" t="s">
        <v>1171</v>
      </c>
      <c r="C1145">
        <v>62100</v>
      </c>
      <c r="D1145">
        <v>1041</v>
      </c>
      <c r="E1145" s="14">
        <f>'Absolute counts'!E1145/'Absolute counts'!E$1246*10000</f>
        <v>0</v>
      </c>
      <c r="F1145" s="14">
        <f>'Absolute counts'!F1145/'Absolute counts'!F$1246*10000</f>
        <v>0</v>
      </c>
      <c r="G1145" s="14">
        <f>'Absolute counts'!G1145/'Absolute counts'!G$1246*10000</f>
        <v>0</v>
      </c>
      <c r="H1145" s="14">
        <f>'Absolute counts'!H1145/'Absolute counts'!H$1246*10000</f>
        <v>0</v>
      </c>
      <c r="I1145" s="14">
        <f>'Absolute counts'!I1145/'Absolute counts'!I$1246*10000</f>
        <v>0</v>
      </c>
      <c r="J1145" s="14">
        <f>'Absolute counts'!J1145/'Absolute counts'!J$1246*10000</f>
        <v>0</v>
      </c>
      <c r="K1145" s="14">
        <f>'Absolute counts'!K1145/'Absolute counts'!K$1246*10000</f>
        <v>0</v>
      </c>
      <c r="L1145" s="14">
        <f>'Absolute counts'!L1145/'Absolute counts'!L$1246*10000</f>
        <v>0</v>
      </c>
      <c r="M1145">
        <f>'Absolute counts'!M1145/'Absolute counts'!M$1246*10000</f>
        <v>0</v>
      </c>
      <c r="N1145">
        <f>'Absolute counts'!N1145/'Absolute counts'!N$1246*10000</f>
        <v>0</v>
      </c>
      <c r="O1145">
        <f>'Absolute counts'!O1145/'Absolute counts'!O$1246*10000</f>
        <v>0</v>
      </c>
      <c r="P1145">
        <f>'Absolute counts'!P1145/'Absolute counts'!P$1246*10000</f>
        <v>0</v>
      </c>
      <c r="Q1145">
        <f t="shared" si="68"/>
        <v>0</v>
      </c>
      <c r="R1145" t="str">
        <f t="shared" si="69"/>
        <v/>
      </c>
      <c r="S1145">
        <f t="shared" si="70"/>
        <v>0</v>
      </c>
      <c r="T1145">
        <f t="shared" si="71"/>
        <v>0</v>
      </c>
    </row>
    <row r="1146" spans="1:20" x14ac:dyDescent="0.25">
      <c r="A1146">
        <v>10688</v>
      </c>
      <c r="B1146" t="s">
        <v>1172</v>
      </c>
      <c r="C1146">
        <v>62000</v>
      </c>
      <c r="D1146">
        <v>1041</v>
      </c>
      <c r="E1146" s="14">
        <f>'Absolute counts'!E1146/'Absolute counts'!E$1246*10000</f>
        <v>0</v>
      </c>
      <c r="F1146" s="14">
        <f>'Absolute counts'!F1146/'Absolute counts'!F$1246*10000</f>
        <v>0</v>
      </c>
      <c r="G1146" s="14">
        <f>'Absolute counts'!G1146/'Absolute counts'!G$1246*10000</f>
        <v>0</v>
      </c>
      <c r="H1146" s="14">
        <f>'Absolute counts'!H1146/'Absolute counts'!H$1246*10000</f>
        <v>0</v>
      </c>
      <c r="I1146" s="14">
        <f>'Absolute counts'!I1146/'Absolute counts'!I$1246*10000</f>
        <v>0</v>
      </c>
      <c r="J1146" s="14">
        <f>'Absolute counts'!J1146/'Absolute counts'!J$1246*10000</f>
        <v>0</v>
      </c>
      <c r="K1146" s="14">
        <f>'Absolute counts'!K1146/'Absolute counts'!K$1246*10000</f>
        <v>0</v>
      </c>
      <c r="L1146" s="14">
        <f>'Absolute counts'!L1146/'Absolute counts'!L$1246*10000</f>
        <v>0</v>
      </c>
      <c r="M1146">
        <f>'Absolute counts'!M1146/'Absolute counts'!M$1246*10000</f>
        <v>0</v>
      </c>
      <c r="N1146">
        <f>'Absolute counts'!N1146/'Absolute counts'!N$1246*10000</f>
        <v>0</v>
      </c>
      <c r="O1146">
        <f>'Absolute counts'!O1146/'Absolute counts'!O$1246*10000</f>
        <v>0</v>
      </c>
      <c r="P1146">
        <f>'Absolute counts'!P1146/'Absolute counts'!P$1246*10000</f>
        <v>0</v>
      </c>
      <c r="Q1146">
        <f t="shared" si="68"/>
        <v>0</v>
      </c>
      <c r="R1146" t="str">
        <f t="shared" si="69"/>
        <v/>
      </c>
      <c r="S1146">
        <f t="shared" si="70"/>
        <v>0</v>
      </c>
      <c r="T1146">
        <f t="shared" si="71"/>
        <v>0</v>
      </c>
    </row>
    <row r="1147" spans="1:20" x14ac:dyDescent="0.25">
      <c r="A1147">
        <v>10689</v>
      </c>
      <c r="B1147" t="s">
        <v>1173</v>
      </c>
      <c r="C1147">
        <v>61900</v>
      </c>
      <c r="D1147">
        <v>1041</v>
      </c>
      <c r="E1147" s="14">
        <f>'Absolute counts'!E1147/'Absolute counts'!E$1246*10000</f>
        <v>0</v>
      </c>
      <c r="F1147" s="14">
        <f>'Absolute counts'!F1147/'Absolute counts'!F$1246*10000</f>
        <v>0</v>
      </c>
      <c r="G1147" s="14">
        <f>'Absolute counts'!G1147/'Absolute counts'!G$1246*10000</f>
        <v>0</v>
      </c>
      <c r="H1147" s="14">
        <f>'Absolute counts'!H1147/'Absolute counts'!H$1246*10000</f>
        <v>0</v>
      </c>
      <c r="I1147" s="14">
        <f>'Absolute counts'!I1147/'Absolute counts'!I$1246*10000</f>
        <v>0</v>
      </c>
      <c r="J1147" s="14">
        <f>'Absolute counts'!J1147/'Absolute counts'!J$1246*10000</f>
        <v>0</v>
      </c>
      <c r="K1147" s="14">
        <f>'Absolute counts'!K1147/'Absolute counts'!K$1246*10000</f>
        <v>0</v>
      </c>
      <c r="L1147" s="14">
        <f>'Absolute counts'!L1147/'Absolute counts'!L$1246*10000</f>
        <v>0</v>
      </c>
      <c r="M1147">
        <f>'Absolute counts'!M1147/'Absolute counts'!M$1246*10000</f>
        <v>0</v>
      </c>
      <c r="N1147">
        <f>'Absolute counts'!N1147/'Absolute counts'!N$1246*10000</f>
        <v>0</v>
      </c>
      <c r="O1147">
        <f>'Absolute counts'!O1147/'Absolute counts'!O$1246*10000</f>
        <v>0</v>
      </c>
      <c r="P1147">
        <f>'Absolute counts'!P1147/'Absolute counts'!P$1246*10000</f>
        <v>0</v>
      </c>
      <c r="Q1147">
        <f t="shared" si="68"/>
        <v>0</v>
      </c>
      <c r="R1147" t="str">
        <f t="shared" si="69"/>
        <v/>
      </c>
      <c r="S1147">
        <f t="shared" si="70"/>
        <v>0</v>
      </c>
      <c r="T1147">
        <f t="shared" si="71"/>
        <v>0</v>
      </c>
    </row>
    <row r="1148" spans="1:20" x14ac:dyDescent="0.25">
      <c r="A1148">
        <v>10690</v>
      </c>
      <c r="B1148" t="s">
        <v>1174</v>
      </c>
      <c r="C1148">
        <v>62500</v>
      </c>
      <c r="D1148">
        <v>1049</v>
      </c>
      <c r="E1148" s="14">
        <f>'Absolute counts'!E1148/'Absolute counts'!E$1246*10000</f>
        <v>0</v>
      </c>
      <c r="F1148" s="14">
        <f>'Absolute counts'!F1148/'Absolute counts'!F$1246*10000</f>
        <v>0</v>
      </c>
      <c r="G1148" s="14">
        <f>'Absolute counts'!G1148/'Absolute counts'!G$1246*10000</f>
        <v>0</v>
      </c>
      <c r="H1148" s="14">
        <f>'Absolute counts'!H1148/'Absolute counts'!H$1246*10000</f>
        <v>0</v>
      </c>
      <c r="I1148" s="14">
        <f>'Absolute counts'!I1148/'Absolute counts'!I$1246*10000</f>
        <v>0</v>
      </c>
      <c r="J1148" s="14">
        <f>'Absolute counts'!J1148/'Absolute counts'!J$1246*10000</f>
        <v>0</v>
      </c>
      <c r="K1148" s="14">
        <f>'Absolute counts'!K1148/'Absolute counts'!K$1246*10000</f>
        <v>0</v>
      </c>
      <c r="L1148" s="14">
        <f>'Absolute counts'!L1148/'Absolute counts'!L$1246*10000</f>
        <v>0</v>
      </c>
      <c r="M1148">
        <f>'Absolute counts'!M1148/'Absolute counts'!M$1246*10000</f>
        <v>0</v>
      </c>
      <c r="N1148">
        <f>'Absolute counts'!N1148/'Absolute counts'!N$1246*10000</f>
        <v>0</v>
      </c>
      <c r="O1148">
        <f>'Absolute counts'!O1148/'Absolute counts'!O$1246*10000</f>
        <v>0</v>
      </c>
      <c r="P1148">
        <f>'Absolute counts'!P1148/'Absolute counts'!P$1246*10000</f>
        <v>0</v>
      </c>
      <c r="Q1148">
        <f t="shared" si="68"/>
        <v>0</v>
      </c>
      <c r="R1148" t="str">
        <f t="shared" si="69"/>
        <v/>
      </c>
      <c r="S1148">
        <f t="shared" si="70"/>
        <v>0</v>
      </c>
      <c r="T1148">
        <f t="shared" si="71"/>
        <v>0</v>
      </c>
    </row>
    <row r="1149" spans="1:20" x14ac:dyDescent="0.25">
      <c r="A1149">
        <v>10691</v>
      </c>
      <c r="B1149" t="s">
        <v>1175</v>
      </c>
      <c r="C1149">
        <v>62400</v>
      </c>
      <c r="D1149">
        <v>1049</v>
      </c>
      <c r="E1149" s="14">
        <f>'Absolute counts'!E1149/'Absolute counts'!E$1246*10000</f>
        <v>0</v>
      </c>
      <c r="F1149" s="14">
        <f>'Absolute counts'!F1149/'Absolute counts'!F$1246*10000</f>
        <v>0</v>
      </c>
      <c r="G1149" s="14">
        <f>'Absolute counts'!G1149/'Absolute counts'!G$1246*10000</f>
        <v>0</v>
      </c>
      <c r="H1149" s="14">
        <f>'Absolute counts'!H1149/'Absolute counts'!H$1246*10000</f>
        <v>0</v>
      </c>
      <c r="I1149" s="14">
        <f>'Absolute counts'!I1149/'Absolute counts'!I$1246*10000</f>
        <v>0</v>
      </c>
      <c r="J1149" s="14">
        <f>'Absolute counts'!J1149/'Absolute counts'!J$1246*10000</f>
        <v>0</v>
      </c>
      <c r="K1149" s="14">
        <f>'Absolute counts'!K1149/'Absolute counts'!K$1246*10000</f>
        <v>0</v>
      </c>
      <c r="L1149" s="14">
        <f>'Absolute counts'!L1149/'Absolute counts'!L$1246*10000</f>
        <v>0</v>
      </c>
      <c r="M1149">
        <f>'Absolute counts'!M1149/'Absolute counts'!M$1246*10000</f>
        <v>0</v>
      </c>
      <c r="N1149">
        <f>'Absolute counts'!N1149/'Absolute counts'!N$1246*10000</f>
        <v>0</v>
      </c>
      <c r="O1149">
        <f>'Absolute counts'!O1149/'Absolute counts'!O$1246*10000</f>
        <v>0</v>
      </c>
      <c r="P1149">
        <f>'Absolute counts'!P1149/'Absolute counts'!P$1246*10000</f>
        <v>0</v>
      </c>
      <c r="Q1149">
        <f t="shared" si="68"/>
        <v>0</v>
      </c>
      <c r="R1149" t="str">
        <f t="shared" si="69"/>
        <v/>
      </c>
      <c r="S1149">
        <f t="shared" si="70"/>
        <v>0</v>
      </c>
      <c r="T1149">
        <f t="shared" si="71"/>
        <v>0</v>
      </c>
    </row>
    <row r="1150" spans="1:20" x14ac:dyDescent="0.25">
      <c r="A1150">
        <v>10692</v>
      </c>
      <c r="B1150" t="s">
        <v>1176</v>
      </c>
      <c r="C1150">
        <v>62300</v>
      </c>
      <c r="D1150">
        <v>1049</v>
      </c>
      <c r="E1150" s="14">
        <f>'Absolute counts'!E1150/'Absolute counts'!E$1246*10000</f>
        <v>0</v>
      </c>
      <c r="F1150" s="14">
        <f>'Absolute counts'!F1150/'Absolute counts'!F$1246*10000</f>
        <v>0</v>
      </c>
      <c r="G1150" s="14">
        <f>'Absolute counts'!G1150/'Absolute counts'!G$1246*10000</f>
        <v>0</v>
      </c>
      <c r="H1150" s="14">
        <f>'Absolute counts'!H1150/'Absolute counts'!H$1246*10000</f>
        <v>0</v>
      </c>
      <c r="I1150" s="14">
        <f>'Absolute counts'!I1150/'Absolute counts'!I$1246*10000</f>
        <v>0</v>
      </c>
      <c r="J1150" s="14">
        <f>'Absolute counts'!J1150/'Absolute counts'!J$1246*10000</f>
        <v>0</v>
      </c>
      <c r="K1150" s="14">
        <f>'Absolute counts'!K1150/'Absolute counts'!K$1246*10000</f>
        <v>0</v>
      </c>
      <c r="L1150" s="14">
        <f>'Absolute counts'!L1150/'Absolute counts'!L$1246*10000</f>
        <v>0</v>
      </c>
      <c r="M1150">
        <f>'Absolute counts'!M1150/'Absolute counts'!M$1246*10000</f>
        <v>0</v>
      </c>
      <c r="N1150">
        <f>'Absolute counts'!N1150/'Absolute counts'!N$1246*10000</f>
        <v>0</v>
      </c>
      <c r="O1150">
        <f>'Absolute counts'!O1150/'Absolute counts'!O$1246*10000</f>
        <v>0</v>
      </c>
      <c r="P1150">
        <f>'Absolute counts'!P1150/'Absolute counts'!P$1246*10000</f>
        <v>0</v>
      </c>
      <c r="Q1150">
        <f t="shared" si="68"/>
        <v>0</v>
      </c>
      <c r="R1150" t="str">
        <f t="shared" si="69"/>
        <v/>
      </c>
      <c r="S1150">
        <f t="shared" si="70"/>
        <v>0</v>
      </c>
      <c r="T1150">
        <f t="shared" si="71"/>
        <v>0</v>
      </c>
    </row>
    <row r="1151" spans="1:20" x14ac:dyDescent="0.25">
      <c r="A1151">
        <v>10693</v>
      </c>
      <c r="B1151" t="s">
        <v>1177</v>
      </c>
      <c r="C1151">
        <v>44400</v>
      </c>
      <c r="D1151">
        <v>843</v>
      </c>
      <c r="E1151" s="14">
        <f>'Absolute counts'!E1151/'Absolute counts'!E$1246*10000</f>
        <v>0</v>
      </c>
      <c r="F1151" s="14">
        <f>'Absolute counts'!F1151/'Absolute counts'!F$1246*10000</f>
        <v>0</v>
      </c>
      <c r="G1151" s="14">
        <f>'Absolute counts'!G1151/'Absolute counts'!G$1246*10000</f>
        <v>0</v>
      </c>
      <c r="H1151" s="14">
        <f>'Absolute counts'!H1151/'Absolute counts'!H$1246*10000</f>
        <v>0</v>
      </c>
      <c r="I1151" s="14">
        <f>'Absolute counts'!I1151/'Absolute counts'!I$1246*10000</f>
        <v>0</v>
      </c>
      <c r="J1151" s="14">
        <f>'Absolute counts'!J1151/'Absolute counts'!J$1246*10000</f>
        <v>0</v>
      </c>
      <c r="K1151" s="14">
        <f>'Absolute counts'!K1151/'Absolute counts'!K$1246*10000</f>
        <v>0</v>
      </c>
      <c r="L1151" s="14">
        <f>'Absolute counts'!L1151/'Absolute counts'!L$1246*10000</f>
        <v>0</v>
      </c>
      <c r="M1151">
        <f>'Absolute counts'!M1151/'Absolute counts'!M$1246*10000</f>
        <v>0</v>
      </c>
      <c r="N1151">
        <f>'Absolute counts'!N1151/'Absolute counts'!N$1246*10000</f>
        <v>0</v>
      </c>
      <c r="O1151">
        <f>'Absolute counts'!O1151/'Absolute counts'!O$1246*10000</f>
        <v>0</v>
      </c>
      <c r="P1151">
        <f>'Absolute counts'!P1151/'Absolute counts'!P$1246*10000</f>
        <v>0</v>
      </c>
      <c r="Q1151">
        <f t="shared" si="68"/>
        <v>0</v>
      </c>
      <c r="R1151" t="str">
        <f t="shared" si="69"/>
        <v/>
      </c>
      <c r="S1151">
        <f t="shared" si="70"/>
        <v>0</v>
      </c>
      <c r="T1151">
        <f t="shared" si="71"/>
        <v>0</v>
      </c>
    </row>
    <row r="1152" spans="1:20" x14ac:dyDescent="0.25">
      <c r="A1152">
        <v>10694</v>
      </c>
      <c r="B1152" t="s">
        <v>1178</v>
      </c>
      <c r="C1152">
        <v>44500</v>
      </c>
      <c r="D1152">
        <v>843</v>
      </c>
      <c r="E1152" s="14">
        <f>'Absolute counts'!E1152/'Absolute counts'!E$1246*10000</f>
        <v>0</v>
      </c>
      <c r="F1152" s="14">
        <f>'Absolute counts'!F1152/'Absolute counts'!F$1246*10000</f>
        <v>0</v>
      </c>
      <c r="G1152" s="14">
        <f>'Absolute counts'!G1152/'Absolute counts'!G$1246*10000</f>
        <v>0</v>
      </c>
      <c r="H1152" s="14">
        <f>'Absolute counts'!H1152/'Absolute counts'!H$1246*10000</f>
        <v>0</v>
      </c>
      <c r="I1152" s="14">
        <f>'Absolute counts'!I1152/'Absolute counts'!I$1246*10000</f>
        <v>0</v>
      </c>
      <c r="J1152" s="14">
        <f>'Absolute counts'!J1152/'Absolute counts'!J$1246*10000</f>
        <v>0</v>
      </c>
      <c r="K1152" s="14">
        <f>'Absolute counts'!K1152/'Absolute counts'!K$1246*10000</f>
        <v>0</v>
      </c>
      <c r="L1152" s="14">
        <f>'Absolute counts'!L1152/'Absolute counts'!L$1246*10000</f>
        <v>0</v>
      </c>
      <c r="M1152">
        <f>'Absolute counts'!M1152/'Absolute counts'!M$1246*10000</f>
        <v>0</v>
      </c>
      <c r="N1152">
        <f>'Absolute counts'!N1152/'Absolute counts'!N$1246*10000</f>
        <v>0</v>
      </c>
      <c r="O1152">
        <f>'Absolute counts'!O1152/'Absolute counts'!O$1246*10000</f>
        <v>0</v>
      </c>
      <c r="P1152">
        <f>'Absolute counts'!P1152/'Absolute counts'!P$1246*10000</f>
        <v>0</v>
      </c>
      <c r="Q1152">
        <f t="shared" si="68"/>
        <v>0</v>
      </c>
      <c r="R1152" t="str">
        <f t="shared" si="69"/>
        <v/>
      </c>
      <c r="S1152">
        <f t="shared" si="70"/>
        <v>0</v>
      </c>
      <c r="T1152">
        <f t="shared" si="71"/>
        <v>0</v>
      </c>
    </row>
    <row r="1153" spans="1:20" x14ac:dyDescent="0.25">
      <c r="A1153">
        <v>10695</v>
      </c>
      <c r="B1153" t="s">
        <v>1179</v>
      </c>
      <c r="C1153">
        <v>44600</v>
      </c>
      <c r="D1153">
        <v>843</v>
      </c>
      <c r="E1153" s="14">
        <f>'Absolute counts'!E1153/'Absolute counts'!E$1246*10000</f>
        <v>0</v>
      </c>
      <c r="F1153" s="14">
        <f>'Absolute counts'!F1153/'Absolute counts'!F$1246*10000</f>
        <v>0</v>
      </c>
      <c r="G1153" s="14">
        <f>'Absolute counts'!G1153/'Absolute counts'!G$1246*10000</f>
        <v>0</v>
      </c>
      <c r="H1153" s="14">
        <f>'Absolute counts'!H1153/'Absolute counts'!H$1246*10000</f>
        <v>0</v>
      </c>
      <c r="I1153" s="14">
        <f>'Absolute counts'!I1153/'Absolute counts'!I$1246*10000</f>
        <v>0</v>
      </c>
      <c r="J1153" s="14">
        <f>'Absolute counts'!J1153/'Absolute counts'!J$1246*10000</f>
        <v>0</v>
      </c>
      <c r="K1153" s="14">
        <f>'Absolute counts'!K1153/'Absolute counts'!K$1246*10000</f>
        <v>0</v>
      </c>
      <c r="L1153" s="14">
        <f>'Absolute counts'!L1153/'Absolute counts'!L$1246*10000</f>
        <v>0</v>
      </c>
      <c r="M1153">
        <f>'Absolute counts'!M1153/'Absolute counts'!M$1246*10000</f>
        <v>0</v>
      </c>
      <c r="N1153">
        <f>'Absolute counts'!N1153/'Absolute counts'!N$1246*10000</f>
        <v>0</v>
      </c>
      <c r="O1153">
        <f>'Absolute counts'!O1153/'Absolute counts'!O$1246*10000</f>
        <v>0</v>
      </c>
      <c r="P1153">
        <f>'Absolute counts'!P1153/'Absolute counts'!P$1246*10000</f>
        <v>0</v>
      </c>
      <c r="Q1153">
        <f t="shared" si="68"/>
        <v>0</v>
      </c>
      <c r="R1153" t="str">
        <f t="shared" si="69"/>
        <v/>
      </c>
      <c r="S1153">
        <f t="shared" si="70"/>
        <v>0</v>
      </c>
      <c r="T1153">
        <f t="shared" si="71"/>
        <v>0</v>
      </c>
    </row>
    <row r="1154" spans="1:20" x14ac:dyDescent="0.25">
      <c r="A1154">
        <v>10696</v>
      </c>
      <c r="B1154" t="s">
        <v>1180</v>
      </c>
      <c r="C1154">
        <v>44800</v>
      </c>
      <c r="D1154">
        <v>1037</v>
      </c>
      <c r="E1154" s="14">
        <f>'Absolute counts'!E1154/'Absolute counts'!E$1246*10000</f>
        <v>0</v>
      </c>
      <c r="F1154" s="14">
        <f>'Absolute counts'!F1154/'Absolute counts'!F$1246*10000</f>
        <v>0</v>
      </c>
      <c r="G1154" s="14">
        <f>'Absolute counts'!G1154/'Absolute counts'!G$1246*10000</f>
        <v>0</v>
      </c>
      <c r="H1154" s="14">
        <f>'Absolute counts'!H1154/'Absolute counts'!H$1246*10000</f>
        <v>0</v>
      </c>
      <c r="I1154" s="14">
        <f>'Absolute counts'!I1154/'Absolute counts'!I$1246*10000</f>
        <v>0</v>
      </c>
      <c r="J1154" s="14">
        <f>'Absolute counts'!J1154/'Absolute counts'!J$1246*10000</f>
        <v>0</v>
      </c>
      <c r="K1154" s="14">
        <f>'Absolute counts'!K1154/'Absolute counts'!K$1246*10000</f>
        <v>0</v>
      </c>
      <c r="L1154" s="14">
        <f>'Absolute counts'!L1154/'Absolute counts'!L$1246*10000</f>
        <v>0</v>
      </c>
      <c r="M1154">
        <f>'Absolute counts'!M1154/'Absolute counts'!M$1246*10000</f>
        <v>0</v>
      </c>
      <c r="N1154">
        <f>'Absolute counts'!N1154/'Absolute counts'!N$1246*10000</f>
        <v>0</v>
      </c>
      <c r="O1154">
        <f>'Absolute counts'!O1154/'Absolute counts'!O$1246*10000</f>
        <v>0</v>
      </c>
      <c r="P1154">
        <f>'Absolute counts'!P1154/'Absolute counts'!P$1246*10000</f>
        <v>0</v>
      </c>
      <c r="Q1154">
        <f t="shared" si="68"/>
        <v>0</v>
      </c>
      <c r="R1154" t="str">
        <f t="shared" si="69"/>
        <v/>
      </c>
      <c r="S1154">
        <f t="shared" si="70"/>
        <v>0</v>
      </c>
      <c r="T1154">
        <f t="shared" si="71"/>
        <v>0</v>
      </c>
    </row>
    <row r="1155" spans="1:20" x14ac:dyDescent="0.25">
      <c r="A1155">
        <v>10697</v>
      </c>
      <c r="B1155" t="s">
        <v>1181</v>
      </c>
      <c r="C1155">
        <v>44900</v>
      </c>
      <c r="D1155">
        <v>1037</v>
      </c>
      <c r="E1155" s="14">
        <f>'Absolute counts'!E1155/'Absolute counts'!E$1246*10000</f>
        <v>0</v>
      </c>
      <c r="F1155" s="14">
        <f>'Absolute counts'!F1155/'Absolute counts'!F$1246*10000</f>
        <v>0</v>
      </c>
      <c r="G1155" s="14">
        <f>'Absolute counts'!G1155/'Absolute counts'!G$1246*10000</f>
        <v>0</v>
      </c>
      <c r="H1155" s="14">
        <f>'Absolute counts'!H1155/'Absolute counts'!H$1246*10000</f>
        <v>0</v>
      </c>
      <c r="I1155" s="14">
        <f>'Absolute counts'!I1155/'Absolute counts'!I$1246*10000</f>
        <v>0</v>
      </c>
      <c r="J1155" s="14">
        <f>'Absolute counts'!J1155/'Absolute counts'!J$1246*10000</f>
        <v>0</v>
      </c>
      <c r="K1155" s="14">
        <f>'Absolute counts'!K1155/'Absolute counts'!K$1246*10000</f>
        <v>0</v>
      </c>
      <c r="L1155" s="14">
        <f>'Absolute counts'!L1155/'Absolute counts'!L$1246*10000</f>
        <v>0</v>
      </c>
      <c r="M1155">
        <f>'Absolute counts'!M1155/'Absolute counts'!M$1246*10000</f>
        <v>0</v>
      </c>
      <c r="N1155">
        <f>'Absolute counts'!N1155/'Absolute counts'!N$1246*10000</f>
        <v>0</v>
      </c>
      <c r="O1155">
        <f>'Absolute counts'!O1155/'Absolute counts'!O$1246*10000</f>
        <v>0</v>
      </c>
      <c r="P1155">
        <f>'Absolute counts'!P1155/'Absolute counts'!P$1246*10000</f>
        <v>0</v>
      </c>
      <c r="Q1155">
        <f t="shared" ref="Q1155:Q1218" si="72">IF(AND(S1155=0,T1155=0),0,1)</f>
        <v>0</v>
      </c>
      <c r="R1155" t="str">
        <f t="shared" ref="R1155:R1218" si="73">IFERROR(_xlfn.T.TEST(E1155:K1155,L1155:P1155,2,2),"")</f>
        <v/>
      </c>
      <c r="S1155">
        <f t="shared" ref="S1155:S1218" si="74">AVERAGE(E1155:K1155)</f>
        <v>0</v>
      </c>
      <c r="T1155">
        <f t="shared" ref="T1155:T1218" si="75">AVERAGE(L1155:P1155)</f>
        <v>0</v>
      </c>
    </row>
    <row r="1156" spans="1:20" x14ac:dyDescent="0.25">
      <c r="A1156">
        <v>10698</v>
      </c>
      <c r="B1156" t="s">
        <v>1182</v>
      </c>
      <c r="C1156">
        <v>45000</v>
      </c>
      <c r="D1156">
        <v>1037</v>
      </c>
      <c r="E1156" s="14">
        <f>'Absolute counts'!E1156/'Absolute counts'!E$1246*10000</f>
        <v>0</v>
      </c>
      <c r="F1156" s="14">
        <f>'Absolute counts'!F1156/'Absolute counts'!F$1246*10000</f>
        <v>0</v>
      </c>
      <c r="G1156" s="14">
        <f>'Absolute counts'!G1156/'Absolute counts'!G$1246*10000</f>
        <v>0</v>
      </c>
      <c r="H1156" s="14">
        <f>'Absolute counts'!H1156/'Absolute counts'!H$1246*10000</f>
        <v>0</v>
      </c>
      <c r="I1156" s="14">
        <f>'Absolute counts'!I1156/'Absolute counts'!I$1246*10000</f>
        <v>0</v>
      </c>
      <c r="J1156" s="14">
        <f>'Absolute counts'!J1156/'Absolute counts'!J$1246*10000</f>
        <v>0</v>
      </c>
      <c r="K1156" s="14">
        <f>'Absolute counts'!K1156/'Absolute counts'!K$1246*10000</f>
        <v>0</v>
      </c>
      <c r="L1156" s="14">
        <f>'Absolute counts'!L1156/'Absolute counts'!L$1246*10000</f>
        <v>0</v>
      </c>
      <c r="M1156">
        <f>'Absolute counts'!M1156/'Absolute counts'!M$1246*10000</f>
        <v>0</v>
      </c>
      <c r="N1156">
        <f>'Absolute counts'!N1156/'Absolute counts'!N$1246*10000</f>
        <v>0</v>
      </c>
      <c r="O1156">
        <f>'Absolute counts'!O1156/'Absolute counts'!O$1246*10000</f>
        <v>0</v>
      </c>
      <c r="P1156">
        <f>'Absolute counts'!P1156/'Absolute counts'!P$1246*10000</f>
        <v>0</v>
      </c>
      <c r="Q1156">
        <f t="shared" si="72"/>
        <v>0</v>
      </c>
      <c r="R1156" t="str">
        <f t="shared" si="73"/>
        <v/>
      </c>
      <c r="S1156">
        <f t="shared" si="74"/>
        <v>0</v>
      </c>
      <c r="T1156">
        <f t="shared" si="75"/>
        <v>0</v>
      </c>
    </row>
    <row r="1157" spans="1:20" x14ac:dyDescent="0.25">
      <c r="A1157">
        <v>10699</v>
      </c>
      <c r="B1157" t="s">
        <v>1183</v>
      </c>
      <c r="C1157">
        <v>45200</v>
      </c>
      <c r="D1157">
        <v>1084</v>
      </c>
      <c r="E1157" s="14">
        <f>'Absolute counts'!E1157/'Absolute counts'!E$1246*10000</f>
        <v>0</v>
      </c>
      <c r="F1157" s="14">
        <f>'Absolute counts'!F1157/'Absolute counts'!F$1246*10000</f>
        <v>0</v>
      </c>
      <c r="G1157" s="14">
        <f>'Absolute counts'!G1157/'Absolute counts'!G$1246*10000</f>
        <v>0</v>
      </c>
      <c r="H1157" s="14">
        <f>'Absolute counts'!H1157/'Absolute counts'!H$1246*10000</f>
        <v>0</v>
      </c>
      <c r="I1157" s="14">
        <f>'Absolute counts'!I1157/'Absolute counts'!I$1246*10000</f>
        <v>0</v>
      </c>
      <c r="J1157" s="14">
        <f>'Absolute counts'!J1157/'Absolute counts'!J$1246*10000</f>
        <v>0</v>
      </c>
      <c r="K1157" s="14">
        <f>'Absolute counts'!K1157/'Absolute counts'!K$1246*10000</f>
        <v>0</v>
      </c>
      <c r="L1157" s="14">
        <f>'Absolute counts'!L1157/'Absolute counts'!L$1246*10000</f>
        <v>0</v>
      </c>
      <c r="M1157">
        <f>'Absolute counts'!M1157/'Absolute counts'!M$1246*10000</f>
        <v>0</v>
      </c>
      <c r="N1157">
        <f>'Absolute counts'!N1157/'Absolute counts'!N$1246*10000</f>
        <v>0</v>
      </c>
      <c r="O1157">
        <f>'Absolute counts'!O1157/'Absolute counts'!O$1246*10000</f>
        <v>0</v>
      </c>
      <c r="P1157">
        <f>'Absolute counts'!P1157/'Absolute counts'!P$1246*10000</f>
        <v>0</v>
      </c>
      <c r="Q1157">
        <f t="shared" si="72"/>
        <v>0</v>
      </c>
      <c r="R1157" t="str">
        <f t="shared" si="73"/>
        <v/>
      </c>
      <c r="S1157">
        <f t="shared" si="74"/>
        <v>0</v>
      </c>
      <c r="T1157">
        <f t="shared" si="75"/>
        <v>0</v>
      </c>
    </row>
    <row r="1158" spans="1:20" x14ac:dyDescent="0.25">
      <c r="A1158">
        <v>10700</v>
      </c>
      <c r="B1158" t="s">
        <v>1184</v>
      </c>
      <c r="C1158">
        <v>45300</v>
      </c>
      <c r="D1158">
        <v>1084</v>
      </c>
      <c r="E1158" s="14">
        <f>'Absolute counts'!E1158/'Absolute counts'!E$1246*10000</f>
        <v>0</v>
      </c>
      <c r="F1158" s="14">
        <f>'Absolute counts'!F1158/'Absolute counts'!F$1246*10000</f>
        <v>0</v>
      </c>
      <c r="G1158" s="14">
        <f>'Absolute counts'!G1158/'Absolute counts'!G$1246*10000</f>
        <v>0</v>
      </c>
      <c r="H1158" s="14">
        <f>'Absolute counts'!H1158/'Absolute counts'!H$1246*10000</f>
        <v>0</v>
      </c>
      <c r="I1158" s="14">
        <f>'Absolute counts'!I1158/'Absolute counts'!I$1246*10000</f>
        <v>0</v>
      </c>
      <c r="J1158" s="14">
        <f>'Absolute counts'!J1158/'Absolute counts'!J$1246*10000</f>
        <v>0</v>
      </c>
      <c r="K1158" s="14">
        <f>'Absolute counts'!K1158/'Absolute counts'!K$1246*10000</f>
        <v>0</v>
      </c>
      <c r="L1158" s="14">
        <f>'Absolute counts'!L1158/'Absolute counts'!L$1246*10000</f>
        <v>0</v>
      </c>
      <c r="M1158">
        <f>'Absolute counts'!M1158/'Absolute counts'!M$1246*10000</f>
        <v>0</v>
      </c>
      <c r="N1158">
        <f>'Absolute counts'!N1158/'Absolute counts'!N$1246*10000</f>
        <v>0</v>
      </c>
      <c r="O1158">
        <f>'Absolute counts'!O1158/'Absolute counts'!O$1246*10000</f>
        <v>0</v>
      </c>
      <c r="P1158">
        <f>'Absolute counts'!P1158/'Absolute counts'!P$1246*10000</f>
        <v>0</v>
      </c>
      <c r="Q1158">
        <f t="shared" si="72"/>
        <v>0</v>
      </c>
      <c r="R1158" t="str">
        <f t="shared" si="73"/>
        <v/>
      </c>
      <c r="S1158">
        <f t="shared" si="74"/>
        <v>0</v>
      </c>
      <c r="T1158">
        <f t="shared" si="75"/>
        <v>0</v>
      </c>
    </row>
    <row r="1159" spans="1:20" x14ac:dyDescent="0.25">
      <c r="A1159">
        <v>10701</v>
      </c>
      <c r="B1159" t="s">
        <v>1185</v>
      </c>
      <c r="C1159">
        <v>45400</v>
      </c>
      <c r="D1159">
        <v>1084</v>
      </c>
      <c r="E1159" s="14">
        <f>'Absolute counts'!E1159/'Absolute counts'!E$1246*10000</f>
        <v>0</v>
      </c>
      <c r="F1159" s="14">
        <f>'Absolute counts'!F1159/'Absolute counts'!F$1246*10000</f>
        <v>0</v>
      </c>
      <c r="G1159" s="14">
        <f>'Absolute counts'!G1159/'Absolute counts'!G$1246*10000</f>
        <v>0</v>
      </c>
      <c r="H1159" s="14">
        <f>'Absolute counts'!H1159/'Absolute counts'!H$1246*10000</f>
        <v>0</v>
      </c>
      <c r="I1159" s="14">
        <f>'Absolute counts'!I1159/'Absolute counts'!I$1246*10000</f>
        <v>0</v>
      </c>
      <c r="J1159" s="14">
        <f>'Absolute counts'!J1159/'Absolute counts'!J$1246*10000</f>
        <v>0</v>
      </c>
      <c r="K1159" s="14">
        <f>'Absolute counts'!K1159/'Absolute counts'!K$1246*10000</f>
        <v>0</v>
      </c>
      <c r="L1159" s="14">
        <f>'Absolute counts'!L1159/'Absolute counts'!L$1246*10000</f>
        <v>0</v>
      </c>
      <c r="M1159">
        <f>'Absolute counts'!M1159/'Absolute counts'!M$1246*10000</f>
        <v>0</v>
      </c>
      <c r="N1159">
        <f>'Absolute counts'!N1159/'Absolute counts'!N$1246*10000</f>
        <v>0</v>
      </c>
      <c r="O1159">
        <f>'Absolute counts'!O1159/'Absolute counts'!O$1246*10000</f>
        <v>0</v>
      </c>
      <c r="P1159">
        <f>'Absolute counts'!P1159/'Absolute counts'!P$1246*10000</f>
        <v>0</v>
      </c>
      <c r="Q1159">
        <f t="shared" si="72"/>
        <v>0</v>
      </c>
      <c r="R1159" t="str">
        <f t="shared" si="73"/>
        <v/>
      </c>
      <c r="S1159">
        <f t="shared" si="74"/>
        <v>0</v>
      </c>
      <c r="T1159">
        <f t="shared" si="75"/>
        <v>0</v>
      </c>
    </row>
    <row r="1160" spans="1:20" x14ac:dyDescent="0.25">
      <c r="A1160">
        <v>10702</v>
      </c>
      <c r="B1160" t="s">
        <v>1186</v>
      </c>
      <c r="C1160">
        <v>39700</v>
      </c>
      <c r="D1160">
        <v>726</v>
      </c>
      <c r="E1160" s="14">
        <f>'Absolute counts'!E1160/'Absolute counts'!E$1246*10000</f>
        <v>0</v>
      </c>
      <c r="F1160" s="14">
        <f>'Absolute counts'!F1160/'Absolute counts'!F$1246*10000</f>
        <v>0</v>
      </c>
      <c r="G1160" s="14">
        <f>'Absolute counts'!G1160/'Absolute counts'!G$1246*10000</f>
        <v>0</v>
      </c>
      <c r="H1160" s="14">
        <f>'Absolute counts'!H1160/'Absolute counts'!H$1246*10000</f>
        <v>0</v>
      </c>
      <c r="I1160" s="14">
        <f>'Absolute counts'!I1160/'Absolute counts'!I$1246*10000</f>
        <v>0</v>
      </c>
      <c r="J1160" s="14">
        <f>'Absolute counts'!J1160/'Absolute counts'!J$1246*10000</f>
        <v>0</v>
      </c>
      <c r="K1160" s="14">
        <f>'Absolute counts'!K1160/'Absolute counts'!K$1246*10000</f>
        <v>0</v>
      </c>
      <c r="L1160" s="14">
        <f>'Absolute counts'!L1160/'Absolute counts'!L$1246*10000</f>
        <v>0</v>
      </c>
      <c r="M1160">
        <f>'Absolute counts'!M1160/'Absolute counts'!M$1246*10000</f>
        <v>0</v>
      </c>
      <c r="N1160">
        <f>'Absolute counts'!N1160/'Absolute counts'!N$1246*10000</f>
        <v>0</v>
      </c>
      <c r="O1160">
        <f>'Absolute counts'!O1160/'Absolute counts'!O$1246*10000</f>
        <v>0</v>
      </c>
      <c r="P1160">
        <f>'Absolute counts'!P1160/'Absolute counts'!P$1246*10000</f>
        <v>0</v>
      </c>
      <c r="Q1160">
        <f t="shared" si="72"/>
        <v>0</v>
      </c>
      <c r="R1160" t="str">
        <f t="shared" si="73"/>
        <v/>
      </c>
      <c r="S1160">
        <f t="shared" si="74"/>
        <v>0</v>
      </c>
      <c r="T1160">
        <f t="shared" si="75"/>
        <v>0</v>
      </c>
    </row>
    <row r="1161" spans="1:20" x14ac:dyDescent="0.25">
      <c r="A1161">
        <v>10703</v>
      </c>
      <c r="B1161" t="s">
        <v>482</v>
      </c>
      <c r="C1161">
        <v>39400</v>
      </c>
      <c r="D1161">
        <v>726</v>
      </c>
      <c r="E1161" s="14">
        <f>'Absolute counts'!E1161/'Absolute counts'!E$1246*10000</f>
        <v>16.535859457977072</v>
      </c>
      <c r="F1161" s="14">
        <f>'Absolute counts'!F1161/'Absolute counts'!F$1246*10000</f>
        <v>11.677076517636293</v>
      </c>
      <c r="G1161" s="14">
        <f>'Absolute counts'!G1161/'Absolute counts'!G$1246*10000</f>
        <v>7.1964928258288019</v>
      </c>
      <c r="H1161" s="14">
        <f>'Absolute counts'!H1161/'Absolute counts'!H$1246*10000</f>
        <v>6.828740528460588</v>
      </c>
      <c r="I1161" s="14">
        <f>'Absolute counts'!I1161/'Absolute counts'!I$1246*10000</f>
        <v>8.7651926924674815</v>
      </c>
      <c r="J1161" s="14">
        <f>'Absolute counts'!J1161/'Absolute counts'!J$1246*10000</f>
        <v>14.207878203289972</v>
      </c>
      <c r="K1161" s="14">
        <f>'Absolute counts'!K1161/'Absolute counts'!K$1246*10000</f>
        <v>17.403071811685201</v>
      </c>
      <c r="L1161" s="14">
        <f>'Absolute counts'!L1161/'Absolute counts'!L$1246*10000</f>
        <v>25.093470658779189</v>
      </c>
      <c r="M1161">
        <f>'Absolute counts'!M1161/'Absolute counts'!M$1246*10000</f>
        <v>12.368672299693953</v>
      </c>
      <c r="N1161">
        <f>'Absolute counts'!N1161/'Absolute counts'!N$1246*10000</f>
        <v>35.115129472632738</v>
      </c>
      <c r="O1161">
        <f>'Absolute counts'!O1161/'Absolute counts'!O$1246*10000</f>
        <v>6.790630056041457</v>
      </c>
      <c r="P1161">
        <f>'Absolute counts'!P1161/'Absolute counts'!P$1246*10000</f>
        <v>20.989830459042032</v>
      </c>
      <c r="Q1161">
        <f t="shared" si="72"/>
        <v>1</v>
      </c>
      <c r="R1161">
        <f t="shared" si="73"/>
        <v>9.8945983782788433E-2</v>
      </c>
      <c r="S1161">
        <f t="shared" si="74"/>
        <v>11.802044576763629</v>
      </c>
      <c r="T1161">
        <f t="shared" si="75"/>
        <v>20.071546589237876</v>
      </c>
    </row>
    <row r="1162" spans="1:20" x14ac:dyDescent="0.25">
      <c r="A1162">
        <v>10704</v>
      </c>
      <c r="B1162" t="s">
        <v>483</v>
      </c>
      <c r="C1162">
        <v>39500</v>
      </c>
      <c r="D1162">
        <v>726</v>
      </c>
      <c r="E1162" s="14">
        <f>'Absolute counts'!E1162/'Absolute counts'!E$1246*10000</f>
        <v>4.5087234502425177</v>
      </c>
      <c r="F1162" s="14">
        <f>'Absolute counts'!F1162/'Absolute counts'!F$1246*10000</f>
        <v>5.9989759887498275</v>
      </c>
      <c r="G1162" s="14">
        <f>'Absolute counts'!G1162/'Absolute counts'!G$1246*10000</f>
        <v>3.1785998089268657</v>
      </c>
      <c r="H1162" s="14">
        <f>'Absolute counts'!H1162/'Absolute counts'!H$1246*10000</f>
        <v>1.4725663932881492</v>
      </c>
      <c r="I1162" s="14">
        <f>'Absolute counts'!I1162/'Absolute counts'!I$1246*10000</f>
        <v>2.0834283615007094</v>
      </c>
      <c r="J1162" s="14">
        <f>'Absolute counts'!J1162/'Absolute counts'!J$1246*10000</f>
        <v>5.0835527516358612</v>
      </c>
      <c r="K1162" s="14">
        <f>'Absolute counts'!K1162/'Absolute counts'!K$1246*10000</f>
        <v>2.1471322365066157</v>
      </c>
      <c r="L1162" s="14">
        <f>'Absolute counts'!L1162/'Absolute counts'!L$1246*10000</f>
        <v>7.9210714609640318</v>
      </c>
      <c r="M1162">
        <f>'Absolute counts'!M1162/'Absolute counts'!M$1246*10000</f>
        <v>3.1483893126493698</v>
      </c>
      <c r="N1162">
        <f>'Absolute counts'!N1162/'Absolute counts'!N$1246*10000</f>
        <v>4.4224743658701087</v>
      </c>
      <c r="O1162">
        <f>'Absolute counts'!O1162/'Absolute counts'!O$1246*10000</f>
        <v>1.2849672896100546</v>
      </c>
      <c r="P1162">
        <f>'Absolute counts'!P1162/'Absolute counts'!P$1246*10000</f>
        <v>4.2745247439386507</v>
      </c>
      <c r="Q1162">
        <f t="shared" si="72"/>
        <v>1</v>
      </c>
      <c r="R1162">
        <f t="shared" si="73"/>
        <v>0.5618788226238447</v>
      </c>
      <c r="S1162">
        <f t="shared" si="74"/>
        <v>3.4961398558357919</v>
      </c>
      <c r="T1162">
        <f t="shared" si="75"/>
        <v>4.2102854346064431</v>
      </c>
    </row>
    <row r="1163" spans="1:20" x14ac:dyDescent="0.25">
      <c r="A1163">
        <v>10705</v>
      </c>
      <c r="B1163" t="s">
        <v>1187</v>
      </c>
      <c r="C1163">
        <v>55300</v>
      </c>
      <c r="D1163">
        <v>912</v>
      </c>
      <c r="E1163" s="14">
        <f>'Absolute counts'!E1163/'Absolute counts'!E$1246*10000</f>
        <v>0</v>
      </c>
      <c r="F1163" s="14">
        <f>'Absolute counts'!F1163/'Absolute counts'!F$1246*10000</f>
        <v>0</v>
      </c>
      <c r="G1163" s="14">
        <f>'Absolute counts'!G1163/'Absolute counts'!G$1246*10000</f>
        <v>0</v>
      </c>
      <c r="H1163" s="14">
        <f>'Absolute counts'!H1163/'Absolute counts'!H$1246*10000</f>
        <v>0</v>
      </c>
      <c r="I1163" s="14">
        <f>'Absolute counts'!I1163/'Absolute counts'!I$1246*10000</f>
        <v>0</v>
      </c>
      <c r="J1163" s="14">
        <f>'Absolute counts'!J1163/'Absolute counts'!J$1246*10000</f>
        <v>0</v>
      </c>
      <c r="K1163" s="14">
        <f>'Absolute counts'!K1163/'Absolute counts'!K$1246*10000</f>
        <v>0</v>
      </c>
      <c r="L1163" s="14">
        <f>'Absolute counts'!L1163/'Absolute counts'!L$1246*10000</f>
        <v>0</v>
      </c>
      <c r="M1163">
        <f>'Absolute counts'!M1163/'Absolute counts'!M$1246*10000</f>
        <v>0</v>
      </c>
      <c r="N1163">
        <f>'Absolute counts'!N1163/'Absolute counts'!N$1246*10000</f>
        <v>0</v>
      </c>
      <c r="O1163">
        <f>'Absolute counts'!O1163/'Absolute counts'!O$1246*10000</f>
        <v>0</v>
      </c>
      <c r="P1163">
        <f>'Absolute counts'!P1163/'Absolute counts'!P$1246*10000</f>
        <v>0</v>
      </c>
      <c r="Q1163">
        <f t="shared" si="72"/>
        <v>0</v>
      </c>
      <c r="R1163" t="str">
        <f t="shared" si="73"/>
        <v/>
      </c>
      <c r="S1163">
        <f t="shared" si="74"/>
        <v>0</v>
      </c>
      <c r="T1163">
        <f t="shared" si="75"/>
        <v>0</v>
      </c>
    </row>
    <row r="1164" spans="1:20" x14ac:dyDescent="0.25">
      <c r="A1164">
        <v>10706</v>
      </c>
      <c r="B1164" t="s">
        <v>1188</v>
      </c>
      <c r="C1164">
        <v>55200</v>
      </c>
      <c r="D1164">
        <v>912</v>
      </c>
      <c r="E1164" s="14">
        <f>'Absolute counts'!E1164/'Absolute counts'!E$1246*10000</f>
        <v>0</v>
      </c>
      <c r="F1164" s="14">
        <f>'Absolute counts'!F1164/'Absolute counts'!F$1246*10000</f>
        <v>0</v>
      </c>
      <c r="G1164" s="14">
        <f>'Absolute counts'!G1164/'Absolute counts'!G$1246*10000</f>
        <v>0</v>
      </c>
      <c r="H1164" s="14">
        <f>'Absolute counts'!H1164/'Absolute counts'!H$1246*10000</f>
        <v>0</v>
      </c>
      <c r="I1164" s="14">
        <f>'Absolute counts'!I1164/'Absolute counts'!I$1246*10000</f>
        <v>0</v>
      </c>
      <c r="J1164" s="14">
        <f>'Absolute counts'!J1164/'Absolute counts'!J$1246*10000</f>
        <v>0</v>
      </c>
      <c r="K1164" s="14">
        <f>'Absolute counts'!K1164/'Absolute counts'!K$1246*10000</f>
        <v>0</v>
      </c>
      <c r="L1164" s="14">
        <f>'Absolute counts'!L1164/'Absolute counts'!L$1246*10000</f>
        <v>0</v>
      </c>
      <c r="M1164">
        <f>'Absolute counts'!M1164/'Absolute counts'!M$1246*10000</f>
        <v>0</v>
      </c>
      <c r="N1164">
        <f>'Absolute counts'!N1164/'Absolute counts'!N$1246*10000</f>
        <v>0</v>
      </c>
      <c r="O1164">
        <f>'Absolute counts'!O1164/'Absolute counts'!O$1246*10000</f>
        <v>0</v>
      </c>
      <c r="P1164">
        <f>'Absolute counts'!P1164/'Absolute counts'!P$1246*10000</f>
        <v>0</v>
      </c>
      <c r="Q1164">
        <f t="shared" si="72"/>
        <v>0</v>
      </c>
      <c r="R1164" t="str">
        <f t="shared" si="73"/>
        <v/>
      </c>
      <c r="S1164">
        <f t="shared" si="74"/>
        <v>0</v>
      </c>
      <c r="T1164">
        <f t="shared" si="75"/>
        <v>0</v>
      </c>
    </row>
    <row r="1165" spans="1:20" x14ac:dyDescent="0.25">
      <c r="A1165">
        <v>10707</v>
      </c>
      <c r="B1165" t="s">
        <v>1189</v>
      </c>
      <c r="C1165">
        <v>55100</v>
      </c>
      <c r="D1165">
        <v>912</v>
      </c>
      <c r="E1165" s="14">
        <f>'Absolute counts'!E1165/'Absolute counts'!E$1246*10000</f>
        <v>0</v>
      </c>
      <c r="F1165" s="14">
        <f>'Absolute counts'!F1165/'Absolute counts'!F$1246*10000</f>
        <v>0</v>
      </c>
      <c r="G1165" s="14">
        <f>'Absolute counts'!G1165/'Absolute counts'!G$1246*10000</f>
        <v>0</v>
      </c>
      <c r="H1165" s="14">
        <f>'Absolute counts'!H1165/'Absolute counts'!H$1246*10000</f>
        <v>0</v>
      </c>
      <c r="I1165" s="14">
        <f>'Absolute counts'!I1165/'Absolute counts'!I$1246*10000</f>
        <v>0</v>
      </c>
      <c r="J1165" s="14">
        <f>'Absolute counts'!J1165/'Absolute counts'!J$1246*10000</f>
        <v>0</v>
      </c>
      <c r="K1165" s="14">
        <f>'Absolute counts'!K1165/'Absolute counts'!K$1246*10000</f>
        <v>0</v>
      </c>
      <c r="L1165" s="14">
        <f>'Absolute counts'!L1165/'Absolute counts'!L$1246*10000</f>
        <v>0</v>
      </c>
      <c r="M1165">
        <f>'Absolute counts'!M1165/'Absolute counts'!M$1246*10000</f>
        <v>0</v>
      </c>
      <c r="N1165">
        <f>'Absolute counts'!N1165/'Absolute counts'!N$1246*10000</f>
        <v>0</v>
      </c>
      <c r="O1165">
        <f>'Absolute counts'!O1165/'Absolute counts'!O$1246*10000</f>
        <v>0</v>
      </c>
      <c r="P1165">
        <f>'Absolute counts'!P1165/'Absolute counts'!P$1246*10000</f>
        <v>0</v>
      </c>
      <c r="Q1165">
        <f t="shared" si="72"/>
        <v>0</v>
      </c>
      <c r="R1165" t="str">
        <f t="shared" si="73"/>
        <v/>
      </c>
      <c r="S1165">
        <f t="shared" si="74"/>
        <v>0</v>
      </c>
      <c r="T1165">
        <f t="shared" si="75"/>
        <v>0</v>
      </c>
    </row>
    <row r="1166" spans="1:20" x14ac:dyDescent="0.25">
      <c r="A1166">
        <v>10708</v>
      </c>
      <c r="B1166" t="s">
        <v>1190</v>
      </c>
      <c r="C1166">
        <v>55800</v>
      </c>
      <c r="D1166">
        <v>976</v>
      </c>
      <c r="E1166" s="14">
        <f>'Absolute counts'!E1166/'Absolute counts'!E$1246*10000</f>
        <v>0</v>
      </c>
      <c r="F1166" s="14">
        <f>'Absolute counts'!F1166/'Absolute counts'!F$1246*10000</f>
        <v>0</v>
      </c>
      <c r="G1166" s="14">
        <f>'Absolute counts'!G1166/'Absolute counts'!G$1246*10000</f>
        <v>0</v>
      </c>
      <c r="H1166" s="14">
        <f>'Absolute counts'!H1166/'Absolute counts'!H$1246*10000</f>
        <v>0</v>
      </c>
      <c r="I1166" s="14">
        <f>'Absolute counts'!I1166/'Absolute counts'!I$1246*10000</f>
        <v>0</v>
      </c>
      <c r="J1166" s="14">
        <f>'Absolute counts'!J1166/'Absolute counts'!J$1246*10000</f>
        <v>0</v>
      </c>
      <c r="K1166" s="14">
        <f>'Absolute counts'!K1166/'Absolute counts'!K$1246*10000</f>
        <v>0</v>
      </c>
      <c r="L1166" s="14">
        <f>'Absolute counts'!L1166/'Absolute counts'!L$1246*10000</f>
        <v>0</v>
      </c>
      <c r="M1166">
        <f>'Absolute counts'!M1166/'Absolute counts'!M$1246*10000</f>
        <v>0</v>
      </c>
      <c r="N1166">
        <f>'Absolute counts'!N1166/'Absolute counts'!N$1246*10000</f>
        <v>0</v>
      </c>
      <c r="O1166">
        <f>'Absolute counts'!O1166/'Absolute counts'!O$1246*10000</f>
        <v>0</v>
      </c>
      <c r="P1166">
        <f>'Absolute counts'!P1166/'Absolute counts'!P$1246*10000</f>
        <v>0</v>
      </c>
      <c r="Q1166">
        <f t="shared" si="72"/>
        <v>0</v>
      </c>
      <c r="R1166" t="str">
        <f t="shared" si="73"/>
        <v/>
      </c>
      <c r="S1166">
        <f t="shared" si="74"/>
        <v>0</v>
      </c>
      <c r="T1166">
        <f t="shared" si="75"/>
        <v>0</v>
      </c>
    </row>
    <row r="1167" spans="1:20" x14ac:dyDescent="0.25">
      <c r="A1167">
        <v>10709</v>
      </c>
      <c r="B1167" t="s">
        <v>1191</v>
      </c>
      <c r="C1167">
        <v>55700</v>
      </c>
      <c r="D1167">
        <v>976</v>
      </c>
      <c r="E1167" s="14">
        <f>'Absolute counts'!E1167/'Absolute counts'!E$1246*10000</f>
        <v>0</v>
      </c>
      <c r="F1167" s="14">
        <f>'Absolute counts'!F1167/'Absolute counts'!F$1246*10000</f>
        <v>0</v>
      </c>
      <c r="G1167" s="14">
        <f>'Absolute counts'!G1167/'Absolute counts'!G$1246*10000</f>
        <v>0</v>
      </c>
      <c r="H1167" s="14">
        <f>'Absolute counts'!H1167/'Absolute counts'!H$1246*10000</f>
        <v>0</v>
      </c>
      <c r="I1167" s="14">
        <f>'Absolute counts'!I1167/'Absolute counts'!I$1246*10000</f>
        <v>0</v>
      </c>
      <c r="J1167" s="14">
        <f>'Absolute counts'!J1167/'Absolute counts'!J$1246*10000</f>
        <v>0</v>
      </c>
      <c r="K1167" s="14">
        <f>'Absolute counts'!K1167/'Absolute counts'!K$1246*10000</f>
        <v>0</v>
      </c>
      <c r="L1167" s="14">
        <f>'Absolute counts'!L1167/'Absolute counts'!L$1246*10000</f>
        <v>0</v>
      </c>
      <c r="M1167">
        <f>'Absolute counts'!M1167/'Absolute counts'!M$1246*10000</f>
        <v>0</v>
      </c>
      <c r="N1167">
        <f>'Absolute counts'!N1167/'Absolute counts'!N$1246*10000</f>
        <v>0</v>
      </c>
      <c r="O1167">
        <f>'Absolute counts'!O1167/'Absolute counts'!O$1246*10000</f>
        <v>0</v>
      </c>
      <c r="P1167">
        <f>'Absolute counts'!P1167/'Absolute counts'!P$1246*10000</f>
        <v>0</v>
      </c>
      <c r="Q1167">
        <f t="shared" si="72"/>
        <v>0</v>
      </c>
      <c r="R1167" t="str">
        <f t="shared" si="73"/>
        <v/>
      </c>
      <c r="S1167">
        <f t="shared" si="74"/>
        <v>0</v>
      </c>
      <c r="T1167">
        <f t="shared" si="75"/>
        <v>0</v>
      </c>
    </row>
    <row r="1168" spans="1:20" x14ac:dyDescent="0.25">
      <c r="A1168">
        <v>10710</v>
      </c>
      <c r="B1168" t="s">
        <v>1192</v>
      </c>
      <c r="C1168">
        <v>55600</v>
      </c>
      <c r="D1168">
        <v>976</v>
      </c>
      <c r="E1168" s="14">
        <f>'Absolute counts'!E1168/'Absolute counts'!E$1246*10000</f>
        <v>0</v>
      </c>
      <c r="F1168" s="14">
        <f>'Absolute counts'!F1168/'Absolute counts'!F$1246*10000</f>
        <v>0</v>
      </c>
      <c r="G1168" s="14">
        <f>'Absolute counts'!G1168/'Absolute counts'!G$1246*10000</f>
        <v>0</v>
      </c>
      <c r="H1168" s="14">
        <f>'Absolute counts'!H1168/'Absolute counts'!H$1246*10000</f>
        <v>0</v>
      </c>
      <c r="I1168" s="14">
        <f>'Absolute counts'!I1168/'Absolute counts'!I$1246*10000</f>
        <v>0</v>
      </c>
      <c r="J1168" s="14">
        <f>'Absolute counts'!J1168/'Absolute counts'!J$1246*10000</f>
        <v>0</v>
      </c>
      <c r="K1168" s="14">
        <f>'Absolute counts'!K1168/'Absolute counts'!K$1246*10000</f>
        <v>0</v>
      </c>
      <c r="L1168" s="14">
        <f>'Absolute counts'!L1168/'Absolute counts'!L$1246*10000</f>
        <v>0</v>
      </c>
      <c r="M1168">
        <f>'Absolute counts'!M1168/'Absolute counts'!M$1246*10000</f>
        <v>0</v>
      </c>
      <c r="N1168">
        <f>'Absolute counts'!N1168/'Absolute counts'!N$1246*10000</f>
        <v>0</v>
      </c>
      <c r="O1168">
        <f>'Absolute counts'!O1168/'Absolute counts'!O$1246*10000</f>
        <v>0</v>
      </c>
      <c r="P1168">
        <f>'Absolute counts'!P1168/'Absolute counts'!P$1246*10000</f>
        <v>0</v>
      </c>
      <c r="Q1168">
        <f t="shared" si="72"/>
        <v>0</v>
      </c>
      <c r="R1168" t="str">
        <f t="shared" si="73"/>
        <v/>
      </c>
      <c r="S1168">
        <f t="shared" si="74"/>
        <v>0</v>
      </c>
      <c r="T1168">
        <f t="shared" si="75"/>
        <v>0</v>
      </c>
    </row>
    <row r="1169" spans="1:20" x14ac:dyDescent="0.25">
      <c r="A1169">
        <v>10711</v>
      </c>
      <c r="B1169" t="s">
        <v>1193</v>
      </c>
      <c r="C1169">
        <v>56200</v>
      </c>
      <c r="D1169">
        <v>984</v>
      </c>
      <c r="E1169" s="14">
        <f>'Absolute counts'!E1169/'Absolute counts'!E$1246*10000</f>
        <v>0</v>
      </c>
      <c r="F1169" s="14">
        <f>'Absolute counts'!F1169/'Absolute counts'!F$1246*10000</f>
        <v>0</v>
      </c>
      <c r="G1169" s="14">
        <f>'Absolute counts'!G1169/'Absolute counts'!G$1246*10000</f>
        <v>0</v>
      </c>
      <c r="H1169" s="14">
        <f>'Absolute counts'!H1169/'Absolute counts'!H$1246*10000</f>
        <v>0</v>
      </c>
      <c r="I1169" s="14">
        <f>'Absolute counts'!I1169/'Absolute counts'!I$1246*10000</f>
        <v>0</v>
      </c>
      <c r="J1169" s="14">
        <f>'Absolute counts'!J1169/'Absolute counts'!J$1246*10000</f>
        <v>0</v>
      </c>
      <c r="K1169" s="14">
        <f>'Absolute counts'!K1169/'Absolute counts'!K$1246*10000</f>
        <v>0</v>
      </c>
      <c r="L1169" s="14">
        <f>'Absolute counts'!L1169/'Absolute counts'!L$1246*10000</f>
        <v>0</v>
      </c>
      <c r="M1169">
        <f>'Absolute counts'!M1169/'Absolute counts'!M$1246*10000</f>
        <v>0</v>
      </c>
      <c r="N1169">
        <f>'Absolute counts'!N1169/'Absolute counts'!N$1246*10000</f>
        <v>0</v>
      </c>
      <c r="O1169">
        <f>'Absolute counts'!O1169/'Absolute counts'!O$1246*10000</f>
        <v>0</v>
      </c>
      <c r="P1169">
        <f>'Absolute counts'!P1169/'Absolute counts'!P$1246*10000</f>
        <v>0</v>
      </c>
      <c r="Q1169">
        <f t="shared" si="72"/>
        <v>0</v>
      </c>
      <c r="R1169" t="str">
        <f t="shared" si="73"/>
        <v/>
      </c>
      <c r="S1169">
        <f t="shared" si="74"/>
        <v>0</v>
      </c>
      <c r="T1169">
        <f t="shared" si="75"/>
        <v>0</v>
      </c>
    </row>
    <row r="1170" spans="1:20" x14ac:dyDescent="0.25">
      <c r="A1170">
        <v>10712</v>
      </c>
      <c r="B1170" t="s">
        <v>1194</v>
      </c>
      <c r="C1170">
        <v>56100</v>
      </c>
      <c r="D1170">
        <v>984</v>
      </c>
      <c r="E1170" s="14">
        <f>'Absolute counts'!E1170/'Absolute counts'!E$1246*10000</f>
        <v>0</v>
      </c>
      <c r="F1170" s="14">
        <f>'Absolute counts'!F1170/'Absolute counts'!F$1246*10000</f>
        <v>0</v>
      </c>
      <c r="G1170" s="14">
        <f>'Absolute counts'!G1170/'Absolute counts'!G$1246*10000</f>
        <v>0</v>
      </c>
      <c r="H1170" s="14">
        <f>'Absolute counts'!H1170/'Absolute counts'!H$1246*10000</f>
        <v>0</v>
      </c>
      <c r="I1170" s="14">
        <f>'Absolute counts'!I1170/'Absolute counts'!I$1246*10000</f>
        <v>0</v>
      </c>
      <c r="J1170" s="14">
        <f>'Absolute counts'!J1170/'Absolute counts'!J$1246*10000</f>
        <v>0</v>
      </c>
      <c r="K1170" s="14">
        <f>'Absolute counts'!K1170/'Absolute counts'!K$1246*10000</f>
        <v>0</v>
      </c>
      <c r="L1170" s="14">
        <f>'Absolute counts'!L1170/'Absolute counts'!L$1246*10000</f>
        <v>0</v>
      </c>
      <c r="M1170">
        <f>'Absolute counts'!M1170/'Absolute counts'!M$1246*10000</f>
        <v>0</v>
      </c>
      <c r="N1170">
        <f>'Absolute counts'!N1170/'Absolute counts'!N$1246*10000</f>
        <v>0</v>
      </c>
      <c r="O1170">
        <f>'Absolute counts'!O1170/'Absolute counts'!O$1246*10000</f>
        <v>0</v>
      </c>
      <c r="P1170">
        <f>'Absolute counts'!P1170/'Absolute counts'!P$1246*10000</f>
        <v>0</v>
      </c>
      <c r="Q1170">
        <f t="shared" si="72"/>
        <v>0</v>
      </c>
      <c r="R1170" t="str">
        <f t="shared" si="73"/>
        <v/>
      </c>
      <c r="S1170">
        <f t="shared" si="74"/>
        <v>0</v>
      </c>
      <c r="T1170">
        <f t="shared" si="75"/>
        <v>0</v>
      </c>
    </row>
    <row r="1171" spans="1:20" x14ac:dyDescent="0.25">
      <c r="A1171">
        <v>10713</v>
      </c>
      <c r="B1171" t="s">
        <v>1195</v>
      </c>
      <c r="C1171">
        <v>56000</v>
      </c>
      <c r="D1171">
        <v>984</v>
      </c>
      <c r="E1171" s="14">
        <f>'Absolute counts'!E1171/'Absolute counts'!E$1246*10000</f>
        <v>0</v>
      </c>
      <c r="F1171" s="14">
        <f>'Absolute counts'!F1171/'Absolute counts'!F$1246*10000</f>
        <v>0</v>
      </c>
      <c r="G1171" s="14">
        <f>'Absolute counts'!G1171/'Absolute counts'!G$1246*10000</f>
        <v>0</v>
      </c>
      <c r="H1171" s="14">
        <f>'Absolute counts'!H1171/'Absolute counts'!H$1246*10000</f>
        <v>0</v>
      </c>
      <c r="I1171" s="14">
        <f>'Absolute counts'!I1171/'Absolute counts'!I$1246*10000</f>
        <v>0</v>
      </c>
      <c r="J1171" s="14">
        <f>'Absolute counts'!J1171/'Absolute counts'!J$1246*10000</f>
        <v>0</v>
      </c>
      <c r="K1171" s="14">
        <f>'Absolute counts'!K1171/'Absolute counts'!K$1246*10000</f>
        <v>0</v>
      </c>
      <c r="L1171" s="14">
        <f>'Absolute counts'!L1171/'Absolute counts'!L$1246*10000</f>
        <v>0</v>
      </c>
      <c r="M1171">
        <f>'Absolute counts'!M1171/'Absolute counts'!M$1246*10000</f>
        <v>0</v>
      </c>
      <c r="N1171">
        <f>'Absolute counts'!N1171/'Absolute counts'!N$1246*10000</f>
        <v>0</v>
      </c>
      <c r="O1171">
        <f>'Absolute counts'!O1171/'Absolute counts'!O$1246*10000</f>
        <v>0</v>
      </c>
      <c r="P1171">
        <f>'Absolute counts'!P1171/'Absolute counts'!P$1246*10000</f>
        <v>0</v>
      </c>
      <c r="Q1171">
        <f t="shared" si="72"/>
        <v>0</v>
      </c>
      <c r="R1171" t="str">
        <f t="shared" si="73"/>
        <v/>
      </c>
      <c r="S1171">
        <f t="shared" si="74"/>
        <v>0</v>
      </c>
      <c r="T1171">
        <f t="shared" si="75"/>
        <v>0</v>
      </c>
    </row>
    <row r="1172" spans="1:20" x14ac:dyDescent="0.25">
      <c r="A1172">
        <v>10714</v>
      </c>
      <c r="B1172" t="s">
        <v>1196</v>
      </c>
      <c r="C1172">
        <v>56700</v>
      </c>
      <c r="D1172">
        <v>992</v>
      </c>
      <c r="E1172" s="14">
        <f>'Absolute counts'!E1172/'Absolute counts'!E$1246*10000</f>
        <v>0</v>
      </c>
      <c r="F1172" s="14">
        <f>'Absolute counts'!F1172/'Absolute counts'!F$1246*10000</f>
        <v>0</v>
      </c>
      <c r="G1172" s="14">
        <f>'Absolute counts'!G1172/'Absolute counts'!G$1246*10000</f>
        <v>0</v>
      </c>
      <c r="H1172" s="14">
        <f>'Absolute counts'!H1172/'Absolute counts'!H$1246*10000</f>
        <v>0</v>
      </c>
      <c r="I1172" s="14">
        <f>'Absolute counts'!I1172/'Absolute counts'!I$1246*10000</f>
        <v>0</v>
      </c>
      <c r="J1172" s="14">
        <f>'Absolute counts'!J1172/'Absolute counts'!J$1246*10000</f>
        <v>0</v>
      </c>
      <c r="K1172" s="14">
        <f>'Absolute counts'!K1172/'Absolute counts'!K$1246*10000</f>
        <v>0</v>
      </c>
      <c r="L1172" s="14">
        <f>'Absolute counts'!L1172/'Absolute counts'!L$1246*10000</f>
        <v>0</v>
      </c>
      <c r="M1172">
        <f>'Absolute counts'!M1172/'Absolute counts'!M$1246*10000</f>
        <v>0</v>
      </c>
      <c r="N1172">
        <f>'Absolute counts'!N1172/'Absolute counts'!N$1246*10000</f>
        <v>0</v>
      </c>
      <c r="O1172">
        <f>'Absolute counts'!O1172/'Absolute counts'!O$1246*10000</f>
        <v>0</v>
      </c>
      <c r="P1172">
        <f>'Absolute counts'!P1172/'Absolute counts'!P$1246*10000</f>
        <v>0</v>
      </c>
      <c r="Q1172">
        <f t="shared" si="72"/>
        <v>0</v>
      </c>
      <c r="R1172" t="str">
        <f t="shared" si="73"/>
        <v/>
      </c>
      <c r="S1172">
        <f t="shared" si="74"/>
        <v>0</v>
      </c>
      <c r="T1172">
        <f t="shared" si="75"/>
        <v>0</v>
      </c>
    </row>
    <row r="1173" spans="1:20" x14ac:dyDescent="0.25">
      <c r="A1173">
        <v>10715</v>
      </c>
      <c r="B1173" t="s">
        <v>1197</v>
      </c>
      <c r="C1173">
        <v>56600</v>
      </c>
      <c r="D1173">
        <v>992</v>
      </c>
      <c r="E1173" s="14">
        <f>'Absolute counts'!E1173/'Absolute counts'!E$1246*10000</f>
        <v>0</v>
      </c>
      <c r="F1173" s="14">
        <f>'Absolute counts'!F1173/'Absolute counts'!F$1246*10000</f>
        <v>0</v>
      </c>
      <c r="G1173" s="14">
        <f>'Absolute counts'!G1173/'Absolute counts'!G$1246*10000</f>
        <v>0</v>
      </c>
      <c r="H1173" s="14">
        <f>'Absolute counts'!H1173/'Absolute counts'!H$1246*10000</f>
        <v>0</v>
      </c>
      <c r="I1173" s="14">
        <f>'Absolute counts'!I1173/'Absolute counts'!I$1246*10000</f>
        <v>0</v>
      </c>
      <c r="J1173" s="14">
        <f>'Absolute counts'!J1173/'Absolute counts'!J$1246*10000</f>
        <v>0</v>
      </c>
      <c r="K1173" s="14">
        <f>'Absolute counts'!K1173/'Absolute counts'!K$1246*10000</f>
        <v>0</v>
      </c>
      <c r="L1173" s="14">
        <f>'Absolute counts'!L1173/'Absolute counts'!L$1246*10000</f>
        <v>0</v>
      </c>
      <c r="M1173">
        <f>'Absolute counts'!M1173/'Absolute counts'!M$1246*10000</f>
        <v>0</v>
      </c>
      <c r="N1173">
        <f>'Absolute counts'!N1173/'Absolute counts'!N$1246*10000</f>
        <v>0</v>
      </c>
      <c r="O1173">
        <f>'Absolute counts'!O1173/'Absolute counts'!O$1246*10000</f>
        <v>0</v>
      </c>
      <c r="P1173">
        <f>'Absolute counts'!P1173/'Absolute counts'!P$1246*10000</f>
        <v>0</v>
      </c>
      <c r="Q1173">
        <f t="shared" si="72"/>
        <v>0</v>
      </c>
      <c r="R1173" t="str">
        <f t="shared" si="73"/>
        <v/>
      </c>
      <c r="S1173">
        <f t="shared" si="74"/>
        <v>0</v>
      </c>
      <c r="T1173">
        <f t="shared" si="75"/>
        <v>0</v>
      </c>
    </row>
    <row r="1174" spans="1:20" x14ac:dyDescent="0.25">
      <c r="A1174">
        <v>10716</v>
      </c>
      <c r="B1174" t="s">
        <v>1198</v>
      </c>
      <c r="C1174">
        <v>56500</v>
      </c>
      <c r="D1174">
        <v>992</v>
      </c>
      <c r="E1174" s="14">
        <f>'Absolute counts'!E1174/'Absolute counts'!E$1246*10000</f>
        <v>0</v>
      </c>
      <c r="F1174" s="14">
        <f>'Absolute counts'!F1174/'Absolute counts'!F$1246*10000</f>
        <v>0</v>
      </c>
      <c r="G1174" s="14">
        <f>'Absolute counts'!G1174/'Absolute counts'!G$1246*10000</f>
        <v>0</v>
      </c>
      <c r="H1174" s="14">
        <f>'Absolute counts'!H1174/'Absolute counts'!H$1246*10000</f>
        <v>0</v>
      </c>
      <c r="I1174" s="14">
        <f>'Absolute counts'!I1174/'Absolute counts'!I$1246*10000</f>
        <v>0</v>
      </c>
      <c r="J1174" s="14">
        <f>'Absolute counts'!J1174/'Absolute counts'!J$1246*10000</f>
        <v>0</v>
      </c>
      <c r="K1174" s="14">
        <f>'Absolute counts'!K1174/'Absolute counts'!K$1246*10000</f>
        <v>0</v>
      </c>
      <c r="L1174" s="14">
        <f>'Absolute counts'!L1174/'Absolute counts'!L$1246*10000</f>
        <v>0</v>
      </c>
      <c r="M1174">
        <f>'Absolute counts'!M1174/'Absolute counts'!M$1246*10000</f>
        <v>0</v>
      </c>
      <c r="N1174">
        <f>'Absolute counts'!N1174/'Absolute counts'!N$1246*10000</f>
        <v>0</v>
      </c>
      <c r="O1174">
        <f>'Absolute counts'!O1174/'Absolute counts'!O$1246*10000</f>
        <v>0</v>
      </c>
      <c r="P1174">
        <f>'Absolute counts'!P1174/'Absolute counts'!P$1246*10000</f>
        <v>0</v>
      </c>
      <c r="Q1174">
        <f t="shared" si="72"/>
        <v>0</v>
      </c>
      <c r="R1174" t="str">
        <f t="shared" si="73"/>
        <v/>
      </c>
      <c r="S1174">
        <f t="shared" si="74"/>
        <v>0</v>
      </c>
      <c r="T1174">
        <f t="shared" si="75"/>
        <v>0</v>
      </c>
    </row>
    <row r="1175" spans="1:20" x14ac:dyDescent="0.25">
      <c r="A1175">
        <v>10717</v>
      </c>
      <c r="B1175" t="s">
        <v>1199</v>
      </c>
      <c r="C1175">
        <v>57100</v>
      </c>
      <c r="D1175">
        <v>1001</v>
      </c>
      <c r="E1175" s="14">
        <f>'Absolute counts'!E1175/'Absolute counts'!E$1246*10000</f>
        <v>0</v>
      </c>
      <c r="F1175" s="14">
        <f>'Absolute counts'!F1175/'Absolute counts'!F$1246*10000</f>
        <v>0</v>
      </c>
      <c r="G1175" s="14">
        <f>'Absolute counts'!G1175/'Absolute counts'!G$1246*10000</f>
        <v>0</v>
      </c>
      <c r="H1175" s="14">
        <f>'Absolute counts'!H1175/'Absolute counts'!H$1246*10000</f>
        <v>0</v>
      </c>
      <c r="I1175" s="14">
        <f>'Absolute counts'!I1175/'Absolute counts'!I$1246*10000</f>
        <v>0</v>
      </c>
      <c r="J1175" s="14">
        <f>'Absolute counts'!J1175/'Absolute counts'!J$1246*10000</f>
        <v>0</v>
      </c>
      <c r="K1175" s="14">
        <f>'Absolute counts'!K1175/'Absolute counts'!K$1246*10000</f>
        <v>0</v>
      </c>
      <c r="L1175" s="14">
        <f>'Absolute counts'!L1175/'Absolute counts'!L$1246*10000</f>
        <v>0</v>
      </c>
      <c r="M1175">
        <f>'Absolute counts'!M1175/'Absolute counts'!M$1246*10000</f>
        <v>0</v>
      </c>
      <c r="N1175">
        <f>'Absolute counts'!N1175/'Absolute counts'!N$1246*10000</f>
        <v>0</v>
      </c>
      <c r="O1175">
        <f>'Absolute counts'!O1175/'Absolute counts'!O$1246*10000</f>
        <v>0</v>
      </c>
      <c r="P1175">
        <f>'Absolute counts'!P1175/'Absolute counts'!P$1246*10000</f>
        <v>0</v>
      </c>
      <c r="Q1175">
        <f t="shared" si="72"/>
        <v>0</v>
      </c>
      <c r="R1175" t="str">
        <f t="shared" si="73"/>
        <v/>
      </c>
      <c r="S1175">
        <f t="shared" si="74"/>
        <v>0</v>
      </c>
      <c r="T1175">
        <f t="shared" si="75"/>
        <v>0</v>
      </c>
    </row>
    <row r="1176" spans="1:20" x14ac:dyDescent="0.25">
      <c r="A1176">
        <v>10718</v>
      </c>
      <c r="B1176" t="s">
        <v>1200</v>
      </c>
      <c r="C1176">
        <v>57000</v>
      </c>
      <c r="D1176">
        <v>1001</v>
      </c>
      <c r="E1176" s="14">
        <f>'Absolute counts'!E1176/'Absolute counts'!E$1246*10000</f>
        <v>0</v>
      </c>
      <c r="F1176" s="14">
        <f>'Absolute counts'!F1176/'Absolute counts'!F$1246*10000</f>
        <v>0</v>
      </c>
      <c r="G1176" s="14">
        <f>'Absolute counts'!G1176/'Absolute counts'!G$1246*10000</f>
        <v>0</v>
      </c>
      <c r="H1176" s="14">
        <f>'Absolute counts'!H1176/'Absolute counts'!H$1246*10000</f>
        <v>0</v>
      </c>
      <c r="I1176" s="14">
        <f>'Absolute counts'!I1176/'Absolute counts'!I$1246*10000</f>
        <v>0</v>
      </c>
      <c r="J1176" s="14">
        <f>'Absolute counts'!J1176/'Absolute counts'!J$1246*10000</f>
        <v>0</v>
      </c>
      <c r="K1176" s="14">
        <f>'Absolute counts'!K1176/'Absolute counts'!K$1246*10000</f>
        <v>0</v>
      </c>
      <c r="L1176" s="14">
        <f>'Absolute counts'!L1176/'Absolute counts'!L$1246*10000</f>
        <v>0</v>
      </c>
      <c r="M1176">
        <f>'Absolute counts'!M1176/'Absolute counts'!M$1246*10000</f>
        <v>0</v>
      </c>
      <c r="N1176">
        <f>'Absolute counts'!N1176/'Absolute counts'!N$1246*10000</f>
        <v>0</v>
      </c>
      <c r="O1176">
        <f>'Absolute counts'!O1176/'Absolute counts'!O$1246*10000</f>
        <v>0</v>
      </c>
      <c r="P1176">
        <f>'Absolute counts'!P1176/'Absolute counts'!P$1246*10000</f>
        <v>0</v>
      </c>
      <c r="Q1176">
        <f t="shared" si="72"/>
        <v>0</v>
      </c>
      <c r="R1176" t="str">
        <f t="shared" si="73"/>
        <v/>
      </c>
      <c r="S1176">
        <f t="shared" si="74"/>
        <v>0</v>
      </c>
      <c r="T1176">
        <f t="shared" si="75"/>
        <v>0</v>
      </c>
    </row>
    <row r="1177" spans="1:20" x14ac:dyDescent="0.25">
      <c r="A1177">
        <v>10719</v>
      </c>
      <c r="B1177" t="s">
        <v>1201</v>
      </c>
      <c r="C1177">
        <v>56900</v>
      </c>
      <c r="D1177">
        <v>1001</v>
      </c>
      <c r="E1177" s="14">
        <f>'Absolute counts'!E1177/'Absolute counts'!E$1246*10000</f>
        <v>0</v>
      </c>
      <c r="F1177" s="14">
        <f>'Absolute counts'!F1177/'Absolute counts'!F$1246*10000</f>
        <v>0</v>
      </c>
      <c r="G1177" s="14">
        <f>'Absolute counts'!G1177/'Absolute counts'!G$1246*10000</f>
        <v>0</v>
      </c>
      <c r="H1177" s="14">
        <f>'Absolute counts'!H1177/'Absolute counts'!H$1246*10000</f>
        <v>0</v>
      </c>
      <c r="I1177" s="14">
        <f>'Absolute counts'!I1177/'Absolute counts'!I$1246*10000</f>
        <v>0</v>
      </c>
      <c r="J1177" s="14">
        <f>'Absolute counts'!J1177/'Absolute counts'!J$1246*10000</f>
        <v>0</v>
      </c>
      <c r="K1177" s="14">
        <f>'Absolute counts'!K1177/'Absolute counts'!K$1246*10000</f>
        <v>0</v>
      </c>
      <c r="L1177" s="14">
        <f>'Absolute counts'!L1177/'Absolute counts'!L$1246*10000</f>
        <v>0</v>
      </c>
      <c r="M1177">
        <f>'Absolute counts'!M1177/'Absolute counts'!M$1246*10000</f>
        <v>0</v>
      </c>
      <c r="N1177">
        <f>'Absolute counts'!N1177/'Absolute counts'!N$1246*10000</f>
        <v>0</v>
      </c>
      <c r="O1177">
        <f>'Absolute counts'!O1177/'Absolute counts'!O$1246*10000</f>
        <v>0</v>
      </c>
      <c r="P1177">
        <f>'Absolute counts'!P1177/'Absolute counts'!P$1246*10000</f>
        <v>0</v>
      </c>
      <c r="Q1177">
        <f t="shared" si="72"/>
        <v>0</v>
      </c>
      <c r="R1177" t="str">
        <f t="shared" si="73"/>
        <v/>
      </c>
      <c r="S1177">
        <f t="shared" si="74"/>
        <v>0</v>
      </c>
      <c r="T1177">
        <f t="shared" si="75"/>
        <v>0</v>
      </c>
    </row>
    <row r="1178" spans="1:20" x14ac:dyDescent="0.25">
      <c r="A1178">
        <v>10720</v>
      </c>
      <c r="B1178" t="s">
        <v>1202</v>
      </c>
      <c r="C1178">
        <v>57500</v>
      </c>
      <c r="D1178">
        <v>1091</v>
      </c>
      <c r="E1178" s="14">
        <f>'Absolute counts'!E1178/'Absolute counts'!E$1246*10000</f>
        <v>0</v>
      </c>
      <c r="F1178" s="14">
        <f>'Absolute counts'!F1178/'Absolute counts'!F$1246*10000</f>
        <v>0</v>
      </c>
      <c r="G1178" s="14">
        <f>'Absolute counts'!G1178/'Absolute counts'!G$1246*10000</f>
        <v>0</v>
      </c>
      <c r="H1178" s="14">
        <f>'Absolute counts'!H1178/'Absolute counts'!H$1246*10000</f>
        <v>0</v>
      </c>
      <c r="I1178" s="14">
        <f>'Absolute counts'!I1178/'Absolute counts'!I$1246*10000</f>
        <v>0</v>
      </c>
      <c r="J1178" s="14">
        <f>'Absolute counts'!J1178/'Absolute counts'!J$1246*10000</f>
        <v>0</v>
      </c>
      <c r="K1178" s="14">
        <f>'Absolute counts'!K1178/'Absolute counts'!K$1246*10000</f>
        <v>0</v>
      </c>
      <c r="L1178" s="14">
        <f>'Absolute counts'!L1178/'Absolute counts'!L$1246*10000</f>
        <v>0</v>
      </c>
      <c r="M1178">
        <f>'Absolute counts'!M1178/'Absolute counts'!M$1246*10000</f>
        <v>0</v>
      </c>
      <c r="N1178">
        <f>'Absolute counts'!N1178/'Absolute counts'!N$1246*10000</f>
        <v>0</v>
      </c>
      <c r="O1178">
        <f>'Absolute counts'!O1178/'Absolute counts'!O$1246*10000</f>
        <v>0</v>
      </c>
      <c r="P1178">
        <f>'Absolute counts'!P1178/'Absolute counts'!P$1246*10000</f>
        <v>0</v>
      </c>
      <c r="Q1178">
        <f t="shared" si="72"/>
        <v>0</v>
      </c>
      <c r="R1178" t="str">
        <f t="shared" si="73"/>
        <v/>
      </c>
      <c r="S1178">
        <f t="shared" si="74"/>
        <v>0</v>
      </c>
      <c r="T1178">
        <f t="shared" si="75"/>
        <v>0</v>
      </c>
    </row>
    <row r="1179" spans="1:20" x14ac:dyDescent="0.25">
      <c r="A1179">
        <v>10721</v>
      </c>
      <c r="B1179" t="s">
        <v>1203</v>
      </c>
      <c r="C1179">
        <v>57400</v>
      </c>
      <c r="D1179">
        <v>1091</v>
      </c>
      <c r="E1179" s="14">
        <f>'Absolute counts'!E1179/'Absolute counts'!E$1246*10000</f>
        <v>0</v>
      </c>
      <c r="F1179" s="14">
        <f>'Absolute counts'!F1179/'Absolute counts'!F$1246*10000</f>
        <v>0</v>
      </c>
      <c r="G1179" s="14">
        <f>'Absolute counts'!G1179/'Absolute counts'!G$1246*10000</f>
        <v>0</v>
      </c>
      <c r="H1179" s="14">
        <f>'Absolute counts'!H1179/'Absolute counts'!H$1246*10000</f>
        <v>0</v>
      </c>
      <c r="I1179" s="14">
        <f>'Absolute counts'!I1179/'Absolute counts'!I$1246*10000</f>
        <v>0</v>
      </c>
      <c r="J1179" s="14">
        <f>'Absolute counts'!J1179/'Absolute counts'!J$1246*10000</f>
        <v>0</v>
      </c>
      <c r="K1179" s="14">
        <f>'Absolute counts'!K1179/'Absolute counts'!K$1246*10000</f>
        <v>0</v>
      </c>
      <c r="L1179" s="14">
        <f>'Absolute counts'!L1179/'Absolute counts'!L$1246*10000</f>
        <v>0</v>
      </c>
      <c r="M1179">
        <f>'Absolute counts'!M1179/'Absolute counts'!M$1246*10000</f>
        <v>0</v>
      </c>
      <c r="N1179">
        <f>'Absolute counts'!N1179/'Absolute counts'!N$1246*10000</f>
        <v>0</v>
      </c>
      <c r="O1179">
        <f>'Absolute counts'!O1179/'Absolute counts'!O$1246*10000</f>
        <v>0</v>
      </c>
      <c r="P1179">
        <f>'Absolute counts'!P1179/'Absolute counts'!P$1246*10000</f>
        <v>0</v>
      </c>
      <c r="Q1179">
        <f t="shared" si="72"/>
        <v>0</v>
      </c>
      <c r="R1179" t="str">
        <f t="shared" si="73"/>
        <v/>
      </c>
      <c r="S1179">
        <f t="shared" si="74"/>
        <v>0</v>
      </c>
      <c r="T1179">
        <f t="shared" si="75"/>
        <v>0</v>
      </c>
    </row>
    <row r="1180" spans="1:20" x14ac:dyDescent="0.25">
      <c r="A1180">
        <v>10722</v>
      </c>
      <c r="B1180" t="s">
        <v>1204</v>
      </c>
      <c r="C1180">
        <v>57300</v>
      </c>
      <c r="D1180">
        <v>1091</v>
      </c>
      <c r="E1180" s="14">
        <f>'Absolute counts'!E1180/'Absolute counts'!E$1246*10000</f>
        <v>0</v>
      </c>
      <c r="F1180" s="14">
        <f>'Absolute counts'!F1180/'Absolute counts'!F$1246*10000</f>
        <v>0</v>
      </c>
      <c r="G1180" s="14">
        <f>'Absolute counts'!G1180/'Absolute counts'!G$1246*10000</f>
        <v>0</v>
      </c>
      <c r="H1180" s="14">
        <f>'Absolute counts'!H1180/'Absolute counts'!H$1246*10000</f>
        <v>0</v>
      </c>
      <c r="I1180" s="14">
        <f>'Absolute counts'!I1180/'Absolute counts'!I$1246*10000</f>
        <v>0</v>
      </c>
      <c r="J1180" s="14">
        <f>'Absolute counts'!J1180/'Absolute counts'!J$1246*10000</f>
        <v>0</v>
      </c>
      <c r="K1180" s="14">
        <f>'Absolute counts'!K1180/'Absolute counts'!K$1246*10000</f>
        <v>0</v>
      </c>
      <c r="L1180" s="14">
        <f>'Absolute counts'!L1180/'Absolute counts'!L$1246*10000</f>
        <v>0</v>
      </c>
      <c r="M1180">
        <f>'Absolute counts'!M1180/'Absolute counts'!M$1246*10000</f>
        <v>0</v>
      </c>
      <c r="N1180">
        <f>'Absolute counts'!N1180/'Absolute counts'!N$1246*10000</f>
        <v>0</v>
      </c>
      <c r="O1180">
        <f>'Absolute counts'!O1180/'Absolute counts'!O$1246*10000</f>
        <v>0</v>
      </c>
      <c r="P1180">
        <f>'Absolute counts'!P1180/'Absolute counts'!P$1246*10000</f>
        <v>0</v>
      </c>
      <c r="Q1180">
        <f t="shared" si="72"/>
        <v>0</v>
      </c>
      <c r="R1180" t="str">
        <f t="shared" si="73"/>
        <v/>
      </c>
      <c r="S1180">
        <f t="shared" si="74"/>
        <v>0</v>
      </c>
      <c r="T1180">
        <f t="shared" si="75"/>
        <v>0</v>
      </c>
    </row>
    <row r="1181" spans="1:20" x14ac:dyDescent="0.25">
      <c r="A1181">
        <v>10723</v>
      </c>
      <c r="B1181" t="s">
        <v>1205</v>
      </c>
      <c r="C1181">
        <v>57900</v>
      </c>
      <c r="D1181">
        <v>936</v>
      </c>
      <c r="E1181" s="14">
        <f>'Absolute counts'!E1181/'Absolute counts'!E$1246*10000</f>
        <v>0</v>
      </c>
      <c r="F1181" s="14">
        <f>'Absolute counts'!F1181/'Absolute counts'!F$1246*10000</f>
        <v>0</v>
      </c>
      <c r="G1181" s="14">
        <f>'Absolute counts'!G1181/'Absolute counts'!G$1246*10000</f>
        <v>0</v>
      </c>
      <c r="H1181" s="14">
        <f>'Absolute counts'!H1181/'Absolute counts'!H$1246*10000</f>
        <v>0</v>
      </c>
      <c r="I1181" s="14">
        <f>'Absolute counts'!I1181/'Absolute counts'!I$1246*10000</f>
        <v>0</v>
      </c>
      <c r="J1181" s="14">
        <f>'Absolute counts'!J1181/'Absolute counts'!J$1246*10000</f>
        <v>0</v>
      </c>
      <c r="K1181" s="14">
        <f>'Absolute counts'!K1181/'Absolute counts'!K$1246*10000</f>
        <v>0</v>
      </c>
      <c r="L1181" s="14">
        <f>'Absolute counts'!L1181/'Absolute counts'!L$1246*10000</f>
        <v>0</v>
      </c>
      <c r="M1181">
        <f>'Absolute counts'!M1181/'Absolute counts'!M$1246*10000</f>
        <v>0</v>
      </c>
      <c r="N1181">
        <f>'Absolute counts'!N1181/'Absolute counts'!N$1246*10000</f>
        <v>0</v>
      </c>
      <c r="O1181">
        <f>'Absolute counts'!O1181/'Absolute counts'!O$1246*10000</f>
        <v>0</v>
      </c>
      <c r="P1181">
        <f>'Absolute counts'!P1181/'Absolute counts'!P$1246*10000</f>
        <v>0</v>
      </c>
      <c r="Q1181">
        <f t="shared" si="72"/>
        <v>0</v>
      </c>
      <c r="R1181" t="str">
        <f t="shared" si="73"/>
        <v/>
      </c>
      <c r="S1181">
        <f t="shared" si="74"/>
        <v>0</v>
      </c>
      <c r="T1181">
        <f t="shared" si="75"/>
        <v>0</v>
      </c>
    </row>
    <row r="1182" spans="1:20" x14ac:dyDescent="0.25">
      <c r="A1182">
        <v>10724</v>
      </c>
      <c r="B1182" t="s">
        <v>1206</v>
      </c>
      <c r="C1182">
        <v>57800</v>
      </c>
      <c r="D1182">
        <v>936</v>
      </c>
      <c r="E1182" s="14">
        <f>'Absolute counts'!E1182/'Absolute counts'!E$1246*10000</f>
        <v>0</v>
      </c>
      <c r="F1182" s="14">
        <f>'Absolute counts'!F1182/'Absolute counts'!F$1246*10000</f>
        <v>0</v>
      </c>
      <c r="G1182" s="14">
        <f>'Absolute counts'!G1182/'Absolute counts'!G$1246*10000</f>
        <v>0</v>
      </c>
      <c r="H1182" s="14">
        <f>'Absolute counts'!H1182/'Absolute counts'!H$1246*10000</f>
        <v>0</v>
      </c>
      <c r="I1182" s="14">
        <f>'Absolute counts'!I1182/'Absolute counts'!I$1246*10000</f>
        <v>0</v>
      </c>
      <c r="J1182" s="14">
        <f>'Absolute counts'!J1182/'Absolute counts'!J$1246*10000</f>
        <v>0</v>
      </c>
      <c r="K1182" s="14">
        <f>'Absolute counts'!K1182/'Absolute counts'!K$1246*10000</f>
        <v>0</v>
      </c>
      <c r="L1182" s="14">
        <f>'Absolute counts'!L1182/'Absolute counts'!L$1246*10000</f>
        <v>0</v>
      </c>
      <c r="M1182">
        <f>'Absolute counts'!M1182/'Absolute counts'!M$1246*10000</f>
        <v>0</v>
      </c>
      <c r="N1182">
        <f>'Absolute counts'!N1182/'Absolute counts'!N$1246*10000</f>
        <v>0</v>
      </c>
      <c r="O1182">
        <f>'Absolute counts'!O1182/'Absolute counts'!O$1246*10000</f>
        <v>0</v>
      </c>
      <c r="P1182">
        <f>'Absolute counts'!P1182/'Absolute counts'!P$1246*10000</f>
        <v>0</v>
      </c>
      <c r="Q1182">
        <f t="shared" si="72"/>
        <v>0</v>
      </c>
      <c r="R1182" t="str">
        <f t="shared" si="73"/>
        <v/>
      </c>
      <c r="S1182">
        <f t="shared" si="74"/>
        <v>0</v>
      </c>
      <c r="T1182">
        <f t="shared" si="75"/>
        <v>0</v>
      </c>
    </row>
    <row r="1183" spans="1:20" x14ac:dyDescent="0.25">
      <c r="A1183">
        <v>10725</v>
      </c>
      <c r="B1183" t="s">
        <v>1207</v>
      </c>
      <c r="C1183">
        <v>57700</v>
      </c>
      <c r="D1183">
        <v>936</v>
      </c>
      <c r="E1183" s="14">
        <f>'Absolute counts'!E1183/'Absolute counts'!E$1246*10000</f>
        <v>0</v>
      </c>
      <c r="F1183" s="14">
        <f>'Absolute counts'!F1183/'Absolute counts'!F$1246*10000</f>
        <v>0</v>
      </c>
      <c r="G1183" s="14">
        <f>'Absolute counts'!G1183/'Absolute counts'!G$1246*10000</f>
        <v>0</v>
      </c>
      <c r="H1183" s="14">
        <f>'Absolute counts'!H1183/'Absolute counts'!H$1246*10000</f>
        <v>0</v>
      </c>
      <c r="I1183" s="14">
        <f>'Absolute counts'!I1183/'Absolute counts'!I$1246*10000</f>
        <v>0</v>
      </c>
      <c r="J1183" s="14">
        <f>'Absolute counts'!J1183/'Absolute counts'!J$1246*10000</f>
        <v>0</v>
      </c>
      <c r="K1183" s="14">
        <f>'Absolute counts'!K1183/'Absolute counts'!K$1246*10000</f>
        <v>0</v>
      </c>
      <c r="L1183" s="14">
        <f>'Absolute counts'!L1183/'Absolute counts'!L$1246*10000</f>
        <v>0</v>
      </c>
      <c r="M1183">
        <f>'Absolute counts'!M1183/'Absolute counts'!M$1246*10000</f>
        <v>0</v>
      </c>
      <c r="N1183">
        <f>'Absolute counts'!N1183/'Absolute counts'!N$1246*10000</f>
        <v>0</v>
      </c>
      <c r="O1183">
        <f>'Absolute counts'!O1183/'Absolute counts'!O$1246*10000</f>
        <v>0</v>
      </c>
      <c r="P1183">
        <f>'Absolute counts'!P1183/'Absolute counts'!P$1246*10000</f>
        <v>0</v>
      </c>
      <c r="Q1183">
        <f t="shared" si="72"/>
        <v>0</v>
      </c>
      <c r="R1183" t="str">
        <f t="shared" si="73"/>
        <v/>
      </c>
      <c r="S1183">
        <f t="shared" si="74"/>
        <v>0</v>
      </c>
      <c r="T1183">
        <f t="shared" si="75"/>
        <v>0</v>
      </c>
    </row>
    <row r="1184" spans="1:20" x14ac:dyDescent="0.25">
      <c r="A1184">
        <v>10726</v>
      </c>
      <c r="B1184" t="s">
        <v>1208</v>
      </c>
      <c r="C1184">
        <v>58300</v>
      </c>
      <c r="D1184">
        <v>944</v>
      </c>
      <c r="E1184" s="14">
        <f>'Absolute counts'!E1184/'Absolute counts'!E$1246*10000</f>
        <v>0</v>
      </c>
      <c r="F1184" s="14">
        <f>'Absolute counts'!F1184/'Absolute counts'!F$1246*10000</f>
        <v>0</v>
      </c>
      <c r="G1184" s="14">
        <f>'Absolute counts'!G1184/'Absolute counts'!G$1246*10000</f>
        <v>0</v>
      </c>
      <c r="H1184" s="14">
        <f>'Absolute counts'!H1184/'Absolute counts'!H$1246*10000</f>
        <v>0</v>
      </c>
      <c r="I1184" s="14">
        <f>'Absolute counts'!I1184/'Absolute counts'!I$1246*10000</f>
        <v>0</v>
      </c>
      <c r="J1184" s="14">
        <f>'Absolute counts'!J1184/'Absolute counts'!J$1246*10000</f>
        <v>0</v>
      </c>
      <c r="K1184" s="14">
        <f>'Absolute counts'!K1184/'Absolute counts'!K$1246*10000</f>
        <v>0</v>
      </c>
      <c r="L1184" s="14">
        <f>'Absolute counts'!L1184/'Absolute counts'!L$1246*10000</f>
        <v>0</v>
      </c>
      <c r="M1184">
        <f>'Absolute counts'!M1184/'Absolute counts'!M$1246*10000</f>
        <v>0</v>
      </c>
      <c r="N1184">
        <f>'Absolute counts'!N1184/'Absolute counts'!N$1246*10000</f>
        <v>0</v>
      </c>
      <c r="O1184">
        <f>'Absolute counts'!O1184/'Absolute counts'!O$1246*10000</f>
        <v>0</v>
      </c>
      <c r="P1184">
        <f>'Absolute counts'!P1184/'Absolute counts'!P$1246*10000</f>
        <v>0</v>
      </c>
      <c r="Q1184">
        <f t="shared" si="72"/>
        <v>0</v>
      </c>
      <c r="R1184" t="str">
        <f t="shared" si="73"/>
        <v/>
      </c>
      <c r="S1184">
        <f t="shared" si="74"/>
        <v>0</v>
      </c>
      <c r="T1184">
        <f t="shared" si="75"/>
        <v>0</v>
      </c>
    </row>
    <row r="1185" spans="1:20" x14ac:dyDescent="0.25">
      <c r="A1185">
        <v>10727</v>
      </c>
      <c r="B1185" t="s">
        <v>1209</v>
      </c>
      <c r="C1185">
        <v>58200</v>
      </c>
      <c r="D1185">
        <v>944</v>
      </c>
      <c r="E1185" s="14">
        <f>'Absolute counts'!E1185/'Absolute counts'!E$1246*10000</f>
        <v>0</v>
      </c>
      <c r="F1185" s="14">
        <f>'Absolute counts'!F1185/'Absolute counts'!F$1246*10000</f>
        <v>0</v>
      </c>
      <c r="G1185" s="14">
        <f>'Absolute counts'!G1185/'Absolute counts'!G$1246*10000</f>
        <v>0</v>
      </c>
      <c r="H1185" s="14">
        <f>'Absolute counts'!H1185/'Absolute counts'!H$1246*10000</f>
        <v>0</v>
      </c>
      <c r="I1185" s="14">
        <f>'Absolute counts'!I1185/'Absolute counts'!I$1246*10000</f>
        <v>0</v>
      </c>
      <c r="J1185" s="14">
        <f>'Absolute counts'!J1185/'Absolute counts'!J$1246*10000</f>
        <v>0</v>
      </c>
      <c r="K1185" s="14">
        <f>'Absolute counts'!K1185/'Absolute counts'!K$1246*10000</f>
        <v>0</v>
      </c>
      <c r="L1185" s="14">
        <f>'Absolute counts'!L1185/'Absolute counts'!L$1246*10000</f>
        <v>0</v>
      </c>
      <c r="M1185">
        <f>'Absolute counts'!M1185/'Absolute counts'!M$1246*10000</f>
        <v>0</v>
      </c>
      <c r="N1185">
        <f>'Absolute counts'!N1185/'Absolute counts'!N$1246*10000</f>
        <v>0</v>
      </c>
      <c r="O1185">
        <f>'Absolute counts'!O1185/'Absolute counts'!O$1246*10000</f>
        <v>0</v>
      </c>
      <c r="P1185">
        <f>'Absolute counts'!P1185/'Absolute counts'!P$1246*10000</f>
        <v>0</v>
      </c>
      <c r="Q1185">
        <f t="shared" si="72"/>
        <v>0</v>
      </c>
      <c r="R1185" t="str">
        <f t="shared" si="73"/>
        <v/>
      </c>
      <c r="S1185">
        <f t="shared" si="74"/>
        <v>0</v>
      </c>
      <c r="T1185">
        <f t="shared" si="75"/>
        <v>0</v>
      </c>
    </row>
    <row r="1186" spans="1:20" x14ac:dyDescent="0.25">
      <c r="A1186">
        <v>10728</v>
      </c>
      <c r="B1186" t="s">
        <v>1210</v>
      </c>
      <c r="C1186">
        <v>58100</v>
      </c>
      <c r="D1186">
        <v>944</v>
      </c>
      <c r="E1186" s="14">
        <f>'Absolute counts'!E1186/'Absolute counts'!E$1246*10000</f>
        <v>0</v>
      </c>
      <c r="F1186" s="14">
        <f>'Absolute counts'!F1186/'Absolute counts'!F$1246*10000</f>
        <v>0</v>
      </c>
      <c r="G1186" s="14">
        <f>'Absolute counts'!G1186/'Absolute counts'!G$1246*10000</f>
        <v>0</v>
      </c>
      <c r="H1186" s="14">
        <f>'Absolute counts'!H1186/'Absolute counts'!H$1246*10000</f>
        <v>0</v>
      </c>
      <c r="I1186" s="14">
        <f>'Absolute counts'!I1186/'Absolute counts'!I$1246*10000</f>
        <v>0</v>
      </c>
      <c r="J1186" s="14">
        <f>'Absolute counts'!J1186/'Absolute counts'!J$1246*10000</f>
        <v>0</v>
      </c>
      <c r="K1186" s="14">
        <f>'Absolute counts'!K1186/'Absolute counts'!K$1246*10000</f>
        <v>0</v>
      </c>
      <c r="L1186" s="14">
        <f>'Absolute counts'!L1186/'Absolute counts'!L$1246*10000</f>
        <v>0</v>
      </c>
      <c r="M1186">
        <f>'Absolute counts'!M1186/'Absolute counts'!M$1246*10000</f>
        <v>0</v>
      </c>
      <c r="N1186">
        <f>'Absolute counts'!N1186/'Absolute counts'!N$1246*10000</f>
        <v>0</v>
      </c>
      <c r="O1186">
        <f>'Absolute counts'!O1186/'Absolute counts'!O$1246*10000</f>
        <v>0</v>
      </c>
      <c r="P1186">
        <f>'Absolute counts'!P1186/'Absolute counts'!P$1246*10000</f>
        <v>0</v>
      </c>
      <c r="Q1186">
        <f t="shared" si="72"/>
        <v>0</v>
      </c>
      <c r="R1186" t="str">
        <f t="shared" si="73"/>
        <v/>
      </c>
      <c r="S1186">
        <f t="shared" si="74"/>
        <v>0</v>
      </c>
      <c r="T1186">
        <f t="shared" si="75"/>
        <v>0</v>
      </c>
    </row>
    <row r="1187" spans="1:20" x14ac:dyDescent="0.25">
      <c r="A1187">
        <v>10729</v>
      </c>
      <c r="B1187" t="s">
        <v>1211</v>
      </c>
      <c r="C1187">
        <v>58700</v>
      </c>
      <c r="D1187">
        <v>951</v>
      </c>
      <c r="E1187" s="14">
        <f>'Absolute counts'!E1187/'Absolute counts'!E$1246*10000</f>
        <v>0</v>
      </c>
      <c r="F1187" s="14">
        <f>'Absolute counts'!F1187/'Absolute counts'!F$1246*10000</f>
        <v>0</v>
      </c>
      <c r="G1187" s="14">
        <f>'Absolute counts'!G1187/'Absolute counts'!G$1246*10000</f>
        <v>0</v>
      </c>
      <c r="H1187" s="14">
        <f>'Absolute counts'!H1187/'Absolute counts'!H$1246*10000</f>
        <v>0</v>
      </c>
      <c r="I1187" s="14">
        <f>'Absolute counts'!I1187/'Absolute counts'!I$1246*10000</f>
        <v>0</v>
      </c>
      <c r="J1187" s="14">
        <f>'Absolute counts'!J1187/'Absolute counts'!J$1246*10000</f>
        <v>0</v>
      </c>
      <c r="K1187" s="14">
        <f>'Absolute counts'!K1187/'Absolute counts'!K$1246*10000</f>
        <v>0</v>
      </c>
      <c r="L1187" s="14">
        <f>'Absolute counts'!L1187/'Absolute counts'!L$1246*10000</f>
        <v>0</v>
      </c>
      <c r="M1187">
        <f>'Absolute counts'!M1187/'Absolute counts'!M$1246*10000</f>
        <v>0</v>
      </c>
      <c r="N1187">
        <f>'Absolute counts'!N1187/'Absolute counts'!N$1246*10000</f>
        <v>0</v>
      </c>
      <c r="O1187">
        <f>'Absolute counts'!O1187/'Absolute counts'!O$1246*10000</f>
        <v>0</v>
      </c>
      <c r="P1187">
        <f>'Absolute counts'!P1187/'Absolute counts'!P$1246*10000</f>
        <v>0</v>
      </c>
      <c r="Q1187">
        <f t="shared" si="72"/>
        <v>0</v>
      </c>
      <c r="R1187" t="str">
        <f t="shared" si="73"/>
        <v/>
      </c>
      <c r="S1187">
        <f t="shared" si="74"/>
        <v>0</v>
      </c>
      <c r="T1187">
        <f t="shared" si="75"/>
        <v>0</v>
      </c>
    </row>
    <row r="1188" spans="1:20" x14ac:dyDescent="0.25">
      <c r="A1188">
        <v>10730</v>
      </c>
      <c r="B1188" t="s">
        <v>1212</v>
      </c>
      <c r="C1188">
        <v>58600</v>
      </c>
      <c r="D1188">
        <v>951</v>
      </c>
      <c r="E1188" s="14">
        <f>'Absolute counts'!E1188/'Absolute counts'!E$1246*10000</f>
        <v>0</v>
      </c>
      <c r="F1188" s="14">
        <f>'Absolute counts'!F1188/'Absolute counts'!F$1246*10000</f>
        <v>0</v>
      </c>
      <c r="G1188" s="14">
        <f>'Absolute counts'!G1188/'Absolute counts'!G$1246*10000</f>
        <v>0</v>
      </c>
      <c r="H1188" s="14">
        <f>'Absolute counts'!H1188/'Absolute counts'!H$1246*10000</f>
        <v>0</v>
      </c>
      <c r="I1188" s="14">
        <f>'Absolute counts'!I1188/'Absolute counts'!I$1246*10000</f>
        <v>0</v>
      </c>
      <c r="J1188" s="14">
        <f>'Absolute counts'!J1188/'Absolute counts'!J$1246*10000</f>
        <v>0</v>
      </c>
      <c r="K1188" s="14">
        <f>'Absolute counts'!K1188/'Absolute counts'!K$1246*10000</f>
        <v>0</v>
      </c>
      <c r="L1188" s="14">
        <f>'Absolute counts'!L1188/'Absolute counts'!L$1246*10000</f>
        <v>0</v>
      </c>
      <c r="M1188">
        <f>'Absolute counts'!M1188/'Absolute counts'!M$1246*10000</f>
        <v>0</v>
      </c>
      <c r="N1188">
        <f>'Absolute counts'!N1188/'Absolute counts'!N$1246*10000</f>
        <v>0</v>
      </c>
      <c r="O1188">
        <f>'Absolute counts'!O1188/'Absolute counts'!O$1246*10000</f>
        <v>0</v>
      </c>
      <c r="P1188">
        <f>'Absolute counts'!P1188/'Absolute counts'!P$1246*10000</f>
        <v>0</v>
      </c>
      <c r="Q1188">
        <f t="shared" si="72"/>
        <v>0</v>
      </c>
      <c r="R1188" t="str">
        <f t="shared" si="73"/>
        <v/>
      </c>
      <c r="S1188">
        <f t="shared" si="74"/>
        <v>0</v>
      </c>
      <c r="T1188">
        <f t="shared" si="75"/>
        <v>0</v>
      </c>
    </row>
    <row r="1189" spans="1:20" x14ac:dyDescent="0.25">
      <c r="A1189">
        <v>10731</v>
      </c>
      <c r="B1189" t="s">
        <v>1213</v>
      </c>
      <c r="C1189">
        <v>58500</v>
      </c>
      <c r="D1189">
        <v>951</v>
      </c>
      <c r="E1189" s="14">
        <f>'Absolute counts'!E1189/'Absolute counts'!E$1246*10000</f>
        <v>0</v>
      </c>
      <c r="F1189" s="14">
        <f>'Absolute counts'!F1189/'Absolute counts'!F$1246*10000</f>
        <v>0</v>
      </c>
      <c r="G1189" s="14">
        <f>'Absolute counts'!G1189/'Absolute counts'!G$1246*10000</f>
        <v>0</v>
      </c>
      <c r="H1189" s="14">
        <f>'Absolute counts'!H1189/'Absolute counts'!H$1246*10000</f>
        <v>0</v>
      </c>
      <c r="I1189" s="14">
        <f>'Absolute counts'!I1189/'Absolute counts'!I$1246*10000</f>
        <v>0</v>
      </c>
      <c r="J1189" s="14">
        <f>'Absolute counts'!J1189/'Absolute counts'!J$1246*10000</f>
        <v>0</v>
      </c>
      <c r="K1189" s="14">
        <f>'Absolute counts'!K1189/'Absolute counts'!K$1246*10000</f>
        <v>0</v>
      </c>
      <c r="L1189" s="14">
        <f>'Absolute counts'!L1189/'Absolute counts'!L$1246*10000</f>
        <v>0</v>
      </c>
      <c r="M1189">
        <f>'Absolute counts'!M1189/'Absolute counts'!M$1246*10000</f>
        <v>0</v>
      </c>
      <c r="N1189">
        <f>'Absolute counts'!N1189/'Absolute counts'!N$1246*10000</f>
        <v>0</v>
      </c>
      <c r="O1189">
        <f>'Absolute counts'!O1189/'Absolute counts'!O$1246*10000</f>
        <v>0</v>
      </c>
      <c r="P1189">
        <f>'Absolute counts'!P1189/'Absolute counts'!P$1246*10000</f>
        <v>0</v>
      </c>
      <c r="Q1189">
        <f t="shared" si="72"/>
        <v>0</v>
      </c>
      <c r="R1189" t="str">
        <f t="shared" si="73"/>
        <v/>
      </c>
      <c r="S1189">
        <f t="shared" si="74"/>
        <v>0</v>
      </c>
      <c r="T1189">
        <f t="shared" si="75"/>
        <v>0</v>
      </c>
    </row>
    <row r="1190" spans="1:20" x14ac:dyDescent="0.25">
      <c r="A1190">
        <v>10732</v>
      </c>
      <c r="B1190" t="s">
        <v>1214</v>
      </c>
      <c r="C1190">
        <v>59100</v>
      </c>
      <c r="D1190">
        <v>957</v>
      </c>
      <c r="E1190" s="14">
        <f>'Absolute counts'!E1190/'Absolute counts'!E$1246*10000</f>
        <v>0</v>
      </c>
      <c r="F1190" s="14">
        <f>'Absolute counts'!F1190/'Absolute counts'!F$1246*10000</f>
        <v>0</v>
      </c>
      <c r="G1190" s="14">
        <f>'Absolute counts'!G1190/'Absolute counts'!G$1246*10000</f>
        <v>0</v>
      </c>
      <c r="H1190" s="14">
        <f>'Absolute counts'!H1190/'Absolute counts'!H$1246*10000</f>
        <v>0</v>
      </c>
      <c r="I1190" s="14">
        <f>'Absolute counts'!I1190/'Absolute counts'!I$1246*10000</f>
        <v>0</v>
      </c>
      <c r="J1190" s="14">
        <f>'Absolute counts'!J1190/'Absolute counts'!J$1246*10000</f>
        <v>0</v>
      </c>
      <c r="K1190" s="14">
        <f>'Absolute counts'!K1190/'Absolute counts'!K$1246*10000</f>
        <v>0</v>
      </c>
      <c r="L1190" s="14">
        <f>'Absolute counts'!L1190/'Absolute counts'!L$1246*10000</f>
        <v>0</v>
      </c>
      <c r="M1190">
        <f>'Absolute counts'!M1190/'Absolute counts'!M$1246*10000</f>
        <v>0</v>
      </c>
      <c r="N1190">
        <f>'Absolute counts'!N1190/'Absolute counts'!N$1246*10000</f>
        <v>0</v>
      </c>
      <c r="O1190">
        <f>'Absolute counts'!O1190/'Absolute counts'!O$1246*10000</f>
        <v>0</v>
      </c>
      <c r="P1190">
        <f>'Absolute counts'!P1190/'Absolute counts'!P$1246*10000</f>
        <v>0</v>
      </c>
      <c r="Q1190">
        <f t="shared" si="72"/>
        <v>0</v>
      </c>
      <c r="R1190" t="str">
        <f t="shared" si="73"/>
        <v/>
      </c>
      <c r="S1190">
        <f t="shared" si="74"/>
        <v>0</v>
      </c>
      <c r="T1190">
        <f t="shared" si="75"/>
        <v>0</v>
      </c>
    </row>
    <row r="1191" spans="1:20" x14ac:dyDescent="0.25">
      <c r="A1191">
        <v>10733</v>
      </c>
      <c r="B1191" t="s">
        <v>1215</v>
      </c>
      <c r="C1191">
        <v>59000</v>
      </c>
      <c r="D1191">
        <v>957</v>
      </c>
      <c r="E1191" s="14">
        <f>'Absolute counts'!E1191/'Absolute counts'!E$1246*10000</f>
        <v>0</v>
      </c>
      <c r="F1191" s="14">
        <f>'Absolute counts'!F1191/'Absolute counts'!F$1246*10000</f>
        <v>0</v>
      </c>
      <c r="G1191" s="14">
        <f>'Absolute counts'!G1191/'Absolute counts'!G$1246*10000</f>
        <v>0</v>
      </c>
      <c r="H1191" s="14">
        <f>'Absolute counts'!H1191/'Absolute counts'!H$1246*10000</f>
        <v>0</v>
      </c>
      <c r="I1191" s="14">
        <f>'Absolute counts'!I1191/'Absolute counts'!I$1246*10000</f>
        <v>0</v>
      </c>
      <c r="J1191" s="14">
        <f>'Absolute counts'!J1191/'Absolute counts'!J$1246*10000</f>
        <v>0</v>
      </c>
      <c r="K1191" s="14">
        <f>'Absolute counts'!K1191/'Absolute counts'!K$1246*10000</f>
        <v>0</v>
      </c>
      <c r="L1191" s="14">
        <f>'Absolute counts'!L1191/'Absolute counts'!L$1246*10000</f>
        <v>0</v>
      </c>
      <c r="M1191">
        <f>'Absolute counts'!M1191/'Absolute counts'!M$1246*10000</f>
        <v>0</v>
      </c>
      <c r="N1191">
        <f>'Absolute counts'!N1191/'Absolute counts'!N$1246*10000</f>
        <v>0</v>
      </c>
      <c r="O1191">
        <f>'Absolute counts'!O1191/'Absolute counts'!O$1246*10000</f>
        <v>0</v>
      </c>
      <c r="P1191">
        <f>'Absolute counts'!P1191/'Absolute counts'!P$1246*10000</f>
        <v>0</v>
      </c>
      <c r="Q1191">
        <f t="shared" si="72"/>
        <v>0</v>
      </c>
      <c r="R1191" t="str">
        <f t="shared" si="73"/>
        <v/>
      </c>
      <c r="S1191">
        <f t="shared" si="74"/>
        <v>0</v>
      </c>
      <c r="T1191">
        <f t="shared" si="75"/>
        <v>0</v>
      </c>
    </row>
    <row r="1192" spans="1:20" x14ac:dyDescent="0.25">
      <c r="A1192">
        <v>10734</v>
      </c>
      <c r="B1192" t="s">
        <v>1216</v>
      </c>
      <c r="C1192">
        <v>58900</v>
      </c>
      <c r="D1192">
        <v>957</v>
      </c>
      <c r="E1192" s="14">
        <f>'Absolute counts'!E1192/'Absolute counts'!E$1246*10000</f>
        <v>0</v>
      </c>
      <c r="F1192" s="14">
        <f>'Absolute counts'!F1192/'Absolute counts'!F$1246*10000</f>
        <v>0</v>
      </c>
      <c r="G1192" s="14">
        <f>'Absolute counts'!G1192/'Absolute counts'!G$1246*10000</f>
        <v>0</v>
      </c>
      <c r="H1192" s="14">
        <f>'Absolute counts'!H1192/'Absolute counts'!H$1246*10000</f>
        <v>0</v>
      </c>
      <c r="I1192" s="14">
        <f>'Absolute counts'!I1192/'Absolute counts'!I$1246*10000</f>
        <v>0</v>
      </c>
      <c r="J1192" s="14">
        <f>'Absolute counts'!J1192/'Absolute counts'!J$1246*10000</f>
        <v>0</v>
      </c>
      <c r="K1192" s="14">
        <f>'Absolute counts'!K1192/'Absolute counts'!K$1246*10000</f>
        <v>0</v>
      </c>
      <c r="L1192" s="14">
        <f>'Absolute counts'!L1192/'Absolute counts'!L$1246*10000</f>
        <v>0</v>
      </c>
      <c r="M1192">
        <f>'Absolute counts'!M1192/'Absolute counts'!M$1246*10000</f>
        <v>0</v>
      </c>
      <c r="N1192">
        <f>'Absolute counts'!N1192/'Absolute counts'!N$1246*10000</f>
        <v>0</v>
      </c>
      <c r="O1192">
        <f>'Absolute counts'!O1192/'Absolute counts'!O$1246*10000</f>
        <v>0</v>
      </c>
      <c r="P1192">
        <f>'Absolute counts'!P1192/'Absolute counts'!P$1246*10000</f>
        <v>0</v>
      </c>
      <c r="Q1192">
        <f t="shared" si="72"/>
        <v>0</v>
      </c>
      <c r="R1192" t="str">
        <f t="shared" si="73"/>
        <v/>
      </c>
      <c r="S1192">
        <f t="shared" si="74"/>
        <v>0</v>
      </c>
      <c r="T1192">
        <f t="shared" si="75"/>
        <v>0</v>
      </c>
    </row>
    <row r="1193" spans="1:20" x14ac:dyDescent="0.25">
      <c r="A1193">
        <v>10735</v>
      </c>
      <c r="B1193" t="s">
        <v>1217</v>
      </c>
      <c r="C1193">
        <v>59500</v>
      </c>
      <c r="D1193">
        <v>968</v>
      </c>
      <c r="E1193" s="14">
        <f>'Absolute counts'!E1193/'Absolute counts'!E$1246*10000</f>
        <v>0</v>
      </c>
      <c r="F1193" s="14">
        <f>'Absolute counts'!F1193/'Absolute counts'!F$1246*10000</f>
        <v>0</v>
      </c>
      <c r="G1193" s="14">
        <f>'Absolute counts'!G1193/'Absolute counts'!G$1246*10000</f>
        <v>0</v>
      </c>
      <c r="H1193" s="14">
        <f>'Absolute counts'!H1193/'Absolute counts'!H$1246*10000</f>
        <v>0</v>
      </c>
      <c r="I1193" s="14">
        <f>'Absolute counts'!I1193/'Absolute counts'!I$1246*10000</f>
        <v>0</v>
      </c>
      <c r="J1193" s="14">
        <f>'Absolute counts'!J1193/'Absolute counts'!J$1246*10000</f>
        <v>0</v>
      </c>
      <c r="K1193" s="14">
        <f>'Absolute counts'!K1193/'Absolute counts'!K$1246*10000</f>
        <v>0</v>
      </c>
      <c r="L1193" s="14">
        <f>'Absolute counts'!L1193/'Absolute counts'!L$1246*10000</f>
        <v>0</v>
      </c>
      <c r="M1193">
        <f>'Absolute counts'!M1193/'Absolute counts'!M$1246*10000</f>
        <v>0</v>
      </c>
      <c r="N1193">
        <f>'Absolute counts'!N1193/'Absolute counts'!N$1246*10000</f>
        <v>0</v>
      </c>
      <c r="O1193">
        <f>'Absolute counts'!O1193/'Absolute counts'!O$1246*10000</f>
        <v>0</v>
      </c>
      <c r="P1193">
        <f>'Absolute counts'!P1193/'Absolute counts'!P$1246*10000</f>
        <v>0</v>
      </c>
      <c r="Q1193">
        <f t="shared" si="72"/>
        <v>0</v>
      </c>
      <c r="R1193" t="str">
        <f t="shared" si="73"/>
        <v/>
      </c>
      <c r="S1193">
        <f t="shared" si="74"/>
        <v>0</v>
      </c>
      <c r="T1193">
        <f t="shared" si="75"/>
        <v>0</v>
      </c>
    </row>
    <row r="1194" spans="1:20" x14ac:dyDescent="0.25">
      <c r="A1194">
        <v>10736</v>
      </c>
      <c r="B1194" t="s">
        <v>1218</v>
      </c>
      <c r="C1194">
        <v>59400</v>
      </c>
      <c r="D1194">
        <v>968</v>
      </c>
      <c r="E1194" s="14">
        <f>'Absolute counts'!E1194/'Absolute counts'!E$1246*10000</f>
        <v>0</v>
      </c>
      <c r="F1194" s="14">
        <f>'Absolute counts'!F1194/'Absolute counts'!F$1246*10000</f>
        <v>0</v>
      </c>
      <c r="G1194" s="14">
        <f>'Absolute counts'!G1194/'Absolute counts'!G$1246*10000</f>
        <v>0</v>
      </c>
      <c r="H1194" s="14">
        <f>'Absolute counts'!H1194/'Absolute counts'!H$1246*10000</f>
        <v>0</v>
      </c>
      <c r="I1194" s="14">
        <f>'Absolute counts'!I1194/'Absolute counts'!I$1246*10000</f>
        <v>0</v>
      </c>
      <c r="J1194" s="14">
        <f>'Absolute counts'!J1194/'Absolute counts'!J$1246*10000</f>
        <v>0</v>
      </c>
      <c r="K1194" s="14">
        <f>'Absolute counts'!K1194/'Absolute counts'!K$1246*10000</f>
        <v>0</v>
      </c>
      <c r="L1194" s="14">
        <f>'Absolute counts'!L1194/'Absolute counts'!L$1246*10000</f>
        <v>0</v>
      </c>
      <c r="M1194">
        <f>'Absolute counts'!M1194/'Absolute counts'!M$1246*10000</f>
        <v>0</v>
      </c>
      <c r="N1194">
        <f>'Absolute counts'!N1194/'Absolute counts'!N$1246*10000</f>
        <v>0</v>
      </c>
      <c r="O1194">
        <f>'Absolute counts'!O1194/'Absolute counts'!O$1246*10000</f>
        <v>0</v>
      </c>
      <c r="P1194">
        <f>'Absolute counts'!P1194/'Absolute counts'!P$1246*10000</f>
        <v>0</v>
      </c>
      <c r="Q1194">
        <f t="shared" si="72"/>
        <v>0</v>
      </c>
      <c r="R1194" t="str">
        <f t="shared" si="73"/>
        <v/>
      </c>
      <c r="S1194">
        <f t="shared" si="74"/>
        <v>0</v>
      </c>
      <c r="T1194">
        <f t="shared" si="75"/>
        <v>0</v>
      </c>
    </row>
    <row r="1195" spans="1:20" x14ac:dyDescent="0.25">
      <c r="A1195">
        <v>10737</v>
      </c>
      <c r="B1195" t="s">
        <v>1219</v>
      </c>
      <c r="C1195">
        <v>59300</v>
      </c>
      <c r="D1195">
        <v>968</v>
      </c>
      <c r="E1195" s="14">
        <f>'Absolute counts'!E1195/'Absolute counts'!E$1246*10000</f>
        <v>0</v>
      </c>
      <c r="F1195" s="14">
        <f>'Absolute counts'!F1195/'Absolute counts'!F$1246*10000</f>
        <v>0</v>
      </c>
      <c r="G1195" s="14">
        <f>'Absolute counts'!G1195/'Absolute counts'!G$1246*10000</f>
        <v>0</v>
      </c>
      <c r="H1195" s="14">
        <f>'Absolute counts'!H1195/'Absolute counts'!H$1246*10000</f>
        <v>0</v>
      </c>
      <c r="I1195" s="14">
        <f>'Absolute counts'!I1195/'Absolute counts'!I$1246*10000</f>
        <v>0</v>
      </c>
      <c r="J1195" s="14">
        <f>'Absolute counts'!J1195/'Absolute counts'!J$1246*10000</f>
        <v>0</v>
      </c>
      <c r="K1195" s="14">
        <f>'Absolute counts'!K1195/'Absolute counts'!K$1246*10000</f>
        <v>0</v>
      </c>
      <c r="L1195" s="14">
        <f>'Absolute counts'!L1195/'Absolute counts'!L$1246*10000</f>
        <v>0</v>
      </c>
      <c r="M1195">
        <f>'Absolute counts'!M1195/'Absolute counts'!M$1246*10000</f>
        <v>0</v>
      </c>
      <c r="N1195">
        <f>'Absolute counts'!N1195/'Absolute counts'!N$1246*10000</f>
        <v>0</v>
      </c>
      <c r="O1195">
        <f>'Absolute counts'!O1195/'Absolute counts'!O$1246*10000</f>
        <v>0</v>
      </c>
      <c r="P1195">
        <f>'Absolute counts'!P1195/'Absolute counts'!P$1246*10000</f>
        <v>0</v>
      </c>
      <c r="Q1195">
        <f t="shared" si="72"/>
        <v>0</v>
      </c>
      <c r="R1195" t="str">
        <f t="shared" si="73"/>
        <v/>
      </c>
      <c r="S1195">
        <f t="shared" si="74"/>
        <v>0</v>
      </c>
      <c r="T1195">
        <f t="shared" si="75"/>
        <v>0</v>
      </c>
    </row>
    <row r="1196" spans="1:20" x14ac:dyDescent="0.25">
      <c r="A1196">
        <v>12993</v>
      </c>
      <c r="B1196" t="s">
        <v>1220</v>
      </c>
      <c r="C1196">
        <v>2701</v>
      </c>
      <c r="D1196">
        <v>453</v>
      </c>
      <c r="E1196" s="14">
        <f>'Absolute counts'!E1196/'Absolute counts'!E$1246*10000</f>
        <v>0</v>
      </c>
      <c r="F1196" s="14">
        <f>'Absolute counts'!F1196/'Absolute counts'!F$1246*10000</f>
        <v>0</v>
      </c>
      <c r="G1196" s="14">
        <f>'Absolute counts'!G1196/'Absolute counts'!G$1246*10000</f>
        <v>0</v>
      </c>
      <c r="H1196" s="14">
        <f>'Absolute counts'!H1196/'Absolute counts'!H$1246*10000</f>
        <v>0</v>
      </c>
      <c r="I1196" s="14">
        <f>'Absolute counts'!I1196/'Absolute counts'!I$1246*10000</f>
        <v>0</v>
      </c>
      <c r="J1196" s="14">
        <f>'Absolute counts'!J1196/'Absolute counts'!J$1246*10000</f>
        <v>0</v>
      </c>
      <c r="K1196" s="14">
        <f>'Absolute counts'!K1196/'Absolute counts'!K$1246*10000</f>
        <v>0</v>
      </c>
      <c r="L1196" s="14">
        <f>'Absolute counts'!L1196/'Absolute counts'!L$1246*10000</f>
        <v>0</v>
      </c>
      <c r="M1196">
        <f>'Absolute counts'!M1196/'Absolute counts'!M$1246*10000</f>
        <v>0</v>
      </c>
      <c r="N1196">
        <f>'Absolute counts'!N1196/'Absolute counts'!N$1246*10000</f>
        <v>0</v>
      </c>
      <c r="O1196">
        <f>'Absolute counts'!O1196/'Absolute counts'!O$1246*10000</f>
        <v>0</v>
      </c>
      <c r="P1196">
        <f>'Absolute counts'!P1196/'Absolute counts'!P$1246*10000</f>
        <v>0</v>
      </c>
      <c r="Q1196">
        <f t="shared" si="72"/>
        <v>0</v>
      </c>
      <c r="R1196" t="str">
        <f t="shared" si="73"/>
        <v/>
      </c>
      <c r="S1196">
        <f t="shared" si="74"/>
        <v>0</v>
      </c>
      <c r="T1196">
        <f t="shared" si="75"/>
        <v>0</v>
      </c>
    </row>
    <row r="1197" spans="1:20" x14ac:dyDescent="0.25">
      <c r="A1197">
        <v>12994</v>
      </c>
      <c r="B1197" t="s">
        <v>1221</v>
      </c>
      <c r="C1197">
        <v>2702</v>
      </c>
      <c r="D1197">
        <v>453</v>
      </c>
      <c r="E1197" s="14">
        <f>'Absolute counts'!E1197/'Absolute counts'!E$1246*10000</f>
        <v>0</v>
      </c>
      <c r="F1197" s="14">
        <f>'Absolute counts'!F1197/'Absolute counts'!F$1246*10000</f>
        <v>0</v>
      </c>
      <c r="G1197" s="14">
        <f>'Absolute counts'!G1197/'Absolute counts'!G$1246*10000</f>
        <v>0</v>
      </c>
      <c r="H1197" s="14">
        <f>'Absolute counts'!H1197/'Absolute counts'!H$1246*10000</f>
        <v>0</v>
      </c>
      <c r="I1197" s="14">
        <f>'Absolute counts'!I1197/'Absolute counts'!I$1246*10000</f>
        <v>0</v>
      </c>
      <c r="J1197" s="14">
        <f>'Absolute counts'!J1197/'Absolute counts'!J$1246*10000</f>
        <v>0</v>
      </c>
      <c r="K1197" s="14">
        <f>'Absolute counts'!K1197/'Absolute counts'!K$1246*10000</f>
        <v>0</v>
      </c>
      <c r="L1197" s="14">
        <f>'Absolute counts'!L1197/'Absolute counts'!L$1246*10000</f>
        <v>0</v>
      </c>
      <c r="M1197">
        <f>'Absolute counts'!M1197/'Absolute counts'!M$1246*10000</f>
        <v>0</v>
      </c>
      <c r="N1197">
        <f>'Absolute counts'!N1197/'Absolute counts'!N$1246*10000</f>
        <v>0</v>
      </c>
      <c r="O1197">
        <f>'Absolute counts'!O1197/'Absolute counts'!O$1246*10000</f>
        <v>0</v>
      </c>
      <c r="P1197">
        <f>'Absolute counts'!P1197/'Absolute counts'!P$1246*10000</f>
        <v>0</v>
      </c>
      <c r="Q1197">
        <f t="shared" si="72"/>
        <v>0</v>
      </c>
      <c r="R1197" t="str">
        <f t="shared" si="73"/>
        <v/>
      </c>
      <c r="S1197">
        <f t="shared" si="74"/>
        <v>0</v>
      </c>
      <c r="T1197">
        <f t="shared" si="75"/>
        <v>0</v>
      </c>
    </row>
    <row r="1198" spans="1:20" x14ac:dyDescent="0.25">
      <c r="A1198">
        <v>12995</v>
      </c>
      <c r="B1198" t="s">
        <v>1222</v>
      </c>
      <c r="C1198">
        <v>2703</v>
      </c>
      <c r="D1198">
        <v>453</v>
      </c>
      <c r="E1198" s="14">
        <f>'Absolute counts'!E1198/'Absolute counts'!E$1246*10000</f>
        <v>0</v>
      </c>
      <c r="F1198" s="14">
        <f>'Absolute counts'!F1198/'Absolute counts'!F$1246*10000</f>
        <v>0</v>
      </c>
      <c r="G1198" s="14">
        <f>'Absolute counts'!G1198/'Absolute counts'!G$1246*10000</f>
        <v>0</v>
      </c>
      <c r="H1198" s="14">
        <f>'Absolute counts'!H1198/'Absolute counts'!H$1246*10000</f>
        <v>0</v>
      </c>
      <c r="I1198" s="14">
        <f>'Absolute counts'!I1198/'Absolute counts'!I$1246*10000</f>
        <v>0</v>
      </c>
      <c r="J1198" s="14">
        <f>'Absolute counts'!J1198/'Absolute counts'!J$1246*10000</f>
        <v>0</v>
      </c>
      <c r="K1198" s="14">
        <f>'Absolute counts'!K1198/'Absolute counts'!K$1246*10000</f>
        <v>0</v>
      </c>
      <c r="L1198" s="14">
        <f>'Absolute counts'!L1198/'Absolute counts'!L$1246*10000</f>
        <v>0</v>
      </c>
      <c r="M1198">
        <f>'Absolute counts'!M1198/'Absolute counts'!M$1246*10000</f>
        <v>0</v>
      </c>
      <c r="N1198">
        <f>'Absolute counts'!N1198/'Absolute counts'!N$1246*10000</f>
        <v>0</v>
      </c>
      <c r="O1198">
        <f>'Absolute counts'!O1198/'Absolute counts'!O$1246*10000</f>
        <v>0</v>
      </c>
      <c r="P1198">
        <f>'Absolute counts'!P1198/'Absolute counts'!P$1246*10000</f>
        <v>0</v>
      </c>
      <c r="Q1198">
        <f t="shared" si="72"/>
        <v>0</v>
      </c>
      <c r="R1198" t="str">
        <f t="shared" si="73"/>
        <v/>
      </c>
      <c r="S1198">
        <f t="shared" si="74"/>
        <v>0</v>
      </c>
      <c r="T1198">
        <f t="shared" si="75"/>
        <v>0</v>
      </c>
    </row>
    <row r="1199" spans="1:20" x14ac:dyDescent="0.25">
      <c r="A1199">
        <v>12996</v>
      </c>
      <c r="B1199" t="s">
        <v>1223</v>
      </c>
      <c r="C1199">
        <v>2704</v>
      </c>
      <c r="D1199">
        <v>453</v>
      </c>
      <c r="E1199" s="14">
        <f>'Absolute counts'!E1199/'Absolute counts'!E$1246*10000</f>
        <v>0</v>
      </c>
      <c r="F1199" s="14">
        <f>'Absolute counts'!F1199/'Absolute counts'!F$1246*10000</f>
        <v>0</v>
      </c>
      <c r="G1199" s="14">
        <f>'Absolute counts'!G1199/'Absolute counts'!G$1246*10000</f>
        <v>0</v>
      </c>
      <c r="H1199" s="14">
        <f>'Absolute counts'!H1199/'Absolute counts'!H$1246*10000</f>
        <v>0</v>
      </c>
      <c r="I1199" s="14">
        <f>'Absolute counts'!I1199/'Absolute counts'!I$1246*10000</f>
        <v>0</v>
      </c>
      <c r="J1199" s="14">
        <f>'Absolute counts'!J1199/'Absolute counts'!J$1246*10000</f>
        <v>0</v>
      </c>
      <c r="K1199" s="14">
        <f>'Absolute counts'!K1199/'Absolute counts'!K$1246*10000</f>
        <v>0</v>
      </c>
      <c r="L1199" s="14">
        <f>'Absolute counts'!L1199/'Absolute counts'!L$1246*10000</f>
        <v>0</v>
      </c>
      <c r="M1199">
        <f>'Absolute counts'!M1199/'Absolute counts'!M$1246*10000</f>
        <v>0</v>
      </c>
      <c r="N1199">
        <f>'Absolute counts'!N1199/'Absolute counts'!N$1246*10000</f>
        <v>0</v>
      </c>
      <c r="O1199">
        <f>'Absolute counts'!O1199/'Absolute counts'!O$1246*10000</f>
        <v>0</v>
      </c>
      <c r="P1199">
        <f>'Absolute counts'!P1199/'Absolute counts'!P$1246*10000</f>
        <v>0</v>
      </c>
      <c r="Q1199">
        <f t="shared" si="72"/>
        <v>0</v>
      </c>
      <c r="R1199" t="str">
        <f t="shared" si="73"/>
        <v/>
      </c>
      <c r="S1199">
        <f t="shared" si="74"/>
        <v>0</v>
      </c>
      <c r="T1199">
        <f t="shared" si="75"/>
        <v>0</v>
      </c>
    </row>
    <row r="1200" spans="1:20" x14ac:dyDescent="0.25">
      <c r="A1200">
        <v>12997</v>
      </c>
      <c r="B1200" t="s">
        <v>1224</v>
      </c>
      <c r="C1200">
        <v>2705</v>
      </c>
      <c r="D1200">
        <v>453</v>
      </c>
      <c r="E1200" s="14">
        <f>'Absolute counts'!E1200/'Absolute counts'!E$1246*10000</f>
        <v>0</v>
      </c>
      <c r="F1200" s="14">
        <f>'Absolute counts'!F1200/'Absolute counts'!F$1246*10000</f>
        <v>0</v>
      </c>
      <c r="G1200" s="14">
        <f>'Absolute counts'!G1200/'Absolute counts'!G$1246*10000</f>
        <v>0</v>
      </c>
      <c r="H1200" s="14">
        <f>'Absolute counts'!H1200/'Absolute counts'!H$1246*10000</f>
        <v>0</v>
      </c>
      <c r="I1200" s="14">
        <f>'Absolute counts'!I1200/'Absolute counts'!I$1246*10000</f>
        <v>0</v>
      </c>
      <c r="J1200" s="14">
        <f>'Absolute counts'!J1200/'Absolute counts'!J$1246*10000</f>
        <v>0</v>
      </c>
      <c r="K1200" s="14">
        <f>'Absolute counts'!K1200/'Absolute counts'!K$1246*10000</f>
        <v>0</v>
      </c>
      <c r="L1200" s="14">
        <f>'Absolute counts'!L1200/'Absolute counts'!L$1246*10000</f>
        <v>0</v>
      </c>
      <c r="M1200">
        <f>'Absolute counts'!M1200/'Absolute counts'!M$1246*10000</f>
        <v>0</v>
      </c>
      <c r="N1200">
        <f>'Absolute counts'!N1200/'Absolute counts'!N$1246*10000</f>
        <v>0</v>
      </c>
      <c r="O1200">
        <f>'Absolute counts'!O1200/'Absolute counts'!O$1246*10000</f>
        <v>0</v>
      </c>
      <c r="P1200">
        <f>'Absolute counts'!P1200/'Absolute counts'!P$1246*10000</f>
        <v>0</v>
      </c>
      <c r="Q1200">
        <f t="shared" si="72"/>
        <v>0</v>
      </c>
      <c r="R1200" t="str">
        <f t="shared" si="73"/>
        <v/>
      </c>
      <c r="S1200">
        <f t="shared" si="74"/>
        <v>0</v>
      </c>
      <c r="T1200">
        <f t="shared" si="75"/>
        <v>0</v>
      </c>
    </row>
    <row r="1201" spans="1:20" x14ac:dyDescent="0.25">
      <c r="A1201">
        <v>12998</v>
      </c>
      <c r="B1201" t="s">
        <v>1225</v>
      </c>
      <c r="C1201">
        <v>2706</v>
      </c>
      <c r="D1201">
        <v>453</v>
      </c>
      <c r="E1201" s="14">
        <f>'Absolute counts'!E1201/'Absolute counts'!E$1246*10000</f>
        <v>0</v>
      </c>
      <c r="F1201" s="14">
        <f>'Absolute counts'!F1201/'Absolute counts'!F$1246*10000</f>
        <v>0</v>
      </c>
      <c r="G1201" s="14">
        <f>'Absolute counts'!G1201/'Absolute counts'!G$1246*10000</f>
        <v>0</v>
      </c>
      <c r="H1201" s="14">
        <f>'Absolute counts'!H1201/'Absolute counts'!H$1246*10000</f>
        <v>0</v>
      </c>
      <c r="I1201" s="14">
        <f>'Absolute counts'!I1201/'Absolute counts'!I$1246*10000</f>
        <v>0</v>
      </c>
      <c r="J1201" s="14">
        <f>'Absolute counts'!J1201/'Absolute counts'!J$1246*10000</f>
        <v>0</v>
      </c>
      <c r="K1201" s="14">
        <f>'Absolute counts'!K1201/'Absolute counts'!K$1246*10000</f>
        <v>0</v>
      </c>
      <c r="L1201" s="14">
        <f>'Absolute counts'!L1201/'Absolute counts'!L$1246*10000</f>
        <v>0</v>
      </c>
      <c r="M1201">
        <f>'Absolute counts'!M1201/'Absolute counts'!M$1246*10000</f>
        <v>0</v>
      </c>
      <c r="N1201">
        <f>'Absolute counts'!N1201/'Absolute counts'!N$1246*10000</f>
        <v>0</v>
      </c>
      <c r="O1201">
        <f>'Absolute counts'!O1201/'Absolute counts'!O$1246*10000</f>
        <v>0</v>
      </c>
      <c r="P1201">
        <f>'Absolute counts'!P1201/'Absolute counts'!P$1246*10000</f>
        <v>0</v>
      </c>
      <c r="Q1201">
        <f t="shared" si="72"/>
        <v>0</v>
      </c>
      <c r="R1201" t="str">
        <f t="shared" si="73"/>
        <v/>
      </c>
      <c r="S1201">
        <f t="shared" si="74"/>
        <v>0</v>
      </c>
      <c r="T1201">
        <f t="shared" si="75"/>
        <v>0</v>
      </c>
    </row>
    <row r="1202" spans="1:20" x14ac:dyDescent="0.25">
      <c r="A1202">
        <v>2375</v>
      </c>
      <c r="B1202" t="s">
        <v>1226</v>
      </c>
      <c r="C1202">
        <v>37600</v>
      </c>
      <c r="D1202">
        <v>1080</v>
      </c>
      <c r="E1202" s="14">
        <f>'Absolute counts'!E1202/'Absolute counts'!E$1246*10000</f>
        <v>0</v>
      </c>
      <c r="F1202" s="14">
        <f>'Absolute counts'!F1202/'Absolute counts'!F$1246*10000</f>
        <v>0</v>
      </c>
      <c r="G1202" s="14">
        <f>'Absolute counts'!G1202/'Absolute counts'!G$1246*10000</f>
        <v>0</v>
      </c>
      <c r="H1202" s="14">
        <f>'Absolute counts'!H1202/'Absolute counts'!H$1246*10000</f>
        <v>0</v>
      </c>
      <c r="I1202" s="14">
        <f>'Absolute counts'!I1202/'Absolute counts'!I$1246*10000</f>
        <v>0</v>
      </c>
      <c r="J1202" s="14">
        <f>'Absolute counts'!J1202/'Absolute counts'!J$1246*10000</f>
        <v>0</v>
      </c>
      <c r="K1202" s="14">
        <f>'Absolute counts'!K1202/'Absolute counts'!K$1246*10000</f>
        <v>0</v>
      </c>
      <c r="L1202" s="14">
        <f>'Absolute counts'!L1202/'Absolute counts'!L$1246*10000</f>
        <v>0</v>
      </c>
      <c r="M1202">
        <f>'Absolute counts'!M1202/'Absolute counts'!M$1246*10000</f>
        <v>0</v>
      </c>
      <c r="N1202">
        <f>'Absolute counts'!N1202/'Absolute counts'!N$1246*10000</f>
        <v>0</v>
      </c>
      <c r="O1202">
        <f>'Absolute counts'!O1202/'Absolute counts'!O$1246*10000</f>
        <v>0</v>
      </c>
      <c r="P1202">
        <f>'Absolute counts'!P1202/'Absolute counts'!P$1246*10000</f>
        <v>0</v>
      </c>
      <c r="Q1202">
        <f t="shared" si="72"/>
        <v>0</v>
      </c>
      <c r="R1202" t="str">
        <f t="shared" si="73"/>
        <v/>
      </c>
      <c r="S1202">
        <f t="shared" si="74"/>
        <v>0</v>
      </c>
      <c r="T1202">
        <f t="shared" si="75"/>
        <v>0</v>
      </c>
    </row>
    <row r="1203" spans="1:20" x14ac:dyDescent="0.25">
      <c r="A1203">
        <v>2382</v>
      </c>
      <c r="B1203" t="s">
        <v>485</v>
      </c>
      <c r="C1203">
        <v>37700</v>
      </c>
      <c r="D1203">
        <v>2375</v>
      </c>
      <c r="E1203" s="14">
        <f>'Absolute counts'!E1203/'Absolute counts'!E$1246*10000</f>
        <v>50.455869126167556</v>
      </c>
      <c r="F1203" s="14">
        <f>'Absolute counts'!F1203/'Absolute counts'!F$1246*10000</f>
        <v>36.300780285411747</v>
      </c>
      <c r="G1203" s="14">
        <f>'Absolute counts'!G1203/'Absolute counts'!G$1246*10000</f>
        <v>19.660889829373478</v>
      </c>
      <c r="H1203" s="14">
        <f>'Absolute counts'!H1203/'Absolute counts'!H$1246*10000</f>
        <v>85.752195306557041</v>
      </c>
      <c r="I1203" s="14">
        <f>'Absolute counts'!I1203/'Absolute counts'!I$1246*10000</f>
        <v>86.641032690100516</v>
      </c>
      <c r="J1203" s="14">
        <f>'Absolute counts'!J1203/'Absolute counts'!J$1246*10000</f>
        <v>38.278717728129863</v>
      </c>
      <c r="K1203" s="14">
        <f>'Absolute counts'!K1203/'Absolute counts'!K$1246*10000</f>
        <v>45.216909796432084</v>
      </c>
      <c r="L1203" s="14">
        <f>'Absolute counts'!L1203/'Absolute counts'!L$1246*10000</f>
        <v>22.211248727690496</v>
      </c>
      <c r="M1203">
        <f>'Absolute counts'!M1203/'Absolute counts'!M$1246*10000</f>
        <v>36.738023343057904</v>
      </c>
      <c r="N1203">
        <f>'Absolute counts'!N1203/'Absolute counts'!N$1246*10000</f>
        <v>84.79539652861375</v>
      </c>
      <c r="O1203">
        <f>'Absolute counts'!O1203/'Absolute counts'!O$1246*10000</f>
        <v>21.760030013834502</v>
      </c>
      <c r="P1203">
        <f>'Absolute counts'!P1203/'Absolute counts'!P$1246*10000</f>
        <v>47.065342809593169</v>
      </c>
      <c r="Q1203">
        <f t="shared" si="72"/>
        <v>1</v>
      </c>
      <c r="R1203">
        <f t="shared" si="73"/>
        <v>0.55118746155354192</v>
      </c>
      <c r="S1203">
        <f t="shared" si="74"/>
        <v>51.758056394596046</v>
      </c>
      <c r="T1203">
        <f t="shared" si="75"/>
        <v>42.51400828455796</v>
      </c>
    </row>
    <row r="1204" spans="1:20" x14ac:dyDescent="0.25">
      <c r="A1204">
        <v>2391</v>
      </c>
      <c r="B1204" t="s">
        <v>1227</v>
      </c>
      <c r="C1204">
        <v>37800</v>
      </c>
      <c r="D1204">
        <v>2382</v>
      </c>
      <c r="E1204" s="14">
        <f>'Absolute counts'!E1204/'Absolute counts'!E$1246*10000</f>
        <v>0</v>
      </c>
      <c r="F1204" s="14">
        <f>'Absolute counts'!F1204/'Absolute counts'!F$1246*10000</f>
        <v>0</v>
      </c>
      <c r="G1204" s="14">
        <f>'Absolute counts'!G1204/'Absolute counts'!G$1246*10000</f>
        <v>0</v>
      </c>
      <c r="H1204" s="14">
        <f>'Absolute counts'!H1204/'Absolute counts'!H$1246*10000</f>
        <v>0</v>
      </c>
      <c r="I1204" s="14">
        <f>'Absolute counts'!I1204/'Absolute counts'!I$1246*10000</f>
        <v>0</v>
      </c>
      <c r="J1204" s="14">
        <f>'Absolute counts'!J1204/'Absolute counts'!J$1246*10000</f>
        <v>0</v>
      </c>
      <c r="K1204" s="14">
        <f>'Absolute counts'!K1204/'Absolute counts'!K$1246*10000</f>
        <v>0</v>
      </c>
      <c r="L1204" s="14">
        <f>'Absolute counts'!L1204/'Absolute counts'!L$1246*10000</f>
        <v>0</v>
      </c>
      <c r="M1204">
        <f>'Absolute counts'!M1204/'Absolute counts'!M$1246*10000</f>
        <v>0</v>
      </c>
      <c r="N1204">
        <f>'Absolute counts'!N1204/'Absolute counts'!N$1246*10000</f>
        <v>0</v>
      </c>
      <c r="O1204">
        <f>'Absolute counts'!O1204/'Absolute counts'!O$1246*10000</f>
        <v>0</v>
      </c>
      <c r="P1204">
        <f>'Absolute counts'!P1204/'Absolute counts'!P$1246*10000</f>
        <v>0</v>
      </c>
      <c r="Q1204">
        <f t="shared" si="72"/>
        <v>0</v>
      </c>
      <c r="R1204" t="str">
        <f t="shared" si="73"/>
        <v/>
      </c>
      <c r="S1204">
        <f t="shared" si="74"/>
        <v>0</v>
      </c>
      <c r="T1204">
        <f t="shared" si="75"/>
        <v>0</v>
      </c>
    </row>
    <row r="1205" spans="1:20" x14ac:dyDescent="0.25">
      <c r="A1205">
        <v>2399</v>
      </c>
      <c r="B1205" t="s">
        <v>1228</v>
      </c>
      <c r="C1205">
        <v>37900</v>
      </c>
      <c r="D1205">
        <v>2382</v>
      </c>
      <c r="E1205" s="14">
        <f>'Absolute counts'!E1205/'Absolute counts'!E$1246*10000</f>
        <v>0</v>
      </c>
      <c r="F1205" s="14">
        <f>'Absolute counts'!F1205/'Absolute counts'!F$1246*10000</f>
        <v>0</v>
      </c>
      <c r="G1205" s="14">
        <f>'Absolute counts'!G1205/'Absolute counts'!G$1246*10000</f>
        <v>0</v>
      </c>
      <c r="H1205" s="14">
        <f>'Absolute counts'!H1205/'Absolute counts'!H$1246*10000</f>
        <v>0</v>
      </c>
      <c r="I1205" s="14">
        <f>'Absolute counts'!I1205/'Absolute counts'!I$1246*10000</f>
        <v>0</v>
      </c>
      <c r="J1205" s="14">
        <f>'Absolute counts'!J1205/'Absolute counts'!J$1246*10000</f>
        <v>0</v>
      </c>
      <c r="K1205" s="14">
        <f>'Absolute counts'!K1205/'Absolute counts'!K$1246*10000</f>
        <v>0</v>
      </c>
      <c r="L1205" s="14">
        <f>'Absolute counts'!L1205/'Absolute counts'!L$1246*10000</f>
        <v>0</v>
      </c>
      <c r="M1205">
        <f>'Absolute counts'!M1205/'Absolute counts'!M$1246*10000</f>
        <v>0</v>
      </c>
      <c r="N1205">
        <f>'Absolute counts'!N1205/'Absolute counts'!N$1246*10000</f>
        <v>0</v>
      </c>
      <c r="O1205">
        <f>'Absolute counts'!O1205/'Absolute counts'!O$1246*10000</f>
        <v>0</v>
      </c>
      <c r="P1205">
        <f>'Absolute counts'!P1205/'Absolute counts'!P$1246*10000</f>
        <v>0</v>
      </c>
      <c r="Q1205">
        <f t="shared" si="72"/>
        <v>0</v>
      </c>
      <c r="R1205" t="str">
        <f t="shared" si="73"/>
        <v/>
      </c>
      <c r="S1205">
        <f t="shared" si="74"/>
        <v>0</v>
      </c>
      <c r="T1205">
        <f t="shared" si="75"/>
        <v>0</v>
      </c>
    </row>
    <row r="1206" spans="1:20" x14ac:dyDescent="0.25">
      <c r="A1206">
        <v>2407</v>
      </c>
      <c r="B1206" t="s">
        <v>1229</v>
      </c>
      <c r="C1206">
        <v>38000</v>
      </c>
      <c r="D1206">
        <v>2382</v>
      </c>
      <c r="E1206" s="14">
        <f>'Absolute counts'!E1206/'Absolute counts'!E$1246*10000</f>
        <v>0</v>
      </c>
      <c r="F1206" s="14">
        <f>'Absolute counts'!F1206/'Absolute counts'!F$1246*10000</f>
        <v>0</v>
      </c>
      <c r="G1206" s="14">
        <f>'Absolute counts'!G1206/'Absolute counts'!G$1246*10000</f>
        <v>0</v>
      </c>
      <c r="H1206" s="14">
        <f>'Absolute counts'!H1206/'Absolute counts'!H$1246*10000</f>
        <v>0</v>
      </c>
      <c r="I1206" s="14">
        <f>'Absolute counts'!I1206/'Absolute counts'!I$1246*10000</f>
        <v>0</v>
      </c>
      <c r="J1206" s="14">
        <f>'Absolute counts'!J1206/'Absolute counts'!J$1246*10000</f>
        <v>0</v>
      </c>
      <c r="K1206" s="14">
        <f>'Absolute counts'!K1206/'Absolute counts'!K$1246*10000</f>
        <v>0</v>
      </c>
      <c r="L1206" s="14">
        <f>'Absolute counts'!L1206/'Absolute counts'!L$1246*10000</f>
        <v>0</v>
      </c>
      <c r="M1206">
        <f>'Absolute counts'!M1206/'Absolute counts'!M$1246*10000</f>
        <v>0</v>
      </c>
      <c r="N1206">
        <f>'Absolute counts'!N1206/'Absolute counts'!N$1246*10000</f>
        <v>0</v>
      </c>
      <c r="O1206">
        <f>'Absolute counts'!O1206/'Absolute counts'!O$1246*10000</f>
        <v>0</v>
      </c>
      <c r="P1206">
        <f>'Absolute counts'!P1206/'Absolute counts'!P$1246*10000</f>
        <v>0</v>
      </c>
      <c r="Q1206">
        <f t="shared" si="72"/>
        <v>0</v>
      </c>
      <c r="R1206" t="str">
        <f t="shared" si="73"/>
        <v/>
      </c>
      <c r="S1206">
        <f t="shared" si="74"/>
        <v>0</v>
      </c>
      <c r="T1206">
        <f t="shared" si="75"/>
        <v>0</v>
      </c>
    </row>
    <row r="1207" spans="1:20" x14ac:dyDescent="0.25">
      <c r="A1207">
        <v>2415</v>
      </c>
      <c r="B1207" t="s">
        <v>1230</v>
      </c>
      <c r="C1207">
        <v>38100</v>
      </c>
      <c r="D1207">
        <v>2382</v>
      </c>
      <c r="E1207" s="14">
        <f>'Absolute counts'!E1207/'Absolute counts'!E$1246*10000</f>
        <v>0</v>
      </c>
      <c r="F1207" s="14">
        <f>'Absolute counts'!F1207/'Absolute counts'!F$1246*10000</f>
        <v>0</v>
      </c>
      <c r="G1207" s="14">
        <f>'Absolute counts'!G1207/'Absolute counts'!G$1246*10000</f>
        <v>0</v>
      </c>
      <c r="H1207" s="14">
        <f>'Absolute counts'!H1207/'Absolute counts'!H$1246*10000</f>
        <v>0</v>
      </c>
      <c r="I1207" s="14">
        <f>'Absolute counts'!I1207/'Absolute counts'!I$1246*10000</f>
        <v>0</v>
      </c>
      <c r="J1207" s="14">
        <f>'Absolute counts'!J1207/'Absolute counts'!J$1246*10000</f>
        <v>0</v>
      </c>
      <c r="K1207" s="14">
        <f>'Absolute counts'!K1207/'Absolute counts'!K$1246*10000</f>
        <v>0</v>
      </c>
      <c r="L1207" s="14">
        <f>'Absolute counts'!L1207/'Absolute counts'!L$1246*10000</f>
        <v>0</v>
      </c>
      <c r="M1207">
        <f>'Absolute counts'!M1207/'Absolute counts'!M$1246*10000</f>
        <v>0</v>
      </c>
      <c r="N1207">
        <f>'Absolute counts'!N1207/'Absolute counts'!N$1246*10000</f>
        <v>0</v>
      </c>
      <c r="O1207">
        <f>'Absolute counts'!O1207/'Absolute counts'!O$1246*10000</f>
        <v>0</v>
      </c>
      <c r="P1207">
        <f>'Absolute counts'!P1207/'Absolute counts'!P$1246*10000</f>
        <v>0</v>
      </c>
      <c r="Q1207">
        <f t="shared" si="72"/>
        <v>0</v>
      </c>
      <c r="R1207" t="str">
        <f t="shared" si="73"/>
        <v/>
      </c>
      <c r="S1207">
        <f t="shared" si="74"/>
        <v>0</v>
      </c>
      <c r="T1207">
        <f t="shared" si="75"/>
        <v>0</v>
      </c>
    </row>
    <row r="1208" spans="1:20" x14ac:dyDescent="0.25">
      <c r="A1208">
        <v>2423</v>
      </c>
      <c r="B1208" t="s">
        <v>486</v>
      </c>
      <c r="C1208">
        <v>38200</v>
      </c>
      <c r="D1208">
        <v>2375</v>
      </c>
      <c r="E1208" s="14">
        <f>'Absolute counts'!E1208/'Absolute counts'!E$1246*10000</f>
        <v>3.311820060100819</v>
      </c>
      <c r="F1208" s="14">
        <f>'Absolute counts'!F1208/'Absolute counts'!F$1246*10000</f>
        <v>0.58594649192440174</v>
      </c>
      <c r="G1208" s="14">
        <f>'Absolute counts'!G1208/'Absolute counts'!G$1246*10000</f>
        <v>1.4821560906793811</v>
      </c>
      <c r="H1208" s="14">
        <f>'Absolute counts'!H1208/'Absolute counts'!H$1246*10000</f>
        <v>4.837342452563143</v>
      </c>
      <c r="I1208" s="14">
        <f>'Absolute counts'!I1208/'Absolute counts'!I$1246*10000</f>
        <v>11.489675934429949</v>
      </c>
      <c r="J1208" s="14">
        <f>'Absolute counts'!J1208/'Absolute counts'!J$1246*10000</f>
        <v>1.2600258957046151</v>
      </c>
      <c r="K1208" s="14">
        <f>'Absolute counts'!K1208/'Absolute counts'!K$1246*10000</f>
        <v>2.500278985932046</v>
      </c>
      <c r="L1208" s="14">
        <f>'Absolute counts'!L1208/'Absolute counts'!L$1246*10000</f>
        <v>1.7535196363966179</v>
      </c>
      <c r="M1208">
        <f>'Absolute counts'!M1208/'Absolute counts'!M$1246*10000</f>
        <v>2.6781753243965416</v>
      </c>
      <c r="N1208">
        <f>'Absolute counts'!N1208/'Absolute counts'!N$1246*10000</f>
        <v>13.74552843446115</v>
      </c>
      <c r="O1208">
        <f>'Absolute counts'!O1208/'Absolute counts'!O$1246*10000</f>
        <v>1.0598635308462494</v>
      </c>
      <c r="P1208">
        <f>'Absolute counts'!P1208/'Absolute counts'!P$1246*10000</f>
        <v>3.0258895841953777</v>
      </c>
      <c r="Q1208">
        <f t="shared" si="72"/>
        <v>1</v>
      </c>
      <c r="R1208">
        <f t="shared" si="73"/>
        <v>0.75892454876537263</v>
      </c>
      <c r="S1208">
        <f t="shared" si="74"/>
        <v>3.6381779873334792</v>
      </c>
      <c r="T1208">
        <f t="shared" si="75"/>
        <v>4.4525953020591871</v>
      </c>
    </row>
    <row r="1209" spans="1:20" x14ac:dyDescent="0.25">
      <c r="A1209">
        <v>2431</v>
      </c>
      <c r="B1209" t="s">
        <v>1231</v>
      </c>
      <c r="C1209">
        <v>38300</v>
      </c>
      <c r="D1209">
        <v>2423</v>
      </c>
      <c r="E1209" s="14">
        <f>'Absolute counts'!E1209/'Absolute counts'!E$1246*10000</f>
        <v>0</v>
      </c>
      <c r="F1209" s="14">
        <f>'Absolute counts'!F1209/'Absolute counts'!F$1246*10000</f>
        <v>0</v>
      </c>
      <c r="G1209" s="14">
        <f>'Absolute counts'!G1209/'Absolute counts'!G$1246*10000</f>
        <v>0</v>
      </c>
      <c r="H1209" s="14">
        <f>'Absolute counts'!H1209/'Absolute counts'!H$1246*10000</f>
        <v>0</v>
      </c>
      <c r="I1209" s="14">
        <f>'Absolute counts'!I1209/'Absolute counts'!I$1246*10000</f>
        <v>0</v>
      </c>
      <c r="J1209" s="14">
        <f>'Absolute counts'!J1209/'Absolute counts'!J$1246*10000</f>
        <v>0</v>
      </c>
      <c r="K1209" s="14">
        <f>'Absolute counts'!K1209/'Absolute counts'!K$1246*10000</f>
        <v>0</v>
      </c>
      <c r="L1209" s="14">
        <f>'Absolute counts'!L1209/'Absolute counts'!L$1246*10000</f>
        <v>0</v>
      </c>
      <c r="M1209">
        <f>'Absolute counts'!M1209/'Absolute counts'!M$1246*10000</f>
        <v>0</v>
      </c>
      <c r="N1209">
        <f>'Absolute counts'!N1209/'Absolute counts'!N$1246*10000</f>
        <v>0</v>
      </c>
      <c r="O1209">
        <f>'Absolute counts'!O1209/'Absolute counts'!O$1246*10000</f>
        <v>0</v>
      </c>
      <c r="P1209">
        <f>'Absolute counts'!P1209/'Absolute counts'!P$1246*10000</f>
        <v>0</v>
      </c>
      <c r="Q1209">
        <f t="shared" si="72"/>
        <v>0</v>
      </c>
      <c r="R1209" t="str">
        <f t="shared" si="73"/>
        <v/>
      </c>
      <c r="S1209">
        <f t="shared" si="74"/>
        <v>0</v>
      </c>
      <c r="T1209">
        <f t="shared" si="75"/>
        <v>0</v>
      </c>
    </row>
    <row r="1210" spans="1:20" x14ac:dyDescent="0.25">
      <c r="A1210">
        <v>2438</v>
      </c>
      <c r="B1210" t="s">
        <v>1232</v>
      </c>
      <c r="C1210">
        <v>38400</v>
      </c>
      <c r="D1210">
        <v>2423</v>
      </c>
      <c r="E1210" s="14">
        <f>'Absolute counts'!E1210/'Absolute counts'!E$1246*10000</f>
        <v>0</v>
      </c>
      <c r="F1210" s="14">
        <f>'Absolute counts'!F1210/'Absolute counts'!F$1246*10000</f>
        <v>0</v>
      </c>
      <c r="G1210" s="14">
        <f>'Absolute counts'!G1210/'Absolute counts'!G$1246*10000</f>
        <v>0</v>
      </c>
      <c r="H1210" s="14">
        <f>'Absolute counts'!H1210/'Absolute counts'!H$1246*10000</f>
        <v>0</v>
      </c>
      <c r="I1210" s="14">
        <f>'Absolute counts'!I1210/'Absolute counts'!I$1246*10000</f>
        <v>0</v>
      </c>
      <c r="J1210" s="14">
        <f>'Absolute counts'!J1210/'Absolute counts'!J$1246*10000</f>
        <v>0</v>
      </c>
      <c r="K1210" s="14">
        <f>'Absolute counts'!K1210/'Absolute counts'!K$1246*10000</f>
        <v>0</v>
      </c>
      <c r="L1210" s="14">
        <f>'Absolute counts'!L1210/'Absolute counts'!L$1246*10000</f>
        <v>0</v>
      </c>
      <c r="M1210">
        <f>'Absolute counts'!M1210/'Absolute counts'!M$1246*10000</f>
        <v>0</v>
      </c>
      <c r="N1210">
        <f>'Absolute counts'!N1210/'Absolute counts'!N$1246*10000</f>
        <v>0</v>
      </c>
      <c r="O1210">
        <f>'Absolute counts'!O1210/'Absolute counts'!O$1246*10000</f>
        <v>0</v>
      </c>
      <c r="P1210">
        <f>'Absolute counts'!P1210/'Absolute counts'!P$1246*10000</f>
        <v>0</v>
      </c>
      <c r="Q1210">
        <f t="shared" si="72"/>
        <v>0</v>
      </c>
      <c r="R1210" t="str">
        <f t="shared" si="73"/>
        <v/>
      </c>
      <c r="S1210">
        <f t="shared" si="74"/>
        <v>0</v>
      </c>
      <c r="T1210">
        <f t="shared" si="75"/>
        <v>0</v>
      </c>
    </row>
    <row r="1211" spans="1:20" x14ac:dyDescent="0.25">
      <c r="A1211">
        <v>2446</v>
      </c>
      <c r="B1211" t="s">
        <v>1233</v>
      </c>
      <c r="C1211">
        <v>38500</v>
      </c>
      <c r="D1211">
        <v>2423</v>
      </c>
      <c r="E1211" s="14">
        <f>'Absolute counts'!E1211/'Absolute counts'!E$1246*10000</f>
        <v>0</v>
      </c>
      <c r="F1211" s="14">
        <f>'Absolute counts'!F1211/'Absolute counts'!F$1246*10000</f>
        <v>0</v>
      </c>
      <c r="G1211" s="14">
        <f>'Absolute counts'!G1211/'Absolute counts'!G$1246*10000</f>
        <v>0</v>
      </c>
      <c r="H1211" s="14">
        <f>'Absolute counts'!H1211/'Absolute counts'!H$1246*10000</f>
        <v>0</v>
      </c>
      <c r="I1211" s="14">
        <f>'Absolute counts'!I1211/'Absolute counts'!I$1246*10000</f>
        <v>0</v>
      </c>
      <c r="J1211" s="14">
        <f>'Absolute counts'!J1211/'Absolute counts'!J$1246*10000</f>
        <v>0</v>
      </c>
      <c r="K1211" s="14">
        <f>'Absolute counts'!K1211/'Absolute counts'!K$1246*10000</f>
        <v>0</v>
      </c>
      <c r="L1211" s="14">
        <f>'Absolute counts'!L1211/'Absolute counts'!L$1246*10000</f>
        <v>0</v>
      </c>
      <c r="M1211">
        <f>'Absolute counts'!M1211/'Absolute counts'!M$1246*10000</f>
        <v>0</v>
      </c>
      <c r="N1211">
        <f>'Absolute counts'!N1211/'Absolute counts'!N$1246*10000</f>
        <v>0</v>
      </c>
      <c r="O1211">
        <f>'Absolute counts'!O1211/'Absolute counts'!O$1246*10000</f>
        <v>0</v>
      </c>
      <c r="P1211">
        <f>'Absolute counts'!P1211/'Absolute counts'!P$1246*10000</f>
        <v>0</v>
      </c>
      <c r="Q1211">
        <f t="shared" si="72"/>
        <v>0</v>
      </c>
      <c r="R1211" t="str">
        <f t="shared" si="73"/>
        <v/>
      </c>
      <c r="S1211">
        <f t="shared" si="74"/>
        <v>0</v>
      </c>
      <c r="T1211">
        <f t="shared" si="75"/>
        <v>0</v>
      </c>
    </row>
    <row r="1212" spans="1:20" x14ac:dyDescent="0.25">
      <c r="A1212">
        <v>2454</v>
      </c>
      <c r="B1212" t="s">
        <v>1234</v>
      </c>
      <c r="C1212">
        <v>38600</v>
      </c>
      <c r="D1212">
        <v>2423</v>
      </c>
      <c r="E1212" s="14">
        <f>'Absolute counts'!E1212/'Absolute counts'!E$1246*10000</f>
        <v>0</v>
      </c>
      <c r="F1212" s="14">
        <f>'Absolute counts'!F1212/'Absolute counts'!F$1246*10000</f>
        <v>0</v>
      </c>
      <c r="G1212" s="14">
        <f>'Absolute counts'!G1212/'Absolute counts'!G$1246*10000</f>
        <v>0</v>
      </c>
      <c r="H1212" s="14">
        <f>'Absolute counts'!H1212/'Absolute counts'!H$1246*10000</f>
        <v>0</v>
      </c>
      <c r="I1212" s="14">
        <f>'Absolute counts'!I1212/'Absolute counts'!I$1246*10000</f>
        <v>0</v>
      </c>
      <c r="J1212" s="14">
        <f>'Absolute counts'!J1212/'Absolute counts'!J$1246*10000</f>
        <v>0</v>
      </c>
      <c r="K1212" s="14">
        <f>'Absolute counts'!K1212/'Absolute counts'!K$1246*10000</f>
        <v>0</v>
      </c>
      <c r="L1212" s="14">
        <f>'Absolute counts'!L1212/'Absolute counts'!L$1246*10000</f>
        <v>0</v>
      </c>
      <c r="M1212">
        <f>'Absolute counts'!M1212/'Absolute counts'!M$1246*10000</f>
        <v>0</v>
      </c>
      <c r="N1212">
        <f>'Absolute counts'!N1212/'Absolute counts'!N$1246*10000</f>
        <v>0</v>
      </c>
      <c r="O1212">
        <f>'Absolute counts'!O1212/'Absolute counts'!O$1246*10000</f>
        <v>0</v>
      </c>
      <c r="P1212">
        <f>'Absolute counts'!P1212/'Absolute counts'!P$1246*10000</f>
        <v>0</v>
      </c>
      <c r="Q1212">
        <f t="shared" si="72"/>
        <v>0</v>
      </c>
      <c r="R1212" t="str">
        <f t="shared" si="73"/>
        <v/>
      </c>
      <c r="S1212">
        <f t="shared" si="74"/>
        <v>0</v>
      </c>
      <c r="T1212">
        <f t="shared" si="75"/>
        <v>0</v>
      </c>
    </row>
    <row r="1213" spans="1:20" x14ac:dyDescent="0.25">
      <c r="A1213">
        <v>2463</v>
      </c>
      <c r="B1213" t="s">
        <v>487</v>
      </c>
      <c r="C1213">
        <v>38700</v>
      </c>
      <c r="D1213">
        <v>2375</v>
      </c>
      <c r="E1213" s="14">
        <f>'Absolute counts'!E1213/'Absolute counts'!E$1246*10000</f>
        <v>32.513938695305583</v>
      </c>
      <c r="F1213" s="14">
        <f>'Absolute counts'!F1213/'Absolute counts'!F$1246*10000</f>
        <v>13.267502710002525</v>
      </c>
      <c r="G1213" s="14">
        <f>'Absolute counts'!G1213/'Absolute counts'!G$1246*10000</f>
        <v>14.500129465441656</v>
      </c>
      <c r="H1213" s="14">
        <f>'Absolute counts'!H1213/'Absolute counts'!H$1246*10000</f>
        <v>14.443358458520553</v>
      </c>
      <c r="I1213" s="14">
        <f>'Absolute counts'!I1213/'Absolute counts'!I$1246*10000</f>
        <v>50.507727793304184</v>
      </c>
      <c r="J1213" s="14">
        <f>'Absolute counts'!J1213/'Absolute counts'!J$1246*10000</f>
        <v>19.247981786108433</v>
      </c>
      <c r="K1213" s="14">
        <f>'Absolute counts'!K1213/'Absolute counts'!K$1246*10000</f>
        <v>26.584887296746388</v>
      </c>
      <c r="L1213" s="14">
        <f>'Absolute counts'!L1213/'Absolute counts'!L$1246*10000</f>
        <v>21.868606959658969</v>
      </c>
      <c r="M1213">
        <f>'Absolute counts'!M1213/'Absolute counts'!M$1246*10000</f>
        <v>12.573113164151705</v>
      </c>
      <c r="N1213">
        <f>'Absolute counts'!N1213/'Absolute counts'!N$1246*10000</f>
        <v>68.488589503880334</v>
      </c>
      <c r="O1213">
        <f>'Absolute counts'!O1213/'Absolute counts'!O$1246*10000</f>
        <v>9.4731165146434684</v>
      </c>
      <c r="P1213">
        <f>'Absolute counts'!P1213/'Absolute counts'!P$1246*10000</f>
        <v>34.67924658995004</v>
      </c>
      <c r="Q1213">
        <f t="shared" si="72"/>
        <v>1</v>
      </c>
      <c r="R1213">
        <f t="shared" si="73"/>
        <v>0.65423071852990344</v>
      </c>
      <c r="S1213">
        <f t="shared" si="74"/>
        <v>24.437932315061328</v>
      </c>
      <c r="T1213">
        <f t="shared" si="75"/>
        <v>29.416534546456898</v>
      </c>
    </row>
    <row r="1214" spans="1:20" x14ac:dyDescent="0.25">
      <c r="A1214">
        <v>2471</v>
      </c>
      <c r="B1214" t="s">
        <v>1235</v>
      </c>
      <c r="C1214">
        <v>38800</v>
      </c>
      <c r="D1214">
        <v>2463</v>
      </c>
      <c r="E1214" s="14">
        <f>'Absolute counts'!E1214/'Absolute counts'!E$1246*10000</f>
        <v>0</v>
      </c>
      <c r="F1214" s="14">
        <f>'Absolute counts'!F1214/'Absolute counts'!F$1246*10000</f>
        <v>0</v>
      </c>
      <c r="G1214" s="14">
        <f>'Absolute counts'!G1214/'Absolute counts'!G$1246*10000</f>
        <v>0</v>
      </c>
      <c r="H1214" s="14">
        <f>'Absolute counts'!H1214/'Absolute counts'!H$1246*10000</f>
        <v>0</v>
      </c>
      <c r="I1214" s="14">
        <f>'Absolute counts'!I1214/'Absolute counts'!I$1246*10000</f>
        <v>0</v>
      </c>
      <c r="J1214" s="14">
        <f>'Absolute counts'!J1214/'Absolute counts'!J$1246*10000</f>
        <v>0</v>
      </c>
      <c r="K1214" s="14">
        <f>'Absolute counts'!K1214/'Absolute counts'!K$1246*10000</f>
        <v>0</v>
      </c>
      <c r="L1214" s="14">
        <f>'Absolute counts'!L1214/'Absolute counts'!L$1246*10000</f>
        <v>0</v>
      </c>
      <c r="M1214">
        <f>'Absolute counts'!M1214/'Absolute counts'!M$1246*10000</f>
        <v>0</v>
      </c>
      <c r="N1214">
        <f>'Absolute counts'!N1214/'Absolute counts'!N$1246*10000</f>
        <v>0</v>
      </c>
      <c r="O1214">
        <f>'Absolute counts'!O1214/'Absolute counts'!O$1246*10000</f>
        <v>0</v>
      </c>
      <c r="P1214">
        <f>'Absolute counts'!P1214/'Absolute counts'!P$1246*10000</f>
        <v>0</v>
      </c>
      <c r="Q1214">
        <f t="shared" si="72"/>
        <v>0</v>
      </c>
      <c r="R1214" t="str">
        <f t="shared" si="73"/>
        <v/>
      </c>
      <c r="S1214">
        <f t="shared" si="74"/>
        <v>0</v>
      </c>
      <c r="T1214">
        <f t="shared" si="75"/>
        <v>0</v>
      </c>
    </row>
    <row r="1215" spans="1:20" x14ac:dyDescent="0.25">
      <c r="A1215">
        <v>2479</v>
      </c>
      <c r="B1215" t="s">
        <v>1236</v>
      </c>
      <c r="C1215">
        <v>38900</v>
      </c>
      <c r="D1215">
        <v>2463</v>
      </c>
      <c r="E1215" s="14">
        <f>'Absolute counts'!E1215/'Absolute counts'!E$1246*10000</f>
        <v>0</v>
      </c>
      <c r="F1215" s="14">
        <f>'Absolute counts'!F1215/'Absolute counts'!F$1246*10000</f>
        <v>0</v>
      </c>
      <c r="G1215" s="14">
        <f>'Absolute counts'!G1215/'Absolute counts'!G$1246*10000</f>
        <v>0</v>
      </c>
      <c r="H1215" s="14">
        <f>'Absolute counts'!H1215/'Absolute counts'!H$1246*10000</f>
        <v>0</v>
      </c>
      <c r="I1215" s="14">
        <f>'Absolute counts'!I1215/'Absolute counts'!I$1246*10000</f>
        <v>0</v>
      </c>
      <c r="J1215" s="14">
        <f>'Absolute counts'!J1215/'Absolute counts'!J$1246*10000</f>
        <v>0</v>
      </c>
      <c r="K1215" s="14">
        <f>'Absolute counts'!K1215/'Absolute counts'!K$1246*10000</f>
        <v>0</v>
      </c>
      <c r="L1215" s="14">
        <f>'Absolute counts'!L1215/'Absolute counts'!L$1246*10000</f>
        <v>0</v>
      </c>
      <c r="M1215">
        <f>'Absolute counts'!M1215/'Absolute counts'!M$1246*10000</f>
        <v>0</v>
      </c>
      <c r="N1215">
        <f>'Absolute counts'!N1215/'Absolute counts'!N$1246*10000</f>
        <v>0</v>
      </c>
      <c r="O1215">
        <f>'Absolute counts'!O1215/'Absolute counts'!O$1246*10000</f>
        <v>0</v>
      </c>
      <c r="P1215">
        <f>'Absolute counts'!P1215/'Absolute counts'!P$1246*10000</f>
        <v>0</v>
      </c>
      <c r="Q1215">
        <f t="shared" si="72"/>
        <v>0</v>
      </c>
      <c r="R1215" t="str">
        <f t="shared" si="73"/>
        <v/>
      </c>
      <c r="S1215">
        <f t="shared" si="74"/>
        <v>0</v>
      </c>
      <c r="T1215">
        <f t="shared" si="75"/>
        <v>0</v>
      </c>
    </row>
    <row r="1216" spans="1:20" x14ac:dyDescent="0.25">
      <c r="A1216">
        <v>2486</v>
      </c>
      <c r="B1216" t="s">
        <v>1237</v>
      </c>
      <c r="C1216">
        <v>39000</v>
      </c>
      <c r="D1216">
        <v>2463</v>
      </c>
      <c r="E1216" s="14">
        <f>'Absolute counts'!E1216/'Absolute counts'!E$1246*10000</f>
        <v>0</v>
      </c>
      <c r="F1216" s="14">
        <f>'Absolute counts'!F1216/'Absolute counts'!F$1246*10000</f>
        <v>0</v>
      </c>
      <c r="G1216" s="14">
        <f>'Absolute counts'!G1216/'Absolute counts'!G$1246*10000</f>
        <v>0</v>
      </c>
      <c r="H1216" s="14">
        <f>'Absolute counts'!H1216/'Absolute counts'!H$1246*10000</f>
        <v>0</v>
      </c>
      <c r="I1216" s="14">
        <f>'Absolute counts'!I1216/'Absolute counts'!I$1246*10000</f>
        <v>0</v>
      </c>
      <c r="J1216" s="14">
        <f>'Absolute counts'!J1216/'Absolute counts'!J$1246*10000</f>
        <v>0</v>
      </c>
      <c r="K1216" s="14">
        <f>'Absolute counts'!K1216/'Absolute counts'!K$1246*10000</f>
        <v>0</v>
      </c>
      <c r="L1216" s="14">
        <f>'Absolute counts'!L1216/'Absolute counts'!L$1246*10000</f>
        <v>0</v>
      </c>
      <c r="M1216">
        <f>'Absolute counts'!M1216/'Absolute counts'!M$1246*10000</f>
        <v>0</v>
      </c>
      <c r="N1216">
        <f>'Absolute counts'!N1216/'Absolute counts'!N$1246*10000</f>
        <v>0</v>
      </c>
      <c r="O1216">
        <f>'Absolute counts'!O1216/'Absolute counts'!O$1246*10000</f>
        <v>0</v>
      </c>
      <c r="P1216">
        <f>'Absolute counts'!P1216/'Absolute counts'!P$1246*10000</f>
        <v>0</v>
      </c>
      <c r="Q1216">
        <f t="shared" si="72"/>
        <v>0</v>
      </c>
      <c r="R1216" t="str">
        <f t="shared" si="73"/>
        <v/>
      </c>
      <c r="S1216">
        <f t="shared" si="74"/>
        <v>0</v>
      </c>
      <c r="T1216">
        <f t="shared" si="75"/>
        <v>0</v>
      </c>
    </row>
    <row r="1217" spans="1:20" x14ac:dyDescent="0.25">
      <c r="A1217">
        <v>2495</v>
      </c>
      <c r="B1217" t="s">
        <v>1238</v>
      </c>
      <c r="C1217">
        <v>39100</v>
      </c>
      <c r="D1217">
        <v>2463</v>
      </c>
      <c r="E1217" s="14">
        <f>'Absolute counts'!E1217/'Absolute counts'!E$1246*10000</f>
        <v>0</v>
      </c>
      <c r="F1217" s="14">
        <f>'Absolute counts'!F1217/'Absolute counts'!F$1246*10000</f>
        <v>0</v>
      </c>
      <c r="G1217" s="14">
        <f>'Absolute counts'!G1217/'Absolute counts'!G$1246*10000</f>
        <v>0</v>
      </c>
      <c r="H1217" s="14">
        <f>'Absolute counts'!H1217/'Absolute counts'!H$1246*10000</f>
        <v>0</v>
      </c>
      <c r="I1217" s="14">
        <f>'Absolute counts'!I1217/'Absolute counts'!I$1246*10000</f>
        <v>0</v>
      </c>
      <c r="J1217" s="14">
        <f>'Absolute counts'!J1217/'Absolute counts'!J$1246*10000</f>
        <v>0</v>
      </c>
      <c r="K1217" s="14">
        <f>'Absolute counts'!K1217/'Absolute counts'!K$1246*10000</f>
        <v>0</v>
      </c>
      <c r="L1217" s="14">
        <f>'Absolute counts'!L1217/'Absolute counts'!L$1246*10000</f>
        <v>0</v>
      </c>
      <c r="M1217">
        <f>'Absolute counts'!M1217/'Absolute counts'!M$1246*10000</f>
        <v>0</v>
      </c>
      <c r="N1217">
        <f>'Absolute counts'!N1217/'Absolute counts'!N$1246*10000</f>
        <v>0</v>
      </c>
      <c r="O1217">
        <f>'Absolute counts'!O1217/'Absolute counts'!O$1246*10000</f>
        <v>0</v>
      </c>
      <c r="P1217">
        <f>'Absolute counts'!P1217/'Absolute counts'!P$1246*10000</f>
        <v>0</v>
      </c>
      <c r="Q1217">
        <f t="shared" si="72"/>
        <v>0</v>
      </c>
      <c r="R1217" t="str">
        <f t="shared" si="73"/>
        <v/>
      </c>
      <c r="S1217">
        <f t="shared" si="74"/>
        <v>0</v>
      </c>
      <c r="T1217">
        <f t="shared" si="75"/>
        <v>0</v>
      </c>
    </row>
    <row r="1218" spans="1:20" x14ac:dyDescent="0.25">
      <c r="A1218">
        <v>2504</v>
      </c>
      <c r="B1218" t="s">
        <v>1239</v>
      </c>
      <c r="C1218">
        <v>39200</v>
      </c>
      <c r="D1218">
        <v>2463</v>
      </c>
      <c r="E1218" s="14">
        <f>'Absolute counts'!E1218/'Absolute counts'!E$1246*10000</f>
        <v>0</v>
      </c>
      <c r="F1218" s="14">
        <f>'Absolute counts'!F1218/'Absolute counts'!F$1246*10000</f>
        <v>0</v>
      </c>
      <c r="G1218" s="14">
        <f>'Absolute counts'!G1218/'Absolute counts'!G$1246*10000</f>
        <v>0</v>
      </c>
      <c r="H1218" s="14">
        <f>'Absolute counts'!H1218/'Absolute counts'!H$1246*10000</f>
        <v>0</v>
      </c>
      <c r="I1218" s="14">
        <f>'Absolute counts'!I1218/'Absolute counts'!I$1246*10000</f>
        <v>0</v>
      </c>
      <c r="J1218" s="14">
        <f>'Absolute counts'!J1218/'Absolute counts'!J$1246*10000</f>
        <v>0</v>
      </c>
      <c r="K1218" s="14">
        <f>'Absolute counts'!K1218/'Absolute counts'!K$1246*10000</f>
        <v>0</v>
      </c>
      <c r="L1218" s="14">
        <f>'Absolute counts'!L1218/'Absolute counts'!L$1246*10000</f>
        <v>0</v>
      </c>
      <c r="M1218">
        <f>'Absolute counts'!M1218/'Absolute counts'!M$1246*10000</f>
        <v>0</v>
      </c>
      <c r="N1218">
        <f>'Absolute counts'!N1218/'Absolute counts'!N$1246*10000</f>
        <v>0</v>
      </c>
      <c r="O1218">
        <f>'Absolute counts'!O1218/'Absolute counts'!O$1246*10000</f>
        <v>0</v>
      </c>
      <c r="P1218">
        <f>'Absolute counts'!P1218/'Absolute counts'!P$1246*10000</f>
        <v>0</v>
      </c>
      <c r="Q1218">
        <f t="shared" si="72"/>
        <v>0</v>
      </c>
      <c r="R1218" t="str">
        <f t="shared" si="73"/>
        <v/>
      </c>
      <c r="S1218">
        <f t="shared" si="74"/>
        <v>0</v>
      </c>
      <c r="T1218">
        <f t="shared" si="75"/>
        <v>0</v>
      </c>
    </row>
    <row r="1219" spans="1:20" x14ac:dyDescent="0.25">
      <c r="A1219">
        <v>2632</v>
      </c>
      <c r="B1219" t="s">
        <v>488</v>
      </c>
      <c r="C1219">
        <v>39600</v>
      </c>
      <c r="D1219">
        <v>2726</v>
      </c>
      <c r="E1219" s="14">
        <f>'Absolute counts'!E1219/'Absolute counts'!E$1246*10000</f>
        <v>15.838634182166372</v>
      </c>
      <c r="F1219" s="14">
        <f>'Absolute counts'!F1219/'Absolute counts'!F$1246*10000</f>
        <v>23.619224067333622</v>
      </c>
      <c r="G1219" s="14">
        <f>'Absolute counts'!G1219/'Absolute counts'!G$1246*10000</f>
        <v>23.143063777355156</v>
      </c>
      <c r="H1219" s="14">
        <f>'Absolute counts'!H1219/'Absolute counts'!H$1246*10000</f>
        <v>10.201146465421012</v>
      </c>
      <c r="I1219" s="14">
        <f>'Absolute counts'!I1219/'Absolute counts'!I$1246*10000</f>
        <v>15.792140420605969</v>
      </c>
      <c r="J1219" s="14">
        <f>'Absolute counts'!J1219/'Absolute counts'!J$1246*10000</f>
        <v>27.286078017327526</v>
      </c>
      <c r="K1219" s="14">
        <f>'Absolute counts'!K1219/'Absolute counts'!K$1246*10000</f>
        <v>19.168805558812352</v>
      </c>
      <c r="L1219" s="14">
        <f>'Absolute counts'!L1219/'Absolute counts'!L$1246*10000</f>
        <v>29.467192050710981</v>
      </c>
      <c r="M1219">
        <f>'Absolute counts'!M1219/'Absolute counts'!M$1246*10000</f>
        <v>16.661930453306727</v>
      </c>
      <c r="N1219">
        <f>'Absolute counts'!N1219/'Absolute counts'!N$1246*10000</f>
        <v>19.081525497528364</v>
      </c>
      <c r="O1219">
        <f>'Absolute counts'!O1219/'Absolute counts'!O$1246*10000</f>
        <v>13.140431917837128</v>
      </c>
      <c r="P1219">
        <f>'Absolute counts'!P1219/'Absolute counts'!P$1246*10000</f>
        <v>16.496566709016967</v>
      </c>
      <c r="Q1219">
        <f t="shared" ref="Q1219:Q1244" si="76">IF(AND(S1219=0,T1219=0),0,1)</f>
        <v>1</v>
      </c>
      <c r="R1219">
        <f t="shared" ref="R1219:R1244" si="77">IFERROR(_xlfn.T.TEST(E1219:K1219,L1219:P1219,2,2),"")</f>
        <v>0.92851211945113721</v>
      </c>
      <c r="S1219">
        <f t="shared" ref="S1219:S1244" si="78">AVERAGE(E1219:K1219)</f>
        <v>19.29272749843172</v>
      </c>
      <c r="T1219">
        <f t="shared" ref="T1219:T1244" si="79">AVERAGE(L1219:P1219)</f>
        <v>18.969529325680035</v>
      </c>
    </row>
    <row r="1220" spans="1:20" x14ac:dyDescent="0.25">
      <c r="A1220">
        <v>2726</v>
      </c>
      <c r="B1220" t="s">
        <v>489</v>
      </c>
      <c r="C1220">
        <v>39300</v>
      </c>
      <c r="D1220">
        <v>1080</v>
      </c>
      <c r="E1220" s="14">
        <f>'Absolute counts'!E1220/'Absolute counts'!E$1246*10000</f>
        <v>0</v>
      </c>
      <c r="F1220" s="14">
        <f>'Absolute counts'!F1220/'Absolute counts'!F$1246*10000</f>
        <v>0</v>
      </c>
      <c r="G1220" s="14">
        <f>'Absolute counts'!G1220/'Absolute counts'!G$1246*10000</f>
        <v>0</v>
      </c>
      <c r="H1220" s="14">
        <f>'Absolute counts'!H1220/'Absolute counts'!H$1246*10000</f>
        <v>0</v>
      </c>
      <c r="I1220" s="14">
        <f>'Absolute counts'!I1220/'Absolute counts'!I$1246*10000</f>
        <v>0</v>
      </c>
      <c r="J1220" s="14">
        <f>'Absolute counts'!J1220/'Absolute counts'!J$1246*10000</f>
        <v>0</v>
      </c>
      <c r="K1220" s="14">
        <f>'Absolute counts'!K1220/'Absolute counts'!K$1246*10000</f>
        <v>0</v>
      </c>
      <c r="L1220" s="14">
        <f>'Absolute counts'!L1220/'Absolute counts'!L$1246*10000</f>
        <v>0</v>
      </c>
      <c r="M1220">
        <f>'Absolute counts'!M1220/'Absolute counts'!M$1246*10000</f>
        <v>0</v>
      </c>
      <c r="N1220">
        <f>'Absolute counts'!N1220/'Absolute counts'!N$1246*10000</f>
        <v>0</v>
      </c>
      <c r="O1220">
        <f>'Absolute counts'!O1220/'Absolute counts'!O$1246*10000</f>
        <v>0</v>
      </c>
      <c r="P1220">
        <f>'Absolute counts'!P1220/'Absolute counts'!P$1246*10000</f>
        <v>0</v>
      </c>
      <c r="Q1220">
        <f t="shared" si="76"/>
        <v>0</v>
      </c>
      <c r="R1220" t="str">
        <f t="shared" si="77"/>
        <v/>
      </c>
      <c r="S1220">
        <f t="shared" si="78"/>
        <v>0</v>
      </c>
      <c r="T1220">
        <f t="shared" si="79"/>
        <v>0</v>
      </c>
    </row>
    <row r="1221" spans="1:20" x14ac:dyDescent="0.25">
      <c r="A1221">
        <v>2734</v>
      </c>
      <c r="B1221" t="s">
        <v>1240</v>
      </c>
      <c r="C1221">
        <v>39800</v>
      </c>
      <c r="D1221">
        <v>2726</v>
      </c>
      <c r="E1221" s="14">
        <f>'Absolute counts'!E1221/'Absolute counts'!E$1246*10000</f>
        <v>0</v>
      </c>
      <c r="F1221" s="14">
        <f>'Absolute counts'!F1221/'Absolute counts'!F$1246*10000</f>
        <v>0</v>
      </c>
      <c r="G1221" s="14">
        <f>'Absolute counts'!G1221/'Absolute counts'!G$1246*10000</f>
        <v>0</v>
      </c>
      <c r="H1221" s="14">
        <f>'Absolute counts'!H1221/'Absolute counts'!H$1246*10000</f>
        <v>0</v>
      </c>
      <c r="I1221" s="14">
        <f>'Absolute counts'!I1221/'Absolute counts'!I$1246*10000</f>
        <v>0</v>
      </c>
      <c r="J1221" s="14">
        <f>'Absolute counts'!J1221/'Absolute counts'!J$1246*10000</f>
        <v>0</v>
      </c>
      <c r="K1221" s="14">
        <f>'Absolute counts'!K1221/'Absolute counts'!K$1246*10000</f>
        <v>0</v>
      </c>
      <c r="L1221" s="14">
        <f>'Absolute counts'!L1221/'Absolute counts'!L$1246*10000</f>
        <v>0</v>
      </c>
      <c r="M1221">
        <f>'Absolute counts'!M1221/'Absolute counts'!M$1246*10000</f>
        <v>0</v>
      </c>
      <c r="N1221">
        <f>'Absolute counts'!N1221/'Absolute counts'!N$1246*10000</f>
        <v>0</v>
      </c>
      <c r="O1221">
        <f>'Absolute counts'!O1221/'Absolute counts'!O$1246*10000</f>
        <v>0</v>
      </c>
      <c r="P1221">
        <f>'Absolute counts'!P1221/'Absolute counts'!P$1246*10000</f>
        <v>0</v>
      </c>
      <c r="Q1221">
        <f t="shared" si="76"/>
        <v>0</v>
      </c>
      <c r="R1221" t="str">
        <f t="shared" si="77"/>
        <v/>
      </c>
      <c r="S1221">
        <f t="shared" si="78"/>
        <v>0</v>
      </c>
      <c r="T1221">
        <f t="shared" si="79"/>
        <v>0</v>
      </c>
    </row>
    <row r="1222" spans="1:20" x14ac:dyDescent="0.25">
      <c r="A1222">
        <v>2742</v>
      </c>
      <c r="B1222" t="s">
        <v>1241</v>
      </c>
      <c r="C1222">
        <v>39900</v>
      </c>
      <c r="D1222">
        <v>2734</v>
      </c>
      <c r="E1222" s="14">
        <f>'Absolute counts'!E1222/'Absolute counts'!E$1246*10000</f>
        <v>0</v>
      </c>
      <c r="F1222" s="14">
        <f>'Absolute counts'!F1222/'Absolute counts'!F$1246*10000</f>
        <v>0</v>
      </c>
      <c r="G1222" s="14">
        <f>'Absolute counts'!G1222/'Absolute counts'!G$1246*10000</f>
        <v>0</v>
      </c>
      <c r="H1222" s="14">
        <f>'Absolute counts'!H1222/'Absolute counts'!H$1246*10000</f>
        <v>0</v>
      </c>
      <c r="I1222" s="14">
        <f>'Absolute counts'!I1222/'Absolute counts'!I$1246*10000</f>
        <v>0</v>
      </c>
      <c r="J1222" s="14">
        <f>'Absolute counts'!J1222/'Absolute counts'!J$1246*10000</f>
        <v>0</v>
      </c>
      <c r="K1222" s="14">
        <f>'Absolute counts'!K1222/'Absolute counts'!K$1246*10000</f>
        <v>0</v>
      </c>
      <c r="L1222" s="14">
        <f>'Absolute counts'!L1222/'Absolute counts'!L$1246*10000</f>
        <v>0</v>
      </c>
      <c r="M1222">
        <f>'Absolute counts'!M1222/'Absolute counts'!M$1246*10000</f>
        <v>0</v>
      </c>
      <c r="N1222">
        <f>'Absolute counts'!N1222/'Absolute counts'!N$1246*10000</f>
        <v>0</v>
      </c>
      <c r="O1222">
        <f>'Absolute counts'!O1222/'Absolute counts'!O$1246*10000</f>
        <v>0</v>
      </c>
      <c r="P1222">
        <f>'Absolute counts'!P1222/'Absolute counts'!P$1246*10000</f>
        <v>0</v>
      </c>
      <c r="Q1222">
        <f t="shared" si="76"/>
        <v>0</v>
      </c>
      <c r="R1222" t="str">
        <f t="shared" si="77"/>
        <v/>
      </c>
      <c r="S1222">
        <f t="shared" si="78"/>
        <v>0</v>
      </c>
      <c r="T1222">
        <f t="shared" si="79"/>
        <v>0</v>
      </c>
    </row>
    <row r="1223" spans="1:20" x14ac:dyDescent="0.25">
      <c r="A1223">
        <v>2751</v>
      </c>
      <c r="B1223" t="s">
        <v>1242</v>
      </c>
      <c r="C1223">
        <v>40000</v>
      </c>
      <c r="D1223">
        <v>2734</v>
      </c>
      <c r="E1223" s="14">
        <f>'Absolute counts'!E1223/'Absolute counts'!E$1246*10000</f>
        <v>0</v>
      </c>
      <c r="F1223" s="14">
        <f>'Absolute counts'!F1223/'Absolute counts'!F$1246*10000</f>
        <v>0</v>
      </c>
      <c r="G1223" s="14">
        <f>'Absolute counts'!G1223/'Absolute counts'!G$1246*10000</f>
        <v>0</v>
      </c>
      <c r="H1223" s="14">
        <f>'Absolute counts'!H1223/'Absolute counts'!H$1246*10000</f>
        <v>0</v>
      </c>
      <c r="I1223" s="14">
        <f>'Absolute counts'!I1223/'Absolute counts'!I$1246*10000</f>
        <v>0</v>
      </c>
      <c r="J1223" s="14">
        <f>'Absolute counts'!J1223/'Absolute counts'!J$1246*10000</f>
        <v>0</v>
      </c>
      <c r="K1223" s="14">
        <f>'Absolute counts'!K1223/'Absolute counts'!K$1246*10000</f>
        <v>0</v>
      </c>
      <c r="L1223" s="14">
        <f>'Absolute counts'!L1223/'Absolute counts'!L$1246*10000</f>
        <v>0</v>
      </c>
      <c r="M1223">
        <f>'Absolute counts'!M1223/'Absolute counts'!M$1246*10000</f>
        <v>0</v>
      </c>
      <c r="N1223">
        <f>'Absolute counts'!N1223/'Absolute counts'!N$1246*10000</f>
        <v>0</v>
      </c>
      <c r="O1223">
        <f>'Absolute counts'!O1223/'Absolute counts'!O$1246*10000</f>
        <v>0</v>
      </c>
      <c r="P1223">
        <f>'Absolute counts'!P1223/'Absolute counts'!P$1246*10000</f>
        <v>0</v>
      </c>
      <c r="Q1223">
        <f t="shared" si="76"/>
        <v>0</v>
      </c>
      <c r="R1223" t="str">
        <f t="shared" si="77"/>
        <v/>
      </c>
      <c r="S1223">
        <f t="shared" si="78"/>
        <v>0</v>
      </c>
      <c r="T1223">
        <f t="shared" si="79"/>
        <v>0</v>
      </c>
    </row>
    <row r="1224" spans="1:20" x14ac:dyDescent="0.25">
      <c r="A1224">
        <v>2758</v>
      </c>
      <c r="B1224" t="s">
        <v>1243</v>
      </c>
      <c r="C1224">
        <v>40100</v>
      </c>
      <c r="D1224">
        <v>2734</v>
      </c>
      <c r="E1224" s="14">
        <f>'Absolute counts'!E1224/'Absolute counts'!E$1246*10000</f>
        <v>0</v>
      </c>
      <c r="F1224" s="14">
        <f>'Absolute counts'!F1224/'Absolute counts'!F$1246*10000</f>
        <v>0</v>
      </c>
      <c r="G1224" s="14">
        <f>'Absolute counts'!G1224/'Absolute counts'!G$1246*10000</f>
        <v>0</v>
      </c>
      <c r="H1224" s="14">
        <f>'Absolute counts'!H1224/'Absolute counts'!H$1246*10000</f>
        <v>0</v>
      </c>
      <c r="I1224" s="14">
        <f>'Absolute counts'!I1224/'Absolute counts'!I$1246*10000</f>
        <v>0</v>
      </c>
      <c r="J1224" s="14">
        <f>'Absolute counts'!J1224/'Absolute counts'!J$1246*10000</f>
        <v>0</v>
      </c>
      <c r="K1224" s="14">
        <f>'Absolute counts'!K1224/'Absolute counts'!K$1246*10000</f>
        <v>0</v>
      </c>
      <c r="L1224" s="14">
        <f>'Absolute counts'!L1224/'Absolute counts'!L$1246*10000</f>
        <v>0</v>
      </c>
      <c r="M1224">
        <f>'Absolute counts'!M1224/'Absolute counts'!M$1246*10000</f>
        <v>0</v>
      </c>
      <c r="N1224">
        <f>'Absolute counts'!N1224/'Absolute counts'!N$1246*10000</f>
        <v>0</v>
      </c>
      <c r="O1224">
        <f>'Absolute counts'!O1224/'Absolute counts'!O$1246*10000</f>
        <v>0</v>
      </c>
      <c r="P1224">
        <f>'Absolute counts'!P1224/'Absolute counts'!P$1246*10000</f>
        <v>0</v>
      </c>
      <c r="Q1224">
        <f t="shared" si="76"/>
        <v>0</v>
      </c>
      <c r="R1224" t="str">
        <f t="shared" si="77"/>
        <v/>
      </c>
      <c r="S1224">
        <f t="shared" si="78"/>
        <v>0</v>
      </c>
      <c r="T1224">
        <f t="shared" si="79"/>
        <v>0</v>
      </c>
    </row>
    <row r="1225" spans="1:20" x14ac:dyDescent="0.25">
      <c r="A1225">
        <v>2766</v>
      </c>
      <c r="B1225" t="s">
        <v>1244</v>
      </c>
      <c r="C1225">
        <v>40200</v>
      </c>
      <c r="D1225">
        <v>2726</v>
      </c>
      <c r="E1225" s="14">
        <f>'Absolute counts'!E1225/'Absolute counts'!E$1246*10000</f>
        <v>0</v>
      </c>
      <c r="F1225" s="14">
        <f>'Absolute counts'!F1225/'Absolute counts'!F$1246*10000</f>
        <v>0</v>
      </c>
      <c r="G1225" s="14">
        <f>'Absolute counts'!G1225/'Absolute counts'!G$1246*10000</f>
        <v>0</v>
      </c>
      <c r="H1225" s="14">
        <f>'Absolute counts'!H1225/'Absolute counts'!H$1246*10000</f>
        <v>0</v>
      </c>
      <c r="I1225" s="14">
        <f>'Absolute counts'!I1225/'Absolute counts'!I$1246*10000</f>
        <v>0</v>
      </c>
      <c r="J1225" s="14">
        <f>'Absolute counts'!J1225/'Absolute counts'!J$1246*10000</f>
        <v>0</v>
      </c>
      <c r="K1225" s="14">
        <f>'Absolute counts'!K1225/'Absolute counts'!K$1246*10000</f>
        <v>0</v>
      </c>
      <c r="L1225" s="14">
        <f>'Absolute counts'!L1225/'Absolute counts'!L$1246*10000</f>
        <v>0</v>
      </c>
      <c r="M1225">
        <f>'Absolute counts'!M1225/'Absolute counts'!M$1246*10000</f>
        <v>0</v>
      </c>
      <c r="N1225">
        <f>'Absolute counts'!N1225/'Absolute counts'!N$1246*10000</f>
        <v>0</v>
      </c>
      <c r="O1225">
        <f>'Absolute counts'!O1225/'Absolute counts'!O$1246*10000</f>
        <v>0</v>
      </c>
      <c r="P1225">
        <f>'Absolute counts'!P1225/'Absolute counts'!P$1246*10000</f>
        <v>0</v>
      </c>
      <c r="Q1225">
        <f t="shared" si="76"/>
        <v>0</v>
      </c>
      <c r="R1225" t="str">
        <f t="shared" si="77"/>
        <v/>
      </c>
      <c r="S1225">
        <f t="shared" si="78"/>
        <v>0</v>
      </c>
      <c r="T1225">
        <f t="shared" si="79"/>
        <v>0</v>
      </c>
    </row>
    <row r="1226" spans="1:20" x14ac:dyDescent="0.25">
      <c r="A1226">
        <v>2775</v>
      </c>
      <c r="B1226" t="s">
        <v>1245</v>
      </c>
      <c r="C1226">
        <v>40300</v>
      </c>
      <c r="D1226">
        <v>2766</v>
      </c>
      <c r="E1226" s="14">
        <f>'Absolute counts'!E1226/'Absolute counts'!E$1246*10000</f>
        <v>0</v>
      </c>
      <c r="F1226" s="14">
        <f>'Absolute counts'!F1226/'Absolute counts'!F$1246*10000</f>
        <v>0</v>
      </c>
      <c r="G1226" s="14">
        <f>'Absolute counts'!G1226/'Absolute counts'!G$1246*10000</f>
        <v>0</v>
      </c>
      <c r="H1226" s="14">
        <f>'Absolute counts'!H1226/'Absolute counts'!H$1246*10000</f>
        <v>0</v>
      </c>
      <c r="I1226" s="14">
        <f>'Absolute counts'!I1226/'Absolute counts'!I$1246*10000</f>
        <v>0</v>
      </c>
      <c r="J1226" s="14">
        <f>'Absolute counts'!J1226/'Absolute counts'!J$1246*10000</f>
        <v>0</v>
      </c>
      <c r="K1226" s="14">
        <f>'Absolute counts'!K1226/'Absolute counts'!K$1246*10000</f>
        <v>0</v>
      </c>
      <c r="L1226" s="14">
        <f>'Absolute counts'!L1226/'Absolute counts'!L$1246*10000</f>
        <v>0</v>
      </c>
      <c r="M1226">
        <f>'Absolute counts'!M1226/'Absolute counts'!M$1246*10000</f>
        <v>0</v>
      </c>
      <c r="N1226">
        <f>'Absolute counts'!N1226/'Absolute counts'!N$1246*10000</f>
        <v>0</v>
      </c>
      <c r="O1226">
        <f>'Absolute counts'!O1226/'Absolute counts'!O$1246*10000</f>
        <v>0</v>
      </c>
      <c r="P1226">
        <f>'Absolute counts'!P1226/'Absolute counts'!P$1246*10000</f>
        <v>0</v>
      </c>
      <c r="Q1226">
        <f t="shared" si="76"/>
        <v>0</v>
      </c>
      <c r="R1226" t="str">
        <f t="shared" si="77"/>
        <v/>
      </c>
      <c r="S1226">
        <f t="shared" si="78"/>
        <v>0</v>
      </c>
      <c r="T1226">
        <f t="shared" si="79"/>
        <v>0</v>
      </c>
    </row>
    <row r="1227" spans="1:20" x14ac:dyDescent="0.25">
      <c r="A1227">
        <v>2782</v>
      </c>
      <c r="B1227" t="s">
        <v>1246</v>
      </c>
      <c r="C1227">
        <v>40400</v>
      </c>
      <c r="D1227">
        <v>2766</v>
      </c>
      <c r="E1227" s="14">
        <f>'Absolute counts'!E1227/'Absolute counts'!E$1246*10000</f>
        <v>0</v>
      </c>
      <c r="F1227" s="14">
        <f>'Absolute counts'!F1227/'Absolute counts'!F$1246*10000</f>
        <v>0</v>
      </c>
      <c r="G1227" s="14">
        <f>'Absolute counts'!G1227/'Absolute counts'!G$1246*10000</f>
        <v>0</v>
      </c>
      <c r="H1227" s="14">
        <f>'Absolute counts'!H1227/'Absolute counts'!H$1246*10000</f>
        <v>0</v>
      </c>
      <c r="I1227" s="14">
        <f>'Absolute counts'!I1227/'Absolute counts'!I$1246*10000</f>
        <v>0</v>
      </c>
      <c r="J1227" s="14">
        <f>'Absolute counts'!J1227/'Absolute counts'!J$1246*10000</f>
        <v>0</v>
      </c>
      <c r="K1227" s="14">
        <f>'Absolute counts'!K1227/'Absolute counts'!K$1246*10000</f>
        <v>0</v>
      </c>
      <c r="L1227" s="14">
        <f>'Absolute counts'!L1227/'Absolute counts'!L$1246*10000</f>
        <v>0</v>
      </c>
      <c r="M1227">
        <f>'Absolute counts'!M1227/'Absolute counts'!M$1246*10000</f>
        <v>0</v>
      </c>
      <c r="N1227">
        <f>'Absolute counts'!N1227/'Absolute counts'!N$1246*10000</f>
        <v>0</v>
      </c>
      <c r="O1227">
        <f>'Absolute counts'!O1227/'Absolute counts'!O$1246*10000</f>
        <v>0</v>
      </c>
      <c r="P1227">
        <f>'Absolute counts'!P1227/'Absolute counts'!P$1246*10000</f>
        <v>0</v>
      </c>
      <c r="Q1227">
        <f t="shared" si="76"/>
        <v>0</v>
      </c>
      <c r="R1227" t="str">
        <f t="shared" si="77"/>
        <v/>
      </c>
      <c r="S1227">
        <f t="shared" si="78"/>
        <v>0</v>
      </c>
      <c r="T1227">
        <f t="shared" si="79"/>
        <v>0</v>
      </c>
    </row>
    <row r="1228" spans="1:20" x14ac:dyDescent="0.25">
      <c r="A1228">
        <v>2790</v>
      </c>
      <c r="B1228" t="s">
        <v>1247</v>
      </c>
      <c r="C1228">
        <v>40500</v>
      </c>
      <c r="D1228">
        <v>2766</v>
      </c>
      <c r="E1228" s="14">
        <f>'Absolute counts'!E1228/'Absolute counts'!E$1246*10000</f>
        <v>0</v>
      </c>
      <c r="F1228" s="14">
        <f>'Absolute counts'!F1228/'Absolute counts'!F$1246*10000</f>
        <v>0</v>
      </c>
      <c r="G1228" s="14">
        <f>'Absolute counts'!G1228/'Absolute counts'!G$1246*10000</f>
        <v>0</v>
      </c>
      <c r="H1228" s="14">
        <f>'Absolute counts'!H1228/'Absolute counts'!H$1246*10000</f>
        <v>0</v>
      </c>
      <c r="I1228" s="14">
        <f>'Absolute counts'!I1228/'Absolute counts'!I$1246*10000</f>
        <v>0</v>
      </c>
      <c r="J1228" s="14">
        <f>'Absolute counts'!J1228/'Absolute counts'!J$1246*10000</f>
        <v>0</v>
      </c>
      <c r="K1228" s="14">
        <f>'Absolute counts'!K1228/'Absolute counts'!K$1246*10000</f>
        <v>0</v>
      </c>
      <c r="L1228" s="14">
        <f>'Absolute counts'!L1228/'Absolute counts'!L$1246*10000</f>
        <v>0</v>
      </c>
      <c r="M1228">
        <f>'Absolute counts'!M1228/'Absolute counts'!M$1246*10000</f>
        <v>0</v>
      </c>
      <c r="N1228">
        <f>'Absolute counts'!N1228/'Absolute counts'!N$1246*10000</f>
        <v>0</v>
      </c>
      <c r="O1228">
        <f>'Absolute counts'!O1228/'Absolute counts'!O$1246*10000</f>
        <v>0</v>
      </c>
      <c r="P1228">
        <f>'Absolute counts'!P1228/'Absolute counts'!P$1246*10000</f>
        <v>0</v>
      </c>
      <c r="Q1228">
        <f t="shared" si="76"/>
        <v>0</v>
      </c>
      <c r="R1228" t="str">
        <f t="shared" si="77"/>
        <v/>
      </c>
      <c r="S1228">
        <f t="shared" si="78"/>
        <v>0</v>
      </c>
      <c r="T1228">
        <f t="shared" si="79"/>
        <v>0</v>
      </c>
    </row>
    <row r="1229" spans="1:20" x14ac:dyDescent="0.25">
      <c r="A1229">
        <v>2799</v>
      </c>
      <c r="B1229" t="s">
        <v>1248</v>
      </c>
      <c r="C1229">
        <v>40600</v>
      </c>
      <c r="D1229">
        <v>2726</v>
      </c>
      <c r="E1229" s="14">
        <f>'Absolute counts'!E1229/'Absolute counts'!E$1246*10000</f>
        <v>0</v>
      </c>
      <c r="F1229" s="14">
        <f>'Absolute counts'!F1229/'Absolute counts'!F$1246*10000</f>
        <v>0</v>
      </c>
      <c r="G1229" s="14">
        <f>'Absolute counts'!G1229/'Absolute counts'!G$1246*10000</f>
        <v>0</v>
      </c>
      <c r="H1229" s="14">
        <f>'Absolute counts'!H1229/'Absolute counts'!H$1246*10000</f>
        <v>0</v>
      </c>
      <c r="I1229" s="14">
        <f>'Absolute counts'!I1229/'Absolute counts'!I$1246*10000</f>
        <v>0</v>
      </c>
      <c r="J1229" s="14">
        <f>'Absolute counts'!J1229/'Absolute counts'!J$1246*10000</f>
        <v>0</v>
      </c>
      <c r="K1229" s="14">
        <f>'Absolute counts'!K1229/'Absolute counts'!K$1246*10000</f>
        <v>0</v>
      </c>
      <c r="L1229" s="14">
        <f>'Absolute counts'!L1229/'Absolute counts'!L$1246*10000</f>
        <v>0</v>
      </c>
      <c r="M1229">
        <f>'Absolute counts'!M1229/'Absolute counts'!M$1246*10000</f>
        <v>0</v>
      </c>
      <c r="N1229">
        <f>'Absolute counts'!N1229/'Absolute counts'!N$1246*10000</f>
        <v>0</v>
      </c>
      <c r="O1229">
        <f>'Absolute counts'!O1229/'Absolute counts'!O$1246*10000</f>
        <v>0</v>
      </c>
      <c r="P1229">
        <f>'Absolute counts'!P1229/'Absolute counts'!P$1246*10000</f>
        <v>0</v>
      </c>
      <c r="Q1229">
        <f t="shared" si="76"/>
        <v>0</v>
      </c>
      <c r="R1229" t="str">
        <f t="shared" si="77"/>
        <v/>
      </c>
      <c r="S1229">
        <f t="shared" si="78"/>
        <v>0</v>
      </c>
      <c r="T1229">
        <f t="shared" si="79"/>
        <v>0</v>
      </c>
    </row>
    <row r="1230" spans="1:20" x14ac:dyDescent="0.25">
      <c r="A1230">
        <v>2807</v>
      </c>
      <c r="B1230" t="s">
        <v>1249</v>
      </c>
      <c r="C1230">
        <v>40700</v>
      </c>
      <c r="D1230">
        <v>2799</v>
      </c>
      <c r="E1230" s="14">
        <f>'Absolute counts'!E1230/'Absolute counts'!E$1246*10000</f>
        <v>0</v>
      </c>
      <c r="F1230" s="14">
        <f>'Absolute counts'!F1230/'Absolute counts'!F$1246*10000</f>
        <v>0</v>
      </c>
      <c r="G1230" s="14">
        <f>'Absolute counts'!G1230/'Absolute counts'!G$1246*10000</f>
        <v>0</v>
      </c>
      <c r="H1230" s="14">
        <f>'Absolute counts'!H1230/'Absolute counts'!H$1246*10000</f>
        <v>0</v>
      </c>
      <c r="I1230" s="14">
        <f>'Absolute counts'!I1230/'Absolute counts'!I$1246*10000</f>
        <v>0</v>
      </c>
      <c r="J1230" s="14">
        <f>'Absolute counts'!J1230/'Absolute counts'!J$1246*10000</f>
        <v>0</v>
      </c>
      <c r="K1230" s="14">
        <f>'Absolute counts'!K1230/'Absolute counts'!K$1246*10000</f>
        <v>0</v>
      </c>
      <c r="L1230" s="14">
        <f>'Absolute counts'!L1230/'Absolute counts'!L$1246*10000</f>
        <v>0</v>
      </c>
      <c r="M1230">
        <f>'Absolute counts'!M1230/'Absolute counts'!M$1246*10000</f>
        <v>0</v>
      </c>
      <c r="N1230">
        <f>'Absolute counts'!N1230/'Absolute counts'!N$1246*10000</f>
        <v>0</v>
      </c>
      <c r="O1230">
        <f>'Absolute counts'!O1230/'Absolute counts'!O$1246*10000</f>
        <v>0</v>
      </c>
      <c r="P1230">
        <f>'Absolute counts'!P1230/'Absolute counts'!P$1246*10000</f>
        <v>0</v>
      </c>
      <c r="Q1230">
        <f t="shared" si="76"/>
        <v>0</v>
      </c>
      <c r="R1230" t="str">
        <f t="shared" si="77"/>
        <v/>
      </c>
      <c r="S1230">
        <f t="shared" si="78"/>
        <v>0</v>
      </c>
      <c r="T1230">
        <f t="shared" si="79"/>
        <v>0</v>
      </c>
    </row>
    <row r="1231" spans="1:20" x14ac:dyDescent="0.25">
      <c r="A1231">
        <v>2815</v>
      </c>
      <c r="B1231" t="s">
        <v>1250</v>
      </c>
      <c r="C1231">
        <v>40800</v>
      </c>
      <c r="D1231">
        <v>2799</v>
      </c>
      <c r="E1231" s="14">
        <f>'Absolute counts'!E1231/'Absolute counts'!E$1246*10000</f>
        <v>0</v>
      </c>
      <c r="F1231" s="14">
        <f>'Absolute counts'!F1231/'Absolute counts'!F$1246*10000</f>
        <v>0</v>
      </c>
      <c r="G1231" s="14">
        <f>'Absolute counts'!G1231/'Absolute counts'!G$1246*10000</f>
        <v>0</v>
      </c>
      <c r="H1231" s="14">
        <f>'Absolute counts'!H1231/'Absolute counts'!H$1246*10000</f>
        <v>0</v>
      </c>
      <c r="I1231" s="14">
        <f>'Absolute counts'!I1231/'Absolute counts'!I$1246*10000</f>
        <v>0</v>
      </c>
      <c r="J1231" s="14">
        <f>'Absolute counts'!J1231/'Absolute counts'!J$1246*10000</f>
        <v>0</v>
      </c>
      <c r="K1231" s="14">
        <f>'Absolute counts'!K1231/'Absolute counts'!K$1246*10000</f>
        <v>0</v>
      </c>
      <c r="L1231" s="14">
        <f>'Absolute counts'!L1231/'Absolute counts'!L$1246*10000</f>
        <v>0</v>
      </c>
      <c r="M1231">
        <f>'Absolute counts'!M1231/'Absolute counts'!M$1246*10000</f>
        <v>0</v>
      </c>
      <c r="N1231">
        <f>'Absolute counts'!N1231/'Absolute counts'!N$1246*10000</f>
        <v>0</v>
      </c>
      <c r="O1231">
        <f>'Absolute counts'!O1231/'Absolute counts'!O$1246*10000</f>
        <v>0</v>
      </c>
      <c r="P1231">
        <f>'Absolute counts'!P1231/'Absolute counts'!P$1246*10000</f>
        <v>0</v>
      </c>
      <c r="Q1231">
        <f t="shared" si="76"/>
        <v>0</v>
      </c>
      <c r="R1231" t="str">
        <f t="shared" si="77"/>
        <v/>
      </c>
      <c r="S1231">
        <f t="shared" si="78"/>
        <v>0</v>
      </c>
      <c r="T1231">
        <f t="shared" si="79"/>
        <v>0</v>
      </c>
    </row>
    <row r="1232" spans="1:20" x14ac:dyDescent="0.25">
      <c r="A1232">
        <v>2823</v>
      </c>
      <c r="B1232" t="s">
        <v>1251</v>
      </c>
      <c r="C1232">
        <v>40900</v>
      </c>
      <c r="D1232">
        <v>2799</v>
      </c>
      <c r="E1232" s="14">
        <f>'Absolute counts'!E1232/'Absolute counts'!E$1246*10000</f>
        <v>0</v>
      </c>
      <c r="F1232" s="14">
        <f>'Absolute counts'!F1232/'Absolute counts'!F$1246*10000</f>
        <v>0</v>
      </c>
      <c r="G1232" s="14">
        <f>'Absolute counts'!G1232/'Absolute counts'!G$1246*10000</f>
        <v>0</v>
      </c>
      <c r="H1232" s="14">
        <f>'Absolute counts'!H1232/'Absolute counts'!H$1246*10000</f>
        <v>0</v>
      </c>
      <c r="I1232" s="14">
        <f>'Absolute counts'!I1232/'Absolute counts'!I$1246*10000</f>
        <v>0</v>
      </c>
      <c r="J1232" s="14">
        <f>'Absolute counts'!J1232/'Absolute counts'!J$1246*10000</f>
        <v>0</v>
      </c>
      <c r="K1232" s="14">
        <f>'Absolute counts'!K1232/'Absolute counts'!K$1246*10000</f>
        <v>0</v>
      </c>
      <c r="L1232" s="14">
        <f>'Absolute counts'!L1232/'Absolute counts'!L$1246*10000</f>
        <v>0</v>
      </c>
      <c r="M1232">
        <f>'Absolute counts'!M1232/'Absolute counts'!M$1246*10000</f>
        <v>0</v>
      </c>
      <c r="N1232">
        <f>'Absolute counts'!N1232/'Absolute counts'!N$1246*10000</f>
        <v>0</v>
      </c>
      <c r="O1232">
        <f>'Absolute counts'!O1232/'Absolute counts'!O$1246*10000</f>
        <v>0</v>
      </c>
      <c r="P1232">
        <f>'Absolute counts'!P1232/'Absolute counts'!P$1246*10000</f>
        <v>0</v>
      </c>
      <c r="Q1232">
        <f t="shared" si="76"/>
        <v>0</v>
      </c>
      <c r="R1232" t="str">
        <f t="shared" si="77"/>
        <v/>
      </c>
      <c r="S1232">
        <f t="shared" si="78"/>
        <v>0</v>
      </c>
      <c r="T1232">
        <f t="shared" si="79"/>
        <v>0</v>
      </c>
    </row>
    <row r="1233" spans="1:20" x14ac:dyDescent="0.25">
      <c r="A1233">
        <v>12702</v>
      </c>
      <c r="B1233" t="s">
        <v>1186</v>
      </c>
      <c r="C1233">
        <v>39700</v>
      </c>
      <c r="D1233">
        <v>2726</v>
      </c>
      <c r="E1233" s="14">
        <f>'Absolute counts'!E1233/'Absolute counts'!E$1246*10000</f>
        <v>0</v>
      </c>
      <c r="F1233" s="14">
        <f>'Absolute counts'!F1233/'Absolute counts'!F$1246*10000</f>
        <v>0</v>
      </c>
      <c r="G1233" s="14">
        <f>'Absolute counts'!G1233/'Absolute counts'!G$1246*10000</f>
        <v>0</v>
      </c>
      <c r="H1233" s="14">
        <f>'Absolute counts'!H1233/'Absolute counts'!H$1246*10000</f>
        <v>0</v>
      </c>
      <c r="I1233" s="14">
        <f>'Absolute counts'!I1233/'Absolute counts'!I$1246*10000</f>
        <v>0</v>
      </c>
      <c r="J1233" s="14">
        <f>'Absolute counts'!J1233/'Absolute counts'!J$1246*10000</f>
        <v>0</v>
      </c>
      <c r="K1233" s="14">
        <f>'Absolute counts'!K1233/'Absolute counts'!K$1246*10000</f>
        <v>0</v>
      </c>
      <c r="L1233" s="14">
        <f>'Absolute counts'!L1233/'Absolute counts'!L$1246*10000</f>
        <v>0</v>
      </c>
      <c r="M1233">
        <f>'Absolute counts'!M1233/'Absolute counts'!M$1246*10000</f>
        <v>0</v>
      </c>
      <c r="N1233">
        <f>'Absolute counts'!N1233/'Absolute counts'!N$1246*10000</f>
        <v>0</v>
      </c>
      <c r="O1233">
        <f>'Absolute counts'!O1233/'Absolute counts'!O$1246*10000</f>
        <v>0</v>
      </c>
      <c r="P1233">
        <f>'Absolute counts'!P1233/'Absolute counts'!P$1246*10000</f>
        <v>0</v>
      </c>
      <c r="Q1233">
        <f t="shared" si="76"/>
        <v>0</v>
      </c>
      <c r="R1233" t="str">
        <f t="shared" si="77"/>
        <v/>
      </c>
      <c r="S1233">
        <f t="shared" si="78"/>
        <v>0</v>
      </c>
      <c r="T1233">
        <f t="shared" si="79"/>
        <v>0</v>
      </c>
    </row>
    <row r="1234" spans="1:20" x14ac:dyDescent="0.25">
      <c r="A1234">
        <v>12703</v>
      </c>
      <c r="B1234" t="s">
        <v>482</v>
      </c>
      <c r="C1234">
        <v>39400</v>
      </c>
      <c r="D1234">
        <v>2726</v>
      </c>
      <c r="E1234" s="14">
        <f>'Absolute counts'!E1234/'Absolute counts'!E$1246*10000</f>
        <v>32.827690069420399</v>
      </c>
      <c r="F1234" s="14">
        <f>'Absolute counts'!F1234/'Absolute counts'!F$1246*10000</f>
        <v>45.229488733783583</v>
      </c>
      <c r="G1234" s="14">
        <f>'Absolute counts'!G1234/'Absolute counts'!G$1246*10000</f>
        <v>25.071652425468088</v>
      </c>
      <c r="H1234" s="14">
        <f>'Absolute counts'!H1234/'Absolute counts'!H$1246*10000</f>
        <v>16.625503476553767</v>
      </c>
      <c r="I1234" s="14">
        <f>'Absolute counts'!I1234/'Absolute counts'!I$1246*10000</f>
        <v>28.896781534660729</v>
      </c>
      <c r="J1234" s="14">
        <f>'Absolute counts'!J1234/'Absolute counts'!J$1246*10000</f>
        <v>50.726904594315116</v>
      </c>
      <c r="K1234" s="14">
        <f>'Absolute counts'!K1234/'Absolute counts'!K$1246*10000</f>
        <v>23.491321771779617</v>
      </c>
      <c r="L1234" s="14">
        <f>'Absolute counts'!L1234/'Absolute counts'!L$1246*10000</f>
        <v>28.197401969182398</v>
      </c>
      <c r="M1234">
        <f>'Absolute counts'!M1234/'Absolute counts'!M$1246*10000</f>
        <v>22.508939176798414</v>
      </c>
      <c r="N1234">
        <f>'Absolute counts'!N1234/'Absolute counts'!N$1246*10000</f>
        <v>47.409266705939608</v>
      </c>
      <c r="O1234">
        <f>'Absolute counts'!O1234/'Absolute counts'!O$1246*10000</f>
        <v>33.971908926770936</v>
      </c>
      <c r="P1234">
        <f>'Absolute counts'!P1234/'Absolute counts'!P$1246*10000</f>
        <v>19.285489036618731</v>
      </c>
      <c r="Q1234">
        <f t="shared" si="76"/>
        <v>1</v>
      </c>
      <c r="R1234">
        <f t="shared" si="77"/>
        <v>0.82505533086552929</v>
      </c>
      <c r="S1234">
        <f t="shared" si="78"/>
        <v>31.83847751514018</v>
      </c>
      <c r="T1234">
        <f t="shared" si="79"/>
        <v>30.274601163062023</v>
      </c>
    </row>
    <row r="1235" spans="1:20" x14ac:dyDescent="0.25">
      <c r="A1235">
        <v>12704</v>
      </c>
      <c r="B1235" t="s">
        <v>490</v>
      </c>
      <c r="C1235">
        <v>39700</v>
      </c>
      <c r="D1235">
        <v>2726</v>
      </c>
      <c r="E1235" s="14">
        <f>'Absolute counts'!E1235/'Absolute counts'!E$1246*10000</f>
        <v>5.3570142024788678</v>
      </c>
      <c r="F1235" s="14">
        <f>'Absolute counts'!F1235/'Absolute counts'!F$1246*10000</f>
        <v>4.1434787643225555</v>
      </c>
      <c r="G1235" s="14">
        <f>'Absolute counts'!G1235/'Absolute counts'!G$1246*10000</f>
        <v>5.1786176662291625</v>
      </c>
      <c r="H1235" s="14">
        <f>'Absolute counts'!H1235/'Absolute counts'!H$1246*10000</f>
        <v>4.6694851434836648</v>
      </c>
      <c r="I1235" s="14">
        <f>'Absolute counts'!I1235/'Absolute counts'!I$1246*10000</f>
        <v>5.6215581825107908</v>
      </c>
      <c r="J1235" s="14">
        <f>'Absolute counts'!J1235/'Absolute counts'!J$1246*10000</f>
        <v>8.1901683220799981</v>
      </c>
      <c r="K1235" s="14">
        <f>'Absolute counts'!K1235/'Absolute counts'!K$1246*10000</f>
        <v>5.8057325605540724</v>
      </c>
      <c r="L1235" s="14">
        <f>'Absolute counts'!L1235/'Absolute counts'!L$1246*10000</f>
        <v>7.1954771286619845</v>
      </c>
      <c r="M1235">
        <f>'Absolute counts'!M1235/'Absolute counts'!M$1246*10000</f>
        <v>3.4754946957817716</v>
      </c>
      <c r="N1235">
        <f>'Absolute counts'!N1235/'Absolute counts'!N$1246*10000</f>
        <v>5.1140195852436205</v>
      </c>
      <c r="O1235">
        <f>'Absolute counts'!O1235/'Absolute counts'!O$1246*10000</f>
        <v>1.481933078528384</v>
      </c>
      <c r="P1235">
        <f>'Absolute counts'!P1235/'Absolute counts'!P$1246*10000</f>
        <v>5.9970944168691522</v>
      </c>
      <c r="Q1235">
        <f t="shared" si="76"/>
        <v>1</v>
      </c>
      <c r="R1235">
        <f t="shared" si="77"/>
        <v>0.38796229031529761</v>
      </c>
      <c r="S1235">
        <f t="shared" si="78"/>
        <v>5.566579263094158</v>
      </c>
      <c r="T1235">
        <f t="shared" si="79"/>
        <v>4.6528037810169831</v>
      </c>
    </row>
    <row r="1236" spans="1:20" x14ac:dyDescent="0.25">
      <c r="A1236">
        <v>12705</v>
      </c>
      <c r="B1236" t="s">
        <v>483</v>
      </c>
      <c r="C1236">
        <v>39500</v>
      </c>
      <c r="D1236">
        <v>2726</v>
      </c>
      <c r="E1236" s="14">
        <f>'Absolute counts'!E1236/'Absolute counts'!E$1246*10000</f>
        <v>0</v>
      </c>
      <c r="F1236" s="14">
        <f>'Absolute counts'!F1236/'Absolute counts'!F$1246*10000</f>
        <v>0</v>
      </c>
      <c r="G1236" s="14">
        <f>'Absolute counts'!G1236/'Absolute counts'!G$1246*10000</f>
        <v>0</v>
      </c>
      <c r="H1236" s="14">
        <f>'Absolute counts'!H1236/'Absolute counts'!H$1246*10000</f>
        <v>0</v>
      </c>
      <c r="I1236" s="14">
        <f>'Absolute counts'!I1236/'Absolute counts'!I$1246*10000</f>
        <v>0</v>
      </c>
      <c r="J1236" s="14">
        <f>'Absolute counts'!J1236/'Absolute counts'!J$1246*10000</f>
        <v>0</v>
      </c>
      <c r="K1236" s="14">
        <f>'Absolute counts'!K1236/'Absolute counts'!K$1246*10000</f>
        <v>0</v>
      </c>
      <c r="L1236" s="14">
        <f>'Absolute counts'!L1236/'Absolute counts'!L$1246*10000</f>
        <v>0</v>
      </c>
      <c r="M1236">
        <f>'Absolute counts'!M1236/'Absolute counts'!M$1246*10000</f>
        <v>0</v>
      </c>
      <c r="N1236">
        <f>'Absolute counts'!N1236/'Absolute counts'!N$1246*10000</f>
        <v>0</v>
      </c>
      <c r="O1236">
        <f>'Absolute counts'!O1236/'Absolute counts'!O$1246*10000</f>
        <v>0</v>
      </c>
      <c r="P1236">
        <f>'Absolute counts'!P1236/'Absolute counts'!P$1246*10000</f>
        <v>0</v>
      </c>
      <c r="Q1236">
        <f t="shared" si="76"/>
        <v>0</v>
      </c>
      <c r="R1236" t="str">
        <f t="shared" si="77"/>
        <v/>
      </c>
      <c r="S1236">
        <f t="shared" si="78"/>
        <v>0</v>
      </c>
      <c r="T1236">
        <f t="shared" si="79"/>
        <v>0</v>
      </c>
    </row>
    <row r="1237" spans="1:20" x14ac:dyDescent="0.25">
      <c r="A1237">
        <v>12706</v>
      </c>
      <c r="B1237" t="s">
        <v>1252</v>
      </c>
      <c r="C1237">
        <v>39400</v>
      </c>
      <c r="D1237">
        <v>2726</v>
      </c>
      <c r="E1237" s="14">
        <f>'Absolute counts'!E1237/'Absolute counts'!E$1246*10000</f>
        <v>0</v>
      </c>
      <c r="F1237" s="14">
        <f>'Absolute counts'!F1237/'Absolute counts'!F$1246*10000</f>
        <v>0</v>
      </c>
      <c r="G1237" s="14">
        <f>'Absolute counts'!G1237/'Absolute counts'!G$1246*10000</f>
        <v>0</v>
      </c>
      <c r="H1237" s="14">
        <f>'Absolute counts'!H1237/'Absolute counts'!H$1246*10000</f>
        <v>0</v>
      </c>
      <c r="I1237" s="14">
        <f>'Absolute counts'!I1237/'Absolute counts'!I$1246*10000</f>
        <v>0</v>
      </c>
      <c r="J1237" s="14">
        <f>'Absolute counts'!J1237/'Absolute counts'!J$1246*10000</f>
        <v>0</v>
      </c>
      <c r="K1237" s="14">
        <f>'Absolute counts'!K1237/'Absolute counts'!K$1246*10000</f>
        <v>0</v>
      </c>
      <c r="L1237" s="14">
        <f>'Absolute counts'!L1237/'Absolute counts'!L$1246*10000</f>
        <v>0</v>
      </c>
      <c r="M1237">
        <f>'Absolute counts'!M1237/'Absolute counts'!M$1246*10000</f>
        <v>0</v>
      </c>
      <c r="N1237">
        <f>'Absolute counts'!N1237/'Absolute counts'!N$1246*10000</f>
        <v>0</v>
      </c>
      <c r="O1237">
        <f>'Absolute counts'!O1237/'Absolute counts'!O$1246*10000</f>
        <v>0</v>
      </c>
      <c r="P1237">
        <f>'Absolute counts'!P1237/'Absolute counts'!P$1246*10000</f>
        <v>0</v>
      </c>
      <c r="Q1237">
        <f t="shared" si="76"/>
        <v>0</v>
      </c>
      <c r="R1237" t="str">
        <f t="shared" si="77"/>
        <v/>
      </c>
      <c r="S1237">
        <f t="shared" si="78"/>
        <v>0</v>
      </c>
      <c r="T1237">
        <f t="shared" si="79"/>
        <v>0</v>
      </c>
    </row>
    <row r="1238" spans="1:20" x14ac:dyDescent="0.25">
      <c r="A1238">
        <v>12707</v>
      </c>
      <c r="B1238" t="s">
        <v>1253</v>
      </c>
      <c r="C1238">
        <v>39500</v>
      </c>
      <c r="D1238">
        <v>2726</v>
      </c>
      <c r="E1238" s="14">
        <f>'Absolute counts'!E1238/'Absolute counts'!E$1246*10000</f>
        <v>0</v>
      </c>
      <c r="F1238" s="14">
        <f>'Absolute counts'!F1238/'Absolute counts'!F$1246*10000</f>
        <v>0</v>
      </c>
      <c r="G1238" s="14">
        <f>'Absolute counts'!G1238/'Absolute counts'!G$1246*10000</f>
        <v>0</v>
      </c>
      <c r="H1238" s="14">
        <f>'Absolute counts'!H1238/'Absolute counts'!H$1246*10000</f>
        <v>0</v>
      </c>
      <c r="I1238" s="14">
        <f>'Absolute counts'!I1238/'Absolute counts'!I$1246*10000</f>
        <v>0</v>
      </c>
      <c r="J1238" s="14">
        <f>'Absolute counts'!J1238/'Absolute counts'!J$1246*10000</f>
        <v>0</v>
      </c>
      <c r="K1238" s="14">
        <f>'Absolute counts'!K1238/'Absolute counts'!K$1246*10000</f>
        <v>0</v>
      </c>
      <c r="L1238" s="14">
        <f>'Absolute counts'!L1238/'Absolute counts'!L$1246*10000</f>
        <v>0</v>
      </c>
      <c r="M1238">
        <f>'Absolute counts'!M1238/'Absolute counts'!M$1246*10000</f>
        <v>0</v>
      </c>
      <c r="N1238">
        <f>'Absolute counts'!N1238/'Absolute counts'!N$1246*10000</f>
        <v>0</v>
      </c>
      <c r="O1238">
        <f>'Absolute counts'!O1238/'Absolute counts'!O$1246*10000</f>
        <v>0</v>
      </c>
      <c r="P1238">
        <f>'Absolute counts'!P1238/'Absolute counts'!P$1246*10000</f>
        <v>0</v>
      </c>
      <c r="Q1238">
        <f t="shared" si="76"/>
        <v>0</v>
      </c>
      <c r="R1238" t="str">
        <f t="shared" si="77"/>
        <v/>
      </c>
      <c r="S1238">
        <f t="shared" si="78"/>
        <v>0</v>
      </c>
      <c r="T1238">
        <f t="shared" si="79"/>
        <v>0</v>
      </c>
    </row>
    <row r="1239" spans="1:20" x14ac:dyDescent="0.25">
      <c r="A1239">
        <v>182305696</v>
      </c>
      <c r="B1239" t="s">
        <v>484</v>
      </c>
      <c r="C1239">
        <v>300</v>
      </c>
      <c r="D1239">
        <v>688</v>
      </c>
      <c r="E1239" s="14">
        <f>'Absolute counts'!E1239/'Absolute counts'!E$1246*10000</f>
        <v>17.883828324544421</v>
      </c>
      <c r="F1239" s="14">
        <f>'Absolute counts'!F1239/'Absolute counts'!F$1246*10000</f>
        <v>26.158325532339362</v>
      </c>
      <c r="G1239" s="14">
        <f>'Absolute counts'!G1239/'Absolute counts'!G$1246*10000</f>
        <v>29.035973535477996</v>
      </c>
      <c r="H1239" s="14">
        <f>'Absolute counts'!H1239/'Absolute counts'!H$1246*10000</f>
        <v>12.711376223927754</v>
      </c>
      <c r="I1239" s="14">
        <f>'Absolute counts'!I1239/'Absolute counts'!I$1246*10000</f>
        <v>12.290994535007144</v>
      </c>
      <c r="J1239" s="14">
        <f>'Absolute counts'!J1239/'Absolute counts'!J$1246*10000</f>
        <v>30.305795250136864</v>
      </c>
      <c r="K1239" s="14">
        <f>'Absolute counts'!K1239/'Absolute counts'!K$1246*10000</f>
        <v>5.0429355817951436</v>
      </c>
      <c r="L1239" s="14">
        <f>'Absolute counts'!L1239/'Absolute counts'!L$1246*10000</f>
        <v>30.071853994296021</v>
      </c>
      <c r="M1239">
        <f>'Absolute counts'!M1239/'Absolute counts'!M$1246*10000</f>
        <v>14.31086051204259</v>
      </c>
      <c r="N1239">
        <f>'Absolute counts'!N1239/'Absolute counts'!N$1246*10000</f>
        <v>14.659051131658256</v>
      </c>
      <c r="O1239">
        <f>'Absolute counts'!O1239/'Absolute counts'!O$1246*10000</f>
        <v>23.363894295026611</v>
      </c>
      <c r="P1239">
        <f>'Absolute counts'!P1239/'Absolute counts'!P$1246*10000</f>
        <v>5.3864480248779163</v>
      </c>
      <c r="Q1239">
        <f t="shared" si="76"/>
        <v>1</v>
      </c>
      <c r="R1239">
        <f t="shared" si="77"/>
        <v>0.79420470074037608</v>
      </c>
      <c r="S1239">
        <f t="shared" si="78"/>
        <v>19.061318426175525</v>
      </c>
      <c r="T1239">
        <f t="shared" si="79"/>
        <v>17.558421591580277</v>
      </c>
    </row>
    <row r="1240" spans="1:20" x14ac:dyDescent="0.25">
      <c r="A1240">
        <v>182305712</v>
      </c>
      <c r="B1240" t="s">
        <v>484</v>
      </c>
      <c r="C1240">
        <v>300</v>
      </c>
      <c r="D1240">
        <v>688</v>
      </c>
      <c r="E1240" s="14">
        <f>'Absolute counts'!E1240/'Absolute counts'!E$1246*10000</f>
        <v>60.309986357625434</v>
      </c>
      <c r="F1240" s="14">
        <f>'Absolute counts'!F1240/'Absolute counts'!F$1246*10000</f>
        <v>13.811595881075185</v>
      </c>
      <c r="G1240" s="14">
        <f>'Absolute counts'!G1240/'Absolute counts'!G$1246*10000</f>
        <v>35.19674282806097</v>
      </c>
      <c r="H1240" s="14">
        <f>'Absolute counts'!H1240/'Absolute counts'!H$1246*10000</f>
        <v>21.127131310957953</v>
      </c>
      <c r="I1240" s="14">
        <f>'Absolute counts'!I1240/'Absolute counts'!I$1246*10000</f>
        <v>34.653947480346119</v>
      </c>
      <c r="J1240" s="14">
        <f>'Absolute counts'!J1240/'Absolute counts'!J$1246*10000</f>
        <v>34.672436716285617</v>
      </c>
      <c r="K1240" s="14">
        <f>'Absolute counts'!K1240/'Absolute counts'!K$1246*10000</f>
        <v>32.84264769656501</v>
      </c>
      <c r="L1240" s="14">
        <f>'Absolute counts'!L1240/'Absolute counts'!L$1246*10000</f>
        <v>19.369337592840804</v>
      </c>
      <c r="M1240">
        <f>'Absolute counts'!M1240/'Absolute counts'!M$1246*10000</f>
        <v>25.432443538544259</v>
      </c>
      <c r="N1240">
        <f>'Absolute counts'!N1240/'Absolute counts'!N$1246*10000</f>
        <v>42.542837384422306</v>
      </c>
      <c r="O1240">
        <f>'Absolute counts'!O1240/'Absolute counts'!O$1246*10000</f>
        <v>26.871761202429244</v>
      </c>
      <c r="P1240">
        <f>'Absolute counts'!P1240/'Absolute counts'!P$1246*10000</f>
        <v>33.166301797852348</v>
      </c>
      <c r="Q1240">
        <f t="shared" si="76"/>
        <v>1</v>
      </c>
      <c r="R1240">
        <f t="shared" si="77"/>
        <v>0.62049191611725329</v>
      </c>
      <c r="S1240">
        <f t="shared" si="78"/>
        <v>33.23064118155947</v>
      </c>
      <c r="T1240">
        <f t="shared" si="79"/>
        <v>29.476536303217792</v>
      </c>
    </row>
    <row r="1241" spans="1:20" x14ac:dyDescent="0.25">
      <c r="A1241">
        <v>312782560</v>
      </c>
      <c r="B1241" t="s">
        <v>484</v>
      </c>
      <c r="C1241">
        <v>300</v>
      </c>
      <c r="D1241">
        <v>688</v>
      </c>
      <c r="E1241" s="14">
        <f>'Absolute counts'!E1241/'Absolute counts'!E$1246*10000</f>
        <v>17.453872737794491</v>
      </c>
      <c r="F1241" s="14">
        <f>'Absolute counts'!F1241/'Absolute counts'!F$1246*10000</f>
        <v>16.643670592043126</v>
      </c>
      <c r="G1241" s="14">
        <f>'Absolute counts'!G1241/'Absolute counts'!G$1246*10000</f>
        <v>40.232502075911398</v>
      </c>
      <c r="H1241" s="14">
        <f>'Absolute counts'!H1241/'Absolute counts'!H$1246*10000</f>
        <v>16.65602298729549</v>
      </c>
      <c r="I1241" s="14">
        <f>'Absolute counts'!I1241/'Absolute counts'!I$1246*10000</f>
        <v>8.530961101529531</v>
      </c>
      <c r="J1241" s="14">
        <f>'Absolute counts'!J1241/'Absolute counts'!J$1246*10000</f>
        <v>33.673105833485408</v>
      </c>
      <c r="K1241" s="14">
        <f>'Absolute counts'!K1241/'Absolute counts'!K$1246*10000</f>
        <v>7.3595782580259668</v>
      </c>
      <c r="L1241" s="14">
        <f>'Absolute counts'!L1241/'Absolute counts'!L$1246*10000</f>
        <v>22.896532263753539</v>
      </c>
      <c r="M1241">
        <f>'Absolute counts'!M1241/'Absolute counts'!M$1246*10000</f>
        <v>25.33022310631538</v>
      </c>
      <c r="N1241">
        <f>'Absolute counts'!N1241/'Absolute counts'!N$1246*10000</f>
        <v>23.153958456061265</v>
      </c>
      <c r="O1241">
        <f>'Absolute counts'!O1241/'Absolute counts'!O$1246*10000</f>
        <v>10.129669144371233</v>
      </c>
      <c r="P1241">
        <f>'Absolute counts'!P1241/'Absolute counts'!P$1246*10000</f>
        <v>10.754667799248631</v>
      </c>
      <c r="Q1241">
        <f t="shared" si="76"/>
        <v>1</v>
      </c>
      <c r="R1241">
        <f t="shared" si="77"/>
        <v>0.79963590647130489</v>
      </c>
      <c r="S1241">
        <f t="shared" si="78"/>
        <v>20.07853051229792</v>
      </c>
      <c r="T1241">
        <f t="shared" si="79"/>
        <v>18.453010153950011</v>
      </c>
    </row>
    <row r="1242" spans="1:20" x14ac:dyDescent="0.25">
      <c r="A1242">
        <v>312782592</v>
      </c>
      <c r="B1242" t="s">
        <v>484</v>
      </c>
      <c r="C1242">
        <v>300</v>
      </c>
      <c r="D1242">
        <v>688</v>
      </c>
      <c r="E1242" s="14">
        <f>'Absolute counts'!E1242/'Absolute counts'!E$1246*10000</f>
        <v>11.562319157194088</v>
      </c>
      <c r="F1242" s="14">
        <f>'Absolute counts'!F1242/'Absolute counts'!F$1246*10000</f>
        <v>33.119927900679279</v>
      </c>
      <c r="G1242" s="14">
        <f>'Absolute counts'!G1242/'Absolute counts'!G$1246*10000</f>
        <v>23.464495218707309</v>
      </c>
      <c r="H1242" s="14">
        <f>'Absolute counts'!H1242/'Absolute counts'!H$1246*10000</f>
        <v>18.807648494586982</v>
      </c>
      <c r="I1242" s="14">
        <f>'Absolute counts'!I1242/'Absolute counts'!I$1246*10000</f>
        <v>8.7898486494083183</v>
      </c>
      <c r="J1242" s="14">
        <f>'Absolute counts'!J1242/'Absolute counts'!J$1246*10000</f>
        <v>9.971584243593421</v>
      </c>
      <c r="K1242" s="14">
        <f>'Absolute counts'!K1242/'Absolute counts'!K$1246*10000</f>
        <v>6.3848932296117784</v>
      </c>
      <c r="L1242" s="14">
        <f>'Absolute counts'!L1242/'Absolute counts'!L$1246*10000</f>
        <v>62.481734170454203</v>
      </c>
      <c r="M1242">
        <f>'Absolute counts'!M1242/'Absolute counts'!M$1246*10000</f>
        <v>39.722859964141072</v>
      </c>
      <c r="N1242">
        <f>'Absolute counts'!N1242/'Absolute counts'!N$1246*10000</f>
        <v>7.7265237473213295</v>
      </c>
      <c r="O1242">
        <f>'Absolute counts'!O1242/'Absolute counts'!O$1246*10000</f>
        <v>14.04084695289235</v>
      </c>
      <c r="P1242">
        <f>'Absolute counts'!P1242/'Absolute counts'!P$1246*10000</f>
        <v>4.5661767520538685</v>
      </c>
      <c r="Q1242">
        <f t="shared" si="76"/>
        <v>1</v>
      </c>
      <c r="R1242">
        <f t="shared" si="77"/>
        <v>0.362666703151588</v>
      </c>
      <c r="S1242">
        <f t="shared" si="78"/>
        <v>16.014388127683027</v>
      </c>
      <c r="T1242">
        <f t="shared" si="79"/>
        <v>25.707628317372563</v>
      </c>
    </row>
    <row r="1243" spans="1:20" x14ac:dyDescent="0.25">
      <c r="A1243">
        <v>312782624</v>
      </c>
      <c r="B1243" t="s">
        <v>484</v>
      </c>
      <c r="C1243">
        <v>300</v>
      </c>
      <c r="D1243">
        <v>688</v>
      </c>
      <c r="E1243" s="14">
        <f>'Absolute counts'!E1243/'Absolute counts'!E$1246*10000</f>
        <v>31.061386037366628</v>
      </c>
      <c r="F1243" s="14">
        <f>'Absolute counts'!F1243/'Absolute counts'!F$1246*10000</f>
        <v>34.082554280269363</v>
      </c>
      <c r="G1243" s="14">
        <f>'Absolute counts'!G1243/'Absolute counts'!G$1246*10000</f>
        <v>48.125429691336528</v>
      </c>
      <c r="H1243" s="14">
        <f>'Absolute counts'!H1243/'Absolute counts'!H$1246*10000</f>
        <v>33.609611204322782</v>
      </c>
      <c r="I1243" s="14">
        <f>'Absolute counts'!I1243/'Absolute counts'!I$1246*10000</f>
        <v>18.972758865973915</v>
      </c>
      <c r="J1243" s="14">
        <f>'Absolute counts'!J1243/'Absolute counts'!J$1246*10000</f>
        <v>41.211536623304397</v>
      </c>
      <c r="K1243" s="14">
        <f>'Absolute counts'!K1243/'Absolute counts'!K$1246*10000</f>
        <v>7.09118672846264</v>
      </c>
      <c r="L1243" s="14">
        <f>'Absolute counts'!L1243/'Absolute counts'!L$1246*10000</f>
        <v>39.282870934908139</v>
      </c>
      <c r="M1243">
        <f>'Absolute counts'!M1243/'Absolute counts'!M$1246*10000</f>
        <v>54.054164562629438</v>
      </c>
      <c r="N1243">
        <f>'Absolute counts'!N1243/'Absolute counts'!N$1246*10000</f>
        <v>22.368499688377774</v>
      </c>
      <c r="O1243">
        <f>'Absolute counts'!O1243/'Absolute counts'!O$1246*10000</f>
        <v>14.50981311698361</v>
      </c>
      <c r="P1243">
        <f>'Absolute counts'!P1243/'Absolute counts'!P$1246*10000</f>
        <v>16.906702345428993</v>
      </c>
      <c r="Q1243">
        <f t="shared" si="76"/>
        <v>1</v>
      </c>
      <c r="R1243">
        <f t="shared" si="77"/>
        <v>0.89701643967032296</v>
      </c>
      <c r="S1243">
        <f t="shared" si="78"/>
        <v>30.593494775862325</v>
      </c>
      <c r="T1243">
        <f t="shared" si="79"/>
        <v>29.424410129665592</v>
      </c>
    </row>
    <row r="1244" spans="1:20" x14ac:dyDescent="0.25">
      <c r="A1244">
        <v>312782656</v>
      </c>
      <c r="B1244" t="s">
        <v>484</v>
      </c>
      <c r="C1244">
        <v>300</v>
      </c>
      <c r="D1244">
        <v>688</v>
      </c>
      <c r="E1244" s="14">
        <f>'Absolute counts'!E1244/'Absolute counts'!E$1246*10000</f>
        <v>6.8095668604178234</v>
      </c>
      <c r="F1244" s="14">
        <f>'Absolute counts'!F1244/'Absolute counts'!F$1246*10000</f>
        <v>8.4404197051015011</v>
      </c>
      <c r="G1244" s="14">
        <f>'Absolute counts'!G1244/'Absolute counts'!G$1246*10000</f>
        <v>15.660854114768881</v>
      </c>
      <c r="H1244" s="14">
        <f>'Absolute counts'!H1244/'Absolute counts'!H$1246*10000</f>
        <v>1.8006511337616746</v>
      </c>
      <c r="I1244" s="14">
        <f>'Absolute counts'!I1244/'Absolute counts'!I$1246*10000</f>
        <v>6.7680601802597007</v>
      </c>
      <c r="J1244" s="14">
        <f>'Absolute counts'!J1244/'Absolute counts'!J$1246*10000</f>
        <v>6.7346211666970808</v>
      </c>
      <c r="K1244" s="14">
        <f>'Absolute counts'!K1244/'Absolute counts'!K$1246*10000</f>
        <v>6.7945434589452773</v>
      </c>
      <c r="L1244" s="14">
        <f>'Absolute counts'!L1244/'Absolute counts'!L$1246*10000</f>
        <v>8.9288413669390998</v>
      </c>
      <c r="M1244">
        <f>'Absolute counts'!M1244/'Absolute counts'!M$1246*10000</f>
        <v>8.2389668376473768</v>
      </c>
      <c r="N1244">
        <f>'Absolute counts'!N1244/'Absolute counts'!N$1246*10000</f>
        <v>3.3723501438584806</v>
      </c>
      <c r="O1244">
        <f>'Absolute counts'!O1244/'Absolute counts'!O$1246*10000</f>
        <v>4.2675920932304736</v>
      </c>
      <c r="P1244">
        <f>'Absolute counts'!P1244/'Absolute counts'!P$1246*10000</f>
        <v>3.0896884609705815</v>
      </c>
      <c r="Q1244">
        <f t="shared" si="76"/>
        <v>1</v>
      </c>
      <c r="R1244">
        <f t="shared" si="77"/>
        <v>0.37279135318081846</v>
      </c>
      <c r="S1244">
        <f t="shared" si="78"/>
        <v>7.5726738028502769</v>
      </c>
      <c r="T1244">
        <f t="shared" si="79"/>
        <v>5.5794877805292025</v>
      </c>
    </row>
    <row r="1246" spans="1:20" x14ac:dyDescent="0.25">
      <c r="E1246" s="14">
        <f>SUM(E3:E1244)</f>
        <v>10000.000000000011</v>
      </c>
      <c r="F1246" s="14">
        <f t="shared" ref="F1246:P1246" si="80">SUM(F3:F1244)</f>
        <v>9999.9999999999945</v>
      </c>
      <c r="G1246" s="14">
        <f t="shared" si="80"/>
        <v>10000.000000000004</v>
      </c>
      <c r="H1246" s="14">
        <f t="shared" si="80"/>
        <v>10000</v>
      </c>
      <c r="I1246" s="14">
        <f t="shared" si="80"/>
        <v>10000.000000000004</v>
      </c>
      <c r="J1246" s="14">
        <f t="shared" si="80"/>
        <v>10000.000000000005</v>
      </c>
      <c r="K1246" s="14">
        <f t="shared" si="80"/>
        <v>9999.9999999999927</v>
      </c>
      <c r="L1246" s="14">
        <f t="shared" si="80"/>
        <v>9999.9999999999982</v>
      </c>
      <c r="M1246">
        <f t="shared" si="80"/>
        <v>9999.9999999999945</v>
      </c>
      <c r="N1246">
        <f t="shared" si="80"/>
        <v>10000.000000000005</v>
      </c>
      <c r="O1246">
        <f t="shared" si="80"/>
        <v>10000</v>
      </c>
      <c r="P1246">
        <f t="shared" si="80"/>
        <v>9999.9999999999982</v>
      </c>
    </row>
  </sheetData>
  <autoFilter ref="A2:T2" xr:uid="{FA72CA46-AA7E-4F36-9092-374E1A31657C}"/>
  <conditionalFormatting sqref="R3:R1244">
    <cfRule type="cellIs" dxfId="12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291DD-871D-4EE6-984E-F7F5750FDAD9}">
  <dimension ref="A1:U1246"/>
  <sheetViews>
    <sheetView workbookViewId="0"/>
  </sheetViews>
  <sheetFormatPr defaultRowHeight="15" x14ac:dyDescent="0.25"/>
  <cols>
    <col min="1" max="1" width="10" bestFit="1" customWidth="1"/>
    <col min="2" max="2" width="39.85546875" customWidth="1"/>
    <col min="3" max="3" width="19.5703125" bestFit="1" customWidth="1"/>
    <col min="4" max="4" width="14.140625" bestFit="1" customWidth="1"/>
    <col min="5" max="5" width="10.5703125" style="14" bestFit="1" customWidth="1"/>
    <col min="6" max="12" width="11.5703125" style="14" bestFit="1" customWidth="1"/>
    <col min="13" max="16" width="11.5703125" bestFit="1" customWidth="1"/>
    <col min="17" max="17" width="10.28515625" bestFit="1" customWidth="1"/>
    <col min="18" max="18" width="10.28515625" customWidth="1"/>
  </cols>
  <sheetData>
    <row r="1" spans="1:21" x14ac:dyDescent="0.25">
      <c r="E1" s="14">
        <v>0</v>
      </c>
      <c r="F1" s="14">
        <v>0</v>
      </c>
      <c r="G1" s="14">
        <v>0</v>
      </c>
      <c r="H1" s="14">
        <v>0</v>
      </c>
      <c r="I1" s="14">
        <v>0</v>
      </c>
      <c r="J1" s="14">
        <v>0</v>
      </c>
      <c r="K1" s="14">
        <v>0</v>
      </c>
      <c r="L1" s="14">
        <v>1</v>
      </c>
      <c r="M1">
        <v>1</v>
      </c>
      <c r="N1" s="14">
        <v>1</v>
      </c>
      <c r="O1" s="14">
        <v>1</v>
      </c>
      <c r="P1" s="14">
        <v>1</v>
      </c>
    </row>
    <row r="2" spans="1:21" x14ac:dyDescent="0.25">
      <c r="A2" s="1" t="s">
        <v>0</v>
      </c>
      <c r="B2" s="1" t="s">
        <v>1</v>
      </c>
      <c r="C2" s="1" t="s">
        <v>2</v>
      </c>
      <c r="D2" s="1" t="s">
        <v>3</v>
      </c>
      <c r="E2" s="15">
        <v>67898</v>
      </c>
      <c r="F2" s="15">
        <v>190211</v>
      </c>
      <c r="G2" s="15">
        <v>191735</v>
      </c>
      <c r="H2" s="15">
        <v>212741</v>
      </c>
      <c r="I2" s="15">
        <v>277750</v>
      </c>
      <c r="J2" s="15">
        <v>340773</v>
      </c>
      <c r="K2" s="15">
        <v>340805</v>
      </c>
      <c r="L2" s="15">
        <v>190196</v>
      </c>
      <c r="M2" s="1">
        <v>190198</v>
      </c>
      <c r="N2" s="1">
        <v>340770</v>
      </c>
      <c r="O2" s="1">
        <v>340771</v>
      </c>
      <c r="P2" s="1">
        <v>343011</v>
      </c>
      <c r="Q2" s="1" t="s">
        <v>1255</v>
      </c>
      <c r="R2" s="1" t="s">
        <v>1402</v>
      </c>
      <c r="S2" s="2" t="s">
        <v>504</v>
      </c>
      <c r="T2" s="2" t="s">
        <v>505</v>
      </c>
      <c r="U2" s="2" t="s">
        <v>506</v>
      </c>
    </row>
    <row r="3" spans="1:21" x14ac:dyDescent="0.25">
      <c r="A3">
        <v>0</v>
      </c>
      <c r="B3" t="s">
        <v>4</v>
      </c>
      <c r="C3">
        <v>0</v>
      </c>
      <c r="E3" s="14" t="str">
        <f>IFERROR(IF(OR(HLOOKUP($A3,'Z-scores'!$C$2:$RO$15,3,FALSE)&gt;3,HLOOKUP($A3,'Z-scores'!$C$2:$RO$15,3,FALSE)&lt;-3),"",'Total-corrected counts'!E3),"")</f>
        <v/>
      </c>
      <c r="F3" s="14" t="str">
        <f>IFERROR(IF(OR(HLOOKUP($A3,'Z-scores'!$C$2:$RO$15,4,FALSE)&gt;3,HLOOKUP($A3,'Z-scores'!$C$2:$RO$15,4,FALSE)&lt;-3),"",'Total-corrected counts'!F3),"")</f>
        <v/>
      </c>
      <c r="G3" s="14" t="str">
        <f>IFERROR(IF(OR(HLOOKUP($A3,'Z-scores'!$C$2:$RO$15,5,FALSE)&gt;3,HLOOKUP($A3,'Z-scores'!$C$2:$RO$15,5,FALSE)&lt;-3),"",'Total-corrected counts'!G3),"")</f>
        <v/>
      </c>
      <c r="H3" s="14" t="str">
        <f>IFERROR(IF(OR(HLOOKUP($A3,'Z-scores'!$C$2:$RO$15,6,FALSE)&gt;3,HLOOKUP($A3,'Z-scores'!$C$2:$RO$15,6,FALSE)&lt;-3),"",'Total-corrected counts'!H3),"")</f>
        <v/>
      </c>
      <c r="I3" s="14" t="str">
        <f>IFERROR(IF(OR(HLOOKUP($A3,'Z-scores'!$C$2:$RO$15,7,FALSE)&gt;3,HLOOKUP($A3,'Z-scores'!$C$2:$RO$15,7,FALSE)&lt;-3),"",'Total-corrected counts'!I3),"")</f>
        <v/>
      </c>
      <c r="J3" s="14" t="str">
        <f>IFERROR(IF(OR(HLOOKUP($A3,'Z-scores'!$C$2:$RO$15,8,FALSE)&gt;3,HLOOKUP($A3,'Z-scores'!$C$2:$RO$15,8,FALSE)&lt;-3),"",'Total-corrected counts'!J3),"")</f>
        <v/>
      </c>
      <c r="K3" s="14" t="str">
        <f>IFERROR(IF(OR(HLOOKUP($A3,'Z-scores'!$C$2:$RO$15,9,FALSE)&gt;3,HLOOKUP($A3,'Z-scores'!$C$2:$RO$15,9,FALSE)&lt;-3),"",'Total-corrected counts'!K3),"")</f>
        <v/>
      </c>
      <c r="L3" s="14" t="str">
        <f>IFERROR(IF(OR(HLOOKUP($A3,'Z-scores'!$C$2:$RO$15,10,FALSE)&gt;3,HLOOKUP($A3,'Z-scores'!$C$2:$RO$15,10,FALSE)&lt;-3),"",'Total-corrected counts'!L3),"")</f>
        <v/>
      </c>
      <c r="M3" s="14" t="str">
        <f>IFERROR(IF(OR(HLOOKUP($A3,'Z-scores'!$C$2:$RO$15,11,FALSE)&gt;3,HLOOKUP($A3,'Z-scores'!$C$2:$RO$15,11,FALSE)&lt;-3),"",'Total-corrected counts'!M3),"")</f>
        <v/>
      </c>
      <c r="N3" s="14" t="str">
        <f>IFERROR(IF(OR(HLOOKUP($A3,'Z-scores'!$C$2:$RO$15,12,FALSE)&gt;3,HLOOKUP($A3,'Z-scores'!$C$2:$RO$15,12,FALSE)&lt;-3),"",'Total-corrected counts'!N3),"")</f>
        <v/>
      </c>
      <c r="O3" s="14" t="str">
        <f>IFERROR(IF(OR(HLOOKUP($A3,'Z-scores'!$C$2:$RO$15,13,FALSE)&gt;3,HLOOKUP($A3,'Z-scores'!$C$2:$RO$15,13,FALSE)&lt;-3),"",'Total-corrected counts'!O3),"")</f>
        <v/>
      </c>
      <c r="P3" s="14" t="str">
        <f>IFERROR(IF(OR(HLOOKUP($A3,'Z-scores'!$C$2:$RO$15,14,FALSE)&gt;3,HLOOKUP($A3,'Z-scores'!$C$2:$RO$15,14,FALSE)&lt;-3),"",'Total-corrected counts'!P3),"")</f>
        <v/>
      </c>
      <c r="Q3">
        <f t="shared" ref="Q3:Q66" si="0">IF(AND(T3=0,U3=0),0,1)</f>
        <v>1</v>
      </c>
      <c r="R3">
        <f>SUMIFS(Tabel132[Cluster],Tabel132[ID],'Total-corrected counts Z&lt;3'!A3)</f>
        <v>0</v>
      </c>
      <c r="S3" t="str">
        <f t="shared" ref="S3:S66" si="1">IFERROR(_xlfn.T.TEST(E3:K3,L3:P3,2,2),"")</f>
        <v/>
      </c>
      <c r="T3" t="str">
        <f>IFERROR(AVERAGE(E3:K3),"")</f>
        <v/>
      </c>
      <c r="U3" t="str">
        <f>IFERROR(AVERAGE(L3:P3),"")</f>
        <v/>
      </c>
    </row>
    <row r="4" spans="1:21" x14ac:dyDescent="0.25">
      <c r="A4">
        <v>1</v>
      </c>
      <c r="B4" t="s">
        <v>5</v>
      </c>
      <c r="C4">
        <v>75500</v>
      </c>
      <c r="D4">
        <v>557</v>
      </c>
      <c r="E4" s="14">
        <f>IFERROR(IF(OR(HLOOKUP($A4,'Z-scores'!$C$2:$RO$15,3,FALSE)&gt;3,HLOOKUP($A4,'Z-scores'!$C$2:$RO$15,3,FALSE)&lt;-3),"",'Total-corrected counts'!E4),"")</f>
        <v>1.1620421263511644E-2</v>
      </c>
      <c r="F4" s="14">
        <f>IFERROR(IF(OR(HLOOKUP($A4,'Z-scores'!$C$2:$RO$15,4,FALSE)&gt;3,HLOOKUP($A4,'Z-scores'!$C$2:$RO$15,4,FALSE)&lt;-3),"",'Total-corrected counts'!F4),"")</f>
        <v>0.12555996255522894</v>
      </c>
      <c r="G4" s="14">
        <f>IFERROR(IF(OR(HLOOKUP($A4,'Z-scores'!$C$2:$RO$15,5,FALSE)&gt;3,HLOOKUP($A4,'Z-scores'!$C$2:$RO$15,5,FALSE)&lt;-3),"",'Total-corrected counts'!G4),"")</f>
        <v>0</v>
      </c>
      <c r="H4" s="14">
        <f>IFERROR(IF(OR(HLOOKUP($A4,'Z-scores'!$C$2:$RO$15,6,FALSE)&gt;3,HLOOKUP($A4,'Z-scores'!$C$2:$RO$15,6,FALSE)&lt;-3),"",'Total-corrected counts'!H4),"")</f>
        <v>6.8668899168877431E-2</v>
      </c>
      <c r="I4" s="14">
        <f>IFERROR(IF(OR(HLOOKUP($A4,'Z-scores'!$C$2:$RO$15,7,FALSE)&gt;3,HLOOKUP($A4,'Z-scores'!$C$2:$RO$15,7,FALSE)&lt;-3),"",'Total-corrected counts'!I4),"")</f>
        <v>0</v>
      </c>
      <c r="J4" s="14">
        <f>IFERROR(IF(OR(HLOOKUP($A4,'Z-scores'!$C$2:$RO$15,8,FALSE)&gt;3,HLOOKUP($A4,'Z-scores'!$C$2:$RO$15,8,FALSE)&lt;-3),"",'Total-corrected counts'!J4),"")</f>
        <v>0</v>
      </c>
      <c r="K4" s="14">
        <f>IFERROR(IF(OR(HLOOKUP($A4,'Z-scores'!$C$2:$RO$15,9,FALSE)&gt;3,HLOOKUP($A4,'Z-scores'!$C$2:$RO$15,9,FALSE)&lt;-3),"",'Total-corrected counts'!K4),"")</f>
        <v>0.7204193688278776</v>
      </c>
      <c r="L4" s="14">
        <f>IFERROR(IF(OR(HLOOKUP($A4,'Z-scores'!$C$2:$RO$15,10,FALSE)&gt;3,HLOOKUP($A4,'Z-scores'!$C$2:$RO$15,10,FALSE)&lt;-3),"",'Total-corrected counts'!L4),"")</f>
        <v>0</v>
      </c>
      <c r="M4" s="14">
        <f>IFERROR(IF(OR(HLOOKUP($A4,'Z-scores'!$C$2:$RO$15,11,FALSE)&gt;3,HLOOKUP($A4,'Z-scores'!$C$2:$RO$15,11,FALSE)&lt;-3),"",'Total-corrected counts'!M4),"")</f>
        <v>8.1776345783100515E-2</v>
      </c>
      <c r="N4" s="14">
        <f>IFERROR(IF(OR(HLOOKUP($A4,'Z-scores'!$C$2:$RO$15,12,FALSE)&gt;3,HLOOKUP($A4,'Z-scores'!$C$2:$RO$15,12,FALSE)&lt;-3),"",'Total-corrected counts'!N4),"")</f>
        <v>0</v>
      </c>
      <c r="O4" s="14">
        <f>IFERROR(IF(OR(HLOOKUP($A4,'Z-scores'!$C$2:$RO$15,13,FALSE)&gt;3,HLOOKUP($A4,'Z-scores'!$C$2:$RO$15,13,FALSE)&lt;-3),"",'Total-corrected counts'!O4),"")</f>
        <v>0.34703496142753304</v>
      </c>
      <c r="P4" s="14">
        <f>IFERROR(IF(OR(HLOOKUP($A4,'Z-scores'!$C$2:$RO$15,14,FALSE)&gt;3,HLOOKUP($A4,'Z-scores'!$C$2:$RO$15,14,FALSE)&lt;-3),"",'Total-corrected counts'!P4),"")</f>
        <v>0</v>
      </c>
      <c r="Q4">
        <f t="shared" si="0"/>
        <v>1</v>
      </c>
      <c r="R4">
        <f>SUMIFS(Tabel132[Cluster],Tabel132[ID],'Total-corrected counts Z&lt;3'!A4)</f>
        <v>84</v>
      </c>
      <c r="S4">
        <f t="shared" si="1"/>
        <v>0.73140140635748152</v>
      </c>
      <c r="T4">
        <f t="shared" ref="T4:T67" si="2">IFERROR(AVERAGE(E4:K4),"")</f>
        <v>0.13232409311649937</v>
      </c>
      <c r="U4">
        <f t="shared" ref="U4:U67" si="3">IFERROR(AVERAGE(L4:P4),"")</f>
        <v>8.5762261442126703E-2</v>
      </c>
    </row>
    <row r="5" spans="1:21" x14ac:dyDescent="0.25">
      <c r="A5">
        <v>2</v>
      </c>
      <c r="B5" t="s">
        <v>6</v>
      </c>
      <c r="C5">
        <v>6200</v>
      </c>
      <c r="D5">
        <v>345</v>
      </c>
      <c r="E5" s="14">
        <f>IFERROR(IF(OR(HLOOKUP($A5,'Z-scores'!$C$2:$RO$15,3,FALSE)&gt;3,HLOOKUP($A5,'Z-scores'!$C$2:$RO$15,3,FALSE)&lt;-3),"",'Total-corrected counts'!E5),"")</f>
        <v>10.086525656728108</v>
      </c>
      <c r="F5" s="14">
        <f>IFERROR(IF(OR(HLOOKUP($A5,'Z-scores'!$C$2:$RO$15,4,FALSE)&gt;3,HLOOKUP($A5,'Z-scores'!$C$2:$RO$15,4,FALSE)&lt;-3),"",'Total-corrected counts'!F5),"")</f>
        <v>7.8963265340288427</v>
      </c>
      <c r="G5" s="14">
        <f>IFERROR(IF(OR(HLOOKUP($A5,'Z-scores'!$C$2:$RO$15,5,FALSE)&gt;3,HLOOKUP($A5,'Z-scores'!$C$2:$RO$15,5,FALSE)&lt;-3),"",'Total-corrected counts'!G5),"")</f>
        <v>6.250055804069679</v>
      </c>
      <c r="H5" s="14">
        <f>IFERROR(IF(OR(HLOOKUP($A5,'Z-scores'!$C$2:$RO$15,6,FALSE)&gt;3,HLOOKUP($A5,'Z-scores'!$C$2:$RO$15,6,FALSE)&lt;-3),"",'Total-corrected counts'!H5),"")</f>
        <v>9.8120227034640415</v>
      </c>
      <c r="I5" s="14">
        <f>IFERROR(IF(OR(HLOOKUP($A5,'Z-scores'!$C$2:$RO$15,7,FALSE)&gt;3,HLOOKUP($A5,'Z-scores'!$C$2:$RO$15,7,FALSE)&lt;-3),"",'Total-corrected counts'!I5),"")</f>
        <v>9.2336558743433823</v>
      </c>
      <c r="J5" s="14">
        <f>IFERROR(IF(OR(HLOOKUP($A5,'Z-scores'!$C$2:$RO$15,8,FALSE)&gt;3,HLOOKUP($A5,'Z-scores'!$C$2:$RO$15,8,FALSE)&lt;-3),"",'Total-corrected counts'!J5),"")</f>
        <v>9.7543383995064179</v>
      </c>
      <c r="K5" s="14">
        <f>IFERROR(IF(OR(HLOOKUP($A5,'Z-scores'!$C$2:$RO$15,9,FALSE)&gt;3,HLOOKUP($A5,'Z-scores'!$C$2:$RO$15,9,FALSE)&lt;-3),"",'Total-corrected counts'!K5),"")</f>
        <v>12.826289939131625</v>
      </c>
      <c r="L5" s="14">
        <f>IFERROR(IF(OR(HLOOKUP($A5,'Z-scores'!$C$2:$RO$15,10,FALSE)&gt;3,HLOOKUP($A5,'Z-scores'!$C$2:$RO$15,10,FALSE)&lt;-3),"",'Total-corrected counts'!L5),"")</f>
        <v>7.5582742948130086</v>
      </c>
      <c r="M5" s="14">
        <f>IFERROR(IF(OR(HLOOKUP($A5,'Z-scores'!$C$2:$RO$15,11,FALSE)&gt;3,HLOOKUP($A5,'Z-scores'!$C$2:$RO$15,11,FALSE)&lt;-3),"",'Total-corrected counts'!M5),"")</f>
        <v>9.4042797650565575</v>
      </c>
      <c r="N5" s="14">
        <f>IFERROR(IF(OR(HLOOKUP($A5,'Z-scores'!$C$2:$RO$15,12,FALSE)&gt;3,HLOOKUP($A5,'Z-scores'!$C$2:$RO$15,12,FALSE)&lt;-3),"",'Total-corrected counts'!N5),"")</f>
        <v>9.4938059746091916</v>
      </c>
      <c r="O5" s="14">
        <f>IFERROR(IF(OR(HLOOKUP($A5,'Z-scores'!$C$2:$RO$15,13,FALSE)&gt;3,HLOOKUP($A5,'Z-scores'!$C$2:$RO$15,13,FALSE)&lt;-3),"",'Total-corrected counts'!O5),"")</f>
        <v>16.788988674467138</v>
      </c>
      <c r="P5" s="14">
        <f>IFERROR(IF(OR(HLOOKUP($A5,'Z-scores'!$C$2:$RO$15,14,FALSE)&gt;3,HLOOKUP($A5,'Z-scores'!$C$2:$RO$15,14,FALSE)&lt;-3),"",'Total-corrected counts'!P5),"")</f>
        <v>11.101004558885451</v>
      </c>
      <c r="Q5">
        <f t="shared" si="0"/>
        <v>1</v>
      </c>
      <c r="R5">
        <f>SUMIFS(Tabel132[Cluster],Tabel132[ID],'Total-corrected counts Z&lt;3'!A5)</f>
        <v>8</v>
      </c>
      <c r="S5">
        <f t="shared" si="1"/>
        <v>0.38317402440061188</v>
      </c>
      <c r="T5">
        <f t="shared" si="2"/>
        <v>9.4084592730388703</v>
      </c>
      <c r="U5">
        <f t="shared" si="3"/>
        <v>10.86927065356627</v>
      </c>
    </row>
    <row r="6" spans="1:21" x14ac:dyDescent="0.25">
      <c r="A6">
        <v>3</v>
      </c>
      <c r="B6" t="s">
        <v>507</v>
      </c>
      <c r="C6">
        <v>118200</v>
      </c>
      <c r="D6">
        <v>1040</v>
      </c>
      <c r="E6" s="14" t="str">
        <f>IFERROR(IF(OR(HLOOKUP($A6,'Z-scores'!$C$2:$RO$15,3,FALSE)&gt;3,HLOOKUP($A6,'Z-scores'!$C$2:$RO$15,3,FALSE)&lt;-3),"",'Total-corrected counts'!E6),"")</f>
        <v/>
      </c>
      <c r="F6" s="14" t="str">
        <f>IFERROR(IF(OR(HLOOKUP($A6,'Z-scores'!$C$2:$RO$15,4,FALSE)&gt;3,HLOOKUP($A6,'Z-scores'!$C$2:$RO$15,4,FALSE)&lt;-3),"",'Total-corrected counts'!F6),"")</f>
        <v/>
      </c>
      <c r="G6" s="14" t="str">
        <f>IFERROR(IF(OR(HLOOKUP($A6,'Z-scores'!$C$2:$RO$15,5,FALSE)&gt;3,HLOOKUP($A6,'Z-scores'!$C$2:$RO$15,5,FALSE)&lt;-3),"",'Total-corrected counts'!G6),"")</f>
        <v/>
      </c>
      <c r="H6" s="14" t="str">
        <f>IFERROR(IF(OR(HLOOKUP($A6,'Z-scores'!$C$2:$RO$15,6,FALSE)&gt;3,HLOOKUP($A6,'Z-scores'!$C$2:$RO$15,6,FALSE)&lt;-3),"",'Total-corrected counts'!H6),"")</f>
        <v/>
      </c>
      <c r="I6" s="14" t="str">
        <f>IFERROR(IF(OR(HLOOKUP($A6,'Z-scores'!$C$2:$RO$15,7,FALSE)&gt;3,HLOOKUP($A6,'Z-scores'!$C$2:$RO$15,7,FALSE)&lt;-3),"",'Total-corrected counts'!I6),"")</f>
        <v/>
      </c>
      <c r="J6" s="14" t="str">
        <f>IFERROR(IF(OR(HLOOKUP($A6,'Z-scores'!$C$2:$RO$15,8,FALSE)&gt;3,HLOOKUP($A6,'Z-scores'!$C$2:$RO$15,8,FALSE)&lt;-3),"",'Total-corrected counts'!J6),"")</f>
        <v/>
      </c>
      <c r="K6" s="14" t="str">
        <f>IFERROR(IF(OR(HLOOKUP($A6,'Z-scores'!$C$2:$RO$15,9,FALSE)&gt;3,HLOOKUP($A6,'Z-scores'!$C$2:$RO$15,9,FALSE)&lt;-3),"",'Total-corrected counts'!K6),"")</f>
        <v/>
      </c>
      <c r="L6" s="14" t="str">
        <f>IFERROR(IF(OR(HLOOKUP($A6,'Z-scores'!$C$2:$RO$15,10,FALSE)&gt;3,HLOOKUP($A6,'Z-scores'!$C$2:$RO$15,10,FALSE)&lt;-3),"",'Total-corrected counts'!L6),"")</f>
        <v/>
      </c>
      <c r="M6" s="14" t="str">
        <f>IFERROR(IF(OR(HLOOKUP($A6,'Z-scores'!$C$2:$RO$15,11,FALSE)&gt;3,HLOOKUP($A6,'Z-scores'!$C$2:$RO$15,11,FALSE)&lt;-3),"",'Total-corrected counts'!M6),"")</f>
        <v/>
      </c>
      <c r="N6" s="14" t="str">
        <f>IFERROR(IF(OR(HLOOKUP($A6,'Z-scores'!$C$2:$RO$15,12,FALSE)&gt;3,HLOOKUP($A6,'Z-scores'!$C$2:$RO$15,12,FALSE)&lt;-3),"",'Total-corrected counts'!N6),"")</f>
        <v/>
      </c>
      <c r="O6" s="14" t="str">
        <f>IFERROR(IF(OR(HLOOKUP($A6,'Z-scores'!$C$2:$RO$15,13,FALSE)&gt;3,HLOOKUP($A6,'Z-scores'!$C$2:$RO$15,13,FALSE)&lt;-3),"",'Total-corrected counts'!O6),"")</f>
        <v/>
      </c>
      <c r="P6" s="14" t="str">
        <f>IFERROR(IF(OR(HLOOKUP($A6,'Z-scores'!$C$2:$RO$15,14,FALSE)&gt;3,HLOOKUP($A6,'Z-scores'!$C$2:$RO$15,14,FALSE)&lt;-3),"",'Total-corrected counts'!P6),"")</f>
        <v/>
      </c>
      <c r="Q6">
        <f t="shared" si="0"/>
        <v>1</v>
      </c>
      <c r="R6">
        <f>SUMIFS(Tabel132[Cluster],Tabel132[ID],'Total-corrected counts Z&lt;3'!A6)</f>
        <v>0</v>
      </c>
      <c r="S6" t="str">
        <f t="shared" si="1"/>
        <v/>
      </c>
      <c r="T6" t="str">
        <f t="shared" si="2"/>
        <v/>
      </c>
      <c r="U6" t="str">
        <f t="shared" si="3"/>
        <v/>
      </c>
    </row>
    <row r="7" spans="1:21" x14ac:dyDescent="0.25">
      <c r="A7">
        <v>4</v>
      </c>
      <c r="B7" t="s">
        <v>7</v>
      </c>
      <c r="C7">
        <v>79100</v>
      </c>
      <c r="D7">
        <v>339</v>
      </c>
      <c r="E7" s="14">
        <f>IFERROR(IF(OR(HLOOKUP($A7,'Z-scores'!$C$2:$RO$15,3,FALSE)&gt;3,HLOOKUP($A7,'Z-scores'!$C$2:$RO$15,3,FALSE)&lt;-3),"",'Total-corrected counts'!E7),"")</f>
        <v>54.53463698966015</v>
      </c>
      <c r="F7" s="14">
        <f>IFERROR(IF(OR(HLOOKUP($A7,'Z-scores'!$C$2:$RO$15,4,FALSE)&gt;3,HLOOKUP($A7,'Z-scores'!$C$2:$RO$15,4,FALSE)&lt;-3),"",'Total-corrected counts'!F7),"")</f>
        <v>32.25495926974326</v>
      </c>
      <c r="G7" s="14">
        <f>IFERROR(IF(OR(HLOOKUP($A7,'Z-scores'!$C$2:$RO$15,5,FALSE)&gt;3,HLOOKUP($A7,'Z-scores'!$C$2:$RO$15,5,FALSE)&lt;-3),"",'Total-corrected counts'!G7),"")</f>
        <v>49.375440852150462</v>
      </c>
      <c r="H7" s="14">
        <f>IFERROR(IF(OR(HLOOKUP($A7,'Z-scores'!$C$2:$RO$15,6,FALSE)&gt;3,HLOOKUP($A7,'Z-scores'!$C$2:$RO$15,6,FALSE)&lt;-3),"",'Total-corrected counts'!H7),"")</f>
        <v>61.023761728075733</v>
      </c>
      <c r="I7" s="14">
        <f>IFERROR(IF(OR(HLOOKUP($A7,'Z-scores'!$C$2:$RO$15,7,FALSE)&gt;3,HLOOKUP($A7,'Z-scores'!$C$2:$RO$15,7,FALSE)&lt;-3),"",'Total-corrected counts'!I7),"")</f>
        <v>0.87528647139970628</v>
      </c>
      <c r="J7" s="14">
        <f>IFERROR(IF(OR(HLOOKUP($A7,'Z-scores'!$C$2:$RO$15,8,FALSE)&gt;3,HLOOKUP($A7,'Z-scores'!$C$2:$RO$15,8,FALSE)&lt;-3),"",'Total-corrected counts'!J7),"")</f>
        <v>31.457198223797977</v>
      </c>
      <c r="K7" s="14">
        <f>IFERROR(IF(OR(HLOOKUP($A7,'Z-scores'!$C$2:$RO$15,9,FALSE)&gt;3,HLOOKUP($A7,'Z-scores'!$C$2:$RO$15,9,FALSE)&lt;-3),"",'Total-corrected counts'!K7),"")</f>
        <v>158.49226114213309</v>
      </c>
      <c r="L7" s="14">
        <f>IFERROR(IF(OR(HLOOKUP($A7,'Z-scores'!$C$2:$RO$15,10,FALSE)&gt;3,HLOOKUP($A7,'Z-scores'!$C$2:$RO$15,10,FALSE)&lt;-3),"",'Total-corrected counts'!L7),"")</f>
        <v>23.259329429904565</v>
      </c>
      <c r="M7" s="14">
        <f>IFERROR(IF(OR(HLOOKUP($A7,'Z-scores'!$C$2:$RO$15,11,FALSE)&gt;3,HLOOKUP($A7,'Z-scores'!$C$2:$RO$15,11,FALSE)&lt;-3),"",'Total-corrected counts'!M7),"")</f>
        <v>21.956948842762486</v>
      </c>
      <c r="N7" s="14">
        <f>IFERROR(IF(OR(HLOOKUP($A7,'Z-scores'!$C$2:$RO$15,12,FALSE)&gt;3,HLOOKUP($A7,'Z-scores'!$C$2:$RO$15,12,FALSE)&lt;-3),"",'Total-corrected counts'!N7),"")</f>
        <v>8.8364111364393114</v>
      </c>
      <c r="O7" s="14">
        <f>IFERROR(IF(OR(HLOOKUP($A7,'Z-scores'!$C$2:$RO$15,13,FALSE)&gt;3,HLOOKUP($A7,'Z-scores'!$C$2:$RO$15,13,FALSE)&lt;-3),"",'Total-corrected counts'!O7),"")</f>
        <v>34.27204727178934</v>
      </c>
      <c r="P7" s="14">
        <f>IFERROR(IF(OR(HLOOKUP($A7,'Z-scores'!$C$2:$RO$15,14,FALSE)&gt;3,HLOOKUP($A7,'Z-scores'!$C$2:$RO$15,14,FALSE)&lt;-3),"",'Total-corrected counts'!P7),"")</f>
        <v>133.31231008441503</v>
      </c>
      <c r="Q7">
        <f t="shared" si="0"/>
        <v>1</v>
      </c>
      <c r="R7">
        <f>SUMIFS(Tabel132[Cluster],Tabel132[ID],'Total-corrected counts Z&lt;3'!A7)</f>
        <v>86</v>
      </c>
      <c r="S7">
        <f t="shared" si="1"/>
        <v>0.71244646511712784</v>
      </c>
      <c r="T7">
        <f t="shared" si="2"/>
        <v>55.430506382422905</v>
      </c>
      <c r="U7">
        <f t="shared" si="3"/>
        <v>44.327409353062151</v>
      </c>
    </row>
    <row r="8" spans="1:21" x14ac:dyDescent="0.25">
      <c r="A8">
        <v>6</v>
      </c>
      <c r="B8" t="s">
        <v>8</v>
      </c>
      <c r="C8">
        <v>107000</v>
      </c>
      <c r="D8">
        <v>784</v>
      </c>
      <c r="E8" s="14">
        <f>IFERROR(IF(OR(HLOOKUP($A8,'Z-scores'!$C$2:$RO$15,3,FALSE)&gt;3,HLOOKUP($A8,'Z-scores'!$C$2:$RO$15,3,FALSE)&lt;-3),"",'Total-corrected counts'!E8),"")</f>
        <v>229.15470731644965</v>
      </c>
      <c r="F8" s="14">
        <f>IFERROR(IF(OR(HLOOKUP($A8,'Z-scores'!$C$2:$RO$15,4,FALSE)&gt;3,HLOOKUP($A8,'Z-scores'!$C$2:$RO$15,4,FALSE)&lt;-3),"",'Total-corrected counts'!F8),"")</f>
        <v>354.45577429341131</v>
      </c>
      <c r="G8" s="14">
        <f>IFERROR(IF(OR(HLOOKUP($A8,'Z-scores'!$C$2:$RO$15,5,FALSE)&gt;3,HLOOKUP($A8,'Z-scores'!$C$2:$RO$15,5,FALSE)&lt;-3),"",'Total-corrected counts'!G8),"")</f>
        <v>123.23324315395674</v>
      </c>
      <c r="H8" s="14">
        <f>IFERROR(IF(OR(HLOOKUP($A8,'Z-scores'!$C$2:$RO$15,6,FALSE)&gt;3,HLOOKUP($A8,'Z-scores'!$C$2:$RO$15,6,FALSE)&lt;-3),"",'Total-corrected counts'!H8),"")</f>
        <v>261.78110338713157</v>
      </c>
      <c r="I8" s="14">
        <f>IFERROR(IF(OR(HLOOKUP($A8,'Z-scores'!$C$2:$RO$15,7,FALSE)&gt;3,HLOOKUP($A8,'Z-scores'!$C$2:$RO$15,7,FALSE)&lt;-3),"",'Total-corrected counts'!I8),"")</f>
        <v>229.57161507613142</v>
      </c>
      <c r="J8" s="14">
        <f>IFERROR(IF(OR(HLOOKUP($A8,'Z-scores'!$C$2:$RO$15,8,FALSE)&gt;3,HLOOKUP($A8,'Z-scores'!$C$2:$RO$15,8,FALSE)&lt;-3),"",'Total-corrected counts'!J8),"")</f>
        <v>259.69568202160292</v>
      </c>
      <c r="K8" s="14">
        <f>IFERROR(IF(OR(HLOOKUP($A8,'Z-scores'!$C$2:$RO$15,9,FALSE)&gt;3,HLOOKUP($A8,'Z-scores'!$C$2:$RO$15,9,FALSE)&lt;-3),"",'Total-corrected counts'!K8),"")</f>
        <v>151.04792766424504</v>
      </c>
      <c r="L8" s="14">
        <f>IFERROR(IF(OR(HLOOKUP($A8,'Z-scores'!$C$2:$RO$15,10,FALSE)&gt;3,HLOOKUP($A8,'Z-scores'!$C$2:$RO$15,10,FALSE)&lt;-3),"",'Total-corrected counts'!L8),"")</f>
        <v>273.85139424966491</v>
      </c>
      <c r="M8" s="14">
        <f>IFERROR(IF(OR(HLOOKUP($A8,'Z-scores'!$C$2:$RO$15,11,FALSE)&gt;3,HLOOKUP($A8,'Z-scores'!$C$2:$RO$15,11,FALSE)&lt;-3),"",'Total-corrected counts'!M8),"")</f>
        <v>201.45602783666811</v>
      </c>
      <c r="N8" s="14">
        <f>IFERROR(IF(OR(HLOOKUP($A8,'Z-scores'!$C$2:$RO$15,12,FALSE)&gt;3,HLOOKUP($A8,'Z-scores'!$C$2:$RO$15,12,FALSE)&lt;-3),"",'Total-corrected counts'!N8),"")</f>
        <v>79.60453858566197</v>
      </c>
      <c r="O8" s="14">
        <f>IFERROR(IF(OR(HLOOKUP($A8,'Z-scores'!$C$2:$RO$15,13,FALSE)&gt;3,HLOOKUP($A8,'Z-scores'!$C$2:$RO$15,13,FALSE)&lt;-3),"",'Total-corrected counts'!O8),"")</f>
        <v>236.9404647454686</v>
      </c>
      <c r="P8" s="14">
        <f>IFERROR(IF(OR(HLOOKUP($A8,'Z-scores'!$C$2:$RO$15,14,FALSE)&gt;3,HLOOKUP($A8,'Z-scores'!$C$2:$RO$15,14,FALSE)&lt;-3),"",'Total-corrected counts'!P8),"")</f>
        <v>111.98525699098977</v>
      </c>
      <c r="Q8">
        <f t="shared" si="0"/>
        <v>1</v>
      </c>
      <c r="R8">
        <f>SUMIFS(Tabel132[Cluster],Tabel132[ID],'Total-corrected counts Z&lt;3'!A8)</f>
        <v>0</v>
      </c>
      <c r="S8">
        <f t="shared" si="1"/>
        <v>0.31295418442473982</v>
      </c>
      <c r="T8">
        <f t="shared" si="2"/>
        <v>229.84857898756121</v>
      </c>
      <c r="U8">
        <f t="shared" si="3"/>
        <v>180.76753648169068</v>
      </c>
    </row>
    <row r="9" spans="1:21" x14ac:dyDescent="0.25">
      <c r="A9">
        <v>7</v>
      </c>
      <c r="B9" t="s">
        <v>9</v>
      </c>
      <c r="C9">
        <v>85300</v>
      </c>
      <c r="D9">
        <v>1132</v>
      </c>
      <c r="E9" s="14">
        <f>IFERROR(IF(OR(HLOOKUP($A9,'Z-scores'!$C$2:$RO$15,3,FALSE)&gt;3,HLOOKUP($A9,'Z-scores'!$C$2:$RO$15,3,FALSE)&lt;-3),"",'Total-corrected counts'!E9),"")</f>
        <v>0.3486126379053493</v>
      </c>
      <c r="F9" s="14">
        <f>IFERROR(IF(OR(HLOOKUP($A9,'Z-scores'!$C$2:$RO$15,4,FALSE)&gt;3,HLOOKUP($A9,'Z-scores'!$C$2:$RO$15,4,FALSE)&lt;-3),"",'Total-corrected counts'!F9),"")</f>
        <v>2.1624215773400541</v>
      </c>
      <c r="G9" s="14">
        <f>IFERROR(IF(OR(HLOOKUP($A9,'Z-scores'!$C$2:$RO$15,5,FALSE)&gt;3,HLOOKUP($A9,'Z-scores'!$C$2:$RO$15,5,FALSE)&lt;-3),"",'Total-corrected counts'!G9),"")</f>
        <v>1.8214448343288778</v>
      </c>
      <c r="H9" s="14">
        <f>IFERROR(IF(OR(HLOOKUP($A9,'Z-scores'!$C$2:$RO$15,6,FALSE)&gt;3,HLOOKUP($A9,'Z-scores'!$C$2:$RO$15,6,FALSE)&lt;-3),"",'Total-corrected counts'!H9),"")</f>
        <v>4.7457839203379732</v>
      </c>
      <c r="I9" s="14">
        <f>IFERROR(IF(OR(HLOOKUP($A9,'Z-scores'!$C$2:$RO$15,7,FALSE)&gt;3,HLOOKUP($A9,'Z-scores'!$C$2:$RO$15,7,FALSE)&lt;-3),"",'Total-corrected counts'!I9),"")</f>
        <v>0</v>
      </c>
      <c r="J9" s="14">
        <f>IFERROR(IF(OR(HLOOKUP($A9,'Z-scores'!$C$2:$RO$15,8,FALSE)&gt;3,HLOOKUP($A9,'Z-scores'!$C$2:$RO$15,8,FALSE)&lt;-3),"",'Total-corrected counts'!J9),"")</f>
        <v>5.1704510892706619</v>
      </c>
      <c r="K9" s="14">
        <f>IFERROR(IF(OR(HLOOKUP($A9,'Z-scores'!$C$2:$RO$15,9,FALSE)&gt;3,HLOOKUP($A9,'Z-scores'!$C$2:$RO$15,9,FALSE)&lt;-3),"",'Total-corrected counts'!K9),"")</f>
        <v>25.723209228148338</v>
      </c>
      <c r="L9" s="14">
        <f>IFERROR(IF(OR(HLOOKUP($A9,'Z-scores'!$C$2:$RO$15,10,FALSE)&gt;3,HLOOKUP($A9,'Z-scores'!$C$2:$RO$15,10,FALSE)&lt;-3),"",'Total-corrected counts'!L9),"")</f>
        <v>2.1163168025476424</v>
      </c>
      <c r="M9" s="14">
        <f>IFERROR(IF(OR(HLOOKUP($A9,'Z-scores'!$C$2:$RO$15,11,FALSE)&gt;3,HLOOKUP($A9,'Z-scores'!$C$2:$RO$15,11,FALSE)&lt;-3),"",'Total-corrected counts'!M9),"")</f>
        <v>20.239645581317376</v>
      </c>
      <c r="N9" s="14">
        <f>IFERROR(IF(OR(HLOOKUP($A9,'Z-scores'!$C$2:$RO$15,12,FALSE)&gt;3,HLOOKUP($A9,'Z-scores'!$C$2:$RO$15,12,FALSE)&lt;-3),"",'Total-corrected counts'!N9),"")</f>
        <v>0.1622143107172434</v>
      </c>
      <c r="O9" s="14">
        <f>IFERROR(IF(OR(HLOOKUP($A9,'Z-scores'!$C$2:$RO$15,13,FALSE)&gt;3,HLOOKUP($A9,'Z-scores'!$C$2:$RO$15,13,FALSE)&lt;-3),"",'Total-corrected counts'!O9),"")</f>
        <v>0.1782071423546791</v>
      </c>
      <c r="P9" s="14">
        <f>IFERROR(IF(OR(HLOOKUP($A9,'Z-scores'!$C$2:$RO$15,14,FALSE)&gt;3,HLOOKUP($A9,'Z-scores'!$C$2:$RO$15,14,FALSE)&lt;-3),"",'Total-corrected counts'!P9),"")</f>
        <v>14.992736042172879</v>
      </c>
      <c r="Q9">
        <f t="shared" si="0"/>
        <v>1</v>
      </c>
      <c r="R9">
        <f>SUMIFS(Tabel132[Cluster],Tabel132[ID],'Total-corrected counts Z&lt;3'!A9)</f>
        <v>93</v>
      </c>
      <c r="S9">
        <f t="shared" si="1"/>
        <v>0.74132870134431728</v>
      </c>
      <c r="T9">
        <f t="shared" si="2"/>
        <v>5.7102747553330362</v>
      </c>
      <c r="U9">
        <f t="shared" si="3"/>
        <v>7.537823975821965</v>
      </c>
    </row>
    <row r="10" spans="1:21" x14ac:dyDescent="0.25">
      <c r="A10">
        <v>8</v>
      </c>
      <c r="B10" t="s">
        <v>508</v>
      </c>
      <c r="C10">
        <v>100</v>
      </c>
      <c r="D10">
        <v>997</v>
      </c>
      <c r="E10" s="14" t="str">
        <f>IFERROR(IF(OR(HLOOKUP($A10,'Z-scores'!$C$2:$RO$15,3,FALSE)&gt;3,HLOOKUP($A10,'Z-scores'!$C$2:$RO$15,3,FALSE)&lt;-3),"",'Total-corrected counts'!E10),"")</f>
        <v/>
      </c>
      <c r="F10" s="14" t="str">
        <f>IFERROR(IF(OR(HLOOKUP($A10,'Z-scores'!$C$2:$RO$15,4,FALSE)&gt;3,HLOOKUP($A10,'Z-scores'!$C$2:$RO$15,4,FALSE)&lt;-3),"",'Total-corrected counts'!F10),"")</f>
        <v/>
      </c>
      <c r="G10" s="14" t="str">
        <f>IFERROR(IF(OR(HLOOKUP($A10,'Z-scores'!$C$2:$RO$15,5,FALSE)&gt;3,HLOOKUP($A10,'Z-scores'!$C$2:$RO$15,5,FALSE)&lt;-3),"",'Total-corrected counts'!G10),"")</f>
        <v/>
      </c>
      <c r="H10" s="14" t="str">
        <f>IFERROR(IF(OR(HLOOKUP($A10,'Z-scores'!$C$2:$RO$15,6,FALSE)&gt;3,HLOOKUP($A10,'Z-scores'!$C$2:$RO$15,6,FALSE)&lt;-3),"",'Total-corrected counts'!H10),"")</f>
        <v/>
      </c>
      <c r="I10" s="14" t="str">
        <f>IFERROR(IF(OR(HLOOKUP($A10,'Z-scores'!$C$2:$RO$15,7,FALSE)&gt;3,HLOOKUP($A10,'Z-scores'!$C$2:$RO$15,7,FALSE)&lt;-3),"",'Total-corrected counts'!I10),"")</f>
        <v/>
      </c>
      <c r="J10" s="14" t="str">
        <f>IFERROR(IF(OR(HLOOKUP($A10,'Z-scores'!$C$2:$RO$15,8,FALSE)&gt;3,HLOOKUP($A10,'Z-scores'!$C$2:$RO$15,8,FALSE)&lt;-3),"",'Total-corrected counts'!J10),"")</f>
        <v/>
      </c>
      <c r="K10" s="14" t="str">
        <f>IFERROR(IF(OR(HLOOKUP($A10,'Z-scores'!$C$2:$RO$15,9,FALSE)&gt;3,HLOOKUP($A10,'Z-scores'!$C$2:$RO$15,9,FALSE)&lt;-3),"",'Total-corrected counts'!K10),"")</f>
        <v/>
      </c>
      <c r="L10" s="14" t="str">
        <f>IFERROR(IF(OR(HLOOKUP($A10,'Z-scores'!$C$2:$RO$15,10,FALSE)&gt;3,HLOOKUP($A10,'Z-scores'!$C$2:$RO$15,10,FALSE)&lt;-3),"",'Total-corrected counts'!L10),"")</f>
        <v/>
      </c>
      <c r="M10" s="14" t="str">
        <f>IFERROR(IF(OR(HLOOKUP($A10,'Z-scores'!$C$2:$RO$15,11,FALSE)&gt;3,HLOOKUP($A10,'Z-scores'!$C$2:$RO$15,11,FALSE)&lt;-3),"",'Total-corrected counts'!M10),"")</f>
        <v/>
      </c>
      <c r="N10" s="14" t="str">
        <f>IFERROR(IF(OR(HLOOKUP($A10,'Z-scores'!$C$2:$RO$15,12,FALSE)&gt;3,HLOOKUP($A10,'Z-scores'!$C$2:$RO$15,12,FALSE)&lt;-3),"",'Total-corrected counts'!N10),"")</f>
        <v/>
      </c>
      <c r="O10" s="14" t="str">
        <f>IFERROR(IF(OR(HLOOKUP($A10,'Z-scores'!$C$2:$RO$15,13,FALSE)&gt;3,HLOOKUP($A10,'Z-scores'!$C$2:$RO$15,13,FALSE)&lt;-3),"",'Total-corrected counts'!O10),"")</f>
        <v/>
      </c>
      <c r="P10" s="14" t="str">
        <f>IFERROR(IF(OR(HLOOKUP($A10,'Z-scores'!$C$2:$RO$15,14,FALSE)&gt;3,HLOOKUP($A10,'Z-scores'!$C$2:$RO$15,14,FALSE)&lt;-3),"",'Total-corrected counts'!P10),"")</f>
        <v/>
      </c>
      <c r="Q10">
        <f t="shared" si="0"/>
        <v>1</v>
      </c>
      <c r="R10">
        <f>SUMIFS(Tabel132[Cluster],Tabel132[ID],'Total-corrected counts Z&lt;3'!A10)</f>
        <v>0</v>
      </c>
      <c r="S10" t="str">
        <f t="shared" si="1"/>
        <v/>
      </c>
      <c r="T10" t="str">
        <f t="shared" si="2"/>
        <v/>
      </c>
      <c r="U10" t="str">
        <f t="shared" si="3"/>
        <v/>
      </c>
    </row>
    <row r="11" spans="1:21" x14ac:dyDescent="0.25">
      <c r="A11">
        <v>9</v>
      </c>
      <c r="B11" t="s">
        <v>10</v>
      </c>
      <c r="C11">
        <v>7500</v>
      </c>
      <c r="D11">
        <v>361</v>
      </c>
      <c r="E11" s="14">
        <f>IFERROR(IF(OR(HLOOKUP($A11,'Z-scores'!$C$2:$RO$15,3,FALSE)&gt;3,HLOOKUP($A11,'Z-scores'!$C$2:$RO$15,3,FALSE)&lt;-3),"",'Total-corrected counts'!E11),"")</f>
        <v>10.714028404957736</v>
      </c>
      <c r="F11" s="14">
        <f>IFERROR(IF(OR(HLOOKUP($A11,'Z-scores'!$C$2:$RO$15,4,FALSE)&gt;3,HLOOKUP($A11,'Z-scores'!$C$2:$RO$15,4,FALSE)&lt;-3),"",'Total-corrected counts'!F11),"")</f>
        <v>2.6228081067092268</v>
      </c>
      <c r="G11" s="14">
        <f>IFERROR(IF(OR(HLOOKUP($A11,'Z-scores'!$C$2:$RO$15,5,FALSE)&gt;3,HLOOKUP($A11,'Z-scores'!$C$2:$RO$15,5,FALSE)&lt;-3),"",'Total-corrected counts'!G11),"")</f>
        <v>2.6964526468986327</v>
      </c>
      <c r="H11" s="14">
        <f>IFERROR(IF(OR(HLOOKUP($A11,'Z-scores'!$C$2:$RO$15,6,FALSE)&gt;3,HLOOKUP($A11,'Z-scores'!$C$2:$RO$15,6,FALSE)&lt;-3),"",'Total-corrected counts'!H11),"")</f>
        <v>3.3418864262187014</v>
      </c>
      <c r="I11" s="14">
        <f>IFERROR(IF(OR(HLOOKUP($A11,'Z-scores'!$C$2:$RO$15,7,FALSE)&gt;3,HLOOKUP($A11,'Z-scores'!$C$2:$RO$15,7,FALSE)&lt;-3),"",'Total-corrected counts'!I11),"")</f>
        <v>2.9710428113708343</v>
      </c>
      <c r="J11" s="14">
        <f>IFERROR(IF(OR(HLOOKUP($A11,'Z-scores'!$C$2:$RO$15,8,FALSE)&gt;3,HLOOKUP($A11,'Z-scores'!$C$2:$RO$15,8,FALSE)&lt;-3),"",'Total-corrected counts'!J11),"")</f>
        <v>16.402061228568698</v>
      </c>
      <c r="K11" s="14">
        <f>IFERROR(IF(OR(HLOOKUP($A11,'Z-scores'!$C$2:$RO$15,9,FALSE)&gt;3,HLOOKUP($A11,'Z-scores'!$C$2:$RO$15,9,FALSE)&lt;-3),"",'Total-corrected counts'!K11),"")</f>
        <v>7.3454523880489484</v>
      </c>
      <c r="L11" s="14">
        <f>IFERROR(IF(OR(HLOOKUP($A11,'Z-scores'!$C$2:$RO$15,10,FALSE)&gt;3,HLOOKUP($A11,'Z-scores'!$C$2:$RO$15,10,FALSE)&lt;-3),"",'Total-corrected counts'!L11),"")</f>
        <v>3.1039313104032087</v>
      </c>
      <c r="M11" s="14">
        <f>IFERROR(IF(OR(HLOOKUP($A11,'Z-scores'!$C$2:$RO$15,11,FALSE)&gt;3,HLOOKUP($A11,'Z-scores'!$C$2:$RO$15,11,FALSE)&lt;-3),"",'Total-corrected counts'!M11),"")</f>
        <v>11.326023890959419</v>
      </c>
      <c r="N11" s="14">
        <f>IFERROR(IF(OR(HLOOKUP($A11,'Z-scores'!$C$2:$RO$15,12,FALSE)&gt;3,HLOOKUP($A11,'Z-scores'!$C$2:$RO$15,12,FALSE)&lt;-3),"",'Total-corrected counts'!N11),"")</f>
        <v>9.5194187605119147</v>
      </c>
      <c r="O11" s="14">
        <f>IFERROR(IF(OR(HLOOKUP($A11,'Z-scores'!$C$2:$RO$15,13,FALSE)&gt;3,HLOOKUP($A11,'Z-scores'!$C$2:$RO$15,13,FALSE)&lt;-3),"",'Total-corrected counts'!O11),"")</f>
        <v>5.3649729172040228</v>
      </c>
      <c r="P11" s="14">
        <f>IFERROR(IF(OR(HLOOKUP($A11,'Z-scores'!$C$2:$RO$15,14,FALSE)&gt;3,HLOOKUP($A11,'Z-scores'!$C$2:$RO$15,14,FALSE)&lt;-3),"",'Total-corrected counts'!P11),"")</f>
        <v>6.4801430553099815</v>
      </c>
      <c r="Q11">
        <f t="shared" si="0"/>
        <v>1</v>
      </c>
      <c r="R11">
        <f>SUMIFS(Tabel132[Cluster],Tabel132[ID],'Total-corrected counts Z&lt;3'!A11)</f>
        <v>10</v>
      </c>
      <c r="S11">
        <f t="shared" si="1"/>
        <v>0.83544900293546898</v>
      </c>
      <c r="T11">
        <f t="shared" si="2"/>
        <v>6.5848188589675392</v>
      </c>
      <c r="U11">
        <f t="shared" si="3"/>
        <v>7.158897986877709</v>
      </c>
    </row>
    <row r="12" spans="1:21" x14ac:dyDescent="0.25">
      <c r="A12">
        <v>10</v>
      </c>
      <c r="B12" t="s">
        <v>11</v>
      </c>
      <c r="C12">
        <v>81100</v>
      </c>
      <c r="D12">
        <v>294</v>
      </c>
      <c r="E12" s="14">
        <f>IFERROR(IF(OR(HLOOKUP($A12,'Z-scores'!$C$2:$RO$15,3,FALSE)&gt;3,HLOOKUP($A12,'Z-scores'!$C$2:$RO$15,3,FALSE)&lt;-3),"",'Total-corrected counts'!E12),"")</f>
        <v>32.2350485849813</v>
      </c>
      <c r="F12" s="14">
        <f>IFERROR(IF(OR(HLOOKUP($A12,'Z-scores'!$C$2:$RO$15,4,FALSE)&gt;3,HLOOKUP($A12,'Z-scores'!$C$2:$RO$15,4,FALSE)&lt;-3),"",'Total-corrected counts'!F12),"")</f>
        <v>12.848969501485096</v>
      </c>
      <c r="G12" s="14">
        <f>IFERROR(IF(OR(HLOOKUP($A12,'Z-scores'!$C$2:$RO$15,5,FALSE)&gt;3,HLOOKUP($A12,'Z-scores'!$C$2:$RO$15,5,FALSE)&lt;-3),"",'Total-corrected counts'!G12),"")</f>
        <v>13.05368797935696</v>
      </c>
      <c r="H12" s="14">
        <f>IFERROR(IF(OR(HLOOKUP($A12,'Z-scores'!$C$2:$RO$15,6,FALSE)&gt;3,HLOOKUP($A12,'Z-scores'!$C$2:$RO$15,6,FALSE)&lt;-3),"",'Total-corrected counts'!H12),"")</f>
        <v>34.838021511677141</v>
      </c>
      <c r="I12" s="14">
        <f>IFERROR(IF(OR(HLOOKUP($A12,'Z-scores'!$C$2:$RO$15,7,FALSE)&gt;3,HLOOKUP($A12,'Z-scores'!$C$2:$RO$15,7,FALSE)&lt;-3),"",'Total-corrected counts'!I12),"")</f>
        <v>24.360085457546756</v>
      </c>
      <c r="J12" s="14">
        <f>IFERROR(IF(OR(HLOOKUP($A12,'Z-scores'!$C$2:$RO$15,8,FALSE)&gt;3,HLOOKUP($A12,'Z-scores'!$C$2:$RO$15,8,FALSE)&lt;-3),"",'Total-corrected counts'!J12),"")</f>
        <v>16.119641631255593</v>
      </c>
      <c r="K12" s="14">
        <f>IFERROR(IF(OR(HLOOKUP($A12,'Z-scores'!$C$2:$RO$15,9,FALSE)&gt;3,HLOOKUP($A12,'Z-scores'!$C$2:$RO$15,9,FALSE)&lt;-3),"",'Total-corrected counts'!K12),"")</f>
        <v>19.889224927640228</v>
      </c>
      <c r="L12" s="14">
        <f>IFERROR(IF(OR(HLOOKUP($A12,'Z-scores'!$C$2:$RO$15,10,FALSE)&gt;3,HLOOKUP($A12,'Z-scores'!$C$2:$RO$15,10,FALSE)&lt;-3),"",'Total-corrected counts'!L12),"")</f>
        <v>20.800370859325401</v>
      </c>
      <c r="M12" s="14">
        <f>IFERROR(IF(OR(HLOOKUP($A12,'Z-scores'!$C$2:$RO$15,11,FALSE)&gt;3,HLOOKUP($A12,'Z-scores'!$C$2:$RO$15,11,FALSE)&lt;-3),"",'Total-corrected counts'!M12),"")</f>
        <v>4.2319258942754514</v>
      </c>
      <c r="N12" s="14">
        <f>IFERROR(IF(OR(HLOOKUP($A12,'Z-scores'!$C$2:$RO$15,12,FALSE)&gt;3,HLOOKUP($A12,'Z-scores'!$C$2:$RO$15,12,FALSE)&lt;-3),"",'Total-corrected counts'!N12),"")</f>
        <v>40.203536271973633</v>
      </c>
      <c r="O12" s="14">
        <f>IFERROR(IF(OR(HLOOKUP($A12,'Z-scores'!$C$2:$RO$15,13,FALSE)&gt;3,HLOOKUP($A12,'Z-scores'!$C$2:$RO$15,13,FALSE)&lt;-3),"",'Total-corrected counts'!O12),"")</f>
        <v>15.682228527211763</v>
      </c>
      <c r="P12" s="14">
        <f>IFERROR(IF(OR(HLOOKUP($A12,'Z-scores'!$C$2:$RO$15,14,FALSE)&gt;3,HLOOKUP($A12,'Z-scores'!$C$2:$RO$15,14,FALSE)&lt;-3),"",'Total-corrected counts'!P12),"")</f>
        <v>68.036945018127994</v>
      </c>
      <c r="Q12">
        <f t="shared" si="0"/>
        <v>1</v>
      </c>
      <c r="R12">
        <f>SUMIFS(Tabel132[Cluster],Tabel132[ID],'Total-corrected counts Z&lt;3'!A12)</f>
        <v>89</v>
      </c>
      <c r="S12">
        <f t="shared" si="1"/>
        <v>0.45359851163406739</v>
      </c>
      <c r="T12">
        <f t="shared" si="2"/>
        <v>21.906382799134722</v>
      </c>
      <c r="U12">
        <f t="shared" si="3"/>
        <v>29.791001314182846</v>
      </c>
    </row>
    <row r="13" spans="1:21" x14ac:dyDescent="0.25">
      <c r="A13">
        <v>11</v>
      </c>
      <c r="B13" t="s">
        <v>509</v>
      </c>
      <c r="C13">
        <v>118300</v>
      </c>
      <c r="D13">
        <v>1040</v>
      </c>
      <c r="E13" s="14" t="str">
        <f>IFERROR(IF(OR(HLOOKUP($A13,'Z-scores'!$C$2:$RO$15,3,FALSE)&gt;3,HLOOKUP($A13,'Z-scores'!$C$2:$RO$15,3,FALSE)&lt;-3),"",'Total-corrected counts'!E13),"")</f>
        <v/>
      </c>
      <c r="F13" s="14" t="str">
        <f>IFERROR(IF(OR(HLOOKUP($A13,'Z-scores'!$C$2:$RO$15,4,FALSE)&gt;3,HLOOKUP($A13,'Z-scores'!$C$2:$RO$15,4,FALSE)&lt;-3),"",'Total-corrected counts'!F13),"")</f>
        <v/>
      </c>
      <c r="G13" s="14" t="str">
        <f>IFERROR(IF(OR(HLOOKUP($A13,'Z-scores'!$C$2:$RO$15,5,FALSE)&gt;3,HLOOKUP($A13,'Z-scores'!$C$2:$RO$15,5,FALSE)&lt;-3),"",'Total-corrected counts'!G13),"")</f>
        <v/>
      </c>
      <c r="H13" s="14" t="str">
        <f>IFERROR(IF(OR(HLOOKUP($A13,'Z-scores'!$C$2:$RO$15,6,FALSE)&gt;3,HLOOKUP($A13,'Z-scores'!$C$2:$RO$15,6,FALSE)&lt;-3),"",'Total-corrected counts'!H13),"")</f>
        <v/>
      </c>
      <c r="I13" s="14" t="str">
        <f>IFERROR(IF(OR(HLOOKUP($A13,'Z-scores'!$C$2:$RO$15,7,FALSE)&gt;3,HLOOKUP($A13,'Z-scores'!$C$2:$RO$15,7,FALSE)&lt;-3),"",'Total-corrected counts'!I13),"")</f>
        <v/>
      </c>
      <c r="J13" s="14" t="str">
        <f>IFERROR(IF(OR(HLOOKUP($A13,'Z-scores'!$C$2:$RO$15,8,FALSE)&gt;3,HLOOKUP($A13,'Z-scores'!$C$2:$RO$15,8,FALSE)&lt;-3),"",'Total-corrected counts'!J13),"")</f>
        <v/>
      </c>
      <c r="K13" s="14" t="str">
        <f>IFERROR(IF(OR(HLOOKUP($A13,'Z-scores'!$C$2:$RO$15,9,FALSE)&gt;3,HLOOKUP($A13,'Z-scores'!$C$2:$RO$15,9,FALSE)&lt;-3),"",'Total-corrected counts'!K13),"")</f>
        <v/>
      </c>
      <c r="L13" s="14" t="str">
        <f>IFERROR(IF(OR(HLOOKUP($A13,'Z-scores'!$C$2:$RO$15,10,FALSE)&gt;3,HLOOKUP($A13,'Z-scores'!$C$2:$RO$15,10,FALSE)&lt;-3),"",'Total-corrected counts'!L13),"")</f>
        <v/>
      </c>
      <c r="M13" s="14" t="str">
        <f>IFERROR(IF(OR(HLOOKUP($A13,'Z-scores'!$C$2:$RO$15,11,FALSE)&gt;3,HLOOKUP($A13,'Z-scores'!$C$2:$RO$15,11,FALSE)&lt;-3),"",'Total-corrected counts'!M13),"")</f>
        <v/>
      </c>
      <c r="N13" s="14" t="str">
        <f>IFERROR(IF(OR(HLOOKUP($A13,'Z-scores'!$C$2:$RO$15,12,FALSE)&gt;3,HLOOKUP($A13,'Z-scores'!$C$2:$RO$15,12,FALSE)&lt;-3),"",'Total-corrected counts'!N13),"")</f>
        <v/>
      </c>
      <c r="O13" s="14" t="str">
        <f>IFERROR(IF(OR(HLOOKUP($A13,'Z-scores'!$C$2:$RO$15,13,FALSE)&gt;3,HLOOKUP($A13,'Z-scores'!$C$2:$RO$15,13,FALSE)&lt;-3),"",'Total-corrected counts'!O13),"")</f>
        <v/>
      </c>
      <c r="P13" s="14" t="str">
        <f>IFERROR(IF(OR(HLOOKUP($A13,'Z-scores'!$C$2:$RO$15,14,FALSE)&gt;3,HLOOKUP($A13,'Z-scores'!$C$2:$RO$15,14,FALSE)&lt;-3),"",'Total-corrected counts'!P13),"")</f>
        <v/>
      </c>
      <c r="Q13">
        <f t="shared" si="0"/>
        <v>1</v>
      </c>
      <c r="R13">
        <f>SUMIFS(Tabel132[Cluster],Tabel132[ID],'Total-corrected counts Z&lt;3'!A13)</f>
        <v>0</v>
      </c>
      <c r="S13" t="str">
        <f t="shared" si="1"/>
        <v/>
      </c>
      <c r="T13" t="str">
        <f t="shared" si="2"/>
        <v/>
      </c>
      <c r="U13" t="str">
        <f t="shared" si="3"/>
        <v/>
      </c>
    </row>
    <row r="14" spans="1:21" x14ac:dyDescent="0.25">
      <c r="A14">
        <v>12</v>
      </c>
      <c r="B14" t="s">
        <v>510</v>
      </c>
      <c r="C14">
        <v>84100</v>
      </c>
      <c r="D14">
        <v>165</v>
      </c>
      <c r="E14" s="14" t="str">
        <f>IFERROR(IF(OR(HLOOKUP($A14,'Z-scores'!$C$2:$RO$15,3,FALSE)&gt;3,HLOOKUP($A14,'Z-scores'!$C$2:$RO$15,3,FALSE)&lt;-3),"",'Total-corrected counts'!E14),"")</f>
        <v/>
      </c>
      <c r="F14" s="14" t="str">
        <f>IFERROR(IF(OR(HLOOKUP($A14,'Z-scores'!$C$2:$RO$15,4,FALSE)&gt;3,HLOOKUP($A14,'Z-scores'!$C$2:$RO$15,4,FALSE)&lt;-3),"",'Total-corrected counts'!F14),"")</f>
        <v/>
      </c>
      <c r="G14" s="14" t="str">
        <f>IFERROR(IF(OR(HLOOKUP($A14,'Z-scores'!$C$2:$RO$15,5,FALSE)&gt;3,HLOOKUP($A14,'Z-scores'!$C$2:$RO$15,5,FALSE)&lt;-3),"",'Total-corrected counts'!G14),"")</f>
        <v/>
      </c>
      <c r="H14" s="14" t="str">
        <f>IFERROR(IF(OR(HLOOKUP($A14,'Z-scores'!$C$2:$RO$15,6,FALSE)&gt;3,HLOOKUP($A14,'Z-scores'!$C$2:$RO$15,6,FALSE)&lt;-3),"",'Total-corrected counts'!H14),"")</f>
        <v/>
      </c>
      <c r="I14" s="14" t="str">
        <f>IFERROR(IF(OR(HLOOKUP($A14,'Z-scores'!$C$2:$RO$15,7,FALSE)&gt;3,HLOOKUP($A14,'Z-scores'!$C$2:$RO$15,7,FALSE)&lt;-3),"",'Total-corrected counts'!I14),"")</f>
        <v/>
      </c>
      <c r="J14" s="14" t="str">
        <f>IFERROR(IF(OR(HLOOKUP($A14,'Z-scores'!$C$2:$RO$15,8,FALSE)&gt;3,HLOOKUP($A14,'Z-scores'!$C$2:$RO$15,8,FALSE)&lt;-3),"",'Total-corrected counts'!J14),"")</f>
        <v/>
      </c>
      <c r="K14" s="14" t="str">
        <f>IFERROR(IF(OR(HLOOKUP($A14,'Z-scores'!$C$2:$RO$15,9,FALSE)&gt;3,HLOOKUP($A14,'Z-scores'!$C$2:$RO$15,9,FALSE)&lt;-3),"",'Total-corrected counts'!K14),"")</f>
        <v/>
      </c>
      <c r="L14" s="14" t="str">
        <f>IFERROR(IF(OR(HLOOKUP($A14,'Z-scores'!$C$2:$RO$15,10,FALSE)&gt;3,HLOOKUP($A14,'Z-scores'!$C$2:$RO$15,10,FALSE)&lt;-3),"",'Total-corrected counts'!L14),"")</f>
        <v/>
      </c>
      <c r="M14" s="14" t="str">
        <f>IFERROR(IF(OR(HLOOKUP($A14,'Z-scores'!$C$2:$RO$15,11,FALSE)&gt;3,HLOOKUP($A14,'Z-scores'!$C$2:$RO$15,11,FALSE)&lt;-3),"",'Total-corrected counts'!M14),"")</f>
        <v/>
      </c>
      <c r="N14" s="14" t="str">
        <f>IFERROR(IF(OR(HLOOKUP($A14,'Z-scores'!$C$2:$RO$15,12,FALSE)&gt;3,HLOOKUP($A14,'Z-scores'!$C$2:$RO$15,12,FALSE)&lt;-3),"",'Total-corrected counts'!N14),"")</f>
        <v/>
      </c>
      <c r="O14" s="14" t="str">
        <f>IFERROR(IF(OR(HLOOKUP($A14,'Z-scores'!$C$2:$RO$15,13,FALSE)&gt;3,HLOOKUP($A14,'Z-scores'!$C$2:$RO$15,13,FALSE)&lt;-3),"",'Total-corrected counts'!O14),"")</f>
        <v/>
      </c>
      <c r="P14" s="14" t="str">
        <f>IFERROR(IF(OR(HLOOKUP($A14,'Z-scores'!$C$2:$RO$15,14,FALSE)&gt;3,HLOOKUP($A14,'Z-scores'!$C$2:$RO$15,14,FALSE)&lt;-3),"",'Total-corrected counts'!P14),"")</f>
        <v/>
      </c>
      <c r="Q14">
        <f t="shared" si="0"/>
        <v>1</v>
      </c>
      <c r="R14">
        <f>SUMIFS(Tabel132[Cluster],Tabel132[ID],'Total-corrected counts Z&lt;3'!A14)</f>
        <v>92</v>
      </c>
      <c r="S14" t="str">
        <f t="shared" si="1"/>
        <v/>
      </c>
      <c r="T14" t="str">
        <f t="shared" si="2"/>
        <v/>
      </c>
      <c r="U14" t="str">
        <f t="shared" si="3"/>
        <v/>
      </c>
    </row>
    <row r="15" spans="1:21" x14ac:dyDescent="0.25">
      <c r="A15">
        <v>14</v>
      </c>
      <c r="B15" t="s">
        <v>511</v>
      </c>
      <c r="C15">
        <v>108200</v>
      </c>
      <c r="D15">
        <v>896</v>
      </c>
      <c r="E15" s="14" t="str">
        <f>IFERROR(IF(OR(HLOOKUP($A15,'Z-scores'!$C$2:$RO$15,3,FALSE)&gt;3,HLOOKUP($A15,'Z-scores'!$C$2:$RO$15,3,FALSE)&lt;-3),"",'Total-corrected counts'!E15),"")</f>
        <v/>
      </c>
      <c r="F15" s="14" t="str">
        <f>IFERROR(IF(OR(HLOOKUP($A15,'Z-scores'!$C$2:$RO$15,4,FALSE)&gt;3,HLOOKUP($A15,'Z-scores'!$C$2:$RO$15,4,FALSE)&lt;-3),"",'Total-corrected counts'!F15),"")</f>
        <v/>
      </c>
      <c r="G15" s="14" t="str">
        <f>IFERROR(IF(OR(HLOOKUP($A15,'Z-scores'!$C$2:$RO$15,5,FALSE)&gt;3,HLOOKUP($A15,'Z-scores'!$C$2:$RO$15,5,FALSE)&lt;-3),"",'Total-corrected counts'!G15),"")</f>
        <v/>
      </c>
      <c r="H15" s="14" t="str">
        <f>IFERROR(IF(OR(HLOOKUP($A15,'Z-scores'!$C$2:$RO$15,6,FALSE)&gt;3,HLOOKUP($A15,'Z-scores'!$C$2:$RO$15,6,FALSE)&lt;-3),"",'Total-corrected counts'!H15),"")</f>
        <v/>
      </c>
      <c r="I15" s="14" t="str">
        <f>IFERROR(IF(OR(HLOOKUP($A15,'Z-scores'!$C$2:$RO$15,7,FALSE)&gt;3,HLOOKUP($A15,'Z-scores'!$C$2:$RO$15,7,FALSE)&lt;-3),"",'Total-corrected counts'!I15),"")</f>
        <v/>
      </c>
      <c r="J15" s="14" t="str">
        <f>IFERROR(IF(OR(HLOOKUP($A15,'Z-scores'!$C$2:$RO$15,8,FALSE)&gt;3,HLOOKUP($A15,'Z-scores'!$C$2:$RO$15,8,FALSE)&lt;-3),"",'Total-corrected counts'!J15),"")</f>
        <v/>
      </c>
      <c r="K15" s="14" t="str">
        <f>IFERROR(IF(OR(HLOOKUP($A15,'Z-scores'!$C$2:$RO$15,9,FALSE)&gt;3,HLOOKUP($A15,'Z-scores'!$C$2:$RO$15,9,FALSE)&lt;-3),"",'Total-corrected counts'!K15),"")</f>
        <v/>
      </c>
      <c r="L15" s="14" t="str">
        <f>IFERROR(IF(OR(HLOOKUP($A15,'Z-scores'!$C$2:$RO$15,10,FALSE)&gt;3,HLOOKUP($A15,'Z-scores'!$C$2:$RO$15,10,FALSE)&lt;-3),"",'Total-corrected counts'!L15),"")</f>
        <v/>
      </c>
      <c r="M15" s="14" t="str">
        <f>IFERROR(IF(OR(HLOOKUP($A15,'Z-scores'!$C$2:$RO$15,11,FALSE)&gt;3,HLOOKUP($A15,'Z-scores'!$C$2:$RO$15,11,FALSE)&lt;-3),"",'Total-corrected counts'!M15),"")</f>
        <v/>
      </c>
      <c r="N15" s="14" t="str">
        <f>IFERROR(IF(OR(HLOOKUP($A15,'Z-scores'!$C$2:$RO$15,12,FALSE)&gt;3,HLOOKUP($A15,'Z-scores'!$C$2:$RO$15,12,FALSE)&lt;-3),"",'Total-corrected counts'!N15),"")</f>
        <v/>
      </c>
      <c r="O15" s="14" t="str">
        <f>IFERROR(IF(OR(HLOOKUP($A15,'Z-scores'!$C$2:$RO$15,13,FALSE)&gt;3,HLOOKUP($A15,'Z-scores'!$C$2:$RO$15,13,FALSE)&lt;-3),"",'Total-corrected counts'!O15),"")</f>
        <v/>
      </c>
      <c r="P15" s="14" t="str">
        <f>IFERROR(IF(OR(HLOOKUP($A15,'Z-scores'!$C$2:$RO$15,14,FALSE)&gt;3,HLOOKUP($A15,'Z-scores'!$C$2:$RO$15,14,FALSE)&lt;-3),"",'Total-corrected counts'!P15),"")</f>
        <v/>
      </c>
      <c r="Q15">
        <f t="shared" si="0"/>
        <v>1</v>
      </c>
      <c r="R15">
        <f>SUMIFS(Tabel132[Cluster],Tabel132[ID],'Total-corrected counts Z&lt;3'!A15)</f>
        <v>0</v>
      </c>
      <c r="S15" t="str">
        <f t="shared" si="1"/>
        <v/>
      </c>
      <c r="T15" t="str">
        <f t="shared" si="2"/>
        <v/>
      </c>
      <c r="U15" t="str">
        <f t="shared" si="3"/>
        <v/>
      </c>
    </row>
    <row r="16" spans="1:21" x14ac:dyDescent="0.25">
      <c r="A16">
        <v>15</v>
      </c>
      <c r="B16" t="s">
        <v>12</v>
      </c>
      <c r="C16">
        <v>68100</v>
      </c>
      <c r="D16">
        <v>571</v>
      </c>
      <c r="E16" s="14">
        <f>IFERROR(IF(OR(HLOOKUP($A16,'Z-scores'!$C$2:$RO$15,3,FALSE)&gt;3,HLOOKUP($A16,'Z-scores'!$C$2:$RO$15,3,FALSE)&lt;-3),"",'Total-corrected counts'!E16),"")</f>
        <v>4.6481685054046575E-2</v>
      </c>
      <c r="F16" s="14">
        <f>IFERROR(IF(OR(HLOOKUP($A16,'Z-scores'!$C$2:$RO$15,4,FALSE)&gt;3,HLOOKUP($A16,'Z-scores'!$C$2:$RO$15,4,FALSE)&lt;-3),"",'Total-corrected counts'!F16),"")</f>
        <v>5.5804427802323975E-2</v>
      </c>
      <c r="G16" s="14">
        <f>IFERROR(IF(OR(HLOOKUP($A16,'Z-scores'!$C$2:$RO$15,5,FALSE)&gt;3,HLOOKUP($A16,'Z-scores'!$C$2:$RO$15,5,FALSE)&lt;-3),"",'Total-corrected counts'!G16),"")</f>
        <v>0</v>
      </c>
      <c r="H16" s="14">
        <f>IFERROR(IF(OR(HLOOKUP($A16,'Z-scores'!$C$2:$RO$15,6,FALSE)&gt;3,HLOOKUP($A16,'Z-scores'!$C$2:$RO$15,6,FALSE)&lt;-3),"",'Total-corrected counts'!H16),"")</f>
        <v>0.39675363964240284</v>
      </c>
      <c r="I16" s="14" t="str">
        <f>IFERROR(IF(OR(HLOOKUP($A16,'Z-scores'!$C$2:$RO$15,7,FALSE)&gt;3,HLOOKUP($A16,'Z-scores'!$C$2:$RO$15,7,FALSE)&lt;-3),"",'Total-corrected counts'!I16),"")</f>
        <v/>
      </c>
      <c r="J16" s="14">
        <f>IFERROR(IF(OR(HLOOKUP($A16,'Z-scores'!$C$2:$RO$15,8,FALSE)&gt;3,HLOOKUP($A16,'Z-scores'!$C$2:$RO$15,8,FALSE)&lt;-3),"",'Total-corrected counts'!J16),"")</f>
        <v>4.3449168817400519E-2</v>
      </c>
      <c r="K16" s="14">
        <f>IFERROR(IF(OR(HLOOKUP($A16,'Z-scores'!$C$2:$RO$15,9,FALSE)&gt;3,HLOOKUP($A16,'Z-scores'!$C$2:$RO$15,9,FALSE)&lt;-3),"",'Total-corrected counts'!K16),"")</f>
        <v>0.49440544919560236</v>
      </c>
      <c r="L16" s="14">
        <f>IFERROR(IF(OR(HLOOKUP($A16,'Z-scores'!$C$2:$RO$15,10,FALSE)&gt;3,HLOOKUP($A16,'Z-scores'!$C$2:$RO$15,10,FALSE)&lt;-3),"",'Total-corrected counts'!L16),"")</f>
        <v>6.0466194358504068E-2</v>
      </c>
      <c r="M16" s="14">
        <f>IFERROR(IF(OR(HLOOKUP($A16,'Z-scores'!$C$2:$RO$15,11,FALSE)&gt;3,HLOOKUP($A16,'Z-scores'!$C$2:$RO$15,11,FALSE)&lt;-3),"",'Total-corrected counts'!M16),"")</f>
        <v>0.12266451867465077</v>
      </c>
      <c r="N16" s="14">
        <f>IFERROR(IF(OR(HLOOKUP($A16,'Z-scores'!$C$2:$RO$15,12,FALSE)&gt;3,HLOOKUP($A16,'Z-scores'!$C$2:$RO$15,12,FALSE)&lt;-3),"",'Total-corrected counts'!N16),"")</f>
        <v>0</v>
      </c>
      <c r="O16" s="14">
        <f>IFERROR(IF(OR(HLOOKUP($A16,'Z-scores'!$C$2:$RO$15,13,FALSE)&gt;3,HLOOKUP($A16,'Z-scores'!$C$2:$RO$15,13,FALSE)&lt;-3),"",'Total-corrected counts'!O16),"")</f>
        <v>0.29075902173658169</v>
      </c>
      <c r="P16" s="14">
        <f>IFERROR(IF(OR(HLOOKUP($A16,'Z-scores'!$C$2:$RO$15,14,FALSE)&gt;3,HLOOKUP($A16,'Z-scores'!$C$2:$RO$15,14,FALSE)&lt;-3),"",'Total-corrected counts'!P16),"")</f>
        <v>3.6456501014402141E-2</v>
      </c>
      <c r="Q16">
        <f t="shared" si="0"/>
        <v>1</v>
      </c>
      <c r="R16">
        <f>SUMIFS(Tabel132[Cluster],Tabel132[ID],'Total-corrected counts Z&lt;3'!A16)</f>
        <v>80</v>
      </c>
      <c r="S16">
        <f t="shared" si="1"/>
        <v>0.52597897101081426</v>
      </c>
      <c r="T16">
        <f t="shared" si="2"/>
        <v>0.17281572841862936</v>
      </c>
      <c r="U16">
        <f t="shared" si="3"/>
        <v>0.10206924715682772</v>
      </c>
    </row>
    <row r="17" spans="1:21" x14ac:dyDescent="0.25">
      <c r="A17">
        <v>16</v>
      </c>
      <c r="B17" t="s">
        <v>512</v>
      </c>
      <c r="C17">
        <v>46500</v>
      </c>
      <c r="D17">
        <v>703</v>
      </c>
      <c r="E17" s="14" t="str">
        <f>IFERROR(IF(OR(HLOOKUP($A17,'Z-scores'!$C$2:$RO$15,3,FALSE)&gt;3,HLOOKUP($A17,'Z-scores'!$C$2:$RO$15,3,FALSE)&lt;-3),"",'Total-corrected counts'!E17),"")</f>
        <v/>
      </c>
      <c r="F17" s="14" t="str">
        <f>IFERROR(IF(OR(HLOOKUP($A17,'Z-scores'!$C$2:$RO$15,4,FALSE)&gt;3,HLOOKUP($A17,'Z-scores'!$C$2:$RO$15,4,FALSE)&lt;-3),"",'Total-corrected counts'!F17),"")</f>
        <v/>
      </c>
      <c r="G17" s="14" t="str">
        <f>IFERROR(IF(OR(HLOOKUP($A17,'Z-scores'!$C$2:$RO$15,5,FALSE)&gt;3,HLOOKUP($A17,'Z-scores'!$C$2:$RO$15,5,FALSE)&lt;-3),"",'Total-corrected counts'!G17),"")</f>
        <v/>
      </c>
      <c r="H17" s="14" t="str">
        <f>IFERROR(IF(OR(HLOOKUP($A17,'Z-scores'!$C$2:$RO$15,6,FALSE)&gt;3,HLOOKUP($A17,'Z-scores'!$C$2:$RO$15,6,FALSE)&lt;-3),"",'Total-corrected counts'!H17),"")</f>
        <v/>
      </c>
      <c r="I17" s="14" t="str">
        <f>IFERROR(IF(OR(HLOOKUP($A17,'Z-scores'!$C$2:$RO$15,7,FALSE)&gt;3,HLOOKUP($A17,'Z-scores'!$C$2:$RO$15,7,FALSE)&lt;-3),"",'Total-corrected counts'!I17),"")</f>
        <v/>
      </c>
      <c r="J17" s="14" t="str">
        <f>IFERROR(IF(OR(HLOOKUP($A17,'Z-scores'!$C$2:$RO$15,8,FALSE)&gt;3,HLOOKUP($A17,'Z-scores'!$C$2:$RO$15,8,FALSE)&lt;-3),"",'Total-corrected counts'!J17),"")</f>
        <v/>
      </c>
      <c r="K17" s="14" t="str">
        <f>IFERROR(IF(OR(HLOOKUP($A17,'Z-scores'!$C$2:$RO$15,9,FALSE)&gt;3,HLOOKUP($A17,'Z-scores'!$C$2:$RO$15,9,FALSE)&lt;-3),"",'Total-corrected counts'!K17),"")</f>
        <v/>
      </c>
      <c r="L17" s="14" t="str">
        <f>IFERROR(IF(OR(HLOOKUP($A17,'Z-scores'!$C$2:$RO$15,10,FALSE)&gt;3,HLOOKUP($A17,'Z-scores'!$C$2:$RO$15,10,FALSE)&lt;-3),"",'Total-corrected counts'!L17),"")</f>
        <v/>
      </c>
      <c r="M17" s="14" t="str">
        <f>IFERROR(IF(OR(HLOOKUP($A17,'Z-scores'!$C$2:$RO$15,11,FALSE)&gt;3,HLOOKUP($A17,'Z-scores'!$C$2:$RO$15,11,FALSE)&lt;-3),"",'Total-corrected counts'!M17),"")</f>
        <v/>
      </c>
      <c r="N17" s="14" t="str">
        <f>IFERROR(IF(OR(HLOOKUP($A17,'Z-scores'!$C$2:$RO$15,12,FALSE)&gt;3,HLOOKUP($A17,'Z-scores'!$C$2:$RO$15,12,FALSE)&lt;-3),"",'Total-corrected counts'!N17),"")</f>
        <v/>
      </c>
      <c r="O17" s="14" t="str">
        <f>IFERROR(IF(OR(HLOOKUP($A17,'Z-scores'!$C$2:$RO$15,13,FALSE)&gt;3,HLOOKUP($A17,'Z-scores'!$C$2:$RO$15,13,FALSE)&lt;-3),"",'Total-corrected counts'!O17),"")</f>
        <v/>
      </c>
      <c r="P17" s="14" t="str">
        <f>IFERROR(IF(OR(HLOOKUP($A17,'Z-scores'!$C$2:$RO$15,14,FALSE)&gt;3,HLOOKUP($A17,'Z-scores'!$C$2:$RO$15,14,FALSE)&lt;-3),"",'Total-corrected counts'!P17),"")</f>
        <v/>
      </c>
      <c r="Q17">
        <f t="shared" si="0"/>
        <v>1</v>
      </c>
      <c r="R17">
        <f>SUMIFS(Tabel132[Cluster],Tabel132[ID],'Total-corrected counts Z&lt;3'!A17)</f>
        <v>61</v>
      </c>
      <c r="S17" t="str">
        <f t="shared" si="1"/>
        <v/>
      </c>
      <c r="T17" t="str">
        <f t="shared" si="2"/>
        <v/>
      </c>
      <c r="U17" t="str">
        <f t="shared" si="3"/>
        <v/>
      </c>
    </row>
    <row r="18" spans="1:21" x14ac:dyDescent="0.25">
      <c r="A18">
        <v>17</v>
      </c>
      <c r="B18" t="s">
        <v>13</v>
      </c>
      <c r="C18">
        <v>81000</v>
      </c>
      <c r="D18">
        <v>294</v>
      </c>
      <c r="E18" s="14">
        <f>IFERROR(IF(OR(HLOOKUP($A18,'Z-scores'!$C$2:$RO$15,3,FALSE)&gt;3,HLOOKUP($A18,'Z-scores'!$C$2:$RO$15,3,FALSE)&lt;-3),"",'Total-corrected counts'!E18),"")</f>
        <v>25.704371834887759</v>
      </c>
      <c r="F18" s="14">
        <f>IFERROR(IF(OR(HLOOKUP($A18,'Z-scores'!$C$2:$RO$15,4,FALSE)&gt;3,HLOOKUP($A18,'Z-scores'!$C$2:$RO$15,4,FALSE)&lt;-3),"",'Total-corrected counts'!F18),"")</f>
        <v>13.741840346322279</v>
      </c>
      <c r="G18" s="14">
        <f>IFERROR(IF(OR(HLOOKUP($A18,'Z-scores'!$C$2:$RO$15,5,FALSE)&gt;3,HLOOKUP($A18,'Z-scores'!$C$2:$RO$15,5,FALSE)&lt;-3),"",'Total-corrected counts'!G18),"")</f>
        <v>0.82143590567772928</v>
      </c>
      <c r="H18" s="14">
        <f>IFERROR(IF(OR(HLOOKUP($A18,'Z-scores'!$C$2:$RO$15,6,FALSE)&gt;3,HLOOKUP($A18,'Z-scores'!$C$2:$RO$15,6,FALSE)&lt;-3),"",'Total-corrected counts'!H18),"")</f>
        <v>37.317731759442168</v>
      </c>
      <c r="I18" s="14">
        <f>IFERROR(IF(OR(HLOOKUP($A18,'Z-scores'!$C$2:$RO$15,7,FALSE)&gt;3,HLOOKUP($A18,'Z-scores'!$C$2:$RO$15,7,FALSE)&lt;-3),"",'Total-corrected counts'!I18),"")</f>
        <v>22.399936880750232</v>
      </c>
      <c r="J18" s="14">
        <f>IFERROR(IF(OR(HLOOKUP($A18,'Z-scores'!$C$2:$RO$15,8,FALSE)&gt;3,HLOOKUP($A18,'Z-scores'!$C$2:$RO$15,8,FALSE)&lt;-3),"",'Total-corrected counts'!J18),"")</f>
        <v>16.032743293620793</v>
      </c>
      <c r="K18" s="14">
        <f>IFERROR(IF(OR(HLOOKUP($A18,'Z-scores'!$C$2:$RO$15,9,FALSE)&gt;3,HLOOKUP($A18,'Z-scores'!$C$2:$RO$15,9,FALSE)&lt;-3),"",'Total-corrected counts'!K18),"")</f>
        <v>54.822501380803786</v>
      </c>
      <c r="L18" s="14">
        <f>IFERROR(IF(OR(HLOOKUP($A18,'Z-scores'!$C$2:$RO$15,10,FALSE)&gt;3,HLOOKUP($A18,'Z-scores'!$C$2:$RO$15,10,FALSE)&lt;-3),"",'Total-corrected counts'!L18),"")</f>
        <v>13.040542583317377</v>
      </c>
      <c r="M18" s="14">
        <f>IFERROR(IF(OR(HLOOKUP($A18,'Z-scores'!$C$2:$RO$15,11,FALSE)&gt;3,HLOOKUP($A18,'Z-scores'!$C$2:$RO$15,11,FALSE)&lt;-3),"",'Total-corrected counts'!M18),"")</f>
        <v>1.0426484087345314</v>
      </c>
      <c r="N18" s="14">
        <f>IFERROR(IF(OR(HLOOKUP($A18,'Z-scores'!$C$2:$RO$15,12,FALSE)&gt;3,HLOOKUP($A18,'Z-scores'!$C$2:$RO$15,12,FALSE)&lt;-3),"",'Total-corrected counts'!N18),"")</f>
        <v>34.423584253259229</v>
      </c>
      <c r="O18" s="14">
        <f>IFERROR(IF(OR(HLOOKUP($A18,'Z-scores'!$C$2:$RO$15,13,FALSE)&gt;3,HLOOKUP($A18,'Z-scores'!$C$2:$RO$15,13,FALSE)&lt;-3),"",'Total-corrected counts'!O18),"")</f>
        <v>7.0907684010598642</v>
      </c>
      <c r="P18" s="14">
        <f>IFERROR(IF(OR(HLOOKUP($A18,'Z-scores'!$C$2:$RO$15,14,FALSE)&gt;3,HLOOKUP($A18,'Z-scores'!$C$2:$RO$15,14,FALSE)&lt;-3),"",'Total-corrected counts'!P18),"")</f>
        <v>123.82450569541687</v>
      </c>
      <c r="Q18">
        <f t="shared" si="0"/>
        <v>1</v>
      </c>
      <c r="R18">
        <f>SUMIFS(Tabel132[Cluster],Tabel132[ID],'Total-corrected counts Z&lt;3'!A18)</f>
        <v>89</v>
      </c>
      <c r="S18">
        <f t="shared" si="1"/>
        <v>0.58604872233702943</v>
      </c>
      <c r="T18">
        <f t="shared" si="2"/>
        <v>24.405794485929253</v>
      </c>
      <c r="U18">
        <f t="shared" si="3"/>
        <v>35.884409868357572</v>
      </c>
    </row>
    <row r="19" spans="1:21" x14ac:dyDescent="0.25">
      <c r="A19">
        <v>18</v>
      </c>
      <c r="B19" t="s">
        <v>513</v>
      </c>
      <c r="C19">
        <v>118400</v>
      </c>
      <c r="D19">
        <v>1040</v>
      </c>
      <c r="E19" s="14" t="str">
        <f>IFERROR(IF(OR(HLOOKUP($A19,'Z-scores'!$C$2:$RO$15,3,FALSE)&gt;3,HLOOKUP($A19,'Z-scores'!$C$2:$RO$15,3,FALSE)&lt;-3),"",'Total-corrected counts'!E19),"")</f>
        <v/>
      </c>
      <c r="F19" s="14" t="str">
        <f>IFERROR(IF(OR(HLOOKUP($A19,'Z-scores'!$C$2:$RO$15,4,FALSE)&gt;3,HLOOKUP($A19,'Z-scores'!$C$2:$RO$15,4,FALSE)&lt;-3),"",'Total-corrected counts'!F19),"")</f>
        <v/>
      </c>
      <c r="G19" s="14" t="str">
        <f>IFERROR(IF(OR(HLOOKUP($A19,'Z-scores'!$C$2:$RO$15,5,FALSE)&gt;3,HLOOKUP($A19,'Z-scores'!$C$2:$RO$15,5,FALSE)&lt;-3),"",'Total-corrected counts'!G19),"")</f>
        <v/>
      </c>
      <c r="H19" s="14" t="str">
        <f>IFERROR(IF(OR(HLOOKUP($A19,'Z-scores'!$C$2:$RO$15,6,FALSE)&gt;3,HLOOKUP($A19,'Z-scores'!$C$2:$RO$15,6,FALSE)&lt;-3),"",'Total-corrected counts'!H19),"")</f>
        <v/>
      </c>
      <c r="I19" s="14" t="str">
        <f>IFERROR(IF(OR(HLOOKUP($A19,'Z-scores'!$C$2:$RO$15,7,FALSE)&gt;3,HLOOKUP($A19,'Z-scores'!$C$2:$RO$15,7,FALSE)&lt;-3),"",'Total-corrected counts'!I19),"")</f>
        <v/>
      </c>
      <c r="J19" s="14" t="str">
        <f>IFERROR(IF(OR(HLOOKUP($A19,'Z-scores'!$C$2:$RO$15,8,FALSE)&gt;3,HLOOKUP($A19,'Z-scores'!$C$2:$RO$15,8,FALSE)&lt;-3),"",'Total-corrected counts'!J19),"")</f>
        <v/>
      </c>
      <c r="K19" s="14" t="str">
        <f>IFERROR(IF(OR(HLOOKUP($A19,'Z-scores'!$C$2:$RO$15,9,FALSE)&gt;3,HLOOKUP($A19,'Z-scores'!$C$2:$RO$15,9,FALSE)&lt;-3),"",'Total-corrected counts'!K19),"")</f>
        <v/>
      </c>
      <c r="L19" s="14" t="str">
        <f>IFERROR(IF(OR(HLOOKUP($A19,'Z-scores'!$C$2:$RO$15,10,FALSE)&gt;3,HLOOKUP($A19,'Z-scores'!$C$2:$RO$15,10,FALSE)&lt;-3),"",'Total-corrected counts'!L19),"")</f>
        <v/>
      </c>
      <c r="M19" s="14" t="str">
        <f>IFERROR(IF(OR(HLOOKUP($A19,'Z-scores'!$C$2:$RO$15,11,FALSE)&gt;3,HLOOKUP($A19,'Z-scores'!$C$2:$RO$15,11,FALSE)&lt;-3),"",'Total-corrected counts'!M19),"")</f>
        <v/>
      </c>
      <c r="N19" s="14" t="str">
        <f>IFERROR(IF(OR(HLOOKUP($A19,'Z-scores'!$C$2:$RO$15,12,FALSE)&gt;3,HLOOKUP($A19,'Z-scores'!$C$2:$RO$15,12,FALSE)&lt;-3),"",'Total-corrected counts'!N19),"")</f>
        <v/>
      </c>
      <c r="O19" s="14" t="str">
        <f>IFERROR(IF(OR(HLOOKUP($A19,'Z-scores'!$C$2:$RO$15,13,FALSE)&gt;3,HLOOKUP($A19,'Z-scores'!$C$2:$RO$15,13,FALSE)&lt;-3),"",'Total-corrected counts'!O19),"")</f>
        <v/>
      </c>
      <c r="P19" s="14" t="str">
        <f>IFERROR(IF(OR(HLOOKUP($A19,'Z-scores'!$C$2:$RO$15,14,FALSE)&gt;3,HLOOKUP($A19,'Z-scores'!$C$2:$RO$15,14,FALSE)&lt;-3),"",'Total-corrected counts'!P19),"")</f>
        <v/>
      </c>
      <c r="Q19">
        <f t="shared" si="0"/>
        <v>1</v>
      </c>
      <c r="R19">
        <f>SUMIFS(Tabel132[Cluster],Tabel132[ID],'Total-corrected counts Z&lt;3'!A19)</f>
        <v>0</v>
      </c>
      <c r="S19" t="str">
        <f t="shared" si="1"/>
        <v/>
      </c>
      <c r="T19" t="str">
        <f t="shared" si="2"/>
        <v/>
      </c>
      <c r="U19" t="str">
        <f t="shared" si="3"/>
        <v/>
      </c>
    </row>
    <row r="20" spans="1:21" x14ac:dyDescent="0.25">
      <c r="A20">
        <v>19</v>
      </c>
      <c r="B20" t="s">
        <v>14</v>
      </c>
      <c r="C20">
        <v>41100</v>
      </c>
      <c r="D20">
        <v>1080</v>
      </c>
      <c r="E20" s="14" t="str">
        <f>IFERROR(IF(OR(HLOOKUP($A20,'Z-scores'!$C$2:$RO$15,3,FALSE)&gt;3,HLOOKUP($A20,'Z-scores'!$C$2:$RO$15,3,FALSE)&lt;-3),"",'Total-corrected counts'!E20),"")</f>
        <v/>
      </c>
      <c r="F20" s="14" t="str">
        <f>IFERROR(IF(OR(HLOOKUP($A20,'Z-scores'!$C$2:$RO$15,4,FALSE)&gt;3,HLOOKUP($A20,'Z-scores'!$C$2:$RO$15,4,FALSE)&lt;-3),"",'Total-corrected counts'!F20),"")</f>
        <v/>
      </c>
      <c r="G20" s="14" t="str">
        <f>IFERROR(IF(OR(HLOOKUP($A20,'Z-scores'!$C$2:$RO$15,5,FALSE)&gt;3,HLOOKUP($A20,'Z-scores'!$C$2:$RO$15,5,FALSE)&lt;-3),"",'Total-corrected counts'!G20),"")</f>
        <v/>
      </c>
      <c r="H20" s="14" t="str">
        <f>IFERROR(IF(OR(HLOOKUP($A20,'Z-scores'!$C$2:$RO$15,6,FALSE)&gt;3,HLOOKUP($A20,'Z-scores'!$C$2:$RO$15,6,FALSE)&lt;-3),"",'Total-corrected counts'!H20),"")</f>
        <v/>
      </c>
      <c r="I20" s="14" t="str">
        <f>IFERROR(IF(OR(HLOOKUP($A20,'Z-scores'!$C$2:$RO$15,7,FALSE)&gt;3,HLOOKUP($A20,'Z-scores'!$C$2:$RO$15,7,FALSE)&lt;-3),"",'Total-corrected counts'!I20),"")</f>
        <v/>
      </c>
      <c r="J20" s="14" t="str">
        <f>IFERROR(IF(OR(HLOOKUP($A20,'Z-scores'!$C$2:$RO$15,8,FALSE)&gt;3,HLOOKUP($A20,'Z-scores'!$C$2:$RO$15,8,FALSE)&lt;-3),"",'Total-corrected counts'!J20),"")</f>
        <v/>
      </c>
      <c r="K20" s="14" t="str">
        <f>IFERROR(IF(OR(HLOOKUP($A20,'Z-scores'!$C$2:$RO$15,9,FALSE)&gt;3,HLOOKUP($A20,'Z-scores'!$C$2:$RO$15,9,FALSE)&lt;-3),"",'Total-corrected counts'!K20),"")</f>
        <v/>
      </c>
      <c r="L20" s="14" t="str">
        <f>IFERROR(IF(OR(HLOOKUP($A20,'Z-scores'!$C$2:$RO$15,10,FALSE)&gt;3,HLOOKUP($A20,'Z-scores'!$C$2:$RO$15,10,FALSE)&lt;-3),"",'Total-corrected counts'!L20),"")</f>
        <v/>
      </c>
      <c r="M20" s="14" t="str">
        <f>IFERROR(IF(OR(HLOOKUP($A20,'Z-scores'!$C$2:$RO$15,11,FALSE)&gt;3,HLOOKUP($A20,'Z-scores'!$C$2:$RO$15,11,FALSE)&lt;-3),"",'Total-corrected counts'!M20),"")</f>
        <v/>
      </c>
      <c r="N20" s="14" t="str">
        <f>IFERROR(IF(OR(HLOOKUP($A20,'Z-scores'!$C$2:$RO$15,12,FALSE)&gt;3,HLOOKUP($A20,'Z-scores'!$C$2:$RO$15,12,FALSE)&lt;-3),"",'Total-corrected counts'!N20),"")</f>
        <v/>
      </c>
      <c r="O20" s="14" t="str">
        <f>IFERROR(IF(OR(HLOOKUP($A20,'Z-scores'!$C$2:$RO$15,13,FALSE)&gt;3,HLOOKUP($A20,'Z-scores'!$C$2:$RO$15,13,FALSE)&lt;-3),"",'Total-corrected counts'!O20),"")</f>
        <v/>
      </c>
      <c r="P20" s="14" t="str">
        <f>IFERROR(IF(OR(HLOOKUP($A20,'Z-scores'!$C$2:$RO$15,14,FALSE)&gt;3,HLOOKUP($A20,'Z-scores'!$C$2:$RO$15,14,FALSE)&lt;-3),"",'Total-corrected counts'!P20),"")</f>
        <v/>
      </c>
      <c r="Q20">
        <f t="shared" si="0"/>
        <v>1</v>
      </c>
      <c r="R20">
        <f>SUMIFS(Tabel132[Cluster],Tabel132[ID],'Total-corrected counts Z&lt;3'!A20)</f>
        <v>0</v>
      </c>
      <c r="S20" t="str">
        <f t="shared" si="1"/>
        <v/>
      </c>
      <c r="T20" t="str">
        <f t="shared" si="2"/>
        <v/>
      </c>
      <c r="U20" t="str">
        <f t="shared" si="3"/>
        <v/>
      </c>
    </row>
    <row r="21" spans="1:21" x14ac:dyDescent="0.25">
      <c r="A21">
        <v>20</v>
      </c>
      <c r="B21" t="s">
        <v>514</v>
      </c>
      <c r="C21">
        <v>41500</v>
      </c>
      <c r="D21">
        <v>918</v>
      </c>
      <c r="E21" s="14" t="str">
        <f>IFERROR(IF(OR(HLOOKUP($A21,'Z-scores'!$C$2:$RO$15,3,FALSE)&gt;3,HLOOKUP($A21,'Z-scores'!$C$2:$RO$15,3,FALSE)&lt;-3),"",'Total-corrected counts'!E21),"")</f>
        <v/>
      </c>
      <c r="F21" s="14" t="str">
        <f>IFERROR(IF(OR(HLOOKUP($A21,'Z-scores'!$C$2:$RO$15,4,FALSE)&gt;3,HLOOKUP($A21,'Z-scores'!$C$2:$RO$15,4,FALSE)&lt;-3),"",'Total-corrected counts'!F21),"")</f>
        <v/>
      </c>
      <c r="G21" s="14" t="str">
        <f>IFERROR(IF(OR(HLOOKUP($A21,'Z-scores'!$C$2:$RO$15,5,FALSE)&gt;3,HLOOKUP($A21,'Z-scores'!$C$2:$RO$15,5,FALSE)&lt;-3),"",'Total-corrected counts'!G21),"")</f>
        <v/>
      </c>
      <c r="H21" s="14" t="str">
        <f>IFERROR(IF(OR(HLOOKUP($A21,'Z-scores'!$C$2:$RO$15,6,FALSE)&gt;3,HLOOKUP($A21,'Z-scores'!$C$2:$RO$15,6,FALSE)&lt;-3),"",'Total-corrected counts'!H21),"")</f>
        <v/>
      </c>
      <c r="I21" s="14" t="str">
        <f>IFERROR(IF(OR(HLOOKUP($A21,'Z-scores'!$C$2:$RO$15,7,FALSE)&gt;3,HLOOKUP($A21,'Z-scores'!$C$2:$RO$15,7,FALSE)&lt;-3),"",'Total-corrected counts'!I21),"")</f>
        <v/>
      </c>
      <c r="J21" s="14" t="str">
        <f>IFERROR(IF(OR(HLOOKUP($A21,'Z-scores'!$C$2:$RO$15,8,FALSE)&gt;3,HLOOKUP($A21,'Z-scores'!$C$2:$RO$15,8,FALSE)&lt;-3),"",'Total-corrected counts'!J21),"")</f>
        <v/>
      </c>
      <c r="K21" s="14" t="str">
        <f>IFERROR(IF(OR(HLOOKUP($A21,'Z-scores'!$C$2:$RO$15,9,FALSE)&gt;3,HLOOKUP($A21,'Z-scores'!$C$2:$RO$15,9,FALSE)&lt;-3),"",'Total-corrected counts'!K21),"")</f>
        <v/>
      </c>
      <c r="L21" s="14" t="str">
        <f>IFERROR(IF(OR(HLOOKUP($A21,'Z-scores'!$C$2:$RO$15,10,FALSE)&gt;3,HLOOKUP($A21,'Z-scores'!$C$2:$RO$15,10,FALSE)&lt;-3),"",'Total-corrected counts'!L21),"")</f>
        <v/>
      </c>
      <c r="M21" s="14" t="str">
        <f>IFERROR(IF(OR(HLOOKUP($A21,'Z-scores'!$C$2:$RO$15,11,FALSE)&gt;3,HLOOKUP($A21,'Z-scores'!$C$2:$RO$15,11,FALSE)&lt;-3),"",'Total-corrected counts'!M21),"")</f>
        <v/>
      </c>
      <c r="N21" s="14" t="str">
        <f>IFERROR(IF(OR(HLOOKUP($A21,'Z-scores'!$C$2:$RO$15,12,FALSE)&gt;3,HLOOKUP($A21,'Z-scores'!$C$2:$RO$15,12,FALSE)&lt;-3),"",'Total-corrected counts'!N21),"")</f>
        <v/>
      </c>
      <c r="O21" s="14" t="str">
        <f>IFERROR(IF(OR(HLOOKUP($A21,'Z-scores'!$C$2:$RO$15,13,FALSE)&gt;3,HLOOKUP($A21,'Z-scores'!$C$2:$RO$15,13,FALSE)&lt;-3),"",'Total-corrected counts'!O21),"")</f>
        <v/>
      </c>
      <c r="P21" s="14" t="str">
        <f>IFERROR(IF(OR(HLOOKUP($A21,'Z-scores'!$C$2:$RO$15,14,FALSE)&gt;3,HLOOKUP($A21,'Z-scores'!$C$2:$RO$15,14,FALSE)&lt;-3),"",'Total-corrected counts'!P21),"")</f>
        <v/>
      </c>
      <c r="Q21">
        <f t="shared" si="0"/>
        <v>1</v>
      </c>
      <c r="R21">
        <f>SUMIFS(Tabel132[Cluster],Tabel132[ID],'Total-corrected counts Z&lt;3'!A21)</f>
        <v>54</v>
      </c>
      <c r="S21" t="str">
        <f t="shared" si="1"/>
        <v/>
      </c>
      <c r="T21" t="str">
        <f t="shared" si="2"/>
        <v/>
      </c>
      <c r="U21" t="str">
        <f t="shared" si="3"/>
        <v/>
      </c>
    </row>
    <row r="22" spans="1:21" x14ac:dyDescent="0.25">
      <c r="A22">
        <v>21</v>
      </c>
      <c r="B22" t="s">
        <v>515</v>
      </c>
      <c r="C22">
        <v>97800</v>
      </c>
      <c r="D22">
        <v>840</v>
      </c>
      <c r="E22" s="14" t="str">
        <f>IFERROR(IF(OR(HLOOKUP($A22,'Z-scores'!$C$2:$RO$15,3,FALSE)&gt;3,HLOOKUP($A22,'Z-scores'!$C$2:$RO$15,3,FALSE)&lt;-3),"",'Total-corrected counts'!E22),"")</f>
        <v/>
      </c>
      <c r="F22" s="14" t="str">
        <f>IFERROR(IF(OR(HLOOKUP($A22,'Z-scores'!$C$2:$RO$15,4,FALSE)&gt;3,HLOOKUP($A22,'Z-scores'!$C$2:$RO$15,4,FALSE)&lt;-3),"",'Total-corrected counts'!F22),"")</f>
        <v/>
      </c>
      <c r="G22" s="14" t="str">
        <f>IFERROR(IF(OR(HLOOKUP($A22,'Z-scores'!$C$2:$RO$15,5,FALSE)&gt;3,HLOOKUP($A22,'Z-scores'!$C$2:$RO$15,5,FALSE)&lt;-3),"",'Total-corrected counts'!G22),"")</f>
        <v/>
      </c>
      <c r="H22" s="14" t="str">
        <f>IFERROR(IF(OR(HLOOKUP($A22,'Z-scores'!$C$2:$RO$15,6,FALSE)&gt;3,HLOOKUP($A22,'Z-scores'!$C$2:$RO$15,6,FALSE)&lt;-3),"",'Total-corrected counts'!H22),"")</f>
        <v/>
      </c>
      <c r="I22" s="14" t="str">
        <f>IFERROR(IF(OR(HLOOKUP($A22,'Z-scores'!$C$2:$RO$15,7,FALSE)&gt;3,HLOOKUP($A22,'Z-scores'!$C$2:$RO$15,7,FALSE)&lt;-3),"",'Total-corrected counts'!I22),"")</f>
        <v/>
      </c>
      <c r="J22" s="14" t="str">
        <f>IFERROR(IF(OR(HLOOKUP($A22,'Z-scores'!$C$2:$RO$15,8,FALSE)&gt;3,HLOOKUP($A22,'Z-scores'!$C$2:$RO$15,8,FALSE)&lt;-3),"",'Total-corrected counts'!J22),"")</f>
        <v/>
      </c>
      <c r="K22" s="14" t="str">
        <f>IFERROR(IF(OR(HLOOKUP($A22,'Z-scores'!$C$2:$RO$15,9,FALSE)&gt;3,HLOOKUP($A22,'Z-scores'!$C$2:$RO$15,9,FALSE)&lt;-3),"",'Total-corrected counts'!K22),"")</f>
        <v/>
      </c>
      <c r="L22" s="14" t="str">
        <f>IFERROR(IF(OR(HLOOKUP($A22,'Z-scores'!$C$2:$RO$15,10,FALSE)&gt;3,HLOOKUP($A22,'Z-scores'!$C$2:$RO$15,10,FALSE)&lt;-3),"",'Total-corrected counts'!L22),"")</f>
        <v/>
      </c>
      <c r="M22" s="14" t="str">
        <f>IFERROR(IF(OR(HLOOKUP($A22,'Z-scores'!$C$2:$RO$15,11,FALSE)&gt;3,HLOOKUP($A22,'Z-scores'!$C$2:$RO$15,11,FALSE)&lt;-3),"",'Total-corrected counts'!M22),"")</f>
        <v/>
      </c>
      <c r="N22" s="14" t="str">
        <f>IFERROR(IF(OR(HLOOKUP($A22,'Z-scores'!$C$2:$RO$15,12,FALSE)&gt;3,HLOOKUP($A22,'Z-scores'!$C$2:$RO$15,12,FALSE)&lt;-3),"",'Total-corrected counts'!N22),"")</f>
        <v/>
      </c>
      <c r="O22" s="14" t="str">
        <f>IFERROR(IF(OR(HLOOKUP($A22,'Z-scores'!$C$2:$RO$15,13,FALSE)&gt;3,HLOOKUP($A22,'Z-scores'!$C$2:$RO$15,13,FALSE)&lt;-3),"",'Total-corrected counts'!O22),"")</f>
        <v/>
      </c>
      <c r="P22" s="14" t="str">
        <f>IFERROR(IF(OR(HLOOKUP($A22,'Z-scores'!$C$2:$RO$15,14,FALSE)&gt;3,HLOOKUP($A22,'Z-scores'!$C$2:$RO$15,14,FALSE)&lt;-3),"",'Total-corrected counts'!P22),"")</f>
        <v/>
      </c>
      <c r="Q22">
        <f t="shared" si="0"/>
        <v>1</v>
      </c>
      <c r="R22">
        <f>SUMIFS(Tabel132[Cluster],Tabel132[ID],'Total-corrected counts Z&lt;3'!A22)</f>
        <v>0</v>
      </c>
      <c r="S22" t="str">
        <f t="shared" si="1"/>
        <v/>
      </c>
      <c r="T22" t="str">
        <f t="shared" si="2"/>
        <v/>
      </c>
      <c r="U22" t="str">
        <f t="shared" si="3"/>
        <v/>
      </c>
    </row>
    <row r="23" spans="1:21" x14ac:dyDescent="0.25">
      <c r="A23">
        <v>22</v>
      </c>
      <c r="B23" t="s">
        <v>516</v>
      </c>
      <c r="C23">
        <v>27300</v>
      </c>
      <c r="D23">
        <v>315</v>
      </c>
      <c r="E23" s="14" t="str">
        <f>IFERROR(IF(OR(HLOOKUP($A23,'Z-scores'!$C$2:$RO$15,3,FALSE)&gt;3,HLOOKUP($A23,'Z-scores'!$C$2:$RO$15,3,FALSE)&lt;-3),"",'Total-corrected counts'!E23),"")</f>
        <v/>
      </c>
      <c r="F23" s="14" t="str">
        <f>IFERROR(IF(OR(HLOOKUP($A23,'Z-scores'!$C$2:$RO$15,4,FALSE)&gt;3,HLOOKUP($A23,'Z-scores'!$C$2:$RO$15,4,FALSE)&lt;-3),"",'Total-corrected counts'!F23),"")</f>
        <v/>
      </c>
      <c r="G23" s="14" t="str">
        <f>IFERROR(IF(OR(HLOOKUP($A23,'Z-scores'!$C$2:$RO$15,5,FALSE)&gt;3,HLOOKUP($A23,'Z-scores'!$C$2:$RO$15,5,FALSE)&lt;-3),"",'Total-corrected counts'!G23),"")</f>
        <v/>
      </c>
      <c r="H23" s="14" t="str">
        <f>IFERROR(IF(OR(HLOOKUP($A23,'Z-scores'!$C$2:$RO$15,6,FALSE)&gt;3,HLOOKUP($A23,'Z-scores'!$C$2:$RO$15,6,FALSE)&lt;-3),"",'Total-corrected counts'!H23),"")</f>
        <v/>
      </c>
      <c r="I23" s="14" t="str">
        <f>IFERROR(IF(OR(HLOOKUP($A23,'Z-scores'!$C$2:$RO$15,7,FALSE)&gt;3,HLOOKUP($A23,'Z-scores'!$C$2:$RO$15,7,FALSE)&lt;-3),"",'Total-corrected counts'!I23),"")</f>
        <v/>
      </c>
      <c r="J23" s="14" t="str">
        <f>IFERROR(IF(OR(HLOOKUP($A23,'Z-scores'!$C$2:$RO$15,8,FALSE)&gt;3,HLOOKUP($A23,'Z-scores'!$C$2:$RO$15,8,FALSE)&lt;-3),"",'Total-corrected counts'!J23),"")</f>
        <v/>
      </c>
      <c r="K23" s="14" t="str">
        <f>IFERROR(IF(OR(HLOOKUP($A23,'Z-scores'!$C$2:$RO$15,9,FALSE)&gt;3,HLOOKUP($A23,'Z-scores'!$C$2:$RO$15,9,FALSE)&lt;-3),"",'Total-corrected counts'!K23),"")</f>
        <v/>
      </c>
      <c r="L23" s="14" t="str">
        <f>IFERROR(IF(OR(HLOOKUP($A23,'Z-scores'!$C$2:$RO$15,10,FALSE)&gt;3,HLOOKUP($A23,'Z-scores'!$C$2:$RO$15,10,FALSE)&lt;-3),"",'Total-corrected counts'!L23),"")</f>
        <v/>
      </c>
      <c r="M23" s="14" t="str">
        <f>IFERROR(IF(OR(HLOOKUP($A23,'Z-scores'!$C$2:$RO$15,11,FALSE)&gt;3,HLOOKUP($A23,'Z-scores'!$C$2:$RO$15,11,FALSE)&lt;-3),"",'Total-corrected counts'!M23),"")</f>
        <v/>
      </c>
      <c r="N23" s="14" t="str">
        <f>IFERROR(IF(OR(HLOOKUP($A23,'Z-scores'!$C$2:$RO$15,12,FALSE)&gt;3,HLOOKUP($A23,'Z-scores'!$C$2:$RO$15,12,FALSE)&lt;-3),"",'Total-corrected counts'!N23),"")</f>
        <v/>
      </c>
      <c r="O23" s="14" t="str">
        <f>IFERROR(IF(OR(HLOOKUP($A23,'Z-scores'!$C$2:$RO$15,13,FALSE)&gt;3,HLOOKUP($A23,'Z-scores'!$C$2:$RO$15,13,FALSE)&lt;-3),"",'Total-corrected counts'!O23),"")</f>
        <v/>
      </c>
      <c r="P23" s="14" t="str">
        <f>IFERROR(IF(OR(HLOOKUP($A23,'Z-scores'!$C$2:$RO$15,14,FALSE)&gt;3,HLOOKUP($A23,'Z-scores'!$C$2:$RO$15,14,FALSE)&lt;-3),"",'Total-corrected counts'!P23),"")</f>
        <v/>
      </c>
      <c r="Q23">
        <f t="shared" si="0"/>
        <v>1</v>
      </c>
      <c r="R23">
        <f>SUMIFS(Tabel132[Cluster],Tabel132[ID],'Total-corrected counts Z&lt;3'!A23)</f>
        <v>0</v>
      </c>
      <c r="S23" t="str">
        <f t="shared" si="1"/>
        <v/>
      </c>
      <c r="T23" t="str">
        <f t="shared" si="2"/>
        <v/>
      </c>
      <c r="U23" t="str">
        <f t="shared" si="3"/>
        <v/>
      </c>
    </row>
    <row r="24" spans="1:21" x14ac:dyDescent="0.25">
      <c r="A24">
        <v>23</v>
      </c>
      <c r="B24" t="s">
        <v>15</v>
      </c>
      <c r="C24">
        <v>50100</v>
      </c>
      <c r="D24">
        <v>278</v>
      </c>
      <c r="E24" s="14">
        <f>IFERROR(IF(OR(HLOOKUP($A24,'Z-scores'!$C$2:$RO$15,3,FALSE)&gt;3,HLOOKUP($A24,'Z-scores'!$C$2:$RO$15,3,FALSE)&lt;-3),"",'Total-corrected counts'!E24),"")</f>
        <v>2.4635293078644684</v>
      </c>
      <c r="F24" s="14">
        <f>IFERROR(IF(OR(HLOOKUP($A24,'Z-scores'!$C$2:$RO$15,4,FALSE)&gt;3,HLOOKUP($A24,'Z-scores'!$C$2:$RO$15,4,FALSE)&lt;-3),"",'Total-corrected counts'!F24),"")</f>
        <v>0.71150645447963068</v>
      </c>
      <c r="G24" s="14">
        <f>IFERROR(IF(OR(HLOOKUP($A24,'Z-scores'!$C$2:$RO$15,5,FALSE)&gt;3,HLOOKUP($A24,'Z-scores'!$C$2:$RO$15,5,FALSE)&lt;-3),"",'Total-corrected counts'!G24),"")</f>
        <v>3.1785998089268657</v>
      </c>
      <c r="H24" s="14">
        <f>IFERROR(IF(OR(HLOOKUP($A24,'Z-scores'!$C$2:$RO$15,6,FALSE)&gt;3,HLOOKUP($A24,'Z-scores'!$C$2:$RO$15,6,FALSE)&lt;-3),"",'Total-corrected counts'!H24),"")</f>
        <v>2.6857169452716505</v>
      </c>
      <c r="I24" s="14">
        <f>IFERROR(IF(OR(HLOOKUP($A24,'Z-scores'!$C$2:$RO$15,7,FALSE)&gt;3,HLOOKUP($A24,'Z-scores'!$C$2:$RO$15,7,FALSE)&lt;-3),"",'Total-corrected counts'!I24),"")</f>
        <v>6.2379571060317103</v>
      </c>
      <c r="J24" s="14">
        <f>IFERROR(IF(OR(HLOOKUP($A24,'Z-scores'!$C$2:$RO$15,8,FALSE)&gt;3,HLOOKUP($A24,'Z-scores'!$C$2:$RO$15,8,FALSE)&lt;-3),"",'Total-corrected counts'!J24),"")</f>
        <v>1.7814159215134213</v>
      </c>
      <c r="K24" s="14">
        <f>IFERROR(IF(OR(HLOOKUP($A24,'Z-scores'!$C$2:$RO$15,9,FALSE)&gt;3,HLOOKUP($A24,'Z-scores'!$C$2:$RO$15,9,FALSE)&lt;-3),"",'Total-corrected counts'!K24),"")</f>
        <v>8.6309065559575142</v>
      </c>
      <c r="L24" s="14">
        <f>IFERROR(IF(OR(HLOOKUP($A24,'Z-scores'!$C$2:$RO$15,10,FALSE)&gt;3,HLOOKUP($A24,'Z-scores'!$C$2:$RO$15,10,FALSE)&lt;-3),"",'Total-corrected counts'!L24),"")</f>
        <v>0.72559433230204884</v>
      </c>
      <c r="M24" s="14">
        <f>IFERROR(IF(OR(HLOOKUP($A24,'Z-scores'!$C$2:$RO$15,11,FALSE)&gt;3,HLOOKUP($A24,'Z-scores'!$C$2:$RO$15,11,FALSE)&lt;-3),"",'Total-corrected counts'!M24),"")</f>
        <v>0.77687528493945479</v>
      </c>
      <c r="N24" s="14">
        <f>IFERROR(IF(OR(HLOOKUP($A24,'Z-scores'!$C$2:$RO$15,12,FALSE)&gt;3,HLOOKUP($A24,'Z-scores'!$C$2:$RO$15,12,FALSE)&lt;-3),"",'Total-corrected counts'!N24),"")</f>
        <v>3.5687148357793541</v>
      </c>
      <c r="O24" s="14">
        <f>IFERROR(IF(OR(HLOOKUP($A24,'Z-scores'!$C$2:$RO$15,13,FALSE)&gt;3,HLOOKUP($A24,'Z-scores'!$C$2:$RO$15,13,FALSE)&lt;-3),"",'Total-corrected counts'!O24),"")</f>
        <v>1.6132436044739371</v>
      </c>
      <c r="P24" s="14">
        <f>IFERROR(IF(OR(HLOOKUP($A24,'Z-scores'!$C$2:$RO$15,14,FALSE)&gt;3,HLOOKUP($A24,'Z-scores'!$C$2:$RO$15,14,FALSE)&lt;-3),"",'Total-corrected counts'!P24),"")</f>
        <v>23.796981037150999</v>
      </c>
      <c r="Q24">
        <f t="shared" si="0"/>
        <v>1</v>
      </c>
      <c r="R24">
        <f>SUMIFS(Tabel132[Cluster],Tabel132[ID],'Total-corrected counts Z&lt;3'!A24)</f>
        <v>66</v>
      </c>
      <c r="S24">
        <f t="shared" si="1"/>
        <v>0.54755509955864079</v>
      </c>
      <c r="T24">
        <f t="shared" si="2"/>
        <v>3.6699474428636085</v>
      </c>
      <c r="U24">
        <f t="shared" si="3"/>
        <v>6.0962818189291585</v>
      </c>
    </row>
    <row r="25" spans="1:21" x14ac:dyDescent="0.25">
      <c r="A25">
        <v>25</v>
      </c>
      <c r="B25" t="s">
        <v>517</v>
      </c>
      <c r="C25">
        <v>118500</v>
      </c>
      <c r="D25">
        <v>1040</v>
      </c>
      <c r="E25" s="14" t="str">
        <f>IFERROR(IF(OR(HLOOKUP($A25,'Z-scores'!$C$2:$RO$15,3,FALSE)&gt;3,HLOOKUP($A25,'Z-scores'!$C$2:$RO$15,3,FALSE)&lt;-3),"",'Total-corrected counts'!E25),"")</f>
        <v/>
      </c>
      <c r="F25" s="14" t="str">
        <f>IFERROR(IF(OR(HLOOKUP($A25,'Z-scores'!$C$2:$RO$15,4,FALSE)&gt;3,HLOOKUP($A25,'Z-scores'!$C$2:$RO$15,4,FALSE)&lt;-3),"",'Total-corrected counts'!F25),"")</f>
        <v/>
      </c>
      <c r="G25" s="14" t="str">
        <f>IFERROR(IF(OR(HLOOKUP($A25,'Z-scores'!$C$2:$RO$15,5,FALSE)&gt;3,HLOOKUP($A25,'Z-scores'!$C$2:$RO$15,5,FALSE)&lt;-3),"",'Total-corrected counts'!G25),"")</f>
        <v/>
      </c>
      <c r="H25" s="14" t="str">
        <f>IFERROR(IF(OR(HLOOKUP($A25,'Z-scores'!$C$2:$RO$15,6,FALSE)&gt;3,HLOOKUP($A25,'Z-scores'!$C$2:$RO$15,6,FALSE)&lt;-3),"",'Total-corrected counts'!H25),"")</f>
        <v/>
      </c>
      <c r="I25" s="14" t="str">
        <f>IFERROR(IF(OR(HLOOKUP($A25,'Z-scores'!$C$2:$RO$15,7,FALSE)&gt;3,HLOOKUP($A25,'Z-scores'!$C$2:$RO$15,7,FALSE)&lt;-3),"",'Total-corrected counts'!I25),"")</f>
        <v/>
      </c>
      <c r="J25" s="14" t="str">
        <f>IFERROR(IF(OR(HLOOKUP($A25,'Z-scores'!$C$2:$RO$15,8,FALSE)&gt;3,HLOOKUP($A25,'Z-scores'!$C$2:$RO$15,8,FALSE)&lt;-3),"",'Total-corrected counts'!J25),"")</f>
        <v/>
      </c>
      <c r="K25" s="14" t="str">
        <f>IFERROR(IF(OR(HLOOKUP($A25,'Z-scores'!$C$2:$RO$15,9,FALSE)&gt;3,HLOOKUP($A25,'Z-scores'!$C$2:$RO$15,9,FALSE)&lt;-3),"",'Total-corrected counts'!K25),"")</f>
        <v/>
      </c>
      <c r="L25" s="14" t="str">
        <f>IFERROR(IF(OR(HLOOKUP($A25,'Z-scores'!$C$2:$RO$15,10,FALSE)&gt;3,HLOOKUP($A25,'Z-scores'!$C$2:$RO$15,10,FALSE)&lt;-3),"",'Total-corrected counts'!L25),"")</f>
        <v/>
      </c>
      <c r="M25" s="14" t="str">
        <f>IFERROR(IF(OR(HLOOKUP($A25,'Z-scores'!$C$2:$RO$15,11,FALSE)&gt;3,HLOOKUP($A25,'Z-scores'!$C$2:$RO$15,11,FALSE)&lt;-3),"",'Total-corrected counts'!M25),"")</f>
        <v/>
      </c>
      <c r="N25" s="14" t="str">
        <f>IFERROR(IF(OR(HLOOKUP($A25,'Z-scores'!$C$2:$RO$15,12,FALSE)&gt;3,HLOOKUP($A25,'Z-scores'!$C$2:$RO$15,12,FALSE)&lt;-3),"",'Total-corrected counts'!N25),"")</f>
        <v/>
      </c>
      <c r="O25" s="14" t="str">
        <f>IFERROR(IF(OR(HLOOKUP($A25,'Z-scores'!$C$2:$RO$15,13,FALSE)&gt;3,HLOOKUP($A25,'Z-scores'!$C$2:$RO$15,13,FALSE)&lt;-3),"",'Total-corrected counts'!O25),"")</f>
        <v/>
      </c>
      <c r="P25" s="14" t="str">
        <f>IFERROR(IF(OR(HLOOKUP($A25,'Z-scores'!$C$2:$RO$15,14,FALSE)&gt;3,HLOOKUP($A25,'Z-scores'!$C$2:$RO$15,14,FALSE)&lt;-3),"",'Total-corrected counts'!P25),"")</f>
        <v/>
      </c>
      <c r="Q25">
        <f t="shared" si="0"/>
        <v>1</v>
      </c>
      <c r="R25">
        <f>SUMIFS(Tabel132[Cluster],Tabel132[ID],'Total-corrected counts Z&lt;3'!A25)</f>
        <v>0</v>
      </c>
      <c r="S25" t="str">
        <f t="shared" si="1"/>
        <v/>
      </c>
      <c r="T25" t="str">
        <f t="shared" si="2"/>
        <v/>
      </c>
      <c r="U25" t="str">
        <f t="shared" si="3"/>
        <v/>
      </c>
    </row>
    <row r="26" spans="1:21" x14ac:dyDescent="0.25">
      <c r="A26">
        <v>26</v>
      </c>
      <c r="B26" t="s">
        <v>16</v>
      </c>
      <c r="C26">
        <v>80800</v>
      </c>
      <c r="D26">
        <v>294</v>
      </c>
      <c r="E26" s="14">
        <f>IFERROR(IF(OR(HLOOKUP($A26,'Z-scores'!$C$2:$RO$15,3,FALSE)&gt;3,HLOOKUP($A26,'Z-scores'!$C$2:$RO$15,3,FALSE)&lt;-3),"",'Total-corrected counts'!E26),"")</f>
        <v>1.8708878234253747</v>
      </c>
      <c r="F26" s="14">
        <f>IFERROR(IF(OR(HLOOKUP($A26,'Z-scores'!$C$2:$RO$15,4,FALSE)&gt;3,HLOOKUP($A26,'Z-scores'!$C$2:$RO$15,4,FALSE)&lt;-3),"",'Total-corrected counts'!F26),"")</f>
        <v>2.2461282190435399</v>
      </c>
      <c r="G26" s="14">
        <f>IFERROR(IF(OR(HLOOKUP($A26,'Z-scores'!$C$2:$RO$15,5,FALSE)&gt;3,HLOOKUP($A26,'Z-scores'!$C$2:$RO$15,5,FALSE)&lt;-3),"",'Total-corrected counts'!G26),"")</f>
        <v>0.19643032527076135</v>
      </c>
      <c r="H26" s="14">
        <f>IFERROR(IF(OR(HLOOKUP($A26,'Z-scores'!$C$2:$RO$15,6,FALSE)&gt;3,HLOOKUP($A26,'Z-scores'!$C$2:$RO$15,6,FALSE)&lt;-3),"",'Total-corrected counts'!H26),"")</f>
        <v>16.961218094712724</v>
      </c>
      <c r="I26" s="14">
        <f>IFERROR(IF(OR(HLOOKUP($A26,'Z-scores'!$C$2:$RO$15,7,FALSE)&gt;3,HLOOKUP($A26,'Z-scores'!$C$2:$RO$15,7,FALSE)&lt;-3),"",'Total-corrected counts'!I26),"")</f>
        <v>10.823965097027356</v>
      </c>
      <c r="J26" s="14">
        <f>IFERROR(IF(OR(HLOOKUP($A26,'Z-scores'!$C$2:$RO$15,8,FALSE)&gt;3,HLOOKUP($A26,'Z-scores'!$C$2:$RO$15,8,FALSE)&lt;-3),"",'Total-corrected counts'!J26),"")</f>
        <v>9.6239908930542164</v>
      </c>
      <c r="K26" s="14">
        <f>IFERROR(IF(OR(HLOOKUP($A26,'Z-scores'!$C$2:$RO$15,9,FALSE)&gt;3,HLOOKUP($A26,'Z-scores'!$C$2:$RO$15,9,FALSE)&lt;-3),"",'Total-corrected counts'!K26),"")</f>
        <v>77.070746594605893</v>
      </c>
      <c r="L26" s="14">
        <f>IFERROR(IF(OR(HLOOKUP($A26,'Z-scores'!$C$2:$RO$15,10,FALSE)&gt;3,HLOOKUP($A26,'Z-scores'!$C$2:$RO$15,10,FALSE)&lt;-3),"",'Total-corrected counts'!L26),"")</f>
        <v>1.9349182194721302</v>
      </c>
      <c r="M26" s="14">
        <f>IFERROR(IF(OR(HLOOKUP($A26,'Z-scores'!$C$2:$RO$15,11,FALSE)&gt;3,HLOOKUP($A26,'Z-scores'!$C$2:$RO$15,11,FALSE)&lt;-3),"",'Total-corrected counts'!M26),"")</f>
        <v>1.0017602358429814</v>
      </c>
      <c r="N26" s="14">
        <f>IFERROR(IF(OR(HLOOKUP($A26,'Z-scores'!$C$2:$RO$15,12,FALSE)&gt;3,HLOOKUP($A26,'Z-scores'!$C$2:$RO$15,12,FALSE)&lt;-3),"",'Total-corrected counts'!N26),"")</f>
        <v>12.217298875598699</v>
      </c>
      <c r="O26" s="14">
        <f>IFERROR(IF(OR(HLOOKUP($A26,'Z-scores'!$C$2:$RO$15,13,FALSE)&gt;3,HLOOKUP($A26,'Z-scores'!$C$2:$RO$15,13,FALSE)&lt;-3),"",'Total-corrected counts'!O26),"")</f>
        <v>1.950899242619645</v>
      </c>
      <c r="P26" s="14">
        <f>IFERROR(IF(OR(HLOOKUP($A26,'Z-scores'!$C$2:$RO$15,14,FALSE)&gt;3,HLOOKUP($A26,'Z-scores'!$C$2:$RO$15,14,FALSE)&lt;-3),"",'Total-corrected counts'!P26),"")</f>
        <v>80.450383613531926</v>
      </c>
      <c r="Q26">
        <f t="shared" si="0"/>
        <v>1</v>
      </c>
      <c r="R26">
        <f>SUMIFS(Tabel132[Cluster],Tabel132[ID],'Total-corrected counts Z&lt;3'!A26)</f>
        <v>89</v>
      </c>
      <c r="S26">
        <f t="shared" si="1"/>
        <v>0.88883354330556996</v>
      </c>
      <c r="T26">
        <f t="shared" si="2"/>
        <v>16.970481006734268</v>
      </c>
      <c r="U26">
        <f t="shared" si="3"/>
        <v>19.511052037413076</v>
      </c>
    </row>
    <row r="27" spans="1:21" x14ac:dyDescent="0.25">
      <c r="A27">
        <v>27</v>
      </c>
      <c r="B27" t="s">
        <v>17</v>
      </c>
      <c r="C27">
        <v>69100</v>
      </c>
      <c r="D27">
        <v>1014</v>
      </c>
      <c r="E27" s="14">
        <f>IFERROR(IF(OR(HLOOKUP($A27,'Z-scores'!$C$2:$RO$15,3,FALSE)&gt;3,HLOOKUP($A27,'Z-scores'!$C$2:$RO$15,3,FALSE)&lt;-3),"",'Total-corrected counts'!E27),"")</f>
        <v>6.054239478289567</v>
      </c>
      <c r="F27" s="14">
        <f>IFERROR(IF(OR(HLOOKUP($A27,'Z-scores'!$C$2:$RO$15,4,FALSE)&gt;3,HLOOKUP($A27,'Z-scores'!$C$2:$RO$15,4,FALSE)&lt;-3),"",'Total-corrected counts'!F27),"")</f>
        <v>0.68360424057846869</v>
      </c>
      <c r="G27" s="14">
        <f>IFERROR(IF(OR(HLOOKUP($A27,'Z-scores'!$C$2:$RO$15,5,FALSE)&gt;3,HLOOKUP($A27,'Z-scores'!$C$2:$RO$15,5,FALSE)&lt;-3),"",'Total-corrected counts'!G27),"")</f>
        <v>0.82143590567772928</v>
      </c>
      <c r="H27" s="14">
        <f>IFERROR(IF(OR(HLOOKUP($A27,'Z-scores'!$C$2:$RO$15,6,FALSE)&gt;3,HLOOKUP($A27,'Z-scores'!$C$2:$RO$15,6,FALSE)&lt;-3),"",'Total-corrected counts'!H27),"")</f>
        <v>4.2574717484704001</v>
      </c>
      <c r="I27" s="14">
        <f>IFERROR(IF(OR(HLOOKUP($A27,'Z-scores'!$C$2:$RO$15,7,FALSE)&gt;3,HLOOKUP($A27,'Z-scores'!$C$2:$RO$15,7,FALSE)&lt;-3),"",'Total-corrected counts'!I27),"")</f>
        <v>5.7941498810966472</v>
      </c>
      <c r="J27" s="14">
        <f>IFERROR(IF(OR(HLOOKUP($A27,'Z-scores'!$C$2:$RO$15,8,FALSE)&gt;3,HLOOKUP($A27,'Z-scores'!$C$2:$RO$15,8,FALSE)&lt;-3),"",'Total-corrected counts'!J27),"")</f>
        <v>2.4983272070005298</v>
      </c>
      <c r="K27" s="14">
        <f>IFERROR(IF(OR(HLOOKUP($A27,'Z-scores'!$C$2:$RO$15,9,FALSE)&gt;3,HLOOKUP($A27,'Z-scores'!$C$2:$RO$15,9,FALSE)&lt;-3),"",'Total-corrected counts'!K27),"")</f>
        <v>4.6897888323697137</v>
      </c>
      <c r="L27" s="14">
        <f>IFERROR(IF(OR(HLOOKUP($A27,'Z-scores'!$C$2:$RO$15,10,FALSE)&gt;3,HLOOKUP($A27,'Z-scores'!$C$2:$RO$15,10,FALSE)&lt;-3),"",'Total-corrected counts'!L27),"")</f>
        <v>3.5271946709127375</v>
      </c>
      <c r="M27" s="14">
        <f>IFERROR(IF(OR(HLOOKUP($A27,'Z-scores'!$C$2:$RO$15,11,FALSE)&gt;3,HLOOKUP($A27,'Z-scores'!$C$2:$RO$15,11,FALSE)&lt;-3),"",'Total-corrected counts'!M27),"")</f>
        <v>3.9048205111430496</v>
      </c>
      <c r="N27" s="14">
        <f>IFERROR(IF(OR(HLOOKUP($A27,'Z-scores'!$C$2:$RO$15,12,FALSE)&gt;3,HLOOKUP($A27,'Z-scores'!$C$2:$RO$15,12,FALSE)&lt;-3),"",'Total-corrected counts'!N27),"")</f>
        <v>4.2431848645510506</v>
      </c>
      <c r="O27" s="14">
        <f>IFERROR(IF(OR(HLOOKUP($A27,'Z-scores'!$C$2:$RO$15,13,FALSE)&gt;3,HLOOKUP($A27,'Z-scores'!$C$2:$RO$15,13,FALSE)&lt;-3),"",'Total-corrected counts'!O27),"")</f>
        <v>6.7531127629141556</v>
      </c>
      <c r="P27" s="14">
        <f>IFERROR(IF(OR(HLOOKUP($A27,'Z-scores'!$C$2:$RO$15,14,FALSE)&gt;3,HLOOKUP($A27,'Z-scores'!$C$2:$RO$15,14,FALSE)&lt;-3),"",'Total-corrected counts'!P27),"")</f>
        <v>3.5727370994114098</v>
      </c>
      <c r="Q27">
        <f t="shared" si="0"/>
        <v>1</v>
      </c>
      <c r="R27">
        <f>SUMIFS(Tabel132[Cluster],Tabel132[ID],'Total-corrected counts Z&lt;3'!A27)</f>
        <v>82</v>
      </c>
      <c r="S27">
        <f t="shared" si="1"/>
        <v>0.46477990344600595</v>
      </c>
      <c r="T27">
        <f t="shared" si="2"/>
        <v>3.5427167562118647</v>
      </c>
      <c r="U27">
        <f t="shared" si="3"/>
        <v>4.4002099817864799</v>
      </c>
    </row>
    <row r="28" spans="1:21" x14ac:dyDescent="0.25">
      <c r="A28">
        <v>28</v>
      </c>
      <c r="B28" t="s">
        <v>518</v>
      </c>
      <c r="C28">
        <v>42400</v>
      </c>
      <c r="D28">
        <v>918</v>
      </c>
      <c r="E28" s="14" t="str">
        <f>IFERROR(IF(OR(HLOOKUP($A28,'Z-scores'!$C$2:$RO$15,3,FALSE)&gt;3,HLOOKUP($A28,'Z-scores'!$C$2:$RO$15,3,FALSE)&lt;-3),"",'Total-corrected counts'!E28),"")</f>
        <v/>
      </c>
      <c r="F28" s="14" t="str">
        <f>IFERROR(IF(OR(HLOOKUP($A28,'Z-scores'!$C$2:$RO$15,4,FALSE)&gt;3,HLOOKUP($A28,'Z-scores'!$C$2:$RO$15,4,FALSE)&lt;-3),"",'Total-corrected counts'!F28),"")</f>
        <v/>
      </c>
      <c r="G28" s="14" t="str">
        <f>IFERROR(IF(OR(HLOOKUP($A28,'Z-scores'!$C$2:$RO$15,5,FALSE)&gt;3,HLOOKUP($A28,'Z-scores'!$C$2:$RO$15,5,FALSE)&lt;-3),"",'Total-corrected counts'!G28),"")</f>
        <v/>
      </c>
      <c r="H28" s="14" t="str">
        <f>IFERROR(IF(OR(HLOOKUP($A28,'Z-scores'!$C$2:$RO$15,6,FALSE)&gt;3,HLOOKUP($A28,'Z-scores'!$C$2:$RO$15,6,FALSE)&lt;-3),"",'Total-corrected counts'!H28),"")</f>
        <v/>
      </c>
      <c r="I28" s="14" t="str">
        <f>IFERROR(IF(OR(HLOOKUP($A28,'Z-scores'!$C$2:$RO$15,7,FALSE)&gt;3,HLOOKUP($A28,'Z-scores'!$C$2:$RO$15,7,FALSE)&lt;-3),"",'Total-corrected counts'!I28),"")</f>
        <v/>
      </c>
      <c r="J28" s="14" t="str">
        <f>IFERROR(IF(OR(HLOOKUP($A28,'Z-scores'!$C$2:$RO$15,8,FALSE)&gt;3,HLOOKUP($A28,'Z-scores'!$C$2:$RO$15,8,FALSE)&lt;-3),"",'Total-corrected counts'!J28),"")</f>
        <v/>
      </c>
      <c r="K28" s="14" t="str">
        <f>IFERROR(IF(OR(HLOOKUP($A28,'Z-scores'!$C$2:$RO$15,9,FALSE)&gt;3,HLOOKUP($A28,'Z-scores'!$C$2:$RO$15,9,FALSE)&lt;-3),"",'Total-corrected counts'!K28),"")</f>
        <v/>
      </c>
      <c r="L28" s="14" t="str">
        <f>IFERROR(IF(OR(HLOOKUP($A28,'Z-scores'!$C$2:$RO$15,10,FALSE)&gt;3,HLOOKUP($A28,'Z-scores'!$C$2:$RO$15,10,FALSE)&lt;-3),"",'Total-corrected counts'!L28),"")</f>
        <v/>
      </c>
      <c r="M28" s="14" t="str">
        <f>IFERROR(IF(OR(HLOOKUP($A28,'Z-scores'!$C$2:$RO$15,11,FALSE)&gt;3,HLOOKUP($A28,'Z-scores'!$C$2:$RO$15,11,FALSE)&lt;-3),"",'Total-corrected counts'!M28),"")</f>
        <v/>
      </c>
      <c r="N28" s="14" t="str">
        <f>IFERROR(IF(OR(HLOOKUP($A28,'Z-scores'!$C$2:$RO$15,12,FALSE)&gt;3,HLOOKUP($A28,'Z-scores'!$C$2:$RO$15,12,FALSE)&lt;-3),"",'Total-corrected counts'!N28),"")</f>
        <v/>
      </c>
      <c r="O28" s="14" t="str">
        <f>IFERROR(IF(OR(HLOOKUP($A28,'Z-scores'!$C$2:$RO$15,13,FALSE)&gt;3,HLOOKUP($A28,'Z-scores'!$C$2:$RO$15,13,FALSE)&lt;-3),"",'Total-corrected counts'!O28),"")</f>
        <v/>
      </c>
      <c r="P28" s="14" t="str">
        <f>IFERROR(IF(OR(HLOOKUP($A28,'Z-scores'!$C$2:$RO$15,14,FALSE)&gt;3,HLOOKUP($A28,'Z-scores'!$C$2:$RO$15,14,FALSE)&lt;-3),"",'Total-corrected counts'!P28),"")</f>
        <v/>
      </c>
      <c r="Q28">
        <f t="shared" si="0"/>
        <v>1</v>
      </c>
      <c r="R28">
        <f>SUMIFS(Tabel132[Cluster],Tabel132[ID],'Total-corrected counts Z&lt;3'!A28)</f>
        <v>54</v>
      </c>
      <c r="S28" t="str">
        <f t="shared" si="1"/>
        <v/>
      </c>
      <c r="T28" t="str">
        <f t="shared" si="2"/>
        <v/>
      </c>
      <c r="U28" t="str">
        <f t="shared" si="3"/>
        <v/>
      </c>
    </row>
    <row r="29" spans="1:21" x14ac:dyDescent="0.25">
      <c r="A29">
        <v>29</v>
      </c>
      <c r="B29" t="s">
        <v>519</v>
      </c>
      <c r="C29">
        <v>103200</v>
      </c>
      <c r="D29">
        <v>871</v>
      </c>
      <c r="E29" s="14" t="str">
        <f>IFERROR(IF(OR(HLOOKUP($A29,'Z-scores'!$C$2:$RO$15,3,FALSE)&gt;3,HLOOKUP($A29,'Z-scores'!$C$2:$RO$15,3,FALSE)&lt;-3),"",'Total-corrected counts'!E29),"")</f>
        <v/>
      </c>
      <c r="F29" s="14" t="str">
        <f>IFERROR(IF(OR(HLOOKUP($A29,'Z-scores'!$C$2:$RO$15,4,FALSE)&gt;3,HLOOKUP($A29,'Z-scores'!$C$2:$RO$15,4,FALSE)&lt;-3),"",'Total-corrected counts'!F29),"")</f>
        <v/>
      </c>
      <c r="G29" s="14" t="str">
        <f>IFERROR(IF(OR(HLOOKUP($A29,'Z-scores'!$C$2:$RO$15,5,FALSE)&gt;3,HLOOKUP($A29,'Z-scores'!$C$2:$RO$15,5,FALSE)&lt;-3),"",'Total-corrected counts'!G29),"")</f>
        <v/>
      </c>
      <c r="H29" s="14" t="str">
        <f>IFERROR(IF(OR(HLOOKUP($A29,'Z-scores'!$C$2:$RO$15,6,FALSE)&gt;3,HLOOKUP($A29,'Z-scores'!$C$2:$RO$15,6,FALSE)&lt;-3),"",'Total-corrected counts'!H29),"")</f>
        <v/>
      </c>
      <c r="I29" s="14" t="str">
        <f>IFERROR(IF(OR(HLOOKUP($A29,'Z-scores'!$C$2:$RO$15,7,FALSE)&gt;3,HLOOKUP($A29,'Z-scores'!$C$2:$RO$15,7,FALSE)&lt;-3),"",'Total-corrected counts'!I29),"")</f>
        <v/>
      </c>
      <c r="J29" s="14" t="str">
        <f>IFERROR(IF(OR(HLOOKUP($A29,'Z-scores'!$C$2:$RO$15,8,FALSE)&gt;3,HLOOKUP($A29,'Z-scores'!$C$2:$RO$15,8,FALSE)&lt;-3),"",'Total-corrected counts'!J29),"")</f>
        <v/>
      </c>
      <c r="K29" s="14" t="str">
        <f>IFERROR(IF(OR(HLOOKUP($A29,'Z-scores'!$C$2:$RO$15,9,FALSE)&gt;3,HLOOKUP($A29,'Z-scores'!$C$2:$RO$15,9,FALSE)&lt;-3),"",'Total-corrected counts'!K29),"")</f>
        <v/>
      </c>
      <c r="L29" s="14" t="str">
        <f>IFERROR(IF(OR(HLOOKUP($A29,'Z-scores'!$C$2:$RO$15,10,FALSE)&gt;3,HLOOKUP($A29,'Z-scores'!$C$2:$RO$15,10,FALSE)&lt;-3),"",'Total-corrected counts'!L29),"")</f>
        <v/>
      </c>
      <c r="M29" s="14" t="str">
        <f>IFERROR(IF(OR(HLOOKUP($A29,'Z-scores'!$C$2:$RO$15,11,FALSE)&gt;3,HLOOKUP($A29,'Z-scores'!$C$2:$RO$15,11,FALSE)&lt;-3),"",'Total-corrected counts'!M29),"")</f>
        <v/>
      </c>
      <c r="N29" s="14" t="str">
        <f>IFERROR(IF(OR(HLOOKUP($A29,'Z-scores'!$C$2:$RO$15,12,FALSE)&gt;3,HLOOKUP($A29,'Z-scores'!$C$2:$RO$15,12,FALSE)&lt;-3),"",'Total-corrected counts'!N29),"")</f>
        <v/>
      </c>
      <c r="O29" s="14" t="str">
        <f>IFERROR(IF(OR(HLOOKUP($A29,'Z-scores'!$C$2:$RO$15,13,FALSE)&gt;3,HLOOKUP($A29,'Z-scores'!$C$2:$RO$15,13,FALSE)&lt;-3),"",'Total-corrected counts'!O29),"")</f>
        <v/>
      </c>
      <c r="P29" s="14" t="str">
        <f>IFERROR(IF(OR(HLOOKUP($A29,'Z-scores'!$C$2:$RO$15,14,FALSE)&gt;3,HLOOKUP($A29,'Z-scores'!$C$2:$RO$15,14,FALSE)&lt;-3),"",'Total-corrected counts'!P29),"")</f>
        <v/>
      </c>
      <c r="Q29">
        <f t="shared" si="0"/>
        <v>1</v>
      </c>
      <c r="R29">
        <f>SUMIFS(Tabel132[Cluster],Tabel132[ID],'Total-corrected counts Z&lt;3'!A29)</f>
        <v>0</v>
      </c>
      <c r="S29" t="str">
        <f t="shared" si="1"/>
        <v/>
      </c>
      <c r="T29" t="str">
        <f t="shared" si="2"/>
        <v/>
      </c>
      <c r="U29" t="str">
        <f t="shared" si="3"/>
        <v/>
      </c>
    </row>
    <row r="30" spans="1:21" x14ac:dyDescent="0.25">
      <c r="A30">
        <v>30</v>
      </c>
      <c r="B30" t="s">
        <v>520</v>
      </c>
      <c r="C30">
        <v>71600</v>
      </c>
      <c r="D30">
        <v>157</v>
      </c>
      <c r="E30" s="14" t="str">
        <f>IFERROR(IF(OR(HLOOKUP($A30,'Z-scores'!$C$2:$RO$15,3,FALSE)&gt;3,HLOOKUP($A30,'Z-scores'!$C$2:$RO$15,3,FALSE)&lt;-3),"",'Total-corrected counts'!E30),"")</f>
        <v/>
      </c>
      <c r="F30" s="14" t="str">
        <f>IFERROR(IF(OR(HLOOKUP($A30,'Z-scores'!$C$2:$RO$15,4,FALSE)&gt;3,HLOOKUP($A30,'Z-scores'!$C$2:$RO$15,4,FALSE)&lt;-3),"",'Total-corrected counts'!F30),"")</f>
        <v/>
      </c>
      <c r="G30" s="14" t="str">
        <f>IFERROR(IF(OR(HLOOKUP($A30,'Z-scores'!$C$2:$RO$15,5,FALSE)&gt;3,HLOOKUP($A30,'Z-scores'!$C$2:$RO$15,5,FALSE)&lt;-3),"",'Total-corrected counts'!G30),"")</f>
        <v/>
      </c>
      <c r="H30" s="14" t="str">
        <f>IFERROR(IF(OR(HLOOKUP($A30,'Z-scores'!$C$2:$RO$15,6,FALSE)&gt;3,HLOOKUP($A30,'Z-scores'!$C$2:$RO$15,6,FALSE)&lt;-3),"",'Total-corrected counts'!H30),"")</f>
        <v/>
      </c>
      <c r="I30" s="14" t="str">
        <f>IFERROR(IF(OR(HLOOKUP($A30,'Z-scores'!$C$2:$RO$15,7,FALSE)&gt;3,HLOOKUP($A30,'Z-scores'!$C$2:$RO$15,7,FALSE)&lt;-3),"",'Total-corrected counts'!I30),"")</f>
        <v/>
      </c>
      <c r="J30" s="14" t="str">
        <f>IFERROR(IF(OR(HLOOKUP($A30,'Z-scores'!$C$2:$RO$15,8,FALSE)&gt;3,HLOOKUP($A30,'Z-scores'!$C$2:$RO$15,8,FALSE)&lt;-3),"",'Total-corrected counts'!J30),"")</f>
        <v/>
      </c>
      <c r="K30" s="14" t="str">
        <f>IFERROR(IF(OR(HLOOKUP($A30,'Z-scores'!$C$2:$RO$15,9,FALSE)&gt;3,HLOOKUP($A30,'Z-scores'!$C$2:$RO$15,9,FALSE)&lt;-3),"",'Total-corrected counts'!K30),"")</f>
        <v/>
      </c>
      <c r="L30" s="14" t="str">
        <f>IFERROR(IF(OR(HLOOKUP($A30,'Z-scores'!$C$2:$RO$15,10,FALSE)&gt;3,HLOOKUP($A30,'Z-scores'!$C$2:$RO$15,10,FALSE)&lt;-3),"",'Total-corrected counts'!L30),"")</f>
        <v/>
      </c>
      <c r="M30" s="14" t="str">
        <f>IFERROR(IF(OR(HLOOKUP($A30,'Z-scores'!$C$2:$RO$15,11,FALSE)&gt;3,HLOOKUP($A30,'Z-scores'!$C$2:$RO$15,11,FALSE)&lt;-3),"",'Total-corrected counts'!M30),"")</f>
        <v/>
      </c>
      <c r="N30" s="14" t="str">
        <f>IFERROR(IF(OR(HLOOKUP($A30,'Z-scores'!$C$2:$RO$15,12,FALSE)&gt;3,HLOOKUP($A30,'Z-scores'!$C$2:$RO$15,12,FALSE)&lt;-3),"",'Total-corrected counts'!N30),"")</f>
        <v/>
      </c>
      <c r="O30" s="14" t="str">
        <f>IFERROR(IF(OR(HLOOKUP($A30,'Z-scores'!$C$2:$RO$15,13,FALSE)&gt;3,HLOOKUP($A30,'Z-scores'!$C$2:$RO$15,13,FALSE)&lt;-3),"",'Total-corrected counts'!O30),"")</f>
        <v/>
      </c>
      <c r="P30" s="14" t="str">
        <f>IFERROR(IF(OR(HLOOKUP($A30,'Z-scores'!$C$2:$RO$15,14,FALSE)&gt;3,HLOOKUP($A30,'Z-scores'!$C$2:$RO$15,14,FALSE)&lt;-3),"",'Total-corrected counts'!P30),"")</f>
        <v/>
      </c>
      <c r="Q30">
        <f t="shared" si="0"/>
        <v>1</v>
      </c>
      <c r="R30">
        <f>SUMIFS(Tabel132[Cluster],Tabel132[ID],'Total-corrected counts Z&lt;3'!A30)</f>
        <v>83</v>
      </c>
      <c r="S30" t="str">
        <f t="shared" si="1"/>
        <v/>
      </c>
      <c r="T30" t="str">
        <f t="shared" si="2"/>
        <v/>
      </c>
      <c r="U30" t="str">
        <f t="shared" si="3"/>
        <v/>
      </c>
    </row>
    <row r="31" spans="1:21" x14ac:dyDescent="0.25">
      <c r="A31">
        <v>31</v>
      </c>
      <c r="B31" t="s">
        <v>18</v>
      </c>
      <c r="C31">
        <v>18300</v>
      </c>
      <c r="D31">
        <v>315</v>
      </c>
      <c r="E31" s="14" t="str">
        <f>IFERROR(IF(OR(HLOOKUP($A31,'Z-scores'!$C$2:$RO$15,3,FALSE)&gt;3,HLOOKUP($A31,'Z-scores'!$C$2:$RO$15,3,FALSE)&lt;-3),"",'Total-corrected counts'!E31),"")</f>
        <v/>
      </c>
      <c r="F31" s="14" t="str">
        <f>IFERROR(IF(OR(HLOOKUP($A31,'Z-scores'!$C$2:$RO$15,4,FALSE)&gt;3,HLOOKUP($A31,'Z-scores'!$C$2:$RO$15,4,FALSE)&lt;-3),"",'Total-corrected counts'!F31),"")</f>
        <v/>
      </c>
      <c r="G31" s="14" t="str">
        <f>IFERROR(IF(OR(HLOOKUP($A31,'Z-scores'!$C$2:$RO$15,5,FALSE)&gt;3,HLOOKUP($A31,'Z-scores'!$C$2:$RO$15,5,FALSE)&lt;-3),"",'Total-corrected counts'!G31),"")</f>
        <v/>
      </c>
      <c r="H31" s="14" t="str">
        <f>IFERROR(IF(OR(HLOOKUP($A31,'Z-scores'!$C$2:$RO$15,6,FALSE)&gt;3,HLOOKUP($A31,'Z-scores'!$C$2:$RO$15,6,FALSE)&lt;-3),"",'Total-corrected counts'!H31),"")</f>
        <v/>
      </c>
      <c r="I31" s="14" t="str">
        <f>IFERROR(IF(OR(HLOOKUP($A31,'Z-scores'!$C$2:$RO$15,7,FALSE)&gt;3,HLOOKUP($A31,'Z-scores'!$C$2:$RO$15,7,FALSE)&lt;-3),"",'Total-corrected counts'!I31),"")</f>
        <v/>
      </c>
      <c r="J31" s="14" t="str">
        <f>IFERROR(IF(OR(HLOOKUP($A31,'Z-scores'!$C$2:$RO$15,8,FALSE)&gt;3,HLOOKUP($A31,'Z-scores'!$C$2:$RO$15,8,FALSE)&lt;-3),"",'Total-corrected counts'!J31),"")</f>
        <v/>
      </c>
      <c r="K31" s="14" t="str">
        <f>IFERROR(IF(OR(HLOOKUP($A31,'Z-scores'!$C$2:$RO$15,9,FALSE)&gt;3,HLOOKUP($A31,'Z-scores'!$C$2:$RO$15,9,FALSE)&lt;-3),"",'Total-corrected counts'!K31),"")</f>
        <v/>
      </c>
      <c r="L31" s="14" t="str">
        <f>IFERROR(IF(OR(HLOOKUP($A31,'Z-scores'!$C$2:$RO$15,10,FALSE)&gt;3,HLOOKUP($A31,'Z-scores'!$C$2:$RO$15,10,FALSE)&lt;-3),"",'Total-corrected counts'!L31),"")</f>
        <v/>
      </c>
      <c r="M31" s="14" t="str">
        <f>IFERROR(IF(OR(HLOOKUP($A31,'Z-scores'!$C$2:$RO$15,11,FALSE)&gt;3,HLOOKUP($A31,'Z-scores'!$C$2:$RO$15,11,FALSE)&lt;-3),"",'Total-corrected counts'!M31),"")</f>
        <v/>
      </c>
      <c r="N31" s="14" t="str">
        <f>IFERROR(IF(OR(HLOOKUP($A31,'Z-scores'!$C$2:$RO$15,12,FALSE)&gt;3,HLOOKUP($A31,'Z-scores'!$C$2:$RO$15,12,FALSE)&lt;-3),"",'Total-corrected counts'!N31),"")</f>
        <v/>
      </c>
      <c r="O31" s="14" t="str">
        <f>IFERROR(IF(OR(HLOOKUP($A31,'Z-scores'!$C$2:$RO$15,13,FALSE)&gt;3,HLOOKUP($A31,'Z-scores'!$C$2:$RO$15,13,FALSE)&lt;-3),"",'Total-corrected counts'!O31),"")</f>
        <v/>
      </c>
      <c r="P31" s="14" t="str">
        <f>IFERROR(IF(OR(HLOOKUP($A31,'Z-scores'!$C$2:$RO$15,14,FALSE)&gt;3,HLOOKUP($A31,'Z-scores'!$C$2:$RO$15,14,FALSE)&lt;-3),"",'Total-corrected counts'!P31),"")</f>
        <v/>
      </c>
      <c r="Q31">
        <f t="shared" si="0"/>
        <v>1</v>
      </c>
      <c r="R31">
        <f>SUMIFS(Tabel132[Cluster],Tabel132[ID],'Total-corrected counts Z&lt;3'!A31)</f>
        <v>0</v>
      </c>
      <c r="S31" t="str">
        <f t="shared" si="1"/>
        <v/>
      </c>
      <c r="T31" t="str">
        <f t="shared" si="2"/>
        <v/>
      </c>
      <c r="U31" t="str">
        <f t="shared" si="3"/>
        <v/>
      </c>
    </row>
    <row r="32" spans="1:21" x14ac:dyDescent="0.25">
      <c r="A32">
        <v>33</v>
      </c>
      <c r="B32" t="s">
        <v>19</v>
      </c>
      <c r="C32">
        <v>16700</v>
      </c>
      <c r="D32">
        <v>385</v>
      </c>
      <c r="E32" s="14">
        <f>IFERROR(IF(OR(HLOOKUP($A32,'Z-scores'!$C$2:$RO$15,3,FALSE)&gt;3,HLOOKUP($A32,'Z-scores'!$C$2:$RO$15,3,FALSE)&lt;-3),"",'Total-corrected counts'!E32),"")</f>
        <v>109.27844156206351</v>
      </c>
      <c r="F32" s="14">
        <f>IFERROR(IF(OR(HLOOKUP($A32,'Z-scores'!$C$2:$RO$15,4,FALSE)&gt;3,HLOOKUP($A32,'Z-scores'!$C$2:$RO$15,4,FALSE)&lt;-3),"",'Total-corrected counts'!F32),"")</f>
        <v>57.269294032134979</v>
      </c>
      <c r="G32" s="14">
        <f>IFERROR(IF(OR(HLOOKUP($A32,'Z-scores'!$C$2:$RO$15,5,FALSE)&gt;3,HLOOKUP($A32,'Z-scores'!$C$2:$RO$15,5,FALSE)&lt;-3),"",'Total-corrected counts'!G32),"")</f>
        <v>25.0359378208734</v>
      </c>
      <c r="H32" s="14">
        <f>IFERROR(IF(OR(HLOOKUP($A32,'Z-scores'!$C$2:$RO$15,6,FALSE)&gt;3,HLOOKUP($A32,'Z-scores'!$C$2:$RO$15,6,FALSE)&lt;-3),"",'Total-corrected counts'!H32),"")</f>
        <v>18.334596078090271</v>
      </c>
      <c r="I32" s="14">
        <f>IFERROR(IF(OR(HLOOKUP($A32,'Z-scores'!$C$2:$RO$15,7,FALSE)&gt;3,HLOOKUP($A32,'Z-scores'!$C$2:$RO$15,7,FALSE)&lt;-3),"",'Total-corrected counts'!I32),"")</f>
        <v>31.103489680865621</v>
      </c>
      <c r="J32" s="14">
        <f>IFERROR(IF(OR(HLOOKUP($A32,'Z-scores'!$C$2:$RO$15,8,FALSE)&gt;3,HLOOKUP($A32,'Z-scores'!$C$2:$RO$15,8,FALSE)&lt;-3),"",'Total-corrected counts'!J32),"")</f>
        <v>89.418389426210268</v>
      </c>
      <c r="K32" s="14">
        <f>IFERROR(IF(OR(HLOOKUP($A32,'Z-scores'!$C$2:$RO$15,9,FALSE)&gt;3,HLOOKUP($A32,'Z-scores'!$C$2:$RO$15,9,FALSE)&lt;-3),"",'Total-corrected counts'!K32),"")</f>
        <v>51.079145836894227</v>
      </c>
      <c r="L32" s="14">
        <f>IFERROR(IF(OR(HLOOKUP($A32,'Z-scores'!$C$2:$RO$15,10,FALSE)&gt;3,HLOOKUP($A32,'Z-scores'!$C$2:$RO$15,10,FALSE)&lt;-3),"",'Total-corrected counts'!L32),"")</f>
        <v>85.499198822924754</v>
      </c>
      <c r="M32" s="14">
        <f>IFERROR(IF(OR(HLOOKUP($A32,'Z-scores'!$C$2:$RO$15,11,FALSE)&gt;3,HLOOKUP($A32,'Z-scores'!$C$2:$RO$15,11,FALSE)&lt;-3),"",'Total-corrected counts'!M32),"")</f>
        <v>130.18794248669602</v>
      </c>
      <c r="N32" s="14">
        <f>IFERROR(IF(OR(HLOOKUP($A32,'Z-scores'!$C$2:$RO$15,12,FALSE)&gt;3,HLOOKUP($A32,'Z-scores'!$C$2:$RO$15,12,FALSE)&lt;-3),"",'Total-corrected counts'!N32),"")</f>
        <v>25.544485140315377</v>
      </c>
      <c r="O32" s="14">
        <f>IFERROR(IF(OR(HLOOKUP($A32,'Z-scores'!$C$2:$RO$15,13,FALSE)&gt;3,HLOOKUP($A32,'Z-scores'!$C$2:$RO$15,13,FALSE)&lt;-3),"",'Total-corrected counts'!O32),"")</f>
        <v>46.193167162989184</v>
      </c>
      <c r="P32" s="14">
        <f>IFERROR(IF(OR(HLOOKUP($A32,'Z-scores'!$C$2:$RO$15,14,FALSE)&gt;3,HLOOKUP($A32,'Z-scores'!$C$2:$RO$15,14,FALSE)&lt;-3),"",'Total-corrected counts'!P32),"")</f>
        <v>41.068248392724009</v>
      </c>
      <c r="Q32">
        <f t="shared" si="0"/>
        <v>1</v>
      </c>
      <c r="R32">
        <f>SUMIFS(Tabel132[Cluster],Tabel132[ID],'Total-corrected counts Z&lt;3'!A32)</f>
        <v>20</v>
      </c>
      <c r="S32">
        <f t="shared" si="1"/>
        <v>0.62181785526921796</v>
      </c>
      <c r="T32">
        <f t="shared" si="2"/>
        <v>54.502756348161746</v>
      </c>
      <c r="U32">
        <f t="shared" si="3"/>
        <v>65.69860840112986</v>
      </c>
    </row>
    <row r="33" spans="1:21" x14ac:dyDescent="0.25">
      <c r="A33">
        <v>34</v>
      </c>
      <c r="B33" t="s">
        <v>521</v>
      </c>
      <c r="C33">
        <v>118600</v>
      </c>
      <c r="D33">
        <v>1040</v>
      </c>
      <c r="E33" s="14" t="str">
        <f>IFERROR(IF(OR(HLOOKUP($A33,'Z-scores'!$C$2:$RO$15,3,FALSE)&gt;3,HLOOKUP($A33,'Z-scores'!$C$2:$RO$15,3,FALSE)&lt;-3),"",'Total-corrected counts'!E33),"")</f>
        <v/>
      </c>
      <c r="F33" s="14" t="str">
        <f>IFERROR(IF(OR(HLOOKUP($A33,'Z-scores'!$C$2:$RO$15,4,FALSE)&gt;3,HLOOKUP($A33,'Z-scores'!$C$2:$RO$15,4,FALSE)&lt;-3),"",'Total-corrected counts'!F33),"")</f>
        <v/>
      </c>
      <c r="G33" s="14" t="str">
        <f>IFERROR(IF(OR(HLOOKUP($A33,'Z-scores'!$C$2:$RO$15,5,FALSE)&gt;3,HLOOKUP($A33,'Z-scores'!$C$2:$RO$15,5,FALSE)&lt;-3),"",'Total-corrected counts'!G33),"")</f>
        <v/>
      </c>
      <c r="H33" s="14" t="str">
        <f>IFERROR(IF(OR(HLOOKUP($A33,'Z-scores'!$C$2:$RO$15,6,FALSE)&gt;3,HLOOKUP($A33,'Z-scores'!$C$2:$RO$15,6,FALSE)&lt;-3),"",'Total-corrected counts'!H33),"")</f>
        <v/>
      </c>
      <c r="I33" s="14" t="str">
        <f>IFERROR(IF(OR(HLOOKUP($A33,'Z-scores'!$C$2:$RO$15,7,FALSE)&gt;3,HLOOKUP($A33,'Z-scores'!$C$2:$RO$15,7,FALSE)&lt;-3),"",'Total-corrected counts'!I33),"")</f>
        <v/>
      </c>
      <c r="J33" s="14" t="str">
        <f>IFERROR(IF(OR(HLOOKUP($A33,'Z-scores'!$C$2:$RO$15,8,FALSE)&gt;3,HLOOKUP($A33,'Z-scores'!$C$2:$RO$15,8,FALSE)&lt;-3),"",'Total-corrected counts'!J33),"")</f>
        <v/>
      </c>
      <c r="K33" s="14" t="str">
        <f>IFERROR(IF(OR(HLOOKUP($A33,'Z-scores'!$C$2:$RO$15,9,FALSE)&gt;3,HLOOKUP($A33,'Z-scores'!$C$2:$RO$15,9,FALSE)&lt;-3),"",'Total-corrected counts'!K33),"")</f>
        <v/>
      </c>
      <c r="L33" s="14" t="str">
        <f>IFERROR(IF(OR(HLOOKUP($A33,'Z-scores'!$C$2:$RO$15,10,FALSE)&gt;3,HLOOKUP($A33,'Z-scores'!$C$2:$RO$15,10,FALSE)&lt;-3),"",'Total-corrected counts'!L33),"")</f>
        <v/>
      </c>
      <c r="M33" s="14" t="str">
        <f>IFERROR(IF(OR(HLOOKUP($A33,'Z-scores'!$C$2:$RO$15,11,FALSE)&gt;3,HLOOKUP($A33,'Z-scores'!$C$2:$RO$15,11,FALSE)&lt;-3),"",'Total-corrected counts'!M33),"")</f>
        <v/>
      </c>
      <c r="N33" s="14" t="str">
        <f>IFERROR(IF(OR(HLOOKUP($A33,'Z-scores'!$C$2:$RO$15,12,FALSE)&gt;3,HLOOKUP($A33,'Z-scores'!$C$2:$RO$15,12,FALSE)&lt;-3),"",'Total-corrected counts'!N33),"")</f>
        <v/>
      </c>
      <c r="O33" s="14" t="str">
        <f>IFERROR(IF(OR(HLOOKUP($A33,'Z-scores'!$C$2:$RO$15,13,FALSE)&gt;3,HLOOKUP($A33,'Z-scores'!$C$2:$RO$15,13,FALSE)&lt;-3),"",'Total-corrected counts'!O33),"")</f>
        <v/>
      </c>
      <c r="P33" s="14" t="str">
        <f>IFERROR(IF(OR(HLOOKUP($A33,'Z-scores'!$C$2:$RO$15,14,FALSE)&gt;3,HLOOKUP($A33,'Z-scores'!$C$2:$RO$15,14,FALSE)&lt;-3),"",'Total-corrected counts'!P33),"")</f>
        <v/>
      </c>
      <c r="Q33">
        <f t="shared" si="0"/>
        <v>1</v>
      </c>
      <c r="R33">
        <f>SUMIFS(Tabel132[Cluster],Tabel132[ID],'Total-corrected counts Z&lt;3'!A33)</f>
        <v>0</v>
      </c>
      <c r="S33" t="str">
        <f t="shared" si="1"/>
        <v/>
      </c>
      <c r="T33" t="str">
        <f t="shared" si="2"/>
        <v/>
      </c>
      <c r="U33" t="str">
        <f t="shared" si="3"/>
        <v/>
      </c>
    </row>
    <row r="34" spans="1:21" x14ac:dyDescent="0.25">
      <c r="A34">
        <v>35</v>
      </c>
      <c r="B34" t="s">
        <v>20</v>
      </c>
      <c r="C34">
        <v>82800</v>
      </c>
      <c r="D34">
        <v>323</v>
      </c>
      <c r="E34" s="14">
        <f>IFERROR(IF(OR(HLOOKUP($A34,'Z-scores'!$C$2:$RO$15,3,FALSE)&gt;3,HLOOKUP($A34,'Z-scores'!$C$2:$RO$15,3,FALSE)&lt;-3),"",'Total-corrected counts'!E34),"")</f>
        <v>0</v>
      </c>
      <c r="F34" s="14">
        <f>IFERROR(IF(OR(HLOOKUP($A34,'Z-scores'!$C$2:$RO$15,4,FALSE)&gt;3,HLOOKUP($A34,'Z-scores'!$C$2:$RO$15,4,FALSE)&lt;-3),"",'Total-corrected counts'!F34),"")</f>
        <v>0</v>
      </c>
      <c r="G34" s="14">
        <f>IFERROR(IF(OR(HLOOKUP($A34,'Z-scores'!$C$2:$RO$15,5,FALSE)&gt;3,HLOOKUP($A34,'Z-scores'!$C$2:$RO$15,5,FALSE)&lt;-3),"",'Total-corrected counts'!G34),"")</f>
        <v>0</v>
      </c>
      <c r="H34" s="14">
        <f>IFERROR(IF(OR(HLOOKUP($A34,'Z-scores'!$C$2:$RO$15,6,FALSE)&gt;3,HLOOKUP($A34,'Z-scores'!$C$2:$RO$15,6,FALSE)&lt;-3),"",'Total-corrected counts'!H34),"")</f>
        <v>0</v>
      </c>
      <c r="I34" s="14">
        <f>IFERROR(IF(OR(HLOOKUP($A34,'Z-scores'!$C$2:$RO$15,7,FALSE)&gt;3,HLOOKUP($A34,'Z-scores'!$C$2:$RO$15,7,FALSE)&lt;-3),"",'Total-corrected counts'!I34),"")</f>
        <v>0</v>
      </c>
      <c r="J34" s="14">
        <f>IFERROR(IF(OR(HLOOKUP($A34,'Z-scores'!$C$2:$RO$15,8,FALSE)&gt;3,HLOOKUP($A34,'Z-scores'!$C$2:$RO$15,8,FALSE)&lt;-3),"",'Total-corrected counts'!J34),"")</f>
        <v>0</v>
      </c>
      <c r="K34" s="14" t="str">
        <f>IFERROR(IF(OR(HLOOKUP($A34,'Z-scores'!$C$2:$RO$15,9,FALSE)&gt;3,HLOOKUP($A34,'Z-scores'!$C$2:$RO$15,9,FALSE)&lt;-3),"",'Total-corrected counts'!K34),"")</f>
        <v/>
      </c>
      <c r="L34" s="14">
        <f>IFERROR(IF(OR(HLOOKUP($A34,'Z-scores'!$C$2:$RO$15,10,FALSE)&gt;3,HLOOKUP($A34,'Z-scores'!$C$2:$RO$15,10,FALSE)&lt;-3),"",'Total-corrected counts'!L34),"")</f>
        <v>0</v>
      </c>
      <c r="M34" s="14">
        <f>IFERROR(IF(OR(HLOOKUP($A34,'Z-scores'!$C$2:$RO$15,11,FALSE)&gt;3,HLOOKUP($A34,'Z-scores'!$C$2:$RO$15,11,FALSE)&lt;-3),"",'Total-corrected counts'!M34),"")</f>
        <v>0</v>
      </c>
      <c r="N34" s="14">
        <f>IFERROR(IF(OR(HLOOKUP($A34,'Z-scores'!$C$2:$RO$15,12,FALSE)&gt;3,HLOOKUP($A34,'Z-scores'!$C$2:$RO$15,12,FALSE)&lt;-3),"",'Total-corrected counts'!N34),"")</f>
        <v>0</v>
      </c>
      <c r="O34" s="14">
        <f>IFERROR(IF(OR(HLOOKUP($A34,'Z-scores'!$C$2:$RO$15,13,FALSE)&gt;3,HLOOKUP($A34,'Z-scores'!$C$2:$RO$15,13,FALSE)&lt;-3),"",'Total-corrected counts'!O34),"")</f>
        <v>0</v>
      </c>
      <c r="P34" s="14">
        <f>IFERROR(IF(OR(HLOOKUP($A34,'Z-scores'!$C$2:$RO$15,14,FALSE)&gt;3,HLOOKUP($A34,'Z-scores'!$C$2:$RO$15,14,FALSE)&lt;-3),"",'Total-corrected counts'!P34),"")</f>
        <v>0</v>
      </c>
      <c r="Q34">
        <f t="shared" si="0"/>
        <v>0</v>
      </c>
      <c r="R34">
        <f>SUMIFS(Tabel132[Cluster],Tabel132[ID],'Total-corrected counts Z&lt;3'!A34)</f>
        <v>91</v>
      </c>
      <c r="S34" t="str">
        <f t="shared" si="1"/>
        <v/>
      </c>
      <c r="T34">
        <f t="shared" si="2"/>
        <v>0</v>
      </c>
      <c r="U34">
        <f t="shared" si="3"/>
        <v>0</v>
      </c>
    </row>
    <row r="35" spans="1:21" x14ac:dyDescent="0.25">
      <c r="A35">
        <v>36</v>
      </c>
      <c r="B35" t="s">
        <v>21</v>
      </c>
      <c r="C35">
        <v>9200</v>
      </c>
      <c r="D35">
        <v>1057</v>
      </c>
      <c r="E35" s="14">
        <f>IFERROR(IF(OR(HLOOKUP($A35,'Z-scores'!$C$2:$RO$15,3,FALSE)&gt;3,HLOOKUP($A35,'Z-scores'!$C$2:$RO$15,3,FALSE)&lt;-3),"",'Total-corrected counts'!E35),"")</f>
        <v>7.5997555063366162</v>
      </c>
      <c r="F35" s="14">
        <f>IFERROR(IF(OR(HLOOKUP($A35,'Z-scores'!$C$2:$RO$15,4,FALSE)&gt;3,HLOOKUP($A35,'Z-scores'!$C$2:$RO$15,4,FALSE)&lt;-3),"",'Total-corrected counts'!F35),"")</f>
        <v>58.692306941094238</v>
      </c>
      <c r="G35" s="14">
        <f>IFERROR(IF(OR(HLOOKUP($A35,'Z-scores'!$C$2:$RO$15,5,FALSE)&gt;3,HLOOKUP($A35,'Z-scores'!$C$2:$RO$15,5,FALSE)&lt;-3),"",'Total-corrected counts'!G35),"")</f>
        <v>70.286341842337876</v>
      </c>
      <c r="H35" s="14">
        <f>IFERROR(IF(OR(HLOOKUP($A35,'Z-scores'!$C$2:$RO$15,6,FALSE)&gt;3,HLOOKUP($A35,'Z-scores'!$C$2:$RO$15,6,FALSE)&lt;-3),"",'Total-corrected counts'!H35),"")</f>
        <v>13.237837784222481</v>
      </c>
      <c r="I35" s="14">
        <f>IFERROR(IF(OR(HLOOKUP($A35,'Z-scores'!$C$2:$RO$15,7,FALSE)&gt;3,HLOOKUP($A35,'Z-scores'!$C$2:$RO$15,7,FALSE)&lt;-3),"",'Total-corrected counts'!I35),"")</f>
        <v>6.4475327400288229</v>
      </c>
      <c r="J35" s="14">
        <f>IFERROR(IF(OR(HLOOKUP($A35,'Z-scores'!$C$2:$RO$15,8,FALSE)&gt;3,HLOOKUP($A35,'Z-scores'!$C$2:$RO$15,8,FALSE)&lt;-3),"",'Total-corrected counts'!J35),"")</f>
        <v>25.70018335549241</v>
      </c>
      <c r="K35" s="14">
        <f>IFERROR(IF(OR(HLOOKUP($A35,'Z-scores'!$C$2:$RO$15,9,FALSE)&gt;3,HLOOKUP($A35,'Z-scores'!$C$2:$RO$15,9,FALSE)&lt;-3),"",'Total-corrected counts'!K35),"")</f>
        <v>7.938738927083671</v>
      </c>
      <c r="L35" s="14">
        <f>IFERROR(IF(OR(HLOOKUP($A35,'Z-scores'!$C$2:$RO$15,10,FALSE)&gt;3,HLOOKUP($A35,'Z-scores'!$C$2:$RO$15,10,FALSE)&lt;-3),"",'Total-corrected counts'!L35),"")</f>
        <v>67.036854145461504</v>
      </c>
      <c r="M35" s="14">
        <f>IFERROR(IF(OR(HLOOKUP($A35,'Z-scores'!$C$2:$RO$15,11,FALSE)&gt;3,HLOOKUP($A35,'Z-scores'!$C$2:$RO$15,11,FALSE)&lt;-3),"",'Total-corrected counts'!M35),"")</f>
        <v>62.763345388529636</v>
      </c>
      <c r="N35" s="14">
        <f>IFERROR(IF(OR(HLOOKUP($A35,'Z-scores'!$C$2:$RO$15,12,FALSE)&gt;3,HLOOKUP($A35,'Z-scores'!$C$2:$RO$15,12,FALSE)&lt;-3),"",'Total-corrected counts'!N35),"")</f>
        <v>21.30130027576433</v>
      </c>
      <c r="O35" s="14">
        <f>IFERROR(IF(OR(HLOOKUP($A35,'Z-scores'!$C$2:$RO$15,13,FALSE)&gt;3,HLOOKUP($A35,'Z-scores'!$C$2:$RO$15,13,FALSE)&lt;-3),"",'Total-corrected counts'!O35),"")</f>
        <v>16.610781532112458</v>
      </c>
      <c r="P35" s="14">
        <f>IFERROR(IF(OR(HLOOKUP($A35,'Z-scores'!$C$2:$RO$15,14,FALSE)&gt;3,HLOOKUP($A35,'Z-scores'!$C$2:$RO$15,14,FALSE)&lt;-3),"",'Total-corrected counts'!P35),"")</f>
        <v>11.985074708484703</v>
      </c>
      <c r="Q35">
        <f t="shared" si="0"/>
        <v>1</v>
      </c>
      <c r="R35">
        <f>SUMIFS(Tabel132[Cluster],Tabel132[ID],'Total-corrected counts Z&lt;3'!A35)</f>
        <v>12</v>
      </c>
      <c r="S35">
        <f t="shared" si="1"/>
        <v>0.58418718074957621</v>
      </c>
      <c r="T35">
        <f t="shared" si="2"/>
        <v>27.128956728085164</v>
      </c>
      <c r="U35">
        <f t="shared" si="3"/>
        <v>35.939471210070529</v>
      </c>
    </row>
    <row r="36" spans="1:21" x14ac:dyDescent="0.25">
      <c r="A36">
        <v>37</v>
      </c>
      <c r="B36" t="s">
        <v>522</v>
      </c>
      <c r="C36">
        <v>112500</v>
      </c>
      <c r="D36">
        <v>768</v>
      </c>
      <c r="E36" s="14" t="str">
        <f>IFERROR(IF(OR(HLOOKUP($A36,'Z-scores'!$C$2:$RO$15,3,FALSE)&gt;3,HLOOKUP($A36,'Z-scores'!$C$2:$RO$15,3,FALSE)&lt;-3),"",'Total-corrected counts'!E36),"")</f>
        <v/>
      </c>
      <c r="F36" s="14" t="str">
        <f>IFERROR(IF(OR(HLOOKUP($A36,'Z-scores'!$C$2:$RO$15,4,FALSE)&gt;3,HLOOKUP($A36,'Z-scores'!$C$2:$RO$15,4,FALSE)&lt;-3),"",'Total-corrected counts'!F36),"")</f>
        <v/>
      </c>
      <c r="G36" s="14" t="str">
        <f>IFERROR(IF(OR(HLOOKUP($A36,'Z-scores'!$C$2:$RO$15,5,FALSE)&gt;3,HLOOKUP($A36,'Z-scores'!$C$2:$RO$15,5,FALSE)&lt;-3),"",'Total-corrected counts'!G36),"")</f>
        <v/>
      </c>
      <c r="H36" s="14" t="str">
        <f>IFERROR(IF(OR(HLOOKUP($A36,'Z-scores'!$C$2:$RO$15,6,FALSE)&gt;3,HLOOKUP($A36,'Z-scores'!$C$2:$RO$15,6,FALSE)&lt;-3),"",'Total-corrected counts'!H36),"")</f>
        <v/>
      </c>
      <c r="I36" s="14" t="str">
        <f>IFERROR(IF(OR(HLOOKUP($A36,'Z-scores'!$C$2:$RO$15,7,FALSE)&gt;3,HLOOKUP($A36,'Z-scores'!$C$2:$RO$15,7,FALSE)&lt;-3),"",'Total-corrected counts'!I36),"")</f>
        <v/>
      </c>
      <c r="J36" s="14" t="str">
        <f>IFERROR(IF(OR(HLOOKUP($A36,'Z-scores'!$C$2:$RO$15,8,FALSE)&gt;3,HLOOKUP($A36,'Z-scores'!$C$2:$RO$15,8,FALSE)&lt;-3),"",'Total-corrected counts'!J36),"")</f>
        <v/>
      </c>
      <c r="K36" s="14" t="str">
        <f>IFERROR(IF(OR(HLOOKUP($A36,'Z-scores'!$C$2:$RO$15,9,FALSE)&gt;3,HLOOKUP($A36,'Z-scores'!$C$2:$RO$15,9,FALSE)&lt;-3),"",'Total-corrected counts'!K36),"")</f>
        <v/>
      </c>
      <c r="L36" s="14" t="str">
        <f>IFERROR(IF(OR(HLOOKUP($A36,'Z-scores'!$C$2:$RO$15,10,FALSE)&gt;3,HLOOKUP($A36,'Z-scores'!$C$2:$RO$15,10,FALSE)&lt;-3),"",'Total-corrected counts'!L36),"")</f>
        <v/>
      </c>
      <c r="M36" s="14" t="str">
        <f>IFERROR(IF(OR(HLOOKUP($A36,'Z-scores'!$C$2:$RO$15,11,FALSE)&gt;3,HLOOKUP($A36,'Z-scores'!$C$2:$RO$15,11,FALSE)&lt;-3),"",'Total-corrected counts'!M36),"")</f>
        <v/>
      </c>
      <c r="N36" s="14" t="str">
        <f>IFERROR(IF(OR(HLOOKUP($A36,'Z-scores'!$C$2:$RO$15,12,FALSE)&gt;3,HLOOKUP($A36,'Z-scores'!$C$2:$RO$15,12,FALSE)&lt;-3),"",'Total-corrected counts'!N36),"")</f>
        <v/>
      </c>
      <c r="O36" s="14" t="str">
        <f>IFERROR(IF(OR(HLOOKUP($A36,'Z-scores'!$C$2:$RO$15,13,FALSE)&gt;3,HLOOKUP($A36,'Z-scores'!$C$2:$RO$15,13,FALSE)&lt;-3),"",'Total-corrected counts'!O36),"")</f>
        <v/>
      </c>
      <c r="P36" s="14" t="str">
        <f>IFERROR(IF(OR(HLOOKUP($A36,'Z-scores'!$C$2:$RO$15,14,FALSE)&gt;3,HLOOKUP($A36,'Z-scores'!$C$2:$RO$15,14,FALSE)&lt;-3),"",'Total-corrected counts'!P36),"")</f>
        <v/>
      </c>
      <c r="Q36">
        <f t="shared" si="0"/>
        <v>1</v>
      </c>
      <c r="R36">
        <f>SUMIFS(Tabel132[Cluster],Tabel132[ID],'Total-corrected counts Z&lt;3'!A36)</f>
        <v>0</v>
      </c>
      <c r="S36" t="str">
        <f t="shared" si="1"/>
        <v/>
      </c>
      <c r="T36" t="str">
        <f t="shared" si="2"/>
        <v/>
      </c>
      <c r="U36" t="str">
        <f t="shared" si="3"/>
        <v/>
      </c>
    </row>
    <row r="37" spans="1:21" x14ac:dyDescent="0.25">
      <c r="A37">
        <v>38</v>
      </c>
      <c r="B37" t="s">
        <v>22</v>
      </c>
      <c r="C37">
        <v>70500</v>
      </c>
      <c r="D37">
        <v>157</v>
      </c>
      <c r="E37" s="14">
        <f>IFERROR(IF(OR(HLOOKUP($A37,'Z-scores'!$C$2:$RO$15,3,FALSE)&gt;3,HLOOKUP($A37,'Z-scores'!$C$2:$RO$15,3,FALSE)&lt;-3),"",'Total-corrected counts'!E37),"")</f>
        <v>1.1620421263511644E-2</v>
      </c>
      <c r="F37" s="14">
        <f>IFERROR(IF(OR(HLOOKUP($A37,'Z-scores'!$C$2:$RO$15,4,FALSE)&gt;3,HLOOKUP($A37,'Z-scores'!$C$2:$RO$15,4,FALSE)&lt;-3),"",'Total-corrected counts'!F37),"")</f>
        <v>0</v>
      </c>
      <c r="G37" s="14">
        <f>IFERROR(IF(OR(HLOOKUP($A37,'Z-scores'!$C$2:$RO$15,5,FALSE)&gt;3,HLOOKUP($A37,'Z-scores'!$C$2:$RO$15,5,FALSE)&lt;-3),"",'Total-corrected counts'!G37),"")</f>
        <v>0</v>
      </c>
      <c r="H37" s="14">
        <f>IFERROR(IF(OR(HLOOKUP($A37,'Z-scores'!$C$2:$RO$15,6,FALSE)&gt;3,HLOOKUP($A37,'Z-scores'!$C$2:$RO$15,6,FALSE)&lt;-3),"",'Total-corrected counts'!H37),"")</f>
        <v>0.19074694213577062</v>
      </c>
      <c r="I37" s="14">
        <f>IFERROR(IF(OR(HLOOKUP($A37,'Z-scores'!$C$2:$RO$15,7,FALSE)&gt;3,HLOOKUP($A37,'Z-scores'!$C$2:$RO$15,7,FALSE)&lt;-3),"",'Total-corrected counts'!I37),"")</f>
        <v>1.4793574164502079</v>
      </c>
      <c r="J37" s="14">
        <f>IFERROR(IF(OR(HLOOKUP($A37,'Z-scores'!$C$2:$RO$15,8,FALSE)&gt;3,HLOOKUP($A37,'Z-scores'!$C$2:$RO$15,8,FALSE)&lt;-3),"",'Total-corrected counts'!J37),"")</f>
        <v>0.41276710376530495</v>
      </c>
      <c r="K37" s="14">
        <f>IFERROR(IF(OR(HLOOKUP($A37,'Z-scores'!$C$2:$RO$15,9,FALSE)&gt;3,HLOOKUP($A37,'Z-scores'!$C$2:$RO$15,9,FALSE)&lt;-3),"",'Total-corrected counts'!K37),"")</f>
        <v>2.8251739954034422E-2</v>
      </c>
      <c r="L37" s="14">
        <f>IFERROR(IF(OR(HLOOKUP($A37,'Z-scores'!$C$2:$RO$15,10,FALSE)&gt;3,HLOOKUP($A37,'Z-scores'!$C$2:$RO$15,10,FALSE)&lt;-3),"",'Total-corrected counts'!L37),"")</f>
        <v>0.16124318495601084</v>
      </c>
      <c r="M37" s="14">
        <f>IFERROR(IF(OR(HLOOKUP($A37,'Z-scores'!$C$2:$RO$15,11,FALSE)&gt;3,HLOOKUP($A37,'Z-scores'!$C$2:$RO$15,11,FALSE)&lt;-3),"",'Total-corrected counts'!M37),"")</f>
        <v>0.18399677801197617</v>
      </c>
      <c r="N37" s="14">
        <f>IFERROR(IF(OR(HLOOKUP($A37,'Z-scores'!$C$2:$RO$15,12,FALSE)&gt;3,HLOOKUP($A37,'Z-scores'!$C$2:$RO$15,12,FALSE)&lt;-3),"",'Total-corrected counts'!N37),"")</f>
        <v>0</v>
      </c>
      <c r="O37" s="14">
        <f>IFERROR(IF(OR(HLOOKUP($A37,'Z-scores'!$C$2:$RO$15,13,FALSE)&gt;3,HLOOKUP($A37,'Z-scores'!$C$2:$RO$15,13,FALSE)&lt;-3),"",'Total-corrected counts'!O37),"")</f>
        <v>0.43144887096395995</v>
      </c>
      <c r="P37" s="14">
        <f>IFERROR(IF(OR(HLOOKUP($A37,'Z-scores'!$C$2:$RO$15,14,FALSE)&gt;3,HLOOKUP($A37,'Z-scores'!$C$2:$RO$15,14,FALSE)&lt;-3),"",'Total-corrected counts'!P37),"")</f>
        <v>4.5570626268002679E-2</v>
      </c>
      <c r="Q37">
        <f t="shared" si="0"/>
        <v>1</v>
      </c>
      <c r="R37">
        <f>SUMIFS(Tabel132[Cluster],Tabel132[ID],'Total-corrected counts Z&lt;3'!A37)</f>
        <v>83</v>
      </c>
      <c r="S37">
        <f t="shared" si="1"/>
        <v>0.5951558778814966</v>
      </c>
      <c r="T37">
        <f t="shared" si="2"/>
        <v>0.30324908908126141</v>
      </c>
      <c r="U37">
        <f t="shared" si="3"/>
        <v>0.16445189203998992</v>
      </c>
    </row>
    <row r="38" spans="1:21" x14ac:dyDescent="0.25">
      <c r="A38">
        <v>39</v>
      </c>
      <c r="B38" t="s">
        <v>523</v>
      </c>
      <c r="C38">
        <v>18900</v>
      </c>
      <c r="D38">
        <v>31</v>
      </c>
      <c r="E38" s="14" t="str">
        <f>IFERROR(IF(OR(HLOOKUP($A38,'Z-scores'!$C$2:$RO$15,3,FALSE)&gt;3,HLOOKUP($A38,'Z-scores'!$C$2:$RO$15,3,FALSE)&lt;-3),"",'Total-corrected counts'!E38),"")</f>
        <v/>
      </c>
      <c r="F38" s="14" t="str">
        <f>IFERROR(IF(OR(HLOOKUP($A38,'Z-scores'!$C$2:$RO$15,4,FALSE)&gt;3,HLOOKUP($A38,'Z-scores'!$C$2:$RO$15,4,FALSE)&lt;-3),"",'Total-corrected counts'!F38),"")</f>
        <v/>
      </c>
      <c r="G38" s="14" t="str">
        <f>IFERROR(IF(OR(HLOOKUP($A38,'Z-scores'!$C$2:$RO$15,5,FALSE)&gt;3,HLOOKUP($A38,'Z-scores'!$C$2:$RO$15,5,FALSE)&lt;-3),"",'Total-corrected counts'!G38),"")</f>
        <v/>
      </c>
      <c r="H38" s="14" t="str">
        <f>IFERROR(IF(OR(HLOOKUP($A38,'Z-scores'!$C$2:$RO$15,6,FALSE)&gt;3,HLOOKUP($A38,'Z-scores'!$C$2:$RO$15,6,FALSE)&lt;-3),"",'Total-corrected counts'!H38),"")</f>
        <v/>
      </c>
      <c r="I38" s="14" t="str">
        <f>IFERROR(IF(OR(HLOOKUP($A38,'Z-scores'!$C$2:$RO$15,7,FALSE)&gt;3,HLOOKUP($A38,'Z-scores'!$C$2:$RO$15,7,FALSE)&lt;-3),"",'Total-corrected counts'!I38),"")</f>
        <v/>
      </c>
      <c r="J38" s="14" t="str">
        <f>IFERROR(IF(OR(HLOOKUP($A38,'Z-scores'!$C$2:$RO$15,8,FALSE)&gt;3,HLOOKUP($A38,'Z-scores'!$C$2:$RO$15,8,FALSE)&lt;-3),"",'Total-corrected counts'!J38),"")</f>
        <v/>
      </c>
      <c r="K38" s="14" t="str">
        <f>IFERROR(IF(OR(HLOOKUP($A38,'Z-scores'!$C$2:$RO$15,9,FALSE)&gt;3,HLOOKUP($A38,'Z-scores'!$C$2:$RO$15,9,FALSE)&lt;-3),"",'Total-corrected counts'!K38),"")</f>
        <v/>
      </c>
      <c r="L38" s="14" t="str">
        <f>IFERROR(IF(OR(HLOOKUP($A38,'Z-scores'!$C$2:$RO$15,10,FALSE)&gt;3,HLOOKUP($A38,'Z-scores'!$C$2:$RO$15,10,FALSE)&lt;-3),"",'Total-corrected counts'!L38),"")</f>
        <v/>
      </c>
      <c r="M38" s="14" t="str">
        <f>IFERROR(IF(OR(HLOOKUP($A38,'Z-scores'!$C$2:$RO$15,11,FALSE)&gt;3,HLOOKUP($A38,'Z-scores'!$C$2:$RO$15,11,FALSE)&lt;-3),"",'Total-corrected counts'!M38),"")</f>
        <v/>
      </c>
      <c r="N38" s="14" t="str">
        <f>IFERROR(IF(OR(HLOOKUP($A38,'Z-scores'!$C$2:$RO$15,12,FALSE)&gt;3,HLOOKUP($A38,'Z-scores'!$C$2:$RO$15,12,FALSE)&lt;-3),"",'Total-corrected counts'!N38),"")</f>
        <v/>
      </c>
      <c r="O38" s="14" t="str">
        <f>IFERROR(IF(OR(HLOOKUP($A38,'Z-scores'!$C$2:$RO$15,13,FALSE)&gt;3,HLOOKUP($A38,'Z-scores'!$C$2:$RO$15,13,FALSE)&lt;-3),"",'Total-corrected counts'!O38),"")</f>
        <v/>
      </c>
      <c r="P38" s="14" t="str">
        <f>IFERROR(IF(OR(HLOOKUP($A38,'Z-scores'!$C$2:$RO$15,14,FALSE)&gt;3,HLOOKUP($A38,'Z-scores'!$C$2:$RO$15,14,FALSE)&lt;-3),"",'Total-corrected counts'!P38),"")</f>
        <v/>
      </c>
      <c r="Q38">
        <f t="shared" si="0"/>
        <v>1</v>
      </c>
      <c r="R38">
        <f>SUMIFS(Tabel132[Cluster],Tabel132[ID],'Total-corrected counts Z&lt;3'!A38)</f>
        <v>23</v>
      </c>
      <c r="S38" t="str">
        <f t="shared" si="1"/>
        <v/>
      </c>
      <c r="T38" t="str">
        <f t="shared" si="2"/>
        <v/>
      </c>
      <c r="U38" t="str">
        <f t="shared" si="3"/>
        <v/>
      </c>
    </row>
    <row r="39" spans="1:21" x14ac:dyDescent="0.25">
      <c r="A39">
        <v>41</v>
      </c>
      <c r="B39" t="s">
        <v>23</v>
      </c>
      <c r="C39">
        <v>17800</v>
      </c>
      <c r="D39">
        <v>533</v>
      </c>
      <c r="E39" s="14">
        <f>IFERROR(IF(OR(HLOOKUP($A39,'Z-scores'!$C$2:$RO$15,3,FALSE)&gt;3,HLOOKUP($A39,'Z-scores'!$C$2:$RO$15,3,FALSE)&lt;-3),"",'Total-corrected counts'!E39),"")</f>
        <v>4.1252495485466341</v>
      </c>
      <c r="F39" s="14">
        <f>IFERROR(IF(OR(HLOOKUP($A39,'Z-scores'!$C$2:$RO$15,4,FALSE)&gt;3,HLOOKUP($A39,'Z-scores'!$C$2:$RO$15,4,FALSE)&lt;-3),"",'Total-corrected counts'!F39),"")</f>
        <v>8.1892997799910443</v>
      </c>
      <c r="G39" s="14">
        <f>IFERROR(IF(OR(HLOOKUP($A39,'Z-scores'!$C$2:$RO$15,5,FALSE)&gt;3,HLOOKUP($A39,'Z-scores'!$C$2:$RO$15,5,FALSE)&lt;-3),"",'Total-corrected counts'!G39),"")</f>
        <v>9.0893668693470477</v>
      </c>
      <c r="H39" s="14">
        <f>IFERROR(IF(OR(HLOOKUP($A39,'Z-scores'!$C$2:$RO$15,6,FALSE)&gt;3,HLOOKUP($A39,'Z-scores'!$C$2:$RO$15,6,FALSE)&lt;-3),"",'Total-corrected counts'!H39),"")</f>
        <v>4.2574717484704001</v>
      </c>
      <c r="I39" s="14">
        <f>IFERROR(IF(OR(HLOOKUP($A39,'Z-scores'!$C$2:$RO$15,7,FALSE)&gt;3,HLOOKUP($A39,'Z-scores'!$C$2:$RO$15,7,FALSE)&lt;-3),"",'Total-corrected counts'!I39),"")</f>
        <v>2.2313641031457303</v>
      </c>
      <c r="J39" s="14">
        <f>IFERROR(IF(OR(HLOOKUP($A39,'Z-scores'!$C$2:$RO$15,8,FALSE)&gt;3,HLOOKUP($A39,'Z-scores'!$C$2:$RO$15,8,FALSE)&lt;-3),"",'Total-corrected counts'!J39),"")</f>
        <v>5.9742607123925717</v>
      </c>
      <c r="K39" s="14">
        <f>IFERROR(IF(OR(HLOOKUP($A39,'Z-scores'!$C$2:$RO$15,9,FALSE)&gt;3,HLOOKUP($A39,'Z-scores'!$C$2:$RO$15,9,FALSE)&lt;-3),"",'Total-corrected counts'!K39),"")</f>
        <v>0.80517458868998093</v>
      </c>
      <c r="L39" s="14">
        <f>IFERROR(IF(OR(HLOOKUP($A39,'Z-scores'!$C$2:$RO$15,10,FALSE)&gt;3,HLOOKUP($A39,'Z-scores'!$C$2:$RO$15,10,FALSE)&lt;-3),"",'Total-corrected counts'!L39),"")</f>
        <v>11.931995686744802</v>
      </c>
      <c r="M39" s="14">
        <f>IFERROR(IF(OR(HLOOKUP($A39,'Z-scores'!$C$2:$RO$15,11,FALSE)&gt;3,HLOOKUP($A39,'Z-scores'!$C$2:$RO$15,11,FALSE)&lt;-3),"",'Total-corrected counts'!M39),"")</f>
        <v>12.941106720175656</v>
      </c>
      <c r="N39" s="14">
        <f>IFERROR(IF(OR(HLOOKUP($A39,'Z-scores'!$C$2:$RO$15,12,FALSE)&gt;3,HLOOKUP($A39,'Z-scores'!$C$2:$RO$15,12,FALSE)&lt;-3),"",'Total-corrected counts'!N39),"")</f>
        <v>2.6039665667768013</v>
      </c>
      <c r="O39" s="14">
        <f>IFERROR(IF(OR(HLOOKUP($A39,'Z-scores'!$C$2:$RO$15,13,FALSE)&gt;3,HLOOKUP($A39,'Z-scores'!$C$2:$RO$15,13,FALSE)&lt;-3),"",'Total-corrected counts'!O39),"")</f>
        <v>4.2019368302576972</v>
      </c>
      <c r="P39" s="14">
        <f>IFERROR(IF(OR(HLOOKUP($A39,'Z-scores'!$C$2:$RO$15,14,FALSE)&gt;3,HLOOKUP($A39,'Z-scores'!$C$2:$RO$15,14,FALSE)&lt;-3),"",'Total-corrected counts'!P39),"")</f>
        <v>1.7316837981841018</v>
      </c>
      <c r="Q39">
        <f t="shared" si="0"/>
        <v>1</v>
      </c>
      <c r="R39">
        <f>SUMIFS(Tabel132[Cluster],Tabel132[ID],'Total-corrected counts Z&lt;3'!A39)</f>
        <v>22</v>
      </c>
      <c r="S39">
        <f t="shared" si="1"/>
        <v>0.48831962532715767</v>
      </c>
      <c r="T39">
        <f t="shared" si="2"/>
        <v>4.9531696215119156</v>
      </c>
      <c r="U39">
        <f t="shared" si="3"/>
        <v>6.6821379204278113</v>
      </c>
    </row>
    <row r="40" spans="1:21" x14ac:dyDescent="0.25">
      <c r="A40">
        <v>42</v>
      </c>
      <c r="B40" t="s">
        <v>24</v>
      </c>
      <c r="C40">
        <v>80900</v>
      </c>
      <c r="D40">
        <v>294</v>
      </c>
      <c r="E40" s="14">
        <f>IFERROR(IF(OR(HLOOKUP($A40,'Z-scores'!$C$2:$RO$15,3,FALSE)&gt;3,HLOOKUP($A40,'Z-scores'!$C$2:$RO$15,3,FALSE)&lt;-3),"",'Total-corrected counts'!E40),"")</f>
        <v>0.44157600801344254</v>
      </c>
      <c r="F40" s="14">
        <f>IFERROR(IF(OR(HLOOKUP($A40,'Z-scores'!$C$2:$RO$15,4,FALSE)&gt;3,HLOOKUP($A40,'Z-scores'!$C$2:$RO$15,4,FALSE)&lt;-3),"",'Total-corrected counts'!F40),"")</f>
        <v>0</v>
      </c>
      <c r="G40" s="14">
        <f>IFERROR(IF(OR(HLOOKUP($A40,'Z-scores'!$C$2:$RO$15,5,FALSE)&gt;3,HLOOKUP($A40,'Z-scores'!$C$2:$RO$15,5,FALSE)&lt;-3),"",'Total-corrected counts'!G40),"")</f>
        <v>0</v>
      </c>
      <c r="H40" s="14">
        <f>IFERROR(IF(OR(HLOOKUP($A40,'Z-scores'!$C$2:$RO$15,6,FALSE)&gt;3,HLOOKUP($A40,'Z-scores'!$C$2:$RO$15,6,FALSE)&lt;-3),"",'Total-corrected counts'!H40),"")</f>
        <v>5.1730570707220993</v>
      </c>
      <c r="I40" s="14">
        <f>IFERROR(IF(OR(HLOOKUP($A40,'Z-scores'!$C$2:$RO$15,7,FALSE)&gt;3,HLOOKUP($A40,'Z-scores'!$C$2:$RO$15,7,FALSE)&lt;-3),"",'Total-corrected counts'!I40),"")</f>
        <v>2.0217884691486172</v>
      </c>
      <c r="J40" s="14">
        <f>IFERROR(IF(OR(HLOOKUP($A40,'Z-scores'!$C$2:$RO$15,8,FALSE)&gt;3,HLOOKUP($A40,'Z-scores'!$C$2:$RO$15,8,FALSE)&lt;-3),"",'Total-corrected counts'!J40),"")</f>
        <v>0.67346211666970801</v>
      </c>
      <c r="K40" s="14">
        <f>IFERROR(IF(OR(HLOOKUP($A40,'Z-scores'!$C$2:$RO$15,9,FALSE)&gt;3,HLOOKUP($A40,'Z-scores'!$C$2:$RO$15,9,FALSE)&lt;-3),"",'Total-corrected counts'!K40),"")</f>
        <v>19.634959268053919</v>
      </c>
      <c r="L40" s="14">
        <f>IFERROR(IF(OR(HLOOKUP($A40,'Z-scores'!$C$2:$RO$15,10,FALSE)&gt;3,HLOOKUP($A40,'Z-scores'!$C$2:$RO$15,10,FALSE)&lt;-3),"",'Total-corrected counts'!L40),"")</f>
        <v>0</v>
      </c>
      <c r="M40" s="14">
        <f>IFERROR(IF(OR(HLOOKUP($A40,'Z-scores'!$C$2:$RO$15,11,FALSE)&gt;3,HLOOKUP($A40,'Z-scores'!$C$2:$RO$15,11,FALSE)&lt;-3),"",'Total-corrected counts'!M40),"")</f>
        <v>0.10222043222887564</v>
      </c>
      <c r="N40" s="14">
        <f>IFERROR(IF(OR(HLOOKUP($A40,'Z-scores'!$C$2:$RO$15,12,FALSE)&gt;3,HLOOKUP($A40,'Z-scores'!$C$2:$RO$15,12,FALSE)&lt;-3),"",'Total-corrected counts'!N40),"")</f>
        <v>2.4417522560595581</v>
      </c>
      <c r="O40" s="14">
        <f>IFERROR(IF(OR(HLOOKUP($A40,'Z-scores'!$C$2:$RO$15,13,FALSE)&gt;3,HLOOKUP($A40,'Z-scores'!$C$2:$RO$15,13,FALSE)&lt;-3),"",'Total-corrected counts'!O40),"")</f>
        <v>2.813796984547565E-2</v>
      </c>
      <c r="P40" s="14">
        <f>IFERROR(IF(OR(HLOOKUP($A40,'Z-scores'!$C$2:$RO$15,14,FALSE)&gt;3,HLOOKUP($A40,'Z-scores'!$C$2:$RO$15,14,FALSE)&lt;-3),"",'Total-corrected counts'!P40),"")</f>
        <v>18.866239274953109</v>
      </c>
      <c r="Q40">
        <f t="shared" si="0"/>
        <v>1</v>
      </c>
      <c r="R40">
        <f>SUMIFS(Tabel132[Cluster],Tabel132[ID],'Total-corrected counts Z&lt;3'!A40)</f>
        <v>89</v>
      </c>
      <c r="S40">
        <f t="shared" si="1"/>
        <v>0.94826129506776746</v>
      </c>
      <c r="T40">
        <f t="shared" si="2"/>
        <v>3.9921204189439692</v>
      </c>
      <c r="U40">
        <f t="shared" si="3"/>
        <v>4.2876699866174039</v>
      </c>
    </row>
    <row r="41" spans="1:21" x14ac:dyDescent="0.25">
      <c r="A41">
        <v>43</v>
      </c>
      <c r="B41" t="s">
        <v>524</v>
      </c>
      <c r="C41">
        <v>118700</v>
      </c>
      <c r="D41">
        <v>1040</v>
      </c>
      <c r="E41" s="14" t="str">
        <f>IFERROR(IF(OR(HLOOKUP($A41,'Z-scores'!$C$2:$RO$15,3,FALSE)&gt;3,HLOOKUP($A41,'Z-scores'!$C$2:$RO$15,3,FALSE)&lt;-3),"",'Total-corrected counts'!E41),"")</f>
        <v/>
      </c>
      <c r="F41" s="14" t="str">
        <f>IFERROR(IF(OR(HLOOKUP($A41,'Z-scores'!$C$2:$RO$15,4,FALSE)&gt;3,HLOOKUP($A41,'Z-scores'!$C$2:$RO$15,4,FALSE)&lt;-3),"",'Total-corrected counts'!F41),"")</f>
        <v/>
      </c>
      <c r="G41" s="14" t="str">
        <f>IFERROR(IF(OR(HLOOKUP($A41,'Z-scores'!$C$2:$RO$15,5,FALSE)&gt;3,HLOOKUP($A41,'Z-scores'!$C$2:$RO$15,5,FALSE)&lt;-3),"",'Total-corrected counts'!G41),"")</f>
        <v/>
      </c>
      <c r="H41" s="14" t="str">
        <f>IFERROR(IF(OR(HLOOKUP($A41,'Z-scores'!$C$2:$RO$15,6,FALSE)&gt;3,HLOOKUP($A41,'Z-scores'!$C$2:$RO$15,6,FALSE)&lt;-3),"",'Total-corrected counts'!H41),"")</f>
        <v/>
      </c>
      <c r="I41" s="14" t="str">
        <f>IFERROR(IF(OR(HLOOKUP($A41,'Z-scores'!$C$2:$RO$15,7,FALSE)&gt;3,HLOOKUP($A41,'Z-scores'!$C$2:$RO$15,7,FALSE)&lt;-3),"",'Total-corrected counts'!I41),"")</f>
        <v/>
      </c>
      <c r="J41" s="14" t="str">
        <f>IFERROR(IF(OR(HLOOKUP($A41,'Z-scores'!$C$2:$RO$15,8,FALSE)&gt;3,HLOOKUP($A41,'Z-scores'!$C$2:$RO$15,8,FALSE)&lt;-3),"",'Total-corrected counts'!J41),"")</f>
        <v/>
      </c>
      <c r="K41" s="14" t="str">
        <f>IFERROR(IF(OR(HLOOKUP($A41,'Z-scores'!$C$2:$RO$15,9,FALSE)&gt;3,HLOOKUP($A41,'Z-scores'!$C$2:$RO$15,9,FALSE)&lt;-3),"",'Total-corrected counts'!K41),"")</f>
        <v/>
      </c>
      <c r="L41" s="14" t="str">
        <f>IFERROR(IF(OR(HLOOKUP($A41,'Z-scores'!$C$2:$RO$15,10,FALSE)&gt;3,HLOOKUP($A41,'Z-scores'!$C$2:$RO$15,10,FALSE)&lt;-3),"",'Total-corrected counts'!L41),"")</f>
        <v/>
      </c>
      <c r="M41" s="14" t="str">
        <f>IFERROR(IF(OR(HLOOKUP($A41,'Z-scores'!$C$2:$RO$15,11,FALSE)&gt;3,HLOOKUP($A41,'Z-scores'!$C$2:$RO$15,11,FALSE)&lt;-3),"",'Total-corrected counts'!M41),"")</f>
        <v/>
      </c>
      <c r="N41" s="14" t="str">
        <f>IFERROR(IF(OR(HLOOKUP($A41,'Z-scores'!$C$2:$RO$15,12,FALSE)&gt;3,HLOOKUP($A41,'Z-scores'!$C$2:$RO$15,12,FALSE)&lt;-3),"",'Total-corrected counts'!N41),"")</f>
        <v/>
      </c>
      <c r="O41" s="14" t="str">
        <f>IFERROR(IF(OR(HLOOKUP($A41,'Z-scores'!$C$2:$RO$15,13,FALSE)&gt;3,HLOOKUP($A41,'Z-scores'!$C$2:$RO$15,13,FALSE)&lt;-3),"",'Total-corrected counts'!O41),"")</f>
        <v/>
      </c>
      <c r="P41" s="14" t="str">
        <f>IFERROR(IF(OR(HLOOKUP($A41,'Z-scores'!$C$2:$RO$15,14,FALSE)&gt;3,HLOOKUP($A41,'Z-scores'!$C$2:$RO$15,14,FALSE)&lt;-3),"",'Total-corrected counts'!P41),"")</f>
        <v/>
      </c>
      <c r="Q41">
        <f t="shared" si="0"/>
        <v>1</v>
      </c>
      <c r="R41">
        <f>SUMIFS(Tabel132[Cluster],Tabel132[ID],'Total-corrected counts Z&lt;3'!A41)</f>
        <v>0</v>
      </c>
      <c r="S41" t="str">
        <f t="shared" si="1"/>
        <v/>
      </c>
      <c r="T41" t="str">
        <f t="shared" si="2"/>
        <v/>
      </c>
      <c r="U41" t="str">
        <f t="shared" si="3"/>
        <v/>
      </c>
    </row>
    <row r="42" spans="1:21" x14ac:dyDescent="0.25">
      <c r="A42">
        <v>44</v>
      </c>
      <c r="B42" t="s">
        <v>25</v>
      </c>
      <c r="C42">
        <v>8400</v>
      </c>
      <c r="D42">
        <v>315</v>
      </c>
      <c r="E42" s="14" t="str">
        <f>IFERROR(IF(OR(HLOOKUP($A42,'Z-scores'!$C$2:$RO$15,3,FALSE)&gt;3,HLOOKUP($A42,'Z-scores'!$C$2:$RO$15,3,FALSE)&lt;-3),"",'Total-corrected counts'!E42),"")</f>
        <v/>
      </c>
      <c r="F42" s="14" t="str">
        <f>IFERROR(IF(OR(HLOOKUP($A42,'Z-scores'!$C$2:$RO$15,4,FALSE)&gt;3,HLOOKUP($A42,'Z-scores'!$C$2:$RO$15,4,FALSE)&lt;-3),"",'Total-corrected counts'!F42),"")</f>
        <v/>
      </c>
      <c r="G42" s="14" t="str">
        <f>IFERROR(IF(OR(HLOOKUP($A42,'Z-scores'!$C$2:$RO$15,5,FALSE)&gt;3,HLOOKUP($A42,'Z-scores'!$C$2:$RO$15,5,FALSE)&lt;-3),"",'Total-corrected counts'!G42),"")</f>
        <v/>
      </c>
      <c r="H42" s="14" t="str">
        <f>IFERROR(IF(OR(HLOOKUP($A42,'Z-scores'!$C$2:$RO$15,6,FALSE)&gt;3,HLOOKUP($A42,'Z-scores'!$C$2:$RO$15,6,FALSE)&lt;-3),"",'Total-corrected counts'!H42),"")</f>
        <v/>
      </c>
      <c r="I42" s="14" t="str">
        <f>IFERROR(IF(OR(HLOOKUP($A42,'Z-scores'!$C$2:$RO$15,7,FALSE)&gt;3,HLOOKUP($A42,'Z-scores'!$C$2:$RO$15,7,FALSE)&lt;-3),"",'Total-corrected counts'!I42),"")</f>
        <v/>
      </c>
      <c r="J42" s="14" t="str">
        <f>IFERROR(IF(OR(HLOOKUP($A42,'Z-scores'!$C$2:$RO$15,8,FALSE)&gt;3,HLOOKUP($A42,'Z-scores'!$C$2:$RO$15,8,FALSE)&lt;-3),"",'Total-corrected counts'!J42),"")</f>
        <v/>
      </c>
      <c r="K42" s="14" t="str">
        <f>IFERROR(IF(OR(HLOOKUP($A42,'Z-scores'!$C$2:$RO$15,9,FALSE)&gt;3,HLOOKUP($A42,'Z-scores'!$C$2:$RO$15,9,FALSE)&lt;-3),"",'Total-corrected counts'!K42),"")</f>
        <v/>
      </c>
      <c r="L42" s="14" t="str">
        <f>IFERROR(IF(OR(HLOOKUP($A42,'Z-scores'!$C$2:$RO$15,10,FALSE)&gt;3,HLOOKUP($A42,'Z-scores'!$C$2:$RO$15,10,FALSE)&lt;-3),"",'Total-corrected counts'!L42),"")</f>
        <v/>
      </c>
      <c r="M42" s="14" t="str">
        <f>IFERROR(IF(OR(HLOOKUP($A42,'Z-scores'!$C$2:$RO$15,11,FALSE)&gt;3,HLOOKUP($A42,'Z-scores'!$C$2:$RO$15,11,FALSE)&lt;-3),"",'Total-corrected counts'!M42),"")</f>
        <v/>
      </c>
      <c r="N42" s="14" t="str">
        <f>IFERROR(IF(OR(HLOOKUP($A42,'Z-scores'!$C$2:$RO$15,12,FALSE)&gt;3,HLOOKUP($A42,'Z-scores'!$C$2:$RO$15,12,FALSE)&lt;-3),"",'Total-corrected counts'!N42),"")</f>
        <v/>
      </c>
      <c r="O42" s="14" t="str">
        <f>IFERROR(IF(OR(HLOOKUP($A42,'Z-scores'!$C$2:$RO$15,13,FALSE)&gt;3,HLOOKUP($A42,'Z-scores'!$C$2:$RO$15,13,FALSE)&lt;-3),"",'Total-corrected counts'!O42),"")</f>
        <v/>
      </c>
      <c r="P42" s="14" t="str">
        <f>IFERROR(IF(OR(HLOOKUP($A42,'Z-scores'!$C$2:$RO$15,14,FALSE)&gt;3,HLOOKUP($A42,'Z-scores'!$C$2:$RO$15,14,FALSE)&lt;-3),"",'Total-corrected counts'!P42),"")</f>
        <v/>
      </c>
      <c r="Q42">
        <f t="shared" si="0"/>
        <v>1</v>
      </c>
      <c r="R42">
        <f>SUMIFS(Tabel132[Cluster],Tabel132[ID],'Total-corrected counts Z&lt;3'!A42)</f>
        <v>26</v>
      </c>
      <c r="S42" t="str">
        <f t="shared" si="1"/>
        <v/>
      </c>
      <c r="T42" t="str">
        <f t="shared" si="2"/>
        <v/>
      </c>
      <c r="U42" t="str">
        <f t="shared" si="3"/>
        <v/>
      </c>
    </row>
    <row r="43" spans="1:21" x14ac:dyDescent="0.25">
      <c r="A43">
        <v>45</v>
      </c>
      <c r="B43" t="s">
        <v>525</v>
      </c>
      <c r="C43">
        <v>91900</v>
      </c>
      <c r="D43">
        <v>445</v>
      </c>
      <c r="E43" s="14" t="str">
        <f>IFERROR(IF(OR(HLOOKUP($A43,'Z-scores'!$C$2:$RO$15,3,FALSE)&gt;3,HLOOKUP($A43,'Z-scores'!$C$2:$RO$15,3,FALSE)&lt;-3),"",'Total-corrected counts'!E43),"")</f>
        <v/>
      </c>
      <c r="F43" s="14" t="str">
        <f>IFERROR(IF(OR(HLOOKUP($A43,'Z-scores'!$C$2:$RO$15,4,FALSE)&gt;3,HLOOKUP($A43,'Z-scores'!$C$2:$RO$15,4,FALSE)&lt;-3),"",'Total-corrected counts'!F43),"")</f>
        <v/>
      </c>
      <c r="G43" s="14" t="str">
        <f>IFERROR(IF(OR(HLOOKUP($A43,'Z-scores'!$C$2:$RO$15,5,FALSE)&gt;3,HLOOKUP($A43,'Z-scores'!$C$2:$RO$15,5,FALSE)&lt;-3),"",'Total-corrected counts'!G43),"")</f>
        <v/>
      </c>
      <c r="H43" s="14" t="str">
        <f>IFERROR(IF(OR(HLOOKUP($A43,'Z-scores'!$C$2:$RO$15,6,FALSE)&gt;3,HLOOKUP($A43,'Z-scores'!$C$2:$RO$15,6,FALSE)&lt;-3),"",'Total-corrected counts'!H43),"")</f>
        <v/>
      </c>
      <c r="I43" s="14" t="str">
        <f>IFERROR(IF(OR(HLOOKUP($A43,'Z-scores'!$C$2:$RO$15,7,FALSE)&gt;3,HLOOKUP($A43,'Z-scores'!$C$2:$RO$15,7,FALSE)&lt;-3),"",'Total-corrected counts'!I43),"")</f>
        <v/>
      </c>
      <c r="J43" s="14" t="str">
        <f>IFERROR(IF(OR(HLOOKUP($A43,'Z-scores'!$C$2:$RO$15,8,FALSE)&gt;3,HLOOKUP($A43,'Z-scores'!$C$2:$RO$15,8,FALSE)&lt;-3),"",'Total-corrected counts'!J43),"")</f>
        <v/>
      </c>
      <c r="K43" s="14" t="str">
        <f>IFERROR(IF(OR(HLOOKUP($A43,'Z-scores'!$C$2:$RO$15,9,FALSE)&gt;3,HLOOKUP($A43,'Z-scores'!$C$2:$RO$15,9,FALSE)&lt;-3),"",'Total-corrected counts'!K43),"")</f>
        <v/>
      </c>
      <c r="L43" s="14" t="str">
        <f>IFERROR(IF(OR(HLOOKUP($A43,'Z-scores'!$C$2:$RO$15,10,FALSE)&gt;3,HLOOKUP($A43,'Z-scores'!$C$2:$RO$15,10,FALSE)&lt;-3),"",'Total-corrected counts'!L43),"")</f>
        <v/>
      </c>
      <c r="M43" s="14" t="str">
        <f>IFERROR(IF(OR(HLOOKUP($A43,'Z-scores'!$C$2:$RO$15,11,FALSE)&gt;3,HLOOKUP($A43,'Z-scores'!$C$2:$RO$15,11,FALSE)&lt;-3),"",'Total-corrected counts'!M43),"")</f>
        <v/>
      </c>
      <c r="N43" s="14" t="str">
        <f>IFERROR(IF(OR(HLOOKUP($A43,'Z-scores'!$C$2:$RO$15,12,FALSE)&gt;3,HLOOKUP($A43,'Z-scores'!$C$2:$RO$15,12,FALSE)&lt;-3),"",'Total-corrected counts'!N43),"")</f>
        <v/>
      </c>
      <c r="O43" s="14" t="str">
        <f>IFERROR(IF(OR(HLOOKUP($A43,'Z-scores'!$C$2:$RO$15,13,FALSE)&gt;3,HLOOKUP($A43,'Z-scores'!$C$2:$RO$15,13,FALSE)&lt;-3),"",'Total-corrected counts'!O43),"")</f>
        <v/>
      </c>
      <c r="P43" s="14" t="str">
        <f>IFERROR(IF(OR(HLOOKUP($A43,'Z-scores'!$C$2:$RO$15,14,FALSE)&gt;3,HLOOKUP($A43,'Z-scores'!$C$2:$RO$15,14,FALSE)&lt;-3),"",'Total-corrected counts'!P43),"")</f>
        <v/>
      </c>
      <c r="Q43">
        <f t="shared" si="0"/>
        <v>1</v>
      </c>
      <c r="R43">
        <f>SUMIFS(Tabel132[Cluster],Tabel132[ID],'Total-corrected counts Z&lt;3'!A43)</f>
        <v>96</v>
      </c>
      <c r="S43" t="str">
        <f t="shared" si="1"/>
        <v/>
      </c>
      <c r="T43" t="str">
        <f t="shared" si="2"/>
        <v/>
      </c>
      <c r="U43" t="str">
        <f t="shared" si="3"/>
        <v/>
      </c>
    </row>
    <row r="44" spans="1:21" x14ac:dyDescent="0.25">
      <c r="A44">
        <v>46</v>
      </c>
      <c r="B44" t="s">
        <v>526</v>
      </c>
      <c r="C44">
        <v>114300</v>
      </c>
      <c r="D44">
        <v>824</v>
      </c>
      <c r="E44" s="14" t="str">
        <f>IFERROR(IF(OR(HLOOKUP($A44,'Z-scores'!$C$2:$RO$15,3,FALSE)&gt;3,HLOOKUP($A44,'Z-scores'!$C$2:$RO$15,3,FALSE)&lt;-3),"",'Total-corrected counts'!E44),"")</f>
        <v/>
      </c>
      <c r="F44" s="14" t="str">
        <f>IFERROR(IF(OR(HLOOKUP($A44,'Z-scores'!$C$2:$RO$15,4,FALSE)&gt;3,HLOOKUP($A44,'Z-scores'!$C$2:$RO$15,4,FALSE)&lt;-3),"",'Total-corrected counts'!F44),"")</f>
        <v/>
      </c>
      <c r="G44" s="14" t="str">
        <f>IFERROR(IF(OR(HLOOKUP($A44,'Z-scores'!$C$2:$RO$15,5,FALSE)&gt;3,HLOOKUP($A44,'Z-scores'!$C$2:$RO$15,5,FALSE)&lt;-3),"",'Total-corrected counts'!G44),"")</f>
        <v/>
      </c>
      <c r="H44" s="14" t="str">
        <f>IFERROR(IF(OR(HLOOKUP($A44,'Z-scores'!$C$2:$RO$15,6,FALSE)&gt;3,HLOOKUP($A44,'Z-scores'!$C$2:$RO$15,6,FALSE)&lt;-3),"",'Total-corrected counts'!H44),"")</f>
        <v/>
      </c>
      <c r="I44" s="14" t="str">
        <f>IFERROR(IF(OR(HLOOKUP($A44,'Z-scores'!$C$2:$RO$15,7,FALSE)&gt;3,HLOOKUP($A44,'Z-scores'!$C$2:$RO$15,7,FALSE)&lt;-3),"",'Total-corrected counts'!I44),"")</f>
        <v/>
      </c>
      <c r="J44" s="14" t="str">
        <f>IFERROR(IF(OR(HLOOKUP($A44,'Z-scores'!$C$2:$RO$15,8,FALSE)&gt;3,HLOOKUP($A44,'Z-scores'!$C$2:$RO$15,8,FALSE)&lt;-3),"",'Total-corrected counts'!J44),"")</f>
        <v/>
      </c>
      <c r="K44" s="14" t="str">
        <f>IFERROR(IF(OR(HLOOKUP($A44,'Z-scores'!$C$2:$RO$15,9,FALSE)&gt;3,HLOOKUP($A44,'Z-scores'!$C$2:$RO$15,9,FALSE)&lt;-3),"",'Total-corrected counts'!K44),"")</f>
        <v/>
      </c>
      <c r="L44" s="14" t="str">
        <f>IFERROR(IF(OR(HLOOKUP($A44,'Z-scores'!$C$2:$RO$15,10,FALSE)&gt;3,HLOOKUP($A44,'Z-scores'!$C$2:$RO$15,10,FALSE)&lt;-3),"",'Total-corrected counts'!L44),"")</f>
        <v/>
      </c>
      <c r="M44" s="14" t="str">
        <f>IFERROR(IF(OR(HLOOKUP($A44,'Z-scores'!$C$2:$RO$15,11,FALSE)&gt;3,HLOOKUP($A44,'Z-scores'!$C$2:$RO$15,11,FALSE)&lt;-3),"",'Total-corrected counts'!M44),"")</f>
        <v/>
      </c>
      <c r="N44" s="14" t="str">
        <f>IFERROR(IF(OR(HLOOKUP($A44,'Z-scores'!$C$2:$RO$15,12,FALSE)&gt;3,HLOOKUP($A44,'Z-scores'!$C$2:$RO$15,12,FALSE)&lt;-3),"",'Total-corrected counts'!N44),"")</f>
        <v/>
      </c>
      <c r="O44" s="14" t="str">
        <f>IFERROR(IF(OR(HLOOKUP($A44,'Z-scores'!$C$2:$RO$15,13,FALSE)&gt;3,HLOOKUP($A44,'Z-scores'!$C$2:$RO$15,13,FALSE)&lt;-3),"",'Total-corrected counts'!O44),"")</f>
        <v/>
      </c>
      <c r="P44" s="14" t="str">
        <f>IFERROR(IF(OR(HLOOKUP($A44,'Z-scores'!$C$2:$RO$15,14,FALSE)&gt;3,HLOOKUP($A44,'Z-scores'!$C$2:$RO$15,14,FALSE)&lt;-3),"",'Total-corrected counts'!P44),"")</f>
        <v/>
      </c>
      <c r="Q44">
        <f t="shared" si="0"/>
        <v>1</v>
      </c>
      <c r="R44">
        <f>SUMIFS(Tabel132[Cluster],Tabel132[ID],'Total-corrected counts Z&lt;3'!A44)</f>
        <v>0</v>
      </c>
      <c r="S44" t="str">
        <f t="shared" si="1"/>
        <v/>
      </c>
      <c r="T44" t="str">
        <f t="shared" si="2"/>
        <v/>
      </c>
      <c r="U44" t="str">
        <f t="shared" si="3"/>
        <v/>
      </c>
    </row>
    <row r="45" spans="1:21" x14ac:dyDescent="0.25">
      <c r="A45">
        <v>47</v>
      </c>
      <c r="B45" t="s">
        <v>527</v>
      </c>
      <c r="C45">
        <v>70700</v>
      </c>
      <c r="D45">
        <v>71</v>
      </c>
      <c r="E45" s="14" t="str">
        <f>IFERROR(IF(OR(HLOOKUP($A45,'Z-scores'!$C$2:$RO$15,3,FALSE)&gt;3,HLOOKUP($A45,'Z-scores'!$C$2:$RO$15,3,FALSE)&lt;-3),"",'Total-corrected counts'!E45),"")</f>
        <v/>
      </c>
      <c r="F45" s="14" t="str">
        <f>IFERROR(IF(OR(HLOOKUP($A45,'Z-scores'!$C$2:$RO$15,4,FALSE)&gt;3,HLOOKUP($A45,'Z-scores'!$C$2:$RO$15,4,FALSE)&lt;-3),"",'Total-corrected counts'!F45),"")</f>
        <v/>
      </c>
      <c r="G45" s="14" t="str">
        <f>IFERROR(IF(OR(HLOOKUP($A45,'Z-scores'!$C$2:$RO$15,5,FALSE)&gt;3,HLOOKUP($A45,'Z-scores'!$C$2:$RO$15,5,FALSE)&lt;-3),"",'Total-corrected counts'!G45),"")</f>
        <v/>
      </c>
      <c r="H45" s="14" t="str">
        <f>IFERROR(IF(OR(HLOOKUP($A45,'Z-scores'!$C$2:$RO$15,6,FALSE)&gt;3,HLOOKUP($A45,'Z-scores'!$C$2:$RO$15,6,FALSE)&lt;-3),"",'Total-corrected counts'!H45),"")</f>
        <v/>
      </c>
      <c r="I45" s="14" t="str">
        <f>IFERROR(IF(OR(HLOOKUP($A45,'Z-scores'!$C$2:$RO$15,7,FALSE)&gt;3,HLOOKUP($A45,'Z-scores'!$C$2:$RO$15,7,FALSE)&lt;-3),"",'Total-corrected counts'!I45),"")</f>
        <v/>
      </c>
      <c r="J45" s="14" t="str">
        <f>IFERROR(IF(OR(HLOOKUP($A45,'Z-scores'!$C$2:$RO$15,8,FALSE)&gt;3,HLOOKUP($A45,'Z-scores'!$C$2:$RO$15,8,FALSE)&lt;-3),"",'Total-corrected counts'!J45),"")</f>
        <v/>
      </c>
      <c r="K45" s="14" t="str">
        <f>IFERROR(IF(OR(HLOOKUP($A45,'Z-scores'!$C$2:$RO$15,9,FALSE)&gt;3,HLOOKUP($A45,'Z-scores'!$C$2:$RO$15,9,FALSE)&lt;-3),"",'Total-corrected counts'!K45),"")</f>
        <v/>
      </c>
      <c r="L45" s="14" t="str">
        <f>IFERROR(IF(OR(HLOOKUP($A45,'Z-scores'!$C$2:$RO$15,10,FALSE)&gt;3,HLOOKUP($A45,'Z-scores'!$C$2:$RO$15,10,FALSE)&lt;-3),"",'Total-corrected counts'!L45),"")</f>
        <v/>
      </c>
      <c r="M45" s="14" t="str">
        <f>IFERROR(IF(OR(HLOOKUP($A45,'Z-scores'!$C$2:$RO$15,11,FALSE)&gt;3,HLOOKUP($A45,'Z-scores'!$C$2:$RO$15,11,FALSE)&lt;-3),"",'Total-corrected counts'!M45),"")</f>
        <v/>
      </c>
      <c r="N45" s="14" t="str">
        <f>IFERROR(IF(OR(HLOOKUP($A45,'Z-scores'!$C$2:$RO$15,12,FALSE)&gt;3,HLOOKUP($A45,'Z-scores'!$C$2:$RO$15,12,FALSE)&lt;-3),"",'Total-corrected counts'!N45),"")</f>
        <v/>
      </c>
      <c r="O45" s="14" t="str">
        <f>IFERROR(IF(OR(HLOOKUP($A45,'Z-scores'!$C$2:$RO$15,13,FALSE)&gt;3,HLOOKUP($A45,'Z-scores'!$C$2:$RO$15,13,FALSE)&lt;-3),"",'Total-corrected counts'!O45),"")</f>
        <v/>
      </c>
      <c r="P45" s="14" t="str">
        <f>IFERROR(IF(OR(HLOOKUP($A45,'Z-scores'!$C$2:$RO$15,14,FALSE)&gt;3,HLOOKUP($A45,'Z-scores'!$C$2:$RO$15,14,FALSE)&lt;-3),"",'Total-corrected counts'!P45),"")</f>
        <v/>
      </c>
      <c r="Q45">
        <f t="shared" si="0"/>
        <v>1</v>
      </c>
      <c r="R45">
        <f>SUMIFS(Tabel132[Cluster],Tabel132[ID],'Total-corrected counts Z&lt;3'!A45)</f>
        <v>83</v>
      </c>
      <c r="S45" t="str">
        <f t="shared" si="1"/>
        <v/>
      </c>
      <c r="T45" t="str">
        <f t="shared" si="2"/>
        <v/>
      </c>
      <c r="U45" t="str">
        <f t="shared" si="3"/>
        <v/>
      </c>
    </row>
    <row r="46" spans="1:21" x14ac:dyDescent="0.25">
      <c r="A46">
        <v>48</v>
      </c>
      <c r="B46" t="s">
        <v>528</v>
      </c>
      <c r="C46">
        <v>19500</v>
      </c>
      <c r="D46">
        <v>31</v>
      </c>
      <c r="E46" s="14" t="str">
        <f>IFERROR(IF(OR(HLOOKUP($A46,'Z-scores'!$C$2:$RO$15,3,FALSE)&gt;3,HLOOKUP($A46,'Z-scores'!$C$2:$RO$15,3,FALSE)&lt;-3),"",'Total-corrected counts'!E46),"")</f>
        <v/>
      </c>
      <c r="F46" s="14" t="str">
        <f>IFERROR(IF(OR(HLOOKUP($A46,'Z-scores'!$C$2:$RO$15,4,FALSE)&gt;3,HLOOKUP($A46,'Z-scores'!$C$2:$RO$15,4,FALSE)&lt;-3),"",'Total-corrected counts'!F46),"")</f>
        <v/>
      </c>
      <c r="G46" s="14" t="str">
        <f>IFERROR(IF(OR(HLOOKUP($A46,'Z-scores'!$C$2:$RO$15,5,FALSE)&gt;3,HLOOKUP($A46,'Z-scores'!$C$2:$RO$15,5,FALSE)&lt;-3),"",'Total-corrected counts'!G46),"")</f>
        <v/>
      </c>
      <c r="H46" s="14" t="str">
        <f>IFERROR(IF(OR(HLOOKUP($A46,'Z-scores'!$C$2:$RO$15,6,FALSE)&gt;3,HLOOKUP($A46,'Z-scores'!$C$2:$RO$15,6,FALSE)&lt;-3),"",'Total-corrected counts'!H46),"")</f>
        <v/>
      </c>
      <c r="I46" s="14" t="str">
        <f>IFERROR(IF(OR(HLOOKUP($A46,'Z-scores'!$C$2:$RO$15,7,FALSE)&gt;3,HLOOKUP($A46,'Z-scores'!$C$2:$RO$15,7,FALSE)&lt;-3),"",'Total-corrected counts'!I46),"")</f>
        <v/>
      </c>
      <c r="J46" s="14" t="str">
        <f>IFERROR(IF(OR(HLOOKUP($A46,'Z-scores'!$C$2:$RO$15,8,FALSE)&gt;3,HLOOKUP($A46,'Z-scores'!$C$2:$RO$15,8,FALSE)&lt;-3),"",'Total-corrected counts'!J46),"")</f>
        <v/>
      </c>
      <c r="K46" s="14" t="str">
        <f>IFERROR(IF(OR(HLOOKUP($A46,'Z-scores'!$C$2:$RO$15,9,FALSE)&gt;3,HLOOKUP($A46,'Z-scores'!$C$2:$RO$15,9,FALSE)&lt;-3),"",'Total-corrected counts'!K46),"")</f>
        <v/>
      </c>
      <c r="L46" s="14" t="str">
        <f>IFERROR(IF(OR(HLOOKUP($A46,'Z-scores'!$C$2:$RO$15,10,FALSE)&gt;3,HLOOKUP($A46,'Z-scores'!$C$2:$RO$15,10,FALSE)&lt;-3),"",'Total-corrected counts'!L46),"")</f>
        <v/>
      </c>
      <c r="M46" s="14" t="str">
        <f>IFERROR(IF(OR(HLOOKUP($A46,'Z-scores'!$C$2:$RO$15,11,FALSE)&gt;3,HLOOKUP($A46,'Z-scores'!$C$2:$RO$15,11,FALSE)&lt;-3),"",'Total-corrected counts'!M46),"")</f>
        <v/>
      </c>
      <c r="N46" s="14" t="str">
        <f>IFERROR(IF(OR(HLOOKUP($A46,'Z-scores'!$C$2:$RO$15,12,FALSE)&gt;3,HLOOKUP($A46,'Z-scores'!$C$2:$RO$15,12,FALSE)&lt;-3),"",'Total-corrected counts'!N46),"")</f>
        <v/>
      </c>
      <c r="O46" s="14" t="str">
        <f>IFERROR(IF(OR(HLOOKUP($A46,'Z-scores'!$C$2:$RO$15,13,FALSE)&gt;3,HLOOKUP($A46,'Z-scores'!$C$2:$RO$15,13,FALSE)&lt;-3),"",'Total-corrected counts'!O46),"")</f>
        <v/>
      </c>
      <c r="P46" s="14" t="str">
        <f>IFERROR(IF(OR(HLOOKUP($A46,'Z-scores'!$C$2:$RO$15,14,FALSE)&gt;3,HLOOKUP($A46,'Z-scores'!$C$2:$RO$15,14,FALSE)&lt;-3),"",'Total-corrected counts'!P46),"")</f>
        <v/>
      </c>
      <c r="Q46">
        <f t="shared" si="0"/>
        <v>1</v>
      </c>
      <c r="R46">
        <f>SUMIFS(Tabel132[Cluster],Tabel132[ID],'Total-corrected counts Z&lt;3'!A46)</f>
        <v>24</v>
      </c>
      <c r="S46" t="str">
        <f t="shared" si="1"/>
        <v/>
      </c>
      <c r="T46" t="str">
        <f t="shared" si="2"/>
        <v/>
      </c>
      <c r="U46" t="str">
        <f t="shared" si="3"/>
        <v/>
      </c>
    </row>
    <row r="47" spans="1:21" x14ac:dyDescent="0.25">
      <c r="A47">
        <v>49</v>
      </c>
      <c r="B47" t="s">
        <v>529</v>
      </c>
      <c r="C47">
        <v>118800</v>
      </c>
      <c r="D47">
        <v>1040</v>
      </c>
      <c r="E47" s="14" t="str">
        <f>IFERROR(IF(OR(HLOOKUP($A47,'Z-scores'!$C$2:$RO$15,3,FALSE)&gt;3,HLOOKUP($A47,'Z-scores'!$C$2:$RO$15,3,FALSE)&lt;-3),"",'Total-corrected counts'!E47),"")</f>
        <v/>
      </c>
      <c r="F47" s="14" t="str">
        <f>IFERROR(IF(OR(HLOOKUP($A47,'Z-scores'!$C$2:$RO$15,4,FALSE)&gt;3,HLOOKUP($A47,'Z-scores'!$C$2:$RO$15,4,FALSE)&lt;-3),"",'Total-corrected counts'!F47),"")</f>
        <v/>
      </c>
      <c r="G47" s="14" t="str">
        <f>IFERROR(IF(OR(HLOOKUP($A47,'Z-scores'!$C$2:$RO$15,5,FALSE)&gt;3,HLOOKUP($A47,'Z-scores'!$C$2:$RO$15,5,FALSE)&lt;-3),"",'Total-corrected counts'!G47),"")</f>
        <v/>
      </c>
      <c r="H47" s="14" t="str">
        <f>IFERROR(IF(OR(HLOOKUP($A47,'Z-scores'!$C$2:$RO$15,6,FALSE)&gt;3,HLOOKUP($A47,'Z-scores'!$C$2:$RO$15,6,FALSE)&lt;-3),"",'Total-corrected counts'!H47),"")</f>
        <v/>
      </c>
      <c r="I47" s="14" t="str">
        <f>IFERROR(IF(OR(HLOOKUP($A47,'Z-scores'!$C$2:$RO$15,7,FALSE)&gt;3,HLOOKUP($A47,'Z-scores'!$C$2:$RO$15,7,FALSE)&lt;-3),"",'Total-corrected counts'!I47),"")</f>
        <v/>
      </c>
      <c r="J47" s="14" t="str">
        <f>IFERROR(IF(OR(HLOOKUP($A47,'Z-scores'!$C$2:$RO$15,8,FALSE)&gt;3,HLOOKUP($A47,'Z-scores'!$C$2:$RO$15,8,FALSE)&lt;-3),"",'Total-corrected counts'!J47),"")</f>
        <v/>
      </c>
      <c r="K47" s="14" t="str">
        <f>IFERROR(IF(OR(HLOOKUP($A47,'Z-scores'!$C$2:$RO$15,9,FALSE)&gt;3,HLOOKUP($A47,'Z-scores'!$C$2:$RO$15,9,FALSE)&lt;-3),"",'Total-corrected counts'!K47),"")</f>
        <v/>
      </c>
      <c r="L47" s="14" t="str">
        <f>IFERROR(IF(OR(HLOOKUP($A47,'Z-scores'!$C$2:$RO$15,10,FALSE)&gt;3,HLOOKUP($A47,'Z-scores'!$C$2:$RO$15,10,FALSE)&lt;-3),"",'Total-corrected counts'!L47),"")</f>
        <v/>
      </c>
      <c r="M47" s="14" t="str">
        <f>IFERROR(IF(OR(HLOOKUP($A47,'Z-scores'!$C$2:$RO$15,11,FALSE)&gt;3,HLOOKUP($A47,'Z-scores'!$C$2:$RO$15,11,FALSE)&lt;-3),"",'Total-corrected counts'!M47),"")</f>
        <v/>
      </c>
      <c r="N47" s="14" t="str">
        <f>IFERROR(IF(OR(HLOOKUP($A47,'Z-scores'!$C$2:$RO$15,12,FALSE)&gt;3,HLOOKUP($A47,'Z-scores'!$C$2:$RO$15,12,FALSE)&lt;-3),"",'Total-corrected counts'!N47),"")</f>
        <v/>
      </c>
      <c r="O47" s="14" t="str">
        <f>IFERROR(IF(OR(HLOOKUP($A47,'Z-scores'!$C$2:$RO$15,13,FALSE)&gt;3,HLOOKUP($A47,'Z-scores'!$C$2:$RO$15,13,FALSE)&lt;-3),"",'Total-corrected counts'!O47),"")</f>
        <v/>
      </c>
      <c r="P47" s="14" t="str">
        <f>IFERROR(IF(OR(HLOOKUP($A47,'Z-scores'!$C$2:$RO$15,14,FALSE)&gt;3,HLOOKUP($A47,'Z-scores'!$C$2:$RO$15,14,FALSE)&lt;-3),"",'Total-corrected counts'!P47),"")</f>
        <v/>
      </c>
      <c r="Q47">
        <f t="shared" si="0"/>
        <v>1</v>
      </c>
      <c r="R47">
        <f>SUMIFS(Tabel132[Cluster],Tabel132[ID],'Total-corrected counts Z&lt;3'!A47)</f>
        <v>0</v>
      </c>
      <c r="S47" t="str">
        <f t="shared" si="1"/>
        <v/>
      </c>
      <c r="T47" t="str">
        <f t="shared" si="2"/>
        <v/>
      </c>
      <c r="U47" t="str">
        <f t="shared" si="3"/>
        <v/>
      </c>
    </row>
    <row r="48" spans="1:21" x14ac:dyDescent="0.25">
      <c r="A48">
        <v>50</v>
      </c>
      <c r="B48" t="s">
        <v>26</v>
      </c>
      <c r="C48">
        <v>81600</v>
      </c>
      <c r="D48">
        <v>795</v>
      </c>
      <c r="E48" s="14">
        <f>IFERROR(IF(OR(HLOOKUP($A48,'Z-scores'!$C$2:$RO$15,3,FALSE)&gt;3,HLOOKUP($A48,'Z-scores'!$C$2:$RO$15,3,FALSE)&lt;-3),"",'Total-corrected counts'!E48),"")</f>
        <v>1.2666259177227692</v>
      </c>
      <c r="F48" s="14">
        <f>IFERROR(IF(OR(HLOOKUP($A48,'Z-scores'!$C$2:$RO$15,4,FALSE)&gt;3,HLOOKUP($A48,'Z-scores'!$C$2:$RO$15,4,FALSE)&lt;-3),"",'Total-corrected counts'!F48),"")</f>
        <v>0.19531549730813391</v>
      </c>
      <c r="G48" s="14">
        <f>IFERROR(IF(OR(HLOOKUP($A48,'Z-scores'!$C$2:$RO$15,5,FALSE)&gt;3,HLOOKUP($A48,'Z-scores'!$C$2:$RO$15,5,FALSE)&lt;-3),"",'Total-corrected counts'!G48),"")</f>
        <v>0</v>
      </c>
      <c r="H48" s="14">
        <f>IFERROR(IF(OR(HLOOKUP($A48,'Z-scores'!$C$2:$RO$15,6,FALSE)&gt;3,HLOOKUP($A48,'Z-scores'!$C$2:$RO$15,6,FALSE)&lt;-3),"",'Total-corrected counts'!H48),"")</f>
        <v>0.63327984789075842</v>
      </c>
      <c r="I48" s="14">
        <f>IFERROR(IF(OR(HLOOKUP($A48,'Z-scores'!$C$2:$RO$15,7,FALSE)&gt;3,HLOOKUP($A48,'Z-scores'!$C$2:$RO$15,7,FALSE)&lt;-3),"",'Total-corrected counts'!I48),"")</f>
        <v>2.2436920816161487</v>
      </c>
      <c r="J48" s="14">
        <f>IFERROR(IF(OR(HLOOKUP($A48,'Z-scores'!$C$2:$RO$15,8,FALSE)&gt;3,HLOOKUP($A48,'Z-scores'!$C$2:$RO$15,8,FALSE)&lt;-3),"",'Total-corrected counts'!J48),"")</f>
        <v>0.5648391946262068</v>
      </c>
      <c r="K48" s="14">
        <f>IFERROR(IF(OR(HLOOKUP($A48,'Z-scores'!$C$2:$RO$15,9,FALSE)&gt;3,HLOOKUP($A48,'Z-scores'!$C$2:$RO$15,9,FALSE)&lt;-3),"",'Total-corrected counts'!K48),"")</f>
        <v>2.1753839764606502</v>
      </c>
      <c r="L48" s="14">
        <f>IFERROR(IF(OR(HLOOKUP($A48,'Z-scores'!$C$2:$RO$15,10,FALSE)&gt;3,HLOOKUP($A48,'Z-scores'!$C$2:$RO$15,10,FALSE)&lt;-3),"",'Total-corrected counts'!L48),"")</f>
        <v>6.0466194358504068E-2</v>
      </c>
      <c r="M48" s="14">
        <f>IFERROR(IF(OR(HLOOKUP($A48,'Z-scores'!$C$2:$RO$15,11,FALSE)&gt;3,HLOOKUP($A48,'Z-scores'!$C$2:$RO$15,11,FALSE)&lt;-3),"",'Total-corrected counts'!M48),"")</f>
        <v>0.18399677801197617</v>
      </c>
      <c r="N48" s="14">
        <f>IFERROR(IF(OR(HLOOKUP($A48,'Z-scores'!$C$2:$RO$15,12,FALSE)&gt;3,HLOOKUP($A48,'Z-scores'!$C$2:$RO$15,12,FALSE)&lt;-3),"",'Total-corrected counts'!N48),"")</f>
        <v>3.5857900263811691</v>
      </c>
      <c r="O48" s="14">
        <f>IFERROR(IF(OR(HLOOKUP($A48,'Z-scores'!$C$2:$RO$15,13,FALSE)&gt;3,HLOOKUP($A48,'Z-scores'!$C$2:$RO$15,13,FALSE)&lt;-3),"",'Total-corrected counts'!O48),"")</f>
        <v>0.1782071423546791</v>
      </c>
      <c r="P48" s="14">
        <f>IFERROR(IF(OR(HLOOKUP($A48,'Z-scores'!$C$2:$RO$15,14,FALSE)&gt;3,HLOOKUP($A48,'Z-scores'!$C$2:$RO$15,14,FALSE)&lt;-3),"",'Total-corrected counts'!P48),"")</f>
        <v>2.1053629335817234</v>
      </c>
      <c r="Q48">
        <f t="shared" si="0"/>
        <v>1</v>
      </c>
      <c r="R48">
        <f>SUMIFS(Tabel132[Cluster],Tabel132[ID],'Total-corrected counts Z&lt;3'!A48)</f>
        <v>90</v>
      </c>
      <c r="S48">
        <f t="shared" si="1"/>
        <v>0.77305313631661043</v>
      </c>
      <c r="T48">
        <f t="shared" si="2"/>
        <v>1.0113052165178096</v>
      </c>
      <c r="U48">
        <f t="shared" si="3"/>
        <v>1.2227646149376104</v>
      </c>
    </row>
    <row r="49" spans="1:21" x14ac:dyDescent="0.25">
      <c r="A49">
        <v>51</v>
      </c>
      <c r="B49" t="s">
        <v>530</v>
      </c>
      <c r="C49">
        <v>68300</v>
      </c>
      <c r="D49">
        <v>856</v>
      </c>
      <c r="E49" s="14" t="str">
        <f>IFERROR(IF(OR(HLOOKUP($A49,'Z-scores'!$C$2:$RO$15,3,FALSE)&gt;3,HLOOKUP($A49,'Z-scores'!$C$2:$RO$15,3,FALSE)&lt;-3),"",'Total-corrected counts'!E49),"")</f>
        <v/>
      </c>
      <c r="F49" s="14" t="str">
        <f>IFERROR(IF(OR(HLOOKUP($A49,'Z-scores'!$C$2:$RO$15,4,FALSE)&gt;3,HLOOKUP($A49,'Z-scores'!$C$2:$RO$15,4,FALSE)&lt;-3),"",'Total-corrected counts'!F49),"")</f>
        <v/>
      </c>
      <c r="G49" s="14" t="str">
        <f>IFERROR(IF(OR(HLOOKUP($A49,'Z-scores'!$C$2:$RO$15,5,FALSE)&gt;3,HLOOKUP($A49,'Z-scores'!$C$2:$RO$15,5,FALSE)&lt;-3),"",'Total-corrected counts'!G49),"")</f>
        <v/>
      </c>
      <c r="H49" s="14" t="str">
        <f>IFERROR(IF(OR(HLOOKUP($A49,'Z-scores'!$C$2:$RO$15,6,FALSE)&gt;3,HLOOKUP($A49,'Z-scores'!$C$2:$RO$15,6,FALSE)&lt;-3),"",'Total-corrected counts'!H49),"")</f>
        <v/>
      </c>
      <c r="I49" s="14" t="str">
        <f>IFERROR(IF(OR(HLOOKUP($A49,'Z-scores'!$C$2:$RO$15,7,FALSE)&gt;3,HLOOKUP($A49,'Z-scores'!$C$2:$RO$15,7,FALSE)&lt;-3),"",'Total-corrected counts'!I49),"")</f>
        <v/>
      </c>
      <c r="J49" s="14" t="str">
        <f>IFERROR(IF(OR(HLOOKUP($A49,'Z-scores'!$C$2:$RO$15,8,FALSE)&gt;3,HLOOKUP($A49,'Z-scores'!$C$2:$RO$15,8,FALSE)&lt;-3),"",'Total-corrected counts'!J49),"")</f>
        <v/>
      </c>
      <c r="K49" s="14" t="str">
        <f>IFERROR(IF(OR(HLOOKUP($A49,'Z-scores'!$C$2:$RO$15,9,FALSE)&gt;3,HLOOKUP($A49,'Z-scores'!$C$2:$RO$15,9,FALSE)&lt;-3),"",'Total-corrected counts'!K49),"")</f>
        <v/>
      </c>
      <c r="L49" s="14" t="str">
        <f>IFERROR(IF(OR(HLOOKUP($A49,'Z-scores'!$C$2:$RO$15,10,FALSE)&gt;3,HLOOKUP($A49,'Z-scores'!$C$2:$RO$15,10,FALSE)&lt;-3),"",'Total-corrected counts'!L49),"")</f>
        <v/>
      </c>
      <c r="M49" s="14" t="str">
        <f>IFERROR(IF(OR(HLOOKUP($A49,'Z-scores'!$C$2:$RO$15,11,FALSE)&gt;3,HLOOKUP($A49,'Z-scores'!$C$2:$RO$15,11,FALSE)&lt;-3),"",'Total-corrected counts'!M49),"")</f>
        <v/>
      </c>
      <c r="N49" s="14" t="str">
        <f>IFERROR(IF(OR(HLOOKUP($A49,'Z-scores'!$C$2:$RO$15,12,FALSE)&gt;3,HLOOKUP($A49,'Z-scores'!$C$2:$RO$15,12,FALSE)&lt;-3),"",'Total-corrected counts'!N49),"")</f>
        <v/>
      </c>
      <c r="O49" s="14" t="str">
        <f>IFERROR(IF(OR(HLOOKUP($A49,'Z-scores'!$C$2:$RO$15,13,FALSE)&gt;3,HLOOKUP($A49,'Z-scores'!$C$2:$RO$15,13,FALSE)&lt;-3),"",'Total-corrected counts'!O49),"")</f>
        <v/>
      </c>
      <c r="P49" s="14" t="str">
        <f>IFERROR(IF(OR(HLOOKUP($A49,'Z-scores'!$C$2:$RO$15,14,FALSE)&gt;3,HLOOKUP($A49,'Z-scores'!$C$2:$RO$15,14,FALSE)&lt;-3),"",'Total-corrected counts'!P49),"")</f>
        <v/>
      </c>
      <c r="Q49">
        <f t="shared" si="0"/>
        <v>1</v>
      </c>
      <c r="R49">
        <f>SUMIFS(Tabel132[Cluster],Tabel132[ID],'Total-corrected counts Z&lt;3'!A49)</f>
        <v>81</v>
      </c>
      <c r="S49" t="str">
        <f t="shared" si="1"/>
        <v/>
      </c>
      <c r="T49" t="str">
        <f t="shared" si="2"/>
        <v/>
      </c>
      <c r="U49" t="str">
        <f t="shared" si="3"/>
        <v/>
      </c>
    </row>
    <row r="50" spans="1:21" x14ac:dyDescent="0.25">
      <c r="A50">
        <v>52</v>
      </c>
      <c r="B50" t="s">
        <v>531</v>
      </c>
      <c r="C50">
        <v>41900</v>
      </c>
      <c r="D50">
        <v>918</v>
      </c>
      <c r="E50" s="14" t="str">
        <f>IFERROR(IF(OR(HLOOKUP($A50,'Z-scores'!$C$2:$RO$15,3,FALSE)&gt;3,HLOOKUP($A50,'Z-scores'!$C$2:$RO$15,3,FALSE)&lt;-3),"",'Total-corrected counts'!E50),"")</f>
        <v/>
      </c>
      <c r="F50" s="14" t="str">
        <f>IFERROR(IF(OR(HLOOKUP($A50,'Z-scores'!$C$2:$RO$15,4,FALSE)&gt;3,HLOOKUP($A50,'Z-scores'!$C$2:$RO$15,4,FALSE)&lt;-3),"",'Total-corrected counts'!F50),"")</f>
        <v/>
      </c>
      <c r="G50" s="14" t="str">
        <f>IFERROR(IF(OR(HLOOKUP($A50,'Z-scores'!$C$2:$RO$15,5,FALSE)&gt;3,HLOOKUP($A50,'Z-scores'!$C$2:$RO$15,5,FALSE)&lt;-3),"",'Total-corrected counts'!G50),"")</f>
        <v/>
      </c>
      <c r="H50" s="14" t="str">
        <f>IFERROR(IF(OR(HLOOKUP($A50,'Z-scores'!$C$2:$RO$15,6,FALSE)&gt;3,HLOOKUP($A50,'Z-scores'!$C$2:$RO$15,6,FALSE)&lt;-3),"",'Total-corrected counts'!H50),"")</f>
        <v/>
      </c>
      <c r="I50" s="14" t="str">
        <f>IFERROR(IF(OR(HLOOKUP($A50,'Z-scores'!$C$2:$RO$15,7,FALSE)&gt;3,HLOOKUP($A50,'Z-scores'!$C$2:$RO$15,7,FALSE)&lt;-3),"",'Total-corrected counts'!I50),"")</f>
        <v/>
      </c>
      <c r="J50" s="14" t="str">
        <f>IFERROR(IF(OR(HLOOKUP($A50,'Z-scores'!$C$2:$RO$15,8,FALSE)&gt;3,HLOOKUP($A50,'Z-scores'!$C$2:$RO$15,8,FALSE)&lt;-3),"",'Total-corrected counts'!J50),"")</f>
        <v/>
      </c>
      <c r="K50" s="14" t="str">
        <f>IFERROR(IF(OR(HLOOKUP($A50,'Z-scores'!$C$2:$RO$15,9,FALSE)&gt;3,HLOOKUP($A50,'Z-scores'!$C$2:$RO$15,9,FALSE)&lt;-3),"",'Total-corrected counts'!K50),"")</f>
        <v/>
      </c>
      <c r="L50" s="14" t="str">
        <f>IFERROR(IF(OR(HLOOKUP($A50,'Z-scores'!$C$2:$RO$15,10,FALSE)&gt;3,HLOOKUP($A50,'Z-scores'!$C$2:$RO$15,10,FALSE)&lt;-3),"",'Total-corrected counts'!L50),"")</f>
        <v/>
      </c>
      <c r="M50" s="14" t="str">
        <f>IFERROR(IF(OR(HLOOKUP($A50,'Z-scores'!$C$2:$RO$15,11,FALSE)&gt;3,HLOOKUP($A50,'Z-scores'!$C$2:$RO$15,11,FALSE)&lt;-3),"",'Total-corrected counts'!M50),"")</f>
        <v/>
      </c>
      <c r="N50" s="14" t="str">
        <f>IFERROR(IF(OR(HLOOKUP($A50,'Z-scores'!$C$2:$RO$15,12,FALSE)&gt;3,HLOOKUP($A50,'Z-scores'!$C$2:$RO$15,12,FALSE)&lt;-3),"",'Total-corrected counts'!N50),"")</f>
        <v/>
      </c>
      <c r="O50" s="14" t="str">
        <f>IFERROR(IF(OR(HLOOKUP($A50,'Z-scores'!$C$2:$RO$15,13,FALSE)&gt;3,HLOOKUP($A50,'Z-scores'!$C$2:$RO$15,13,FALSE)&lt;-3),"",'Total-corrected counts'!O50),"")</f>
        <v/>
      </c>
      <c r="P50" s="14" t="str">
        <f>IFERROR(IF(OR(HLOOKUP($A50,'Z-scores'!$C$2:$RO$15,14,FALSE)&gt;3,HLOOKUP($A50,'Z-scores'!$C$2:$RO$15,14,FALSE)&lt;-3),"",'Total-corrected counts'!P50),"")</f>
        <v/>
      </c>
      <c r="Q50">
        <f t="shared" si="0"/>
        <v>1</v>
      </c>
      <c r="R50">
        <f>SUMIFS(Tabel132[Cluster],Tabel132[ID],'Total-corrected counts Z&lt;3'!A50)</f>
        <v>54</v>
      </c>
      <c r="S50" t="str">
        <f t="shared" si="1"/>
        <v/>
      </c>
      <c r="T50" t="str">
        <f t="shared" si="2"/>
        <v/>
      </c>
      <c r="U50" t="str">
        <f t="shared" si="3"/>
        <v/>
      </c>
    </row>
    <row r="51" spans="1:21" x14ac:dyDescent="0.25">
      <c r="A51">
        <v>53</v>
      </c>
      <c r="B51" t="s">
        <v>532</v>
      </c>
      <c r="C51">
        <v>91700</v>
      </c>
      <c r="D51">
        <v>445</v>
      </c>
      <c r="E51" s="14" t="str">
        <f>IFERROR(IF(OR(HLOOKUP($A51,'Z-scores'!$C$2:$RO$15,3,FALSE)&gt;3,HLOOKUP($A51,'Z-scores'!$C$2:$RO$15,3,FALSE)&lt;-3),"",'Total-corrected counts'!E51),"")</f>
        <v/>
      </c>
      <c r="F51" s="14" t="str">
        <f>IFERROR(IF(OR(HLOOKUP($A51,'Z-scores'!$C$2:$RO$15,4,FALSE)&gt;3,HLOOKUP($A51,'Z-scores'!$C$2:$RO$15,4,FALSE)&lt;-3),"",'Total-corrected counts'!F51),"")</f>
        <v/>
      </c>
      <c r="G51" s="14" t="str">
        <f>IFERROR(IF(OR(HLOOKUP($A51,'Z-scores'!$C$2:$RO$15,5,FALSE)&gt;3,HLOOKUP($A51,'Z-scores'!$C$2:$RO$15,5,FALSE)&lt;-3),"",'Total-corrected counts'!G51),"")</f>
        <v/>
      </c>
      <c r="H51" s="14" t="str">
        <f>IFERROR(IF(OR(HLOOKUP($A51,'Z-scores'!$C$2:$RO$15,6,FALSE)&gt;3,HLOOKUP($A51,'Z-scores'!$C$2:$RO$15,6,FALSE)&lt;-3),"",'Total-corrected counts'!H51),"")</f>
        <v/>
      </c>
      <c r="I51" s="14" t="str">
        <f>IFERROR(IF(OR(HLOOKUP($A51,'Z-scores'!$C$2:$RO$15,7,FALSE)&gt;3,HLOOKUP($A51,'Z-scores'!$C$2:$RO$15,7,FALSE)&lt;-3),"",'Total-corrected counts'!I51),"")</f>
        <v/>
      </c>
      <c r="J51" s="14" t="str">
        <f>IFERROR(IF(OR(HLOOKUP($A51,'Z-scores'!$C$2:$RO$15,8,FALSE)&gt;3,HLOOKUP($A51,'Z-scores'!$C$2:$RO$15,8,FALSE)&lt;-3),"",'Total-corrected counts'!J51),"")</f>
        <v/>
      </c>
      <c r="K51" s="14" t="str">
        <f>IFERROR(IF(OR(HLOOKUP($A51,'Z-scores'!$C$2:$RO$15,9,FALSE)&gt;3,HLOOKUP($A51,'Z-scores'!$C$2:$RO$15,9,FALSE)&lt;-3),"",'Total-corrected counts'!K51),"")</f>
        <v/>
      </c>
      <c r="L51" s="14" t="str">
        <f>IFERROR(IF(OR(HLOOKUP($A51,'Z-scores'!$C$2:$RO$15,10,FALSE)&gt;3,HLOOKUP($A51,'Z-scores'!$C$2:$RO$15,10,FALSE)&lt;-3),"",'Total-corrected counts'!L51),"")</f>
        <v/>
      </c>
      <c r="M51" s="14" t="str">
        <f>IFERROR(IF(OR(HLOOKUP($A51,'Z-scores'!$C$2:$RO$15,11,FALSE)&gt;3,HLOOKUP($A51,'Z-scores'!$C$2:$RO$15,11,FALSE)&lt;-3),"",'Total-corrected counts'!M51),"")</f>
        <v/>
      </c>
      <c r="N51" s="14" t="str">
        <f>IFERROR(IF(OR(HLOOKUP($A51,'Z-scores'!$C$2:$RO$15,12,FALSE)&gt;3,HLOOKUP($A51,'Z-scores'!$C$2:$RO$15,12,FALSE)&lt;-3),"",'Total-corrected counts'!N51),"")</f>
        <v/>
      </c>
      <c r="O51" s="14" t="str">
        <f>IFERROR(IF(OR(HLOOKUP($A51,'Z-scores'!$C$2:$RO$15,13,FALSE)&gt;3,HLOOKUP($A51,'Z-scores'!$C$2:$RO$15,13,FALSE)&lt;-3),"",'Total-corrected counts'!O51),"")</f>
        <v/>
      </c>
      <c r="P51" s="14" t="str">
        <f>IFERROR(IF(OR(HLOOKUP($A51,'Z-scores'!$C$2:$RO$15,14,FALSE)&gt;3,HLOOKUP($A51,'Z-scores'!$C$2:$RO$15,14,FALSE)&lt;-3),"",'Total-corrected counts'!P51),"")</f>
        <v/>
      </c>
      <c r="Q51">
        <f t="shared" si="0"/>
        <v>1</v>
      </c>
      <c r="R51">
        <f>SUMIFS(Tabel132[Cluster],Tabel132[ID],'Total-corrected counts Z&lt;3'!A51)</f>
        <v>96</v>
      </c>
      <c r="S51" t="str">
        <f t="shared" si="1"/>
        <v/>
      </c>
      <c r="T51" t="str">
        <f t="shared" si="2"/>
        <v/>
      </c>
      <c r="U51" t="str">
        <f t="shared" si="3"/>
        <v/>
      </c>
    </row>
    <row r="52" spans="1:21" x14ac:dyDescent="0.25">
      <c r="A52">
        <v>54</v>
      </c>
      <c r="B52" t="s">
        <v>533</v>
      </c>
      <c r="C52">
        <v>112800</v>
      </c>
      <c r="D52">
        <v>824</v>
      </c>
      <c r="E52" s="14" t="str">
        <f>IFERROR(IF(OR(HLOOKUP($A52,'Z-scores'!$C$2:$RO$15,3,FALSE)&gt;3,HLOOKUP($A52,'Z-scores'!$C$2:$RO$15,3,FALSE)&lt;-3),"",'Total-corrected counts'!E52),"")</f>
        <v/>
      </c>
      <c r="F52" s="14" t="str">
        <f>IFERROR(IF(OR(HLOOKUP($A52,'Z-scores'!$C$2:$RO$15,4,FALSE)&gt;3,HLOOKUP($A52,'Z-scores'!$C$2:$RO$15,4,FALSE)&lt;-3),"",'Total-corrected counts'!F52),"")</f>
        <v/>
      </c>
      <c r="G52" s="14" t="str">
        <f>IFERROR(IF(OR(HLOOKUP($A52,'Z-scores'!$C$2:$RO$15,5,FALSE)&gt;3,HLOOKUP($A52,'Z-scores'!$C$2:$RO$15,5,FALSE)&lt;-3),"",'Total-corrected counts'!G52),"")</f>
        <v/>
      </c>
      <c r="H52" s="14" t="str">
        <f>IFERROR(IF(OR(HLOOKUP($A52,'Z-scores'!$C$2:$RO$15,6,FALSE)&gt;3,HLOOKUP($A52,'Z-scores'!$C$2:$RO$15,6,FALSE)&lt;-3),"",'Total-corrected counts'!H52),"")</f>
        <v/>
      </c>
      <c r="I52" s="14" t="str">
        <f>IFERROR(IF(OR(HLOOKUP($A52,'Z-scores'!$C$2:$RO$15,7,FALSE)&gt;3,HLOOKUP($A52,'Z-scores'!$C$2:$RO$15,7,FALSE)&lt;-3),"",'Total-corrected counts'!I52),"")</f>
        <v/>
      </c>
      <c r="J52" s="14" t="str">
        <f>IFERROR(IF(OR(HLOOKUP($A52,'Z-scores'!$C$2:$RO$15,8,FALSE)&gt;3,HLOOKUP($A52,'Z-scores'!$C$2:$RO$15,8,FALSE)&lt;-3),"",'Total-corrected counts'!J52),"")</f>
        <v/>
      </c>
      <c r="K52" s="14" t="str">
        <f>IFERROR(IF(OR(HLOOKUP($A52,'Z-scores'!$C$2:$RO$15,9,FALSE)&gt;3,HLOOKUP($A52,'Z-scores'!$C$2:$RO$15,9,FALSE)&lt;-3),"",'Total-corrected counts'!K52),"")</f>
        <v/>
      </c>
      <c r="L52" s="14" t="str">
        <f>IFERROR(IF(OR(HLOOKUP($A52,'Z-scores'!$C$2:$RO$15,10,FALSE)&gt;3,HLOOKUP($A52,'Z-scores'!$C$2:$RO$15,10,FALSE)&lt;-3),"",'Total-corrected counts'!L52),"")</f>
        <v/>
      </c>
      <c r="M52" s="14" t="str">
        <f>IFERROR(IF(OR(HLOOKUP($A52,'Z-scores'!$C$2:$RO$15,11,FALSE)&gt;3,HLOOKUP($A52,'Z-scores'!$C$2:$RO$15,11,FALSE)&lt;-3),"",'Total-corrected counts'!M52),"")</f>
        <v/>
      </c>
      <c r="N52" s="14" t="str">
        <f>IFERROR(IF(OR(HLOOKUP($A52,'Z-scores'!$C$2:$RO$15,12,FALSE)&gt;3,HLOOKUP($A52,'Z-scores'!$C$2:$RO$15,12,FALSE)&lt;-3),"",'Total-corrected counts'!N52),"")</f>
        <v/>
      </c>
      <c r="O52" s="14" t="str">
        <f>IFERROR(IF(OR(HLOOKUP($A52,'Z-scores'!$C$2:$RO$15,13,FALSE)&gt;3,HLOOKUP($A52,'Z-scores'!$C$2:$RO$15,13,FALSE)&lt;-3),"",'Total-corrected counts'!O52),"")</f>
        <v/>
      </c>
      <c r="P52" s="14" t="str">
        <f>IFERROR(IF(OR(HLOOKUP($A52,'Z-scores'!$C$2:$RO$15,14,FALSE)&gt;3,HLOOKUP($A52,'Z-scores'!$C$2:$RO$15,14,FALSE)&lt;-3),"",'Total-corrected counts'!P52),"")</f>
        <v/>
      </c>
      <c r="Q52">
        <f t="shared" si="0"/>
        <v>1</v>
      </c>
      <c r="R52">
        <f>SUMIFS(Tabel132[Cluster],Tabel132[ID],'Total-corrected counts Z&lt;3'!A52)</f>
        <v>0</v>
      </c>
      <c r="S52" t="str">
        <f t="shared" si="1"/>
        <v/>
      </c>
      <c r="T52" t="str">
        <f t="shared" si="2"/>
        <v/>
      </c>
      <c r="U52" t="str">
        <f t="shared" si="3"/>
        <v/>
      </c>
    </row>
    <row r="53" spans="1:21" x14ac:dyDescent="0.25">
      <c r="A53">
        <v>55</v>
      </c>
      <c r="B53" t="s">
        <v>534</v>
      </c>
      <c r="C53">
        <v>71300</v>
      </c>
      <c r="D53">
        <v>94</v>
      </c>
      <c r="E53" s="14" t="str">
        <f>IFERROR(IF(OR(HLOOKUP($A53,'Z-scores'!$C$2:$RO$15,3,FALSE)&gt;3,HLOOKUP($A53,'Z-scores'!$C$2:$RO$15,3,FALSE)&lt;-3),"",'Total-corrected counts'!E53),"")</f>
        <v/>
      </c>
      <c r="F53" s="14" t="str">
        <f>IFERROR(IF(OR(HLOOKUP($A53,'Z-scores'!$C$2:$RO$15,4,FALSE)&gt;3,HLOOKUP($A53,'Z-scores'!$C$2:$RO$15,4,FALSE)&lt;-3),"",'Total-corrected counts'!F53),"")</f>
        <v/>
      </c>
      <c r="G53" s="14" t="str">
        <f>IFERROR(IF(OR(HLOOKUP($A53,'Z-scores'!$C$2:$RO$15,5,FALSE)&gt;3,HLOOKUP($A53,'Z-scores'!$C$2:$RO$15,5,FALSE)&lt;-3),"",'Total-corrected counts'!G53),"")</f>
        <v/>
      </c>
      <c r="H53" s="14" t="str">
        <f>IFERROR(IF(OR(HLOOKUP($A53,'Z-scores'!$C$2:$RO$15,6,FALSE)&gt;3,HLOOKUP($A53,'Z-scores'!$C$2:$RO$15,6,FALSE)&lt;-3),"",'Total-corrected counts'!H53),"")</f>
        <v/>
      </c>
      <c r="I53" s="14" t="str">
        <f>IFERROR(IF(OR(HLOOKUP($A53,'Z-scores'!$C$2:$RO$15,7,FALSE)&gt;3,HLOOKUP($A53,'Z-scores'!$C$2:$RO$15,7,FALSE)&lt;-3),"",'Total-corrected counts'!I53),"")</f>
        <v/>
      </c>
      <c r="J53" s="14" t="str">
        <f>IFERROR(IF(OR(HLOOKUP($A53,'Z-scores'!$C$2:$RO$15,8,FALSE)&gt;3,HLOOKUP($A53,'Z-scores'!$C$2:$RO$15,8,FALSE)&lt;-3),"",'Total-corrected counts'!J53),"")</f>
        <v/>
      </c>
      <c r="K53" s="14" t="str">
        <f>IFERROR(IF(OR(HLOOKUP($A53,'Z-scores'!$C$2:$RO$15,9,FALSE)&gt;3,HLOOKUP($A53,'Z-scores'!$C$2:$RO$15,9,FALSE)&lt;-3),"",'Total-corrected counts'!K53),"")</f>
        <v/>
      </c>
      <c r="L53" s="14" t="str">
        <f>IFERROR(IF(OR(HLOOKUP($A53,'Z-scores'!$C$2:$RO$15,10,FALSE)&gt;3,HLOOKUP($A53,'Z-scores'!$C$2:$RO$15,10,FALSE)&lt;-3),"",'Total-corrected counts'!L53),"")</f>
        <v/>
      </c>
      <c r="M53" s="14" t="str">
        <f>IFERROR(IF(OR(HLOOKUP($A53,'Z-scores'!$C$2:$RO$15,11,FALSE)&gt;3,HLOOKUP($A53,'Z-scores'!$C$2:$RO$15,11,FALSE)&lt;-3),"",'Total-corrected counts'!M53),"")</f>
        <v/>
      </c>
      <c r="N53" s="14" t="str">
        <f>IFERROR(IF(OR(HLOOKUP($A53,'Z-scores'!$C$2:$RO$15,12,FALSE)&gt;3,HLOOKUP($A53,'Z-scores'!$C$2:$RO$15,12,FALSE)&lt;-3),"",'Total-corrected counts'!N53),"")</f>
        <v/>
      </c>
      <c r="O53" s="14" t="str">
        <f>IFERROR(IF(OR(HLOOKUP($A53,'Z-scores'!$C$2:$RO$15,13,FALSE)&gt;3,HLOOKUP($A53,'Z-scores'!$C$2:$RO$15,13,FALSE)&lt;-3),"",'Total-corrected counts'!O53),"")</f>
        <v/>
      </c>
      <c r="P53" s="14" t="str">
        <f>IFERROR(IF(OR(HLOOKUP($A53,'Z-scores'!$C$2:$RO$15,14,FALSE)&gt;3,HLOOKUP($A53,'Z-scores'!$C$2:$RO$15,14,FALSE)&lt;-3),"",'Total-corrected counts'!P53),"")</f>
        <v/>
      </c>
      <c r="Q53">
        <f t="shared" si="0"/>
        <v>1</v>
      </c>
      <c r="R53">
        <f>SUMIFS(Tabel132[Cluster],Tabel132[ID],'Total-corrected counts Z&lt;3'!A53)</f>
        <v>83</v>
      </c>
      <c r="S53" t="str">
        <f t="shared" si="1"/>
        <v/>
      </c>
      <c r="T53" t="str">
        <f t="shared" si="2"/>
        <v/>
      </c>
      <c r="U53" t="str">
        <f t="shared" si="3"/>
        <v/>
      </c>
    </row>
    <row r="54" spans="1:21" x14ac:dyDescent="0.25">
      <c r="A54">
        <v>56</v>
      </c>
      <c r="B54" t="s">
        <v>27</v>
      </c>
      <c r="C54">
        <v>48400</v>
      </c>
      <c r="D54">
        <v>493</v>
      </c>
      <c r="E54" s="14">
        <f>IFERROR(IF(OR(HLOOKUP($A54,'Z-scores'!$C$2:$RO$15,3,FALSE)&gt;3,HLOOKUP($A54,'Z-scores'!$C$2:$RO$15,3,FALSE)&lt;-3),"",'Total-corrected counts'!E54),"")</f>
        <v>42.658566458351252</v>
      </c>
      <c r="F54" s="14">
        <f>IFERROR(IF(OR(HLOOKUP($A54,'Z-scores'!$C$2:$RO$15,4,FALSE)&gt;3,HLOOKUP($A54,'Z-scores'!$C$2:$RO$15,4,FALSE)&lt;-3),"",'Total-corrected counts'!F54),"")</f>
        <v>13.016382784892066</v>
      </c>
      <c r="G54" s="14">
        <f>IFERROR(IF(OR(HLOOKUP($A54,'Z-scores'!$C$2:$RO$15,5,FALSE)&gt;3,HLOOKUP($A54,'Z-scores'!$C$2:$RO$15,5,FALSE)&lt;-3),"",'Total-corrected counts'!G54),"")</f>
        <v>10.339378030160985</v>
      </c>
      <c r="H54" s="14">
        <f>IFERROR(IF(OR(HLOOKUP($A54,'Z-scores'!$C$2:$RO$15,6,FALSE)&gt;3,HLOOKUP($A54,'Z-scores'!$C$2:$RO$15,6,FALSE)&lt;-3),"",'Total-corrected counts'!H54),"")</f>
        <v>52.661415784843555</v>
      </c>
      <c r="I54" s="14">
        <f>IFERROR(IF(OR(HLOOKUP($A54,'Z-scores'!$C$2:$RO$15,7,FALSE)&gt;3,HLOOKUP($A54,'Z-scores'!$C$2:$RO$15,7,FALSE)&lt;-3),"",'Total-corrected counts'!I54),"")</f>
        <v>40.460425339913186</v>
      </c>
      <c r="J54" s="14">
        <f>IFERROR(IF(OR(HLOOKUP($A54,'Z-scores'!$C$2:$RO$15,8,FALSE)&gt;3,HLOOKUP($A54,'Z-scores'!$C$2:$RO$15,8,FALSE)&lt;-3),"",'Total-corrected counts'!J54),"")</f>
        <v>14.207878203289972</v>
      </c>
      <c r="K54" s="14">
        <f>IFERROR(IF(OR(HLOOKUP($A54,'Z-scores'!$C$2:$RO$15,9,FALSE)&gt;3,HLOOKUP($A54,'Z-scores'!$C$2:$RO$15,9,FALSE)&lt;-3),"",'Total-corrected counts'!K54),"")</f>
        <v>43.196910389718624</v>
      </c>
      <c r="L54" s="14">
        <f>IFERROR(IF(OR(HLOOKUP($A54,'Z-scores'!$C$2:$RO$15,10,FALSE)&gt;3,HLOOKUP($A54,'Z-scores'!$C$2:$RO$15,10,FALSE)&lt;-3),"",'Total-corrected counts'!L54),"")</f>
        <v>19.268560602243298</v>
      </c>
      <c r="M54" s="14">
        <f>IFERROR(IF(OR(HLOOKUP($A54,'Z-scores'!$C$2:$RO$15,11,FALSE)&gt;3,HLOOKUP($A54,'Z-scores'!$C$2:$RO$15,11,FALSE)&lt;-3),"",'Total-corrected counts'!M54),"")</f>
        <v>28.131062949386575</v>
      </c>
      <c r="N54" s="14">
        <f>IFERROR(IF(OR(HLOOKUP($A54,'Z-scores'!$C$2:$RO$15,12,FALSE)&gt;3,HLOOKUP($A54,'Z-scores'!$C$2:$RO$15,12,FALSE)&lt;-3),"",'Total-corrected counts'!N54),"")</f>
        <v>85.18812591245549</v>
      </c>
      <c r="O54" s="14">
        <f>IFERROR(IF(OR(HLOOKUP($A54,'Z-scores'!$C$2:$RO$15,13,FALSE)&gt;3,HLOOKUP($A54,'Z-scores'!$C$2:$RO$15,13,FALSE)&lt;-3),"",'Total-corrected counts'!O54),"")</f>
        <v>45.114544985579293</v>
      </c>
      <c r="P54" s="14">
        <f>IFERROR(IF(OR(HLOOKUP($A54,'Z-scores'!$C$2:$RO$15,14,FALSE)&gt;3,HLOOKUP($A54,'Z-scores'!$C$2:$RO$15,14,FALSE)&lt;-3),"",'Total-corrected counts'!P54),"")</f>
        <v>72.147415507501833</v>
      </c>
      <c r="Q54">
        <f t="shared" si="0"/>
        <v>1</v>
      </c>
      <c r="R54">
        <f>SUMIFS(Tabel132[Cluster],Tabel132[ID],'Total-corrected counts Z&lt;3'!A54)</f>
        <v>64</v>
      </c>
      <c r="S54">
        <f t="shared" si="1"/>
        <v>0.17863721264880972</v>
      </c>
      <c r="T54">
        <f t="shared" si="2"/>
        <v>30.934422427309947</v>
      </c>
      <c r="U54">
        <f t="shared" si="3"/>
        <v>49.969941991433302</v>
      </c>
    </row>
    <row r="55" spans="1:21" x14ac:dyDescent="0.25">
      <c r="A55">
        <v>57</v>
      </c>
      <c r="B55" t="s">
        <v>535</v>
      </c>
      <c r="C55">
        <v>118900</v>
      </c>
      <c r="D55">
        <v>1040</v>
      </c>
      <c r="E55" s="14" t="str">
        <f>IFERROR(IF(OR(HLOOKUP($A55,'Z-scores'!$C$2:$RO$15,3,FALSE)&gt;3,HLOOKUP($A55,'Z-scores'!$C$2:$RO$15,3,FALSE)&lt;-3),"",'Total-corrected counts'!E55),"")</f>
        <v/>
      </c>
      <c r="F55" s="14" t="str">
        <f>IFERROR(IF(OR(HLOOKUP($A55,'Z-scores'!$C$2:$RO$15,4,FALSE)&gt;3,HLOOKUP($A55,'Z-scores'!$C$2:$RO$15,4,FALSE)&lt;-3),"",'Total-corrected counts'!F55),"")</f>
        <v/>
      </c>
      <c r="G55" s="14" t="str">
        <f>IFERROR(IF(OR(HLOOKUP($A55,'Z-scores'!$C$2:$RO$15,5,FALSE)&gt;3,HLOOKUP($A55,'Z-scores'!$C$2:$RO$15,5,FALSE)&lt;-3),"",'Total-corrected counts'!G55),"")</f>
        <v/>
      </c>
      <c r="H55" s="14" t="str">
        <f>IFERROR(IF(OR(HLOOKUP($A55,'Z-scores'!$C$2:$RO$15,6,FALSE)&gt;3,HLOOKUP($A55,'Z-scores'!$C$2:$RO$15,6,FALSE)&lt;-3),"",'Total-corrected counts'!H55),"")</f>
        <v/>
      </c>
      <c r="I55" s="14" t="str">
        <f>IFERROR(IF(OR(HLOOKUP($A55,'Z-scores'!$C$2:$RO$15,7,FALSE)&gt;3,HLOOKUP($A55,'Z-scores'!$C$2:$RO$15,7,FALSE)&lt;-3),"",'Total-corrected counts'!I55),"")</f>
        <v/>
      </c>
      <c r="J55" s="14" t="str">
        <f>IFERROR(IF(OR(HLOOKUP($A55,'Z-scores'!$C$2:$RO$15,8,FALSE)&gt;3,HLOOKUP($A55,'Z-scores'!$C$2:$RO$15,8,FALSE)&lt;-3),"",'Total-corrected counts'!J55),"")</f>
        <v/>
      </c>
      <c r="K55" s="14" t="str">
        <f>IFERROR(IF(OR(HLOOKUP($A55,'Z-scores'!$C$2:$RO$15,9,FALSE)&gt;3,HLOOKUP($A55,'Z-scores'!$C$2:$RO$15,9,FALSE)&lt;-3),"",'Total-corrected counts'!K55),"")</f>
        <v/>
      </c>
      <c r="L55" s="14" t="str">
        <f>IFERROR(IF(OR(HLOOKUP($A55,'Z-scores'!$C$2:$RO$15,10,FALSE)&gt;3,HLOOKUP($A55,'Z-scores'!$C$2:$RO$15,10,FALSE)&lt;-3),"",'Total-corrected counts'!L55),"")</f>
        <v/>
      </c>
      <c r="M55" s="14" t="str">
        <f>IFERROR(IF(OR(HLOOKUP($A55,'Z-scores'!$C$2:$RO$15,11,FALSE)&gt;3,HLOOKUP($A55,'Z-scores'!$C$2:$RO$15,11,FALSE)&lt;-3),"",'Total-corrected counts'!M55),"")</f>
        <v/>
      </c>
      <c r="N55" s="14" t="str">
        <f>IFERROR(IF(OR(HLOOKUP($A55,'Z-scores'!$C$2:$RO$15,12,FALSE)&gt;3,HLOOKUP($A55,'Z-scores'!$C$2:$RO$15,12,FALSE)&lt;-3),"",'Total-corrected counts'!N55),"")</f>
        <v/>
      </c>
      <c r="O55" s="14" t="str">
        <f>IFERROR(IF(OR(HLOOKUP($A55,'Z-scores'!$C$2:$RO$15,13,FALSE)&gt;3,HLOOKUP($A55,'Z-scores'!$C$2:$RO$15,13,FALSE)&lt;-3),"",'Total-corrected counts'!O55),"")</f>
        <v/>
      </c>
      <c r="P55" s="14" t="str">
        <f>IFERROR(IF(OR(HLOOKUP($A55,'Z-scores'!$C$2:$RO$15,14,FALSE)&gt;3,HLOOKUP($A55,'Z-scores'!$C$2:$RO$15,14,FALSE)&lt;-3),"",'Total-corrected counts'!P55),"")</f>
        <v/>
      </c>
      <c r="Q55">
        <f t="shared" si="0"/>
        <v>1</v>
      </c>
      <c r="R55">
        <f>SUMIFS(Tabel132[Cluster],Tabel132[ID],'Total-corrected counts Z&lt;3'!A55)</f>
        <v>0</v>
      </c>
      <c r="S55" t="str">
        <f t="shared" si="1"/>
        <v/>
      </c>
      <c r="T55" t="str">
        <f t="shared" si="2"/>
        <v/>
      </c>
      <c r="U55" t="str">
        <f t="shared" si="3"/>
        <v/>
      </c>
    </row>
    <row r="56" spans="1:21" x14ac:dyDescent="0.25">
      <c r="A56">
        <v>58</v>
      </c>
      <c r="B56" t="s">
        <v>536</v>
      </c>
      <c r="C56">
        <v>83500</v>
      </c>
      <c r="D56">
        <v>323</v>
      </c>
      <c r="E56" s="14" t="str">
        <f>IFERROR(IF(OR(HLOOKUP($A56,'Z-scores'!$C$2:$RO$15,3,FALSE)&gt;3,HLOOKUP($A56,'Z-scores'!$C$2:$RO$15,3,FALSE)&lt;-3),"",'Total-corrected counts'!E56),"")</f>
        <v/>
      </c>
      <c r="F56" s="14" t="str">
        <f>IFERROR(IF(OR(HLOOKUP($A56,'Z-scores'!$C$2:$RO$15,4,FALSE)&gt;3,HLOOKUP($A56,'Z-scores'!$C$2:$RO$15,4,FALSE)&lt;-3),"",'Total-corrected counts'!F56),"")</f>
        <v/>
      </c>
      <c r="G56" s="14" t="str">
        <f>IFERROR(IF(OR(HLOOKUP($A56,'Z-scores'!$C$2:$RO$15,5,FALSE)&gt;3,HLOOKUP($A56,'Z-scores'!$C$2:$RO$15,5,FALSE)&lt;-3),"",'Total-corrected counts'!G56),"")</f>
        <v/>
      </c>
      <c r="H56" s="14" t="str">
        <f>IFERROR(IF(OR(HLOOKUP($A56,'Z-scores'!$C$2:$RO$15,6,FALSE)&gt;3,HLOOKUP($A56,'Z-scores'!$C$2:$RO$15,6,FALSE)&lt;-3),"",'Total-corrected counts'!H56),"")</f>
        <v/>
      </c>
      <c r="I56" s="14" t="str">
        <f>IFERROR(IF(OR(HLOOKUP($A56,'Z-scores'!$C$2:$RO$15,7,FALSE)&gt;3,HLOOKUP($A56,'Z-scores'!$C$2:$RO$15,7,FALSE)&lt;-3),"",'Total-corrected counts'!I56),"")</f>
        <v/>
      </c>
      <c r="J56" s="14" t="str">
        <f>IFERROR(IF(OR(HLOOKUP($A56,'Z-scores'!$C$2:$RO$15,8,FALSE)&gt;3,HLOOKUP($A56,'Z-scores'!$C$2:$RO$15,8,FALSE)&lt;-3),"",'Total-corrected counts'!J56),"")</f>
        <v/>
      </c>
      <c r="K56" s="14" t="str">
        <f>IFERROR(IF(OR(HLOOKUP($A56,'Z-scores'!$C$2:$RO$15,9,FALSE)&gt;3,HLOOKUP($A56,'Z-scores'!$C$2:$RO$15,9,FALSE)&lt;-3),"",'Total-corrected counts'!K56),"")</f>
        <v/>
      </c>
      <c r="L56" s="14" t="str">
        <f>IFERROR(IF(OR(HLOOKUP($A56,'Z-scores'!$C$2:$RO$15,10,FALSE)&gt;3,HLOOKUP($A56,'Z-scores'!$C$2:$RO$15,10,FALSE)&lt;-3),"",'Total-corrected counts'!L56),"")</f>
        <v/>
      </c>
      <c r="M56" s="14" t="str">
        <f>IFERROR(IF(OR(HLOOKUP($A56,'Z-scores'!$C$2:$RO$15,11,FALSE)&gt;3,HLOOKUP($A56,'Z-scores'!$C$2:$RO$15,11,FALSE)&lt;-3),"",'Total-corrected counts'!M56),"")</f>
        <v/>
      </c>
      <c r="N56" s="14" t="str">
        <f>IFERROR(IF(OR(HLOOKUP($A56,'Z-scores'!$C$2:$RO$15,12,FALSE)&gt;3,HLOOKUP($A56,'Z-scores'!$C$2:$RO$15,12,FALSE)&lt;-3),"",'Total-corrected counts'!N56),"")</f>
        <v/>
      </c>
      <c r="O56" s="14" t="str">
        <f>IFERROR(IF(OR(HLOOKUP($A56,'Z-scores'!$C$2:$RO$15,13,FALSE)&gt;3,HLOOKUP($A56,'Z-scores'!$C$2:$RO$15,13,FALSE)&lt;-3),"",'Total-corrected counts'!O56),"")</f>
        <v/>
      </c>
      <c r="P56" s="14" t="str">
        <f>IFERROR(IF(OR(HLOOKUP($A56,'Z-scores'!$C$2:$RO$15,14,FALSE)&gt;3,HLOOKUP($A56,'Z-scores'!$C$2:$RO$15,14,FALSE)&lt;-3),"",'Total-corrected counts'!P56),"")</f>
        <v/>
      </c>
      <c r="Q56">
        <f t="shared" si="0"/>
        <v>1</v>
      </c>
      <c r="R56">
        <f>SUMIFS(Tabel132[Cluster],Tabel132[ID],'Total-corrected counts Z&lt;3'!A56)</f>
        <v>91</v>
      </c>
      <c r="S56" t="str">
        <f t="shared" si="1"/>
        <v/>
      </c>
      <c r="T56" t="str">
        <f t="shared" si="2"/>
        <v/>
      </c>
      <c r="U56" t="str">
        <f t="shared" si="3"/>
        <v/>
      </c>
    </row>
    <row r="57" spans="1:21" x14ac:dyDescent="0.25">
      <c r="A57">
        <v>59</v>
      </c>
      <c r="B57" t="s">
        <v>537</v>
      </c>
      <c r="C57">
        <v>67200</v>
      </c>
      <c r="D57">
        <v>444</v>
      </c>
      <c r="E57" s="14" t="str">
        <f>IFERROR(IF(OR(HLOOKUP($A57,'Z-scores'!$C$2:$RO$15,3,FALSE)&gt;3,HLOOKUP($A57,'Z-scores'!$C$2:$RO$15,3,FALSE)&lt;-3),"",'Total-corrected counts'!E57),"")</f>
        <v/>
      </c>
      <c r="F57" s="14" t="str">
        <f>IFERROR(IF(OR(HLOOKUP($A57,'Z-scores'!$C$2:$RO$15,4,FALSE)&gt;3,HLOOKUP($A57,'Z-scores'!$C$2:$RO$15,4,FALSE)&lt;-3),"",'Total-corrected counts'!F57),"")</f>
        <v/>
      </c>
      <c r="G57" s="14" t="str">
        <f>IFERROR(IF(OR(HLOOKUP($A57,'Z-scores'!$C$2:$RO$15,5,FALSE)&gt;3,HLOOKUP($A57,'Z-scores'!$C$2:$RO$15,5,FALSE)&lt;-3),"",'Total-corrected counts'!G57),"")</f>
        <v/>
      </c>
      <c r="H57" s="14" t="str">
        <f>IFERROR(IF(OR(HLOOKUP($A57,'Z-scores'!$C$2:$RO$15,6,FALSE)&gt;3,HLOOKUP($A57,'Z-scores'!$C$2:$RO$15,6,FALSE)&lt;-3),"",'Total-corrected counts'!H57),"")</f>
        <v/>
      </c>
      <c r="I57" s="14" t="str">
        <f>IFERROR(IF(OR(HLOOKUP($A57,'Z-scores'!$C$2:$RO$15,7,FALSE)&gt;3,HLOOKUP($A57,'Z-scores'!$C$2:$RO$15,7,FALSE)&lt;-3),"",'Total-corrected counts'!I57),"")</f>
        <v/>
      </c>
      <c r="J57" s="14" t="str">
        <f>IFERROR(IF(OR(HLOOKUP($A57,'Z-scores'!$C$2:$RO$15,8,FALSE)&gt;3,HLOOKUP($A57,'Z-scores'!$C$2:$RO$15,8,FALSE)&lt;-3),"",'Total-corrected counts'!J57),"")</f>
        <v/>
      </c>
      <c r="K57" s="14" t="str">
        <f>IFERROR(IF(OR(HLOOKUP($A57,'Z-scores'!$C$2:$RO$15,9,FALSE)&gt;3,HLOOKUP($A57,'Z-scores'!$C$2:$RO$15,9,FALSE)&lt;-3),"",'Total-corrected counts'!K57),"")</f>
        <v/>
      </c>
      <c r="L57" s="14" t="str">
        <f>IFERROR(IF(OR(HLOOKUP($A57,'Z-scores'!$C$2:$RO$15,10,FALSE)&gt;3,HLOOKUP($A57,'Z-scores'!$C$2:$RO$15,10,FALSE)&lt;-3),"",'Total-corrected counts'!L57),"")</f>
        <v/>
      </c>
      <c r="M57" s="14" t="str">
        <f>IFERROR(IF(OR(HLOOKUP($A57,'Z-scores'!$C$2:$RO$15,11,FALSE)&gt;3,HLOOKUP($A57,'Z-scores'!$C$2:$RO$15,11,FALSE)&lt;-3),"",'Total-corrected counts'!M57),"")</f>
        <v/>
      </c>
      <c r="N57" s="14" t="str">
        <f>IFERROR(IF(OR(HLOOKUP($A57,'Z-scores'!$C$2:$RO$15,12,FALSE)&gt;3,HLOOKUP($A57,'Z-scores'!$C$2:$RO$15,12,FALSE)&lt;-3),"",'Total-corrected counts'!N57),"")</f>
        <v/>
      </c>
      <c r="O57" s="14" t="str">
        <f>IFERROR(IF(OR(HLOOKUP($A57,'Z-scores'!$C$2:$RO$15,13,FALSE)&gt;3,HLOOKUP($A57,'Z-scores'!$C$2:$RO$15,13,FALSE)&lt;-3),"",'Total-corrected counts'!O57),"")</f>
        <v/>
      </c>
      <c r="P57" s="14" t="str">
        <f>IFERROR(IF(OR(HLOOKUP($A57,'Z-scores'!$C$2:$RO$15,14,FALSE)&gt;3,HLOOKUP($A57,'Z-scores'!$C$2:$RO$15,14,FALSE)&lt;-3),"",'Total-corrected counts'!P57),"")</f>
        <v/>
      </c>
      <c r="Q57">
        <f t="shared" si="0"/>
        <v>1</v>
      </c>
      <c r="R57">
        <f>SUMIFS(Tabel132[Cluster],Tabel132[ID],'Total-corrected counts Z&lt;3'!A57)</f>
        <v>80</v>
      </c>
      <c r="S57" t="str">
        <f t="shared" si="1"/>
        <v/>
      </c>
      <c r="T57" t="str">
        <f t="shared" si="2"/>
        <v/>
      </c>
      <c r="U57" t="str">
        <f t="shared" si="3"/>
        <v/>
      </c>
    </row>
    <row r="58" spans="1:21" x14ac:dyDescent="0.25">
      <c r="A58">
        <v>60</v>
      </c>
      <c r="B58" t="s">
        <v>538</v>
      </c>
      <c r="C58">
        <v>42500</v>
      </c>
      <c r="D58">
        <v>918</v>
      </c>
      <c r="E58" s="14" t="str">
        <f>IFERROR(IF(OR(HLOOKUP($A58,'Z-scores'!$C$2:$RO$15,3,FALSE)&gt;3,HLOOKUP($A58,'Z-scores'!$C$2:$RO$15,3,FALSE)&lt;-3),"",'Total-corrected counts'!E58),"")</f>
        <v/>
      </c>
      <c r="F58" s="14" t="str">
        <f>IFERROR(IF(OR(HLOOKUP($A58,'Z-scores'!$C$2:$RO$15,4,FALSE)&gt;3,HLOOKUP($A58,'Z-scores'!$C$2:$RO$15,4,FALSE)&lt;-3),"",'Total-corrected counts'!F58),"")</f>
        <v/>
      </c>
      <c r="G58" s="14" t="str">
        <f>IFERROR(IF(OR(HLOOKUP($A58,'Z-scores'!$C$2:$RO$15,5,FALSE)&gt;3,HLOOKUP($A58,'Z-scores'!$C$2:$RO$15,5,FALSE)&lt;-3),"",'Total-corrected counts'!G58),"")</f>
        <v/>
      </c>
      <c r="H58" s="14" t="str">
        <f>IFERROR(IF(OR(HLOOKUP($A58,'Z-scores'!$C$2:$RO$15,6,FALSE)&gt;3,HLOOKUP($A58,'Z-scores'!$C$2:$RO$15,6,FALSE)&lt;-3),"",'Total-corrected counts'!H58),"")</f>
        <v/>
      </c>
      <c r="I58" s="14" t="str">
        <f>IFERROR(IF(OR(HLOOKUP($A58,'Z-scores'!$C$2:$RO$15,7,FALSE)&gt;3,HLOOKUP($A58,'Z-scores'!$C$2:$RO$15,7,FALSE)&lt;-3),"",'Total-corrected counts'!I58),"")</f>
        <v/>
      </c>
      <c r="J58" s="14" t="str">
        <f>IFERROR(IF(OR(HLOOKUP($A58,'Z-scores'!$C$2:$RO$15,8,FALSE)&gt;3,HLOOKUP($A58,'Z-scores'!$C$2:$RO$15,8,FALSE)&lt;-3),"",'Total-corrected counts'!J58),"")</f>
        <v/>
      </c>
      <c r="K58" s="14" t="str">
        <f>IFERROR(IF(OR(HLOOKUP($A58,'Z-scores'!$C$2:$RO$15,9,FALSE)&gt;3,HLOOKUP($A58,'Z-scores'!$C$2:$RO$15,9,FALSE)&lt;-3),"",'Total-corrected counts'!K58),"")</f>
        <v/>
      </c>
      <c r="L58" s="14" t="str">
        <f>IFERROR(IF(OR(HLOOKUP($A58,'Z-scores'!$C$2:$RO$15,10,FALSE)&gt;3,HLOOKUP($A58,'Z-scores'!$C$2:$RO$15,10,FALSE)&lt;-3),"",'Total-corrected counts'!L58),"")</f>
        <v/>
      </c>
      <c r="M58" s="14" t="str">
        <f>IFERROR(IF(OR(HLOOKUP($A58,'Z-scores'!$C$2:$RO$15,11,FALSE)&gt;3,HLOOKUP($A58,'Z-scores'!$C$2:$RO$15,11,FALSE)&lt;-3),"",'Total-corrected counts'!M58),"")</f>
        <v/>
      </c>
      <c r="N58" s="14" t="str">
        <f>IFERROR(IF(OR(HLOOKUP($A58,'Z-scores'!$C$2:$RO$15,12,FALSE)&gt;3,HLOOKUP($A58,'Z-scores'!$C$2:$RO$15,12,FALSE)&lt;-3),"",'Total-corrected counts'!N58),"")</f>
        <v/>
      </c>
      <c r="O58" s="14" t="str">
        <f>IFERROR(IF(OR(HLOOKUP($A58,'Z-scores'!$C$2:$RO$15,13,FALSE)&gt;3,HLOOKUP($A58,'Z-scores'!$C$2:$RO$15,13,FALSE)&lt;-3),"",'Total-corrected counts'!O58),"")</f>
        <v/>
      </c>
      <c r="P58" s="14" t="str">
        <f>IFERROR(IF(OR(HLOOKUP($A58,'Z-scores'!$C$2:$RO$15,14,FALSE)&gt;3,HLOOKUP($A58,'Z-scores'!$C$2:$RO$15,14,FALSE)&lt;-3),"",'Total-corrected counts'!P58),"")</f>
        <v/>
      </c>
      <c r="Q58">
        <f t="shared" si="0"/>
        <v>1</v>
      </c>
      <c r="R58">
        <f>SUMIFS(Tabel132[Cluster],Tabel132[ID],'Total-corrected counts Z&lt;3'!A58)</f>
        <v>54</v>
      </c>
      <c r="S58" t="str">
        <f t="shared" si="1"/>
        <v/>
      </c>
      <c r="T58" t="str">
        <f t="shared" si="2"/>
        <v/>
      </c>
      <c r="U58" t="str">
        <f t="shared" si="3"/>
        <v/>
      </c>
    </row>
    <row r="59" spans="1:21" x14ac:dyDescent="0.25">
      <c r="A59">
        <v>61</v>
      </c>
      <c r="B59" t="s">
        <v>539</v>
      </c>
      <c r="C59">
        <v>91800</v>
      </c>
      <c r="D59">
        <v>445</v>
      </c>
      <c r="E59" s="14" t="str">
        <f>IFERROR(IF(OR(HLOOKUP($A59,'Z-scores'!$C$2:$RO$15,3,FALSE)&gt;3,HLOOKUP($A59,'Z-scores'!$C$2:$RO$15,3,FALSE)&lt;-3),"",'Total-corrected counts'!E59),"")</f>
        <v/>
      </c>
      <c r="F59" s="14" t="str">
        <f>IFERROR(IF(OR(HLOOKUP($A59,'Z-scores'!$C$2:$RO$15,4,FALSE)&gt;3,HLOOKUP($A59,'Z-scores'!$C$2:$RO$15,4,FALSE)&lt;-3),"",'Total-corrected counts'!F59),"")</f>
        <v/>
      </c>
      <c r="G59" s="14" t="str">
        <f>IFERROR(IF(OR(HLOOKUP($A59,'Z-scores'!$C$2:$RO$15,5,FALSE)&gt;3,HLOOKUP($A59,'Z-scores'!$C$2:$RO$15,5,FALSE)&lt;-3),"",'Total-corrected counts'!G59),"")</f>
        <v/>
      </c>
      <c r="H59" s="14" t="str">
        <f>IFERROR(IF(OR(HLOOKUP($A59,'Z-scores'!$C$2:$RO$15,6,FALSE)&gt;3,HLOOKUP($A59,'Z-scores'!$C$2:$RO$15,6,FALSE)&lt;-3),"",'Total-corrected counts'!H59),"")</f>
        <v/>
      </c>
      <c r="I59" s="14" t="str">
        <f>IFERROR(IF(OR(HLOOKUP($A59,'Z-scores'!$C$2:$RO$15,7,FALSE)&gt;3,HLOOKUP($A59,'Z-scores'!$C$2:$RO$15,7,FALSE)&lt;-3),"",'Total-corrected counts'!I59),"")</f>
        <v/>
      </c>
      <c r="J59" s="14" t="str">
        <f>IFERROR(IF(OR(HLOOKUP($A59,'Z-scores'!$C$2:$RO$15,8,FALSE)&gt;3,HLOOKUP($A59,'Z-scores'!$C$2:$RO$15,8,FALSE)&lt;-3),"",'Total-corrected counts'!J59),"")</f>
        <v/>
      </c>
      <c r="K59" s="14" t="str">
        <f>IFERROR(IF(OR(HLOOKUP($A59,'Z-scores'!$C$2:$RO$15,9,FALSE)&gt;3,HLOOKUP($A59,'Z-scores'!$C$2:$RO$15,9,FALSE)&lt;-3),"",'Total-corrected counts'!K59),"")</f>
        <v/>
      </c>
      <c r="L59" s="14" t="str">
        <f>IFERROR(IF(OR(HLOOKUP($A59,'Z-scores'!$C$2:$RO$15,10,FALSE)&gt;3,HLOOKUP($A59,'Z-scores'!$C$2:$RO$15,10,FALSE)&lt;-3),"",'Total-corrected counts'!L59),"")</f>
        <v/>
      </c>
      <c r="M59" s="14" t="str">
        <f>IFERROR(IF(OR(HLOOKUP($A59,'Z-scores'!$C$2:$RO$15,11,FALSE)&gt;3,HLOOKUP($A59,'Z-scores'!$C$2:$RO$15,11,FALSE)&lt;-3),"",'Total-corrected counts'!M59),"")</f>
        <v/>
      </c>
      <c r="N59" s="14" t="str">
        <f>IFERROR(IF(OR(HLOOKUP($A59,'Z-scores'!$C$2:$RO$15,12,FALSE)&gt;3,HLOOKUP($A59,'Z-scores'!$C$2:$RO$15,12,FALSE)&lt;-3),"",'Total-corrected counts'!N59),"")</f>
        <v/>
      </c>
      <c r="O59" s="14" t="str">
        <f>IFERROR(IF(OR(HLOOKUP($A59,'Z-scores'!$C$2:$RO$15,13,FALSE)&gt;3,HLOOKUP($A59,'Z-scores'!$C$2:$RO$15,13,FALSE)&lt;-3),"",'Total-corrected counts'!O59),"")</f>
        <v/>
      </c>
      <c r="P59" s="14" t="str">
        <f>IFERROR(IF(OR(HLOOKUP($A59,'Z-scores'!$C$2:$RO$15,14,FALSE)&gt;3,HLOOKUP($A59,'Z-scores'!$C$2:$RO$15,14,FALSE)&lt;-3),"",'Total-corrected counts'!P59),"")</f>
        <v/>
      </c>
      <c r="Q59">
        <f t="shared" si="0"/>
        <v>1</v>
      </c>
      <c r="R59">
        <f>SUMIFS(Tabel132[Cluster],Tabel132[ID],'Total-corrected counts Z&lt;3'!A59)</f>
        <v>96</v>
      </c>
      <c r="S59" t="str">
        <f t="shared" si="1"/>
        <v/>
      </c>
      <c r="T59" t="str">
        <f t="shared" si="2"/>
        <v/>
      </c>
      <c r="U59" t="str">
        <f t="shared" si="3"/>
        <v/>
      </c>
    </row>
    <row r="60" spans="1:21" x14ac:dyDescent="0.25">
      <c r="A60">
        <v>62</v>
      </c>
      <c r="B60" t="s">
        <v>28</v>
      </c>
      <c r="C60">
        <v>99100</v>
      </c>
      <c r="D60">
        <v>832</v>
      </c>
      <c r="E60" s="14">
        <f>IFERROR(IF(OR(HLOOKUP($A60,'Z-scores'!$C$2:$RO$15,3,FALSE)&gt;3,HLOOKUP($A60,'Z-scores'!$C$2:$RO$15,3,FALSE)&lt;-3),"",'Total-corrected counts'!E60),"")</f>
        <v>0.17430631895267465</v>
      </c>
      <c r="F60" s="14">
        <f>IFERROR(IF(OR(HLOOKUP($A60,'Z-scores'!$C$2:$RO$15,4,FALSE)&gt;3,HLOOKUP($A60,'Z-scores'!$C$2:$RO$15,4,FALSE)&lt;-3),"",'Total-corrected counts'!F60),"")</f>
        <v>0</v>
      </c>
      <c r="G60" s="14">
        <f>IFERROR(IF(OR(HLOOKUP($A60,'Z-scores'!$C$2:$RO$15,5,FALSE)&gt;3,HLOOKUP($A60,'Z-scores'!$C$2:$RO$15,5,FALSE)&lt;-3),"",'Total-corrected counts'!G60),"")</f>
        <v>0</v>
      </c>
      <c r="H60" s="14">
        <f>IFERROR(IF(OR(HLOOKUP($A60,'Z-scores'!$C$2:$RO$15,6,FALSE)&gt;3,HLOOKUP($A60,'Z-scores'!$C$2:$RO$15,6,FALSE)&lt;-3),"",'Total-corrected counts'!H60),"")</f>
        <v>4.5779266112584947E-2</v>
      </c>
      <c r="I60" s="14">
        <f>IFERROR(IF(OR(HLOOKUP($A60,'Z-scores'!$C$2:$RO$15,7,FALSE)&gt;3,HLOOKUP($A60,'Z-scores'!$C$2:$RO$15,7,FALSE)&lt;-3),"",'Total-corrected counts'!I60),"")</f>
        <v>0.18491967705627599</v>
      </c>
      <c r="J60" s="14">
        <f>IFERROR(IF(OR(HLOOKUP($A60,'Z-scores'!$C$2:$RO$15,8,FALSE)&gt;3,HLOOKUP($A60,'Z-scores'!$C$2:$RO$15,8,FALSE)&lt;-3),"",'Total-corrected counts'!J60),"")</f>
        <v>4.3449168817400519E-2</v>
      </c>
      <c r="K60" s="14">
        <f>IFERROR(IF(OR(HLOOKUP($A60,'Z-scores'!$C$2:$RO$15,9,FALSE)&gt;3,HLOOKUP($A60,'Z-scores'!$C$2:$RO$15,9,FALSE)&lt;-3),"",'Total-corrected counts'!K60),"")</f>
        <v>2.8816774753115104</v>
      </c>
      <c r="L60" s="14">
        <f>IFERROR(IF(OR(HLOOKUP($A60,'Z-scores'!$C$2:$RO$15,10,FALSE)&gt;3,HLOOKUP($A60,'Z-scores'!$C$2:$RO$15,10,FALSE)&lt;-3),"",'Total-corrected counts'!L60),"")</f>
        <v>0</v>
      </c>
      <c r="M60" s="14">
        <f>IFERROR(IF(OR(HLOOKUP($A60,'Z-scores'!$C$2:$RO$15,11,FALSE)&gt;3,HLOOKUP($A60,'Z-scores'!$C$2:$RO$15,11,FALSE)&lt;-3),"",'Total-corrected counts'!M60),"")</f>
        <v>2.0444086445775129E-2</v>
      </c>
      <c r="N60" s="14">
        <f>IFERROR(IF(OR(HLOOKUP($A60,'Z-scores'!$C$2:$RO$15,12,FALSE)&gt;3,HLOOKUP($A60,'Z-scores'!$C$2:$RO$15,12,FALSE)&lt;-3),"",'Total-corrected counts'!N60),"")</f>
        <v>5.9763167106352828E-2</v>
      </c>
      <c r="O60" s="14">
        <f>IFERROR(IF(OR(HLOOKUP($A60,'Z-scores'!$C$2:$RO$15,13,FALSE)&gt;3,HLOOKUP($A60,'Z-scores'!$C$2:$RO$15,13,FALSE)&lt;-3),"",'Total-corrected counts'!O60),"")</f>
        <v>0</v>
      </c>
      <c r="P60" s="14">
        <f>IFERROR(IF(OR(HLOOKUP($A60,'Z-scores'!$C$2:$RO$15,14,FALSE)&gt;3,HLOOKUP($A60,'Z-scores'!$C$2:$RO$15,14,FALSE)&lt;-3),"",'Total-corrected counts'!P60),"")</f>
        <v>3.2446285902817906</v>
      </c>
      <c r="Q60">
        <f t="shared" si="0"/>
        <v>1</v>
      </c>
      <c r="R60">
        <f>SUMIFS(Tabel132[Cluster],Tabel132[ID],'Total-corrected counts Z&lt;3'!A60)</f>
        <v>0</v>
      </c>
      <c r="S60">
        <f t="shared" si="1"/>
        <v>0.79794970661691544</v>
      </c>
      <c r="T60">
        <f t="shared" si="2"/>
        <v>0.47573312946434948</v>
      </c>
      <c r="U60">
        <f t="shared" si="3"/>
        <v>0.66496716876678374</v>
      </c>
    </row>
    <row r="61" spans="1:21" x14ac:dyDescent="0.25">
      <c r="A61">
        <v>63</v>
      </c>
      <c r="B61" t="s">
        <v>29</v>
      </c>
      <c r="C61">
        <v>76200</v>
      </c>
      <c r="D61">
        <v>467</v>
      </c>
      <c r="E61" s="14">
        <f>IFERROR(IF(OR(HLOOKUP($A61,'Z-scores'!$C$2:$RO$15,3,FALSE)&gt;3,HLOOKUP($A61,'Z-scores'!$C$2:$RO$15,3,FALSE)&lt;-3),"",'Total-corrected counts'!E61),"")</f>
        <v>8.13429488445815E-2</v>
      </c>
      <c r="F61" s="14">
        <f>IFERROR(IF(OR(HLOOKUP($A61,'Z-scores'!$C$2:$RO$15,4,FALSE)&gt;3,HLOOKUP($A61,'Z-scores'!$C$2:$RO$15,4,FALSE)&lt;-3),"",'Total-corrected counts'!F61),"")</f>
        <v>0</v>
      </c>
      <c r="G61" s="14">
        <f>IFERROR(IF(OR(HLOOKUP($A61,'Z-scores'!$C$2:$RO$15,5,FALSE)&gt;3,HLOOKUP($A61,'Z-scores'!$C$2:$RO$15,5,FALSE)&lt;-3),"",'Total-corrected counts'!G61),"")</f>
        <v>1.7857302297341941E-2</v>
      </c>
      <c r="H61" s="14">
        <f>IFERROR(IF(OR(HLOOKUP($A61,'Z-scores'!$C$2:$RO$15,6,FALSE)&gt;3,HLOOKUP($A61,'Z-scores'!$C$2:$RO$15,6,FALSE)&lt;-3),"",'Total-corrected counts'!H61),"")</f>
        <v>4.5779266112584947E-2</v>
      </c>
      <c r="I61" s="14">
        <f>IFERROR(IF(OR(HLOOKUP($A61,'Z-scores'!$C$2:$RO$15,7,FALSE)&gt;3,HLOOKUP($A61,'Z-scores'!$C$2:$RO$15,7,FALSE)&lt;-3),"",'Total-corrected counts'!I61),"")</f>
        <v>0.12327978470418401</v>
      </c>
      <c r="J61" s="14">
        <f>IFERROR(IF(OR(HLOOKUP($A61,'Z-scores'!$C$2:$RO$15,8,FALSE)&gt;3,HLOOKUP($A61,'Z-scores'!$C$2:$RO$15,8,FALSE)&lt;-3),"",'Total-corrected counts'!J61),"")</f>
        <v>0</v>
      </c>
      <c r="K61" s="14">
        <f>IFERROR(IF(OR(HLOOKUP($A61,'Z-scores'!$C$2:$RO$15,9,FALSE)&gt;3,HLOOKUP($A61,'Z-scores'!$C$2:$RO$15,9,FALSE)&lt;-3),"",'Total-corrected counts'!K61),"")</f>
        <v>0</v>
      </c>
      <c r="L61" s="14">
        <f>IFERROR(IF(OR(HLOOKUP($A61,'Z-scores'!$C$2:$RO$15,10,FALSE)&gt;3,HLOOKUP($A61,'Z-scores'!$C$2:$RO$15,10,FALSE)&lt;-3),"",'Total-corrected counts'!L61),"")</f>
        <v>0</v>
      </c>
      <c r="M61" s="14">
        <f>IFERROR(IF(OR(HLOOKUP($A61,'Z-scores'!$C$2:$RO$15,11,FALSE)&gt;3,HLOOKUP($A61,'Z-scores'!$C$2:$RO$15,11,FALSE)&lt;-3),"",'Total-corrected counts'!M61),"")</f>
        <v>2.0444086445775129E-2</v>
      </c>
      <c r="N61" s="14">
        <f>IFERROR(IF(OR(HLOOKUP($A61,'Z-scores'!$C$2:$RO$15,12,FALSE)&gt;3,HLOOKUP($A61,'Z-scores'!$C$2:$RO$15,12,FALSE)&lt;-3),"",'Total-corrected counts'!N61),"")</f>
        <v>0</v>
      </c>
      <c r="O61" s="14">
        <f>IFERROR(IF(OR(HLOOKUP($A61,'Z-scores'!$C$2:$RO$15,13,FALSE)&gt;3,HLOOKUP($A61,'Z-scores'!$C$2:$RO$15,13,FALSE)&lt;-3),"",'Total-corrected counts'!O61),"")</f>
        <v>0.20634511220015478</v>
      </c>
      <c r="P61" s="14">
        <f>IFERROR(IF(OR(HLOOKUP($A61,'Z-scores'!$C$2:$RO$15,14,FALSE)&gt;3,HLOOKUP($A61,'Z-scores'!$C$2:$RO$15,14,FALSE)&lt;-3),"",'Total-corrected counts'!P61),"")</f>
        <v>0</v>
      </c>
      <c r="Q61">
        <f t="shared" si="0"/>
        <v>1</v>
      </c>
      <c r="R61">
        <f>SUMIFS(Tabel132[Cluster],Tabel132[ID],'Total-corrected counts Z&lt;3'!A61)</f>
        <v>84</v>
      </c>
      <c r="S61">
        <f t="shared" si="1"/>
        <v>0.86388909317748785</v>
      </c>
      <c r="T61">
        <f t="shared" si="2"/>
        <v>3.8322757422670342E-2</v>
      </c>
      <c r="U61">
        <f t="shared" si="3"/>
        <v>4.5357839729185986E-2</v>
      </c>
    </row>
    <row r="62" spans="1:21" x14ac:dyDescent="0.25">
      <c r="A62">
        <v>64</v>
      </c>
      <c r="B62" t="s">
        <v>30</v>
      </c>
      <c r="C62">
        <v>66700</v>
      </c>
      <c r="D62">
        <v>239</v>
      </c>
      <c r="E62" s="14">
        <f>IFERROR(IF(OR(HLOOKUP($A62,'Z-scores'!$C$2:$RO$15,3,FALSE)&gt;3,HLOOKUP($A62,'Z-scores'!$C$2:$RO$15,3,FALSE)&lt;-3),"",'Total-corrected counts'!E62),"")</f>
        <v>6.0891007420801024</v>
      </c>
      <c r="F62" s="14">
        <f>IFERROR(IF(OR(HLOOKUP($A62,'Z-scores'!$C$2:$RO$15,4,FALSE)&gt;3,HLOOKUP($A62,'Z-scores'!$C$2:$RO$15,4,FALSE)&lt;-3),"",'Total-corrected counts'!F62),"")</f>
        <v>0.54409317107265875</v>
      </c>
      <c r="G62" s="14">
        <f>IFERROR(IF(OR(HLOOKUP($A62,'Z-scores'!$C$2:$RO$15,5,FALSE)&gt;3,HLOOKUP($A62,'Z-scores'!$C$2:$RO$15,5,FALSE)&lt;-3),"",'Total-corrected counts'!G62),"")</f>
        <v>0.21428762756810329</v>
      </c>
      <c r="H62" s="14">
        <f>IFERROR(IF(OR(HLOOKUP($A62,'Z-scores'!$C$2:$RO$15,6,FALSE)&gt;3,HLOOKUP($A62,'Z-scores'!$C$2:$RO$15,6,FALSE)&lt;-3),"",'Total-corrected counts'!H62),"")</f>
        <v>5.714778386387688</v>
      </c>
      <c r="I62" s="14">
        <f>IFERROR(IF(OR(HLOOKUP($A62,'Z-scores'!$C$2:$RO$15,7,FALSE)&gt;3,HLOOKUP($A62,'Z-scores'!$C$2:$RO$15,7,FALSE)&lt;-3),"",'Total-corrected counts'!I62),"")</f>
        <v>2.6135314357287003</v>
      </c>
      <c r="J62" s="14">
        <f>IFERROR(IF(OR(HLOOKUP($A62,'Z-scores'!$C$2:$RO$15,8,FALSE)&gt;3,HLOOKUP($A62,'Z-scores'!$C$2:$RO$15,8,FALSE)&lt;-3),"",'Total-corrected counts'!J62),"")</f>
        <v>1.2383013112959149</v>
      </c>
      <c r="K62" s="14">
        <f>IFERROR(IF(OR(HLOOKUP($A62,'Z-scores'!$C$2:$RO$15,9,FALSE)&gt;3,HLOOKUP($A62,'Z-scores'!$C$2:$RO$15,9,FALSE)&lt;-3),"",'Total-corrected counts'!K62),"")</f>
        <v>3.1783207448288726</v>
      </c>
      <c r="L62" s="14">
        <f>IFERROR(IF(OR(HLOOKUP($A62,'Z-scores'!$C$2:$RO$15,10,FALSE)&gt;3,HLOOKUP($A62,'Z-scores'!$C$2:$RO$15,10,FALSE)&lt;-3),"",'Total-corrected counts'!L62),"")</f>
        <v>0.52404035110703528</v>
      </c>
      <c r="M62" s="14">
        <f>IFERROR(IF(OR(HLOOKUP($A62,'Z-scores'!$C$2:$RO$15,11,FALSE)&gt;3,HLOOKUP($A62,'Z-scores'!$C$2:$RO$15,11,FALSE)&lt;-3),"",'Total-corrected counts'!M62),"")</f>
        <v>0.16355269156620103</v>
      </c>
      <c r="N62" s="14">
        <f>IFERROR(IF(OR(HLOOKUP($A62,'Z-scores'!$C$2:$RO$15,12,FALSE)&gt;3,HLOOKUP($A62,'Z-scores'!$C$2:$RO$15,12,FALSE)&lt;-3),"",'Total-corrected counts'!N62),"")</f>
        <v>2.0148724910141809</v>
      </c>
      <c r="O62" s="14">
        <f>IFERROR(IF(OR(HLOOKUP($A62,'Z-scores'!$C$2:$RO$15,13,FALSE)&gt;3,HLOOKUP($A62,'Z-scores'!$C$2:$RO$15,13,FALSE)&lt;-3),"",'Total-corrected counts'!O62),"")</f>
        <v>2.8419349543930408</v>
      </c>
      <c r="P62" s="14">
        <f>IFERROR(IF(OR(HLOOKUP($A62,'Z-scores'!$C$2:$RO$15,14,FALSE)&gt;3,HLOOKUP($A62,'Z-scores'!$C$2:$RO$15,14,FALSE)&lt;-3),"",'Total-corrected counts'!P62),"")</f>
        <v>6.2340616734627652</v>
      </c>
      <c r="Q62">
        <f t="shared" si="0"/>
        <v>1</v>
      </c>
      <c r="R62">
        <f>SUMIFS(Tabel132[Cluster],Tabel132[ID],'Total-corrected counts Z&lt;3'!A62)</f>
        <v>79</v>
      </c>
      <c r="S62">
        <f t="shared" si="1"/>
        <v>0.75825742211786118</v>
      </c>
      <c r="T62">
        <f t="shared" si="2"/>
        <v>2.7989162027088628</v>
      </c>
      <c r="U62">
        <f t="shared" si="3"/>
        <v>2.3556924323086443</v>
      </c>
    </row>
    <row r="63" spans="1:21" x14ac:dyDescent="0.25">
      <c r="A63">
        <v>65</v>
      </c>
      <c r="B63" t="s">
        <v>540</v>
      </c>
      <c r="C63">
        <v>119000</v>
      </c>
      <c r="D63">
        <v>1040</v>
      </c>
      <c r="E63" s="14" t="str">
        <f>IFERROR(IF(OR(HLOOKUP($A63,'Z-scores'!$C$2:$RO$15,3,FALSE)&gt;3,HLOOKUP($A63,'Z-scores'!$C$2:$RO$15,3,FALSE)&lt;-3),"",'Total-corrected counts'!E63),"")</f>
        <v/>
      </c>
      <c r="F63" s="14" t="str">
        <f>IFERROR(IF(OR(HLOOKUP($A63,'Z-scores'!$C$2:$RO$15,4,FALSE)&gt;3,HLOOKUP($A63,'Z-scores'!$C$2:$RO$15,4,FALSE)&lt;-3),"",'Total-corrected counts'!F63),"")</f>
        <v/>
      </c>
      <c r="G63" s="14" t="str">
        <f>IFERROR(IF(OR(HLOOKUP($A63,'Z-scores'!$C$2:$RO$15,5,FALSE)&gt;3,HLOOKUP($A63,'Z-scores'!$C$2:$RO$15,5,FALSE)&lt;-3),"",'Total-corrected counts'!G63),"")</f>
        <v/>
      </c>
      <c r="H63" s="14" t="str">
        <f>IFERROR(IF(OR(HLOOKUP($A63,'Z-scores'!$C$2:$RO$15,6,FALSE)&gt;3,HLOOKUP($A63,'Z-scores'!$C$2:$RO$15,6,FALSE)&lt;-3),"",'Total-corrected counts'!H63),"")</f>
        <v/>
      </c>
      <c r="I63" s="14" t="str">
        <f>IFERROR(IF(OR(HLOOKUP($A63,'Z-scores'!$C$2:$RO$15,7,FALSE)&gt;3,HLOOKUP($A63,'Z-scores'!$C$2:$RO$15,7,FALSE)&lt;-3),"",'Total-corrected counts'!I63),"")</f>
        <v/>
      </c>
      <c r="J63" s="14" t="str">
        <f>IFERROR(IF(OR(HLOOKUP($A63,'Z-scores'!$C$2:$RO$15,8,FALSE)&gt;3,HLOOKUP($A63,'Z-scores'!$C$2:$RO$15,8,FALSE)&lt;-3),"",'Total-corrected counts'!J63),"")</f>
        <v/>
      </c>
      <c r="K63" s="14" t="str">
        <f>IFERROR(IF(OR(HLOOKUP($A63,'Z-scores'!$C$2:$RO$15,9,FALSE)&gt;3,HLOOKUP($A63,'Z-scores'!$C$2:$RO$15,9,FALSE)&lt;-3),"",'Total-corrected counts'!K63),"")</f>
        <v/>
      </c>
      <c r="L63" s="14" t="str">
        <f>IFERROR(IF(OR(HLOOKUP($A63,'Z-scores'!$C$2:$RO$15,10,FALSE)&gt;3,HLOOKUP($A63,'Z-scores'!$C$2:$RO$15,10,FALSE)&lt;-3),"",'Total-corrected counts'!L63),"")</f>
        <v/>
      </c>
      <c r="M63" s="14" t="str">
        <f>IFERROR(IF(OR(HLOOKUP($A63,'Z-scores'!$C$2:$RO$15,11,FALSE)&gt;3,HLOOKUP($A63,'Z-scores'!$C$2:$RO$15,11,FALSE)&lt;-3),"",'Total-corrected counts'!M63),"")</f>
        <v/>
      </c>
      <c r="N63" s="14" t="str">
        <f>IFERROR(IF(OR(HLOOKUP($A63,'Z-scores'!$C$2:$RO$15,12,FALSE)&gt;3,HLOOKUP($A63,'Z-scores'!$C$2:$RO$15,12,FALSE)&lt;-3),"",'Total-corrected counts'!N63),"")</f>
        <v/>
      </c>
      <c r="O63" s="14" t="str">
        <f>IFERROR(IF(OR(HLOOKUP($A63,'Z-scores'!$C$2:$RO$15,13,FALSE)&gt;3,HLOOKUP($A63,'Z-scores'!$C$2:$RO$15,13,FALSE)&lt;-3),"",'Total-corrected counts'!O63),"")</f>
        <v/>
      </c>
      <c r="P63" s="14" t="str">
        <f>IFERROR(IF(OR(HLOOKUP($A63,'Z-scores'!$C$2:$RO$15,14,FALSE)&gt;3,HLOOKUP($A63,'Z-scores'!$C$2:$RO$15,14,FALSE)&lt;-3),"",'Total-corrected counts'!P63),"")</f>
        <v/>
      </c>
      <c r="Q63">
        <f t="shared" si="0"/>
        <v>1</v>
      </c>
      <c r="R63">
        <f>SUMIFS(Tabel132[Cluster],Tabel132[ID],'Total-corrected counts Z&lt;3'!A63)</f>
        <v>0</v>
      </c>
      <c r="S63" t="str">
        <f t="shared" si="1"/>
        <v/>
      </c>
      <c r="T63" t="str">
        <f t="shared" si="2"/>
        <v/>
      </c>
      <c r="U63" t="str">
        <f t="shared" si="3"/>
        <v/>
      </c>
    </row>
    <row r="64" spans="1:21" x14ac:dyDescent="0.25">
      <c r="A64">
        <v>66</v>
      </c>
      <c r="B64" t="s">
        <v>31</v>
      </c>
      <c r="C64">
        <v>83300</v>
      </c>
      <c r="D64">
        <v>323</v>
      </c>
      <c r="E64" s="14">
        <f>IFERROR(IF(OR(HLOOKUP($A64,'Z-scores'!$C$2:$RO$15,3,FALSE)&gt;3,HLOOKUP($A64,'Z-scores'!$C$2:$RO$15,3,FALSE)&lt;-3),"",'Total-corrected counts'!E64),"")</f>
        <v>0.92963370108093168</v>
      </c>
      <c r="F64" s="14">
        <f>IFERROR(IF(OR(HLOOKUP($A64,'Z-scores'!$C$2:$RO$15,4,FALSE)&gt;3,HLOOKUP($A64,'Z-scores'!$C$2:$RO$15,4,FALSE)&lt;-3),"",'Total-corrected counts'!F64),"")</f>
        <v>0.37667988766568689</v>
      </c>
      <c r="G64" s="14">
        <f>IFERROR(IF(OR(HLOOKUP($A64,'Z-scores'!$C$2:$RO$15,5,FALSE)&gt;3,HLOOKUP($A64,'Z-scores'!$C$2:$RO$15,5,FALSE)&lt;-3),"",'Total-corrected counts'!G64),"")</f>
        <v>0</v>
      </c>
      <c r="H64" s="14">
        <f>IFERROR(IF(OR(HLOOKUP($A64,'Z-scores'!$C$2:$RO$15,6,FALSE)&gt;3,HLOOKUP($A64,'Z-scores'!$C$2:$RO$15,6,FALSE)&lt;-3),"",'Total-corrected counts'!H64),"")</f>
        <v>0.53409143798015779</v>
      </c>
      <c r="I64" s="14">
        <f>IFERROR(IF(OR(HLOOKUP($A64,'Z-scores'!$C$2:$RO$15,7,FALSE)&gt;3,HLOOKUP($A64,'Z-scores'!$C$2:$RO$15,7,FALSE)&lt;-3),"",'Total-corrected counts'!I64),"")</f>
        <v>0.54243105269840952</v>
      </c>
      <c r="J64" s="14">
        <f>IFERROR(IF(OR(HLOOKUP($A64,'Z-scores'!$C$2:$RO$15,8,FALSE)&gt;3,HLOOKUP($A64,'Z-scores'!$C$2:$RO$15,8,FALSE)&lt;-3),"",'Total-corrected counts'!J64),"")</f>
        <v>0.19552125967830233</v>
      </c>
      <c r="K64" s="14">
        <f>IFERROR(IF(OR(HLOOKUP($A64,'Z-scores'!$C$2:$RO$15,9,FALSE)&gt;3,HLOOKUP($A64,'Z-scores'!$C$2:$RO$15,9,FALSE)&lt;-3),"",'Total-corrected counts'!K64),"")</f>
        <v>0.32489500947139582</v>
      </c>
      <c r="L64" s="14">
        <f>IFERROR(IF(OR(HLOOKUP($A64,'Z-scores'!$C$2:$RO$15,10,FALSE)&gt;3,HLOOKUP($A64,'Z-scores'!$C$2:$RO$15,10,FALSE)&lt;-3),"",'Total-corrected counts'!L64),"")</f>
        <v>0.40310796239002711</v>
      </c>
      <c r="M64" s="14">
        <f>IFERROR(IF(OR(HLOOKUP($A64,'Z-scores'!$C$2:$RO$15,11,FALSE)&gt;3,HLOOKUP($A64,'Z-scores'!$C$2:$RO$15,11,FALSE)&lt;-3),"",'Total-corrected counts'!M64),"")</f>
        <v>1.451530137650034</v>
      </c>
      <c r="N64" s="14">
        <f>IFERROR(IF(OR(HLOOKUP($A64,'Z-scores'!$C$2:$RO$15,12,FALSE)&gt;3,HLOOKUP($A64,'Z-scores'!$C$2:$RO$15,12,FALSE)&lt;-3),"",'Total-corrected counts'!N64),"")</f>
        <v>0.38419178854083963</v>
      </c>
      <c r="O64" s="14">
        <f>IFERROR(IF(OR(HLOOKUP($A64,'Z-scores'!$C$2:$RO$15,13,FALSE)&gt;3,HLOOKUP($A64,'Z-scores'!$C$2:$RO$15,13,FALSE)&lt;-3),"",'Total-corrected counts'!O64),"")</f>
        <v>0.56275939690951293</v>
      </c>
      <c r="P64" s="14">
        <f>IFERROR(IF(OR(HLOOKUP($A64,'Z-scores'!$C$2:$RO$15,14,FALSE)&gt;3,HLOOKUP($A64,'Z-scores'!$C$2:$RO$15,14,FALSE)&lt;-3),"",'Total-corrected counts'!P64),"")</f>
        <v>9.1141252536005357E-2</v>
      </c>
      <c r="Q64">
        <f t="shared" si="0"/>
        <v>1</v>
      </c>
      <c r="R64">
        <f>SUMIFS(Tabel132[Cluster],Tabel132[ID],'Total-corrected counts Z&lt;3'!A64)</f>
        <v>91</v>
      </c>
      <c r="S64">
        <f t="shared" si="1"/>
        <v>0.49946102035824236</v>
      </c>
      <c r="T64">
        <f t="shared" si="2"/>
        <v>0.41475033551069768</v>
      </c>
      <c r="U64">
        <f t="shared" si="3"/>
        <v>0.5785461076052838</v>
      </c>
    </row>
    <row r="65" spans="1:21" x14ac:dyDescent="0.25">
      <c r="A65">
        <v>67</v>
      </c>
      <c r="B65" t="s">
        <v>32</v>
      </c>
      <c r="C65">
        <v>81700</v>
      </c>
      <c r="D65">
        <v>795</v>
      </c>
      <c r="E65" s="14">
        <f>IFERROR(IF(OR(HLOOKUP($A65,'Z-scores'!$C$2:$RO$15,3,FALSE)&gt;3,HLOOKUP($A65,'Z-scores'!$C$2:$RO$15,3,FALSE)&lt;-3),"",'Total-corrected counts'!E65),"")</f>
        <v>2.1962596188037011</v>
      </c>
      <c r="F65" s="14">
        <f>IFERROR(IF(OR(HLOOKUP($A65,'Z-scores'!$C$2:$RO$15,4,FALSE)&gt;3,HLOOKUP($A65,'Z-scores'!$C$2:$RO$15,4,FALSE)&lt;-3),"",'Total-corrected counts'!F65),"")</f>
        <v>0</v>
      </c>
      <c r="G65" s="14">
        <f>IFERROR(IF(OR(HLOOKUP($A65,'Z-scores'!$C$2:$RO$15,5,FALSE)&gt;3,HLOOKUP($A65,'Z-scores'!$C$2:$RO$15,5,FALSE)&lt;-3),"",'Total-corrected counts'!G65),"")</f>
        <v>0</v>
      </c>
      <c r="H65" s="14">
        <f>IFERROR(IF(OR(HLOOKUP($A65,'Z-scores'!$C$2:$RO$15,6,FALSE)&gt;3,HLOOKUP($A65,'Z-scores'!$C$2:$RO$15,6,FALSE)&lt;-3),"",'Total-corrected counts'!H65),"")</f>
        <v>0.50357192723843436</v>
      </c>
      <c r="I65" s="14">
        <f>IFERROR(IF(OR(HLOOKUP($A65,'Z-scores'!$C$2:$RO$15,7,FALSE)&gt;3,HLOOKUP($A65,'Z-scores'!$C$2:$RO$15,7,FALSE)&lt;-3),"",'Total-corrected counts'!I65),"")</f>
        <v>1.7752288997402494</v>
      </c>
      <c r="J65" s="14">
        <f>IFERROR(IF(OR(HLOOKUP($A65,'Z-scores'!$C$2:$RO$15,8,FALSE)&gt;3,HLOOKUP($A65,'Z-scores'!$C$2:$RO$15,8,FALSE)&lt;-3),"",'Total-corrected counts'!J65),"")</f>
        <v>4.3449168817400519E-2</v>
      </c>
      <c r="K65" s="14">
        <f>IFERROR(IF(OR(HLOOKUP($A65,'Z-scores'!$C$2:$RO$15,9,FALSE)&gt;3,HLOOKUP($A65,'Z-scores'!$C$2:$RO$15,9,FALSE)&lt;-3),"",'Total-corrected counts'!K65),"")</f>
        <v>1.4125869977017211E-2</v>
      </c>
      <c r="L65" s="14">
        <f>IFERROR(IF(OR(HLOOKUP($A65,'Z-scores'!$C$2:$RO$15,10,FALSE)&gt;3,HLOOKUP($A65,'Z-scores'!$C$2:$RO$15,10,FALSE)&lt;-3),"",'Total-corrected counts'!L65),"")</f>
        <v>0</v>
      </c>
      <c r="M65" s="14">
        <f>IFERROR(IF(OR(HLOOKUP($A65,'Z-scores'!$C$2:$RO$15,11,FALSE)&gt;3,HLOOKUP($A65,'Z-scores'!$C$2:$RO$15,11,FALSE)&lt;-3),"",'Total-corrected counts'!M65),"")</f>
        <v>0</v>
      </c>
      <c r="N65" s="14">
        <f>IFERROR(IF(OR(HLOOKUP($A65,'Z-scores'!$C$2:$RO$15,12,FALSE)&gt;3,HLOOKUP($A65,'Z-scores'!$C$2:$RO$15,12,FALSE)&lt;-3),"",'Total-corrected counts'!N65),"")</f>
        <v>1.1013497938170735</v>
      </c>
      <c r="O65" s="14">
        <f>IFERROR(IF(OR(HLOOKUP($A65,'Z-scores'!$C$2:$RO$15,13,FALSE)&gt;3,HLOOKUP($A65,'Z-scores'!$C$2:$RO$15,13,FALSE)&lt;-3),"",'Total-corrected counts'!O65),"")</f>
        <v>0.53462142706403737</v>
      </c>
      <c r="P65" s="14">
        <f>IFERROR(IF(OR(HLOOKUP($A65,'Z-scores'!$C$2:$RO$15,14,FALSE)&gt;3,HLOOKUP($A65,'Z-scores'!$C$2:$RO$15,14,FALSE)&lt;-3),"",'Total-corrected counts'!P65),"")</f>
        <v>1.2030645334752705</v>
      </c>
      <c r="Q65">
        <f t="shared" si="0"/>
        <v>1</v>
      </c>
      <c r="R65">
        <f>SUMIFS(Tabel132[Cluster],Tabel132[ID],'Total-corrected counts Z&lt;3'!A65)</f>
        <v>90</v>
      </c>
      <c r="S65">
        <f t="shared" si="1"/>
        <v>0.87055108198708719</v>
      </c>
      <c r="T65">
        <f t="shared" si="2"/>
        <v>0.64751935493954338</v>
      </c>
      <c r="U65">
        <f t="shared" si="3"/>
        <v>0.56780715087127631</v>
      </c>
    </row>
    <row r="66" spans="1:21" x14ac:dyDescent="0.25">
      <c r="A66">
        <v>68</v>
      </c>
      <c r="B66" t="s">
        <v>33</v>
      </c>
      <c r="C66">
        <v>700</v>
      </c>
      <c r="D66">
        <v>184</v>
      </c>
      <c r="E66" s="14">
        <f>IFERROR(IF(OR(HLOOKUP($A66,'Z-scores'!$C$2:$RO$15,3,FALSE)&gt;3,HLOOKUP($A66,'Z-scores'!$C$2:$RO$15,3,FALSE)&lt;-3),"",'Total-corrected counts'!E66),"")</f>
        <v>9.8889784952484092</v>
      </c>
      <c r="F66" s="14">
        <f>IFERROR(IF(OR(HLOOKUP($A66,'Z-scores'!$C$2:$RO$15,4,FALSE)&gt;3,HLOOKUP($A66,'Z-scores'!$C$2:$RO$15,4,FALSE)&lt;-3),"",'Total-corrected counts'!F66),"")</f>
        <v>9.0263661970259026</v>
      </c>
      <c r="G66" s="14">
        <f>IFERROR(IF(OR(HLOOKUP($A66,'Z-scores'!$C$2:$RO$15,5,FALSE)&gt;3,HLOOKUP($A66,'Z-scores'!$C$2:$RO$15,5,FALSE)&lt;-3),"",'Total-corrected counts'!G66),"")</f>
        <v>39.268207751854924</v>
      </c>
      <c r="H66" s="14">
        <f>IFERROR(IF(OR(HLOOKUP($A66,'Z-scores'!$C$2:$RO$15,6,FALSE)&gt;3,HLOOKUP($A66,'Z-scores'!$C$2:$RO$15,6,FALSE)&lt;-3),"",'Total-corrected counts'!H66),"")</f>
        <v>8.3318264324904607</v>
      </c>
      <c r="I66" s="14">
        <f>IFERROR(IF(OR(HLOOKUP($A66,'Z-scores'!$C$2:$RO$15,7,FALSE)&gt;3,HLOOKUP($A66,'Z-scores'!$C$2:$RO$15,7,FALSE)&lt;-3),"",'Total-corrected counts'!I66),"")</f>
        <v>2.2436920816161487</v>
      </c>
      <c r="J66" s="14">
        <f>IFERROR(IF(OR(HLOOKUP($A66,'Z-scores'!$C$2:$RO$15,8,FALSE)&gt;3,HLOOKUP($A66,'Z-scores'!$C$2:$RO$15,8,FALSE)&lt;-3),"",'Total-corrected counts'!J66),"")</f>
        <v>7.0822145172362854</v>
      </c>
      <c r="K66" s="14">
        <f>IFERROR(IF(OR(HLOOKUP($A66,'Z-scores'!$C$2:$RO$15,9,FALSE)&gt;3,HLOOKUP($A66,'Z-scores'!$C$2:$RO$15,9,FALSE)&lt;-3),"",'Total-corrected counts'!K66),"")</f>
        <v>4.1812575131970942</v>
      </c>
      <c r="L66" s="14">
        <f>IFERROR(IF(OR(HLOOKUP($A66,'Z-scores'!$C$2:$RO$15,10,FALSE)&gt;3,HLOOKUP($A66,'Z-scores'!$C$2:$RO$15,10,FALSE)&lt;-3),"",'Total-corrected counts'!L66),"")</f>
        <v>14.350643461084964</v>
      </c>
      <c r="M66" s="14">
        <f>IFERROR(IF(OR(HLOOKUP($A66,'Z-scores'!$C$2:$RO$15,11,FALSE)&gt;3,HLOOKUP($A66,'Z-scores'!$C$2:$RO$15,11,FALSE)&lt;-3),"",'Total-corrected counts'!M66),"")</f>
        <v>10.406040000899539</v>
      </c>
      <c r="N66" s="14">
        <f>IFERROR(IF(OR(HLOOKUP($A66,'Z-scores'!$C$2:$RO$15,12,FALSE)&gt;3,HLOOKUP($A66,'Z-scores'!$C$2:$RO$15,12,FALSE)&lt;-3),"",'Total-corrected counts'!N66),"")</f>
        <v>3.466263692168464</v>
      </c>
      <c r="O66" s="14">
        <f>IFERROR(IF(OR(HLOOKUP($A66,'Z-scores'!$C$2:$RO$15,13,FALSE)&gt;3,HLOOKUP($A66,'Z-scores'!$C$2:$RO$15,13,FALSE)&lt;-3),"",'Total-corrected counts'!O66),"")</f>
        <v>7.6066311815602505</v>
      </c>
      <c r="P66" s="14">
        <f>IFERROR(IF(OR(HLOOKUP($A66,'Z-scores'!$C$2:$RO$15,14,FALSE)&gt;3,HLOOKUP($A66,'Z-scores'!$C$2:$RO$15,14,FALSE)&lt;-3),"",'Total-corrected counts'!P66),"")</f>
        <v>10.171363783018196</v>
      </c>
      <c r="Q66">
        <f t="shared" si="0"/>
        <v>1</v>
      </c>
      <c r="R66">
        <f>SUMIFS(Tabel132[Cluster],Tabel132[ID],'Total-corrected counts Z&lt;3'!A66)</f>
        <v>1</v>
      </c>
      <c r="S66">
        <f t="shared" si="1"/>
        <v>0.71283733812044059</v>
      </c>
      <c r="T66">
        <f t="shared" si="2"/>
        <v>11.431791855524173</v>
      </c>
      <c r="U66">
        <f t="shared" si="3"/>
        <v>9.2001884237462814</v>
      </c>
    </row>
    <row r="67" spans="1:21" x14ac:dyDescent="0.25">
      <c r="A67">
        <v>69</v>
      </c>
      <c r="B67" t="s">
        <v>541</v>
      </c>
      <c r="C67">
        <v>92000</v>
      </c>
      <c r="D67">
        <v>445</v>
      </c>
      <c r="E67" s="14" t="str">
        <f>IFERROR(IF(OR(HLOOKUP($A67,'Z-scores'!$C$2:$RO$15,3,FALSE)&gt;3,HLOOKUP($A67,'Z-scores'!$C$2:$RO$15,3,FALSE)&lt;-3),"",'Total-corrected counts'!E67),"")</f>
        <v/>
      </c>
      <c r="F67" s="14" t="str">
        <f>IFERROR(IF(OR(HLOOKUP($A67,'Z-scores'!$C$2:$RO$15,4,FALSE)&gt;3,HLOOKUP($A67,'Z-scores'!$C$2:$RO$15,4,FALSE)&lt;-3),"",'Total-corrected counts'!F67),"")</f>
        <v/>
      </c>
      <c r="G67" s="14" t="str">
        <f>IFERROR(IF(OR(HLOOKUP($A67,'Z-scores'!$C$2:$RO$15,5,FALSE)&gt;3,HLOOKUP($A67,'Z-scores'!$C$2:$RO$15,5,FALSE)&lt;-3),"",'Total-corrected counts'!G67),"")</f>
        <v/>
      </c>
      <c r="H67" s="14" t="str">
        <f>IFERROR(IF(OR(HLOOKUP($A67,'Z-scores'!$C$2:$RO$15,6,FALSE)&gt;3,HLOOKUP($A67,'Z-scores'!$C$2:$RO$15,6,FALSE)&lt;-3),"",'Total-corrected counts'!H67),"")</f>
        <v/>
      </c>
      <c r="I67" s="14" t="str">
        <f>IFERROR(IF(OR(HLOOKUP($A67,'Z-scores'!$C$2:$RO$15,7,FALSE)&gt;3,HLOOKUP($A67,'Z-scores'!$C$2:$RO$15,7,FALSE)&lt;-3),"",'Total-corrected counts'!I67),"")</f>
        <v/>
      </c>
      <c r="J67" s="14" t="str">
        <f>IFERROR(IF(OR(HLOOKUP($A67,'Z-scores'!$C$2:$RO$15,8,FALSE)&gt;3,HLOOKUP($A67,'Z-scores'!$C$2:$RO$15,8,FALSE)&lt;-3),"",'Total-corrected counts'!J67),"")</f>
        <v/>
      </c>
      <c r="K67" s="14" t="str">
        <f>IFERROR(IF(OR(HLOOKUP($A67,'Z-scores'!$C$2:$RO$15,9,FALSE)&gt;3,HLOOKUP($A67,'Z-scores'!$C$2:$RO$15,9,FALSE)&lt;-3),"",'Total-corrected counts'!K67),"")</f>
        <v/>
      </c>
      <c r="L67" s="14" t="str">
        <f>IFERROR(IF(OR(HLOOKUP($A67,'Z-scores'!$C$2:$RO$15,10,FALSE)&gt;3,HLOOKUP($A67,'Z-scores'!$C$2:$RO$15,10,FALSE)&lt;-3),"",'Total-corrected counts'!L67),"")</f>
        <v/>
      </c>
      <c r="M67" s="14" t="str">
        <f>IFERROR(IF(OR(HLOOKUP($A67,'Z-scores'!$C$2:$RO$15,11,FALSE)&gt;3,HLOOKUP($A67,'Z-scores'!$C$2:$RO$15,11,FALSE)&lt;-3),"",'Total-corrected counts'!M67),"")</f>
        <v/>
      </c>
      <c r="N67" s="14" t="str">
        <f>IFERROR(IF(OR(HLOOKUP($A67,'Z-scores'!$C$2:$RO$15,12,FALSE)&gt;3,HLOOKUP($A67,'Z-scores'!$C$2:$RO$15,12,FALSE)&lt;-3),"",'Total-corrected counts'!N67),"")</f>
        <v/>
      </c>
      <c r="O67" s="14" t="str">
        <f>IFERROR(IF(OR(HLOOKUP($A67,'Z-scores'!$C$2:$RO$15,13,FALSE)&gt;3,HLOOKUP($A67,'Z-scores'!$C$2:$RO$15,13,FALSE)&lt;-3),"",'Total-corrected counts'!O67),"")</f>
        <v/>
      </c>
      <c r="P67" s="14" t="str">
        <f>IFERROR(IF(OR(HLOOKUP($A67,'Z-scores'!$C$2:$RO$15,14,FALSE)&gt;3,HLOOKUP($A67,'Z-scores'!$C$2:$RO$15,14,FALSE)&lt;-3),"",'Total-corrected counts'!P67),"")</f>
        <v/>
      </c>
      <c r="Q67">
        <f t="shared" ref="Q67:Q130" si="4">IF(AND(T67=0,U67=0),0,1)</f>
        <v>1</v>
      </c>
      <c r="R67">
        <f>SUMIFS(Tabel132[Cluster],Tabel132[ID],'Total-corrected counts Z&lt;3'!A67)</f>
        <v>96</v>
      </c>
      <c r="S67" t="str">
        <f t="shared" ref="S67:S130" si="5">IFERROR(_xlfn.T.TEST(E67:K67,L67:P67,2,2),"")</f>
        <v/>
      </c>
      <c r="T67" t="str">
        <f t="shared" si="2"/>
        <v/>
      </c>
      <c r="U67" t="str">
        <f t="shared" si="3"/>
        <v/>
      </c>
    </row>
    <row r="68" spans="1:21" x14ac:dyDescent="0.25">
      <c r="A68">
        <v>70</v>
      </c>
      <c r="B68" t="s">
        <v>542</v>
      </c>
      <c r="C68">
        <v>115500</v>
      </c>
      <c r="D68">
        <v>824</v>
      </c>
      <c r="E68" s="14" t="str">
        <f>IFERROR(IF(OR(HLOOKUP($A68,'Z-scores'!$C$2:$RO$15,3,FALSE)&gt;3,HLOOKUP($A68,'Z-scores'!$C$2:$RO$15,3,FALSE)&lt;-3),"",'Total-corrected counts'!E68),"")</f>
        <v/>
      </c>
      <c r="F68" s="14" t="str">
        <f>IFERROR(IF(OR(HLOOKUP($A68,'Z-scores'!$C$2:$RO$15,4,FALSE)&gt;3,HLOOKUP($A68,'Z-scores'!$C$2:$RO$15,4,FALSE)&lt;-3),"",'Total-corrected counts'!F68),"")</f>
        <v/>
      </c>
      <c r="G68" s="14" t="str">
        <f>IFERROR(IF(OR(HLOOKUP($A68,'Z-scores'!$C$2:$RO$15,5,FALSE)&gt;3,HLOOKUP($A68,'Z-scores'!$C$2:$RO$15,5,FALSE)&lt;-3),"",'Total-corrected counts'!G68),"")</f>
        <v/>
      </c>
      <c r="H68" s="14" t="str">
        <f>IFERROR(IF(OR(HLOOKUP($A68,'Z-scores'!$C$2:$RO$15,6,FALSE)&gt;3,HLOOKUP($A68,'Z-scores'!$C$2:$RO$15,6,FALSE)&lt;-3),"",'Total-corrected counts'!H68),"")</f>
        <v/>
      </c>
      <c r="I68" s="14" t="str">
        <f>IFERROR(IF(OR(HLOOKUP($A68,'Z-scores'!$C$2:$RO$15,7,FALSE)&gt;3,HLOOKUP($A68,'Z-scores'!$C$2:$RO$15,7,FALSE)&lt;-3),"",'Total-corrected counts'!I68),"")</f>
        <v/>
      </c>
      <c r="J68" s="14" t="str">
        <f>IFERROR(IF(OR(HLOOKUP($A68,'Z-scores'!$C$2:$RO$15,8,FALSE)&gt;3,HLOOKUP($A68,'Z-scores'!$C$2:$RO$15,8,FALSE)&lt;-3),"",'Total-corrected counts'!J68),"")</f>
        <v/>
      </c>
      <c r="K68" s="14" t="str">
        <f>IFERROR(IF(OR(HLOOKUP($A68,'Z-scores'!$C$2:$RO$15,9,FALSE)&gt;3,HLOOKUP($A68,'Z-scores'!$C$2:$RO$15,9,FALSE)&lt;-3),"",'Total-corrected counts'!K68),"")</f>
        <v/>
      </c>
      <c r="L68" s="14" t="str">
        <f>IFERROR(IF(OR(HLOOKUP($A68,'Z-scores'!$C$2:$RO$15,10,FALSE)&gt;3,HLOOKUP($A68,'Z-scores'!$C$2:$RO$15,10,FALSE)&lt;-3),"",'Total-corrected counts'!L68),"")</f>
        <v/>
      </c>
      <c r="M68" s="14" t="str">
        <f>IFERROR(IF(OR(HLOOKUP($A68,'Z-scores'!$C$2:$RO$15,11,FALSE)&gt;3,HLOOKUP($A68,'Z-scores'!$C$2:$RO$15,11,FALSE)&lt;-3),"",'Total-corrected counts'!M68),"")</f>
        <v/>
      </c>
      <c r="N68" s="14" t="str">
        <f>IFERROR(IF(OR(HLOOKUP($A68,'Z-scores'!$C$2:$RO$15,12,FALSE)&gt;3,HLOOKUP($A68,'Z-scores'!$C$2:$RO$15,12,FALSE)&lt;-3),"",'Total-corrected counts'!N68),"")</f>
        <v/>
      </c>
      <c r="O68" s="14" t="str">
        <f>IFERROR(IF(OR(HLOOKUP($A68,'Z-scores'!$C$2:$RO$15,13,FALSE)&gt;3,HLOOKUP($A68,'Z-scores'!$C$2:$RO$15,13,FALSE)&lt;-3),"",'Total-corrected counts'!O68),"")</f>
        <v/>
      </c>
      <c r="P68" s="14" t="str">
        <f>IFERROR(IF(OR(HLOOKUP($A68,'Z-scores'!$C$2:$RO$15,14,FALSE)&gt;3,HLOOKUP($A68,'Z-scores'!$C$2:$RO$15,14,FALSE)&lt;-3),"",'Total-corrected counts'!P68),"")</f>
        <v/>
      </c>
      <c r="Q68">
        <f t="shared" si="4"/>
        <v>1</v>
      </c>
      <c r="R68">
        <f>SUMIFS(Tabel132[Cluster],Tabel132[ID],'Total-corrected counts Z&lt;3'!A68)</f>
        <v>0</v>
      </c>
      <c r="S68" t="str">
        <f t="shared" si="5"/>
        <v/>
      </c>
      <c r="T68" t="str">
        <f t="shared" ref="T68:T131" si="6">IFERROR(AVERAGE(E68:K68),"")</f>
        <v/>
      </c>
      <c r="U68" t="str">
        <f t="shared" ref="U68:U131" si="7">IFERROR(AVERAGE(L68:P68),"")</f>
        <v/>
      </c>
    </row>
    <row r="69" spans="1:21" x14ac:dyDescent="0.25">
      <c r="A69">
        <v>71</v>
      </c>
      <c r="B69" t="s">
        <v>543</v>
      </c>
      <c r="C69">
        <v>70600</v>
      </c>
      <c r="D69">
        <v>38</v>
      </c>
      <c r="E69" s="14" t="str">
        <f>IFERROR(IF(OR(HLOOKUP($A69,'Z-scores'!$C$2:$RO$15,3,FALSE)&gt;3,HLOOKUP($A69,'Z-scores'!$C$2:$RO$15,3,FALSE)&lt;-3),"",'Total-corrected counts'!E69),"")</f>
        <v/>
      </c>
      <c r="F69" s="14" t="str">
        <f>IFERROR(IF(OR(HLOOKUP($A69,'Z-scores'!$C$2:$RO$15,4,FALSE)&gt;3,HLOOKUP($A69,'Z-scores'!$C$2:$RO$15,4,FALSE)&lt;-3),"",'Total-corrected counts'!F69),"")</f>
        <v/>
      </c>
      <c r="G69" s="14" t="str">
        <f>IFERROR(IF(OR(HLOOKUP($A69,'Z-scores'!$C$2:$RO$15,5,FALSE)&gt;3,HLOOKUP($A69,'Z-scores'!$C$2:$RO$15,5,FALSE)&lt;-3),"",'Total-corrected counts'!G69),"")</f>
        <v/>
      </c>
      <c r="H69" s="14" t="str">
        <f>IFERROR(IF(OR(HLOOKUP($A69,'Z-scores'!$C$2:$RO$15,6,FALSE)&gt;3,HLOOKUP($A69,'Z-scores'!$C$2:$RO$15,6,FALSE)&lt;-3),"",'Total-corrected counts'!H69),"")</f>
        <v/>
      </c>
      <c r="I69" s="14" t="str">
        <f>IFERROR(IF(OR(HLOOKUP($A69,'Z-scores'!$C$2:$RO$15,7,FALSE)&gt;3,HLOOKUP($A69,'Z-scores'!$C$2:$RO$15,7,FALSE)&lt;-3),"",'Total-corrected counts'!I69),"")</f>
        <v/>
      </c>
      <c r="J69" s="14" t="str">
        <f>IFERROR(IF(OR(HLOOKUP($A69,'Z-scores'!$C$2:$RO$15,8,FALSE)&gt;3,HLOOKUP($A69,'Z-scores'!$C$2:$RO$15,8,FALSE)&lt;-3),"",'Total-corrected counts'!J69),"")</f>
        <v/>
      </c>
      <c r="K69" s="14" t="str">
        <f>IFERROR(IF(OR(HLOOKUP($A69,'Z-scores'!$C$2:$RO$15,9,FALSE)&gt;3,HLOOKUP($A69,'Z-scores'!$C$2:$RO$15,9,FALSE)&lt;-3),"",'Total-corrected counts'!K69),"")</f>
        <v/>
      </c>
      <c r="L69" s="14" t="str">
        <f>IFERROR(IF(OR(HLOOKUP($A69,'Z-scores'!$C$2:$RO$15,10,FALSE)&gt;3,HLOOKUP($A69,'Z-scores'!$C$2:$RO$15,10,FALSE)&lt;-3),"",'Total-corrected counts'!L69),"")</f>
        <v/>
      </c>
      <c r="M69" s="14" t="str">
        <f>IFERROR(IF(OR(HLOOKUP($A69,'Z-scores'!$C$2:$RO$15,11,FALSE)&gt;3,HLOOKUP($A69,'Z-scores'!$C$2:$RO$15,11,FALSE)&lt;-3),"",'Total-corrected counts'!M69),"")</f>
        <v/>
      </c>
      <c r="N69" s="14" t="str">
        <f>IFERROR(IF(OR(HLOOKUP($A69,'Z-scores'!$C$2:$RO$15,12,FALSE)&gt;3,HLOOKUP($A69,'Z-scores'!$C$2:$RO$15,12,FALSE)&lt;-3),"",'Total-corrected counts'!N69),"")</f>
        <v/>
      </c>
      <c r="O69" s="14" t="str">
        <f>IFERROR(IF(OR(HLOOKUP($A69,'Z-scores'!$C$2:$RO$15,13,FALSE)&gt;3,HLOOKUP($A69,'Z-scores'!$C$2:$RO$15,13,FALSE)&lt;-3),"",'Total-corrected counts'!O69),"")</f>
        <v/>
      </c>
      <c r="P69" s="14" t="str">
        <f>IFERROR(IF(OR(HLOOKUP($A69,'Z-scores'!$C$2:$RO$15,14,FALSE)&gt;3,HLOOKUP($A69,'Z-scores'!$C$2:$RO$15,14,FALSE)&lt;-3),"",'Total-corrected counts'!P69),"")</f>
        <v/>
      </c>
      <c r="Q69">
        <f t="shared" si="4"/>
        <v>1</v>
      </c>
      <c r="R69">
        <f>SUMIFS(Tabel132[Cluster],Tabel132[ID],'Total-corrected counts Z&lt;3'!A69)</f>
        <v>83</v>
      </c>
      <c r="S69" t="str">
        <f t="shared" si="5"/>
        <v/>
      </c>
      <c r="T69" t="str">
        <f t="shared" si="6"/>
        <v/>
      </c>
      <c r="U69" t="str">
        <f t="shared" si="7"/>
        <v/>
      </c>
    </row>
    <row r="70" spans="1:21" x14ac:dyDescent="0.25">
      <c r="A70">
        <v>72</v>
      </c>
      <c r="B70" t="s">
        <v>34</v>
      </c>
      <c r="C70">
        <v>72000</v>
      </c>
      <c r="D70">
        <v>141</v>
      </c>
      <c r="E70" s="14">
        <f>IFERROR(IF(OR(HLOOKUP($A70,'Z-scores'!$C$2:$RO$15,3,FALSE)&gt;3,HLOOKUP($A70,'Z-scores'!$C$2:$RO$15,3,FALSE)&lt;-3),"",'Total-corrected counts'!E70),"")</f>
        <v>0</v>
      </c>
      <c r="F70" s="14">
        <f>IFERROR(IF(OR(HLOOKUP($A70,'Z-scores'!$C$2:$RO$15,4,FALSE)&gt;3,HLOOKUP($A70,'Z-scores'!$C$2:$RO$15,4,FALSE)&lt;-3),"",'Total-corrected counts'!F70),"")</f>
        <v>0</v>
      </c>
      <c r="G70" s="14">
        <f>IFERROR(IF(OR(HLOOKUP($A70,'Z-scores'!$C$2:$RO$15,5,FALSE)&gt;3,HLOOKUP($A70,'Z-scores'!$C$2:$RO$15,5,FALSE)&lt;-3),"",'Total-corrected counts'!G70),"")</f>
        <v>0</v>
      </c>
      <c r="H70" s="14">
        <f>IFERROR(IF(OR(HLOOKUP($A70,'Z-scores'!$C$2:$RO$15,6,FALSE)&gt;3,HLOOKUP($A70,'Z-scores'!$C$2:$RO$15,6,FALSE)&lt;-3),"",'Total-corrected counts'!H70),"")</f>
        <v>0</v>
      </c>
      <c r="I70" s="14">
        <f>IFERROR(IF(OR(HLOOKUP($A70,'Z-scores'!$C$2:$RO$15,7,FALSE)&gt;3,HLOOKUP($A70,'Z-scores'!$C$2:$RO$15,7,FALSE)&lt;-3),"",'Total-corrected counts'!I70),"")</f>
        <v>3.6983935411255199E-2</v>
      </c>
      <c r="J70" s="14">
        <f>IFERROR(IF(OR(HLOOKUP($A70,'Z-scores'!$C$2:$RO$15,8,FALSE)&gt;3,HLOOKUP($A70,'Z-scores'!$C$2:$RO$15,8,FALSE)&lt;-3),"",'Total-corrected counts'!J70),"")</f>
        <v>0</v>
      </c>
      <c r="K70" s="14">
        <f>IFERROR(IF(OR(HLOOKUP($A70,'Z-scores'!$C$2:$RO$15,9,FALSE)&gt;3,HLOOKUP($A70,'Z-scores'!$C$2:$RO$15,9,FALSE)&lt;-3),"",'Total-corrected counts'!K70),"")</f>
        <v>0</v>
      </c>
      <c r="L70" s="14">
        <f>IFERROR(IF(OR(HLOOKUP($A70,'Z-scores'!$C$2:$RO$15,10,FALSE)&gt;3,HLOOKUP($A70,'Z-scores'!$C$2:$RO$15,10,FALSE)&lt;-3),"",'Total-corrected counts'!L70),"")</f>
        <v>0</v>
      </c>
      <c r="M70" s="14">
        <f>IFERROR(IF(OR(HLOOKUP($A70,'Z-scores'!$C$2:$RO$15,11,FALSE)&gt;3,HLOOKUP($A70,'Z-scores'!$C$2:$RO$15,11,FALSE)&lt;-3),"",'Total-corrected counts'!M70),"")</f>
        <v>0</v>
      </c>
      <c r="N70" s="14">
        <f>IFERROR(IF(OR(HLOOKUP($A70,'Z-scores'!$C$2:$RO$15,12,FALSE)&gt;3,HLOOKUP($A70,'Z-scores'!$C$2:$RO$15,12,FALSE)&lt;-3),"",'Total-corrected counts'!N70),"")</f>
        <v>8.5375953009075467E-2</v>
      </c>
      <c r="O70" s="14">
        <f>IFERROR(IF(OR(HLOOKUP($A70,'Z-scores'!$C$2:$RO$15,13,FALSE)&gt;3,HLOOKUP($A70,'Z-scores'!$C$2:$RO$15,13,FALSE)&lt;-3),"",'Total-corrected counts'!O70),"")</f>
        <v>9.3793232818252161E-3</v>
      </c>
      <c r="P70" s="14">
        <f>IFERROR(IF(OR(HLOOKUP($A70,'Z-scores'!$C$2:$RO$15,14,FALSE)&gt;3,HLOOKUP($A70,'Z-scores'!$C$2:$RO$15,14,FALSE)&lt;-3),"",'Total-corrected counts'!P70),"")</f>
        <v>0.10025537778960589</v>
      </c>
      <c r="Q70">
        <f t="shared" si="4"/>
        <v>1</v>
      </c>
      <c r="R70">
        <f>SUMIFS(Tabel132[Cluster],Tabel132[ID],'Total-corrected counts Z&lt;3'!A70)</f>
        <v>83</v>
      </c>
      <c r="S70">
        <f t="shared" si="5"/>
        <v>0.11308786240738089</v>
      </c>
      <c r="T70">
        <f t="shared" si="6"/>
        <v>5.2834193444650287E-3</v>
      </c>
      <c r="U70">
        <f t="shared" si="7"/>
        <v>3.9002130816101307E-2</v>
      </c>
    </row>
    <row r="71" spans="1:21" x14ac:dyDescent="0.25">
      <c r="A71">
        <v>73</v>
      </c>
      <c r="B71" t="s">
        <v>35</v>
      </c>
      <c r="C71">
        <v>115800</v>
      </c>
      <c r="D71">
        <v>997</v>
      </c>
      <c r="E71" s="14">
        <f>IFERROR(IF(OR(HLOOKUP($A71,'Z-scores'!$C$2:$RO$15,3,FALSE)&gt;3,HLOOKUP($A71,'Z-scores'!$C$2:$RO$15,3,FALSE)&lt;-3),"",'Total-corrected counts'!E71),"")</f>
        <v>2.7656602607157716</v>
      </c>
      <c r="F71" s="14">
        <f>IFERROR(IF(OR(HLOOKUP($A71,'Z-scores'!$C$2:$RO$15,4,FALSE)&gt;3,HLOOKUP($A71,'Z-scores'!$C$2:$RO$15,4,FALSE)&lt;-3),"",'Total-corrected counts'!F71),"")</f>
        <v>1.1858440907993846</v>
      </c>
      <c r="G71" s="14">
        <f>IFERROR(IF(OR(HLOOKUP($A71,'Z-scores'!$C$2:$RO$15,5,FALSE)&gt;3,HLOOKUP($A71,'Z-scores'!$C$2:$RO$15,5,FALSE)&lt;-3),"",'Total-corrected counts'!G71),"")</f>
        <v>0.48214716202823238</v>
      </c>
      <c r="H71" s="14">
        <f>IFERROR(IF(OR(HLOOKUP($A71,'Z-scores'!$C$2:$RO$15,6,FALSE)&gt;3,HLOOKUP($A71,'Z-scores'!$C$2:$RO$15,6,FALSE)&lt;-3),"",'Total-corrected counts'!H71),"")</f>
        <v>7.3246825780135918</v>
      </c>
      <c r="I71" s="14">
        <f>IFERROR(IF(OR(HLOOKUP($A71,'Z-scores'!$C$2:$RO$15,7,FALSE)&gt;3,HLOOKUP($A71,'Z-scores'!$C$2:$RO$15,7,FALSE)&lt;-3),"",'Total-corrected counts'!I71),"")</f>
        <v>2.0094604906781992</v>
      </c>
      <c r="J71" s="14">
        <f>IFERROR(IF(OR(HLOOKUP($A71,'Z-scores'!$C$2:$RO$15,8,FALSE)&gt;3,HLOOKUP($A71,'Z-scores'!$C$2:$RO$15,8,FALSE)&lt;-3),"",'Total-corrected counts'!J71),"")</f>
        <v>3.2152384924876385</v>
      </c>
      <c r="K71" s="14">
        <f>IFERROR(IF(OR(HLOOKUP($A71,'Z-scores'!$C$2:$RO$15,9,FALSE)&gt;3,HLOOKUP($A71,'Z-scores'!$C$2:$RO$15,9,FALSE)&lt;-3),"",'Total-corrected counts'!K71),"")</f>
        <v>2.5285307258860805</v>
      </c>
      <c r="L71" s="14">
        <f>IFERROR(IF(OR(HLOOKUP($A71,'Z-scores'!$C$2:$RO$15,10,FALSE)&gt;3,HLOOKUP($A71,'Z-scores'!$C$2:$RO$15,10,FALSE)&lt;-3),"",'Total-corrected counts'!L71),"")</f>
        <v>10.359874633423695</v>
      </c>
      <c r="M71" s="14">
        <f>IFERROR(IF(OR(HLOOKUP($A71,'Z-scores'!$C$2:$RO$15,11,FALSE)&gt;3,HLOOKUP($A71,'Z-scores'!$C$2:$RO$15,11,FALSE)&lt;-3),"",'Total-corrected counts'!M71),"")</f>
        <v>1.9830763852401874</v>
      </c>
      <c r="N71" s="14">
        <f>IFERROR(IF(OR(HLOOKUP($A71,'Z-scores'!$C$2:$RO$15,12,FALSE)&gt;3,HLOOKUP($A71,'Z-scores'!$C$2:$RO$15,12,FALSE)&lt;-3),"",'Total-corrected counts'!N71),"")</f>
        <v>2.7576432821931376</v>
      </c>
      <c r="O71" s="14">
        <f>IFERROR(IF(OR(HLOOKUP($A71,'Z-scores'!$C$2:$RO$15,13,FALSE)&gt;3,HLOOKUP($A71,'Z-scores'!$C$2:$RO$15,13,FALSE)&lt;-3),"",'Total-corrected counts'!O71),"")</f>
        <v>2.7575210448566136</v>
      </c>
      <c r="P71" s="14">
        <f>IFERROR(IF(OR(HLOOKUP($A71,'Z-scores'!$C$2:$RO$15,14,FALSE)&gt;3,HLOOKUP($A71,'Z-scores'!$C$2:$RO$15,14,FALSE)&lt;-3),"",'Total-corrected counts'!P71),"")</f>
        <v>2.7433517013337609</v>
      </c>
      <c r="Q71">
        <f t="shared" si="4"/>
        <v>1</v>
      </c>
      <c r="R71">
        <f>SUMIFS(Tabel132[Cluster],Tabel132[ID],'Total-corrected counts Z&lt;3'!A71)</f>
        <v>0</v>
      </c>
      <c r="S71">
        <f t="shared" si="5"/>
        <v>0.43523590865203465</v>
      </c>
      <c r="T71">
        <f t="shared" si="6"/>
        <v>2.7873662572298428</v>
      </c>
      <c r="U71">
        <f t="shared" si="7"/>
        <v>4.120293409409479</v>
      </c>
    </row>
    <row r="72" spans="1:21" x14ac:dyDescent="0.25">
      <c r="A72">
        <v>74</v>
      </c>
      <c r="B72" t="s">
        <v>36</v>
      </c>
      <c r="C72">
        <v>16000</v>
      </c>
      <c r="D72">
        <v>409</v>
      </c>
      <c r="E72" s="14">
        <f>IFERROR(IF(OR(HLOOKUP($A72,'Z-scores'!$C$2:$RO$15,3,FALSE)&gt;3,HLOOKUP($A72,'Z-scores'!$C$2:$RO$15,3,FALSE)&lt;-3),"",'Total-corrected counts'!E72),"")</f>
        <v>4.3227967100263314</v>
      </c>
      <c r="F72" s="14">
        <f>IFERROR(IF(OR(HLOOKUP($A72,'Z-scores'!$C$2:$RO$15,4,FALSE)&gt;3,HLOOKUP($A72,'Z-scores'!$C$2:$RO$15,4,FALSE)&lt;-3),"",'Total-corrected counts'!F72),"")</f>
        <v>7.073211223944563</v>
      </c>
      <c r="G72" s="14">
        <f>IFERROR(IF(OR(HLOOKUP($A72,'Z-scores'!$C$2:$RO$15,5,FALSE)&gt;3,HLOOKUP($A72,'Z-scores'!$C$2:$RO$15,5,FALSE)&lt;-3),"",'Total-corrected counts'!G72),"")</f>
        <v>5.1429030616344793</v>
      </c>
      <c r="H72" s="14">
        <f>IFERROR(IF(OR(HLOOKUP($A72,'Z-scores'!$C$2:$RO$15,6,FALSE)&gt;3,HLOOKUP($A72,'Z-scores'!$C$2:$RO$15,6,FALSE)&lt;-3),"",'Total-corrected counts'!H72),"")</f>
        <v>2.5407492692484648</v>
      </c>
      <c r="I72" s="14">
        <f>IFERROR(IF(OR(HLOOKUP($A72,'Z-scores'!$C$2:$RO$15,7,FALSE)&gt;3,HLOOKUP($A72,'Z-scores'!$C$2:$RO$15,7,FALSE)&lt;-3),"",'Total-corrected counts'!I72),"")</f>
        <v>2.6381873926695372</v>
      </c>
      <c r="J72" s="14">
        <f>IFERROR(IF(OR(HLOOKUP($A72,'Z-scores'!$C$2:$RO$15,8,FALSE)&gt;3,HLOOKUP($A72,'Z-scores'!$C$2:$RO$15,8,FALSE)&lt;-3),"",'Total-corrected counts'!J72),"")</f>
        <v>11.427131398976337</v>
      </c>
      <c r="K72" s="14">
        <f>IFERROR(IF(OR(HLOOKUP($A72,'Z-scores'!$C$2:$RO$15,9,FALSE)&gt;3,HLOOKUP($A72,'Z-scores'!$C$2:$RO$15,9,FALSE)&lt;-3),"",'Total-corrected counts'!K72),"")</f>
        <v>4.8310475321398858</v>
      </c>
      <c r="L72" s="14">
        <f>IFERROR(IF(OR(HLOOKUP($A72,'Z-scores'!$C$2:$RO$15,10,FALSE)&gt;3,HLOOKUP($A72,'Z-scores'!$C$2:$RO$15,10,FALSE)&lt;-3),"",'Total-corrected counts'!L72),"")</f>
        <v>13.423495147587904</v>
      </c>
      <c r="M72" s="14">
        <f>IFERROR(IF(OR(HLOOKUP($A72,'Z-scores'!$C$2:$RO$15,11,FALSE)&gt;3,HLOOKUP($A72,'Z-scores'!$C$2:$RO$15,11,FALSE)&lt;-3),"",'Total-corrected counts'!M72),"")</f>
        <v>6.3172227117445141</v>
      </c>
      <c r="N72" s="14">
        <f>IFERROR(IF(OR(HLOOKUP($A72,'Z-scores'!$C$2:$RO$15,12,FALSE)&gt;3,HLOOKUP($A72,'Z-scores'!$C$2:$RO$15,12,FALSE)&lt;-3),"",'Total-corrected counts'!N72),"")</f>
        <v>2.7405680915913222</v>
      </c>
      <c r="O72" s="14">
        <f>IFERROR(IF(OR(HLOOKUP($A72,'Z-scores'!$C$2:$RO$15,13,FALSE)&gt;3,HLOOKUP($A72,'Z-scores'!$C$2:$RO$15,13,FALSE)&lt;-3),"",'Total-corrected counts'!O72),"")</f>
        <v>9.679461626843624</v>
      </c>
      <c r="P72" s="14">
        <f>IFERROR(IF(OR(HLOOKUP($A72,'Z-scores'!$C$2:$RO$15,14,FALSE)&gt;3,HLOOKUP($A72,'Z-scores'!$C$2:$RO$15,14,FALSE)&lt;-3),"",'Total-corrected counts'!P72),"")</f>
        <v>3.2628568407889915</v>
      </c>
      <c r="Q72">
        <f t="shared" si="4"/>
        <v>1</v>
      </c>
      <c r="R72">
        <f>SUMIFS(Tabel132[Cluster],Tabel132[ID],'Total-corrected counts Z&lt;3'!A72)</f>
        <v>19</v>
      </c>
      <c r="S72">
        <f t="shared" si="5"/>
        <v>0.46224540106510259</v>
      </c>
      <c r="T72">
        <f t="shared" si="6"/>
        <v>5.425146655519943</v>
      </c>
      <c r="U72">
        <f t="shared" si="7"/>
        <v>7.0847208837112703</v>
      </c>
    </row>
    <row r="73" spans="1:21" x14ac:dyDescent="0.25">
      <c r="A73">
        <v>75</v>
      </c>
      <c r="B73" t="s">
        <v>544</v>
      </c>
      <c r="C73">
        <v>83400</v>
      </c>
      <c r="D73">
        <v>323</v>
      </c>
      <c r="E73" s="14" t="str">
        <f>IFERROR(IF(OR(HLOOKUP($A73,'Z-scores'!$C$2:$RO$15,3,FALSE)&gt;3,HLOOKUP($A73,'Z-scores'!$C$2:$RO$15,3,FALSE)&lt;-3),"",'Total-corrected counts'!E73),"")</f>
        <v/>
      </c>
      <c r="F73" s="14" t="str">
        <f>IFERROR(IF(OR(HLOOKUP($A73,'Z-scores'!$C$2:$RO$15,4,FALSE)&gt;3,HLOOKUP($A73,'Z-scores'!$C$2:$RO$15,4,FALSE)&lt;-3),"",'Total-corrected counts'!F73),"")</f>
        <v/>
      </c>
      <c r="G73" s="14" t="str">
        <f>IFERROR(IF(OR(HLOOKUP($A73,'Z-scores'!$C$2:$RO$15,5,FALSE)&gt;3,HLOOKUP($A73,'Z-scores'!$C$2:$RO$15,5,FALSE)&lt;-3),"",'Total-corrected counts'!G73),"")</f>
        <v/>
      </c>
      <c r="H73" s="14" t="str">
        <f>IFERROR(IF(OR(HLOOKUP($A73,'Z-scores'!$C$2:$RO$15,6,FALSE)&gt;3,HLOOKUP($A73,'Z-scores'!$C$2:$RO$15,6,FALSE)&lt;-3),"",'Total-corrected counts'!H73),"")</f>
        <v/>
      </c>
      <c r="I73" s="14" t="str">
        <f>IFERROR(IF(OR(HLOOKUP($A73,'Z-scores'!$C$2:$RO$15,7,FALSE)&gt;3,HLOOKUP($A73,'Z-scores'!$C$2:$RO$15,7,FALSE)&lt;-3),"",'Total-corrected counts'!I73),"")</f>
        <v/>
      </c>
      <c r="J73" s="14" t="str">
        <f>IFERROR(IF(OR(HLOOKUP($A73,'Z-scores'!$C$2:$RO$15,8,FALSE)&gt;3,HLOOKUP($A73,'Z-scores'!$C$2:$RO$15,8,FALSE)&lt;-3),"",'Total-corrected counts'!J73),"")</f>
        <v/>
      </c>
      <c r="K73" s="14" t="str">
        <f>IFERROR(IF(OR(HLOOKUP($A73,'Z-scores'!$C$2:$RO$15,9,FALSE)&gt;3,HLOOKUP($A73,'Z-scores'!$C$2:$RO$15,9,FALSE)&lt;-3),"",'Total-corrected counts'!K73),"")</f>
        <v/>
      </c>
      <c r="L73" s="14" t="str">
        <f>IFERROR(IF(OR(HLOOKUP($A73,'Z-scores'!$C$2:$RO$15,10,FALSE)&gt;3,HLOOKUP($A73,'Z-scores'!$C$2:$RO$15,10,FALSE)&lt;-3),"",'Total-corrected counts'!L73),"")</f>
        <v/>
      </c>
      <c r="M73" s="14" t="str">
        <f>IFERROR(IF(OR(HLOOKUP($A73,'Z-scores'!$C$2:$RO$15,11,FALSE)&gt;3,HLOOKUP($A73,'Z-scores'!$C$2:$RO$15,11,FALSE)&lt;-3),"",'Total-corrected counts'!M73),"")</f>
        <v/>
      </c>
      <c r="N73" s="14" t="str">
        <f>IFERROR(IF(OR(HLOOKUP($A73,'Z-scores'!$C$2:$RO$15,12,FALSE)&gt;3,HLOOKUP($A73,'Z-scores'!$C$2:$RO$15,12,FALSE)&lt;-3),"",'Total-corrected counts'!N73),"")</f>
        <v/>
      </c>
      <c r="O73" s="14" t="str">
        <f>IFERROR(IF(OR(HLOOKUP($A73,'Z-scores'!$C$2:$RO$15,13,FALSE)&gt;3,HLOOKUP($A73,'Z-scores'!$C$2:$RO$15,13,FALSE)&lt;-3),"",'Total-corrected counts'!O73),"")</f>
        <v/>
      </c>
      <c r="P73" s="14" t="str">
        <f>IFERROR(IF(OR(HLOOKUP($A73,'Z-scores'!$C$2:$RO$15,14,FALSE)&gt;3,HLOOKUP($A73,'Z-scores'!$C$2:$RO$15,14,FALSE)&lt;-3),"",'Total-corrected counts'!P73),"")</f>
        <v/>
      </c>
      <c r="Q73">
        <f t="shared" si="4"/>
        <v>1</v>
      </c>
      <c r="R73">
        <f>SUMIFS(Tabel132[Cluster],Tabel132[ID],'Total-corrected counts Z&lt;3'!A73)</f>
        <v>91</v>
      </c>
      <c r="S73" t="str">
        <f t="shared" si="5"/>
        <v/>
      </c>
      <c r="T73" t="str">
        <f t="shared" si="6"/>
        <v/>
      </c>
      <c r="U73" t="str">
        <f t="shared" si="7"/>
        <v/>
      </c>
    </row>
    <row r="74" spans="1:21" x14ac:dyDescent="0.25">
      <c r="A74">
        <v>76</v>
      </c>
      <c r="B74" t="s">
        <v>545</v>
      </c>
      <c r="C74">
        <v>96700</v>
      </c>
      <c r="D74">
        <v>370</v>
      </c>
      <c r="E74" s="14" t="str">
        <f>IFERROR(IF(OR(HLOOKUP($A74,'Z-scores'!$C$2:$RO$15,3,FALSE)&gt;3,HLOOKUP($A74,'Z-scores'!$C$2:$RO$15,3,FALSE)&lt;-3),"",'Total-corrected counts'!E74),"")</f>
        <v/>
      </c>
      <c r="F74" s="14" t="str">
        <f>IFERROR(IF(OR(HLOOKUP($A74,'Z-scores'!$C$2:$RO$15,4,FALSE)&gt;3,HLOOKUP($A74,'Z-scores'!$C$2:$RO$15,4,FALSE)&lt;-3),"",'Total-corrected counts'!F74),"")</f>
        <v/>
      </c>
      <c r="G74" s="14" t="str">
        <f>IFERROR(IF(OR(HLOOKUP($A74,'Z-scores'!$C$2:$RO$15,5,FALSE)&gt;3,HLOOKUP($A74,'Z-scores'!$C$2:$RO$15,5,FALSE)&lt;-3),"",'Total-corrected counts'!G74),"")</f>
        <v/>
      </c>
      <c r="H74" s="14" t="str">
        <f>IFERROR(IF(OR(HLOOKUP($A74,'Z-scores'!$C$2:$RO$15,6,FALSE)&gt;3,HLOOKUP($A74,'Z-scores'!$C$2:$RO$15,6,FALSE)&lt;-3),"",'Total-corrected counts'!H74),"")</f>
        <v/>
      </c>
      <c r="I74" s="14" t="str">
        <f>IFERROR(IF(OR(HLOOKUP($A74,'Z-scores'!$C$2:$RO$15,7,FALSE)&gt;3,HLOOKUP($A74,'Z-scores'!$C$2:$RO$15,7,FALSE)&lt;-3),"",'Total-corrected counts'!I74),"")</f>
        <v/>
      </c>
      <c r="J74" s="14" t="str">
        <f>IFERROR(IF(OR(HLOOKUP($A74,'Z-scores'!$C$2:$RO$15,8,FALSE)&gt;3,HLOOKUP($A74,'Z-scores'!$C$2:$RO$15,8,FALSE)&lt;-3),"",'Total-corrected counts'!J74),"")</f>
        <v/>
      </c>
      <c r="K74" s="14" t="str">
        <f>IFERROR(IF(OR(HLOOKUP($A74,'Z-scores'!$C$2:$RO$15,9,FALSE)&gt;3,HLOOKUP($A74,'Z-scores'!$C$2:$RO$15,9,FALSE)&lt;-3),"",'Total-corrected counts'!K74),"")</f>
        <v/>
      </c>
      <c r="L74" s="14" t="str">
        <f>IFERROR(IF(OR(HLOOKUP($A74,'Z-scores'!$C$2:$RO$15,10,FALSE)&gt;3,HLOOKUP($A74,'Z-scores'!$C$2:$RO$15,10,FALSE)&lt;-3),"",'Total-corrected counts'!L74),"")</f>
        <v/>
      </c>
      <c r="M74" s="14" t="str">
        <f>IFERROR(IF(OR(HLOOKUP($A74,'Z-scores'!$C$2:$RO$15,11,FALSE)&gt;3,HLOOKUP($A74,'Z-scores'!$C$2:$RO$15,11,FALSE)&lt;-3),"",'Total-corrected counts'!M74),"")</f>
        <v/>
      </c>
      <c r="N74" s="14" t="str">
        <f>IFERROR(IF(OR(HLOOKUP($A74,'Z-scores'!$C$2:$RO$15,12,FALSE)&gt;3,HLOOKUP($A74,'Z-scores'!$C$2:$RO$15,12,FALSE)&lt;-3),"",'Total-corrected counts'!N74),"")</f>
        <v/>
      </c>
      <c r="O74" s="14" t="str">
        <f>IFERROR(IF(OR(HLOOKUP($A74,'Z-scores'!$C$2:$RO$15,13,FALSE)&gt;3,HLOOKUP($A74,'Z-scores'!$C$2:$RO$15,13,FALSE)&lt;-3),"",'Total-corrected counts'!O74),"")</f>
        <v/>
      </c>
      <c r="P74" s="14" t="str">
        <f>IFERROR(IF(OR(HLOOKUP($A74,'Z-scores'!$C$2:$RO$15,14,FALSE)&gt;3,HLOOKUP($A74,'Z-scores'!$C$2:$RO$15,14,FALSE)&lt;-3),"",'Total-corrected counts'!P74),"")</f>
        <v/>
      </c>
      <c r="Q74">
        <f t="shared" si="4"/>
        <v>1</v>
      </c>
      <c r="R74">
        <f>SUMIFS(Tabel132[Cluster],Tabel132[ID],'Total-corrected counts Z&lt;3'!A74)</f>
        <v>96</v>
      </c>
      <c r="S74" t="str">
        <f t="shared" si="5"/>
        <v/>
      </c>
      <c r="T74" t="str">
        <f t="shared" si="6"/>
        <v/>
      </c>
      <c r="U74" t="str">
        <f t="shared" si="7"/>
        <v/>
      </c>
    </row>
    <row r="75" spans="1:21" x14ac:dyDescent="0.25">
      <c r="A75">
        <v>77</v>
      </c>
      <c r="B75" t="s">
        <v>546</v>
      </c>
      <c r="C75">
        <v>91600</v>
      </c>
      <c r="D75">
        <v>445</v>
      </c>
      <c r="E75" s="14" t="str">
        <f>IFERROR(IF(OR(HLOOKUP($A75,'Z-scores'!$C$2:$RO$15,3,FALSE)&gt;3,HLOOKUP($A75,'Z-scores'!$C$2:$RO$15,3,FALSE)&lt;-3),"",'Total-corrected counts'!E75),"")</f>
        <v/>
      </c>
      <c r="F75" s="14" t="str">
        <f>IFERROR(IF(OR(HLOOKUP($A75,'Z-scores'!$C$2:$RO$15,4,FALSE)&gt;3,HLOOKUP($A75,'Z-scores'!$C$2:$RO$15,4,FALSE)&lt;-3),"",'Total-corrected counts'!F75),"")</f>
        <v/>
      </c>
      <c r="G75" s="14" t="str">
        <f>IFERROR(IF(OR(HLOOKUP($A75,'Z-scores'!$C$2:$RO$15,5,FALSE)&gt;3,HLOOKUP($A75,'Z-scores'!$C$2:$RO$15,5,FALSE)&lt;-3),"",'Total-corrected counts'!G75),"")</f>
        <v/>
      </c>
      <c r="H75" s="14" t="str">
        <f>IFERROR(IF(OR(HLOOKUP($A75,'Z-scores'!$C$2:$RO$15,6,FALSE)&gt;3,HLOOKUP($A75,'Z-scores'!$C$2:$RO$15,6,FALSE)&lt;-3),"",'Total-corrected counts'!H75),"")</f>
        <v/>
      </c>
      <c r="I75" s="14" t="str">
        <f>IFERROR(IF(OR(HLOOKUP($A75,'Z-scores'!$C$2:$RO$15,7,FALSE)&gt;3,HLOOKUP($A75,'Z-scores'!$C$2:$RO$15,7,FALSE)&lt;-3),"",'Total-corrected counts'!I75),"")</f>
        <v/>
      </c>
      <c r="J75" s="14" t="str">
        <f>IFERROR(IF(OR(HLOOKUP($A75,'Z-scores'!$C$2:$RO$15,8,FALSE)&gt;3,HLOOKUP($A75,'Z-scores'!$C$2:$RO$15,8,FALSE)&lt;-3),"",'Total-corrected counts'!J75),"")</f>
        <v/>
      </c>
      <c r="K75" s="14" t="str">
        <f>IFERROR(IF(OR(HLOOKUP($A75,'Z-scores'!$C$2:$RO$15,9,FALSE)&gt;3,HLOOKUP($A75,'Z-scores'!$C$2:$RO$15,9,FALSE)&lt;-3),"",'Total-corrected counts'!K75),"")</f>
        <v/>
      </c>
      <c r="L75" s="14" t="str">
        <f>IFERROR(IF(OR(HLOOKUP($A75,'Z-scores'!$C$2:$RO$15,10,FALSE)&gt;3,HLOOKUP($A75,'Z-scores'!$C$2:$RO$15,10,FALSE)&lt;-3),"",'Total-corrected counts'!L75),"")</f>
        <v/>
      </c>
      <c r="M75" s="14" t="str">
        <f>IFERROR(IF(OR(HLOOKUP($A75,'Z-scores'!$C$2:$RO$15,11,FALSE)&gt;3,HLOOKUP($A75,'Z-scores'!$C$2:$RO$15,11,FALSE)&lt;-3),"",'Total-corrected counts'!M75),"")</f>
        <v/>
      </c>
      <c r="N75" s="14" t="str">
        <f>IFERROR(IF(OR(HLOOKUP($A75,'Z-scores'!$C$2:$RO$15,12,FALSE)&gt;3,HLOOKUP($A75,'Z-scores'!$C$2:$RO$15,12,FALSE)&lt;-3),"",'Total-corrected counts'!N75),"")</f>
        <v/>
      </c>
      <c r="O75" s="14" t="str">
        <f>IFERROR(IF(OR(HLOOKUP($A75,'Z-scores'!$C$2:$RO$15,13,FALSE)&gt;3,HLOOKUP($A75,'Z-scores'!$C$2:$RO$15,13,FALSE)&lt;-3),"",'Total-corrected counts'!O75),"")</f>
        <v/>
      </c>
      <c r="P75" s="14" t="str">
        <f>IFERROR(IF(OR(HLOOKUP($A75,'Z-scores'!$C$2:$RO$15,14,FALSE)&gt;3,HLOOKUP($A75,'Z-scores'!$C$2:$RO$15,14,FALSE)&lt;-3),"",'Total-corrected counts'!P75),"")</f>
        <v/>
      </c>
      <c r="Q75">
        <f t="shared" si="4"/>
        <v>1</v>
      </c>
      <c r="R75">
        <f>SUMIFS(Tabel132[Cluster],Tabel132[ID],'Total-corrected counts Z&lt;3'!A75)</f>
        <v>96</v>
      </c>
      <c r="S75" t="str">
        <f t="shared" si="5"/>
        <v/>
      </c>
      <c r="T75" t="str">
        <f t="shared" si="6"/>
        <v/>
      </c>
      <c r="U75" t="str">
        <f t="shared" si="7"/>
        <v/>
      </c>
    </row>
    <row r="76" spans="1:21" x14ac:dyDescent="0.25">
      <c r="A76">
        <v>78</v>
      </c>
      <c r="B76" t="s">
        <v>37</v>
      </c>
      <c r="C76">
        <v>105000</v>
      </c>
      <c r="D76">
        <v>752</v>
      </c>
      <c r="E76" s="14">
        <f>IFERROR(IF(OR(HLOOKUP($A76,'Z-scores'!$C$2:$RO$15,3,FALSE)&gt;3,HLOOKUP($A76,'Z-scores'!$C$2:$RO$15,3,FALSE)&lt;-3),"",'Total-corrected counts'!E76),"")</f>
        <v>6.2866479035597997</v>
      </c>
      <c r="F76" s="14">
        <f>IFERROR(IF(OR(HLOOKUP($A76,'Z-scores'!$C$2:$RO$15,4,FALSE)&gt;3,HLOOKUP($A76,'Z-scores'!$C$2:$RO$15,4,FALSE)&lt;-3),"",'Total-corrected counts'!F76),"")</f>
        <v>0</v>
      </c>
      <c r="G76" s="14">
        <f>IFERROR(IF(OR(HLOOKUP($A76,'Z-scores'!$C$2:$RO$15,5,FALSE)&gt;3,HLOOKUP($A76,'Z-scores'!$C$2:$RO$15,5,FALSE)&lt;-3),"",'Total-corrected counts'!G76),"")</f>
        <v>5.3036187823105561</v>
      </c>
      <c r="H76" s="14">
        <f>IFERROR(IF(OR(HLOOKUP($A76,'Z-scores'!$C$2:$RO$15,6,FALSE)&gt;3,HLOOKUP($A76,'Z-scores'!$C$2:$RO$15,6,FALSE)&lt;-3),"",'Total-corrected counts'!H76),"")</f>
        <v>2.3728919601689866</v>
      </c>
      <c r="I76" s="14">
        <f>IFERROR(IF(OR(HLOOKUP($A76,'Z-scores'!$C$2:$RO$15,7,FALSE)&gt;3,HLOOKUP($A76,'Z-scores'!$C$2:$RO$15,7,FALSE)&lt;-3),"",'Total-corrected counts'!I76),"")</f>
        <v>0.19724765552669438</v>
      </c>
      <c r="J76" s="14">
        <f>IFERROR(IF(OR(HLOOKUP($A76,'Z-scores'!$C$2:$RO$15,8,FALSE)&gt;3,HLOOKUP($A76,'Z-scores'!$C$2:$RO$15,8,FALSE)&lt;-3),"",'Total-corrected counts'!J76),"")</f>
        <v>14.055806112429071</v>
      </c>
      <c r="K76" s="14">
        <f>IFERROR(IF(OR(HLOOKUP($A76,'Z-scores'!$C$2:$RO$15,9,FALSE)&gt;3,HLOOKUP($A76,'Z-scores'!$C$2:$RO$15,9,FALSE)&lt;-3),"",'Total-corrected counts'!K76),"")</f>
        <v>11.879856650671472</v>
      </c>
      <c r="L76" s="14">
        <f>IFERROR(IF(OR(HLOOKUP($A76,'Z-scores'!$C$2:$RO$15,10,FALSE)&gt;3,HLOOKUP($A76,'Z-scores'!$C$2:$RO$15,10,FALSE)&lt;-3),"",'Total-corrected counts'!L76),"")</f>
        <v>2.156627598786645</v>
      </c>
      <c r="M76" s="14">
        <f>IFERROR(IF(OR(HLOOKUP($A76,'Z-scores'!$C$2:$RO$15,11,FALSE)&gt;3,HLOOKUP($A76,'Z-scores'!$C$2:$RO$15,11,FALSE)&lt;-3),"",'Total-corrected counts'!M76),"")</f>
        <v>18.174792850294089</v>
      </c>
      <c r="N76" s="14">
        <f>IFERROR(IF(OR(HLOOKUP($A76,'Z-scores'!$C$2:$RO$15,12,FALSE)&gt;3,HLOOKUP($A76,'Z-scores'!$C$2:$RO$15,12,FALSE)&lt;-3),"",'Total-corrected counts'!N76),"")</f>
        <v>1.1269625797197962</v>
      </c>
      <c r="O76" s="14">
        <f>IFERROR(IF(OR(HLOOKUP($A76,'Z-scores'!$C$2:$RO$15,13,FALSE)&gt;3,HLOOKUP($A76,'Z-scores'!$C$2:$RO$15,13,FALSE)&lt;-3),"",'Total-corrected counts'!O76),"")</f>
        <v>3.0013834501840693</v>
      </c>
      <c r="P76" s="14">
        <f>IFERROR(IF(OR(HLOOKUP($A76,'Z-scores'!$C$2:$RO$15,14,FALSE)&gt;3,HLOOKUP($A76,'Z-scores'!$C$2:$RO$15,14,FALSE)&lt;-3),"",'Total-corrected counts'!P76),"")</f>
        <v>8.0295443484220712</v>
      </c>
      <c r="Q76">
        <f t="shared" si="4"/>
        <v>1</v>
      </c>
      <c r="R76">
        <f>SUMIFS(Tabel132[Cluster],Tabel132[ID],'Total-corrected counts Z&lt;3'!A76)</f>
        <v>0</v>
      </c>
      <c r="S76">
        <f t="shared" si="5"/>
        <v>0.83559490828400096</v>
      </c>
      <c r="T76">
        <f t="shared" si="6"/>
        <v>5.7280098663809396</v>
      </c>
      <c r="U76">
        <f t="shared" si="7"/>
        <v>6.497862165481334</v>
      </c>
    </row>
    <row r="77" spans="1:21" x14ac:dyDescent="0.25">
      <c r="A77">
        <v>79</v>
      </c>
      <c r="B77" t="s">
        <v>547</v>
      </c>
      <c r="C77">
        <v>70800</v>
      </c>
      <c r="D77">
        <v>71</v>
      </c>
      <c r="E77" s="14" t="str">
        <f>IFERROR(IF(OR(HLOOKUP($A77,'Z-scores'!$C$2:$RO$15,3,FALSE)&gt;3,HLOOKUP($A77,'Z-scores'!$C$2:$RO$15,3,FALSE)&lt;-3),"",'Total-corrected counts'!E77),"")</f>
        <v/>
      </c>
      <c r="F77" s="14" t="str">
        <f>IFERROR(IF(OR(HLOOKUP($A77,'Z-scores'!$C$2:$RO$15,4,FALSE)&gt;3,HLOOKUP($A77,'Z-scores'!$C$2:$RO$15,4,FALSE)&lt;-3),"",'Total-corrected counts'!F77),"")</f>
        <v/>
      </c>
      <c r="G77" s="14" t="str">
        <f>IFERROR(IF(OR(HLOOKUP($A77,'Z-scores'!$C$2:$RO$15,5,FALSE)&gt;3,HLOOKUP($A77,'Z-scores'!$C$2:$RO$15,5,FALSE)&lt;-3),"",'Total-corrected counts'!G77),"")</f>
        <v/>
      </c>
      <c r="H77" s="14" t="str">
        <f>IFERROR(IF(OR(HLOOKUP($A77,'Z-scores'!$C$2:$RO$15,6,FALSE)&gt;3,HLOOKUP($A77,'Z-scores'!$C$2:$RO$15,6,FALSE)&lt;-3),"",'Total-corrected counts'!H77),"")</f>
        <v/>
      </c>
      <c r="I77" s="14" t="str">
        <f>IFERROR(IF(OR(HLOOKUP($A77,'Z-scores'!$C$2:$RO$15,7,FALSE)&gt;3,HLOOKUP($A77,'Z-scores'!$C$2:$RO$15,7,FALSE)&lt;-3),"",'Total-corrected counts'!I77),"")</f>
        <v/>
      </c>
      <c r="J77" s="14" t="str">
        <f>IFERROR(IF(OR(HLOOKUP($A77,'Z-scores'!$C$2:$RO$15,8,FALSE)&gt;3,HLOOKUP($A77,'Z-scores'!$C$2:$RO$15,8,FALSE)&lt;-3),"",'Total-corrected counts'!J77),"")</f>
        <v/>
      </c>
      <c r="K77" s="14" t="str">
        <f>IFERROR(IF(OR(HLOOKUP($A77,'Z-scores'!$C$2:$RO$15,9,FALSE)&gt;3,HLOOKUP($A77,'Z-scores'!$C$2:$RO$15,9,FALSE)&lt;-3),"",'Total-corrected counts'!K77),"")</f>
        <v/>
      </c>
      <c r="L77" s="14" t="str">
        <f>IFERROR(IF(OR(HLOOKUP($A77,'Z-scores'!$C$2:$RO$15,10,FALSE)&gt;3,HLOOKUP($A77,'Z-scores'!$C$2:$RO$15,10,FALSE)&lt;-3),"",'Total-corrected counts'!L77),"")</f>
        <v/>
      </c>
      <c r="M77" s="14" t="str">
        <f>IFERROR(IF(OR(HLOOKUP($A77,'Z-scores'!$C$2:$RO$15,11,FALSE)&gt;3,HLOOKUP($A77,'Z-scores'!$C$2:$RO$15,11,FALSE)&lt;-3),"",'Total-corrected counts'!M77),"")</f>
        <v/>
      </c>
      <c r="N77" s="14" t="str">
        <f>IFERROR(IF(OR(HLOOKUP($A77,'Z-scores'!$C$2:$RO$15,12,FALSE)&gt;3,HLOOKUP($A77,'Z-scores'!$C$2:$RO$15,12,FALSE)&lt;-3),"",'Total-corrected counts'!N77),"")</f>
        <v/>
      </c>
      <c r="O77" s="14" t="str">
        <f>IFERROR(IF(OR(HLOOKUP($A77,'Z-scores'!$C$2:$RO$15,13,FALSE)&gt;3,HLOOKUP($A77,'Z-scores'!$C$2:$RO$15,13,FALSE)&lt;-3),"",'Total-corrected counts'!O77),"")</f>
        <v/>
      </c>
      <c r="P77" s="14" t="str">
        <f>IFERROR(IF(OR(HLOOKUP($A77,'Z-scores'!$C$2:$RO$15,14,FALSE)&gt;3,HLOOKUP($A77,'Z-scores'!$C$2:$RO$15,14,FALSE)&lt;-3),"",'Total-corrected counts'!P77),"")</f>
        <v/>
      </c>
      <c r="Q77">
        <f t="shared" si="4"/>
        <v>1</v>
      </c>
      <c r="R77">
        <f>SUMIFS(Tabel132[Cluster],Tabel132[ID],'Total-corrected counts Z&lt;3'!A77)</f>
        <v>83</v>
      </c>
      <c r="S77" t="str">
        <f t="shared" si="5"/>
        <v/>
      </c>
      <c r="T77" t="str">
        <f t="shared" si="6"/>
        <v/>
      </c>
      <c r="U77" t="str">
        <f t="shared" si="7"/>
        <v/>
      </c>
    </row>
    <row r="78" spans="1:21" x14ac:dyDescent="0.25">
      <c r="A78">
        <v>80</v>
      </c>
      <c r="B78" t="s">
        <v>548</v>
      </c>
      <c r="C78">
        <v>72100</v>
      </c>
      <c r="D78">
        <v>141</v>
      </c>
      <c r="E78" s="14" t="str">
        <f>IFERROR(IF(OR(HLOOKUP($A78,'Z-scores'!$C$2:$RO$15,3,FALSE)&gt;3,HLOOKUP($A78,'Z-scores'!$C$2:$RO$15,3,FALSE)&lt;-3),"",'Total-corrected counts'!E78),"")</f>
        <v/>
      </c>
      <c r="F78" s="14" t="str">
        <f>IFERROR(IF(OR(HLOOKUP($A78,'Z-scores'!$C$2:$RO$15,4,FALSE)&gt;3,HLOOKUP($A78,'Z-scores'!$C$2:$RO$15,4,FALSE)&lt;-3),"",'Total-corrected counts'!F78),"")</f>
        <v/>
      </c>
      <c r="G78" s="14" t="str">
        <f>IFERROR(IF(OR(HLOOKUP($A78,'Z-scores'!$C$2:$RO$15,5,FALSE)&gt;3,HLOOKUP($A78,'Z-scores'!$C$2:$RO$15,5,FALSE)&lt;-3),"",'Total-corrected counts'!G78),"")</f>
        <v/>
      </c>
      <c r="H78" s="14" t="str">
        <f>IFERROR(IF(OR(HLOOKUP($A78,'Z-scores'!$C$2:$RO$15,6,FALSE)&gt;3,HLOOKUP($A78,'Z-scores'!$C$2:$RO$15,6,FALSE)&lt;-3),"",'Total-corrected counts'!H78),"")</f>
        <v/>
      </c>
      <c r="I78" s="14" t="str">
        <f>IFERROR(IF(OR(HLOOKUP($A78,'Z-scores'!$C$2:$RO$15,7,FALSE)&gt;3,HLOOKUP($A78,'Z-scores'!$C$2:$RO$15,7,FALSE)&lt;-3),"",'Total-corrected counts'!I78),"")</f>
        <v/>
      </c>
      <c r="J78" s="14" t="str">
        <f>IFERROR(IF(OR(HLOOKUP($A78,'Z-scores'!$C$2:$RO$15,8,FALSE)&gt;3,HLOOKUP($A78,'Z-scores'!$C$2:$RO$15,8,FALSE)&lt;-3),"",'Total-corrected counts'!J78),"")</f>
        <v/>
      </c>
      <c r="K78" s="14" t="str">
        <f>IFERROR(IF(OR(HLOOKUP($A78,'Z-scores'!$C$2:$RO$15,9,FALSE)&gt;3,HLOOKUP($A78,'Z-scores'!$C$2:$RO$15,9,FALSE)&lt;-3),"",'Total-corrected counts'!K78),"")</f>
        <v/>
      </c>
      <c r="L78" s="14" t="str">
        <f>IFERROR(IF(OR(HLOOKUP($A78,'Z-scores'!$C$2:$RO$15,10,FALSE)&gt;3,HLOOKUP($A78,'Z-scores'!$C$2:$RO$15,10,FALSE)&lt;-3),"",'Total-corrected counts'!L78),"")</f>
        <v/>
      </c>
      <c r="M78" s="14" t="str">
        <f>IFERROR(IF(OR(HLOOKUP($A78,'Z-scores'!$C$2:$RO$15,11,FALSE)&gt;3,HLOOKUP($A78,'Z-scores'!$C$2:$RO$15,11,FALSE)&lt;-3),"",'Total-corrected counts'!M78),"")</f>
        <v/>
      </c>
      <c r="N78" s="14" t="str">
        <f>IFERROR(IF(OR(HLOOKUP($A78,'Z-scores'!$C$2:$RO$15,12,FALSE)&gt;3,HLOOKUP($A78,'Z-scores'!$C$2:$RO$15,12,FALSE)&lt;-3),"",'Total-corrected counts'!N78),"")</f>
        <v/>
      </c>
      <c r="O78" s="14" t="str">
        <f>IFERROR(IF(OR(HLOOKUP($A78,'Z-scores'!$C$2:$RO$15,13,FALSE)&gt;3,HLOOKUP($A78,'Z-scores'!$C$2:$RO$15,13,FALSE)&lt;-3),"",'Total-corrected counts'!O78),"")</f>
        <v/>
      </c>
      <c r="P78" s="14" t="str">
        <f>IFERROR(IF(OR(HLOOKUP($A78,'Z-scores'!$C$2:$RO$15,14,FALSE)&gt;3,HLOOKUP($A78,'Z-scores'!$C$2:$RO$15,14,FALSE)&lt;-3),"",'Total-corrected counts'!P78),"")</f>
        <v/>
      </c>
      <c r="Q78">
        <f t="shared" si="4"/>
        <v>1</v>
      </c>
      <c r="R78">
        <f>SUMIFS(Tabel132[Cluster],Tabel132[ID],'Total-corrected counts Z&lt;3'!A78)</f>
        <v>83</v>
      </c>
      <c r="S78" t="str">
        <f t="shared" si="5"/>
        <v/>
      </c>
      <c r="T78" t="str">
        <f t="shared" si="6"/>
        <v/>
      </c>
      <c r="U78" t="str">
        <f t="shared" si="7"/>
        <v/>
      </c>
    </row>
    <row r="79" spans="1:21" x14ac:dyDescent="0.25">
      <c r="A79">
        <v>81</v>
      </c>
      <c r="B79" t="s">
        <v>38</v>
      </c>
      <c r="C79">
        <v>115900</v>
      </c>
      <c r="D79">
        <v>73</v>
      </c>
      <c r="E79" s="14">
        <f>IFERROR(IF(OR(HLOOKUP($A79,'Z-scores'!$C$2:$RO$15,3,FALSE)&gt;3,HLOOKUP($A79,'Z-scores'!$C$2:$RO$15,3,FALSE)&lt;-3),"",'Total-corrected counts'!E79),"")</f>
        <v>168.36828368702021</v>
      </c>
      <c r="F79" s="14">
        <f>IFERROR(IF(OR(HLOOKUP($A79,'Z-scores'!$C$2:$RO$15,4,FALSE)&gt;3,HLOOKUP($A79,'Z-scores'!$C$2:$RO$15,4,FALSE)&lt;-3),"",'Total-corrected counts'!F79),"")</f>
        <v>116.17086757748793</v>
      </c>
      <c r="G79" s="14">
        <f>IFERROR(IF(OR(HLOOKUP($A79,'Z-scores'!$C$2:$RO$15,5,FALSE)&gt;3,HLOOKUP($A79,'Z-scores'!$C$2:$RO$15,5,FALSE)&lt;-3),"",'Total-corrected counts'!G79),"")</f>
        <v>32.571719390351703</v>
      </c>
      <c r="H79" s="14">
        <f>IFERROR(IF(OR(HLOOKUP($A79,'Z-scores'!$C$2:$RO$15,6,FALSE)&gt;3,HLOOKUP($A79,'Z-scores'!$C$2:$RO$15,6,FALSE)&lt;-3),"",'Total-corrected counts'!H79),"")</f>
        <v>49.136412294174512</v>
      </c>
      <c r="I79" s="14">
        <f>IFERROR(IF(OR(HLOOKUP($A79,'Z-scores'!$C$2:$RO$15,7,FALSE)&gt;3,HLOOKUP($A79,'Z-scores'!$C$2:$RO$15,7,FALSE)&lt;-3),"",'Total-corrected counts'!I79),"")</f>
        <v>26.049018507994077</v>
      </c>
      <c r="J79" s="14">
        <f>IFERROR(IF(OR(HLOOKUP($A79,'Z-scores'!$C$2:$RO$15,8,FALSE)&gt;3,HLOOKUP($A79,'Z-scores'!$C$2:$RO$15,8,FALSE)&lt;-3),"",'Total-corrected counts'!J79),"")</f>
        <v>47.59856443946228</v>
      </c>
      <c r="K79" s="14">
        <f>IFERROR(IF(OR(HLOOKUP($A79,'Z-scores'!$C$2:$RO$15,9,FALSE)&gt;3,HLOOKUP($A79,'Z-scores'!$C$2:$RO$15,9,FALSE)&lt;-3),"",'Total-corrected counts'!K79),"")</f>
        <v>31.444186568840305</v>
      </c>
      <c r="L79" s="14">
        <f>IFERROR(IF(OR(HLOOKUP($A79,'Z-scores'!$C$2:$RO$15,10,FALSE)&gt;3,HLOOKUP($A79,'Z-scores'!$C$2:$RO$15,10,FALSE)&lt;-3),"",'Total-corrected counts'!L79),"")</f>
        <v>45.611665944431564</v>
      </c>
      <c r="M79" s="14">
        <f>IFERROR(IF(OR(HLOOKUP($A79,'Z-scores'!$C$2:$RO$15,11,FALSE)&gt;3,HLOOKUP($A79,'Z-scores'!$C$2:$RO$15,11,FALSE)&lt;-3),"",'Total-corrected counts'!M79),"")</f>
        <v>19.462770296377922</v>
      </c>
      <c r="N79" s="14">
        <f>IFERROR(IF(OR(HLOOKUP($A79,'Z-scores'!$C$2:$RO$15,12,FALSE)&gt;3,HLOOKUP($A79,'Z-scores'!$C$2:$RO$15,12,FALSE)&lt;-3),"",'Total-corrected counts'!N79),"")</f>
        <v>48.075199139410394</v>
      </c>
      <c r="O79" s="14">
        <f>IFERROR(IF(OR(HLOOKUP($A79,'Z-scores'!$C$2:$RO$15,13,FALSE)&gt;3,HLOOKUP($A79,'Z-scores'!$C$2:$RO$15,13,FALSE)&lt;-3),"",'Total-corrected counts'!O79),"")</f>
        <v>43.970267545196613</v>
      </c>
      <c r="P79" s="14">
        <f>IFERROR(IF(OR(HLOOKUP($A79,'Z-scores'!$C$2:$RO$15,14,FALSE)&gt;3,HLOOKUP($A79,'Z-scores'!$C$2:$RO$15,14,FALSE)&lt;-3),"",'Total-corrected counts'!P79),"")</f>
        <v>50.628965783750978</v>
      </c>
      <c r="Q79">
        <f t="shared" si="4"/>
        <v>1</v>
      </c>
      <c r="R79">
        <f>SUMIFS(Tabel132[Cluster],Tabel132[ID],'Total-corrected counts Z&lt;3'!A79)</f>
        <v>0</v>
      </c>
      <c r="S79">
        <f t="shared" si="5"/>
        <v>0.32565944362485633</v>
      </c>
      <c r="T79">
        <f t="shared" si="6"/>
        <v>67.33415035219015</v>
      </c>
      <c r="U79">
        <f t="shared" si="7"/>
        <v>41.549773741833491</v>
      </c>
    </row>
    <row r="80" spans="1:21" x14ac:dyDescent="0.25">
      <c r="A80">
        <v>82</v>
      </c>
      <c r="B80" t="s">
        <v>549</v>
      </c>
      <c r="C80">
        <v>85000</v>
      </c>
      <c r="D80">
        <v>612</v>
      </c>
      <c r="E80" s="14" t="str">
        <f>IFERROR(IF(OR(HLOOKUP($A80,'Z-scores'!$C$2:$RO$15,3,FALSE)&gt;3,HLOOKUP($A80,'Z-scores'!$C$2:$RO$15,3,FALSE)&lt;-3),"",'Total-corrected counts'!E80),"")</f>
        <v/>
      </c>
      <c r="F80" s="14" t="str">
        <f>IFERROR(IF(OR(HLOOKUP($A80,'Z-scores'!$C$2:$RO$15,4,FALSE)&gt;3,HLOOKUP($A80,'Z-scores'!$C$2:$RO$15,4,FALSE)&lt;-3),"",'Total-corrected counts'!F80),"")</f>
        <v/>
      </c>
      <c r="G80" s="14" t="str">
        <f>IFERROR(IF(OR(HLOOKUP($A80,'Z-scores'!$C$2:$RO$15,5,FALSE)&gt;3,HLOOKUP($A80,'Z-scores'!$C$2:$RO$15,5,FALSE)&lt;-3),"",'Total-corrected counts'!G80),"")</f>
        <v/>
      </c>
      <c r="H80" s="14" t="str">
        <f>IFERROR(IF(OR(HLOOKUP($A80,'Z-scores'!$C$2:$RO$15,6,FALSE)&gt;3,HLOOKUP($A80,'Z-scores'!$C$2:$RO$15,6,FALSE)&lt;-3),"",'Total-corrected counts'!H80),"")</f>
        <v/>
      </c>
      <c r="I80" s="14" t="str">
        <f>IFERROR(IF(OR(HLOOKUP($A80,'Z-scores'!$C$2:$RO$15,7,FALSE)&gt;3,HLOOKUP($A80,'Z-scores'!$C$2:$RO$15,7,FALSE)&lt;-3),"",'Total-corrected counts'!I80),"")</f>
        <v/>
      </c>
      <c r="J80" s="14" t="str">
        <f>IFERROR(IF(OR(HLOOKUP($A80,'Z-scores'!$C$2:$RO$15,8,FALSE)&gt;3,HLOOKUP($A80,'Z-scores'!$C$2:$RO$15,8,FALSE)&lt;-3),"",'Total-corrected counts'!J80),"")</f>
        <v/>
      </c>
      <c r="K80" s="14" t="str">
        <f>IFERROR(IF(OR(HLOOKUP($A80,'Z-scores'!$C$2:$RO$15,9,FALSE)&gt;3,HLOOKUP($A80,'Z-scores'!$C$2:$RO$15,9,FALSE)&lt;-3),"",'Total-corrected counts'!K80),"")</f>
        <v/>
      </c>
      <c r="L80" s="14" t="str">
        <f>IFERROR(IF(OR(HLOOKUP($A80,'Z-scores'!$C$2:$RO$15,10,FALSE)&gt;3,HLOOKUP($A80,'Z-scores'!$C$2:$RO$15,10,FALSE)&lt;-3),"",'Total-corrected counts'!L80),"")</f>
        <v/>
      </c>
      <c r="M80" s="14" t="str">
        <f>IFERROR(IF(OR(HLOOKUP($A80,'Z-scores'!$C$2:$RO$15,11,FALSE)&gt;3,HLOOKUP($A80,'Z-scores'!$C$2:$RO$15,11,FALSE)&lt;-3),"",'Total-corrected counts'!M80),"")</f>
        <v/>
      </c>
      <c r="N80" s="14" t="str">
        <f>IFERROR(IF(OR(HLOOKUP($A80,'Z-scores'!$C$2:$RO$15,12,FALSE)&gt;3,HLOOKUP($A80,'Z-scores'!$C$2:$RO$15,12,FALSE)&lt;-3),"",'Total-corrected counts'!N80),"")</f>
        <v/>
      </c>
      <c r="O80" s="14" t="str">
        <f>IFERROR(IF(OR(HLOOKUP($A80,'Z-scores'!$C$2:$RO$15,13,FALSE)&gt;3,HLOOKUP($A80,'Z-scores'!$C$2:$RO$15,13,FALSE)&lt;-3),"",'Total-corrected counts'!O80),"")</f>
        <v/>
      </c>
      <c r="P80" s="14" t="str">
        <f>IFERROR(IF(OR(HLOOKUP($A80,'Z-scores'!$C$2:$RO$15,14,FALSE)&gt;3,HLOOKUP($A80,'Z-scores'!$C$2:$RO$15,14,FALSE)&lt;-3),"",'Total-corrected counts'!P80),"")</f>
        <v/>
      </c>
      <c r="Q80">
        <f t="shared" si="4"/>
        <v>1</v>
      </c>
      <c r="R80">
        <f>SUMIFS(Tabel132[Cluster],Tabel132[ID],'Total-corrected counts Z&lt;3'!A80)</f>
        <v>93</v>
      </c>
      <c r="S80" t="str">
        <f t="shared" si="5"/>
        <v/>
      </c>
      <c r="T80" t="str">
        <f t="shared" si="6"/>
        <v/>
      </c>
      <c r="U80" t="str">
        <f t="shared" si="7"/>
        <v/>
      </c>
    </row>
    <row r="81" spans="1:21" x14ac:dyDescent="0.25">
      <c r="A81">
        <v>83</v>
      </c>
      <c r="B81" t="s">
        <v>550</v>
      </c>
      <c r="C81">
        <v>93500</v>
      </c>
      <c r="D81">
        <v>370</v>
      </c>
      <c r="E81" s="14" t="str">
        <f>IFERROR(IF(OR(HLOOKUP($A81,'Z-scores'!$C$2:$RO$15,3,FALSE)&gt;3,HLOOKUP($A81,'Z-scores'!$C$2:$RO$15,3,FALSE)&lt;-3),"",'Total-corrected counts'!E81),"")</f>
        <v/>
      </c>
      <c r="F81" s="14" t="str">
        <f>IFERROR(IF(OR(HLOOKUP($A81,'Z-scores'!$C$2:$RO$15,4,FALSE)&gt;3,HLOOKUP($A81,'Z-scores'!$C$2:$RO$15,4,FALSE)&lt;-3),"",'Total-corrected counts'!F81),"")</f>
        <v/>
      </c>
      <c r="G81" s="14" t="str">
        <f>IFERROR(IF(OR(HLOOKUP($A81,'Z-scores'!$C$2:$RO$15,5,FALSE)&gt;3,HLOOKUP($A81,'Z-scores'!$C$2:$RO$15,5,FALSE)&lt;-3),"",'Total-corrected counts'!G81),"")</f>
        <v/>
      </c>
      <c r="H81" s="14" t="str">
        <f>IFERROR(IF(OR(HLOOKUP($A81,'Z-scores'!$C$2:$RO$15,6,FALSE)&gt;3,HLOOKUP($A81,'Z-scores'!$C$2:$RO$15,6,FALSE)&lt;-3),"",'Total-corrected counts'!H81),"")</f>
        <v/>
      </c>
      <c r="I81" s="14" t="str">
        <f>IFERROR(IF(OR(HLOOKUP($A81,'Z-scores'!$C$2:$RO$15,7,FALSE)&gt;3,HLOOKUP($A81,'Z-scores'!$C$2:$RO$15,7,FALSE)&lt;-3),"",'Total-corrected counts'!I81),"")</f>
        <v/>
      </c>
      <c r="J81" s="14" t="str">
        <f>IFERROR(IF(OR(HLOOKUP($A81,'Z-scores'!$C$2:$RO$15,8,FALSE)&gt;3,HLOOKUP($A81,'Z-scores'!$C$2:$RO$15,8,FALSE)&lt;-3),"",'Total-corrected counts'!J81),"")</f>
        <v/>
      </c>
      <c r="K81" s="14" t="str">
        <f>IFERROR(IF(OR(HLOOKUP($A81,'Z-scores'!$C$2:$RO$15,9,FALSE)&gt;3,HLOOKUP($A81,'Z-scores'!$C$2:$RO$15,9,FALSE)&lt;-3),"",'Total-corrected counts'!K81),"")</f>
        <v/>
      </c>
      <c r="L81" s="14" t="str">
        <f>IFERROR(IF(OR(HLOOKUP($A81,'Z-scores'!$C$2:$RO$15,10,FALSE)&gt;3,HLOOKUP($A81,'Z-scores'!$C$2:$RO$15,10,FALSE)&lt;-3),"",'Total-corrected counts'!L81),"")</f>
        <v/>
      </c>
      <c r="M81" s="14" t="str">
        <f>IFERROR(IF(OR(HLOOKUP($A81,'Z-scores'!$C$2:$RO$15,11,FALSE)&gt;3,HLOOKUP($A81,'Z-scores'!$C$2:$RO$15,11,FALSE)&lt;-3),"",'Total-corrected counts'!M81),"")</f>
        <v/>
      </c>
      <c r="N81" s="14" t="str">
        <f>IFERROR(IF(OR(HLOOKUP($A81,'Z-scores'!$C$2:$RO$15,12,FALSE)&gt;3,HLOOKUP($A81,'Z-scores'!$C$2:$RO$15,12,FALSE)&lt;-3),"",'Total-corrected counts'!N81),"")</f>
        <v/>
      </c>
      <c r="O81" s="14" t="str">
        <f>IFERROR(IF(OR(HLOOKUP($A81,'Z-scores'!$C$2:$RO$15,13,FALSE)&gt;3,HLOOKUP($A81,'Z-scores'!$C$2:$RO$15,13,FALSE)&lt;-3),"",'Total-corrected counts'!O81),"")</f>
        <v/>
      </c>
      <c r="P81" s="14" t="str">
        <f>IFERROR(IF(OR(HLOOKUP($A81,'Z-scores'!$C$2:$RO$15,14,FALSE)&gt;3,HLOOKUP($A81,'Z-scores'!$C$2:$RO$15,14,FALSE)&lt;-3),"",'Total-corrected counts'!P81),"")</f>
        <v/>
      </c>
      <c r="Q81">
        <f t="shared" si="4"/>
        <v>1</v>
      </c>
      <c r="R81">
        <f>SUMIFS(Tabel132[Cluster],Tabel132[ID],'Total-corrected counts Z&lt;3'!A81)</f>
        <v>96</v>
      </c>
      <c r="S81" t="str">
        <f t="shared" si="5"/>
        <v/>
      </c>
      <c r="T81" t="str">
        <f t="shared" si="6"/>
        <v/>
      </c>
      <c r="U81" t="str">
        <f t="shared" si="7"/>
        <v/>
      </c>
    </row>
    <row r="82" spans="1:21" x14ac:dyDescent="0.25">
      <c r="A82">
        <v>84</v>
      </c>
      <c r="B82" t="s">
        <v>39</v>
      </c>
      <c r="C82">
        <v>20600</v>
      </c>
      <c r="D82">
        <v>972</v>
      </c>
      <c r="E82" s="14">
        <f>IFERROR(IF(OR(HLOOKUP($A82,'Z-scores'!$C$2:$RO$15,3,FALSE)&gt;3,HLOOKUP($A82,'Z-scores'!$C$2:$RO$15,3,FALSE)&lt;-3),"",'Total-corrected counts'!E82),"")</f>
        <v>2.916725737141423</v>
      </c>
      <c r="F82" s="14">
        <f>IFERROR(IF(OR(HLOOKUP($A82,'Z-scores'!$C$2:$RO$15,4,FALSE)&gt;3,HLOOKUP($A82,'Z-scores'!$C$2:$RO$15,4,FALSE)&lt;-3),"",'Total-corrected counts'!F82),"")</f>
        <v>1.1579418768982224</v>
      </c>
      <c r="G82" s="14">
        <f>IFERROR(IF(OR(HLOOKUP($A82,'Z-scores'!$C$2:$RO$15,5,FALSE)&gt;3,HLOOKUP($A82,'Z-scores'!$C$2:$RO$15,5,FALSE)&lt;-3),"",'Total-corrected counts'!G82),"")</f>
        <v>3.3571728319002849</v>
      </c>
      <c r="H82" s="14">
        <f>IFERROR(IF(OR(HLOOKUP($A82,'Z-scores'!$C$2:$RO$15,6,FALSE)&gt;3,HLOOKUP($A82,'Z-scores'!$C$2:$RO$15,6,FALSE)&lt;-3),"",'Total-corrected counts'!H82),"")</f>
        <v>2.472080370079587</v>
      </c>
      <c r="I82" s="14">
        <f>IFERROR(IF(OR(HLOOKUP($A82,'Z-scores'!$C$2:$RO$15,7,FALSE)&gt;3,HLOOKUP($A82,'Z-scores'!$C$2:$RO$15,7,FALSE)&lt;-3),"",'Total-corrected counts'!I82),"")</f>
        <v>2.8354350481962318</v>
      </c>
      <c r="J82" s="14">
        <f>IFERROR(IF(OR(HLOOKUP($A82,'Z-scores'!$C$2:$RO$15,8,FALSE)&gt;3,HLOOKUP($A82,'Z-scores'!$C$2:$RO$15,8,FALSE)&lt;-3),"",'Total-corrected counts'!J82),"")</f>
        <v>1.086229220435013</v>
      </c>
      <c r="K82" s="14">
        <f>IFERROR(IF(OR(HLOOKUP($A82,'Z-scores'!$C$2:$RO$15,9,FALSE)&gt;3,HLOOKUP($A82,'Z-scores'!$C$2:$RO$15,9,FALSE)&lt;-3),"",'Total-corrected counts'!K82),"")</f>
        <v>18.038735960650975</v>
      </c>
      <c r="L82" s="14">
        <f>IFERROR(IF(OR(HLOOKUP($A82,'Z-scores'!$C$2:$RO$15,10,FALSE)&gt;3,HLOOKUP($A82,'Z-scores'!$C$2:$RO$15,10,FALSE)&lt;-3),"",'Total-corrected counts'!L82),"")</f>
        <v>4.8372955486803253</v>
      </c>
      <c r="M82" s="14">
        <f>IFERROR(IF(OR(HLOOKUP($A82,'Z-scores'!$C$2:$RO$15,11,FALSE)&gt;3,HLOOKUP($A82,'Z-scores'!$C$2:$RO$15,11,FALSE)&lt;-3),"",'Total-corrected counts'!M82),"")</f>
        <v>1.3901978783127087</v>
      </c>
      <c r="N82" s="14">
        <f>IFERROR(IF(OR(HLOOKUP($A82,'Z-scores'!$C$2:$RO$15,12,FALSE)&gt;3,HLOOKUP($A82,'Z-scores'!$C$2:$RO$15,12,FALSE)&lt;-3),"",'Total-corrected counts'!N82),"")</f>
        <v>6.3946588803797528</v>
      </c>
      <c r="O82" s="14">
        <f>IFERROR(IF(OR(HLOOKUP($A82,'Z-scores'!$C$2:$RO$15,13,FALSE)&gt;3,HLOOKUP($A82,'Z-scores'!$C$2:$RO$15,13,FALSE)&lt;-3),"",'Total-corrected counts'!O82),"")</f>
        <v>0.75972518582784254</v>
      </c>
      <c r="P82" s="14">
        <f>IFERROR(IF(OR(HLOOKUP($A82,'Z-scores'!$C$2:$RO$15,14,FALSE)&gt;3,HLOOKUP($A82,'Z-scores'!$C$2:$RO$15,14,FALSE)&lt;-3),"",'Total-corrected counts'!P82),"")</f>
        <v>7.0907894473012165</v>
      </c>
      <c r="Q82">
        <f t="shared" si="4"/>
        <v>1</v>
      </c>
      <c r="R82">
        <f>SUMIFS(Tabel132[Cluster],Tabel132[ID],'Total-corrected counts Z&lt;3'!A82)</f>
        <v>25</v>
      </c>
      <c r="S82">
        <f t="shared" si="5"/>
        <v>0.87894218643392263</v>
      </c>
      <c r="T82">
        <f t="shared" si="6"/>
        <v>4.5520458636145333</v>
      </c>
      <c r="U82">
        <f t="shared" si="7"/>
        <v>4.0945333881003689</v>
      </c>
    </row>
    <row r="83" spans="1:21" x14ac:dyDescent="0.25">
      <c r="A83">
        <v>85</v>
      </c>
      <c r="B83" t="s">
        <v>551</v>
      </c>
      <c r="C83">
        <v>104700</v>
      </c>
      <c r="D83">
        <v>812</v>
      </c>
      <c r="E83" s="14" t="str">
        <f>IFERROR(IF(OR(HLOOKUP($A83,'Z-scores'!$C$2:$RO$15,3,FALSE)&gt;3,HLOOKUP($A83,'Z-scores'!$C$2:$RO$15,3,FALSE)&lt;-3),"",'Total-corrected counts'!E83),"")</f>
        <v/>
      </c>
      <c r="F83" s="14" t="str">
        <f>IFERROR(IF(OR(HLOOKUP($A83,'Z-scores'!$C$2:$RO$15,4,FALSE)&gt;3,HLOOKUP($A83,'Z-scores'!$C$2:$RO$15,4,FALSE)&lt;-3),"",'Total-corrected counts'!F83),"")</f>
        <v/>
      </c>
      <c r="G83" s="14" t="str">
        <f>IFERROR(IF(OR(HLOOKUP($A83,'Z-scores'!$C$2:$RO$15,5,FALSE)&gt;3,HLOOKUP($A83,'Z-scores'!$C$2:$RO$15,5,FALSE)&lt;-3),"",'Total-corrected counts'!G83),"")</f>
        <v/>
      </c>
      <c r="H83" s="14" t="str">
        <f>IFERROR(IF(OR(HLOOKUP($A83,'Z-scores'!$C$2:$RO$15,6,FALSE)&gt;3,HLOOKUP($A83,'Z-scores'!$C$2:$RO$15,6,FALSE)&lt;-3),"",'Total-corrected counts'!H83),"")</f>
        <v/>
      </c>
      <c r="I83" s="14" t="str">
        <f>IFERROR(IF(OR(HLOOKUP($A83,'Z-scores'!$C$2:$RO$15,7,FALSE)&gt;3,HLOOKUP($A83,'Z-scores'!$C$2:$RO$15,7,FALSE)&lt;-3),"",'Total-corrected counts'!I83),"")</f>
        <v/>
      </c>
      <c r="J83" s="14" t="str">
        <f>IFERROR(IF(OR(HLOOKUP($A83,'Z-scores'!$C$2:$RO$15,8,FALSE)&gt;3,HLOOKUP($A83,'Z-scores'!$C$2:$RO$15,8,FALSE)&lt;-3),"",'Total-corrected counts'!J83),"")</f>
        <v/>
      </c>
      <c r="K83" s="14" t="str">
        <f>IFERROR(IF(OR(HLOOKUP($A83,'Z-scores'!$C$2:$RO$15,9,FALSE)&gt;3,HLOOKUP($A83,'Z-scores'!$C$2:$RO$15,9,FALSE)&lt;-3),"",'Total-corrected counts'!K83),"")</f>
        <v/>
      </c>
      <c r="L83" s="14" t="str">
        <f>IFERROR(IF(OR(HLOOKUP($A83,'Z-scores'!$C$2:$RO$15,10,FALSE)&gt;3,HLOOKUP($A83,'Z-scores'!$C$2:$RO$15,10,FALSE)&lt;-3),"",'Total-corrected counts'!L83),"")</f>
        <v/>
      </c>
      <c r="M83" s="14" t="str">
        <f>IFERROR(IF(OR(HLOOKUP($A83,'Z-scores'!$C$2:$RO$15,11,FALSE)&gt;3,HLOOKUP($A83,'Z-scores'!$C$2:$RO$15,11,FALSE)&lt;-3),"",'Total-corrected counts'!M83),"")</f>
        <v/>
      </c>
      <c r="N83" s="14" t="str">
        <f>IFERROR(IF(OR(HLOOKUP($A83,'Z-scores'!$C$2:$RO$15,12,FALSE)&gt;3,HLOOKUP($A83,'Z-scores'!$C$2:$RO$15,12,FALSE)&lt;-3),"",'Total-corrected counts'!N83),"")</f>
        <v/>
      </c>
      <c r="O83" s="14" t="str">
        <f>IFERROR(IF(OR(HLOOKUP($A83,'Z-scores'!$C$2:$RO$15,13,FALSE)&gt;3,HLOOKUP($A83,'Z-scores'!$C$2:$RO$15,13,FALSE)&lt;-3),"",'Total-corrected counts'!O83),"")</f>
        <v/>
      </c>
      <c r="P83" s="14" t="str">
        <f>IFERROR(IF(OR(HLOOKUP($A83,'Z-scores'!$C$2:$RO$15,14,FALSE)&gt;3,HLOOKUP($A83,'Z-scores'!$C$2:$RO$15,14,FALSE)&lt;-3),"",'Total-corrected counts'!P83),"")</f>
        <v/>
      </c>
      <c r="Q83">
        <f t="shared" si="4"/>
        <v>1</v>
      </c>
      <c r="R83">
        <f>SUMIFS(Tabel132[Cluster],Tabel132[ID],'Total-corrected counts Z&lt;3'!A83)</f>
        <v>0</v>
      </c>
      <c r="S83" t="str">
        <f t="shared" si="5"/>
        <v/>
      </c>
      <c r="T83" t="str">
        <f t="shared" si="6"/>
        <v/>
      </c>
      <c r="U83" t="str">
        <f t="shared" si="7"/>
        <v/>
      </c>
    </row>
    <row r="84" spans="1:21" x14ac:dyDescent="0.25">
      <c r="A84">
        <v>86</v>
      </c>
      <c r="B84" t="s">
        <v>552</v>
      </c>
      <c r="C84">
        <v>108300</v>
      </c>
      <c r="D84">
        <v>896</v>
      </c>
      <c r="E84" s="14" t="str">
        <f>IFERROR(IF(OR(HLOOKUP($A84,'Z-scores'!$C$2:$RO$15,3,FALSE)&gt;3,HLOOKUP($A84,'Z-scores'!$C$2:$RO$15,3,FALSE)&lt;-3),"",'Total-corrected counts'!E84),"")</f>
        <v/>
      </c>
      <c r="F84" s="14" t="str">
        <f>IFERROR(IF(OR(HLOOKUP($A84,'Z-scores'!$C$2:$RO$15,4,FALSE)&gt;3,HLOOKUP($A84,'Z-scores'!$C$2:$RO$15,4,FALSE)&lt;-3),"",'Total-corrected counts'!F84),"")</f>
        <v/>
      </c>
      <c r="G84" s="14" t="str">
        <f>IFERROR(IF(OR(HLOOKUP($A84,'Z-scores'!$C$2:$RO$15,5,FALSE)&gt;3,HLOOKUP($A84,'Z-scores'!$C$2:$RO$15,5,FALSE)&lt;-3),"",'Total-corrected counts'!G84),"")</f>
        <v/>
      </c>
      <c r="H84" s="14" t="str">
        <f>IFERROR(IF(OR(HLOOKUP($A84,'Z-scores'!$C$2:$RO$15,6,FALSE)&gt;3,HLOOKUP($A84,'Z-scores'!$C$2:$RO$15,6,FALSE)&lt;-3),"",'Total-corrected counts'!H84),"")</f>
        <v/>
      </c>
      <c r="I84" s="14" t="str">
        <f>IFERROR(IF(OR(HLOOKUP($A84,'Z-scores'!$C$2:$RO$15,7,FALSE)&gt;3,HLOOKUP($A84,'Z-scores'!$C$2:$RO$15,7,FALSE)&lt;-3),"",'Total-corrected counts'!I84),"")</f>
        <v/>
      </c>
      <c r="J84" s="14" t="str">
        <f>IFERROR(IF(OR(HLOOKUP($A84,'Z-scores'!$C$2:$RO$15,8,FALSE)&gt;3,HLOOKUP($A84,'Z-scores'!$C$2:$RO$15,8,FALSE)&lt;-3),"",'Total-corrected counts'!J84),"")</f>
        <v/>
      </c>
      <c r="K84" s="14" t="str">
        <f>IFERROR(IF(OR(HLOOKUP($A84,'Z-scores'!$C$2:$RO$15,9,FALSE)&gt;3,HLOOKUP($A84,'Z-scores'!$C$2:$RO$15,9,FALSE)&lt;-3),"",'Total-corrected counts'!K84),"")</f>
        <v/>
      </c>
      <c r="L84" s="14" t="str">
        <f>IFERROR(IF(OR(HLOOKUP($A84,'Z-scores'!$C$2:$RO$15,10,FALSE)&gt;3,HLOOKUP($A84,'Z-scores'!$C$2:$RO$15,10,FALSE)&lt;-3),"",'Total-corrected counts'!L84),"")</f>
        <v/>
      </c>
      <c r="M84" s="14" t="str">
        <f>IFERROR(IF(OR(HLOOKUP($A84,'Z-scores'!$C$2:$RO$15,11,FALSE)&gt;3,HLOOKUP($A84,'Z-scores'!$C$2:$RO$15,11,FALSE)&lt;-3),"",'Total-corrected counts'!M84),"")</f>
        <v/>
      </c>
      <c r="N84" s="14" t="str">
        <f>IFERROR(IF(OR(HLOOKUP($A84,'Z-scores'!$C$2:$RO$15,12,FALSE)&gt;3,HLOOKUP($A84,'Z-scores'!$C$2:$RO$15,12,FALSE)&lt;-3),"",'Total-corrected counts'!N84),"")</f>
        <v/>
      </c>
      <c r="O84" s="14" t="str">
        <f>IFERROR(IF(OR(HLOOKUP($A84,'Z-scores'!$C$2:$RO$15,13,FALSE)&gt;3,HLOOKUP($A84,'Z-scores'!$C$2:$RO$15,13,FALSE)&lt;-3),"",'Total-corrected counts'!O84),"")</f>
        <v/>
      </c>
      <c r="P84" s="14" t="str">
        <f>IFERROR(IF(OR(HLOOKUP($A84,'Z-scores'!$C$2:$RO$15,14,FALSE)&gt;3,HLOOKUP($A84,'Z-scores'!$C$2:$RO$15,14,FALSE)&lt;-3),"",'Total-corrected counts'!P84),"")</f>
        <v/>
      </c>
      <c r="Q84">
        <f t="shared" si="4"/>
        <v>1</v>
      </c>
      <c r="R84">
        <f>SUMIFS(Tabel132[Cluster],Tabel132[ID],'Total-corrected counts Z&lt;3'!A84)</f>
        <v>0</v>
      </c>
      <c r="S84" t="str">
        <f t="shared" si="5"/>
        <v/>
      </c>
      <c r="T84" t="str">
        <f t="shared" si="6"/>
        <v/>
      </c>
      <c r="U84" t="str">
        <f t="shared" si="7"/>
        <v/>
      </c>
    </row>
    <row r="85" spans="1:21" x14ac:dyDescent="0.25">
      <c r="A85">
        <v>87</v>
      </c>
      <c r="B85" t="s">
        <v>553</v>
      </c>
      <c r="C85">
        <v>71400</v>
      </c>
      <c r="D85">
        <v>94</v>
      </c>
      <c r="E85" s="14" t="str">
        <f>IFERROR(IF(OR(HLOOKUP($A85,'Z-scores'!$C$2:$RO$15,3,FALSE)&gt;3,HLOOKUP($A85,'Z-scores'!$C$2:$RO$15,3,FALSE)&lt;-3),"",'Total-corrected counts'!E85),"")</f>
        <v/>
      </c>
      <c r="F85" s="14" t="str">
        <f>IFERROR(IF(OR(HLOOKUP($A85,'Z-scores'!$C$2:$RO$15,4,FALSE)&gt;3,HLOOKUP($A85,'Z-scores'!$C$2:$RO$15,4,FALSE)&lt;-3),"",'Total-corrected counts'!F85),"")</f>
        <v/>
      </c>
      <c r="G85" s="14" t="str">
        <f>IFERROR(IF(OR(HLOOKUP($A85,'Z-scores'!$C$2:$RO$15,5,FALSE)&gt;3,HLOOKUP($A85,'Z-scores'!$C$2:$RO$15,5,FALSE)&lt;-3),"",'Total-corrected counts'!G85),"")</f>
        <v/>
      </c>
      <c r="H85" s="14" t="str">
        <f>IFERROR(IF(OR(HLOOKUP($A85,'Z-scores'!$C$2:$RO$15,6,FALSE)&gt;3,HLOOKUP($A85,'Z-scores'!$C$2:$RO$15,6,FALSE)&lt;-3),"",'Total-corrected counts'!H85),"")</f>
        <v/>
      </c>
      <c r="I85" s="14" t="str">
        <f>IFERROR(IF(OR(HLOOKUP($A85,'Z-scores'!$C$2:$RO$15,7,FALSE)&gt;3,HLOOKUP($A85,'Z-scores'!$C$2:$RO$15,7,FALSE)&lt;-3),"",'Total-corrected counts'!I85),"")</f>
        <v/>
      </c>
      <c r="J85" s="14" t="str">
        <f>IFERROR(IF(OR(HLOOKUP($A85,'Z-scores'!$C$2:$RO$15,8,FALSE)&gt;3,HLOOKUP($A85,'Z-scores'!$C$2:$RO$15,8,FALSE)&lt;-3),"",'Total-corrected counts'!J85),"")</f>
        <v/>
      </c>
      <c r="K85" s="14" t="str">
        <f>IFERROR(IF(OR(HLOOKUP($A85,'Z-scores'!$C$2:$RO$15,9,FALSE)&gt;3,HLOOKUP($A85,'Z-scores'!$C$2:$RO$15,9,FALSE)&lt;-3),"",'Total-corrected counts'!K85),"")</f>
        <v/>
      </c>
      <c r="L85" s="14" t="str">
        <f>IFERROR(IF(OR(HLOOKUP($A85,'Z-scores'!$C$2:$RO$15,10,FALSE)&gt;3,HLOOKUP($A85,'Z-scores'!$C$2:$RO$15,10,FALSE)&lt;-3),"",'Total-corrected counts'!L85),"")</f>
        <v/>
      </c>
      <c r="M85" s="14" t="str">
        <f>IFERROR(IF(OR(HLOOKUP($A85,'Z-scores'!$C$2:$RO$15,11,FALSE)&gt;3,HLOOKUP($A85,'Z-scores'!$C$2:$RO$15,11,FALSE)&lt;-3),"",'Total-corrected counts'!M85),"")</f>
        <v/>
      </c>
      <c r="N85" s="14" t="str">
        <f>IFERROR(IF(OR(HLOOKUP($A85,'Z-scores'!$C$2:$RO$15,12,FALSE)&gt;3,HLOOKUP($A85,'Z-scores'!$C$2:$RO$15,12,FALSE)&lt;-3),"",'Total-corrected counts'!N85),"")</f>
        <v/>
      </c>
      <c r="O85" s="14" t="str">
        <f>IFERROR(IF(OR(HLOOKUP($A85,'Z-scores'!$C$2:$RO$15,13,FALSE)&gt;3,HLOOKUP($A85,'Z-scores'!$C$2:$RO$15,13,FALSE)&lt;-3),"",'Total-corrected counts'!O85),"")</f>
        <v/>
      </c>
      <c r="P85" s="14" t="str">
        <f>IFERROR(IF(OR(HLOOKUP($A85,'Z-scores'!$C$2:$RO$15,14,FALSE)&gt;3,HLOOKUP($A85,'Z-scores'!$C$2:$RO$15,14,FALSE)&lt;-3),"",'Total-corrected counts'!P85),"")</f>
        <v/>
      </c>
      <c r="Q85">
        <f t="shared" si="4"/>
        <v>1</v>
      </c>
      <c r="R85">
        <f>SUMIFS(Tabel132[Cluster],Tabel132[ID],'Total-corrected counts Z&lt;3'!A85)</f>
        <v>83</v>
      </c>
      <c r="S85" t="str">
        <f t="shared" si="5"/>
        <v/>
      </c>
      <c r="T85" t="str">
        <f t="shared" si="6"/>
        <v/>
      </c>
      <c r="U85" t="str">
        <f t="shared" si="7"/>
        <v/>
      </c>
    </row>
    <row r="86" spans="1:21" x14ac:dyDescent="0.25">
      <c r="A86">
        <v>88</v>
      </c>
      <c r="B86" t="s">
        <v>40</v>
      </c>
      <c r="C86">
        <v>74100</v>
      </c>
      <c r="D86">
        <v>467</v>
      </c>
      <c r="E86" s="14">
        <f>IFERROR(IF(OR(HLOOKUP($A86,'Z-scores'!$C$2:$RO$15,3,FALSE)&gt;3,HLOOKUP($A86,'Z-scores'!$C$2:$RO$15,3,FALSE)&lt;-3),"",'Total-corrected counts'!E86),"")</f>
        <v>3.6255714342156331</v>
      </c>
      <c r="F86" s="14">
        <f>IFERROR(IF(OR(HLOOKUP($A86,'Z-scores'!$C$2:$RO$15,4,FALSE)&gt;3,HLOOKUP($A86,'Z-scores'!$C$2:$RO$15,4,FALSE)&lt;-3),"",'Total-corrected counts'!F86),"")</f>
        <v>1.3393062672557754</v>
      </c>
      <c r="G86" s="14">
        <f>IFERROR(IF(OR(HLOOKUP($A86,'Z-scores'!$C$2:$RO$15,5,FALSE)&gt;3,HLOOKUP($A86,'Z-scores'!$C$2:$RO$15,5,FALSE)&lt;-3),"",'Total-corrected counts'!G86),"")</f>
        <v>0.42857525513620659</v>
      </c>
      <c r="H86" s="14">
        <f>IFERROR(IF(OR(HLOOKUP($A86,'Z-scores'!$C$2:$RO$15,6,FALSE)&gt;3,HLOOKUP($A86,'Z-scores'!$C$2:$RO$15,6,FALSE)&lt;-3),"",'Total-corrected counts'!H86),"")</f>
        <v>4.6618552657982342</v>
      </c>
      <c r="I86" s="14">
        <f>IFERROR(IF(OR(HLOOKUP($A86,'Z-scores'!$C$2:$RO$15,7,FALSE)&gt;3,HLOOKUP($A86,'Z-scores'!$C$2:$RO$15,7,FALSE)&lt;-3),"",'Total-corrected counts'!I86),"")</f>
        <v>5.0051592589898704</v>
      </c>
      <c r="J86" s="14">
        <f>IFERROR(IF(OR(HLOOKUP($A86,'Z-scores'!$C$2:$RO$15,8,FALSE)&gt;3,HLOOKUP($A86,'Z-scores'!$C$2:$RO$15,8,FALSE)&lt;-3),"",'Total-corrected counts'!J86),"")</f>
        <v>0.86898337634801048</v>
      </c>
      <c r="K86" s="14">
        <f>IFERROR(IF(OR(HLOOKUP($A86,'Z-scores'!$C$2:$RO$15,9,FALSE)&gt;3,HLOOKUP($A86,'Z-scores'!$C$2:$RO$15,9,FALSE)&lt;-3),"",'Total-corrected counts'!K86),"")</f>
        <v>0.19776217967824092</v>
      </c>
      <c r="L86" s="14">
        <f>IFERROR(IF(OR(HLOOKUP($A86,'Z-scores'!$C$2:$RO$15,10,FALSE)&gt;3,HLOOKUP($A86,'Z-scores'!$C$2:$RO$15,10,FALSE)&lt;-3),"",'Total-corrected counts'!L86),"")</f>
        <v>0.28217557367301899</v>
      </c>
      <c r="M86" s="14">
        <f>IFERROR(IF(OR(HLOOKUP($A86,'Z-scores'!$C$2:$RO$15,11,FALSE)&gt;3,HLOOKUP($A86,'Z-scores'!$C$2:$RO$15,11,FALSE)&lt;-3),"",'Total-corrected counts'!M86),"")</f>
        <v>0.16355269156620103</v>
      </c>
      <c r="N86" s="14">
        <f>IFERROR(IF(OR(HLOOKUP($A86,'Z-scores'!$C$2:$RO$15,12,FALSE)&gt;3,HLOOKUP($A86,'Z-scores'!$C$2:$RO$15,12,FALSE)&lt;-3),"",'Total-corrected counts'!N86),"")</f>
        <v>0</v>
      </c>
      <c r="O86" s="14">
        <f>IFERROR(IF(OR(HLOOKUP($A86,'Z-scores'!$C$2:$RO$15,13,FALSE)&gt;3,HLOOKUP($A86,'Z-scores'!$C$2:$RO$15,13,FALSE)&lt;-3),"",'Total-corrected counts'!O86),"")</f>
        <v>12.455741318263888</v>
      </c>
      <c r="P86" s="14">
        <f>IFERROR(IF(OR(HLOOKUP($A86,'Z-scores'!$C$2:$RO$15,14,FALSE)&gt;3,HLOOKUP($A86,'Z-scores'!$C$2:$RO$15,14,FALSE)&lt;-3),"",'Total-corrected counts'!P86),"")</f>
        <v>1.1574939072072681</v>
      </c>
      <c r="Q86">
        <f t="shared" si="4"/>
        <v>1</v>
      </c>
      <c r="R86">
        <f>SUMIFS(Tabel132[Cluster],Tabel132[ID],'Total-corrected counts Z&lt;3'!A86)</f>
        <v>84</v>
      </c>
      <c r="S86">
        <f t="shared" si="5"/>
        <v>0.82295692138330911</v>
      </c>
      <c r="T86">
        <f t="shared" si="6"/>
        <v>2.3038875767745672</v>
      </c>
      <c r="U86">
        <f t="shared" si="7"/>
        <v>2.8117926981420753</v>
      </c>
    </row>
    <row r="87" spans="1:21" x14ac:dyDescent="0.25">
      <c r="A87">
        <v>89</v>
      </c>
      <c r="B87" t="s">
        <v>554</v>
      </c>
      <c r="C87">
        <v>116000</v>
      </c>
      <c r="D87">
        <v>81</v>
      </c>
      <c r="E87" s="14" t="str">
        <f>IFERROR(IF(OR(HLOOKUP($A87,'Z-scores'!$C$2:$RO$15,3,FALSE)&gt;3,HLOOKUP($A87,'Z-scores'!$C$2:$RO$15,3,FALSE)&lt;-3),"",'Total-corrected counts'!E87),"")</f>
        <v/>
      </c>
      <c r="F87" s="14" t="str">
        <f>IFERROR(IF(OR(HLOOKUP($A87,'Z-scores'!$C$2:$RO$15,4,FALSE)&gt;3,HLOOKUP($A87,'Z-scores'!$C$2:$RO$15,4,FALSE)&lt;-3),"",'Total-corrected counts'!F87),"")</f>
        <v/>
      </c>
      <c r="G87" s="14" t="str">
        <f>IFERROR(IF(OR(HLOOKUP($A87,'Z-scores'!$C$2:$RO$15,5,FALSE)&gt;3,HLOOKUP($A87,'Z-scores'!$C$2:$RO$15,5,FALSE)&lt;-3),"",'Total-corrected counts'!G87),"")</f>
        <v/>
      </c>
      <c r="H87" s="14" t="str">
        <f>IFERROR(IF(OR(HLOOKUP($A87,'Z-scores'!$C$2:$RO$15,6,FALSE)&gt;3,HLOOKUP($A87,'Z-scores'!$C$2:$RO$15,6,FALSE)&lt;-3),"",'Total-corrected counts'!H87),"")</f>
        <v/>
      </c>
      <c r="I87" s="14" t="str">
        <f>IFERROR(IF(OR(HLOOKUP($A87,'Z-scores'!$C$2:$RO$15,7,FALSE)&gt;3,HLOOKUP($A87,'Z-scores'!$C$2:$RO$15,7,FALSE)&lt;-3),"",'Total-corrected counts'!I87),"")</f>
        <v/>
      </c>
      <c r="J87" s="14" t="str">
        <f>IFERROR(IF(OR(HLOOKUP($A87,'Z-scores'!$C$2:$RO$15,8,FALSE)&gt;3,HLOOKUP($A87,'Z-scores'!$C$2:$RO$15,8,FALSE)&lt;-3),"",'Total-corrected counts'!J87),"")</f>
        <v/>
      </c>
      <c r="K87" s="14" t="str">
        <f>IFERROR(IF(OR(HLOOKUP($A87,'Z-scores'!$C$2:$RO$15,9,FALSE)&gt;3,HLOOKUP($A87,'Z-scores'!$C$2:$RO$15,9,FALSE)&lt;-3),"",'Total-corrected counts'!K87),"")</f>
        <v/>
      </c>
      <c r="L87" s="14" t="str">
        <f>IFERROR(IF(OR(HLOOKUP($A87,'Z-scores'!$C$2:$RO$15,10,FALSE)&gt;3,HLOOKUP($A87,'Z-scores'!$C$2:$RO$15,10,FALSE)&lt;-3),"",'Total-corrected counts'!L87),"")</f>
        <v/>
      </c>
      <c r="M87" s="14" t="str">
        <f>IFERROR(IF(OR(HLOOKUP($A87,'Z-scores'!$C$2:$RO$15,11,FALSE)&gt;3,HLOOKUP($A87,'Z-scores'!$C$2:$RO$15,11,FALSE)&lt;-3),"",'Total-corrected counts'!M87),"")</f>
        <v/>
      </c>
      <c r="N87" s="14" t="str">
        <f>IFERROR(IF(OR(HLOOKUP($A87,'Z-scores'!$C$2:$RO$15,12,FALSE)&gt;3,HLOOKUP($A87,'Z-scores'!$C$2:$RO$15,12,FALSE)&lt;-3),"",'Total-corrected counts'!N87),"")</f>
        <v/>
      </c>
      <c r="O87" s="14" t="str">
        <f>IFERROR(IF(OR(HLOOKUP($A87,'Z-scores'!$C$2:$RO$15,13,FALSE)&gt;3,HLOOKUP($A87,'Z-scores'!$C$2:$RO$15,13,FALSE)&lt;-3),"",'Total-corrected counts'!O87),"")</f>
        <v/>
      </c>
      <c r="P87" s="14" t="str">
        <f>IFERROR(IF(OR(HLOOKUP($A87,'Z-scores'!$C$2:$RO$15,14,FALSE)&gt;3,HLOOKUP($A87,'Z-scores'!$C$2:$RO$15,14,FALSE)&lt;-3),"",'Total-corrected counts'!P87),"")</f>
        <v/>
      </c>
      <c r="Q87">
        <f t="shared" si="4"/>
        <v>1</v>
      </c>
      <c r="R87">
        <f>SUMIFS(Tabel132[Cluster],Tabel132[ID],'Total-corrected counts Z&lt;3'!A87)</f>
        <v>0</v>
      </c>
      <c r="S87" t="str">
        <f t="shared" si="5"/>
        <v/>
      </c>
      <c r="T87" t="str">
        <f t="shared" si="6"/>
        <v/>
      </c>
      <c r="U87" t="str">
        <f t="shared" si="7"/>
        <v/>
      </c>
    </row>
    <row r="88" spans="1:21" x14ac:dyDescent="0.25">
      <c r="A88">
        <v>90</v>
      </c>
      <c r="B88" t="s">
        <v>555</v>
      </c>
      <c r="C88">
        <v>85100</v>
      </c>
      <c r="D88">
        <v>612</v>
      </c>
      <c r="E88" s="14" t="str">
        <f>IFERROR(IF(OR(HLOOKUP($A88,'Z-scores'!$C$2:$RO$15,3,FALSE)&gt;3,HLOOKUP($A88,'Z-scores'!$C$2:$RO$15,3,FALSE)&lt;-3),"",'Total-corrected counts'!E88),"")</f>
        <v/>
      </c>
      <c r="F88" s="14" t="str">
        <f>IFERROR(IF(OR(HLOOKUP($A88,'Z-scores'!$C$2:$RO$15,4,FALSE)&gt;3,HLOOKUP($A88,'Z-scores'!$C$2:$RO$15,4,FALSE)&lt;-3),"",'Total-corrected counts'!F88),"")</f>
        <v/>
      </c>
      <c r="G88" s="14" t="str">
        <f>IFERROR(IF(OR(HLOOKUP($A88,'Z-scores'!$C$2:$RO$15,5,FALSE)&gt;3,HLOOKUP($A88,'Z-scores'!$C$2:$RO$15,5,FALSE)&lt;-3),"",'Total-corrected counts'!G88),"")</f>
        <v/>
      </c>
      <c r="H88" s="14" t="str">
        <f>IFERROR(IF(OR(HLOOKUP($A88,'Z-scores'!$C$2:$RO$15,6,FALSE)&gt;3,HLOOKUP($A88,'Z-scores'!$C$2:$RO$15,6,FALSE)&lt;-3),"",'Total-corrected counts'!H88),"")</f>
        <v/>
      </c>
      <c r="I88" s="14" t="str">
        <f>IFERROR(IF(OR(HLOOKUP($A88,'Z-scores'!$C$2:$RO$15,7,FALSE)&gt;3,HLOOKUP($A88,'Z-scores'!$C$2:$RO$15,7,FALSE)&lt;-3),"",'Total-corrected counts'!I88),"")</f>
        <v/>
      </c>
      <c r="J88" s="14" t="str">
        <f>IFERROR(IF(OR(HLOOKUP($A88,'Z-scores'!$C$2:$RO$15,8,FALSE)&gt;3,HLOOKUP($A88,'Z-scores'!$C$2:$RO$15,8,FALSE)&lt;-3),"",'Total-corrected counts'!J88),"")</f>
        <v/>
      </c>
      <c r="K88" s="14" t="str">
        <f>IFERROR(IF(OR(HLOOKUP($A88,'Z-scores'!$C$2:$RO$15,9,FALSE)&gt;3,HLOOKUP($A88,'Z-scores'!$C$2:$RO$15,9,FALSE)&lt;-3),"",'Total-corrected counts'!K88),"")</f>
        <v/>
      </c>
      <c r="L88" s="14" t="str">
        <f>IFERROR(IF(OR(HLOOKUP($A88,'Z-scores'!$C$2:$RO$15,10,FALSE)&gt;3,HLOOKUP($A88,'Z-scores'!$C$2:$RO$15,10,FALSE)&lt;-3),"",'Total-corrected counts'!L88),"")</f>
        <v/>
      </c>
      <c r="M88" s="14" t="str">
        <f>IFERROR(IF(OR(HLOOKUP($A88,'Z-scores'!$C$2:$RO$15,11,FALSE)&gt;3,HLOOKUP($A88,'Z-scores'!$C$2:$RO$15,11,FALSE)&lt;-3),"",'Total-corrected counts'!M88),"")</f>
        <v/>
      </c>
      <c r="N88" s="14" t="str">
        <f>IFERROR(IF(OR(HLOOKUP($A88,'Z-scores'!$C$2:$RO$15,12,FALSE)&gt;3,HLOOKUP($A88,'Z-scores'!$C$2:$RO$15,12,FALSE)&lt;-3),"",'Total-corrected counts'!N88),"")</f>
        <v/>
      </c>
      <c r="O88" s="14" t="str">
        <f>IFERROR(IF(OR(HLOOKUP($A88,'Z-scores'!$C$2:$RO$15,13,FALSE)&gt;3,HLOOKUP($A88,'Z-scores'!$C$2:$RO$15,13,FALSE)&lt;-3),"",'Total-corrected counts'!O88),"")</f>
        <v/>
      </c>
      <c r="P88" s="14" t="str">
        <f>IFERROR(IF(OR(HLOOKUP($A88,'Z-scores'!$C$2:$RO$15,14,FALSE)&gt;3,HLOOKUP($A88,'Z-scores'!$C$2:$RO$15,14,FALSE)&lt;-3),"",'Total-corrected counts'!P88),"")</f>
        <v/>
      </c>
      <c r="Q88">
        <f t="shared" si="4"/>
        <v>1</v>
      </c>
      <c r="R88">
        <f>SUMIFS(Tabel132[Cluster],Tabel132[ID],'Total-corrected counts Z&lt;3'!A88)</f>
        <v>93</v>
      </c>
      <c r="S88" t="str">
        <f t="shared" si="5"/>
        <v/>
      </c>
      <c r="T88" t="str">
        <f t="shared" si="6"/>
        <v/>
      </c>
      <c r="U88" t="str">
        <f t="shared" si="7"/>
        <v/>
      </c>
    </row>
    <row r="89" spans="1:21" x14ac:dyDescent="0.25">
      <c r="A89">
        <v>91</v>
      </c>
      <c r="B89" t="s">
        <v>556</v>
      </c>
      <c r="C89">
        <v>63100</v>
      </c>
      <c r="D89">
        <v>519</v>
      </c>
      <c r="E89" s="14" t="str">
        <f>IFERROR(IF(OR(HLOOKUP($A89,'Z-scores'!$C$2:$RO$15,3,FALSE)&gt;3,HLOOKUP($A89,'Z-scores'!$C$2:$RO$15,3,FALSE)&lt;-3),"",'Total-corrected counts'!E89),"")</f>
        <v/>
      </c>
      <c r="F89" s="14" t="str">
        <f>IFERROR(IF(OR(HLOOKUP($A89,'Z-scores'!$C$2:$RO$15,4,FALSE)&gt;3,HLOOKUP($A89,'Z-scores'!$C$2:$RO$15,4,FALSE)&lt;-3),"",'Total-corrected counts'!F89),"")</f>
        <v/>
      </c>
      <c r="G89" s="14" t="str">
        <f>IFERROR(IF(OR(HLOOKUP($A89,'Z-scores'!$C$2:$RO$15,5,FALSE)&gt;3,HLOOKUP($A89,'Z-scores'!$C$2:$RO$15,5,FALSE)&lt;-3),"",'Total-corrected counts'!G89),"")</f>
        <v/>
      </c>
      <c r="H89" s="14" t="str">
        <f>IFERROR(IF(OR(HLOOKUP($A89,'Z-scores'!$C$2:$RO$15,6,FALSE)&gt;3,HLOOKUP($A89,'Z-scores'!$C$2:$RO$15,6,FALSE)&lt;-3),"",'Total-corrected counts'!H89),"")</f>
        <v/>
      </c>
      <c r="I89" s="14" t="str">
        <f>IFERROR(IF(OR(HLOOKUP($A89,'Z-scores'!$C$2:$RO$15,7,FALSE)&gt;3,HLOOKUP($A89,'Z-scores'!$C$2:$RO$15,7,FALSE)&lt;-3),"",'Total-corrected counts'!I89),"")</f>
        <v/>
      </c>
      <c r="J89" s="14" t="str">
        <f>IFERROR(IF(OR(HLOOKUP($A89,'Z-scores'!$C$2:$RO$15,8,FALSE)&gt;3,HLOOKUP($A89,'Z-scores'!$C$2:$RO$15,8,FALSE)&lt;-3),"",'Total-corrected counts'!J89),"")</f>
        <v/>
      </c>
      <c r="K89" s="14" t="str">
        <f>IFERROR(IF(OR(HLOOKUP($A89,'Z-scores'!$C$2:$RO$15,9,FALSE)&gt;3,HLOOKUP($A89,'Z-scores'!$C$2:$RO$15,9,FALSE)&lt;-3),"",'Total-corrected counts'!K89),"")</f>
        <v/>
      </c>
      <c r="L89" s="14" t="str">
        <f>IFERROR(IF(OR(HLOOKUP($A89,'Z-scores'!$C$2:$RO$15,10,FALSE)&gt;3,HLOOKUP($A89,'Z-scores'!$C$2:$RO$15,10,FALSE)&lt;-3),"",'Total-corrected counts'!L89),"")</f>
        <v/>
      </c>
      <c r="M89" s="14" t="str">
        <f>IFERROR(IF(OR(HLOOKUP($A89,'Z-scores'!$C$2:$RO$15,11,FALSE)&gt;3,HLOOKUP($A89,'Z-scores'!$C$2:$RO$15,11,FALSE)&lt;-3),"",'Total-corrected counts'!M89),"")</f>
        <v/>
      </c>
      <c r="N89" s="14" t="str">
        <f>IFERROR(IF(OR(HLOOKUP($A89,'Z-scores'!$C$2:$RO$15,12,FALSE)&gt;3,HLOOKUP($A89,'Z-scores'!$C$2:$RO$15,12,FALSE)&lt;-3),"",'Total-corrected counts'!N89),"")</f>
        <v/>
      </c>
      <c r="O89" s="14" t="str">
        <f>IFERROR(IF(OR(HLOOKUP($A89,'Z-scores'!$C$2:$RO$15,13,FALSE)&gt;3,HLOOKUP($A89,'Z-scores'!$C$2:$RO$15,13,FALSE)&lt;-3),"",'Total-corrected counts'!O89),"")</f>
        <v/>
      </c>
      <c r="P89" s="14" t="str">
        <f>IFERROR(IF(OR(HLOOKUP($A89,'Z-scores'!$C$2:$RO$15,14,FALSE)&gt;3,HLOOKUP($A89,'Z-scores'!$C$2:$RO$15,14,FALSE)&lt;-3),"",'Total-corrected counts'!P89),"")</f>
        <v/>
      </c>
      <c r="Q89">
        <f t="shared" si="4"/>
        <v>1</v>
      </c>
      <c r="R89">
        <f>SUMIFS(Tabel132[Cluster],Tabel132[ID],'Total-corrected counts Z&lt;3'!A89)</f>
        <v>0</v>
      </c>
      <c r="S89" t="str">
        <f t="shared" si="5"/>
        <v/>
      </c>
      <c r="T89" t="str">
        <f t="shared" si="6"/>
        <v/>
      </c>
      <c r="U89" t="str">
        <f t="shared" si="7"/>
        <v/>
      </c>
    </row>
    <row r="90" spans="1:21" x14ac:dyDescent="0.25">
      <c r="A90">
        <v>92</v>
      </c>
      <c r="B90" t="s">
        <v>557</v>
      </c>
      <c r="C90">
        <v>42000</v>
      </c>
      <c r="D90">
        <v>918</v>
      </c>
      <c r="E90" s="14" t="str">
        <f>IFERROR(IF(OR(HLOOKUP($A90,'Z-scores'!$C$2:$RO$15,3,FALSE)&gt;3,HLOOKUP($A90,'Z-scores'!$C$2:$RO$15,3,FALSE)&lt;-3),"",'Total-corrected counts'!E90),"")</f>
        <v/>
      </c>
      <c r="F90" s="14" t="str">
        <f>IFERROR(IF(OR(HLOOKUP($A90,'Z-scores'!$C$2:$RO$15,4,FALSE)&gt;3,HLOOKUP($A90,'Z-scores'!$C$2:$RO$15,4,FALSE)&lt;-3),"",'Total-corrected counts'!F90),"")</f>
        <v/>
      </c>
      <c r="G90" s="14" t="str">
        <f>IFERROR(IF(OR(HLOOKUP($A90,'Z-scores'!$C$2:$RO$15,5,FALSE)&gt;3,HLOOKUP($A90,'Z-scores'!$C$2:$RO$15,5,FALSE)&lt;-3),"",'Total-corrected counts'!G90),"")</f>
        <v/>
      </c>
      <c r="H90" s="14" t="str">
        <f>IFERROR(IF(OR(HLOOKUP($A90,'Z-scores'!$C$2:$RO$15,6,FALSE)&gt;3,HLOOKUP($A90,'Z-scores'!$C$2:$RO$15,6,FALSE)&lt;-3),"",'Total-corrected counts'!H90),"")</f>
        <v/>
      </c>
      <c r="I90" s="14" t="str">
        <f>IFERROR(IF(OR(HLOOKUP($A90,'Z-scores'!$C$2:$RO$15,7,FALSE)&gt;3,HLOOKUP($A90,'Z-scores'!$C$2:$RO$15,7,FALSE)&lt;-3),"",'Total-corrected counts'!I90),"")</f>
        <v/>
      </c>
      <c r="J90" s="14" t="str">
        <f>IFERROR(IF(OR(HLOOKUP($A90,'Z-scores'!$C$2:$RO$15,8,FALSE)&gt;3,HLOOKUP($A90,'Z-scores'!$C$2:$RO$15,8,FALSE)&lt;-3),"",'Total-corrected counts'!J90),"")</f>
        <v/>
      </c>
      <c r="K90" s="14" t="str">
        <f>IFERROR(IF(OR(HLOOKUP($A90,'Z-scores'!$C$2:$RO$15,9,FALSE)&gt;3,HLOOKUP($A90,'Z-scores'!$C$2:$RO$15,9,FALSE)&lt;-3),"",'Total-corrected counts'!K90),"")</f>
        <v/>
      </c>
      <c r="L90" s="14" t="str">
        <f>IFERROR(IF(OR(HLOOKUP($A90,'Z-scores'!$C$2:$RO$15,10,FALSE)&gt;3,HLOOKUP($A90,'Z-scores'!$C$2:$RO$15,10,FALSE)&lt;-3),"",'Total-corrected counts'!L90),"")</f>
        <v/>
      </c>
      <c r="M90" s="14" t="str">
        <f>IFERROR(IF(OR(HLOOKUP($A90,'Z-scores'!$C$2:$RO$15,11,FALSE)&gt;3,HLOOKUP($A90,'Z-scores'!$C$2:$RO$15,11,FALSE)&lt;-3),"",'Total-corrected counts'!M90),"")</f>
        <v/>
      </c>
      <c r="N90" s="14" t="str">
        <f>IFERROR(IF(OR(HLOOKUP($A90,'Z-scores'!$C$2:$RO$15,12,FALSE)&gt;3,HLOOKUP($A90,'Z-scores'!$C$2:$RO$15,12,FALSE)&lt;-3),"",'Total-corrected counts'!N90),"")</f>
        <v/>
      </c>
      <c r="O90" s="14" t="str">
        <f>IFERROR(IF(OR(HLOOKUP($A90,'Z-scores'!$C$2:$RO$15,13,FALSE)&gt;3,HLOOKUP($A90,'Z-scores'!$C$2:$RO$15,13,FALSE)&lt;-3),"",'Total-corrected counts'!O90),"")</f>
        <v/>
      </c>
      <c r="P90" s="14" t="str">
        <f>IFERROR(IF(OR(HLOOKUP($A90,'Z-scores'!$C$2:$RO$15,14,FALSE)&gt;3,HLOOKUP($A90,'Z-scores'!$C$2:$RO$15,14,FALSE)&lt;-3),"",'Total-corrected counts'!P90),"")</f>
        <v/>
      </c>
      <c r="Q90">
        <f t="shared" si="4"/>
        <v>1</v>
      </c>
      <c r="R90">
        <f>SUMIFS(Tabel132[Cluster],Tabel132[ID],'Total-corrected counts Z&lt;3'!A90)</f>
        <v>54</v>
      </c>
      <c r="S90" t="str">
        <f t="shared" si="5"/>
        <v/>
      </c>
      <c r="T90" t="str">
        <f t="shared" si="6"/>
        <v/>
      </c>
      <c r="U90" t="str">
        <f t="shared" si="7"/>
        <v/>
      </c>
    </row>
    <row r="91" spans="1:21" x14ac:dyDescent="0.25">
      <c r="A91">
        <v>93</v>
      </c>
      <c r="B91" t="s">
        <v>41</v>
      </c>
      <c r="C91">
        <v>99700</v>
      </c>
      <c r="D91">
        <v>901</v>
      </c>
      <c r="E91" s="14">
        <f>IFERROR(IF(OR(HLOOKUP($A91,'Z-scores'!$C$2:$RO$15,3,FALSE)&gt;3,HLOOKUP($A91,'Z-scores'!$C$2:$RO$15,3,FALSE)&lt;-3),"",'Total-corrected counts'!E91),"")</f>
        <v>0</v>
      </c>
      <c r="F91" s="14">
        <f>IFERROR(IF(OR(HLOOKUP($A91,'Z-scores'!$C$2:$RO$15,4,FALSE)&gt;3,HLOOKUP($A91,'Z-scores'!$C$2:$RO$15,4,FALSE)&lt;-3),"",'Total-corrected counts'!F91),"")</f>
        <v>0</v>
      </c>
      <c r="G91" s="14">
        <f>IFERROR(IF(OR(HLOOKUP($A91,'Z-scores'!$C$2:$RO$15,5,FALSE)&gt;3,HLOOKUP($A91,'Z-scores'!$C$2:$RO$15,5,FALSE)&lt;-3),"",'Total-corrected counts'!G91),"")</f>
        <v>0</v>
      </c>
      <c r="H91" s="14">
        <f>IFERROR(IF(OR(HLOOKUP($A91,'Z-scores'!$C$2:$RO$15,6,FALSE)&gt;3,HLOOKUP($A91,'Z-scores'!$C$2:$RO$15,6,FALSE)&lt;-3),"",'Total-corrected counts'!H91),"")</f>
        <v>0.35097437352981792</v>
      </c>
      <c r="I91" s="14">
        <f>IFERROR(IF(OR(HLOOKUP($A91,'Z-scores'!$C$2:$RO$15,7,FALSE)&gt;3,HLOOKUP($A91,'Z-scores'!$C$2:$RO$15,7,FALSE)&lt;-3),"",'Total-corrected counts'!I91),"")</f>
        <v>0</v>
      </c>
      <c r="J91" s="14">
        <f>IFERROR(IF(OR(HLOOKUP($A91,'Z-scores'!$C$2:$RO$15,8,FALSE)&gt;3,HLOOKUP($A91,'Z-scores'!$C$2:$RO$15,8,FALSE)&lt;-3),"",'Total-corrected counts'!J91),"")</f>
        <v>0.82553420753060991</v>
      </c>
      <c r="K91" s="14">
        <f>IFERROR(IF(OR(HLOOKUP($A91,'Z-scores'!$C$2:$RO$15,9,FALSE)&gt;3,HLOOKUP($A91,'Z-scores'!$C$2:$RO$15,9,FALSE)&lt;-3),"",'Total-corrected counts'!K91),"")</f>
        <v>0.53678305912665392</v>
      </c>
      <c r="L91" s="14">
        <f>IFERROR(IF(OR(HLOOKUP($A91,'Z-scores'!$C$2:$RO$15,10,FALSE)&gt;3,HLOOKUP($A91,'Z-scores'!$C$2:$RO$15,10,FALSE)&lt;-3),"",'Total-corrected counts'!L91),"")</f>
        <v>0.14108778683650949</v>
      </c>
      <c r="M91" s="14">
        <f>IFERROR(IF(OR(HLOOKUP($A91,'Z-scores'!$C$2:$RO$15,11,FALSE)&gt;3,HLOOKUP($A91,'Z-scores'!$C$2:$RO$15,11,FALSE)&lt;-3),"",'Total-corrected counts'!M91),"")</f>
        <v>0.6337666798190289</v>
      </c>
      <c r="N91" s="14">
        <f>IFERROR(IF(OR(HLOOKUP($A91,'Z-scores'!$C$2:$RO$15,12,FALSE)&gt;3,HLOOKUP($A91,'Z-scores'!$C$2:$RO$15,12,FALSE)&lt;-3),"",'Total-corrected counts'!N91),"")</f>
        <v>0</v>
      </c>
      <c r="O91" s="14">
        <f>IFERROR(IF(OR(HLOOKUP($A91,'Z-scores'!$C$2:$RO$15,13,FALSE)&gt;3,HLOOKUP($A91,'Z-scores'!$C$2:$RO$15,13,FALSE)&lt;-3),"",'Total-corrected counts'!O91),"")</f>
        <v>0.13131052594555304</v>
      </c>
      <c r="P91" s="14">
        <f>IFERROR(IF(OR(HLOOKUP($A91,'Z-scores'!$C$2:$RO$15,14,FALSE)&gt;3,HLOOKUP($A91,'Z-scores'!$C$2:$RO$15,14,FALSE)&lt;-3),"",'Total-corrected counts'!P91),"")</f>
        <v>0.36456501014402143</v>
      </c>
      <c r="Q91">
        <f t="shared" si="4"/>
        <v>1</v>
      </c>
      <c r="R91">
        <f>SUMIFS(Tabel132[Cluster],Tabel132[ID],'Total-corrected counts Z&lt;3'!A91)</f>
        <v>0</v>
      </c>
      <c r="S91">
        <f t="shared" si="5"/>
        <v>0.95892618177353062</v>
      </c>
      <c r="T91">
        <f t="shared" si="6"/>
        <v>0.24475594859815455</v>
      </c>
      <c r="U91">
        <f t="shared" si="7"/>
        <v>0.25414600054902259</v>
      </c>
    </row>
    <row r="92" spans="1:21" x14ac:dyDescent="0.25">
      <c r="A92">
        <v>94</v>
      </c>
      <c r="B92" t="s">
        <v>558</v>
      </c>
      <c r="C92">
        <v>71200</v>
      </c>
      <c r="D92">
        <v>38</v>
      </c>
      <c r="E92" s="14" t="str">
        <f>IFERROR(IF(OR(HLOOKUP($A92,'Z-scores'!$C$2:$RO$15,3,FALSE)&gt;3,HLOOKUP($A92,'Z-scores'!$C$2:$RO$15,3,FALSE)&lt;-3),"",'Total-corrected counts'!E92),"")</f>
        <v/>
      </c>
      <c r="F92" s="14" t="str">
        <f>IFERROR(IF(OR(HLOOKUP($A92,'Z-scores'!$C$2:$RO$15,4,FALSE)&gt;3,HLOOKUP($A92,'Z-scores'!$C$2:$RO$15,4,FALSE)&lt;-3),"",'Total-corrected counts'!F92),"")</f>
        <v/>
      </c>
      <c r="G92" s="14" t="str">
        <f>IFERROR(IF(OR(HLOOKUP($A92,'Z-scores'!$C$2:$RO$15,5,FALSE)&gt;3,HLOOKUP($A92,'Z-scores'!$C$2:$RO$15,5,FALSE)&lt;-3),"",'Total-corrected counts'!G92),"")</f>
        <v/>
      </c>
      <c r="H92" s="14" t="str">
        <f>IFERROR(IF(OR(HLOOKUP($A92,'Z-scores'!$C$2:$RO$15,6,FALSE)&gt;3,HLOOKUP($A92,'Z-scores'!$C$2:$RO$15,6,FALSE)&lt;-3),"",'Total-corrected counts'!H92),"")</f>
        <v/>
      </c>
      <c r="I92" s="14" t="str">
        <f>IFERROR(IF(OR(HLOOKUP($A92,'Z-scores'!$C$2:$RO$15,7,FALSE)&gt;3,HLOOKUP($A92,'Z-scores'!$C$2:$RO$15,7,FALSE)&lt;-3),"",'Total-corrected counts'!I92),"")</f>
        <v/>
      </c>
      <c r="J92" s="14" t="str">
        <f>IFERROR(IF(OR(HLOOKUP($A92,'Z-scores'!$C$2:$RO$15,8,FALSE)&gt;3,HLOOKUP($A92,'Z-scores'!$C$2:$RO$15,8,FALSE)&lt;-3),"",'Total-corrected counts'!J92),"")</f>
        <v/>
      </c>
      <c r="K92" s="14" t="str">
        <f>IFERROR(IF(OR(HLOOKUP($A92,'Z-scores'!$C$2:$RO$15,9,FALSE)&gt;3,HLOOKUP($A92,'Z-scores'!$C$2:$RO$15,9,FALSE)&lt;-3),"",'Total-corrected counts'!K92),"")</f>
        <v/>
      </c>
      <c r="L92" s="14" t="str">
        <f>IFERROR(IF(OR(HLOOKUP($A92,'Z-scores'!$C$2:$RO$15,10,FALSE)&gt;3,HLOOKUP($A92,'Z-scores'!$C$2:$RO$15,10,FALSE)&lt;-3),"",'Total-corrected counts'!L92),"")</f>
        <v/>
      </c>
      <c r="M92" s="14" t="str">
        <f>IFERROR(IF(OR(HLOOKUP($A92,'Z-scores'!$C$2:$RO$15,11,FALSE)&gt;3,HLOOKUP($A92,'Z-scores'!$C$2:$RO$15,11,FALSE)&lt;-3),"",'Total-corrected counts'!M92),"")</f>
        <v/>
      </c>
      <c r="N92" s="14" t="str">
        <f>IFERROR(IF(OR(HLOOKUP($A92,'Z-scores'!$C$2:$RO$15,12,FALSE)&gt;3,HLOOKUP($A92,'Z-scores'!$C$2:$RO$15,12,FALSE)&lt;-3),"",'Total-corrected counts'!N92),"")</f>
        <v/>
      </c>
      <c r="O92" s="14" t="str">
        <f>IFERROR(IF(OR(HLOOKUP($A92,'Z-scores'!$C$2:$RO$15,13,FALSE)&gt;3,HLOOKUP($A92,'Z-scores'!$C$2:$RO$15,13,FALSE)&lt;-3),"",'Total-corrected counts'!O92),"")</f>
        <v/>
      </c>
      <c r="P92" s="14" t="str">
        <f>IFERROR(IF(OR(HLOOKUP($A92,'Z-scores'!$C$2:$RO$15,14,FALSE)&gt;3,HLOOKUP($A92,'Z-scores'!$C$2:$RO$15,14,FALSE)&lt;-3),"",'Total-corrected counts'!P92),"")</f>
        <v/>
      </c>
      <c r="Q92">
        <f t="shared" si="4"/>
        <v>1</v>
      </c>
      <c r="R92">
        <f>SUMIFS(Tabel132[Cluster],Tabel132[ID],'Total-corrected counts Z&lt;3'!A92)</f>
        <v>83</v>
      </c>
      <c r="S92" t="str">
        <f t="shared" si="5"/>
        <v/>
      </c>
      <c r="T92" t="str">
        <f t="shared" si="6"/>
        <v/>
      </c>
      <c r="U92" t="str">
        <f t="shared" si="7"/>
        <v/>
      </c>
    </row>
    <row r="93" spans="1:21" x14ac:dyDescent="0.25">
      <c r="A93">
        <v>95</v>
      </c>
      <c r="B93" t="s">
        <v>559</v>
      </c>
      <c r="C93">
        <v>23300</v>
      </c>
      <c r="D93">
        <v>315</v>
      </c>
      <c r="E93" s="14" t="str">
        <f>IFERROR(IF(OR(HLOOKUP($A93,'Z-scores'!$C$2:$RO$15,3,FALSE)&gt;3,HLOOKUP($A93,'Z-scores'!$C$2:$RO$15,3,FALSE)&lt;-3),"",'Total-corrected counts'!E93),"")</f>
        <v/>
      </c>
      <c r="F93" s="14" t="str">
        <f>IFERROR(IF(OR(HLOOKUP($A93,'Z-scores'!$C$2:$RO$15,4,FALSE)&gt;3,HLOOKUP($A93,'Z-scores'!$C$2:$RO$15,4,FALSE)&lt;-3),"",'Total-corrected counts'!F93),"")</f>
        <v/>
      </c>
      <c r="G93" s="14" t="str">
        <f>IFERROR(IF(OR(HLOOKUP($A93,'Z-scores'!$C$2:$RO$15,5,FALSE)&gt;3,HLOOKUP($A93,'Z-scores'!$C$2:$RO$15,5,FALSE)&lt;-3),"",'Total-corrected counts'!G93),"")</f>
        <v/>
      </c>
      <c r="H93" s="14" t="str">
        <f>IFERROR(IF(OR(HLOOKUP($A93,'Z-scores'!$C$2:$RO$15,6,FALSE)&gt;3,HLOOKUP($A93,'Z-scores'!$C$2:$RO$15,6,FALSE)&lt;-3),"",'Total-corrected counts'!H93),"")</f>
        <v/>
      </c>
      <c r="I93" s="14" t="str">
        <f>IFERROR(IF(OR(HLOOKUP($A93,'Z-scores'!$C$2:$RO$15,7,FALSE)&gt;3,HLOOKUP($A93,'Z-scores'!$C$2:$RO$15,7,FALSE)&lt;-3),"",'Total-corrected counts'!I93),"")</f>
        <v/>
      </c>
      <c r="J93" s="14" t="str">
        <f>IFERROR(IF(OR(HLOOKUP($A93,'Z-scores'!$C$2:$RO$15,8,FALSE)&gt;3,HLOOKUP($A93,'Z-scores'!$C$2:$RO$15,8,FALSE)&lt;-3),"",'Total-corrected counts'!J93),"")</f>
        <v/>
      </c>
      <c r="K93" s="14" t="str">
        <f>IFERROR(IF(OR(HLOOKUP($A93,'Z-scores'!$C$2:$RO$15,9,FALSE)&gt;3,HLOOKUP($A93,'Z-scores'!$C$2:$RO$15,9,FALSE)&lt;-3),"",'Total-corrected counts'!K93),"")</f>
        <v/>
      </c>
      <c r="L93" s="14" t="str">
        <f>IFERROR(IF(OR(HLOOKUP($A93,'Z-scores'!$C$2:$RO$15,10,FALSE)&gt;3,HLOOKUP($A93,'Z-scores'!$C$2:$RO$15,10,FALSE)&lt;-3),"",'Total-corrected counts'!L93),"")</f>
        <v/>
      </c>
      <c r="M93" s="14" t="str">
        <f>IFERROR(IF(OR(HLOOKUP($A93,'Z-scores'!$C$2:$RO$15,11,FALSE)&gt;3,HLOOKUP($A93,'Z-scores'!$C$2:$RO$15,11,FALSE)&lt;-3),"",'Total-corrected counts'!M93),"")</f>
        <v/>
      </c>
      <c r="N93" s="14" t="str">
        <f>IFERROR(IF(OR(HLOOKUP($A93,'Z-scores'!$C$2:$RO$15,12,FALSE)&gt;3,HLOOKUP($A93,'Z-scores'!$C$2:$RO$15,12,FALSE)&lt;-3),"",'Total-corrected counts'!N93),"")</f>
        <v/>
      </c>
      <c r="O93" s="14" t="str">
        <f>IFERROR(IF(OR(HLOOKUP($A93,'Z-scores'!$C$2:$RO$15,13,FALSE)&gt;3,HLOOKUP($A93,'Z-scores'!$C$2:$RO$15,13,FALSE)&lt;-3),"",'Total-corrected counts'!O93),"")</f>
        <v/>
      </c>
      <c r="P93" s="14" t="str">
        <f>IFERROR(IF(OR(HLOOKUP($A93,'Z-scores'!$C$2:$RO$15,14,FALSE)&gt;3,HLOOKUP($A93,'Z-scores'!$C$2:$RO$15,14,FALSE)&lt;-3),"",'Total-corrected counts'!P93),"")</f>
        <v/>
      </c>
      <c r="Q93">
        <f t="shared" si="4"/>
        <v>1</v>
      </c>
      <c r="R93">
        <f>SUMIFS(Tabel132[Cluster],Tabel132[ID],'Total-corrected counts Z&lt;3'!A93)</f>
        <v>30</v>
      </c>
      <c r="S93" t="str">
        <f t="shared" si="5"/>
        <v/>
      </c>
      <c r="T93" t="str">
        <f t="shared" si="6"/>
        <v/>
      </c>
      <c r="U93" t="str">
        <f t="shared" si="7"/>
        <v/>
      </c>
    </row>
    <row r="94" spans="1:21" x14ac:dyDescent="0.25">
      <c r="A94">
        <v>96</v>
      </c>
      <c r="B94" t="s">
        <v>560</v>
      </c>
      <c r="C94">
        <v>90000</v>
      </c>
      <c r="D94">
        <v>607</v>
      </c>
      <c r="E94" s="14" t="str">
        <f>IFERROR(IF(OR(HLOOKUP($A94,'Z-scores'!$C$2:$RO$15,3,FALSE)&gt;3,HLOOKUP($A94,'Z-scores'!$C$2:$RO$15,3,FALSE)&lt;-3),"",'Total-corrected counts'!E94),"")</f>
        <v/>
      </c>
      <c r="F94" s="14" t="str">
        <f>IFERROR(IF(OR(HLOOKUP($A94,'Z-scores'!$C$2:$RO$15,4,FALSE)&gt;3,HLOOKUP($A94,'Z-scores'!$C$2:$RO$15,4,FALSE)&lt;-3),"",'Total-corrected counts'!F94),"")</f>
        <v/>
      </c>
      <c r="G94" s="14" t="str">
        <f>IFERROR(IF(OR(HLOOKUP($A94,'Z-scores'!$C$2:$RO$15,5,FALSE)&gt;3,HLOOKUP($A94,'Z-scores'!$C$2:$RO$15,5,FALSE)&lt;-3),"",'Total-corrected counts'!G94),"")</f>
        <v/>
      </c>
      <c r="H94" s="14" t="str">
        <f>IFERROR(IF(OR(HLOOKUP($A94,'Z-scores'!$C$2:$RO$15,6,FALSE)&gt;3,HLOOKUP($A94,'Z-scores'!$C$2:$RO$15,6,FALSE)&lt;-3),"",'Total-corrected counts'!H94),"")</f>
        <v/>
      </c>
      <c r="I94" s="14" t="str">
        <f>IFERROR(IF(OR(HLOOKUP($A94,'Z-scores'!$C$2:$RO$15,7,FALSE)&gt;3,HLOOKUP($A94,'Z-scores'!$C$2:$RO$15,7,FALSE)&lt;-3),"",'Total-corrected counts'!I94),"")</f>
        <v/>
      </c>
      <c r="J94" s="14" t="str">
        <f>IFERROR(IF(OR(HLOOKUP($A94,'Z-scores'!$C$2:$RO$15,8,FALSE)&gt;3,HLOOKUP($A94,'Z-scores'!$C$2:$RO$15,8,FALSE)&lt;-3),"",'Total-corrected counts'!J94),"")</f>
        <v/>
      </c>
      <c r="K94" s="14" t="str">
        <f>IFERROR(IF(OR(HLOOKUP($A94,'Z-scores'!$C$2:$RO$15,9,FALSE)&gt;3,HLOOKUP($A94,'Z-scores'!$C$2:$RO$15,9,FALSE)&lt;-3),"",'Total-corrected counts'!K94),"")</f>
        <v/>
      </c>
      <c r="L94" s="14" t="str">
        <f>IFERROR(IF(OR(HLOOKUP($A94,'Z-scores'!$C$2:$RO$15,10,FALSE)&gt;3,HLOOKUP($A94,'Z-scores'!$C$2:$RO$15,10,FALSE)&lt;-3),"",'Total-corrected counts'!L94),"")</f>
        <v/>
      </c>
      <c r="M94" s="14" t="str">
        <f>IFERROR(IF(OR(HLOOKUP($A94,'Z-scores'!$C$2:$RO$15,11,FALSE)&gt;3,HLOOKUP($A94,'Z-scores'!$C$2:$RO$15,11,FALSE)&lt;-3),"",'Total-corrected counts'!M94),"")</f>
        <v/>
      </c>
      <c r="N94" s="14" t="str">
        <f>IFERROR(IF(OR(HLOOKUP($A94,'Z-scores'!$C$2:$RO$15,12,FALSE)&gt;3,HLOOKUP($A94,'Z-scores'!$C$2:$RO$15,12,FALSE)&lt;-3),"",'Total-corrected counts'!N94),"")</f>
        <v/>
      </c>
      <c r="O94" s="14" t="str">
        <f>IFERROR(IF(OR(HLOOKUP($A94,'Z-scores'!$C$2:$RO$15,13,FALSE)&gt;3,HLOOKUP($A94,'Z-scores'!$C$2:$RO$15,13,FALSE)&lt;-3),"",'Total-corrected counts'!O94),"")</f>
        <v/>
      </c>
      <c r="P94" s="14" t="str">
        <f>IFERROR(IF(OR(HLOOKUP($A94,'Z-scores'!$C$2:$RO$15,14,FALSE)&gt;3,HLOOKUP($A94,'Z-scores'!$C$2:$RO$15,14,FALSE)&lt;-3),"",'Total-corrected counts'!P94),"")</f>
        <v/>
      </c>
      <c r="Q94">
        <f t="shared" si="4"/>
        <v>1</v>
      </c>
      <c r="R94">
        <f>SUMIFS(Tabel132[Cluster],Tabel132[ID],'Total-corrected counts Z&lt;3'!A94)</f>
        <v>96</v>
      </c>
      <c r="S94" t="str">
        <f t="shared" si="5"/>
        <v/>
      </c>
      <c r="T94" t="str">
        <f t="shared" si="6"/>
        <v/>
      </c>
      <c r="U94" t="str">
        <f t="shared" si="7"/>
        <v/>
      </c>
    </row>
    <row r="95" spans="1:21" x14ac:dyDescent="0.25">
      <c r="A95">
        <v>97</v>
      </c>
      <c r="B95" t="s">
        <v>42</v>
      </c>
      <c r="C95">
        <v>28100</v>
      </c>
      <c r="D95">
        <v>541</v>
      </c>
      <c r="E95" s="14">
        <f>IFERROR(IF(OR(HLOOKUP($A95,'Z-scores'!$C$2:$RO$15,3,FALSE)&gt;3,HLOOKUP($A95,'Z-scores'!$C$2:$RO$15,3,FALSE)&lt;-3),"",'Total-corrected counts'!E95),"")</f>
        <v>4.3227967100263314</v>
      </c>
      <c r="F95" s="14">
        <f>IFERROR(IF(OR(HLOOKUP($A95,'Z-scores'!$C$2:$RO$15,4,FALSE)&gt;3,HLOOKUP($A95,'Z-scores'!$C$2:$RO$15,4,FALSE)&lt;-3),"",'Total-corrected counts'!F95),"")</f>
        <v>31.850377168176408</v>
      </c>
      <c r="G95" s="14">
        <f>IFERROR(IF(OR(HLOOKUP($A95,'Z-scores'!$C$2:$RO$15,5,FALSE)&gt;3,HLOOKUP($A95,'Z-scores'!$C$2:$RO$15,5,FALSE)&lt;-3),"",'Total-corrected counts'!G95),"")</f>
        <v>34.571737247653999</v>
      </c>
      <c r="H95" s="14">
        <f>IFERROR(IF(OR(HLOOKUP($A95,'Z-scores'!$C$2:$RO$15,6,FALSE)&gt;3,HLOOKUP($A95,'Z-scores'!$C$2:$RO$15,6,FALSE)&lt;-3),"",'Total-corrected counts'!H95),"")</f>
        <v>40.804585861684046</v>
      </c>
      <c r="I95" s="14">
        <f>IFERROR(IF(OR(HLOOKUP($A95,'Z-scores'!$C$2:$RO$15,7,FALSE)&gt;3,HLOOKUP($A95,'Z-scores'!$C$2:$RO$15,7,FALSE)&lt;-3),"",'Total-corrected counts'!I95),"")</f>
        <v>8.5432890799999512</v>
      </c>
      <c r="J95" s="14">
        <f>IFERROR(IF(OR(HLOOKUP($A95,'Z-scores'!$C$2:$RO$15,8,FALSE)&gt;3,HLOOKUP($A95,'Z-scores'!$C$2:$RO$15,8,FALSE)&lt;-3),"",'Total-corrected counts'!J95),"")</f>
        <v>50.248963737323706</v>
      </c>
      <c r="K95" s="14">
        <f>IFERROR(IF(OR(HLOOKUP($A95,'Z-scores'!$C$2:$RO$15,9,FALSE)&gt;3,HLOOKUP($A95,'Z-scores'!$C$2:$RO$15,9,FALSE)&lt;-3),"",'Total-corrected counts'!K95),"")</f>
        <v>17.191183762029944</v>
      </c>
      <c r="L95" s="14">
        <f>IFERROR(IF(OR(HLOOKUP($A95,'Z-scores'!$C$2:$RO$15,10,FALSE)&gt;3,HLOOKUP($A95,'Z-scores'!$C$2:$RO$15,10,FALSE)&lt;-3),"",'Total-corrected counts'!L95),"")</f>
        <v>18.542966269941246</v>
      </c>
      <c r="M95" s="14">
        <f>IFERROR(IF(OR(HLOOKUP($A95,'Z-scores'!$C$2:$RO$15,11,FALSE)&gt;3,HLOOKUP($A95,'Z-scores'!$C$2:$RO$15,11,FALSE)&lt;-3),"",'Total-corrected counts'!M95),"")</f>
        <v>26.761309157519644</v>
      </c>
      <c r="N95" s="14">
        <f>IFERROR(IF(OR(HLOOKUP($A95,'Z-scores'!$C$2:$RO$15,12,FALSE)&gt;3,HLOOKUP($A95,'Z-scores'!$C$2:$RO$15,12,FALSE)&lt;-3),"",'Total-corrected counts'!N95),"")</f>
        <v>20.83173253421441</v>
      </c>
      <c r="O95" s="14">
        <f>IFERROR(IF(OR(HLOOKUP($A95,'Z-scores'!$C$2:$RO$15,13,FALSE)&gt;3,HLOOKUP($A95,'Z-scores'!$C$2:$RO$15,13,FALSE)&lt;-3),"",'Total-corrected counts'!O95),"")</f>
        <v>12.071189063709053</v>
      </c>
      <c r="P95" s="14">
        <f>IFERROR(IF(OR(HLOOKUP($A95,'Z-scores'!$C$2:$RO$15,14,FALSE)&gt;3,HLOOKUP($A95,'Z-scores'!$C$2:$RO$15,14,FALSE)&lt;-3),"",'Total-corrected counts'!P95),"")</f>
        <v>19.659168172016358</v>
      </c>
      <c r="Q95">
        <f t="shared" si="4"/>
        <v>1</v>
      </c>
      <c r="R95">
        <f>SUMIFS(Tabel132[Cluster],Tabel132[ID],'Total-corrected counts Z&lt;3'!A95)</f>
        <v>36</v>
      </c>
      <c r="S95">
        <f t="shared" si="5"/>
        <v>0.38900941855090232</v>
      </c>
      <c r="T95">
        <f t="shared" si="6"/>
        <v>26.790419080984911</v>
      </c>
      <c r="U95">
        <f t="shared" si="7"/>
        <v>19.573273039480142</v>
      </c>
    </row>
    <row r="96" spans="1:21" x14ac:dyDescent="0.25">
      <c r="A96">
        <v>98</v>
      </c>
      <c r="B96" t="s">
        <v>561</v>
      </c>
      <c r="C96">
        <v>116100</v>
      </c>
      <c r="D96">
        <v>81</v>
      </c>
      <c r="E96" s="14" t="str">
        <f>IFERROR(IF(OR(HLOOKUP($A96,'Z-scores'!$C$2:$RO$15,3,FALSE)&gt;3,HLOOKUP($A96,'Z-scores'!$C$2:$RO$15,3,FALSE)&lt;-3),"",'Total-corrected counts'!E96),"")</f>
        <v/>
      </c>
      <c r="F96" s="14" t="str">
        <f>IFERROR(IF(OR(HLOOKUP($A96,'Z-scores'!$C$2:$RO$15,4,FALSE)&gt;3,HLOOKUP($A96,'Z-scores'!$C$2:$RO$15,4,FALSE)&lt;-3),"",'Total-corrected counts'!F96),"")</f>
        <v/>
      </c>
      <c r="G96" s="14" t="str">
        <f>IFERROR(IF(OR(HLOOKUP($A96,'Z-scores'!$C$2:$RO$15,5,FALSE)&gt;3,HLOOKUP($A96,'Z-scores'!$C$2:$RO$15,5,FALSE)&lt;-3),"",'Total-corrected counts'!G96),"")</f>
        <v/>
      </c>
      <c r="H96" s="14" t="str">
        <f>IFERROR(IF(OR(HLOOKUP($A96,'Z-scores'!$C$2:$RO$15,6,FALSE)&gt;3,HLOOKUP($A96,'Z-scores'!$C$2:$RO$15,6,FALSE)&lt;-3),"",'Total-corrected counts'!H96),"")</f>
        <v/>
      </c>
      <c r="I96" s="14" t="str">
        <f>IFERROR(IF(OR(HLOOKUP($A96,'Z-scores'!$C$2:$RO$15,7,FALSE)&gt;3,HLOOKUP($A96,'Z-scores'!$C$2:$RO$15,7,FALSE)&lt;-3),"",'Total-corrected counts'!I96),"")</f>
        <v/>
      </c>
      <c r="J96" s="14" t="str">
        <f>IFERROR(IF(OR(HLOOKUP($A96,'Z-scores'!$C$2:$RO$15,8,FALSE)&gt;3,HLOOKUP($A96,'Z-scores'!$C$2:$RO$15,8,FALSE)&lt;-3),"",'Total-corrected counts'!J96),"")</f>
        <v/>
      </c>
      <c r="K96" s="14" t="str">
        <f>IFERROR(IF(OR(HLOOKUP($A96,'Z-scores'!$C$2:$RO$15,9,FALSE)&gt;3,HLOOKUP($A96,'Z-scores'!$C$2:$RO$15,9,FALSE)&lt;-3),"",'Total-corrected counts'!K96),"")</f>
        <v/>
      </c>
      <c r="L96" s="14" t="str">
        <f>IFERROR(IF(OR(HLOOKUP($A96,'Z-scores'!$C$2:$RO$15,10,FALSE)&gt;3,HLOOKUP($A96,'Z-scores'!$C$2:$RO$15,10,FALSE)&lt;-3),"",'Total-corrected counts'!L96),"")</f>
        <v/>
      </c>
      <c r="M96" s="14" t="str">
        <f>IFERROR(IF(OR(HLOOKUP($A96,'Z-scores'!$C$2:$RO$15,11,FALSE)&gt;3,HLOOKUP($A96,'Z-scores'!$C$2:$RO$15,11,FALSE)&lt;-3),"",'Total-corrected counts'!M96),"")</f>
        <v/>
      </c>
      <c r="N96" s="14" t="str">
        <f>IFERROR(IF(OR(HLOOKUP($A96,'Z-scores'!$C$2:$RO$15,12,FALSE)&gt;3,HLOOKUP($A96,'Z-scores'!$C$2:$RO$15,12,FALSE)&lt;-3),"",'Total-corrected counts'!N96),"")</f>
        <v/>
      </c>
      <c r="O96" s="14" t="str">
        <f>IFERROR(IF(OR(HLOOKUP($A96,'Z-scores'!$C$2:$RO$15,13,FALSE)&gt;3,HLOOKUP($A96,'Z-scores'!$C$2:$RO$15,13,FALSE)&lt;-3),"",'Total-corrected counts'!O96),"")</f>
        <v/>
      </c>
      <c r="P96" s="14" t="str">
        <f>IFERROR(IF(OR(HLOOKUP($A96,'Z-scores'!$C$2:$RO$15,14,FALSE)&gt;3,HLOOKUP($A96,'Z-scores'!$C$2:$RO$15,14,FALSE)&lt;-3),"",'Total-corrected counts'!P96),"")</f>
        <v/>
      </c>
      <c r="Q96">
        <f t="shared" si="4"/>
        <v>1</v>
      </c>
      <c r="R96">
        <f>SUMIFS(Tabel132[Cluster],Tabel132[ID],'Total-corrected counts Z&lt;3'!A96)</f>
        <v>0</v>
      </c>
      <c r="S96" t="str">
        <f t="shared" si="5"/>
        <v/>
      </c>
      <c r="T96" t="str">
        <f t="shared" si="6"/>
        <v/>
      </c>
      <c r="U96" t="str">
        <f t="shared" si="7"/>
        <v/>
      </c>
    </row>
    <row r="97" spans="1:21" x14ac:dyDescent="0.25">
      <c r="A97">
        <v>99</v>
      </c>
      <c r="B97" t="s">
        <v>562</v>
      </c>
      <c r="C97">
        <v>85200</v>
      </c>
      <c r="D97">
        <v>612</v>
      </c>
      <c r="E97" s="14" t="str">
        <f>IFERROR(IF(OR(HLOOKUP($A97,'Z-scores'!$C$2:$RO$15,3,FALSE)&gt;3,HLOOKUP($A97,'Z-scores'!$C$2:$RO$15,3,FALSE)&lt;-3),"",'Total-corrected counts'!E97),"")</f>
        <v/>
      </c>
      <c r="F97" s="14" t="str">
        <f>IFERROR(IF(OR(HLOOKUP($A97,'Z-scores'!$C$2:$RO$15,4,FALSE)&gt;3,HLOOKUP($A97,'Z-scores'!$C$2:$RO$15,4,FALSE)&lt;-3),"",'Total-corrected counts'!F97),"")</f>
        <v/>
      </c>
      <c r="G97" s="14" t="str">
        <f>IFERROR(IF(OR(HLOOKUP($A97,'Z-scores'!$C$2:$RO$15,5,FALSE)&gt;3,HLOOKUP($A97,'Z-scores'!$C$2:$RO$15,5,FALSE)&lt;-3),"",'Total-corrected counts'!G97),"")</f>
        <v/>
      </c>
      <c r="H97" s="14" t="str">
        <f>IFERROR(IF(OR(HLOOKUP($A97,'Z-scores'!$C$2:$RO$15,6,FALSE)&gt;3,HLOOKUP($A97,'Z-scores'!$C$2:$RO$15,6,FALSE)&lt;-3),"",'Total-corrected counts'!H97),"")</f>
        <v/>
      </c>
      <c r="I97" s="14" t="str">
        <f>IFERROR(IF(OR(HLOOKUP($A97,'Z-scores'!$C$2:$RO$15,7,FALSE)&gt;3,HLOOKUP($A97,'Z-scores'!$C$2:$RO$15,7,FALSE)&lt;-3),"",'Total-corrected counts'!I97),"")</f>
        <v/>
      </c>
      <c r="J97" s="14" t="str">
        <f>IFERROR(IF(OR(HLOOKUP($A97,'Z-scores'!$C$2:$RO$15,8,FALSE)&gt;3,HLOOKUP($A97,'Z-scores'!$C$2:$RO$15,8,FALSE)&lt;-3),"",'Total-corrected counts'!J97),"")</f>
        <v/>
      </c>
      <c r="K97" s="14" t="str">
        <f>IFERROR(IF(OR(HLOOKUP($A97,'Z-scores'!$C$2:$RO$15,9,FALSE)&gt;3,HLOOKUP($A97,'Z-scores'!$C$2:$RO$15,9,FALSE)&lt;-3),"",'Total-corrected counts'!K97),"")</f>
        <v/>
      </c>
      <c r="L97" s="14" t="str">
        <f>IFERROR(IF(OR(HLOOKUP($A97,'Z-scores'!$C$2:$RO$15,10,FALSE)&gt;3,HLOOKUP($A97,'Z-scores'!$C$2:$RO$15,10,FALSE)&lt;-3),"",'Total-corrected counts'!L97),"")</f>
        <v/>
      </c>
      <c r="M97" s="14" t="str">
        <f>IFERROR(IF(OR(HLOOKUP($A97,'Z-scores'!$C$2:$RO$15,11,FALSE)&gt;3,HLOOKUP($A97,'Z-scores'!$C$2:$RO$15,11,FALSE)&lt;-3),"",'Total-corrected counts'!M97),"")</f>
        <v/>
      </c>
      <c r="N97" s="14" t="str">
        <f>IFERROR(IF(OR(HLOOKUP($A97,'Z-scores'!$C$2:$RO$15,12,FALSE)&gt;3,HLOOKUP($A97,'Z-scores'!$C$2:$RO$15,12,FALSE)&lt;-3),"",'Total-corrected counts'!N97),"")</f>
        <v/>
      </c>
      <c r="O97" s="14" t="str">
        <f>IFERROR(IF(OR(HLOOKUP($A97,'Z-scores'!$C$2:$RO$15,13,FALSE)&gt;3,HLOOKUP($A97,'Z-scores'!$C$2:$RO$15,13,FALSE)&lt;-3),"",'Total-corrected counts'!O97),"")</f>
        <v/>
      </c>
      <c r="P97" s="14" t="str">
        <f>IFERROR(IF(OR(HLOOKUP($A97,'Z-scores'!$C$2:$RO$15,14,FALSE)&gt;3,HLOOKUP($A97,'Z-scores'!$C$2:$RO$15,14,FALSE)&lt;-3),"",'Total-corrected counts'!P97),"")</f>
        <v/>
      </c>
      <c r="Q97">
        <f t="shared" si="4"/>
        <v>1</v>
      </c>
      <c r="R97">
        <f>SUMIFS(Tabel132[Cluster],Tabel132[ID],'Total-corrected counts Z&lt;3'!A97)</f>
        <v>93</v>
      </c>
      <c r="S97" t="str">
        <f t="shared" si="5"/>
        <v/>
      </c>
      <c r="T97" t="str">
        <f t="shared" si="6"/>
        <v/>
      </c>
      <c r="U97" t="str">
        <f t="shared" si="7"/>
        <v/>
      </c>
    </row>
    <row r="98" spans="1:21" x14ac:dyDescent="0.25">
      <c r="A98">
        <v>100</v>
      </c>
      <c r="B98" t="s">
        <v>43</v>
      </c>
      <c r="C98">
        <v>84200</v>
      </c>
      <c r="D98">
        <v>165</v>
      </c>
      <c r="E98" s="14">
        <f>IFERROR(IF(OR(HLOOKUP($A98,'Z-scores'!$C$2:$RO$15,3,FALSE)&gt;3,HLOOKUP($A98,'Z-scores'!$C$2:$RO$15,3,FALSE)&lt;-3),"",'Total-corrected counts'!E98),"")</f>
        <v>0.19754716147969797</v>
      </c>
      <c r="F98" s="14">
        <f>IFERROR(IF(OR(HLOOKUP($A98,'Z-scores'!$C$2:$RO$15,4,FALSE)&gt;3,HLOOKUP($A98,'Z-scores'!$C$2:$RO$15,4,FALSE)&lt;-3),"",'Total-corrected counts'!F98),"")</f>
        <v>0.51619095717149677</v>
      </c>
      <c r="G98" s="14">
        <f>IFERROR(IF(OR(HLOOKUP($A98,'Z-scores'!$C$2:$RO$15,5,FALSE)&gt;3,HLOOKUP($A98,'Z-scores'!$C$2:$RO$15,5,FALSE)&lt;-3),"",'Total-corrected counts'!G98),"")</f>
        <v>0</v>
      </c>
      <c r="H98" s="14">
        <f>IFERROR(IF(OR(HLOOKUP($A98,'Z-scores'!$C$2:$RO$15,6,FALSE)&gt;3,HLOOKUP($A98,'Z-scores'!$C$2:$RO$15,6,FALSE)&lt;-3),"",'Total-corrected counts'!H98),"")</f>
        <v>0.34334449584438709</v>
      </c>
      <c r="I98" s="14">
        <f>IFERROR(IF(OR(HLOOKUP($A98,'Z-scores'!$C$2:$RO$15,7,FALSE)&gt;3,HLOOKUP($A98,'Z-scores'!$C$2:$RO$15,7,FALSE)&lt;-3),"",'Total-corrected counts'!I98),"")</f>
        <v>1.2327978470418399E-2</v>
      </c>
      <c r="J98" s="14">
        <f>IFERROR(IF(OR(HLOOKUP($A98,'Z-scores'!$C$2:$RO$15,8,FALSE)&gt;3,HLOOKUP($A98,'Z-scores'!$C$2:$RO$15,8,FALSE)&lt;-3),"",'Total-corrected counts'!J98),"")</f>
        <v>8.6898337634801037E-2</v>
      </c>
      <c r="K98" s="14">
        <f>IFERROR(IF(OR(HLOOKUP($A98,'Z-scores'!$C$2:$RO$15,9,FALSE)&gt;3,HLOOKUP($A98,'Z-scores'!$C$2:$RO$15,9,FALSE)&lt;-3),"",'Total-corrected counts'!K98),"")</f>
        <v>5.6503479908068845E-2</v>
      </c>
      <c r="L98" s="14">
        <f>IFERROR(IF(OR(HLOOKUP($A98,'Z-scores'!$C$2:$RO$15,10,FALSE)&gt;3,HLOOKUP($A98,'Z-scores'!$C$2:$RO$15,10,FALSE)&lt;-3),"",'Total-corrected counts'!L98),"")</f>
        <v>0</v>
      </c>
      <c r="M98" s="14">
        <f>IFERROR(IF(OR(HLOOKUP($A98,'Z-scores'!$C$2:$RO$15,11,FALSE)&gt;3,HLOOKUP($A98,'Z-scores'!$C$2:$RO$15,11,FALSE)&lt;-3),"",'Total-corrected counts'!M98),"")</f>
        <v>0.22488495090352642</v>
      </c>
      <c r="N98" s="14">
        <f>IFERROR(IF(OR(HLOOKUP($A98,'Z-scores'!$C$2:$RO$15,12,FALSE)&gt;3,HLOOKUP($A98,'Z-scores'!$C$2:$RO$15,12,FALSE)&lt;-3),"",'Total-corrected counts'!N98),"")</f>
        <v>0.11952633421270566</v>
      </c>
      <c r="O98" s="14">
        <f>IFERROR(IF(OR(HLOOKUP($A98,'Z-scores'!$C$2:$RO$15,13,FALSE)&gt;3,HLOOKUP($A98,'Z-scores'!$C$2:$RO$15,13,FALSE)&lt;-3),"",'Total-corrected counts'!O98),"")</f>
        <v>6.5655262972776518E-2</v>
      </c>
      <c r="P98" s="14">
        <f>IFERROR(IF(OR(HLOOKUP($A98,'Z-scores'!$C$2:$RO$15,14,FALSE)&gt;3,HLOOKUP($A98,'Z-scores'!$C$2:$RO$15,14,FALSE)&lt;-3),"",'Total-corrected counts'!P98),"")</f>
        <v>3.6456501014402141E-2</v>
      </c>
      <c r="Q98">
        <f t="shared" si="4"/>
        <v>1</v>
      </c>
      <c r="R98">
        <f>SUMIFS(Tabel132[Cluster],Tabel132[ID],'Total-corrected counts Z&lt;3'!A98)</f>
        <v>92</v>
      </c>
      <c r="S98">
        <f t="shared" si="5"/>
        <v>0.39013519612858005</v>
      </c>
      <c r="T98">
        <f t="shared" si="6"/>
        <v>0.17325891578698147</v>
      </c>
      <c r="U98">
        <f t="shared" si="7"/>
        <v>8.930460982068214E-2</v>
      </c>
    </row>
    <row r="99" spans="1:21" x14ac:dyDescent="0.25">
      <c r="A99">
        <v>101</v>
      </c>
      <c r="B99" t="s">
        <v>44</v>
      </c>
      <c r="C99">
        <v>90100</v>
      </c>
      <c r="D99">
        <v>607</v>
      </c>
      <c r="E99" s="14">
        <f>IFERROR(IF(OR(HLOOKUP($A99,'Z-scores'!$C$2:$RO$15,3,FALSE)&gt;3,HLOOKUP($A99,'Z-scores'!$C$2:$RO$15,3,FALSE)&lt;-3),"",'Total-corrected counts'!E99),"")</f>
        <v>2.812141945769818</v>
      </c>
      <c r="F99" s="14">
        <f>IFERROR(IF(OR(HLOOKUP($A99,'Z-scores'!$C$2:$RO$15,4,FALSE)&gt;3,HLOOKUP($A99,'Z-scores'!$C$2:$RO$15,4,FALSE)&lt;-3),"",'Total-corrected counts'!F99),"")</f>
        <v>0.64175091972672571</v>
      </c>
      <c r="G99" s="14">
        <f>IFERROR(IF(OR(HLOOKUP($A99,'Z-scores'!$C$2:$RO$15,5,FALSE)&gt;3,HLOOKUP($A99,'Z-scores'!$C$2:$RO$15,5,FALSE)&lt;-3),"",'Total-corrected counts'!G99),"")</f>
        <v>6.6964883615032278</v>
      </c>
      <c r="H99" s="14">
        <f>IFERROR(IF(OR(HLOOKUP($A99,'Z-scores'!$C$2:$RO$15,6,FALSE)&gt;3,HLOOKUP($A99,'Z-scores'!$C$2:$RO$15,6,FALSE)&lt;-3),"",'Total-corrected counts'!H99),"")</f>
        <v>2.6246779237882039</v>
      </c>
      <c r="I99" s="14">
        <f>IFERROR(IF(OR(HLOOKUP($A99,'Z-scores'!$C$2:$RO$15,7,FALSE)&gt;3,HLOOKUP($A99,'Z-scores'!$C$2:$RO$15,7,FALSE)&lt;-3),"",'Total-corrected counts'!I99),"")</f>
        <v>0</v>
      </c>
      <c r="J99" s="14">
        <f>IFERROR(IF(OR(HLOOKUP($A99,'Z-scores'!$C$2:$RO$15,8,FALSE)&gt;3,HLOOKUP($A99,'Z-scores'!$C$2:$RO$15,8,FALSE)&lt;-3),"",'Total-corrected counts'!J99),"")</f>
        <v>0.39104251935660467</v>
      </c>
      <c r="K99" s="14">
        <f>IFERROR(IF(OR(HLOOKUP($A99,'Z-scores'!$C$2:$RO$15,9,FALSE)&gt;3,HLOOKUP($A99,'Z-scores'!$C$2:$RO$15,9,FALSE)&lt;-3),"",'Total-corrected counts'!K99),"")</f>
        <v>5.5514669009677631</v>
      </c>
      <c r="L99" s="14">
        <f>IFERROR(IF(OR(HLOOKUP($A99,'Z-scores'!$C$2:$RO$15,10,FALSE)&gt;3,HLOOKUP($A99,'Z-scores'!$C$2:$RO$15,10,FALSE)&lt;-3),"",'Total-corrected counts'!L99),"")</f>
        <v>1.4511886646040977</v>
      </c>
      <c r="M99" s="14">
        <f>IFERROR(IF(OR(HLOOKUP($A99,'Z-scores'!$C$2:$RO$15,11,FALSE)&gt;3,HLOOKUP($A99,'Z-scores'!$C$2:$RO$15,11,FALSE)&lt;-3),"",'Total-corrected counts'!M99),"")</f>
        <v>6.5216635762022657</v>
      </c>
      <c r="N99" s="14">
        <f>IFERROR(IF(OR(HLOOKUP($A99,'Z-scores'!$C$2:$RO$15,12,FALSE)&gt;3,HLOOKUP($A99,'Z-scores'!$C$2:$RO$15,12,FALSE)&lt;-3),"",'Total-corrected counts'!N99),"")</f>
        <v>0.20490228722178111</v>
      </c>
      <c r="O99" s="14">
        <f>IFERROR(IF(OR(HLOOKUP($A99,'Z-scores'!$C$2:$RO$15,13,FALSE)&gt;3,HLOOKUP($A99,'Z-scores'!$C$2:$RO$15,13,FALSE)&lt;-3),"",'Total-corrected counts'!O99),"")</f>
        <v>5.8995943442680607</v>
      </c>
      <c r="P99" s="14">
        <f>IFERROR(IF(OR(HLOOKUP($A99,'Z-scores'!$C$2:$RO$15,14,FALSE)&gt;3,HLOOKUP($A99,'Z-scores'!$C$2:$RO$15,14,FALSE)&lt;-3),"",'Total-corrected counts'!P99),"")</f>
        <v>0.34633675963682031</v>
      </c>
      <c r="Q99">
        <f t="shared" si="4"/>
        <v>1</v>
      </c>
      <c r="R99">
        <f>SUMIFS(Tabel132[Cluster],Tabel132[ID],'Total-corrected counts Z&lt;3'!A99)</f>
        <v>96</v>
      </c>
      <c r="S99">
        <f t="shared" si="5"/>
        <v>0.90060265139957352</v>
      </c>
      <c r="T99">
        <f t="shared" si="6"/>
        <v>2.6739383673017629</v>
      </c>
      <c r="U99">
        <f t="shared" si="7"/>
        <v>2.8847371263866051</v>
      </c>
    </row>
    <row r="100" spans="1:21" x14ac:dyDescent="0.25">
      <c r="A100">
        <v>102</v>
      </c>
      <c r="B100" t="s">
        <v>563</v>
      </c>
      <c r="C100">
        <v>108800</v>
      </c>
      <c r="D100">
        <v>760</v>
      </c>
      <c r="E100" s="14" t="str">
        <f>IFERROR(IF(OR(HLOOKUP($A100,'Z-scores'!$C$2:$RO$15,3,FALSE)&gt;3,HLOOKUP($A100,'Z-scores'!$C$2:$RO$15,3,FALSE)&lt;-3),"",'Total-corrected counts'!E100),"")</f>
        <v/>
      </c>
      <c r="F100" s="14" t="str">
        <f>IFERROR(IF(OR(HLOOKUP($A100,'Z-scores'!$C$2:$RO$15,4,FALSE)&gt;3,HLOOKUP($A100,'Z-scores'!$C$2:$RO$15,4,FALSE)&lt;-3),"",'Total-corrected counts'!F100),"")</f>
        <v/>
      </c>
      <c r="G100" s="14" t="str">
        <f>IFERROR(IF(OR(HLOOKUP($A100,'Z-scores'!$C$2:$RO$15,5,FALSE)&gt;3,HLOOKUP($A100,'Z-scores'!$C$2:$RO$15,5,FALSE)&lt;-3),"",'Total-corrected counts'!G100),"")</f>
        <v/>
      </c>
      <c r="H100" s="14" t="str">
        <f>IFERROR(IF(OR(HLOOKUP($A100,'Z-scores'!$C$2:$RO$15,6,FALSE)&gt;3,HLOOKUP($A100,'Z-scores'!$C$2:$RO$15,6,FALSE)&lt;-3),"",'Total-corrected counts'!H100),"")</f>
        <v/>
      </c>
      <c r="I100" s="14" t="str">
        <f>IFERROR(IF(OR(HLOOKUP($A100,'Z-scores'!$C$2:$RO$15,7,FALSE)&gt;3,HLOOKUP($A100,'Z-scores'!$C$2:$RO$15,7,FALSE)&lt;-3),"",'Total-corrected counts'!I100),"")</f>
        <v/>
      </c>
      <c r="J100" s="14" t="str">
        <f>IFERROR(IF(OR(HLOOKUP($A100,'Z-scores'!$C$2:$RO$15,8,FALSE)&gt;3,HLOOKUP($A100,'Z-scores'!$C$2:$RO$15,8,FALSE)&lt;-3),"",'Total-corrected counts'!J100),"")</f>
        <v/>
      </c>
      <c r="K100" s="14" t="str">
        <f>IFERROR(IF(OR(HLOOKUP($A100,'Z-scores'!$C$2:$RO$15,9,FALSE)&gt;3,HLOOKUP($A100,'Z-scores'!$C$2:$RO$15,9,FALSE)&lt;-3),"",'Total-corrected counts'!K100),"")</f>
        <v/>
      </c>
      <c r="L100" s="14" t="str">
        <f>IFERROR(IF(OR(HLOOKUP($A100,'Z-scores'!$C$2:$RO$15,10,FALSE)&gt;3,HLOOKUP($A100,'Z-scores'!$C$2:$RO$15,10,FALSE)&lt;-3),"",'Total-corrected counts'!L100),"")</f>
        <v/>
      </c>
      <c r="M100" s="14" t="str">
        <f>IFERROR(IF(OR(HLOOKUP($A100,'Z-scores'!$C$2:$RO$15,11,FALSE)&gt;3,HLOOKUP($A100,'Z-scores'!$C$2:$RO$15,11,FALSE)&lt;-3),"",'Total-corrected counts'!M100),"")</f>
        <v/>
      </c>
      <c r="N100" s="14" t="str">
        <f>IFERROR(IF(OR(HLOOKUP($A100,'Z-scores'!$C$2:$RO$15,12,FALSE)&gt;3,HLOOKUP($A100,'Z-scores'!$C$2:$RO$15,12,FALSE)&lt;-3),"",'Total-corrected counts'!N100),"")</f>
        <v/>
      </c>
      <c r="O100" s="14" t="str">
        <f>IFERROR(IF(OR(HLOOKUP($A100,'Z-scores'!$C$2:$RO$15,13,FALSE)&gt;3,HLOOKUP($A100,'Z-scores'!$C$2:$RO$15,13,FALSE)&lt;-3),"",'Total-corrected counts'!O100),"")</f>
        <v/>
      </c>
      <c r="P100" s="14" t="str">
        <f>IFERROR(IF(OR(HLOOKUP($A100,'Z-scores'!$C$2:$RO$15,14,FALSE)&gt;3,HLOOKUP($A100,'Z-scores'!$C$2:$RO$15,14,FALSE)&lt;-3),"",'Total-corrected counts'!P100),"")</f>
        <v/>
      </c>
      <c r="Q100">
        <f t="shared" si="4"/>
        <v>1</v>
      </c>
      <c r="R100">
        <f>SUMIFS(Tabel132[Cluster],Tabel132[ID],'Total-corrected counts Z&lt;3'!A100)</f>
        <v>0</v>
      </c>
      <c r="S100" t="str">
        <f t="shared" si="5"/>
        <v/>
      </c>
      <c r="T100" t="str">
        <f t="shared" si="6"/>
        <v/>
      </c>
      <c r="U100" t="str">
        <f t="shared" si="7"/>
        <v/>
      </c>
    </row>
    <row r="101" spans="1:21" x14ac:dyDescent="0.25">
      <c r="A101">
        <v>103</v>
      </c>
      <c r="B101" t="s">
        <v>564</v>
      </c>
      <c r="C101">
        <v>70900</v>
      </c>
      <c r="D101">
        <v>71</v>
      </c>
      <c r="E101" s="14" t="str">
        <f>IFERROR(IF(OR(HLOOKUP($A101,'Z-scores'!$C$2:$RO$15,3,FALSE)&gt;3,HLOOKUP($A101,'Z-scores'!$C$2:$RO$15,3,FALSE)&lt;-3),"",'Total-corrected counts'!E101),"")</f>
        <v/>
      </c>
      <c r="F101" s="14" t="str">
        <f>IFERROR(IF(OR(HLOOKUP($A101,'Z-scores'!$C$2:$RO$15,4,FALSE)&gt;3,HLOOKUP($A101,'Z-scores'!$C$2:$RO$15,4,FALSE)&lt;-3),"",'Total-corrected counts'!F101),"")</f>
        <v/>
      </c>
      <c r="G101" s="14" t="str">
        <f>IFERROR(IF(OR(HLOOKUP($A101,'Z-scores'!$C$2:$RO$15,5,FALSE)&gt;3,HLOOKUP($A101,'Z-scores'!$C$2:$RO$15,5,FALSE)&lt;-3),"",'Total-corrected counts'!G101),"")</f>
        <v/>
      </c>
      <c r="H101" s="14" t="str">
        <f>IFERROR(IF(OR(HLOOKUP($A101,'Z-scores'!$C$2:$RO$15,6,FALSE)&gt;3,HLOOKUP($A101,'Z-scores'!$C$2:$RO$15,6,FALSE)&lt;-3),"",'Total-corrected counts'!H101),"")</f>
        <v/>
      </c>
      <c r="I101" s="14" t="str">
        <f>IFERROR(IF(OR(HLOOKUP($A101,'Z-scores'!$C$2:$RO$15,7,FALSE)&gt;3,HLOOKUP($A101,'Z-scores'!$C$2:$RO$15,7,FALSE)&lt;-3),"",'Total-corrected counts'!I101),"")</f>
        <v/>
      </c>
      <c r="J101" s="14" t="str">
        <f>IFERROR(IF(OR(HLOOKUP($A101,'Z-scores'!$C$2:$RO$15,8,FALSE)&gt;3,HLOOKUP($A101,'Z-scores'!$C$2:$RO$15,8,FALSE)&lt;-3),"",'Total-corrected counts'!J101),"")</f>
        <v/>
      </c>
      <c r="K101" s="14" t="str">
        <f>IFERROR(IF(OR(HLOOKUP($A101,'Z-scores'!$C$2:$RO$15,9,FALSE)&gt;3,HLOOKUP($A101,'Z-scores'!$C$2:$RO$15,9,FALSE)&lt;-3),"",'Total-corrected counts'!K101),"")</f>
        <v/>
      </c>
      <c r="L101" s="14" t="str">
        <f>IFERROR(IF(OR(HLOOKUP($A101,'Z-scores'!$C$2:$RO$15,10,FALSE)&gt;3,HLOOKUP($A101,'Z-scores'!$C$2:$RO$15,10,FALSE)&lt;-3),"",'Total-corrected counts'!L101),"")</f>
        <v/>
      </c>
      <c r="M101" s="14" t="str">
        <f>IFERROR(IF(OR(HLOOKUP($A101,'Z-scores'!$C$2:$RO$15,11,FALSE)&gt;3,HLOOKUP($A101,'Z-scores'!$C$2:$RO$15,11,FALSE)&lt;-3),"",'Total-corrected counts'!M101),"")</f>
        <v/>
      </c>
      <c r="N101" s="14" t="str">
        <f>IFERROR(IF(OR(HLOOKUP($A101,'Z-scores'!$C$2:$RO$15,12,FALSE)&gt;3,HLOOKUP($A101,'Z-scores'!$C$2:$RO$15,12,FALSE)&lt;-3),"",'Total-corrected counts'!N101),"")</f>
        <v/>
      </c>
      <c r="O101" s="14" t="str">
        <f>IFERROR(IF(OR(HLOOKUP($A101,'Z-scores'!$C$2:$RO$15,13,FALSE)&gt;3,HLOOKUP($A101,'Z-scores'!$C$2:$RO$15,13,FALSE)&lt;-3),"",'Total-corrected counts'!O101),"")</f>
        <v/>
      </c>
      <c r="P101" s="14" t="str">
        <f>IFERROR(IF(OR(HLOOKUP($A101,'Z-scores'!$C$2:$RO$15,14,FALSE)&gt;3,HLOOKUP($A101,'Z-scores'!$C$2:$RO$15,14,FALSE)&lt;-3),"",'Total-corrected counts'!P101),"")</f>
        <v/>
      </c>
      <c r="Q101">
        <f t="shared" si="4"/>
        <v>1</v>
      </c>
      <c r="R101">
        <f>SUMIFS(Tabel132[Cluster],Tabel132[ID],'Total-corrected counts Z&lt;3'!A101)</f>
        <v>83</v>
      </c>
      <c r="S101" t="str">
        <f t="shared" si="5"/>
        <v/>
      </c>
      <c r="T101" t="str">
        <f t="shared" si="6"/>
        <v/>
      </c>
      <c r="U101" t="str">
        <f t="shared" si="7"/>
        <v/>
      </c>
    </row>
    <row r="102" spans="1:21" x14ac:dyDescent="0.25">
      <c r="A102">
        <v>104</v>
      </c>
      <c r="B102" t="s">
        <v>45</v>
      </c>
      <c r="C102">
        <v>23400</v>
      </c>
      <c r="D102">
        <v>95</v>
      </c>
      <c r="E102" s="14">
        <f>IFERROR(IF(OR(HLOOKUP($A102,'Z-scores'!$C$2:$RO$15,3,FALSE)&gt;3,HLOOKUP($A102,'Z-scores'!$C$2:$RO$15,3,FALSE)&lt;-3),"",'Total-corrected counts'!E102),"")</f>
        <v>0</v>
      </c>
      <c r="F102" s="14">
        <f>IFERROR(IF(OR(HLOOKUP($A102,'Z-scores'!$C$2:$RO$15,4,FALSE)&gt;3,HLOOKUP($A102,'Z-scores'!$C$2:$RO$15,4,FALSE)&lt;-3),"",'Total-corrected counts'!F102),"")</f>
        <v>0</v>
      </c>
      <c r="G102" s="14">
        <f>IFERROR(IF(OR(HLOOKUP($A102,'Z-scores'!$C$2:$RO$15,5,FALSE)&gt;3,HLOOKUP($A102,'Z-scores'!$C$2:$RO$15,5,FALSE)&lt;-3),"",'Total-corrected counts'!G102),"")</f>
        <v>0</v>
      </c>
      <c r="H102" s="14">
        <f>IFERROR(IF(OR(HLOOKUP($A102,'Z-scores'!$C$2:$RO$15,6,FALSE)&gt;3,HLOOKUP($A102,'Z-scores'!$C$2:$RO$15,6,FALSE)&lt;-3),"",'Total-corrected counts'!H102),"")</f>
        <v>0</v>
      </c>
      <c r="I102" s="14">
        <f>IFERROR(IF(OR(HLOOKUP($A102,'Z-scores'!$C$2:$RO$15,7,FALSE)&gt;3,HLOOKUP($A102,'Z-scores'!$C$2:$RO$15,7,FALSE)&lt;-3),"",'Total-corrected counts'!I102),"")</f>
        <v>2.4655956940836797E-2</v>
      </c>
      <c r="J102" s="14">
        <f>IFERROR(IF(OR(HLOOKUP($A102,'Z-scores'!$C$2:$RO$15,8,FALSE)&gt;3,HLOOKUP($A102,'Z-scores'!$C$2:$RO$15,8,FALSE)&lt;-3),"",'Total-corrected counts'!J102),"")</f>
        <v>0</v>
      </c>
      <c r="K102" s="14">
        <f>IFERROR(IF(OR(HLOOKUP($A102,'Z-scores'!$C$2:$RO$15,9,FALSE)&gt;3,HLOOKUP($A102,'Z-scores'!$C$2:$RO$15,9,FALSE)&lt;-3),"",'Total-corrected counts'!K102),"")</f>
        <v>0</v>
      </c>
      <c r="L102" s="14">
        <f>IFERROR(IF(OR(HLOOKUP($A102,'Z-scores'!$C$2:$RO$15,10,FALSE)&gt;3,HLOOKUP($A102,'Z-scores'!$C$2:$RO$15,10,FALSE)&lt;-3),"",'Total-corrected counts'!L102),"")</f>
        <v>0</v>
      </c>
      <c r="M102" s="14">
        <f>IFERROR(IF(OR(HLOOKUP($A102,'Z-scores'!$C$2:$RO$15,11,FALSE)&gt;3,HLOOKUP($A102,'Z-scores'!$C$2:$RO$15,11,FALSE)&lt;-3),"",'Total-corrected counts'!M102),"")</f>
        <v>0</v>
      </c>
      <c r="N102" s="14">
        <f>IFERROR(IF(OR(HLOOKUP($A102,'Z-scores'!$C$2:$RO$15,12,FALSE)&gt;3,HLOOKUP($A102,'Z-scores'!$C$2:$RO$15,12,FALSE)&lt;-3),"",'Total-corrected counts'!N102),"")</f>
        <v>8.5375953009075457E-3</v>
      </c>
      <c r="O102" s="14">
        <f>IFERROR(IF(OR(HLOOKUP($A102,'Z-scores'!$C$2:$RO$15,13,FALSE)&gt;3,HLOOKUP($A102,'Z-scores'!$C$2:$RO$15,13,FALSE)&lt;-3),"",'Total-corrected counts'!O102),"")</f>
        <v>0</v>
      </c>
      <c r="P102" s="14">
        <f>IFERROR(IF(OR(HLOOKUP($A102,'Z-scores'!$C$2:$RO$15,14,FALSE)&gt;3,HLOOKUP($A102,'Z-scores'!$C$2:$RO$15,14,FALSE)&lt;-3),"",'Total-corrected counts'!P102),"")</f>
        <v>0</v>
      </c>
      <c r="Q102">
        <f t="shared" si="4"/>
        <v>1</v>
      </c>
      <c r="R102">
        <f>SUMIFS(Tabel132[Cluster],Tabel132[ID],'Total-corrected counts Z&lt;3'!A102)</f>
        <v>30</v>
      </c>
      <c r="S102">
        <f t="shared" si="5"/>
        <v>0.69245945248548835</v>
      </c>
      <c r="T102">
        <f t="shared" si="6"/>
        <v>3.5222795629766854E-3</v>
      </c>
      <c r="U102">
        <f t="shared" si="7"/>
        <v>1.7075190601815091E-3</v>
      </c>
    </row>
    <row r="103" spans="1:21" x14ac:dyDescent="0.25">
      <c r="A103">
        <v>105</v>
      </c>
      <c r="B103" t="s">
        <v>46</v>
      </c>
      <c r="C103">
        <v>86800</v>
      </c>
      <c r="D103">
        <v>398</v>
      </c>
      <c r="E103" s="14">
        <f>IFERROR(IF(OR(HLOOKUP($A103,'Z-scores'!$C$2:$RO$15,3,FALSE)&gt;3,HLOOKUP($A103,'Z-scores'!$C$2:$RO$15,3,FALSE)&lt;-3),"",'Total-corrected counts'!E103),"")</f>
        <v>1.1620421263511644E-2</v>
      </c>
      <c r="F103" s="14">
        <f>IFERROR(IF(OR(HLOOKUP($A103,'Z-scores'!$C$2:$RO$15,4,FALSE)&gt;3,HLOOKUP($A103,'Z-scores'!$C$2:$RO$15,4,FALSE)&lt;-3),"",'Total-corrected counts'!F103),"")</f>
        <v>0</v>
      </c>
      <c r="G103" s="14">
        <f>IFERROR(IF(OR(HLOOKUP($A103,'Z-scores'!$C$2:$RO$15,5,FALSE)&gt;3,HLOOKUP($A103,'Z-scores'!$C$2:$RO$15,5,FALSE)&lt;-3),"",'Total-corrected counts'!G103),"")</f>
        <v>0.76786399878570344</v>
      </c>
      <c r="H103" s="14">
        <f>IFERROR(IF(OR(HLOOKUP($A103,'Z-scores'!$C$2:$RO$15,6,FALSE)&gt;3,HLOOKUP($A103,'Z-scores'!$C$2:$RO$15,6,FALSE)&lt;-3),"",'Total-corrected counts'!H103),"")</f>
        <v>0.35097437352981792</v>
      </c>
      <c r="I103" s="14">
        <f>IFERROR(IF(OR(HLOOKUP($A103,'Z-scores'!$C$2:$RO$15,7,FALSE)&gt;3,HLOOKUP($A103,'Z-scores'!$C$2:$RO$15,7,FALSE)&lt;-3),"",'Total-corrected counts'!I103),"")</f>
        <v>0</v>
      </c>
      <c r="J103" s="14">
        <f>IFERROR(IF(OR(HLOOKUP($A103,'Z-scores'!$C$2:$RO$15,8,FALSE)&gt;3,HLOOKUP($A103,'Z-scores'!$C$2:$RO$15,8,FALSE)&lt;-3),"",'Total-corrected counts'!J103),"")</f>
        <v>1.4989963242003181</v>
      </c>
      <c r="K103" s="14">
        <f>IFERROR(IF(OR(HLOOKUP($A103,'Z-scores'!$C$2:$RO$15,9,FALSE)&gt;3,HLOOKUP($A103,'Z-scores'!$C$2:$RO$15,9,FALSE)&lt;-3),"",'Total-corrected counts'!K103),"")</f>
        <v>7.062934988508604E-2</v>
      </c>
      <c r="L103" s="14">
        <f>IFERROR(IF(OR(HLOOKUP($A103,'Z-scores'!$C$2:$RO$15,10,FALSE)&gt;3,HLOOKUP($A103,'Z-scores'!$C$2:$RO$15,10,FALSE)&lt;-3),"",'Total-corrected counts'!L103),"")</f>
        <v>0.64497273982404335</v>
      </c>
      <c r="M103" s="14">
        <f>IFERROR(IF(OR(HLOOKUP($A103,'Z-scores'!$C$2:$RO$15,11,FALSE)&gt;3,HLOOKUP($A103,'Z-scores'!$C$2:$RO$15,11,FALSE)&lt;-3),"",'Total-corrected counts'!M103),"")</f>
        <v>3.9252645975888245</v>
      </c>
      <c r="N103" s="14">
        <f>IFERROR(IF(OR(HLOOKUP($A103,'Z-scores'!$C$2:$RO$15,12,FALSE)&gt;3,HLOOKUP($A103,'Z-scores'!$C$2:$RO$15,12,FALSE)&lt;-3),"",'Total-corrected counts'!N103),"")</f>
        <v>9.3913548309983011E-2</v>
      </c>
      <c r="O103" s="14">
        <f>IFERROR(IF(OR(HLOOKUP($A103,'Z-scores'!$C$2:$RO$15,13,FALSE)&gt;3,HLOOKUP($A103,'Z-scores'!$C$2:$RO$15,13,FALSE)&lt;-3),"",'Total-corrected counts'!O103),"")</f>
        <v>5.62759396909513E-2</v>
      </c>
      <c r="P103" s="14">
        <f>IFERROR(IF(OR(HLOOKUP($A103,'Z-scores'!$C$2:$RO$15,14,FALSE)&gt;3,HLOOKUP($A103,'Z-scores'!$C$2:$RO$15,14,FALSE)&lt;-3),"",'Total-corrected counts'!P103),"")</f>
        <v>1.449145915322485</v>
      </c>
      <c r="Q103">
        <f t="shared" si="4"/>
        <v>1</v>
      </c>
      <c r="R103">
        <f>SUMIFS(Tabel132[Cluster],Tabel132[ID],'Total-corrected counts Z&lt;3'!A103)</f>
        <v>93</v>
      </c>
      <c r="S103">
        <f t="shared" si="5"/>
        <v>0.21982282029874048</v>
      </c>
      <c r="T103">
        <f t="shared" si="6"/>
        <v>0.38572635252349097</v>
      </c>
      <c r="U103">
        <f t="shared" si="7"/>
        <v>1.2339145481472573</v>
      </c>
    </row>
    <row r="104" spans="1:21" x14ac:dyDescent="0.25">
      <c r="A104">
        <v>106</v>
      </c>
      <c r="B104" t="s">
        <v>565</v>
      </c>
      <c r="C104">
        <v>93700</v>
      </c>
      <c r="D104">
        <v>370</v>
      </c>
      <c r="E104" s="14" t="str">
        <f>IFERROR(IF(OR(HLOOKUP($A104,'Z-scores'!$C$2:$RO$15,3,FALSE)&gt;3,HLOOKUP($A104,'Z-scores'!$C$2:$RO$15,3,FALSE)&lt;-3),"",'Total-corrected counts'!E104),"")</f>
        <v/>
      </c>
      <c r="F104" s="14" t="str">
        <f>IFERROR(IF(OR(HLOOKUP($A104,'Z-scores'!$C$2:$RO$15,4,FALSE)&gt;3,HLOOKUP($A104,'Z-scores'!$C$2:$RO$15,4,FALSE)&lt;-3),"",'Total-corrected counts'!F104),"")</f>
        <v/>
      </c>
      <c r="G104" s="14" t="str">
        <f>IFERROR(IF(OR(HLOOKUP($A104,'Z-scores'!$C$2:$RO$15,5,FALSE)&gt;3,HLOOKUP($A104,'Z-scores'!$C$2:$RO$15,5,FALSE)&lt;-3),"",'Total-corrected counts'!G104),"")</f>
        <v/>
      </c>
      <c r="H104" s="14" t="str">
        <f>IFERROR(IF(OR(HLOOKUP($A104,'Z-scores'!$C$2:$RO$15,6,FALSE)&gt;3,HLOOKUP($A104,'Z-scores'!$C$2:$RO$15,6,FALSE)&lt;-3),"",'Total-corrected counts'!H104),"")</f>
        <v/>
      </c>
      <c r="I104" s="14" t="str">
        <f>IFERROR(IF(OR(HLOOKUP($A104,'Z-scores'!$C$2:$RO$15,7,FALSE)&gt;3,HLOOKUP($A104,'Z-scores'!$C$2:$RO$15,7,FALSE)&lt;-3),"",'Total-corrected counts'!I104),"")</f>
        <v/>
      </c>
      <c r="J104" s="14" t="str">
        <f>IFERROR(IF(OR(HLOOKUP($A104,'Z-scores'!$C$2:$RO$15,8,FALSE)&gt;3,HLOOKUP($A104,'Z-scores'!$C$2:$RO$15,8,FALSE)&lt;-3),"",'Total-corrected counts'!J104),"")</f>
        <v/>
      </c>
      <c r="K104" s="14" t="str">
        <f>IFERROR(IF(OR(HLOOKUP($A104,'Z-scores'!$C$2:$RO$15,9,FALSE)&gt;3,HLOOKUP($A104,'Z-scores'!$C$2:$RO$15,9,FALSE)&lt;-3),"",'Total-corrected counts'!K104),"")</f>
        <v/>
      </c>
      <c r="L104" s="14" t="str">
        <f>IFERROR(IF(OR(HLOOKUP($A104,'Z-scores'!$C$2:$RO$15,10,FALSE)&gt;3,HLOOKUP($A104,'Z-scores'!$C$2:$RO$15,10,FALSE)&lt;-3),"",'Total-corrected counts'!L104),"")</f>
        <v/>
      </c>
      <c r="M104" s="14" t="str">
        <f>IFERROR(IF(OR(HLOOKUP($A104,'Z-scores'!$C$2:$RO$15,11,FALSE)&gt;3,HLOOKUP($A104,'Z-scores'!$C$2:$RO$15,11,FALSE)&lt;-3),"",'Total-corrected counts'!M104),"")</f>
        <v/>
      </c>
      <c r="N104" s="14" t="str">
        <f>IFERROR(IF(OR(HLOOKUP($A104,'Z-scores'!$C$2:$RO$15,12,FALSE)&gt;3,HLOOKUP($A104,'Z-scores'!$C$2:$RO$15,12,FALSE)&lt;-3),"",'Total-corrected counts'!N104),"")</f>
        <v/>
      </c>
      <c r="O104" s="14" t="str">
        <f>IFERROR(IF(OR(HLOOKUP($A104,'Z-scores'!$C$2:$RO$15,13,FALSE)&gt;3,HLOOKUP($A104,'Z-scores'!$C$2:$RO$15,13,FALSE)&lt;-3),"",'Total-corrected counts'!O104),"")</f>
        <v/>
      </c>
      <c r="P104" s="14" t="str">
        <f>IFERROR(IF(OR(HLOOKUP($A104,'Z-scores'!$C$2:$RO$15,14,FALSE)&gt;3,HLOOKUP($A104,'Z-scores'!$C$2:$RO$15,14,FALSE)&lt;-3),"",'Total-corrected counts'!P104),"")</f>
        <v/>
      </c>
      <c r="Q104">
        <f t="shared" si="4"/>
        <v>1</v>
      </c>
      <c r="R104">
        <f>SUMIFS(Tabel132[Cluster],Tabel132[ID],'Total-corrected counts Z&lt;3'!A104)</f>
        <v>96</v>
      </c>
      <c r="S104" t="str">
        <f t="shared" si="5"/>
        <v/>
      </c>
      <c r="T104" t="str">
        <f t="shared" si="6"/>
        <v/>
      </c>
      <c r="U104" t="str">
        <f t="shared" si="7"/>
        <v/>
      </c>
    </row>
    <row r="105" spans="1:21" x14ac:dyDescent="0.25">
      <c r="A105">
        <v>107</v>
      </c>
      <c r="B105" t="s">
        <v>566</v>
      </c>
      <c r="C105">
        <v>1000</v>
      </c>
      <c r="D105">
        <v>500</v>
      </c>
      <c r="E105" s="14" t="str">
        <f>IFERROR(IF(OR(HLOOKUP($A105,'Z-scores'!$C$2:$RO$15,3,FALSE)&gt;3,HLOOKUP($A105,'Z-scores'!$C$2:$RO$15,3,FALSE)&lt;-3),"",'Total-corrected counts'!E105),"")</f>
        <v/>
      </c>
      <c r="F105" s="14" t="str">
        <f>IFERROR(IF(OR(HLOOKUP($A105,'Z-scores'!$C$2:$RO$15,4,FALSE)&gt;3,HLOOKUP($A105,'Z-scores'!$C$2:$RO$15,4,FALSE)&lt;-3),"",'Total-corrected counts'!F105),"")</f>
        <v/>
      </c>
      <c r="G105" s="14" t="str">
        <f>IFERROR(IF(OR(HLOOKUP($A105,'Z-scores'!$C$2:$RO$15,5,FALSE)&gt;3,HLOOKUP($A105,'Z-scores'!$C$2:$RO$15,5,FALSE)&lt;-3),"",'Total-corrected counts'!G105),"")</f>
        <v/>
      </c>
      <c r="H105" s="14" t="str">
        <f>IFERROR(IF(OR(HLOOKUP($A105,'Z-scores'!$C$2:$RO$15,6,FALSE)&gt;3,HLOOKUP($A105,'Z-scores'!$C$2:$RO$15,6,FALSE)&lt;-3),"",'Total-corrected counts'!H105),"")</f>
        <v/>
      </c>
      <c r="I105" s="14" t="str">
        <f>IFERROR(IF(OR(HLOOKUP($A105,'Z-scores'!$C$2:$RO$15,7,FALSE)&gt;3,HLOOKUP($A105,'Z-scores'!$C$2:$RO$15,7,FALSE)&lt;-3),"",'Total-corrected counts'!I105),"")</f>
        <v/>
      </c>
      <c r="J105" s="14" t="str">
        <f>IFERROR(IF(OR(HLOOKUP($A105,'Z-scores'!$C$2:$RO$15,8,FALSE)&gt;3,HLOOKUP($A105,'Z-scores'!$C$2:$RO$15,8,FALSE)&lt;-3),"",'Total-corrected counts'!J105),"")</f>
        <v/>
      </c>
      <c r="K105" s="14" t="str">
        <f>IFERROR(IF(OR(HLOOKUP($A105,'Z-scores'!$C$2:$RO$15,9,FALSE)&gt;3,HLOOKUP($A105,'Z-scores'!$C$2:$RO$15,9,FALSE)&lt;-3),"",'Total-corrected counts'!K105),"")</f>
        <v/>
      </c>
      <c r="L105" s="14" t="str">
        <f>IFERROR(IF(OR(HLOOKUP($A105,'Z-scores'!$C$2:$RO$15,10,FALSE)&gt;3,HLOOKUP($A105,'Z-scores'!$C$2:$RO$15,10,FALSE)&lt;-3),"",'Total-corrected counts'!L105),"")</f>
        <v/>
      </c>
      <c r="M105" s="14" t="str">
        <f>IFERROR(IF(OR(HLOOKUP($A105,'Z-scores'!$C$2:$RO$15,11,FALSE)&gt;3,HLOOKUP($A105,'Z-scores'!$C$2:$RO$15,11,FALSE)&lt;-3),"",'Total-corrected counts'!M105),"")</f>
        <v/>
      </c>
      <c r="N105" s="14" t="str">
        <f>IFERROR(IF(OR(HLOOKUP($A105,'Z-scores'!$C$2:$RO$15,12,FALSE)&gt;3,HLOOKUP($A105,'Z-scores'!$C$2:$RO$15,12,FALSE)&lt;-3),"",'Total-corrected counts'!N105),"")</f>
        <v/>
      </c>
      <c r="O105" s="14" t="str">
        <f>IFERROR(IF(OR(HLOOKUP($A105,'Z-scores'!$C$2:$RO$15,13,FALSE)&gt;3,HLOOKUP($A105,'Z-scores'!$C$2:$RO$15,13,FALSE)&lt;-3),"",'Total-corrected counts'!O105),"")</f>
        <v/>
      </c>
      <c r="P105" s="14" t="str">
        <f>IFERROR(IF(OR(HLOOKUP($A105,'Z-scores'!$C$2:$RO$15,14,FALSE)&gt;3,HLOOKUP($A105,'Z-scores'!$C$2:$RO$15,14,FALSE)&lt;-3),"",'Total-corrected counts'!P105),"")</f>
        <v/>
      </c>
      <c r="Q105">
        <f t="shared" si="4"/>
        <v>1</v>
      </c>
      <c r="R105">
        <f>SUMIFS(Tabel132[Cluster],Tabel132[ID],'Total-corrected counts Z&lt;3'!A105)</f>
        <v>2</v>
      </c>
      <c r="S105" t="str">
        <f t="shared" si="5"/>
        <v/>
      </c>
      <c r="T105" t="str">
        <f t="shared" si="6"/>
        <v/>
      </c>
      <c r="U105" t="str">
        <f t="shared" si="7"/>
        <v/>
      </c>
    </row>
    <row r="106" spans="1:21" x14ac:dyDescent="0.25">
      <c r="A106">
        <v>108</v>
      </c>
      <c r="B106" t="s">
        <v>567</v>
      </c>
      <c r="C106">
        <v>116200</v>
      </c>
      <c r="D106">
        <v>81</v>
      </c>
      <c r="E106" s="14" t="str">
        <f>IFERROR(IF(OR(HLOOKUP($A106,'Z-scores'!$C$2:$RO$15,3,FALSE)&gt;3,HLOOKUP($A106,'Z-scores'!$C$2:$RO$15,3,FALSE)&lt;-3),"",'Total-corrected counts'!E106),"")</f>
        <v/>
      </c>
      <c r="F106" s="14" t="str">
        <f>IFERROR(IF(OR(HLOOKUP($A106,'Z-scores'!$C$2:$RO$15,4,FALSE)&gt;3,HLOOKUP($A106,'Z-scores'!$C$2:$RO$15,4,FALSE)&lt;-3),"",'Total-corrected counts'!F106),"")</f>
        <v/>
      </c>
      <c r="G106" s="14" t="str">
        <f>IFERROR(IF(OR(HLOOKUP($A106,'Z-scores'!$C$2:$RO$15,5,FALSE)&gt;3,HLOOKUP($A106,'Z-scores'!$C$2:$RO$15,5,FALSE)&lt;-3),"",'Total-corrected counts'!G106),"")</f>
        <v/>
      </c>
      <c r="H106" s="14" t="str">
        <f>IFERROR(IF(OR(HLOOKUP($A106,'Z-scores'!$C$2:$RO$15,6,FALSE)&gt;3,HLOOKUP($A106,'Z-scores'!$C$2:$RO$15,6,FALSE)&lt;-3),"",'Total-corrected counts'!H106),"")</f>
        <v/>
      </c>
      <c r="I106" s="14" t="str">
        <f>IFERROR(IF(OR(HLOOKUP($A106,'Z-scores'!$C$2:$RO$15,7,FALSE)&gt;3,HLOOKUP($A106,'Z-scores'!$C$2:$RO$15,7,FALSE)&lt;-3),"",'Total-corrected counts'!I106),"")</f>
        <v/>
      </c>
      <c r="J106" s="14" t="str">
        <f>IFERROR(IF(OR(HLOOKUP($A106,'Z-scores'!$C$2:$RO$15,8,FALSE)&gt;3,HLOOKUP($A106,'Z-scores'!$C$2:$RO$15,8,FALSE)&lt;-3),"",'Total-corrected counts'!J106),"")</f>
        <v/>
      </c>
      <c r="K106" s="14" t="str">
        <f>IFERROR(IF(OR(HLOOKUP($A106,'Z-scores'!$C$2:$RO$15,9,FALSE)&gt;3,HLOOKUP($A106,'Z-scores'!$C$2:$RO$15,9,FALSE)&lt;-3),"",'Total-corrected counts'!K106),"")</f>
        <v/>
      </c>
      <c r="L106" s="14" t="str">
        <f>IFERROR(IF(OR(HLOOKUP($A106,'Z-scores'!$C$2:$RO$15,10,FALSE)&gt;3,HLOOKUP($A106,'Z-scores'!$C$2:$RO$15,10,FALSE)&lt;-3),"",'Total-corrected counts'!L106),"")</f>
        <v/>
      </c>
      <c r="M106" s="14" t="str">
        <f>IFERROR(IF(OR(HLOOKUP($A106,'Z-scores'!$C$2:$RO$15,11,FALSE)&gt;3,HLOOKUP($A106,'Z-scores'!$C$2:$RO$15,11,FALSE)&lt;-3),"",'Total-corrected counts'!M106),"")</f>
        <v/>
      </c>
      <c r="N106" s="14" t="str">
        <f>IFERROR(IF(OR(HLOOKUP($A106,'Z-scores'!$C$2:$RO$15,12,FALSE)&gt;3,HLOOKUP($A106,'Z-scores'!$C$2:$RO$15,12,FALSE)&lt;-3),"",'Total-corrected counts'!N106),"")</f>
        <v/>
      </c>
      <c r="O106" s="14" t="str">
        <f>IFERROR(IF(OR(HLOOKUP($A106,'Z-scores'!$C$2:$RO$15,13,FALSE)&gt;3,HLOOKUP($A106,'Z-scores'!$C$2:$RO$15,13,FALSE)&lt;-3),"",'Total-corrected counts'!O106),"")</f>
        <v/>
      </c>
      <c r="P106" s="14" t="str">
        <f>IFERROR(IF(OR(HLOOKUP($A106,'Z-scores'!$C$2:$RO$15,14,FALSE)&gt;3,HLOOKUP($A106,'Z-scores'!$C$2:$RO$15,14,FALSE)&lt;-3),"",'Total-corrected counts'!P106),"")</f>
        <v/>
      </c>
      <c r="Q106">
        <f t="shared" si="4"/>
        <v>1</v>
      </c>
      <c r="R106">
        <f>SUMIFS(Tabel132[Cluster],Tabel132[ID],'Total-corrected counts Z&lt;3'!A106)</f>
        <v>0</v>
      </c>
      <c r="S106" t="str">
        <f t="shared" si="5"/>
        <v/>
      </c>
      <c r="T106" t="str">
        <f t="shared" si="6"/>
        <v/>
      </c>
      <c r="U106" t="str">
        <f t="shared" si="7"/>
        <v/>
      </c>
    </row>
    <row r="107" spans="1:21" x14ac:dyDescent="0.25">
      <c r="A107">
        <v>109</v>
      </c>
      <c r="B107" t="s">
        <v>568</v>
      </c>
      <c r="C107">
        <v>108900</v>
      </c>
      <c r="D107">
        <v>760</v>
      </c>
      <c r="E107" s="14" t="str">
        <f>IFERROR(IF(OR(HLOOKUP($A107,'Z-scores'!$C$2:$RO$15,3,FALSE)&gt;3,HLOOKUP($A107,'Z-scores'!$C$2:$RO$15,3,FALSE)&lt;-3),"",'Total-corrected counts'!E107),"")</f>
        <v/>
      </c>
      <c r="F107" s="14" t="str">
        <f>IFERROR(IF(OR(HLOOKUP($A107,'Z-scores'!$C$2:$RO$15,4,FALSE)&gt;3,HLOOKUP($A107,'Z-scores'!$C$2:$RO$15,4,FALSE)&lt;-3),"",'Total-corrected counts'!F107),"")</f>
        <v/>
      </c>
      <c r="G107" s="14" t="str">
        <f>IFERROR(IF(OR(HLOOKUP($A107,'Z-scores'!$C$2:$RO$15,5,FALSE)&gt;3,HLOOKUP($A107,'Z-scores'!$C$2:$RO$15,5,FALSE)&lt;-3),"",'Total-corrected counts'!G107),"")</f>
        <v/>
      </c>
      <c r="H107" s="14" t="str">
        <f>IFERROR(IF(OR(HLOOKUP($A107,'Z-scores'!$C$2:$RO$15,6,FALSE)&gt;3,HLOOKUP($A107,'Z-scores'!$C$2:$RO$15,6,FALSE)&lt;-3),"",'Total-corrected counts'!H107),"")</f>
        <v/>
      </c>
      <c r="I107" s="14" t="str">
        <f>IFERROR(IF(OR(HLOOKUP($A107,'Z-scores'!$C$2:$RO$15,7,FALSE)&gt;3,HLOOKUP($A107,'Z-scores'!$C$2:$RO$15,7,FALSE)&lt;-3),"",'Total-corrected counts'!I107),"")</f>
        <v/>
      </c>
      <c r="J107" s="14" t="str">
        <f>IFERROR(IF(OR(HLOOKUP($A107,'Z-scores'!$C$2:$RO$15,8,FALSE)&gt;3,HLOOKUP($A107,'Z-scores'!$C$2:$RO$15,8,FALSE)&lt;-3),"",'Total-corrected counts'!J107),"")</f>
        <v/>
      </c>
      <c r="K107" s="14" t="str">
        <f>IFERROR(IF(OR(HLOOKUP($A107,'Z-scores'!$C$2:$RO$15,9,FALSE)&gt;3,HLOOKUP($A107,'Z-scores'!$C$2:$RO$15,9,FALSE)&lt;-3),"",'Total-corrected counts'!K107),"")</f>
        <v/>
      </c>
      <c r="L107" s="14" t="str">
        <f>IFERROR(IF(OR(HLOOKUP($A107,'Z-scores'!$C$2:$RO$15,10,FALSE)&gt;3,HLOOKUP($A107,'Z-scores'!$C$2:$RO$15,10,FALSE)&lt;-3),"",'Total-corrected counts'!L107),"")</f>
        <v/>
      </c>
      <c r="M107" s="14" t="str">
        <f>IFERROR(IF(OR(HLOOKUP($A107,'Z-scores'!$C$2:$RO$15,11,FALSE)&gt;3,HLOOKUP($A107,'Z-scores'!$C$2:$RO$15,11,FALSE)&lt;-3),"",'Total-corrected counts'!M107),"")</f>
        <v/>
      </c>
      <c r="N107" s="14" t="str">
        <f>IFERROR(IF(OR(HLOOKUP($A107,'Z-scores'!$C$2:$RO$15,12,FALSE)&gt;3,HLOOKUP($A107,'Z-scores'!$C$2:$RO$15,12,FALSE)&lt;-3),"",'Total-corrected counts'!N107),"")</f>
        <v/>
      </c>
      <c r="O107" s="14" t="str">
        <f>IFERROR(IF(OR(HLOOKUP($A107,'Z-scores'!$C$2:$RO$15,13,FALSE)&gt;3,HLOOKUP($A107,'Z-scores'!$C$2:$RO$15,13,FALSE)&lt;-3),"",'Total-corrected counts'!O107),"")</f>
        <v/>
      </c>
      <c r="P107" s="14" t="str">
        <f>IFERROR(IF(OR(HLOOKUP($A107,'Z-scores'!$C$2:$RO$15,14,FALSE)&gt;3,HLOOKUP($A107,'Z-scores'!$C$2:$RO$15,14,FALSE)&lt;-3),"",'Total-corrected counts'!P107),"")</f>
        <v/>
      </c>
      <c r="Q107">
        <f t="shared" si="4"/>
        <v>1</v>
      </c>
      <c r="R107">
        <f>SUMIFS(Tabel132[Cluster],Tabel132[ID],'Total-corrected counts Z&lt;3'!A107)</f>
        <v>0</v>
      </c>
      <c r="S107" t="str">
        <f t="shared" si="5"/>
        <v/>
      </c>
      <c r="T107" t="str">
        <f t="shared" si="6"/>
        <v/>
      </c>
      <c r="U107" t="str">
        <f t="shared" si="7"/>
        <v/>
      </c>
    </row>
    <row r="108" spans="1:21" x14ac:dyDescent="0.25">
      <c r="A108">
        <v>110</v>
      </c>
      <c r="B108" t="s">
        <v>569</v>
      </c>
      <c r="C108">
        <v>71500</v>
      </c>
      <c r="D108">
        <v>94</v>
      </c>
      <c r="E108" s="14" t="str">
        <f>IFERROR(IF(OR(HLOOKUP($A108,'Z-scores'!$C$2:$RO$15,3,FALSE)&gt;3,HLOOKUP($A108,'Z-scores'!$C$2:$RO$15,3,FALSE)&lt;-3),"",'Total-corrected counts'!E108),"")</f>
        <v/>
      </c>
      <c r="F108" s="14" t="str">
        <f>IFERROR(IF(OR(HLOOKUP($A108,'Z-scores'!$C$2:$RO$15,4,FALSE)&gt;3,HLOOKUP($A108,'Z-scores'!$C$2:$RO$15,4,FALSE)&lt;-3),"",'Total-corrected counts'!F108),"")</f>
        <v/>
      </c>
      <c r="G108" s="14" t="str">
        <f>IFERROR(IF(OR(HLOOKUP($A108,'Z-scores'!$C$2:$RO$15,5,FALSE)&gt;3,HLOOKUP($A108,'Z-scores'!$C$2:$RO$15,5,FALSE)&lt;-3),"",'Total-corrected counts'!G108),"")</f>
        <v/>
      </c>
      <c r="H108" s="14" t="str">
        <f>IFERROR(IF(OR(HLOOKUP($A108,'Z-scores'!$C$2:$RO$15,6,FALSE)&gt;3,HLOOKUP($A108,'Z-scores'!$C$2:$RO$15,6,FALSE)&lt;-3),"",'Total-corrected counts'!H108),"")</f>
        <v/>
      </c>
      <c r="I108" s="14" t="str">
        <f>IFERROR(IF(OR(HLOOKUP($A108,'Z-scores'!$C$2:$RO$15,7,FALSE)&gt;3,HLOOKUP($A108,'Z-scores'!$C$2:$RO$15,7,FALSE)&lt;-3),"",'Total-corrected counts'!I108),"")</f>
        <v/>
      </c>
      <c r="J108" s="14" t="str">
        <f>IFERROR(IF(OR(HLOOKUP($A108,'Z-scores'!$C$2:$RO$15,8,FALSE)&gt;3,HLOOKUP($A108,'Z-scores'!$C$2:$RO$15,8,FALSE)&lt;-3),"",'Total-corrected counts'!J108),"")</f>
        <v/>
      </c>
      <c r="K108" s="14" t="str">
        <f>IFERROR(IF(OR(HLOOKUP($A108,'Z-scores'!$C$2:$RO$15,9,FALSE)&gt;3,HLOOKUP($A108,'Z-scores'!$C$2:$RO$15,9,FALSE)&lt;-3),"",'Total-corrected counts'!K108),"")</f>
        <v/>
      </c>
      <c r="L108" s="14" t="str">
        <f>IFERROR(IF(OR(HLOOKUP($A108,'Z-scores'!$C$2:$RO$15,10,FALSE)&gt;3,HLOOKUP($A108,'Z-scores'!$C$2:$RO$15,10,FALSE)&lt;-3),"",'Total-corrected counts'!L108),"")</f>
        <v/>
      </c>
      <c r="M108" s="14" t="str">
        <f>IFERROR(IF(OR(HLOOKUP($A108,'Z-scores'!$C$2:$RO$15,11,FALSE)&gt;3,HLOOKUP($A108,'Z-scores'!$C$2:$RO$15,11,FALSE)&lt;-3),"",'Total-corrected counts'!M108),"")</f>
        <v/>
      </c>
      <c r="N108" s="14" t="str">
        <f>IFERROR(IF(OR(HLOOKUP($A108,'Z-scores'!$C$2:$RO$15,12,FALSE)&gt;3,HLOOKUP($A108,'Z-scores'!$C$2:$RO$15,12,FALSE)&lt;-3),"",'Total-corrected counts'!N108),"")</f>
        <v/>
      </c>
      <c r="O108" s="14" t="str">
        <f>IFERROR(IF(OR(HLOOKUP($A108,'Z-scores'!$C$2:$RO$15,13,FALSE)&gt;3,HLOOKUP($A108,'Z-scores'!$C$2:$RO$15,13,FALSE)&lt;-3),"",'Total-corrected counts'!O108),"")</f>
        <v/>
      </c>
      <c r="P108" s="14" t="str">
        <f>IFERROR(IF(OR(HLOOKUP($A108,'Z-scores'!$C$2:$RO$15,14,FALSE)&gt;3,HLOOKUP($A108,'Z-scores'!$C$2:$RO$15,14,FALSE)&lt;-3),"",'Total-corrected counts'!P108),"")</f>
        <v/>
      </c>
      <c r="Q108">
        <f t="shared" si="4"/>
        <v>1</v>
      </c>
      <c r="R108">
        <f>SUMIFS(Tabel132[Cluster],Tabel132[ID],'Total-corrected counts Z&lt;3'!A108)</f>
        <v>83</v>
      </c>
      <c r="S108" t="str">
        <f t="shared" si="5"/>
        <v/>
      </c>
      <c r="T108" t="str">
        <f t="shared" si="6"/>
        <v/>
      </c>
      <c r="U108" t="str">
        <f t="shared" si="7"/>
        <v/>
      </c>
    </row>
    <row r="109" spans="1:21" x14ac:dyDescent="0.25">
      <c r="A109">
        <v>111</v>
      </c>
      <c r="B109" t="s">
        <v>570</v>
      </c>
      <c r="C109">
        <v>24000</v>
      </c>
      <c r="D109">
        <v>95</v>
      </c>
      <c r="E109" s="14" t="str">
        <f>IFERROR(IF(OR(HLOOKUP($A109,'Z-scores'!$C$2:$RO$15,3,FALSE)&gt;3,HLOOKUP($A109,'Z-scores'!$C$2:$RO$15,3,FALSE)&lt;-3),"",'Total-corrected counts'!E109),"")</f>
        <v/>
      </c>
      <c r="F109" s="14" t="str">
        <f>IFERROR(IF(OR(HLOOKUP($A109,'Z-scores'!$C$2:$RO$15,4,FALSE)&gt;3,HLOOKUP($A109,'Z-scores'!$C$2:$RO$15,4,FALSE)&lt;-3),"",'Total-corrected counts'!F109),"")</f>
        <v/>
      </c>
      <c r="G109" s="14" t="str">
        <f>IFERROR(IF(OR(HLOOKUP($A109,'Z-scores'!$C$2:$RO$15,5,FALSE)&gt;3,HLOOKUP($A109,'Z-scores'!$C$2:$RO$15,5,FALSE)&lt;-3),"",'Total-corrected counts'!G109),"")</f>
        <v/>
      </c>
      <c r="H109" s="14" t="str">
        <f>IFERROR(IF(OR(HLOOKUP($A109,'Z-scores'!$C$2:$RO$15,6,FALSE)&gt;3,HLOOKUP($A109,'Z-scores'!$C$2:$RO$15,6,FALSE)&lt;-3),"",'Total-corrected counts'!H109),"")</f>
        <v/>
      </c>
      <c r="I109" s="14" t="str">
        <f>IFERROR(IF(OR(HLOOKUP($A109,'Z-scores'!$C$2:$RO$15,7,FALSE)&gt;3,HLOOKUP($A109,'Z-scores'!$C$2:$RO$15,7,FALSE)&lt;-3),"",'Total-corrected counts'!I109),"")</f>
        <v/>
      </c>
      <c r="J109" s="14" t="str">
        <f>IFERROR(IF(OR(HLOOKUP($A109,'Z-scores'!$C$2:$RO$15,8,FALSE)&gt;3,HLOOKUP($A109,'Z-scores'!$C$2:$RO$15,8,FALSE)&lt;-3),"",'Total-corrected counts'!J109),"")</f>
        <v/>
      </c>
      <c r="K109" s="14" t="str">
        <f>IFERROR(IF(OR(HLOOKUP($A109,'Z-scores'!$C$2:$RO$15,9,FALSE)&gt;3,HLOOKUP($A109,'Z-scores'!$C$2:$RO$15,9,FALSE)&lt;-3),"",'Total-corrected counts'!K109),"")</f>
        <v/>
      </c>
      <c r="L109" s="14" t="str">
        <f>IFERROR(IF(OR(HLOOKUP($A109,'Z-scores'!$C$2:$RO$15,10,FALSE)&gt;3,HLOOKUP($A109,'Z-scores'!$C$2:$RO$15,10,FALSE)&lt;-3),"",'Total-corrected counts'!L109),"")</f>
        <v/>
      </c>
      <c r="M109" s="14" t="str">
        <f>IFERROR(IF(OR(HLOOKUP($A109,'Z-scores'!$C$2:$RO$15,11,FALSE)&gt;3,HLOOKUP($A109,'Z-scores'!$C$2:$RO$15,11,FALSE)&lt;-3),"",'Total-corrected counts'!M109),"")</f>
        <v/>
      </c>
      <c r="N109" s="14" t="str">
        <f>IFERROR(IF(OR(HLOOKUP($A109,'Z-scores'!$C$2:$RO$15,12,FALSE)&gt;3,HLOOKUP($A109,'Z-scores'!$C$2:$RO$15,12,FALSE)&lt;-3),"",'Total-corrected counts'!N109),"")</f>
        <v/>
      </c>
      <c r="O109" s="14" t="str">
        <f>IFERROR(IF(OR(HLOOKUP($A109,'Z-scores'!$C$2:$RO$15,13,FALSE)&gt;3,HLOOKUP($A109,'Z-scores'!$C$2:$RO$15,13,FALSE)&lt;-3),"",'Total-corrected counts'!O109),"")</f>
        <v/>
      </c>
      <c r="P109" s="14" t="str">
        <f>IFERROR(IF(OR(HLOOKUP($A109,'Z-scores'!$C$2:$RO$15,14,FALSE)&gt;3,HLOOKUP($A109,'Z-scores'!$C$2:$RO$15,14,FALSE)&lt;-3),"",'Total-corrected counts'!P109),"")</f>
        <v/>
      </c>
      <c r="Q109">
        <f t="shared" si="4"/>
        <v>1</v>
      </c>
      <c r="R109">
        <f>SUMIFS(Tabel132[Cluster],Tabel132[ID],'Total-corrected counts Z&lt;3'!A109)</f>
        <v>31</v>
      </c>
      <c r="S109" t="str">
        <f t="shared" si="5"/>
        <v/>
      </c>
      <c r="T109" t="str">
        <f t="shared" si="6"/>
        <v/>
      </c>
      <c r="U109" t="str">
        <f t="shared" si="7"/>
        <v/>
      </c>
    </row>
    <row r="110" spans="1:21" x14ac:dyDescent="0.25">
      <c r="A110">
        <v>112</v>
      </c>
      <c r="B110" t="s">
        <v>571</v>
      </c>
      <c r="C110">
        <v>89800</v>
      </c>
      <c r="D110">
        <v>607</v>
      </c>
      <c r="E110" s="14" t="str">
        <f>IFERROR(IF(OR(HLOOKUP($A110,'Z-scores'!$C$2:$RO$15,3,FALSE)&gt;3,HLOOKUP($A110,'Z-scores'!$C$2:$RO$15,3,FALSE)&lt;-3),"",'Total-corrected counts'!E110),"")</f>
        <v/>
      </c>
      <c r="F110" s="14" t="str">
        <f>IFERROR(IF(OR(HLOOKUP($A110,'Z-scores'!$C$2:$RO$15,4,FALSE)&gt;3,HLOOKUP($A110,'Z-scores'!$C$2:$RO$15,4,FALSE)&lt;-3),"",'Total-corrected counts'!F110),"")</f>
        <v/>
      </c>
      <c r="G110" s="14" t="str">
        <f>IFERROR(IF(OR(HLOOKUP($A110,'Z-scores'!$C$2:$RO$15,5,FALSE)&gt;3,HLOOKUP($A110,'Z-scores'!$C$2:$RO$15,5,FALSE)&lt;-3),"",'Total-corrected counts'!G110),"")</f>
        <v/>
      </c>
      <c r="H110" s="14" t="str">
        <f>IFERROR(IF(OR(HLOOKUP($A110,'Z-scores'!$C$2:$RO$15,6,FALSE)&gt;3,HLOOKUP($A110,'Z-scores'!$C$2:$RO$15,6,FALSE)&lt;-3),"",'Total-corrected counts'!H110),"")</f>
        <v/>
      </c>
      <c r="I110" s="14" t="str">
        <f>IFERROR(IF(OR(HLOOKUP($A110,'Z-scores'!$C$2:$RO$15,7,FALSE)&gt;3,HLOOKUP($A110,'Z-scores'!$C$2:$RO$15,7,FALSE)&lt;-3),"",'Total-corrected counts'!I110),"")</f>
        <v/>
      </c>
      <c r="J110" s="14" t="str">
        <f>IFERROR(IF(OR(HLOOKUP($A110,'Z-scores'!$C$2:$RO$15,8,FALSE)&gt;3,HLOOKUP($A110,'Z-scores'!$C$2:$RO$15,8,FALSE)&lt;-3),"",'Total-corrected counts'!J110),"")</f>
        <v/>
      </c>
      <c r="K110" s="14" t="str">
        <f>IFERROR(IF(OR(HLOOKUP($A110,'Z-scores'!$C$2:$RO$15,9,FALSE)&gt;3,HLOOKUP($A110,'Z-scores'!$C$2:$RO$15,9,FALSE)&lt;-3),"",'Total-corrected counts'!K110),"")</f>
        <v/>
      </c>
      <c r="L110" s="14" t="str">
        <f>IFERROR(IF(OR(HLOOKUP($A110,'Z-scores'!$C$2:$RO$15,10,FALSE)&gt;3,HLOOKUP($A110,'Z-scores'!$C$2:$RO$15,10,FALSE)&lt;-3),"",'Total-corrected counts'!L110),"")</f>
        <v/>
      </c>
      <c r="M110" s="14" t="str">
        <f>IFERROR(IF(OR(HLOOKUP($A110,'Z-scores'!$C$2:$RO$15,11,FALSE)&gt;3,HLOOKUP($A110,'Z-scores'!$C$2:$RO$15,11,FALSE)&lt;-3),"",'Total-corrected counts'!M110),"")</f>
        <v/>
      </c>
      <c r="N110" s="14" t="str">
        <f>IFERROR(IF(OR(HLOOKUP($A110,'Z-scores'!$C$2:$RO$15,12,FALSE)&gt;3,HLOOKUP($A110,'Z-scores'!$C$2:$RO$15,12,FALSE)&lt;-3),"",'Total-corrected counts'!N110),"")</f>
        <v/>
      </c>
      <c r="O110" s="14" t="str">
        <f>IFERROR(IF(OR(HLOOKUP($A110,'Z-scores'!$C$2:$RO$15,13,FALSE)&gt;3,HLOOKUP($A110,'Z-scores'!$C$2:$RO$15,13,FALSE)&lt;-3),"",'Total-corrected counts'!O110),"")</f>
        <v/>
      </c>
      <c r="P110" s="14" t="str">
        <f>IFERROR(IF(OR(HLOOKUP($A110,'Z-scores'!$C$2:$RO$15,14,FALSE)&gt;3,HLOOKUP($A110,'Z-scores'!$C$2:$RO$15,14,FALSE)&lt;-3),"",'Total-corrected counts'!P110),"")</f>
        <v/>
      </c>
      <c r="Q110">
        <f t="shared" si="4"/>
        <v>1</v>
      </c>
      <c r="R110">
        <f>SUMIFS(Tabel132[Cluster],Tabel132[ID],'Total-corrected counts Z&lt;3'!A110)</f>
        <v>96</v>
      </c>
      <c r="S110" t="str">
        <f t="shared" si="5"/>
        <v/>
      </c>
      <c r="T110" t="str">
        <f t="shared" si="6"/>
        <v/>
      </c>
      <c r="U110" t="str">
        <f t="shared" si="7"/>
        <v/>
      </c>
    </row>
    <row r="111" spans="1:21" x14ac:dyDescent="0.25">
      <c r="A111">
        <v>113</v>
      </c>
      <c r="B111" t="s">
        <v>47</v>
      </c>
      <c r="C111">
        <v>5100</v>
      </c>
      <c r="D111">
        <v>337</v>
      </c>
      <c r="E111" s="14">
        <f>IFERROR(IF(OR(HLOOKUP($A111,'Z-scores'!$C$2:$RO$15,3,FALSE)&gt;3,HLOOKUP($A111,'Z-scores'!$C$2:$RO$15,3,FALSE)&lt;-3),"",'Total-corrected counts'!E111),"")</f>
        <v>6.5190563288300334</v>
      </c>
      <c r="F111" s="14">
        <f>IFERROR(IF(OR(HLOOKUP($A111,'Z-scores'!$C$2:$RO$15,4,FALSE)&gt;3,HLOOKUP($A111,'Z-scores'!$C$2:$RO$15,4,FALSE)&lt;-3),"",'Total-corrected counts'!F111),"")</f>
        <v>13.072187212694391</v>
      </c>
      <c r="G111" s="14">
        <f>IFERROR(IF(OR(HLOOKUP($A111,'Z-scores'!$C$2:$RO$15,5,FALSE)&gt;3,HLOOKUP($A111,'Z-scores'!$C$2:$RO$15,5,FALSE)&lt;-3),"",'Total-corrected counts'!G111),"")</f>
        <v>6.7143456638005699</v>
      </c>
      <c r="H111" s="14">
        <f>IFERROR(IF(OR(HLOOKUP($A111,'Z-scores'!$C$2:$RO$15,6,FALSE)&gt;3,HLOOKUP($A111,'Z-scores'!$C$2:$RO$15,6,FALSE)&lt;-3),"",'Total-corrected counts'!H111),"")</f>
        <v>7.5230593978347935</v>
      </c>
      <c r="I111" s="14">
        <f>IFERROR(IF(OR(HLOOKUP($A111,'Z-scores'!$C$2:$RO$15,7,FALSE)&gt;3,HLOOKUP($A111,'Z-scores'!$C$2:$RO$15,7,FALSE)&lt;-3),"",'Total-corrected counts'!I111),"")</f>
        <v>2.440939737142843</v>
      </c>
      <c r="J111" s="14">
        <f>IFERROR(IF(OR(HLOOKUP($A111,'Z-scores'!$C$2:$RO$15,8,FALSE)&gt;3,HLOOKUP($A111,'Z-scores'!$C$2:$RO$15,8,FALSE)&lt;-3),"",'Total-corrected counts'!J111),"")</f>
        <v>7.5384307898189906</v>
      </c>
      <c r="K111" s="14">
        <f>IFERROR(IF(OR(HLOOKUP($A111,'Z-scores'!$C$2:$RO$15,9,FALSE)&gt;3,HLOOKUP($A111,'Z-scores'!$C$2:$RO$15,9,FALSE)&lt;-3),"",'Total-corrected counts'!K111),"")</f>
        <v>2.5991600757711666</v>
      </c>
      <c r="L111" s="14">
        <f>IFERROR(IF(OR(HLOOKUP($A111,'Z-scores'!$C$2:$RO$15,10,FALSE)&gt;3,HLOOKUP($A111,'Z-scores'!$C$2:$RO$15,10,FALSE)&lt;-3),"",'Total-corrected counts'!L111),"")</f>
        <v>21.707363774702959</v>
      </c>
      <c r="M111" s="14">
        <f>IFERROR(IF(OR(HLOOKUP($A111,'Z-scores'!$C$2:$RO$15,11,FALSE)&gt;3,HLOOKUP($A111,'Z-scores'!$C$2:$RO$15,11,FALSE)&lt;-3),"",'Total-corrected counts'!M111),"")</f>
        <v>7.1145420831297441</v>
      </c>
      <c r="N111" s="14">
        <f>IFERROR(IF(OR(HLOOKUP($A111,'Z-scores'!$C$2:$RO$15,12,FALSE)&gt;3,HLOOKUP($A111,'Z-scores'!$C$2:$RO$15,12,FALSE)&lt;-3),"",'Total-corrected counts'!N111),"")</f>
        <v>3.3211245720530354</v>
      </c>
      <c r="O111" s="14">
        <f>IFERROR(IF(OR(HLOOKUP($A111,'Z-scores'!$C$2:$RO$15,13,FALSE)&gt;3,HLOOKUP($A111,'Z-scores'!$C$2:$RO$15,13,FALSE)&lt;-3),"",'Total-corrected counts'!O111),"")</f>
        <v>22.360306703871316</v>
      </c>
      <c r="P111" s="14">
        <f>IFERROR(IF(OR(HLOOKUP($A111,'Z-scores'!$C$2:$RO$15,14,FALSE)&gt;3,HLOOKUP($A111,'Z-scores'!$C$2:$RO$15,14,FALSE)&lt;-3),"",'Total-corrected counts'!P111),"")</f>
        <v>1.9686510547777156</v>
      </c>
      <c r="Q111">
        <f t="shared" si="4"/>
        <v>1</v>
      </c>
      <c r="R111">
        <f>SUMIFS(Tabel132[Cluster],Tabel132[ID],'Total-corrected counts Z&lt;3'!A111)</f>
        <v>7</v>
      </c>
      <c r="S111">
        <f t="shared" si="5"/>
        <v>0.27497962622316469</v>
      </c>
      <c r="T111">
        <f t="shared" si="6"/>
        <v>6.6295970294132545</v>
      </c>
      <c r="U111">
        <f t="shared" si="7"/>
        <v>11.294397637706954</v>
      </c>
    </row>
    <row r="112" spans="1:21" x14ac:dyDescent="0.25">
      <c r="A112">
        <v>114</v>
      </c>
      <c r="B112" t="s">
        <v>48</v>
      </c>
      <c r="C112">
        <v>86900</v>
      </c>
      <c r="D112">
        <v>398</v>
      </c>
      <c r="E112" s="14">
        <f>IFERROR(IF(OR(HLOOKUP($A112,'Z-scores'!$C$2:$RO$15,3,FALSE)&gt;3,HLOOKUP($A112,'Z-scores'!$C$2:$RO$15,3,FALSE)&lt;-3),"",'Total-corrected counts'!E112),"")</f>
        <v>6.9722527581069865E-2</v>
      </c>
      <c r="F112" s="14">
        <f>IFERROR(IF(OR(HLOOKUP($A112,'Z-scores'!$C$2:$RO$15,4,FALSE)&gt;3,HLOOKUP($A112,'Z-scores'!$C$2:$RO$15,4,FALSE)&lt;-3),"",'Total-corrected counts'!F112),"")</f>
        <v>5.5804427802323975E-2</v>
      </c>
      <c r="G112" s="14">
        <f>IFERROR(IF(OR(HLOOKUP($A112,'Z-scores'!$C$2:$RO$15,5,FALSE)&gt;3,HLOOKUP($A112,'Z-scores'!$C$2:$RO$15,5,FALSE)&lt;-3),"",'Total-corrected counts'!G112),"")</f>
        <v>1.3750122768953295</v>
      </c>
      <c r="H112" s="14">
        <f>IFERROR(IF(OR(HLOOKUP($A112,'Z-scores'!$C$2:$RO$15,6,FALSE)&gt;3,HLOOKUP($A112,'Z-scores'!$C$2:$RO$15,6,FALSE)&lt;-3),"",'Total-corrected counts'!H112),"")</f>
        <v>1.8998395436722755</v>
      </c>
      <c r="I112" s="14">
        <f>IFERROR(IF(OR(HLOOKUP($A112,'Z-scores'!$C$2:$RO$15,7,FALSE)&gt;3,HLOOKUP($A112,'Z-scores'!$C$2:$RO$15,7,FALSE)&lt;-3),"",'Total-corrected counts'!I112),"")</f>
        <v>0</v>
      </c>
      <c r="J112" s="14">
        <f>IFERROR(IF(OR(HLOOKUP($A112,'Z-scores'!$C$2:$RO$15,8,FALSE)&gt;3,HLOOKUP($A112,'Z-scores'!$C$2:$RO$15,8,FALSE)&lt;-3),"",'Total-corrected counts'!J112),"")</f>
        <v>4.7142348166879566</v>
      </c>
      <c r="K112" s="14">
        <f>IFERROR(IF(OR(HLOOKUP($A112,'Z-scores'!$C$2:$RO$15,9,FALSE)&gt;3,HLOOKUP($A112,'Z-scores'!$C$2:$RO$15,9,FALSE)&lt;-3),"",'Total-corrected counts'!K112),"")</f>
        <v>0</v>
      </c>
      <c r="L112" s="14">
        <f>IFERROR(IF(OR(HLOOKUP($A112,'Z-scores'!$C$2:$RO$15,10,FALSE)&gt;3,HLOOKUP($A112,'Z-scores'!$C$2:$RO$15,10,FALSE)&lt;-3),"",'Total-corrected counts'!L112),"")</f>
        <v>5.7644438621773872</v>
      </c>
      <c r="M112" s="14">
        <f>IFERROR(IF(OR(HLOOKUP($A112,'Z-scores'!$C$2:$RO$15,11,FALSE)&gt;3,HLOOKUP($A112,'Z-scores'!$C$2:$RO$15,11,FALSE)&lt;-3),"",'Total-corrected counts'!M112),"")</f>
        <v>7.7074205900572235</v>
      </c>
      <c r="N112" s="14">
        <f>IFERROR(IF(OR(HLOOKUP($A112,'Z-scores'!$C$2:$RO$15,12,FALSE)&gt;3,HLOOKUP($A112,'Z-scores'!$C$2:$RO$15,12,FALSE)&lt;-3),"",'Total-corrected counts'!N112),"")</f>
        <v>0.6061692663644358</v>
      </c>
      <c r="O112" s="14">
        <f>IFERROR(IF(OR(HLOOKUP($A112,'Z-scores'!$C$2:$RO$15,13,FALSE)&gt;3,HLOOKUP($A112,'Z-scores'!$C$2:$RO$15,13,FALSE)&lt;-3),"",'Total-corrected counts'!O112),"")</f>
        <v>0</v>
      </c>
      <c r="P112" s="14">
        <f>IFERROR(IF(OR(HLOOKUP($A112,'Z-scores'!$C$2:$RO$15,14,FALSE)&gt;3,HLOOKUP($A112,'Z-scores'!$C$2:$RO$15,14,FALSE)&lt;-3),"",'Total-corrected counts'!P112),"")</f>
        <v>3.6183077256794127</v>
      </c>
      <c r="Q112">
        <f t="shared" si="4"/>
        <v>1</v>
      </c>
      <c r="R112">
        <f>SUMIFS(Tabel132[Cluster],Tabel132[ID],'Total-corrected counts Z&lt;3'!A112)</f>
        <v>93</v>
      </c>
      <c r="S112">
        <f t="shared" si="5"/>
        <v>0.13304328031128512</v>
      </c>
      <c r="T112">
        <f t="shared" si="6"/>
        <v>1.1592305132341365</v>
      </c>
      <c r="U112">
        <f t="shared" si="7"/>
        <v>3.5392682888556921</v>
      </c>
    </row>
    <row r="113" spans="1:21" x14ac:dyDescent="0.25">
      <c r="A113">
        <v>115</v>
      </c>
      <c r="B113" t="s">
        <v>572</v>
      </c>
      <c r="C113">
        <v>83000</v>
      </c>
      <c r="D113">
        <v>323</v>
      </c>
      <c r="E113" s="14" t="str">
        <f>IFERROR(IF(OR(HLOOKUP($A113,'Z-scores'!$C$2:$RO$15,3,FALSE)&gt;3,HLOOKUP($A113,'Z-scores'!$C$2:$RO$15,3,FALSE)&lt;-3),"",'Total-corrected counts'!E113),"")</f>
        <v/>
      </c>
      <c r="F113" s="14">
        <f>IFERROR(IF(OR(HLOOKUP($A113,'Z-scores'!$C$2:$RO$15,4,FALSE)&gt;3,HLOOKUP($A113,'Z-scores'!$C$2:$RO$15,4,FALSE)&lt;-3),"",'Total-corrected counts'!F113),"")</f>
        <v>0</v>
      </c>
      <c r="G113" s="14">
        <f>IFERROR(IF(OR(HLOOKUP($A113,'Z-scores'!$C$2:$RO$15,5,FALSE)&gt;3,HLOOKUP($A113,'Z-scores'!$C$2:$RO$15,5,FALSE)&lt;-3),"",'Total-corrected counts'!G113),"")</f>
        <v>0</v>
      </c>
      <c r="H113" s="14">
        <f>IFERROR(IF(OR(HLOOKUP($A113,'Z-scores'!$C$2:$RO$15,6,FALSE)&gt;3,HLOOKUP($A113,'Z-scores'!$C$2:$RO$15,6,FALSE)&lt;-3),"",'Total-corrected counts'!H113),"")</f>
        <v>0</v>
      </c>
      <c r="I113" s="14">
        <f>IFERROR(IF(OR(HLOOKUP($A113,'Z-scores'!$C$2:$RO$15,7,FALSE)&gt;3,HLOOKUP($A113,'Z-scores'!$C$2:$RO$15,7,FALSE)&lt;-3),"",'Total-corrected counts'!I113),"")</f>
        <v>0</v>
      </c>
      <c r="J113" s="14">
        <f>IFERROR(IF(OR(HLOOKUP($A113,'Z-scores'!$C$2:$RO$15,8,FALSE)&gt;3,HLOOKUP($A113,'Z-scores'!$C$2:$RO$15,8,FALSE)&lt;-3),"",'Total-corrected counts'!J113),"")</f>
        <v>0</v>
      </c>
      <c r="K113" s="14">
        <f>IFERROR(IF(OR(HLOOKUP($A113,'Z-scores'!$C$2:$RO$15,9,FALSE)&gt;3,HLOOKUP($A113,'Z-scores'!$C$2:$RO$15,9,FALSE)&lt;-3),"",'Total-corrected counts'!K113),"")</f>
        <v>0</v>
      </c>
      <c r="L113" s="14">
        <f>IFERROR(IF(OR(HLOOKUP($A113,'Z-scores'!$C$2:$RO$15,10,FALSE)&gt;3,HLOOKUP($A113,'Z-scores'!$C$2:$RO$15,10,FALSE)&lt;-3),"",'Total-corrected counts'!L113),"")</f>
        <v>0</v>
      </c>
      <c r="M113" s="14">
        <f>IFERROR(IF(OR(HLOOKUP($A113,'Z-scores'!$C$2:$RO$15,11,FALSE)&gt;3,HLOOKUP($A113,'Z-scores'!$C$2:$RO$15,11,FALSE)&lt;-3),"",'Total-corrected counts'!M113),"")</f>
        <v>0</v>
      </c>
      <c r="N113" s="14">
        <f>IFERROR(IF(OR(HLOOKUP($A113,'Z-scores'!$C$2:$RO$15,12,FALSE)&gt;3,HLOOKUP($A113,'Z-scores'!$C$2:$RO$15,12,FALSE)&lt;-3),"",'Total-corrected counts'!N113),"")</f>
        <v>0</v>
      </c>
      <c r="O113" s="14">
        <f>IFERROR(IF(OR(HLOOKUP($A113,'Z-scores'!$C$2:$RO$15,13,FALSE)&gt;3,HLOOKUP($A113,'Z-scores'!$C$2:$RO$15,13,FALSE)&lt;-3),"",'Total-corrected counts'!O113),"")</f>
        <v>0</v>
      </c>
      <c r="P113" s="14">
        <f>IFERROR(IF(OR(HLOOKUP($A113,'Z-scores'!$C$2:$RO$15,14,FALSE)&gt;3,HLOOKUP($A113,'Z-scores'!$C$2:$RO$15,14,FALSE)&lt;-3),"",'Total-corrected counts'!P113),"")</f>
        <v>0</v>
      </c>
      <c r="Q113">
        <f t="shared" si="4"/>
        <v>0</v>
      </c>
      <c r="R113">
        <f>SUMIFS(Tabel132[Cluster],Tabel132[ID],'Total-corrected counts Z&lt;3'!A113)</f>
        <v>91</v>
      </c>
      <c r="S113" t="str">
        <f t="shared" si="5"/>
        <v/>
      </c>
      <c r="T113">
        <f t="shared" si="6"/>
        <v>0</v>
      </c>
      <c r="U113">
        <f t="shared" si="7"/>
        <v>0</v>
      </c>
    </row>
    <row r="114" spans="1:21" x14ac:dyDescent="0.25">
      <c r="A114">
        <v>116</v>
      </c>
      <c r="B114" t="s">
        <v>573</v>
      </c>
      <c r="C114">
        <v>116300</v>
      </c>
      <c r="D114">
        <v>81</v>
      </c>
      <c r="E114" s="14" t="str">
        <f>IFERROR(IF(OR(HLOOKUP($A114,'Z-scores'!$C$2:$RO$15,3,FALSE)&gt;3,HLOOKUP($A114,'Z-scores'!$C$2:$RO$15,3,FALSE)&lt;-3),"",'Total-corrected counts'!E114),"")</f>
        <v/>
      </c>
      <c r="F114" s="14" t="str">
        <f>IFERROR(IF(OR(HLOOKUP($A114,'Z-scores'!$C$2:$RO$15,4,FALSE)&gt;3,HLOOKUP($A114,'Z-scores'!$C$2:$RO$15,4,FALSE)&lt;-3),"",'Total-corrected counts'!F114),"")</f>
        <v/>
      </c>
      <c r="G114" s="14" t="str">
        <f>IFERROR(IF(OR(HLOOKUP($A114,'Z-scores'!$C$2:$RO$15,5,FALSE)&gt;3,HLOOKUP($A114,'Z-scores'!$C$2:$RO$15,5,FALSE)&lt;-3),"",'Total-corrected counts'!G114),"")</f>
        <v/>
      </c>
      <c r="H114" s="14" t="str">
        <f>IFERROR(IF(OR(HLOOKUP($A114,'Z-scores'!$C$2:$RO$15,6,FALSE)&gt;3,HLOOKUP($A114,'Z-scores'!$C$2:$RO$15,6,FALSE)&lt;-3),"",'Total-corrected counts'!H114),"")</f>
        <v/>
      </c>
      <c r="I114" s="14" t="str">
        <f>IFERROR(IF(OR(HLOOKUP($A114,'Z-scores'!$C$2:$RO$15,7,FALSE)&gt;3,HLOOKUP($A114,'Z-scores'!$C$2:$RO$15,7,FALSE)&lt;-3),"",'Total-corrected counts'!I114),"")</f>
        <v/>
      </c>
      <c r="J114" s="14" t="str">
        <f>IFERROR(IF(OR(HLOOKUP($A114,'Z-scores'!$C$2:$RO$15,8,FALSE)&gt;3,HLOOKUP($A114,'Z-scores'!$C$2:$RO$15,8,FALSE)&lt;-3),"",'Total-corrected counts'!J114),"")</f>
        <v/>
      </c>
      <c r="K114" s="14" t="str">
        <f>IFERROR(IF(OR(HLOOKUP($A114,'Z-scores'!$C$2:$RO$15,9,FALSE)&gt;3,HLOOKUP($A114,'Z-scores'!$C$2:$RO$15,9,FALSE)&lt;-3),"",'Total-corrected counts'!K114),"")</f>
        <v/>
      </c>
      <c r="L114" s="14" t="str">
        <f>IFERROR(IF(OR(HLOOKUP($A114,'Z-scores'!$C$2:$RO$15,10,FALSE)&gt;3,HLOOKUP($A114,'Z-scores'!$C$2:$RO$15,10,FALSE)&lt;-3),"",'Total-corrected counts'!L114),"")</f>
        <v/>
      </c>
      <c r="M114" s="14" t="str">
        <f>IFERROR(IF(OR(HLOOKUP($A114,'Z-scores'!$C$2:$RO$15,11,FALSE)&gt;3,HLOOKUP($A114,'Z-scores'!$C$2:$RO$15,11,FALSE)&lt;-3),"",'Total-corrected counts'!M114),"")</f>
        <v/>
      </c>
      <c r="N114" s="14" t="str">
        <f>IFERROR(IF(OR(HLOOKUP($A114,'Z-scores'!$C$2:$RO$15,12,FALSE)&gt;3,HLOOKUP($A114,'Z-scores'!$C$2:$RO$15,12,FALSE)&lt;-3),"",'Total-corrected counts'!N114),"")</f>
        <v/>
      </c>
      <c r="O114" s="14" t="str">
        <f>IFERROR(IF(OR(HLOOKUP($A114,'Z-scores'!$C$2:$RO$15,13,FALSE)&gt;3,HLOOKUP($A114,'Z-scores'!$C$2:$RO$15,13,FALSE)&lt;-3),"",'Total-corrected counts'!O114),"")</f>
        <v/>
      </c>
      <c r="P114" s="14" t="str">
        <f>IFERROR(IF(OR(HLOOKUP($A114,'Z-scores'!$C$2:$RO$15,14,FALSE)&gt;3,HLOOKUP($A114,'Z-scores'!$C$2:$RO$15,14,FALSE)&lt;-3),"",'Total-corrected counts'!P114),"")</f>
        <v/>
      </c>
      <c r="Q114">
        <f t="shared" si="4"/>
        <v>1</v>
      </c>
      <c r="R114">
        <f>SUMIFS(Tabel132[Cluster],Tabel132[ID],'Total-corrected counts Z&lt;3'!A114)</f>
        <v>0</v>
      </c>
      <c r="S114" t="str">
        <f t="shared" si="5"/>
        <v/>
      </c>
      <c r="T114" t="str">
        <f t="shared" si="6"/>
        <v/>
      </c>
      <c r="U114" t="str">
        <f t="shared" si="7"/>
        <v/>
      </c>
    </row>
    <row r="115" spans="1:21" x14ac:dyDescent="0.25">
      <c r="A115">
        <v>117</v>
      </c>
      <c r="B115" t="s">
        <v>49</v>
      </c>
      <c r="C115">
        <v>98700</v>
      </c>
      <c r="D115">
        <v>848</v>
      </c>
      <c r="E115" s="14">
        <f>IFERROR(IF(OR(HLOOKUP($A115,'Z-scores'!$C$2:$RO$15,3,FALSE)&gt;3,HLOOKUP($A115,'Z-scores'!$C$2:$RO$15,3,FALSE)&lt;-3),"",'Total-corrected counts'!E115),"")</f>
        <v>4.6481685054046575E-2</v>
      </c>
      <c r="F115" s="14">
        <f>IFERROR(IF(OR(HLOOKUP($A115,'Z-scores'!$C$2:$RO$15,4,FALSE)&gt;3,HLOOKUP($A115,'Z-scores'!$C$2:$RO$15,4,FALSE)&lt;-3),"",'Total-corrected counts'!F115),"")</f>
        <v>0</v>
      </c>
      <c r="G115" s="14">
        <f>IFERROR(IF(OR(HLOOKUP($A115,'Z-scores'!$C$2:$RO$15,5,FALSE)&gt;3,HLOOKUP($A115,'Z-scores'!$C$2:$RO$15,5,FALSE)&lt;-3),"",'Total-corrected counts'!G115),"")</f>
        <v>0.57143367351494212</v>
      </c>
      <c r="H115" s="14">
        <f>IFERROR(IF(OR(HLOOKUP($A115,'Z-scores'!$C$2:$RO$15,6,FALSE)&gt;3,HLOOKUP($A115,'Z-scores'!$C$2:$RO$15,6,FALSE)&lt;-3),"",'Total-corrected counts'!H115),"")</f>
        <v>9.1558532225169895E-2</v>
      </c>
      <c r="I115" s="14">
        <f>IFERROR(IF(OR(HLOOKUP($A115,'Z-scores'!$C$2:$RO$15,7,FALSE)&gt;3,HLOOKUP($A115,'Z-scores'!$C$2:$RO$15,7,FALSE)&lt;-3),"",'Total-corrected counts'!I115),"")</f>
        <v>0</v>
      </c>
      <c r="J115" s="14">
        <f>IFERROR(IF(OR(HLOOKUP($A115,'Z-scores'!$C$2:$RO$15,8,FALSE)&gt;3,HLOOKUP($A115,'Z-scores'!$C$2:$RO$15,8,FALSE)&lt;-3),"",'Total-corrected counts'!J115),"")</f>
        <v>0.93415712957411123</v>
      </c>
      <c r="K115" s="14">
        <f>IFERROR(IF(OR(HLOOKUP($A115,'Z-scores'!$C$2:$RO$15,9,FALSE)&gt;3,HLOOKUP($A115,'Z-scores'!$C$2:$RO$15,9,FALSE)&lt;-3),"",'Total-corrected counts'!K115),"")</f>
        <v>0.24013978960929258</v>
      </c>
      <c r="L115" s="14">
        <f>IFERROR(IF(OR(HLOOKUP($A115,'Z-scores'!$C$2:$RO$15,10,FALSE)&gt;3,HLOOKUP($A115,'Z-scores'!$C$2:$RO$15,10,FALSE)&lt;-3),"",'Total-corrected counts'!L115),"")</f>
        <v>0.30233097179252033</v>
      </c>
      <c r="M115" s="14">
        <f>IFERROR(IF(OR(HLOOKUP($A115,'Z-scores'!$C$2:$RO$15,11,FALSE)&gt;3,HLOOKUP($A115,'Z-scores'!$C$2:$RO$15,11,FALSE)&lt;-3),"",'Total-corrected counts'!M115),"")</f>
        <v>0</v>
      </c>
      <c r="N115" s="14">
        <f>IFERROR(IF(OR(HLOOKUP($A115,'Z-scores'!$C$2:$RO$15,12,FALSE)&gt;3,HLOOKUP($A115,'Z-scores'!$C$2:$RO$15,12,FALSE)&lt;-3),"",'Total-corrected counts'!N115),"")</f>
        <v>0</v>
      </c>
      <c r="O115" s="14">
        <f>IFERROR(IF(OR(HLOOKUP($A115,'Z-scores'!$C$2:$RO$15,13,FALSE)&gt;3,HLOOKUP($A115,'Z-scores'!$C$2:$RO$15,13,FALSE)&lt;-3),"",'Total-corrected counts'!O115),"")</f>
        <v>8.4413909536426954E-2</v>
      </c>
      <c r="P115" s="14">
        <f>IFERROR(IF(OR(HLOOKUP($A115,'Z-scores'!$C$2:$RO$15,14,FALSE)&gt;3,HLOOKUP($A115,'Z-scores'!$C$2:$RO$15,14,FALSE)&lt;-3),"",'Total-corrected counts'!P115),"")</f>
        <v>0.45570626268002673</v>
      </c>
      <c r="Q115">
        <f t="shared" si="4"/>
        <v>1</v>
      </c>
      <c r="R115">
        <f>SUMIFS(Tabel132[Cluster],Tabel132[ID],'Total-corrected counts Z&lt;3'!A115)</f>
        <v>0</v>
      </c>
      <c r="S115">
        <f t="shared" si="5"/>
        <v>0.58446008782592851</v>
      </c>
      <c r="T115">
        <f t="shared" si="6"/>
        <v>0.26911011571108034</v>
      </c>
      <c r="U115">
        <f t="shared" si="7"/>
        <v>0.16849022880179482</v>
      </c>
    </row>
    <row r="116" spans="1:21" x14ac:dyDescent="0.25">
      <c r="A116">
        <v>118</v>
      </c>
      <c r="B116" t="s">
        <v>50</v>
      </c>
      <c r="C116">
        <v>71700</v>
      </c>
      <c r="D116">
        <v>157</v>
      </c>
      <c r="E116" s="14" t="str">
        <f>IFERROR(IF(OR(HLOOKUP($A116,'Z-scores'!$C$2:$RO$15,3,FALSE)&gt;3,HLOOKUP($A116,'Z-scores'!$C$2:$RO$15,3,FALSE)&lt;-3),"",'Total-corrected counts'!E116),"")</f>
        <v/>
      </c>
      <c r="F116" s="14" t="str">
        <f>IFERROR(IF(OR(HLOOKUP($A116,'Z-scores'!$C$2:$RO$15,4,FALSE)&gt;3,HLOOKUP($A116,'Z-scores'!$C$2:$RO$15,4,FALSE)&lt;-3),"",'Total-corrected counts'!F116),"")</f>
        <v/>
      </c>
      <c r="G116" s="14" t="str">
        <f>IFERROR(IF(OR(HLOOKUP($A116,'Z-scores'!$C$2:$RO$15,5,FALSE)&gt;3,HLOOKUP($A116,'Z-scores'!$C$2:$RO$15,5,FALSE)&lt;-3),"",'Total-corrected counts'!G116),"")</f>
        <v/>
      </c>
      <c r="H116" s="14" t="str">
        <f>IFERROR(IF(OR(HLOOKUP($A116,'Z-scores'!$C$2:$RO$15,6,FALSE)&gt;3,HLOOKUP($A116,'Z-scores'!$C$2:$RO$15,6,FALSE)&lt;-3),"",'Total-corrected counts'!H116),"")</f>
        <v/>
      </c>
      <c r="I116" s="14" t="str">
        <f>IFERROR(IF(OR(HLOOKUP($A116,'Z-scores'!$C$2:$RO$15,7,FALSE)&gt;3,HLOOKUP($A116,'Z-scores'!$C$2:$RO$15,7,FALSE)&lt;-3),"",'Total-corrected counts'!I116),"")</f>
        <v/>
      </c>
      <c r="J116" s="14" t="str">
        <f>IFERROR(IF(OR(HLOOKUP($A116,'Z-scores'!$C$2:$RO$15,8,FALSE)&gt;3,HLOOKUP($A116,'Z-scores'!$C$2:$RO$15,8,FALSE)&lt;-3),"",'Total-corrected counts'!J116),"")</f>
        <v/>
      </c>
      <c r="K116" s="14" t="str">
        <f>IFERROR(IF(OR(HLOOKUP($A116,'Z-scores'!$C$2:$RO$15,9,FALSE)&gt;3,HLOOKUP($A116,'Z-scores'!$C$2:$RO$15,9,FALSE)&lt;-3),"",'Total-corrected counts'!K116),"")</f>
        <v/>
      </c>
      <c r="L116" s="14" t="str">
        <f>IFERROR(IF(OR(HLOOKUP($A116,'Z-scores'!$C$2:$RO$15,10,FALSE)&gt;3,HLOOKUP($A116,'Z-scores'!$C$2:$RO$15,10,FALSE)&lt;-3),"",'Total-corrected counts'!L116),"")</f>
        <v/>
      </c>
      <c r="M116" s="14" t="str">
        <f>IFERROR(IF(OR(HLOOKUP($A116,'Z-scores'!$C$2:$RO$15,11,FALSE)&gt;3,HLOOKUP($A116,'Z-scores'!$C$2:$RO$15,11,FALSE)&lt;-3),"",'Total-corrected counts'!M116),"")</f>
        <v/>
      </c>
      <c r="N116" s="14" t="str">
        <f>IFERROR(IF(OR(HLOOKUP($A116,'Z-scores'!$C$2:$RO$15,12,FALSE)&gt;3,HLOOKUP($A116,'Z-scores'!$C$2:$RO$15,12,FALSE)&lt;-3),"",'Total-corrected counts'!N116),"")</f>
        <v/>
      </c>
      <c r="O116" s="14" t="str">
        <f>IFERROR(IF(OR(HLOOKUP($A116,'Z-scores'!$C$2:$RO$15,13,FALSE)&gt;3,HLOOKUP($A116,'Z-scores'!$C$2:$RO$15,13,FALSE)&lt;-3),"",'Total-corrected counts'!O116),"")</f>
        <v/>
      </c>
      <c r="P116" s="14" t="str">
        <f>IFERROR(IF(OR(HLOOKUP($A116,'Z-scores'!$C$2:$RO$15,14,FALSE)&gt;3,HLOOKUP($A116,'Z-scores'!$C$2:$RO$15,14,FALSE)&lt;-3),"",'Total-corrected counts'!P116),"")</f>
        <v/>
      </c>
      <c r="Q116">
        <f t="shared" si="4"/>
        <v>1</v>
      </c>
      <c r="R116">
        <f>SUMIFS(Tabel132[Cluster],Tabel132[ID],'Total-corrected counts Z&lt;3'!A116)</f>
        <v>83</v>
      </c>
      <c r="S116" t="str">
        <f t="shared" si="5"/>
        <v/>
      </c>
      <c r="T116" t="str">
        <f t="shared" si="6"/>
        <v/>
      </c>
      <c r="U116" t="str">
        <f t="shared" si="7"/>
        <v/>
      </c>
    </row>
    <row r="117" spans="1:21" x14ac:dyDescent="0.25">
      <c r="A117">
        <v>119</v>
      </c>
      <c r="B117" t="s">
        <v>574</v>
      </c>
      <c r="C117">
        <v>24600</v>
      </c>
      <c r="D117">
        <v>95</v>
      </c>
      <c r="E117" s="14" t="str">
        <f>IFERROR(IF(OR(HLOOKUP($A117,'Z-scores'!$C$2:$RO$15,3,FALSE)&gt;3,HLOOKUP($A117,'Z-scores'!$C$2:$RO$15,3,FALSE)&lt;-3),"",'Total-corrected counts'!E117),"")</f>
        <v/>
      </c>
      <c r="F117" s="14" t="str">
        <f>IFERROR(IF(OR(HLOOKUP($A117,'Z-scores'!$C$2:$RO$15,4,FALSE)&gt;3,HLOOKUP($A117,'Z-scores'!$C$2:$RO$15,4,FALSE)&lt;-3),"",'Total-corrected counts'!F117),"")</f>
        <v/>
      </c>
      <c r="G117" s="14" t="str">
        <f>IFERROR(IF(OR(HLOOKUP($A117,'Z-scores'!$C$2:$RO$15,5,FALSE)&gt;3,HLOOKUP($A117,'Z-scores'!$C$2:$RO$15,5,FALSE)&lt;-3),"",'Total-corrected counts'!G117),"")</f>
        <v/>
      </c>
      <c r="H117" s="14" t="str">
        <f>IFERROR(IF(OR(HLOOKUP($A117,'Z-scores'!$C$2:$RO$15,6,FALSE)&gt;3,HLOOKUP($A117,'Z-scores'!$C$2:$RO$15,6,FALSE)&lt;-3),"",'Total-corrected counts'!H117),"")</f>
        <v/>
      </c>
      <c r="I117" s="14" t="str">
        <f>IFERROR(IF(OR(HLOOKUP($A117,'Z-scores'!$C$2:$RO$15,7,FALSE)&gt;3,HLOOKUP($A117,'Z-scores'!$C$2:$RO$15,7,FALSE)&lt;-3),"",'Total-corrected counts'!I117),"")</f>
        <v/>
      </c>
      <c r="J117" s="14" t="str">
        <f>IFERROR(IF(OR(HLOOKUP($A117,'Z-scores'!$C$2:$RO$15,8,FALSE)&gt;3,HLOOKUP($A117,'Z-scores'!$C$2:$RO$15,8,FALSE)&lt;-3),"",'Total-corrected counts'!J117),"")</f>
        <v/>
      </c>
      <c r="K117" s="14" t="str">
        <f>IFERROR(IF(OR(HLOOKUP($A117,'Z-scores'!$C$2:$RO$15,9,FALSE)&gt;3,HLOOKUP($A117,'Z-scores'!$C$2:$RO$15,9,FALSE)&lt;-3),"",'Total-corrected counts'!K117),"")</f>
        <v/>
      </c>
      <c r="L117" s="14" t="str">
        <f>IFERROR(IF(OR(HLOOKUP($A117,'Z-scores'!$C$2:$RO$15,10,FALSE)&gt;3,HLOOKUP($A117,'Z-scores'!$C$2:$RO$15,10,FALSE)&lt;-3),"",'Total-corrected counts'!L117),"")</f>
        <v/>
      </c>
      <c r="M117" s="14" t="str">
        <f>IFERROR(IF(OR(HLOOKUP($A117,'Z-scores'!$C$2:$RO$15,11,FALSE)&gt;3,HLOOKUP($A117,'Z-scores'!$C$2:$RO$15,11,FALSE)&lt;-3),"",'Total-corrected counts'!M117),"")</f>
        <v/>
      </c>
      <c r="N117" s="14" t="str">
        <f>IFERROR(IF(OR(HLOOKUP($A117,'Z-scores'!$C$2:$RO$15,12,FALSE)&gt;3,HLOOKUP($A117,'Z-scores'!$C$2:$RO$15,12,FALSE)&lt;-3),"",'Total-corrected counts'!N117),"")</f>
        <v/>
      </c>
      <c r="O117" s="14" t="str">
        <f>IFERROR(IF(OR(HLOOKUP($A117,'Z-scores'!$C$2:$RO$15,13,FALSE)&gt;3,HLOOKUP($A117,'Z-scores'!$C$2:$RO$15,13,FALSE)&lt;-3),"",'Total-corrected counts'!O117),"")</f>
        <v/>
      </c>
      <c r="P117" s="14" t="str">
        <f>IFERROR(IF(OR(HLOOKUP($A117,'Z-scores'!$C$2:$RO$15,14,FALSE)&gt;3,HLOOKUP($A117,'Z-scores'!$C$2:$RO$15,14,FALSE)&lt;-3),"",'Total-corrected counts'!P117),"")</f>
        <v/>
      </c>
      <c r="Q117">
        <f t="shared" si="4"/>
        <v>1</v>
      </c>
      <c r="R117">
        <f>SUMIFS(Tabel132[Cluster],Tabel132[ID],'Total-corrected counts Z&lt;3'!A117)</f>
        <v>32</v>
      </c>
      <c r="S117" t="str">
        <f t="shared" si="5"/>
        <v/>
      </c>
      <c r="T117" t="str">
        <f t="shared" si="6"/>
        <v/>
      </c>
      <c r="U117" t="str">
        <f t="shared" si="7"/>
        <v/>
      </c>
    </row>
    <row r="118" spans="1:21" x14ac:dyDescent="0.25">
      <c r="A118">
        <v>120</v>
      </c>
      <c r="B118" t="s">
        <v>51</v>
      </c>
      <c r="C118">
        <v>24100</v>
      </c>
      <c r="D118">
        <v>111</v>
      </c>
      <c r="E118" s="14">
        <f>IFERROR(IF(OR(HLOOKUP($A118,'Z-scores'!$C$2:$RO$15,3,FALSE)&gt;3,HLOOKUP($A118,'Z-scores'!$C$2:$RO$15,3,FALSE)&lt;-3),"",'Total-corrected counts'!E118),"")</f>
        <v>7.5300329787555453</v>
      </c>
      <c r="F118" s="14">
        <f>IFERROR(IF(OR(HLOOKUP($A118,'Z-scores'!$C$2:$RO$15,4,FALSE)&gt;3,HLOOKUP($A118,'Z-scores'!$C$2:$RO$15,4,FALSE)&lt;-3),"",'Total-corrected counts'!F118),"")</f>
        <v>45.787533011806822</v>
      </c>
      <c r="G118" s="14">
        <f>IFERROR(IF(OR(HLOOKUP($A118,'Z-scores'!$C$2:$RO$15,5,FALSE)&gt;3,HLOOKUP($A118,'Z-scores'!$C$2:$RO$15,5,FALSE)&lt;-3),"",'Total-corrected counts'!G118),"")</f>
        <v>50.500450896883002</v>
      </c>
      <c r="H118" s="14">
        <f>IFERROR(IF(OR(HLOOKUP($A118,'Z-scores'!$C$2:$RO$15,6,FALSE)&gt;3,HLOOKUP($A118,'Z-scores'!$C$2:$RO$15,6,FALSE)&lt;-3),"",'Total-corrected counts'!H118),"")</f>
        <v>11.994167721497258</v>
      </c>
      <c r="I118" s="14">
        <f>IFERROR(IF(OR(HLOOKUP($A118,'Z-scores'!$C$2:$RO$15,7,FALSE)&gt;3,HLOOKUP($A118,'Z-scores'!$C$2:$RO$15,7,FALSE)&lt;-3),"",'Total-corrected counts'!I118),"")</f>
        <v>12.62384995370844</v>
      </c>
      <c r="J118" s="14">
        <f>IFERROR(IF(OR(HLOOKUP($A118,'Z-scores'!$C$2:$RO$15,8,FALSE)&gt;3,HLOOKUP($A118,'Z-scores'!$C$2:$RO$15,8,FALSE)&lt;-3),"",'Total-corrected counts'!J118),"")</f>
        <v>24.483606628605195</v>
      </c>
      <c r="K118" s="14">
        <f>IFERROR(IF(OR(HLOOKUP($A118,'Z-scores'!$C$2:$RO$15,9,FALSE)&gt;3,HLOOKUP($A118,'Z-scores'!$C$2:$RO$15,9,FALSE)&lt;-3),"",'Total-corrected counts'!K118),"")</f>
        <v>15.100555005431396</v>
      </c>
      <c r="L118" s="14">
        <f>IFERROR(IF(OR(HLOOKUP($A118,'Z-scores'!$C$2:$RO$15,10,FALSE)&gt;3,HLOOKUP($A118,'Z-scores'!$C$2:$RO$15,10,FALSE)&lt;-3),"",'Total-corrected counts'!L118),"")</f>
        <v>55.447500226748232</v>
      </c>
      <c r="M118" s="14">
        <f>IFERROR(IF(OR(HLOOKUP($A118,'Z-scores'!$C$2:$RO$15,11,FALSE)&gt;3,HLOOKUP($A118,'Z-scores'!$C$2:$RO$15,11,FALSE)&lt;-3),"",'Total-corrected counts'!M118),"")</f>
        <v>37.330901849985381</v>
      </c>
      <c r="N118" s="14">
        <f>IFERROR(IF(OR(HLOOKUP($A118,'Z-scores'!$C$2:$RO$15,12,FALSE)&gt;3,HLOOKUP($A118,'Z-scores'!$C$2:$RO$15,12,FALSE)&lt;-3),"",'Total-corrected counts'!N118),"")</f>
        <v>14.326084914922863</v>
      </c>
      <c r="O118" s="14">
        <f>IFERROR(IF(OR(HLOOKUP($A118,'Z-scores'!$C$2:$RO$15,13,FALSE)&gt;3,HLOOKUP($A118,'Z-scores'!$C$2:$RO$15,13,FALSE)&lt;-3),"",'Total-corrected counts'!O118),"")</f>
        <v>19.884165357469456</v>
      </c>
      <c r="P118" s="14">
        <f>IFERROR(IF(OR(HLOOKUP($A118,'Z-scores'!$C$2:$RO$15,14,FALSE)&gt;3,HLOOKUP($A118,'Z-scores'!$C$2:$RO$15,14,FALSE)&lt;-3),"",'Total-corrected counts'!P118),"")</f>
        <v>13.498019500582393</v>
      </c>
      <c r="Q118">
        <f t="shared" si="4"/>
        <v>1</v>
      </c>
      <c r="R118">
        <f>SUMIFS(Tabel132[Cluster],Tabel132[ID],'Total-corrected counts Z&lt;3'!A118)</f>
        <v>31</v>
      </c>
      <c r="S118">
        <f t="shared" si="5"/>
        <v>0.69981613685163047</v>
      </c>
      <c r="T118">
        <f t="shared" si="6"/>
        <v>24.002885170955381</v>
      </c>
      <c r="U118">
        <f t="shared" si="7"/>
        <v>28.097334369941667</v>
      </c>
    </row>
    <row r="119" spans="1:21" x14ac:dyDescent="0.25">
      <c r="A119">
        <v>121</v>
      </c>
      <c r="B119" t="s">
        <v>52</v>
      </c>
      <c r="C119">
        <v>16100</v>
      </c>
      <c r="D119">
        <v>409</v>
      </c>
      <c r="E119" s="14">
        <f>IFERROR(IF(OR(HLOOKUP($A119,'Z-scores'!$C$2:$RO$15,3,FALSE)&gt;3,HLOOKUP($A119,'Z-scores'!$C$2:$RO$15,3,FALSE)&lt;-3),"",'Total-corrected counts'!E119),"")</f>
        <v>0.7901886459187919</v>
      </c>
      <c r="F119" s="14">
        <f>IFERROR(IF(OR(HLOOKUP($A119,'Z-scores'!$C$2:$RO$15,4,FALSE)&gt;3,HLOOKUP($A119,'Z-scores'!$C$2:$RO$15,4,FALSE)&lt;-3),"",'Total-corrected counts'!F119),"")</f>
        <v>1.4230129089592614</v>
      </c>
      <c r="G119" s="14">
        <f>IFERROR(IF(OR(HLOOKUP($A119,'Z-scores'!$C$2:$RO$15,5,FALSE)&gt;3,HLOOKUP($A119,'Z-scores'!$C$2:$RO$15,5,FALSE)&lt;-3),"",'Total-corrected counts'!G119),"")</f>
        <v>1.0000089286511487</v>
      </c>
      <c r="H119" s="14">
        <f>IFERROR(IF(OR(HLOOKUP($A119,'Z-scores'!$C$2:$RO$15,6,FALSE)&gt;3,HLOOKUP($A119,'Z-scores'!$C$2:$RO$15,6,FALSE)&lt;-3),"",'Total-corrected counts'!H119),"")</f>
        <v>0.54172131566558857</v>
      </c>
      <c r="I119" s="14">
        <f>IFERROR(IF(OR(HLOOKUP($A119,'Z-scores'!$C$2:$RO$15,7,FALSE)&gt;3,HLOOKUP($A119,'Z-scores'!$C$2:$RO$15,7,FALSE)&lt;-3),"",'Total-corrected counts'!I119),"")</f>
        <v>0.82597455751803273</v>
      </c>
      <c r="J119" s="14">
        <f>IFERROR(IF(OR(HLOOKUP($A119,'Z-scores'!$C$2:$RO$15,8,FALSE)&gt;3,HLOOKUP($A119,'Z-scores'!$C$2:$RO$15,8,FALSE)&lt;-3),"",'Total-corrected counts'!J119),"")</f>
        <v>1.2383013112959149</v>
      </c>
      <c r="K119" s="14">
        <f>IFERROR(IF(OR(HLOOKUP($A119,'Z-scores'!$C$2:$RO$15,9,FALSE)&gt;3,HLOOKUP($A119,'Z-scores'!$C$2:$RO$15,9,FALSE)&lt;-3),"",'Total-corrected counts'!K119),"")</f>
        <v>0.40965022933349904</v>
      </c>
      <c r="L119" s="14">
        <f>IFERROR(IF(OR(HLOOKUP($A119,'Z-scores'!$C$2:$RO$15,10,FALSE)&gt;3,HLOOKUP($A119,'Z-scores'!$C$2:$RO$15,10,FALSE)&lt;-3),"",'Total-corrected counts'!L119),"")</f>
        <v>1.4914994608431003</v>
      </c>
      <c r="M119" s="14">
        <f>IFERROR(IF(OR(HLOOKUP($A119,'Z-scores'!$C$2:$RO$15,11,FALSE)&gt;3,HLOOKUP($A119,'Z-scores'!$C$2:$RO$15,11,FALSE)&lt;-3),"",'Total-corrected counts'!M119),"")</f>
        <v>0.73598711204790468</v>
      </c>
      <c r="N119" s="14">
        <f>IFERROR(IF(OR(HLOOKUP($A119,'Z-scores'!$C$2:$RO$15,12,FALSE)&gt;3,HLOOKUP($A119,'Z-scores'!$C$2:$RO$15,12,FALSE)&lt;-3),"",'Total-corrected counts'!N119),"")</f>
        <v>0.65739483816988098</v>
      </c>
      <c r="O119" s="14">
        <f>IFERROR(IF(OR(HLOOKUP($A119,'Z-scores'!$C$2:$RO$15,13,FALSE)&gt;3,HLOOKUP($A119,'Z-scores'!$C$2:$RO$15,13,FALSE)&lt;-3),"",'Total-corrected counts'!O119),"")</f>
        <v>1.4631744319647337</v>
      </c>
      <c r="P119" s="14">
        <f>IFERROR(IF(OR(HLOOKUP($A119,'Z-scores'!$C$2:$RO$15,14,FALSE)&gt;3,HLOOKUP($A119,'Z-scores'!$C$2:$RO$15,14,FALSE)&lt;-3),"",'Total-corrected counts'!P119),"")</f>
        <v>0.6562170182592385</v>
      </c>
      <c r="Q119">
        <f t="shared" si="4"/>
        <v>1</v>
      </c>
      <c r="R119">
        <f>SUMIFS(Tabel132[Cluster],Tabel132[ID],'Total-corrected counts Z&lt;3'!A119)</f>
        <v>19</v>
      </c>
      <c r="S119">
        <f t="shared" si="5"/>
        <v>0.63993203879205818</v>
      </c>
      <c r="T119">
        <f t="shared" si="6"/>
        <v>0.88983684247746253</v>
      </c>
      <c r="U119">
        <f t="shared" si="7"/>
        <v>1.0008545722569715</v>
      </c>
    </row>
    <row r="120" spans="1:21" x14ac:dyDescent="0.25">
      <c r="A120">
        <v>122</v>
      </c>
      <c r="B120" t="s">
        <v>53</v>
      </c>
      <c r="C120">
        <v>86700</v>
      </c>
      <c r="D120">
        <v>398</v>
      </c>
      <c r="E120" s="14">
        <f>IFERROR(IF(OR(HLOOKUP($A120,'Z-scores'!$C$2:$RO$15,3,FALSE)&gt;3,HLOOKUP($A120,'Z-scores'!$C$2:$RO$15,3,FALSE)&lt;-3),"",'Total-corrected counts'!E120),"")</f>
        <v>3.4861263790534933E-2</v>
      </c>
      <c r="F120" s="14">
        <f>IFERROR(IF(OR(HLOOKUP($A120,'Z-scores'!$C$2:$RO$15,4,FALSE)&gt;3,HLOOKUP($A120,'Z-scores'!$C$2:$RO$15,4,FALSE)&lt;-3),"",'Total-corrected counts'!F120),"")</f>
        <v>6.9755534752904969E-2</v>
      </c>
      <c r="G120" s="14">
        <f>IFERROR(IF(OR(HLOOKUP($A120,'Z-scores'!$C$2:$RO$15,5,FALSE)&gt;3,HLOOKUP($A120,'Z-scores'!$C$2:$RO$15,5,FALSE)&lt;-3),"",'Total-corrected counts'!G120),"")</f>
        <v>4.0714649237939629</v>
      </c>
      <c r="H120" s="14">
        <f>IFERROR(IF(OR(HLOOKUP($A120,'Z-scores'!$C$2:$RO$15,6,FALSE)&gt;3,HLOOKUP($A120,'Z-scores'!$C$2:$RO$15,6,FALSE)&lt;-3),"",'Total-corrected counts'!H120),"")</f>
        <v>1.1368517751291929</v>
      </c>
      <c r="I120" s="14">
        <f>IFERROR(IF(OR(HLOOKUP($A120,'Z-scores'!$C$2:$RO$15,7,FALSE)&gt;3,HLOOKUP($A120,'Z-scores'!$C$2:$RO$15,7,FALSE)&lt;-3),"",'Total-corrected counts'!I120),"")</f>
        <v>0</v>
      </c>
      <c r="J120" s="14">
        <f>IFERROR(IF(OR(HLOOKUP($A120,'Z-scores'!$C$2:$RO$15,8,FALSE)&gt;3,HLOOKUP($A120,'Z-scores'!$C$2:$RO$15,8,FALSE)&lt;-3),"",'Total-corrected counts'!J120),"")</f>
        <v>1.8683142591482225</v>
      </c>
      <c r="K120" s="14">
        <f>IFERROR(IF(OR(HLOOKUP($A120,'Z-scores'!$C$2:$RO$15,9,FALSE)&gt;3,HLOOKUP($A120,'Z-scores'!$C$2:$RO$15,9,FALSE)&lt;-3),"",'Total-corrected counts'!K120),"")</f>
        <v>0</v>
      </c>
      <c r="L120" s="14">
        <f>IFERROR(IF(OR(HLOOKUP($A120,'Z-scores'!$C$2:$RO$15,10,FALSE)&gt;3,HLOOKUP($A120,'Z-scores'!$C$2:$RO$15,10,FALSE)&lt;-3),"",'Total-corrected counts'!L120),"")</f>
        <v>6.1272410283284122</v>
      </c>
      <c r="M120" s="14">
        <f>IFERROR(IF(OR(HLOOKUP($A120,'Z-scores'!$C$2:$RO$15,11,FALSE)&gt;3,HLOOKUP($A120,'Z-scores'!$C$2:$RO$15,11,FALSE)&lt;-3),"",'Total-corrected counts'!M120),"")</f>
        <v>2.4737344599387905</v>
      </c>
      <c r="N120" s="14">
        <f>IFERROR(IF(OR(HLOOKUP($A120,'Z-scores'!$C$2:$RO$15,12,FALSE)&gt;3,HLOOKUP($A120,'Z-scores'!$C$2:$RO$15,12,FALSE)&lt;-3),"",'Total-corrected counts'!N120),"")</f>
        <v>0.36711659793902451</v>
      </c>
      <c r="O120" s="14">
        <f>IFERROR(IF(OR(HLOOKUP($A120,'Z-scores'!$C$2:$RO$15,13,FALSE)&gt;3,HLOOKUP($A120,'Z-scores'!$C$2:$RO$15,13,FALSE)&lt;-3),"",'Total-corrected counts'!O120),"")</f>
        <v>0</v>
      </c>
      <c r="P120" s="14">
        <f>IFERROR(IF(OR(HLOOKUP($A120,'Z-scores'!$C$2:$RO$15,14,FALSE)&gt;3,HLOOKUP($A120,'Z-scores'!$C$2:$RO$15,14,FALSE)&lt;-3),"",'Total-corrected counts'!P120),"")</f>
        <v>0.98432552738885781</v>
      </c>
      <c r="Q120">
        <f t="shared" si="4"/>
        <v>1</v>
      </c>
      <c r="R120">
        <f>SUMIFS(Tabel132[Cluster],Tabel132[ID],'Total-corrected counts Z&lt;3'!A120)</f>
        <v>93</v>
      </c>
      <c r="S120">
        <f t="shared" si="5"/>
        <v>0.42340368059230438</v>
      </c>
      <c r="T120">
        <f t="shared" si="6"/>
        <v>1.0258925366592597</v>
      </c>
      <c r="U120">
        <f t="shared" si="7"/>
        <v>1.990483522719017</v>
      </c>
    </row>
    <row r="121" spans="1:21" x14ac:dyDescent="0.25">
      <c r="A121">
        <v>123</v>
      </c>
      <c r="B121" t="s">
        <v>575</v>
      </c>
      <c r="C121">
        <v>85500</v>
      </c>
      <c r="D121">
        <v>867</v>
      </c>
      <c r="E121" s="14" t="str">
        <f>IFERROR(IF(OR(HLOOKUP($A121,'Z-scores'!$C$2:$RO$15,3,FALSE)&gt;3,HLOOKUP($A121,'Z-scores'!$C$2:$RO$15,3,FALSE)&lt;-3),"",'Total-corrected counts'!E121),"")</f>
        <v/>
      </c>
      <c r="F121" s="14" t="str">
        <f>IFERROR(IF(OR(HLOOKUP($A121,'Z-scores'!$C$2:$RO$15,4,FALSE)&gt;3,HLOOKUP($A121,'Z-scores'!$C$2:$RO$15,4,FALSE)&lt;-3),"",'Total-corrected counts'!F121),"")</f>
        <v/>
      </c>
      <c r="G121" s="14" t="str">
        <f>IFERROR(IF(OR(HLOOKUP($A121,'Z-scores'!$C$2:$RO$15,5,FALSE)&gt;3,HLOOKUP($A121,'Z-scores'!$C$2:$RO$15,5,FALSE)&lt;-3),"",'Total-corrected counts'!G121),"")</f>
        <v/>
      </c>
      <c r="H121" s="14" t="str">
        <f>IFERROR(IF(OR(HLOOKUP($A121,'Z-scores'!$C$2:$RO$15,6,FALSE)&gt;3,HLOOKUP($A121,'Z-scores'!$C$2:$RO$15,6,FALSE)&lt;-3),"",'Total-corrected counts'!H121),"")</f>
        <v/>
      </c>
      <c r="I121" s="14" t="str">
        <f>IFERROR(IF(OR(HLOOKUP($A121,'Z-scores'!$C$2:$RO$15,7,FALSE)&gt;3,HLOOKUP($A121,'Z-scores'!$C$2:$RO$15,7,FALSE)&lt;-3),"",'Total-corrected counts'!I121),"")</f>
        <v/>
      </c>
      <c r="J121" s="14" t="str">
        <f>IFERROR(IF(OR(HLOOKUP($A121,'Z-scores'!$C$2:$RO$15,8,FALSE)&gt;3,HLOOKUP($A121,'Z-scores'!$C$2:$RO$15,8,FALSE)&lt;-3),"",'Total-corrected counts'!J121),"")</f>
        <v/>
      </c>
      <c r="K121" s="14" t="str">
        <f>IFERROR(IF(OR(HLOOKUP($A121,'Z-scores'!$C$2:$RO$15,9,FALSE)&gt;3,HLOOKUP($A121,'Z-scores'!$C$2:$RO$15,9,FALSE)&lt;-3),"",'Total-corrected counts'!K121),"")</f>
        <v/>
      </c>
      <c r="L121" s="14" t="str">
        <f>IFERROR(IF(OR(HLOOKUP($A121,'Z-scores'!$C$2:$RO$15,10,FALSE)&gt;3,HLOOKUP($A121,'Z-scores'!$C$2:$RO$15,10,FALSE)&lt;-3),"",'Total-corrected counts'!L121),"")</f>
        <v/>
      </c>
      <c r="M121" s="14" t="str">
        <f>IFERROR(IF(OR(HLOOKUP($A121,'Z-scores'!$C$2:$RO$15,11,FALSE)&gt;3,HLOOKUP($A121,'Z-scores'!$C$2:$RO$15,11,FALSE)&lt;-3),"",'Total-corrected counts'!M121),"")</f>
        <v/>
      </c>
      <c r="N121" s="14" t="str">
        <f>IFERROR(IF(OR(HLOOKUP($A121,'Z-scores'!$C$2:$RO$15,12,FALSE)&gt;3,HLOOKUP($A121,'Z-scores'!$C$2:$RO$15,12,FALSE)&lt;-3),"",'Total-corrected counts'!N121),"")</f>
        <v/>
      </c>
      <c r="O121" s="14" t="str">
        <f>IFERROR(IF(OR(HLOOKUP($A121,'Z-scores'!$C$2:$RO$15,13,FALSE)&gt;3,HLOOKUP($A121,'Z-scores'!$C$2:$RO$15,13,FALSE)&lt;-3),"",'Total-corrected counts'!O121),"")</f>
        <v/>
      </c>
      <c r="P121" s="14" t="str">
        <f>IFERROR(IF(OR(HLOOKUP($A121,'Z-scores'!$C$2:$RO$15,14,FALSE)&gt;3,HLOOKUP($A121,'Z-scores'!$C$2:$RO$15,14,FALSE)&lt;-3),"",'Total-corrected counts'!P121),"")</f>
        <v/>
      </c>
      <c r="Q121">
        <f t="shared" si="4"/>
        <v>1</v>
      </c>
      <c r="R121">
        <f>SUMIFS(Tabel132[Cluster],Tabel132[ID],'Total-corrected counts Z&lt;3'!A121)</f>
        <v>93</v>
      </c>
      <c r="S121" t="str">
        <f t="shared" si="5"/>
        <v/>
      </c>
      <c r="T121" t="str">
        <f t="shared" si="6"/>
        <v/>
      </c>
      <c r="U121" t="str">
        <f t="shared" si="7"/>
        <v/>
      </c>
    </row>
    <row r="122" spans="1:21" x14ac:dyDescent="0.25">
      <c r="A122">
        <v>124</v>
      </c>
      <c r="B122" t="s">
        <v>576</v>
      </c>
      <c r="C122">
        <v>116400</v>
      </c>
      <c r="D122">
        <v>73</v>
      </c>
      <c r="E122" s="14" t="str">
        <f>IFERROR(IF(OR(HLOOKUP($A122,'Z-scores'!$C$2:$RO$15,3,FALSE)&gt;3,HLOOKUP($A122,'Z-scores'!$C$2:$RO$15,3,FALSE)&lt;-3),"",'Total-corrected counts'!E122),"")</f>
        <v/>
      </c>
      <c r="F122" s="14" t="str">
        <f>IFERROR(IF(OR(HLOOKUP($A122,'Z-scores'!$C$2:$RO$15,4,FALSE)&gt;3,HLOOKUP($A122,'Z-scores'!$C$2:$RO$15,4,FALSE)&lt;-3),"",'Total-corrected counts'!F122),"")</f>
        <v/>
      </c>
      <c r="G122" s="14" t="str">
        <f>IFERROR(IF(OR(HLOOKUP($A122,'Z-scores'!$C$2:$RO$15,5,FALSE)&gt;3,HLOOKUP($A122,'Z-scores'!$C$2:$RO$15,5,FALSE)&lt;-3),"",'Total-corrected counts'!G122),"")</f>
        <v/>
      </c>
      <c r="H122" s="14" t="str">
        <f>IFERROR(IF(OR(HLOOKUP($A122,'Z-scores'!$C$2:$RO$15,6,FALSE)&gt;3,HLOOKUP($A122,'Z-scores'!$C$2:$RO$15,6,FALSE)&lt;-3),"",'Total-corrected counts'!H122),"")</f>
        <v/>
      </c>
      <c r="I122" s="14" t="str">
        <f>IFERROR(IF(OR(HLOOKUP($A122,'Z-scores'!$C$2:$RO$15,7,FALSE)&gt;3,HLOOKUP($A122,'Z-scores'!$C$2:$RO$15,7,FALSE)&lt;-3),"",'Total-corrected counts'!I122),"")</f>
        <v/>
      </c>
      <c r="J122" s="14" t="str">
        <f>IFERROR(IF(OR(HLOOKUP($A122,'Z-scores'!$C$2:$RO$15,8,FALSE)&gt;3,HLOOKUP($A122,'Z-scores'!$C$2:$RO$15,8,FALSE)&lt;-3),"",'Total-corrected counts'!J122),"")</f>
        <v/>
      </c>
      <c r="K122" s="14" t="str">
        <f>IFERROR(IF(OR(HLOOKUP($A122,'Z-scores'!$C$2:$RO$15,9,FALSE)&gt;3,HLOOKUP($A122,'Z-scores'!$C$2:$RO$15,9,FALSE)&lt;-3),"",'Total-corrected counts'!K122),"")</f>
        <v/>
      </c>
      <c r="L122" s="14" t="str">
        <f>IFERROR(IF(OR(HLOOKUP($A122,'Z-scores'!$C$2:$RO$15,10,FALSE)&gt;3,HLOOKUP($A122,'Z-scores'!$C$2:$RO$15,10,FALSE)&lt;-3),"",'Total-corrected counts'!L122),"")</f>
        <v/>
      </c>
      <c r="M122" s="14" t="str">
        <f>IFERROR(IF(OR(HLOOKUP($A122,'Z-scores'!$C$2:$RO$15,11,FALSE)&gt;3,HLOOKUP($A122,'Z-scores'!$C$2:$RO$15,11,FALSE)&lt;-3),"",'Total-corrected counts'!M122),"")</f>
        <v/>
      </c>
      <c r="N122" s="14" t="str">
        <f>IFERROR(IF(OR(HLOOKUP($A122,'Z-scores'!$C$2:$RO$15,12,FALSE)&gt;3,HLOOKUP($A122,'Z-scores'!$C$2:$RO$15,12,FALSE)&lt;-3),"",'Total-corrected counts'!N122),"")</f>
        <v/>
      </c>
      <c r="O122" s="14" t="str">
        <f>IFERROR(IF(OR(HLOOKUP($A122,'Z-scores'!$C$2:$RO$15,13,FALSE)&gt;3,HLOOKUP($A122,'Z-scores'!$C$2:$RO$15,13,FALSE)&lt;-3),"",'Total-corrected counts'!O122),"")</f>
        <v/>
      </c>
      <c r="P122" s="14" t="str">
        <f>IFERROR(IF(OR(HLOOKUP($A122,'Z-scores'!$C$2:$RO$15,14,FALSE)&gt;3,HLOOKUP($A122,'Z-scores'!$C$2:$RO$15,14,FALSE)&lt;-3),"",'Total-corrected counts'!P122),"")</f>
        <v/>
      </c>
      <c r="Q122">
        <f t="shared" si="4"/>
        <v>1</v>
      </c>
      <c r="R122">
        <f>SUMIFS(Tabel132[Cluster],Tabel132[ID],'Total-corrected counts Z&lt;3'!A122)</f>
        <v>0</v>
      </c>
      <c r="S122" t="str">
        <f t="shared" si="5"/>
        <v/>
      </c>
      <c r="T122" t="str">
        <f t="shared" si="6"/>
        <v/>
      </c>
      <c r="U122" t="str">
        <f t="shared" si="7"/>
        <v/>
      </c>
    </row>
    <row r="123" spans="1:21" x14ac:dyDescent="0.25">
      <c r="A123">
        <v>125</v>
      </c>
      <c r="B123" t="s">
        <v>54</v>
      </c>
      <c r="C123">
        <v>98800</v>
      </c>
      <c r="D123">
        <v>848</v>
      </c>
      <c r="E123" s="14">
        <f>IFERROR(IF(OR(HLOOKUP($A123,'Z-scores'!$C$2:$RO$15,3,FALSE)&gt;3,HLOOKUP($A123,'Z-scores'!$C$2:$RO$15,3,FALSE)&lt;-3),"",'Total-corrected counts'!E123),"")</f>
        <v>23.08977705059764</v>
      </c>
      <c r="F123" s="14">
        <f>IFERROR(IF(OR(HLOOKUP($A123,'Z-scores'!$C$2:$RO$15,4,FALSE)&gt;3,HLOOKUP($A123,'Z-scores'!$C$2:$RO$15,4,FALSE)&lt;-3),"",'Total-corrected counts'!F123),"")</f>
        <v>18.764238848531438</v>
      </c>
      <c r="G123" s="14">
        <f>IFERROR(IF(OR(HLOOKUP($A123,'Z-scores'!$C$2:$RO$15,5,FALSE)&gt;3,HLOOKUP($A123,'Z-scores'!$C$2:$RO$15,5,FALSE)&lt;-3),"",'Total-corrected counts'!G123),"")</f>
        <v>5.3929052937972655</v>
      </c>
      <c r="H123" s="14">
        <f>IFERROR(IF(OR(HLOOKUP($A123,'Z-scores'!$C$2:$RO$15,6,FALSE)&gt;3,HLOOKUP($A123,'Z-scores'!$C$2:$RO$15,6,FALSE)&lt;-3),"",'Total-corrected counts'!H123),"")</f>
        <v>12.12387564214958</v>
      </c>
      <c r="I123" s="14">
        <f>IFERROR(IF(OR(HLOOKUP($A123,'Z-scores'!$C$2:$RO$15,7,FALSE)&gt;3,HLOOKUP($A123,'Z-scores'!$C$2:$RO$15,7,FALSE)&lt;-3),"",'Total-corrected counts'!I123),"")</f>
        <v>7.4214430391918755</v>
      </c>
      <c r="J123" s="14">
        <f>IFERROR(IF(OR(HLOOKUP($A123,'Z-scores'!$C$2:$RO$15,8,FALSE)&gt;3,HLOOKUP($A123,'Z-scores'!$C$2:$RO$15,8,FALSE)&lt;-3),"",'Total-corrected counts'!J123),"")</f>
        <v>28.698176003893046</v>
      </c>
      <c r="K123" s="14">
        <f>IFERROR(IF(OR(HLOOKUP($A123,'Z-scores'!$C$2:$RO$15,9,FALSE)&gt;3,HLOOKUP($A123,'Z-scores'!$C$2:$RO$15,9,FALSE)&lt;-3),"",'Total-corrected counts'!K123),"")</f>
        <v>8.2636339365550668</v>
      </c>
      <c r="L123" s="14">
        <f>IFERROR(IF(OR(HLOOKUP($A123,'Z-scores'!$C$2:$RO$15,10,FALSE)&gt;3,HLOOKUP($A123,'Z-scores'!$C$2:$RO$15,10,FALSE)&lt;-3),"",'Total-corrected counts'!L123),"")</f>
        <v>31.52304265890012</v>
      </c>
      <c r="M123" s="14">
        <f>IFERROR(IF(OR(HLOOKUP($A123,'Z-scores'!$C$2:$RO$15,11,FALSE)&gt;3,HLOOKUP($A123,'Z-scores'!$C$2:$RO$15,11,FALSE)&lt;-3),"",'Total-corrected counts'!M123),"")</f>
        <v>6.1741141066240885</v>
      </c>
      <c r="N123" s="14">
        <f>IFERROR(IF(OR(HLOOKUP($A123,'Z-scores'!$C$2:$RO$15,12,FALSE)&gt;3,HLOOKUP($A123,'Z-scores'!$C$2:$RO$15,12,FALSE)&lt;-3),"",'Total-corrected counts'!N123),"")</f>
        <v>12.533189901732277</v>
      </c>
      <c r="O123" s="14">
        <f>IFERROR(IF(OR(HLOOKUP($A123,'Z-scores'!$C$2:$RO$15,13,FALSE)&gt;3,HLOOKUP($A123,'Z-scores'!$C$2:$RO$15,13,FALSE)&lt;-3),"",'Total-corrected counts'!O123),"")</f>
        <v>28.672591272539687</v>
      </c>
      <c r="P123" s="14">
        <f>IFERROR(IF(OR(HLOOKUP($A123,'Z-scores'!$C$2:$RO$15,14,FALSE)&gt;3,HLOOKUP($A123,'Z-scores'!$C$2:$RO$15,14,FALSE)&lt;-3),"",'Total-corrected counts'!P123),"")</f>
        <v>21.29059659241085</v>
      </c>
      <c r="Q123">
        <f t="shared" si="4"/>
        <v>1</v>
      </c>
      <c r="R123">
        <f>SUMIFS(Tabel132[Cluster],Tabel132[ID],'Total-corrected counts Z&lt;3'!A123)</f>
        <v>0</v>
      </c>
      <c r="S123">
        <f t="shared" si="5"/>
        <v>0.37657526946985431</v>
      </c>
      <c r="T123">
        <f t="shared" si="6"/>
        <v>14.822007116387985</v>
      </c>
      <c r="U123">
        <f t="shared" si="7"/>
        <v>20.038706906441405</v>
      </c>
    </row>
    <row r="124" spans="1:21" x14ac:dyDescent="0.25">
      <c r="A124">
        <v>126</v>
      </c>
      <c r="B124" t="s">
        <v>55</v>
      </c>
      <c r="C124">
        <v>73400</v>
      </c>
      <c r="D124">
        <v>141</v>
      </c>
      <c r="E124" s="14" t="str">
        <f>IFERROR(IF(OR(HLOOKUP($A124,'Z-scores'!$C$2:$RO$15,3,FALSE)&gt;3,HLOOKUP($A124,'Z-scores'!$C$2:$RO$15,3,FALSE)&lt;-3),"",'Total-corrected counts'!E124),"")</f>
        <v/>
      </c>
      <c r="F124" s="14">
        <f>IFERROR(IF(OR(HLOOKUP($A124,'Z-scores'!$C$2:$RO$15,4,FALSE)&gt;3,HLOOKUP($A124,'Z-scores'!$C$2:$RO$15,4,FALSE)&lt;-3),"",'Total-corrected counts'!F124),"")</f>
        <v>0</v>
      </c>
      <c r="G124" s="14">
        <f>IFERROR(IF(OR(HLOOKUP($A124,'Z-scores'!$C$2:$RO$15,5,FALSE)&gt;3,HLOOKUP($A124,'Z-scores'!$C$2:$RO$15,5,FALSE)&lt;-3),"",'Total-corrected counts'!G124),"")</f>
        <v>0</v>
      </c>
      <c r="H124" s="14">
        <f>IFERROR(IF(OR(HLOOKUP($A124,'Z-scores'!$C$2:$RO$15,6,FALSE)&gt;3,HLOOKUP($A124,'Z-scores'!$C$2:$RO$15,6,FALSE)&lt;-3),"",'Total-corrected counts'!H124),"")</f>
        <v>0</v>
      </c>
      <c r="I124" s="14">
        <f>IFERROR(IF(OR(HLOOKUP($A124,'Z-scores'!$C$2:$RO$15,7,FALSE)&gt;3,HLOOKUP($A124,'Z-scores'!$C$2:$RO$15,7,FALSE)&lt;-3),"",'Total-corrected counts'!I124),"")</f>
        <v>0</v>
      </c>
      <c r="J124" s="14">
        <f>IFERROR(IF(OR(HLOOKUP($A124,'Z-scores'!$C$2:$RO$15,8,FALSE)&gt;3,HLOOKUP($A124,'Z-scores'!$C$2:$RO$15,8,FALSE)&lt;-3),"",'Total-corrected counts'!J124),"")</f>
        <v>0</v>
      </c>
      <c r="K124" s="14">
        <f>IFERROR(IF(OR(HLOOKUP($A124,'Z-scores'!$C$2:$RO$15,9,FALSE)&gt;3,HLOOKUP($A124,'Z-scores'!$C$2:$RO$15,9,FALSE)&lt;-3),"",'Total-corrected counts'!K124),"")</f>
        <v>0.24013978960929258</v>
      </c>
      <c r="L124" s="14">
        <f>IFERROR(IF(OR(HLOOKUP($A124,'Z-scores'!$C$2:$RO$15,10,FALSE)&gt;3,HLOOKUP($A124,'Z-scores'!$C$2:$RO$15,10,FALSE)&lt;-3),"",'Total-corrected counts'!L124),"")</f>
        <v>0</v>
      </c>
      <c r="M124" s="14">
        <f>IFERROR(IF(OR(HLOOKUP($A124,'Z-scores'!$C$2:$RO$15,11,FALSE)&gt;3,HLOOKUP($A124,'Z-scores'!$C$2:$RO$15,11,FALSE)&lt;-3),"",'Total-corrected counts'!M124),"")</f>
        <v>0</v>
      </c>
      <c r="N124" s="14">
        <f>IFERROR(IF(OR(HLOOKUP($A124,'Z-scores'!$C$2:$RO$15,12,FALSE)&gt;3,HLOOKUP($A124,'Z-scores'!$C$2:$RO$15,12,FALSE)&lt;-3),"",'Total-corrected counts'!N124),"")</f>
        <v>0</v>
      </c>
      <c r="O124" s="14">
        <f>IFERROR(IF(OR(HLOOKUP($A124,'Z-scores'!$C$2:$RO$15,13,FALSE)&gt;3,HLOOKUP($A124,'Z-scores'!$C$2:$RO$15,13,FALSE)&lt;-3),"",'Total-corrected counts'!O124),"")</f>
        <v>2.813796984547565E-2</v>
      </c>
      <c r="P124" s="14">
        <f>IFERROR(IF(OR(HLOOKUP($A124,'Z-scores'!$C$2:$RO$15,14,FALSE)&gt;3,HLOOKUP($A124,'Z-scores'!$C$2:$RO$15,14,FALSE)&lt;-3),"",'Total-corrected counts'!P124),"")</f>
        <v>0</v>
      </c>
      <c r="Q124">
        <f t="shared" si="4"/>
        <v>1</v>
      </c>
      <c r="R124">
        <f>SUMIFS(Tabel132[Cluster],Tabel132[ID],'Total-corrected counts Z&lt;3'!A124)</f>
        <v>83</v>
      </c>
      <c r="S124">
        <f t="shared" si="5"/>
        <v>0.45974883748732642</v>
      </c>
      <c r="T124">
        <f t="shared" si="6"/>
        <v>4.0023298268215428E-2</v>
      </c>
      <c r="U124">
        <f t="shared" si="7"/>
        <v>5.6275939690951298E-3</v>
      </c>
    </row>
    <row r="125" spans="1:21" x14ac:dyDescent="0.25">
      <c r="A125">
        <v>127</v>
      </c>
      <c r="B125" t="s">
        <v>56</v>
      </c>
      <c r="C125">
        <v>66400</v>
      </c>
      <c r="D125">
        <v>239</v>
      </c>
      <c r="E125" s="14">
        <f>IFERROR(IF(OR(HLOOKUP($A125,'Z-scores'!$C$2:$RO$15,3,FALSE)&gt;3,HLOOKUP($A125,'Z-scores'!$C$2:$RO$15,3,FALSE)&lt;-3),"",'Total-corrected counts'!E125),"")</f>
        <v>20.021985837030567</v>
      </c>
      <c r="F125" s="14">
        <f>IFERROR(IF(OR(HLOOKUP($A125,'Z-scores'!$C$2:$RO$15,4,FALSE)&gt;3,HLOOKUP($A125,'Z-scores'!$C$2:$RO$15,4,FALSE)&lt;-3),"",'Total-corrected counts'!F125),"")</f>
        <v>0.15346217645639093</v>
      </c>
      <c r="G125" s="14">
        <f>IFERROR(IF(OR(HLOOKUP($A125,'Z-scores'!$C$2:$RO$15,5,FALSE)&gt;3,HLOOKUP($A125,'Z-scores'!$C$2:$RO$15,5,FALSE)&lt;-3),"",'Total-corrected counts'!G125),"")</f>
        <v>1.1428673470298842</v>
      </c>
      <c r="H125" s="14">
        <f>IFERROR(IF(OR(HLOOKUP($A125,'Z-scores'!$C$2:$RO$15,6,FALSE)&gt;3,HLOOKUP($A125,'Z-scores'!$C$2:$RO$15,6,FALSE)&lt;-3),"",'Total-corrected counts'!H125),"")</f>
        <v>11.696602491765454</v>
      </c>
      <c r="I125" s="14">
        <f>IFERROR(IF(OR(HLOOKUP($A125,'Z-scores'!$C$2:$RO$15,7,FALSE)&gt;3,HLOOKUP($A125,'Z-scores'!$C$2:$RO$15,7,FALSE)&lt;-3),"",'Total-corrected counts'!I125),"")</f>
        <v>9.4925434222221678</v>
      </c>
      <c r="J125" s="14">
        <f>IFERROR(IF(OR(HLOOKUP($A125,'Z-scores'!$C$2:$RO$15,8,FALSE)&gt;3,HLOOKUP($A125,'Z-scores'!$C$2:$RO$15,8,FALSE)&lt;-3),"",'Total-corrected counts'!J125),"")</f>
        <v>7.2994603613232876</v>
      </c>
      <c r="K125" s="14">
        <f>IFERROR(IF(OR(HLOOKUP($A125,'Z-scores'!$C$2:$RO$15,9,FALSE)&gt;3,HLOOKUP($A125,'Z-scores'!$C$2:$RO$15,9,FALSE)&lt;-3),"",'Total-corrected counts'!K125),"")</f>
        <v>13.320695388327227</v>
      </c>
      <c r="L125" s="14">
        <f>IFERROR(IF(OR(HLOOKUP($A125,'Z-scores'!$C$2:$RO$15,10,FALSE)&gt;3,HLOOKUP($A125,'Z-scores'!$C$2:$RO$15,10,FALSE)&lt;-3),"",'Total-corrected counts'!L125),"")</f>
        <v>1.471344062723599</v>
      </c>
      <c r="M125" s="14">
        <f>IFERROR(IF(OR(HLOOKUP($A125,'Z-scores'!$C$2:$RO$15,11,FALSE)&gt;3,HLOOKUP($A125,'Z-scores'!$C$2:$RO$15,11,FALSE)&lt;-3),"",'Total-corrected counts'!M125),"")</f>
        <v>5.7652323777085854</v>
      </c>
      <c r="N125" s="14">
        <f>IFERROR(IF(OR(HLOOKUP($A125,'Z-scores'!$C$2:$RO$15,12,FALSE)&gt;3,HLOOKUP($A125,'Z-scores'!$C$2:$RO$15,12,FALSE)&lt;-3),"",'Total-corrected counts'!N125),"")</f>
        <v>5.1908579429517889</v>
      </c>
      <c r="O125" s="14">
        <f>IFERROR(IF(OR(HLOOKUP($A125,'Z-scores'!$C$2:$RO$15,13,FALSE)&gt;3,HLOOKUP($A125,'Z-scores'!$C$2:$RO$15,13,FALSE)&lt;-3),"",'Total-corrected counts'!O125),"")</f>
        <v>17.164161605740144</v>
      </c>
      <c r="P125" s="14">
        <f>IFERROR(IF(OR(HLOOKUP($A125,'Z-scores'!$C$2:$RO$15,14,FALSE)&gt;3,HLOOKUP($A125,'Z-scores'!$C$2:$RO$15,14,FALSE)&lt;-3),"",'Total-corrected counts'!P125),"")</f>
        <v>3.8826173580338277</v>
      </c>
      <c r="Q125">
        <f t="shared" si="4"/>
        <v>1</v>
      </c>
      <c r="R125">
        <f>SUMIFS(Tabel132[Cluster],Tabel132[ID],'Total-corrected counts Z&lt;3'!A125)</f>
        <v>79</v>
      </c>
      <c r="S125">
        <f t="shared" si="5"/>
        <v>0.56235079079593253</v>
      </c>
      <c r="T125">
        <f t="shared" si="6"/>
        <v>9.01823100345071</v>
      </c>
      <c r="U125">
        <f t="shared" si="7"/>
        <v>6.6948426694315888</v>
      </c>
    </row>
    <row r="126" spans="1:21" x14ac:dyDescent="0.25">
      <c r="A126">
        <v>128</v>
      </c>
      <c r="B126" t="s">
        <v>57</v>
      </c>
      <c r="C126">
        <v>80300</v>
      </c>
      <c r="D126">
        <v>323</v>
      </c>
      <c r="E126" s="14">
        <f>IFERROR(IF(OR(HLOOKUP($A126,'Z-scores'!$C$2:$RO$15,3,FALSE)&gt;3,HLOOKUP($A126,'Z-scores'!$C$2:$RO$15,3,FALSE)&lt;-3),"",'Total-corrected counts'!E126),"")</f>
        <v>140.44441139080175</v>
      </c>
      <c r="F126" s="14">
        <f>IFERROR(IF(OR(HLOOKUP($A126,'Z-scores'!$C$2:$RO$15,4,FALSE)&gt;3,HLOOKUP($A126,'Z-scores'!$C$2:$RO$15,4,FALSE)&lt;-3),"",'Total-corrected counts'!F126),"")</f>
        <v>1.4648662298110044</v>
      </c>
      <c r="G126" s="14">
        <f>IFERROR(IF(OR(HLOOKUP($A126,'Z-scores'!$C$2:$RO$15,5,FALSE)&gt;3,HLOOKUP($A126,'Z-scores'!$C$2:$RO$15,5,FALSE)&lt;-3),"",'Total-corrected counts'!G126),"")</f>
        <v>0.32143144135215496</v>
      </c>
      <c r="H126" s="14">
        <f>IFERROR(IF(OR(HLOOKUP($A126,'Z-scores'!$C$2:$RO$15,6,FALSE)&gt;3,HLOOKUP($A126,'Z-scores'!$C$2:$RO$15,6,FALSE)&lt;-3),"",'Total-corrected counts'!H126),"")</f>
        <v>229.23967505876914</v>
      </c>
      <c r="I126" s="14">
        <f>IFERROR(IF(OR(HLOOKUP($A126,'Z-scores'!$C$2:$RO$15,7,FALSE)&gt;3,HLOOKUP($A126,'Z-scores'!$C$2:$RO$15,7,FALSE)&lt;-3),"",'Total-corrected counts'!I126),"")</f>
        <v>108.11637118556936</v>
      </c>
      <c r="J126" s="14">
        <f>IFERROR(IF(OR(HLOOKUP($A126,'Z-scores'!$C$2:$RO$15,8,FALSE)&gt;3,HLOOKUP($A126,'Z-scores'!$C$2:$RO$15,8,FALSE)&lt;-3),"",'Total-corrected counts'!J126),"")</f>
        <v>15.77204828071639</v>
      </c>
      <c r="K126" s="14">
        <f>IFERROR(IF(OR(HLOOKUP($A126,'Z-scores'!$C$2:$RO$15,9,FALSE)&gt;3,HLOOKUP($A126,'Z-scores'!$C$2:$RO$15,9,FALSE)&lt;-3),"",'Total-corrected counts'!K126),"")</f>
        <v>422.27875709295245</v>
      </c>
      <c r="L126" s="14">
        <f>IFERROR(IF(OR(HLOOKUP($A126,'Z-scores'!$C$2:$RO$15,10,FALSE)&gt;3,HLOOKUP($A126,'Z-scores'!$C$2:$RO$15,10,FALSE)&lt;-3),"",'Total-corrected counts'!L126),"")</f>
        <v>1.9349182194721302</v>
      </c>
      <c r="M126" s="14">
        <f>IFERROR(IF(OR(HLOOKUP($A126,'Z-scores'!$C$2:$RO$15,11,FALSE)&gt;3,HLOOKUP($A126,'Z-scores'!$C$2:$RO$15,11,FALSE)&lt;-3),"",'Total-corrected counts'!M126),"")</f>
        <v>1.9626322987944123</v>
      </c>
      <c r="N126" s="14">
        <f>IFERROR(IF(OR(HLOOKUP($A126,'Z-scores'!$C$2:$RO$15,12,FALSE)&gt;3,HLOOKUP($A126,'Z-scores'!$C$2:$RO$15,12,FALSE)&lt;-3),"",'Total-corrected counts'!N126),"")</f>
        <v>127.94440317940048</v>
      </c>
      <c r="O126" s="14">
        <f>IFERROR(IF(OR(HLOOKUP($A126,'Z-scores'!$C$2:$RO$15,13,FALSE)&gt;3,HLOOKUP($A126,'Z-scores'!$C$2:$RO$15,13,FALSE)&lt;-3),"",'Total-corrected counts'!O126),"")</f>
        <v>67.109058081459423</v>
      </c>
      <c r="P126" s="14">
        <f>IFERROR(IF(OR(HLOOKUP($A126,'Z-scores'!$C$2:$RO$15,14,FALSE)&gt;3,HLOOKUP($A126,'Z-scores'!$C$2:$RO$15,14,FALSE)&lt;-3),"",'Total-corrected counts'!P126),"")</f>
        <v>352.13334329811022</v>
      </c>
      <c r="Q126">
        <f t="shared" si="4"/>
        <v>1</v>
      </c>
      <c r="R126">
        <f>SUMIFS(Tabel132[Cluster],Tabel132[ID],'Total-corrected counts Z&lt;3'!A126)</f>
        <v>87</v>
      </c>
      <c r="S126">
        <f t="shared" si="5"/>
        <v>0.81748859659529249</v>
      </c>
      <c r="T126">
        <f t="shared" si="6"/>
        <v>131.0910800971389</v>
      </c>
      <c r="U126">
        <f t="shared" si="7"/>
        <v>110.21687101544735</v>
      </c>
    </row>
    <row r="127" spans="1:21" x14ac:dyDescent="0.25">
      <c r="A127">
        <v>129</v>
      </c>
      <c r="B127" t="s">
        <v>58</v>
      </c>
      <c r="C127">
        <v>116500</v>
      </c>
      <c r="D127">
        <v>73</v>
      </c>
      <c r="E127" s="14">
        <f>IFERROR(IF(OR(HLOOKUP($A127,'Z-scores'!$C$2:$RO$15,3,FALSE)&gt;3,HLOOKUP($A127,'Z-scores'!$C$2:$RO$15,3,FALSE)&lt;-3),"",'Total-corrected counts'!E127),"")</f>
        <v>1.5222751855200256</v>
      </c>
      <c r="F127" s="14">
        <f>IFERROR(IF(OR(HLOOKUP($A127,'Z-scores'!$C$2:$RO$15,4,FALSE)&gt;3,HLOOKUP($A127,'Z-scores'!$C$2:$RO$15,4,FALSE)&lt;-3),"",'Total-corrected counts'!F127),"")</f>
        <v>0</v>
      </c>
      <c r="G127" s="14">
        <f>IFERROR(IF(OR(HLOOKUP($A127,'Z-scores'!$C$2:$RO$15,5,FALSE)&gt;3,HLOOKUP($A127,'Z-scores'!$C$2:$RO$15,5,FALSE)&lt;-3),"",'Total-corrected counts'!G127),"")</f>
        <v>0</v>
      </c>
      <c r="H127" s="14">
        <f>IFERROR(IF(OR(HLOOKUP($A127,'Z-scores'!$C$2:$RO$15,6,FALSE)&gt;3,HLOOKUP($A127,'Z-scores'!$C$2:$RO$15,6,FALSE)&lt;-3),"",'Total-corrected counts'!H127),"")</f>
        <v>9.3008208985401755</v>
      </c>
      <c r="I127" s="14">
        <f>IFERROR(IF(OR(HLOOKUP($A127,'Z-scores'!$C$2:$RO$15,7,FALSE)&gt;3,HLOOKUP($A127,'Z-scores'!$C$2:$RO$15,7,FALSE)&lt;-3),"",'Total-corrected counts'!I127),"")</f>
        <v>4.5243680986435519</v>
      </c>
      <c r="J127" s="14">
        <f>IFERROR(IF(OR(HLOOKUP($A127,'Z-scores'!$C$2:$RO$15,8,FALSE)&gt;3,HLOOKUP($A127,'Z-scores'!$C$2:$RO$15,8,FALSE)&lt;-3),"",'Total-corrected counts'!J127),"")</f>
        <v>3.3238614145311396</v>
      </c>
      <c r="K127" s="14">
        <f>IFERROR(IF(OR(HLOOKUP($A127,'Z-scores'!$C$2:$RO$15,9,FALSE)&gt;3,HLOOKUP($A127,'Z-scores'!$C$2:$RO$15,9,FALSE)&lt;-3),"",'Total-corrected counts'!K127),"")</f>
        <v>4.6615370924156787</v>
      </c>
      <c r="L127" s="14">
        <f>IFERROR(IF(OR(HLOOKUP($A127,'Z-scores'!$C$2:$RO$15,10,FALSE)&gt;3,HLOOKUP($A127,'Z-scores'!$C$2:$RO$15,10,FALSE)&lt;-3),"",'Total-corrected counts'!L127),"")</f>
        <v>4.3535659938122926</v>
      </c>
      <c r="M127" s="14">
        <f>IFERROR(IF(OR(HLOOKUP($A127,'Z-scores'!$C$2:$RO$15,11,FALSE)&gt;3,HLOOKUP($A127,'Z-scores'!$C$2:$RO$15,11,FALSE)&lt;-3),"",'Total-corrected counts'!M127),"")</f>
        <v>14.924183105415842</v>
      </c>
      <c r="N127" s="14">
        <f>IFERROR(IF(OR(HLOOKUP($A127,'Z-scores'!$C$2:$RO$15,12,FALSE)&gt;3,HLOOKUP($A127,'Z-scores'!$C$2:$RO$15,12,FALSE)&lt;-3),"",'Total-corrected counts'!N127),"")</f>
        <v>0.73423319587804903</v>
      </c>
      <c r="O127" s="14">
        <f>IFERROR(IF(OR(HLOOKUP($A127,'Z-scores'!$C$2:$RO$15,13,FALSE)&gt;3,HLOOKUP($A127,'Z-scores'!$C$2:$RO$15,13,FALSE)&lt;-3),"",'Total-corrected counts'!O127),"")</f>
        <v>3.6204187867845334</v>
      </c>
      <c r="P127" s="14">
        <f>IFERROR(IF(OR(HLOOKUP($A127,'Z-scores'!$C$2:$RO$15,14,FALSE)&gt;3,HLOOKUP($A127,'Z-scores'!$C$2:$RO$15,14,FALSE)&lt;-3),"",'Total-corrected counts'!P127),"")</f>
        <v>1.9321945537633134</v>
      </c>
      <c r="Q127">
        <f t="shared" si="4"/>
        <v>1</v>
      </c>
      <c r="R127">
        <f>SUMIFS(Tabel132[Cluster],Tabel132[ID],'Total-corrected counts Z&lt;3'!A127)</f>
        <v>0</v>
      </c>
      <c r="S127">
        <f t="shared" si="5"/>
        <v>0.50441167050916924</v>
      </c>
      <c r="T127">
        <f t="shared" si="6"/>
        <v>3.3332660985215101</v>
      </c>
      <c r="U127">
        <f t="shared" si="7"/>
        <v>5.1129191271308061</v>
      </c>
    </row>
    <row r="128" spans="1:21" x14ac:dyDescent="0.25">
      <c r="A128">
        <v>130</v>
      </c>
      <c r="B128" t="s">
        <v>577</v>
      </c>
      <c r="C128">
        <v>88600</v>
      </c>
      <c r="D128">
        <v>679</v>
      </c>
      <c r="E128" s="14" t="str">
        <f>IFERROR(IF(OR(HLOOKUP($A128,'Z-scores'!$C$2:$RO$15,3,FALSE)&gt;3,HLOOKUP($A128,'Z-scores'!$C$2:$RO$15,3,FALSE)&lt;-3),"",'Total-corrected counts'!E128),"")</f>
        <v/>
      </c>
      <c r="F128" s="14" t="str">
        <f>IFERROR(IF(OR(HLOOKUP($A128,'Z-scores'!$C$2:$RO$15,4,FALSE)&gt;3,HLOOKUP($A128,'Z-scores'!$C$2:$RO$15,4,FALSE)&lt;-3),"",'Total-corrected counts'!F128),"")</f>
        <v/>
      </c>
      <c r="G128" s="14" t="str">
        <f>IFERROR(IF(OR(HLOOKUP($A128,'Z-scores'!$C$2:$RO$15,5,FALSE)&gt;3,HLOOKUP($A128,'Z-scores'!$C$2:$RO$15,5,FALSE)&lt;-3),"",'Total-corrected counts'!G128),"")</f>
        <v/>
      </c>
      <c r="H128" s="14" t="str">
        <f>IFERROR(IF(OR(HLOOKUP($A128,'Z-scores'!$C$2:$RO$15,6,FALSE)&gt;3,HLOOKUP($A128,'Z-scores'!$C$2:$RO$15,6,FALSE)&lt;-3),"",'Total-corrected counts'!H128),"")</f>
        <v/>
      </c>
      <c r="I128" s="14" t="str">
        <f>IFERROR(IF(OR(HLOOKUP($A128,'Z-scores'!$C$2:$RO$15,7,FALSE)&gt;3,HLOOKUP($A128,'Z-scores'!$C$2:$RO$15,7,FALSE)&lt;-3),"",'Total-corrected counts'!I128),"")</f>
        <v/>
      </c>
      <c r="J128" s="14" t="str">
        <f>IFERROR(IF(OR(HLOOKUP($A128,'Z-scores'!$C$2:$RO$15,8,FALSE)&gt;3,HLOOKUP($A128,'Z-scores'!$C$2:$RO$15,8,FALSE)&lt;-3),"",'Total-corrected counts'!J128),"")</f>
        <v/>
      </c>
      <c r="K128" s="14" t="str">
        <f>IFERROR(IF(OR(HLOOKUP($A128,'Z-scores'!$C$2:$RO$15,9,FALSE)&gt;3,HLOOKUP($A128,'Z-scores'!$C$2:$RO$15,9,FALSE)&lt;-3),"",'Total-corrected counts'!K128),"")</f>
        <v/>
      </c>
      <c r="L128" s="14" t="str">
        <f>IFERROR(IF(OR(HLOOKUP($A128,'Z-scores'!$C$2:$RO$15,10,FALSE)&gt;3,HLOOKUP($A128,'Z-scores'!$C$2:$RO$15,10,FALSE)&lt;-3),"",'Total-corrected counts'!L128),"")</f>
        <v/>
      </c>
      <c r="M128" s="14" t="str">
        <f>IFERROR(IF(OR(HLOOKUP($A128,'Z-scores'!$C$2:$RO$15,11,FALSE)&gt;3,HLOOKUP($A128,'Z-scores'!$C$2:$RO$15,11,FALSE)&lt;-3),"",'Total-corrected counts'!M128),"")</f>
        <v/>
      </c>
      <c r="N128" s="14" t="str">
        <f>IFERROR(IF(OR(HLOOKUP($A128,'Z-scores'!$C$2:$RO$15,12,FALSE)&gt;3,HLOOKUP($A128,'Z-scores'!$C$2:$RO$15,12,FALSE)&lt;-3),"",'Total-corrected counts'!N128),"")</f>
        <v/>
      </c>
      <c r="O128" s="14" t="str">
        <f>IFERROR(IF(OR(HLOOKUP($A128,'Z-scores'!$C$2:$RO$15,13,FALSE)&gt;3,HLOOKUP($A128,'Z-scores'!$C$2:$RO$15,13,FALSE)&lt;-3),"",'Total-corrected counts'!O128),"")</f>
        <v/>
      </c>
      <c r="P128" s="14" t="str">
        <f>IFERROR(IF(OR(HLOOKUP($A128,'Z-scores'!$C$2:$RO$15,14,FALSE)&gt;3,HLOOKUP($A128,'Z-scores'!$C$2:$RO$15,14,FALSE)&lt;-3),"",'Total-corrected counts'!P128),"")</f>
        <v/>
      </c>
      <c r="Q128">
        <f t="shared" si="4"/>
        <v>1</v>
      </c>
      <c r="R128">
        <f>SUMIFS(Tabel132[Cluster],Tabel132[ID],'Total-corrected counts Z&lt;3'!A128)</f>
        <v>95</v>
      </c>
      <c r="S128" t="str">
        <f t="shared" si="5"/>
        <v/>
      </c>
      <c r="T128" t="str">
        <f t="shared" si="6"/>
        <v/>
      </c>
      <c r="U128" t="str">
        <f t="shared" si="7"/>
        <v/>
      </c>
    </row>
    <row r="129" spans="1:21" x14ac:dyDescent="0.25">
      <c r="A129">
        <v>131</v>
      </c>
      <c r="B129" t="s">
        <v>59</v>
      </c>
      <c r="C129">
        <v>47000</v>
      </c>
      <c r="D129">
        <v>703</v>
      </c>
      <c r="E129" s="14">
        <f>IFERROR(IF(OR(HLOOKUP($A129,'Z-scores'!$C$2:$RO$15,3,FALSE)&gt;3,HLOOKUP($A129,'Z-scores'!$C$2:$RO$15,3,FALSE)&lt;-3),"",'Total-corrected counts'!E129),"")</f>
        <v>2.8934848946143994</v>
      </c>
      <c r="F129" s="14">
        <f>IFERROR(IF(OR(HLOOKUP($A129,'Z-scores'!$C$2:$RO$15,4,FALSE)&gt;3,HLOOKUP($A129,'Z-scores'!$C$2:$RO$15,4,FALSE)&lt;-3),"",'Total-corrected counts'!F129),"")</f>
        <v>2.232177112092959</v>
      </c>
      <c r="G129" s="14">
        <f>IFERROR(IF(OR(HLOOKUP($A129,'Z-scores'!$C$2:$RO$15,5,FALSE)&gt;3,HLOOKUP($A129,'Z-scores'!$C$2:$RO$15,5,FALSE)&lt;-3),"",'Total-corrected counts'!G129),"")</f>
        <v>5.4643345029866337</v>
      </c>
      <c r="H129" s="14">
        <f>IFERROR(IF(OR(HLOOKUP($A129,'Z-scores'!$C$2:$RO$15,6,FALSE)&gt;3,HLOOKUP($A129,'Z-scores'!$C$2:$RO$15,6,FALSE)&lt;-3),"",'Total-corrected counts'!H129),"")</f>
        <v>7.6909167069142716</v>
      </c>
      <c r="I129" s="14">
        <f>IFERROR(IF(OR(HLOOKUP($A129,'Z-scores'!$C$2:$RO$15,7,FALSE)&gt;3,HLOOKUP($A129,'Z-scores'!$C$2:$RO$15,7,FALSE)&lt;-3),"",'Total-corrected counts'!I129),"")</f>
        <v>7.1625554913130891</v>
      </c>
      <c r="J129" s="14">
        <f>IFERROR(IF(OR(HLOOKUP($A129,'Z-scores'!$C$2:$RO$15,8,FALSE)&gt;3,HLOOKUP($A129,'Z-scores'!$C$2:$RO$15,8,FALSE)&lt;-3),"",'Total-corrected counts'!J129),"")</f>
        <v>8.4943125038018028</v>
      </c>
      <c r="K129" s="14">
        <f>IFERROR(IF(OR(HLOOKUP($A129,'Z-scores'!$C$2:$RO$15,9,FALSE)&gt;3,HLOOKUP($A129,'Z-scores'!$C$2:$RO$15,9,FALSE)&lt;-3),"",'Total-corrected counts'!K129),"")</f>
        <v>5.6644738607839011</v>
      </c>
      <c r="L129" s="14">
        <f>IFERROR(IF(OR(HLOOKUP($A129,'Z-scores'!$C$2:$RO$15,10,FALSE)&gt;3,HLOOKUP($A129,'Z-scores'!$C$2:$RO$15,10,FALSE)&lt;-3),"",'Total-corrected counts'!L129),"")</f>
        <v>4.7969847524413227</v>
      </c>
      <c r="M129" s="14">
        <f>IFERROR(IF(OR(HLOOKUP($A129,'Z-scores'!$C$2:$RO$15,11,FALSE)&gt;3,HLOOKUP($A129,'Z-scores'!$C$2:$RO$15,11,FALSE)&lt;-3),"",'Total-corrected counts'!M129),"")</f>
        <v>7.0736539102381943</v>
      </c>
      <c r="N129" s="14">
        <f>IFERROR(IF(OR(HLOOKUP($A129,'Z-scores'!$C$2:$RO$15,12,FALSE)&gt;3,HLOOKUP($A129,'Z-scores'!$C$2:$RO$15,12,FALSE)&lt;-3),"",'Total-corrected counts'!N129),"")</f>
        <v>9.9889865020618291</v>
      </c>
      <c r="O129" s="14">
        <f>IFERROR(IF(OR(HLOOKUP($A129,'Z-scores'!$C$2:$RO$15,13,FALSE)&gt;3,HLOOKUP($A129,'Z-scores'!$C$2:$RO$15,13,FALSE)&lt;-3),"",'Total-corrected counts'!O129),"")</f>
        <v>2.1197270616924988</v>
      </c>
      <c r="P129" s="14">
        <f>IFERROR(IF(OR(HLOOKUP($A129,'Z-scores'!$C$2:$RO$15,14,FALSE)&gt;3,HLOOKUP($A129,'Z-scores'!$C$2:$RO$15,14,FALSE)&lt;-3),"",'Total-corrected counts'!P129),"")</f>
        <v>5.6872141582467339</v>
      </c>
      <c r="Q129">
        <f t="shared" si="4"/>
        <v>1</v>
      </c>
      <c r="R129">
        <f>SUMIFS(Tabel132[Cluster],Tabel132[ID],'Total-corrected counts Z&lt;3'!A129)</f>
        <v>62</v>
      </c>
      <c r="S129">
        <f t="shared" si="5"/>
        <v>0.85973530849591684</v>
      </c>
      <c r="T129">
        <f t="shared" si="6"/>
        <v>5.657465010358151</v>
      </c>
      <c r="U129">
        <f t="shared" si="7"/>
        <v>5.9333132769361159</v>
      </c>
    </row>
    <row r="130" spans="1:21" x14ac:dyDescent="0.25">
      <c r="A130">
        <v>132</v>
      </c>
      <c r="B130" t="s">
        <v>60</v>
      </c>
      <c r="C130">
        <v>20700</v>
      </c>
      <c r="D130">
        <v>972</v>
      </c>
      <c r="E130" s="14">
        <f>IFERROR(IF(OR(HLOOKUP($A130,'Z-scores'!$C$2:$RO$15,3,FALSE)&gt;3,HLOOKUP($A130,'Z-scores'!$C$2:$RO$15,3,FALSE)&lt;-3),"",'Total-corrected counts'!E130),"")</f>
        <v>0.24402884653374454</v>
      </c>
      <c r="F130" s="14">
        <f>IFERROR(IF(OR(HLOOKUP($A130,'Z-scores'!$C$2:$RO$15,4,FALSE)&gt;3,HLOOKUP($A130,'Z-scores'!$C$2:$RO$15,4,FALSE)&lt;-3),"",'Total-corrected counts'!F130),"")</f>
        <v>5.5804427802323975E-2</v>
      </c>
      <c r="G130" s="14">
        <f>IFERROR(IF(OR(HLOOKUP($A130,'Z-scores'!$C$2:$RO$15,5,FALSE)&gt;3,HLOOKUP($A130,'Z-scores'!$C$2:$RO$15,5,FALSE)&lt;-3),"",'Total-corrected counts'!G130),"")</f>
        <v>0.1785730229734194</v>
      </c>
      <c r="H130" s="14">
        <f>IFERROR(IF(OR(HLOOKUP($A130,'Z-scores'!$C$2:$RO$15,6,FALSE)&gt;3,HLOOKUP($A130,'Z-scores'!$C$2:$RO$15,6,FALSE)&lt;-3),"",'Total-corrected counts'!H130),"")</f>
        <v>1.2589298180960862</v>
      </c>
      <c r="I130" s="14">
        <f>IFERROR(IF(OR(HLOOKUP($A130,'Z-scores'!$C$2:$RO$15,7,FALSE)&gt;3,HLOOKUP($A130,'Z-scores'!$C$2:$RO$15,7,FALSE)&lt;-3),"",'Total-corrected counts'!I130),"")</f>
        <v>0.27121552634920476</v>
      </c>
      <c r="J130" s="14">
        <f>IFERROR(IF(OR(HLOOKUP($A130,'Z-scores'!$C$2:$RO$15,8,FALSE)&gt;3,HLOOKUP($A130,'Z-scores'!$C$2:$RO$15,8,FALSE)&lt;-3),"",'Total-corrected counts'!J130),"")</f>
        <v>0</v>
      </c>
      <c r="K130" s="14">
        <f>IFERROR(IF(OR(HLOOKUP($A130,'Z-scores'!$C$2:$RO$15,9,FALSE)&gt;3,HLOOKUP($A130,'Z-scores'!$C$2:$RO$15,9,FALSE)&lt;-3),"",'Total-corrected counts'!K130),"")</f>
        <v>3.3902087944841299</v>
      </c>
      <c r="L130" s="14">
        <f>IFERROR(IF(OR(HLOOKUP($A130,'Z-scores'!$C$2:$RO$15,10,FALSE)&gt;3,HLOOKUP($A130,'Z-scores'!$C$2:$RO$15,10,FALSE)&lt;-3),"",'Total-corrected counts'!L130),"")</f>
        <v>0.10077699059750678</v>
      </c>
      <c r="M130" s="14">
        <f>IFERROR(IF(OR(HLOOKUP($A130,'Z-scores'!$C$2:$RO$15,11,FALSE)&gt;3,HLOOKUP($A130,'Z-scores'!$C$2:$RO$15,11,FALSE)&lt;-3),"",'Total-corrected counts'!M130),"")</f>
        <v>4.0888172891550258E-2</v>
      </c>
      <c r="N130" s="14">
        <f>IFERROR(IF(OR(HLOOKUP($A130,'Z-scores'!$C$2:$RO$15,12,FALSE)&gt;3,HLOOKUP($A130,'Z-scores'!$C$2:$RO$15,12,FALSE)&lt;-3),"",'Total-corrected counts'!N130),"")</f>
        <v>0.73423319587804903</v>
      </c>
      <c r="O130" s="14">
        <f>IFERROR(IF(OR(HLOOKUP($A130,'Z-scores'!$C$2:$RO$15,13,FALSE)&gt;3,HLOOKUP($A130,'Z-scores'!$C$2:$RO$15,13,FALSE)&lt;-3),"",'Total-corrected counts'!O130),"")</f>
        <v>4.6896616409126082E-2</v>
      </c>
      <c r="P130" s="14">
        <f>IFERROR(IF(OR(HLOOKUP($A130,'Z-scores'!$C$2:$RO$15,14,FALSE)&gt;3,HLOOKUP($A130,'Z-scores'!$C$2:$RO$15,14,FALSE)&lt;-3),"",'Total-corrected counts'!P130),"")</f>
        <v>0.50127688894802935</v>
      </c>
      <c r="Q130">
        <f t="shared" si="4"/>
        <v>1</v>
      </c>
      <c r="R130">
        <f>SUMIFS(Tabel132[Cluster],Tabel132[ID],'Total-corrected counts Z&lt;3'!A130)</f>
        <v>25</v>
      </c>
      <c r="S130">
        <f t="shared" si="5"/>
        <v>0.41353864583669442</v>
      </c>
      <c r="T130">
        <f t="shared" si="6"/>
        <v>0.77125149089127276</v>
      </c>
      <c r="U130">
        <f t="shared" si="7"/>
        <v>0.28481437294485235</v>
      </c>
    </row>
    <row r="131" spans="1:21" x14ac:dyDescent="0.25">
      <c r="A131">
        <v>133</v>
      </c>
      <c r="B131" t="s">
        <v>61</v>
      </c>
      <c r="C131">
        <v>73500</v>
      </c>
      <c r="D131">
        <v>141</v>
      </c>
      <c r="E131" s="14" t="str">
        <f>IFERROR(IF(OR(HLOOKUP($A131,'Z-scores'!$C$2:$RO$15,3,FALSE)&gt;3,HLOOKUP($A131,'Z-scores'!$C$2:$RO$15,3,FALSE)&lt;-3),"",'Total-corrected counts'!E131),"")</f>
        <v/>
      </c>
      <c r="F131" s="14" t="str">
        <f>IFERROR(IF(OR(HLOOKUP($A131,'Z-scores'!$C$2:$RO$15,4,FALSE)&gt;3,HLOOKUP($A131,'Z-scores'!$C$2:$RO$15,4,FALSE)&lt;-3),"",'Total-corrected counts'!F131),"")</f>
        <v/>
      </c>
      <c r="G131" s="14" t="str">
        <f>IFERROR(IF(OR(HLOOKUP($A131,'Z-scores'!$C$2:$RO$15,5,FALSE)&gt;3,HLOOKUP($A131,'Z-scores'!$C$2:$RO$15,5,FALSE)&lt;-3),"",'Total-corrected counts'!G131),"")</f>
        <v/>
      </c>
      <c r="H131" s="14" t="str">
        <f>IFERROR(IF(OR(HLOOKUP($A131,'Z-scores'!$C$2:$RO$15,6,FALSE)&gt;3,HLOOKUP($A131,'Z-scores'!$C$2:$RO$15,6,FALSE)&lt;-3),"",'Total-corrected counts'!H131),"")</f>
        <v/>
      </c>
      <c r="I131" s="14" t="str">
        <f>IFERROR(IF(OR(HLOOKUP($A131,'Z-scores'!$C$2:$RO$15,7,FALSE)&gt;3,HLOOKUP($A131,'Z-scores'!$C$2:$RO$15,7,FALSE)&lt;-3),"",'Total-corrected counts'!I131),"")</f>
        <v/>
      </c>
      <c r="J131" s="14" t="str">
        <f>IFERROR(IF(OR(HLOOKUP($A131,'Z-scores'!$C$2:$RO$15,8,FALSE)&gt;3,HLOOKUP($A131,'Z-scores'!$C$2:$RO$15,8,FALSE)&lt;-3),"",'Total-corrected counts'!J131),"")</f>
        <v/>
      </c>
      <c r="K131" s="14" t="str">
        <f>IFERROR(IF(OR(HLOOKUP($A131,'Z-scores'!$C$2:$RO$15,9,FALSE)&gt;3,HLOOKUP($A131,'Z-scores'!$C$2:$RO$15,9,FALSE)&lt;-3),"",'Total-corrected counts'!K131),"")</f>
        <v/>
      </c>
      <c r="L131" s="14" t="str">
        <f>IFERROR(IF(OR(HLOOKUP($A131,'Z-scores'!$C$2:$RO$15,10,FALSE)&gt;3,HLOOKUP($A131,'Z-scores'!$C$2:$RO$15,10,FALSE)&lt;-3),"",'Total-corrected counts'!L131),"")</f>
        <v/>
      </c>
      <c r="M131" s="14" t="str">
        <f>IFERROR(IF(OR(HLOOKUP($A131,'Z-scores'!$C$2:$RO$15,11,FALSE)&gt;3,HLOOKUP($A131,'Z-scores'!$C$2:$RO$15,11,FALSE)&lt;-3),"",'Total-corrected counts'!M131),"")</f>
        <v/>
      </c>
      <c r="N131" s="14" t="str">
        <f>IFERROR(IF(OR(HLOOKUP($A131,'Z-scores'!$C$2:$RO$15,12,FALSE)&gt;3,HLOOKUP($A131,'Z-scores'!$C$2:$RO$15,12,FALSE)&lt;-3),"",'Total-corrected counts'!N131),"")</f>
        <v/>
      </c>
      <c r="O131" s="14" t="str">
        <f>IFERROR(IF(OR(HLOOKUP($A131,'Z-scores'!$C$2:$RO$15,13,FALSE)&gt;3,HLOOKUP($A131,'Z-scores'!$C$2:$RO$15,13,FALSE)&lt;-3),"",'Total-corrected counts'!O131),"")</f>
        <v/>
      </c>
      <c r="P131" s="14" t="str">
        <f>IFERROR(IF(OR(HLOOKUP($A131,'Z-scores'!$C$2:$RO$15,14,FALSE)&gt;3,HLOOKUP($A131,'Z-scores'!$C$2:$RO$15,14,FALSE)&lt;-3),"",'Total-corrected counts'!P131),"")</f>
        <v/>
      </c>
      <c r="Q131">
        <f t="shared" ref="Q131:Q194" si="8">IF(AND(T131=0,U131=0),0,1)</f>
        <v>1</v>
      </c>
      <c r="R131">
        <f>SUMIFS(Tabel132[Cluster],Tabel132[ID],'Total-corrected counts Z&lt;3'!A131)</f>
        <v>83</v>
      </c>
      <c r="S131" t="str">
        <f t="shared" ref="S131:S194" si="9">IFERROR(_xlfn.T.TEST(E131:K131,L131:P131,2,2),"")</f>
        <v/>
      </c>
      <c r="T131" t="str">
        <f t="shared" si="6"/>
        <v/>
      </c>
      <c r="U131" t="str">
        <f t="shared" si="7"/>
        <v/>
      </c>
    </row>
    <row r="132" spans="1:21" x14ac:dyDescent="0.25">
      <c r="A132">
        <v>134</v>
      </c>
      <c r="B132" t="s">
        <v>578</v>
      </c>
      <c r="C132">
        <v>109000</v>
      </c>
      <c r="D132">
        <v>760</v>
      </c>
      <c r="E132" s="14" t="str">
        <f>IFERROR(IF(OR(HLOOKUP($A132,'Z-scores'!$C$2:$RO$15,3,FALSE)&gt;3,HLOOKUP($A132,'Z-scores'!$C$2:$RO$15,3,FALSE)&lt;-3),"",'Total-corrected counts'!E132),"")</f>
        <v/>
      </c>
      <c r="F132" s="14" t="str">
        <f>IFERROR(IF(OR(HLOOKUP($A132,'Z-scores'!$C$2:$RO$15,4,FALSE)&gt;3,HLOOKUP($A132,'Z-scores'!$C$2:$RO$15,4,FALSE)&lt;-3),"",'Total-corrected counts'!F132),"")</f>
        <v/>
      </c>
      <c r="G132" s="14" t="str">
        <f>IFERROR(IF(OR(HLOOKUP($A132,'Z-scores'!$C$2:$RO$15,5,FALSE)&gt;3,HLOOKUP($A132,'Z-scores'!$C$2:$RO$15,5,FALSE)&lt;-3),"",'Total-corrected counts'!G132),"")</f>
        <v/>
      </c>
      <c r="H132" s="14" t="str">
        <f>IFERROR(IF(OR(HLOOKUP($A132,'Z-scores'!$C$2:$RO$15,6,FALSE)&gt;3,HLOOKUP($A132,'Z-scores'!$C$2:$RO$15,6,FALSE)&lt;-3),"",'Total-corrected counts'!H132),"")</f>
        <v/>
      </c>
      <c r="I132" s="14" t="str">
        <f>IFERROR(IF(OR(HLOOKUP($A132,'Z-scores'!$C$2:$RO$15,7,FALSE)&gt;3,HLOOKUP($A132,'Z-scores'!$C$2:$RO$15,7,FALSE)&lt;-3),"",'Total-corrected counts'!I132),"")</f>
        <v/>
      </c>
      <c r="J132" s="14" t="str">
        <f>IFERROR(IF(OR(HLOOKUP($A132,'Z-scores'!$C$2:$RO$15,8,FALSE)&gt;3,HLOOKUP($A132,'Z-scores'!$C$2:$RO$15,8,FALSE)&lt;-3),"",'Total-corrected counts'!J132),"")</f>
        <v/>
      </c>
      <c r="K132" s="14" t="str">
        <f>IFERROR(IF(OR(HLOOKUP($A132,'Z-scores'!$C$2:$RO$15,9,FALSE)&gt;3,HLOOKUP($A132,'Z-scores'!$C$2:$RO$15,9,FALSE)&lt;-3),"",'Total-corrected counts'!K132),"")</f>
        <v/>
      </c>
      <c r="L132" s="14" t="str">
        <f>IFERROR(IF(OR(HLOOKUP($A132,'Z-scores'!$C$2:$RO$15,10,FALSE)&gt;3,HLOOKUP($A132,'Z-scores'!$C$2:$RO$15,10,FALSE)&lt;-3),"",'Total-corrected counts'!L132),"")</f>
        <v/>
      </c>
      <c r="M132" s="14" t="str">
        <f>IFERROR(IF(OR(HLOOKUP($A132,'Z-scores'!$C$2:$RO$15,11,FALSE)&gt;3,HLOOKUP($A132,'Z-scores'!$C$2:$RO$15,11,FALSE)&lt;-3),"",'Total-corrected counts'!M132),"")</f>
        <v/>
      </c>
      <c r="N132" s="14" t="str">
        <f>IFERROR(IF(OR(HLOOKUP($A132,'Z-scores'!$C$2:$RO$15,12,FALSE)&gt;3,HLOOKUP($A132,'Z-scores'!$C$2:$RO$15,12,FALSE)&lt;-3),"",'Total-corrected counts'!N132),"")</f>
        <v/>
      </c>
      <c r="O132" s="14" t="str">
        <f>IFERROR(IF(OR(HLOOKUP($A132,'Z-scores'!$C$2:$RO$15,13,FALSE)&gt;3,HLOOKUP($A132,'Z-scores'!$C$2:$RO$15,13,FALSE)&lt;-3),"",'Total-corrected counts'!O132),"")</f>
        <v/>
      </c>
      <c r="P132" s="14" t="str">
        <f>IFERROR(IF(OR(HLOOKUP($A132,'Z-scores'!$C$2:$RO$15,14,FALSE)&gt;3,HLOOKUP($A132,'Z-scores'!$C$2:$RO$15,14,FALSE)&lt;-3),"",'Total-corrected counts'!P132),"")</f>
        <v/>
      </c>
      <c r="Q132">
        <f t="shared" si="8"/>
        <v>1</v>
      </c>
      <c r="R132">
        <f>SUMIFS(Tabel132[Cluster],Tabel132[ID],'Total-corrected counts Z&lt;3'!A132)</f>
        <v>0</v>
      </c>
      <c r="S132" t="str">
        <f t="shared" si="9"/>
        <v/>
      </c>
      <c r="T132" t="str">
        <f t="shared" ref="T132:T195" si="10">IFERROR(AVERAGE(E132:K132),"")</f>
        <v/>
      </c>
      <c r="U132" t="str">
        <f t="shared" ref="U132:U195" si="11">IFERROR(AVERAGE(L132:P132),"")</f>
        <v/>
      </c>
    </row>
    <row r="133" spans="1:21" x14ac:dyDescent="0.25">
      <c r="A133">
        <v>135</v>
      </c>
      <c r="B133" t="s">
        <v>579</v>
      </c>
      <c r="C133">
        <v>92800</v>
      </c>
      <c r="D133">
        <v>370</v>
      </c>
      <c r="E133" s="14" t="str">
        <f>IFERROR(IF(OR(HLOOKUP($A133,'Z-scores'!$C$2:$RO$15,3,FALSE)&gt;3,HLOOKUP($A133,'Z-scores'!$C$2:$RO$15,3,FALSE)&lt;-3),"",'Total-corrected counts'!E133),"")</f>
        <v/>
      </c>
      <c r="F133" s="14" t="str">
        <f>IFERROR(IF(OR(HLOOKUP($A133,'Z-scores'!$C$2:$RO$15,4,FALSE)&gt;3,HLOOKUP($A133,'Z-scores'!$C$2:$RO$15,4,FALSE)&lt;-3),"",'Total-corrected counts'!F133),"")</f>
        <v/>
      </c>
      <c r="G133" s="14" t="str">
        <f>IFERROR(IF(OR(HLOOKUP($A133,'Z-scores'!$C$2:$RO$15,5,FALSE)&gt;3,HLOOKUP($A133,'Z-scores'!$C$2:$RO$15,5,FALSE)&lt;-3),"",'Total-corrected counts'!G133),"")</f>
        <v/>
      </c>
      <c r="H133" s="14" t="str">
        <f>IFERROR(IF(OR(HLOOKUP($A133,'Z-scores'!$C$2:$RO$15,6,FALSE)&gt;3,HLOOKUP($A133,'Z-scores'!$C$2:$RO$15,6,FALSE)&lt;-3),"",'Total-corrected counts'!H133),"")</f>
        <v/>
      </c>
      <c r="I133" s="14" t="str">
        <f>IFERROR(IF(OR(HLOOKUP($A133,'Z-scores'!$C$2:$RO$15,7,FALSE)&gt;3,HLOOKUP($A133,'Z-scores'!$C$2:$RO$15,7,FALSE)&lt;-3),"",'Total-corrected counts'!I133),"")</f>
        <v/>
      </c>
      <c r="J133" s="14" t="str">
        <f>IFERROR(IF(OR(HLOOKUP($A133,'Z-scores'!$C$2:$RO$15,8,FALSE)&gt;3,HLOOKUP($A133,'Z-scores'!$C$2:$RO$15,8,FALSE)&lt;-3),"",'Total-corrected counts'!J133),"")</f>
        <v/>
      </c>
      <c r="K133" s="14" t="str">
        <f>IFERROR(IF(OR(HLOOKUP($A133,'Z-scores'!$C$2:$RO$15,9,FALSE)&gt;3,HLOOKUP($A133,'Z-scores'!$C$2:$RO$15,9,FALSE)&lt;-3),"",'Total-corrected counts'!K133),"")</f>
        <v/>
      </c>
      <c r="L133" s="14" t="str">
        <f>IFERROR(IF(OR(HLOOKUP($A133,'Z-scores'!$C$2:$RO$15,10,FALSE)&gt;3,HLOOKUP($A133,'Z-scores'!$C$2:$RO$15,10,FALSE)&lt;-3),"",'Total-corrected counts'!L133),"")</f>
        <v/>
      </c>
      <c r="M133" s="14" t="str">
        <f>IFERROR(IF(OR(HLOOKUP($A133,'Z-scores'!$C$2:$RO$15,11,FALSE)&gt;3,HLOOKUP($A133,'Z-scores'!$C$2:$RO$15,11,FALSE)&lt;-3),"",'Total-corrected counts'!M133),"")</f>
        <v/>
      </c>
      <c r="N133" s="14" t="str">
        <f>IFERROR(IF(OR(HLOOKUP($A133,'Z-scores'!$C$2:$RO$15,12,FALSE)&gt;3,HLOOKUP($A133,'Z-scores'!$C$2:$RO$15,12,FALSE)&lt;-3),"",'Total-corrected counts'!N133),"")</f>
        <v/>
      </c>
      <c r="O133" s="14" t="str">
        <f>IFERROR(IF(OR(HLOOKUP($A133,'Z-scores'!$C$2:$RO$15,13,FALSE)&gt;3,HLOOKUP($A133,'Z-scores'!$C$2:$RO$15,13,FALSE)&lt;-3),"",'Total-corrected counts'!O133),"")</f>
        <v/>
      </c>
      <c r="P133" s="14" t="str">
        <f>IFERROR(IF(OR(HLOOKUP($A133,'Z-scores'!$C$2:$RO$15,14,FALSE)&gt;3,HLOOKUP($A133,'Z-scores'!$C$2:$RO$15,14,FALSE)&lt;-3),"",'Total-corrected counts'!P133),"")</f>
        <v/>
      </c>
      <c r="Q133">
        <f t="shared" si="8"/>
        <v>1</v>
      </c>
      <c r="R133">
        <f>SUMIFS(Tabel132[Cluster],Tabel132[ID],'Total-corrected counts Z&lt;3'!A133)</f>
        <v>96</v>
      </c>
      <c r="S133" t="str">
        <f t="shared" si="9"/>
        <v/>
      </c>
      <c r="T133" t="str">
        <f t="shared" si="10"/>
        <v/>
      </c>
      <c r="U133" t="str">
        <f t="shared" si="11"/>
        <v/>
      </c>
    </row>
    <row r="134" spans="1:21" x14ac:dyDescent="0.25">
      <c r="A134">
        <v>136</v>
      </c>
      <c r="B134" t="s">
        <v>580</v>
      </c>
      <c r="C134">
        <v>93600</v>
      </c>
      <c r="D134">
        <v>370</v>
      </c>
      <c r="E134" s="14" t="str">
        <f>IFERROR(IF(OR(HLOOKUP($A134,'Z-scores'!$C$2:$RO$15,3,FALSE)&gt;3,HLOOKUP($A134,'Z-scores'!$C$2:$RO$15,3,FALSE)&lt;-3),"",'Total-corrected counts'!E134),"")</f>
        <v/>
      </c>
      <c r="F134" s="14" t="str">
        <f>IFERROR(IF(OR(HLOOKUP($A134,'Z-scores'!$C$2:$RO$15,4,FALSE)&gt;3,HLOOKUP($A134,'Z-scores'!$C$2:$RO$15,4,FALSE)&lt;-3),"",'Total-corrected counts'!F134),"")</f>
        <v/>
      </c>
      <c r="G134" s="14" t="str">
        <f>IFERROR(IF(OR(HLOOKUP($A134,'Z-scores'!$C$2:$RO$15,5,FALSE)&gt;3,HLOOKUP($A134,'Z-scores'!$C$2:$RO$15,5,FALSE)&lt;-3),"",'Total-corrected counts'!G134),"")</f>
        <v/>
      </c>
      <c r="H134" s="14" t="str">
        <f>IFERROR(IF(OR(HLOOKUP($A134,'Z-scores'!$C$2:$RO$15,6,FALSE)&gt;3,HLOOKUP($A134,'Z-scores'!$C$2:$RO$15,6,FALSE)&lt;-3),"",'Total-corrected counts'!H134),"")</f>
        <v/>
      </c>
      <c r="I134" s="14" t="str">
        <f>IFERROR(IF(OR(HLOOKUP($A134,'Z-scores'!$C$2:$RO$15,7,FALSE)&gt;3,HLOOKUP($A134,'Z-scores'!$C$2:$RO$15,7,FALSE)&lt;-3),"",'Total-corrected counts'!I134),"")</f>
        <v/>
      </c>
      <c r="J134" s="14" t="str">
        <f>IFERROR(IF(OR(HLOOKUP($A134,'Z-scores'!$C$2:$RO$15,8,FALSE)&gt;3,HLOOKUP($A134,'Z-scores'!$C$2:$RO$15,8,FALSE)&lt;-3),"",'Total-corrected counts'!J134),"")</f>
        <v/>
      </c>
      <c r="K134" s="14" t="str">
        <f>IFERROR(IF(OR(HLOOKUP($A134,'Z-scores'!$C$2:$RO$15,9,FALSE)&gt;3,HLOOKUP($A134,'Z-scores'!$C$2:$RO$15,9,FALSE)&lt;-3),"",'Total-corrected counts'!K134),"")</f>
        <v/>
      </c>
      <c r="L134" s="14" t="str">
        <f>IFERROR(IF(OR(HLOOKUP($A134,'Z-scores'!$C$2:$RO$15,10,FALSE)&gt;3,HLOOKUP($A134,'Z-scores'!$C$2:$RO$15,10,FALSE)&lt;-3),"",'Total-corrected counts'!L134),"")</f>
        <v/>
      </c>
      <c r="M134" s="14" t="str">
        <f>IFERROR(IF(OR(HLOOKUP($A134,'Z-scores'!$C$2:$RO$15,11,FALSE)&gt;3,HLOOKUP($A134,'Z-scores'!$C$2:$RO$15,11,FALSE)&lt;-3),"",'Total-corrected counts'!M134),"")</f>
        <v/>
      </c>
      <c r="N134" s="14" t="str">
        <f>IFERROR(IF(OR(HLOOKUP($A134,'Z-scores'!$C$2:$RO$15,12,FALSE)&gt;3,HLOOKUP($A134,'Z-scores'!$C$2:$RO$15,12,FALSE)&lt;-3),"",'Total-corrected counts'!N134),"")</f>
        <v/>
      </c>
      <c r="O134" s="14" t="str">
        <f>IFERROR(IF(OR(HLOOKUP($A134,'Z-scores'!$C$2:$RO$15,13,FALSE)&gt;3,HLOOKUP($A134,'Z-scores'!$C$2:$RO$15,13,FALSE)&lt;-3),"",'Total-corrected counts'!O134),"")</f>
        <v/>
      </c>
      <c r="P134" s="14" t="str">
        <f>IFERROR(IF(OR(HLOOKUP($A134,'Z-scores'!$C$2:$RO$15,14,FALSE)&gt;3,HLOOKUP($A134,'Z-scores'!$C$2:$RO$15,14,FALSE)&lt;-3),"",'Total-corrected counts'!P134),"")</f>
        <v/>
      </c>
      <c r="Q134">
        <f t="shared" si="8"/>
        <v>1</v>
      </c>
      <c r="R134">
        <f>SUMIFS(Tabel132[Cluster],Tabel132[ID],'Total-corrected counts Z&lt;3'!A134)</f>
        <v>96</v>
      </c>
      <c r="S134" t="str">
        <f t="shared" si="9"/>
        <v/>
      </c>
      <c r="T134" t="str">
        <f t="shared" si="10"/>
        <v/>
      </c>
      <c r="U134" t="str">
        <f t="shared" si="11"/>
        <v/>
      </c>
    </row>
    <row r="135" spans="1:21" x14ac:dyDescent="0.25">
      <c r="A135">
        <v>137</v>
      </c>
      <c r="B135" t="s">
        <v>581</v>
      </c>
      <c r="C135">
        <v>88500</v>
      </c>
      <c r="D135">
        <v>679</v>
      </c>
      <c r="E135" s="14" t="str">
        <f>IFERROR(IF(OR(HLOOKUP($A135,'Z-scores'!$C$2:$RO$15,3,FALSE)&gt;3,HLOOKUP($A135,'Z-scores'!$C$2:$RO$15,3,FALSE)&lt;-3),"",'Total-corrected counts'!E135),"")</f>
        <v/>
      </c>
      <c r="F135" s="14" t="str">
        <f>IFERROR(IF(OR(HLOOKUP($A135,'Z-scores'!$C$2:$RO$15,4,FALSE)&gt;3,HLOOKUP($A135,'Z-scores'!$C$2:$RO$15,4,FALSE)&lt;-3),"",'Total-corrected counts'!F135),"")</f>
        <v/>
      </c>
      <c r="G135" s="14" t="str">
        <f>IFERROR(IF(OR(HLOOKUP($A135,'Z-scores'!$C$2:$RO$15,5,FALSE)&gt;3,HLOOKUP($A135,'Z-scores'!$C$2:$RO$15,5,FALSE)&lt;-3),"",'Total-corrected counts'!G135),"")</f>
        <v/>
      </c>
      <c r="H135" s="14" t="str">
        <f>IFERROR(IF(OR(HLOOKUP($A135,'Z-scores'!$C$2:$RO$15,6,FALSE)&gt;3,HLOOKUP($A135,'Z-scores'!$C$2:$RO$15,6,FALSE)&lt;-3),"",'Total-corrected counts'!H135),"")</f>
        <v/>
      </c>
      <c r="I135" s="14" t="str">
        <f>IFERROR(IF(OR(HLOOKUP($A135,'Z-scores'!$C$2:$RO$15,7,FALSE)&gt;3,HLOOKUP($A135,'Z-scores'!$C$2:$RO$15,7,FALSE)&lt;-3),"",'Total-corrected counts'!I135),"")</f>
        <v/>
      </c>
      <c r="J135" s="14" t="str">
        <f>IFERROR(IF(OR(HLOOKUP($A135,'Z-scores'!$C$2:$RO$15,8,FALSE)&gt;3,HLOOKUP($A135,'Z-scores'!$C$2:$RO$15,8,FALSE)&lt;-3),"",'Total-corrected counts'!J135),"")</f>
        <v/>
      </c>
      <c r="K135" s="14" t="str">
        <f>IFERROR(IF(OR(HLOOKUP($A135,'Z-scores'!$C$2:$RO$15,9,FALSE)&gt;3,HLOOKUP($A135,'Z-scores'!$C$2:$RO$15,9,FALSE)&lt;-3),"",'Total-corrected counts'!K135),"")</f>
        <v/>
      </c>
      <c r="L135" s="14" t="str">
        <f>IFERROR(IF(OR(HLOOKUP($A135,'Z-scores'!$C$2:$RO$15,10,FALSE)&gt;3,HLOOKUP($A135,'Z-scores'!$C$2:$RO$15,10,FALSE)&lt;-3),"",'Total-corrected counts'!L135),"")</f>
        <v/>
      </c>
      <c r="M135" s="14" t="str">
        <f>IFERROR(IF(OR(HLOOKUP($A135,'Z-scores'!$C$2:$RO$15,11,FALSE)&gt;3,HLOOKUP($A135,'Z-scores'!$C$2:$RO$15,11,FALSE)&lt;-3),"",'Total-corrected counts'!M135),"")</f>
        <v/>
      </c>
      <c r="N135" s="14" t="str">
        <f>IFERROR(IF(OR(HLOOKUP($A135,'Z-scores'!$C$2:$RO$15,12,FALSE)&gt;3,HLOOKUP($A135,'Z-scores'!$C$2:$RO$15,12,FALSE)&lt;-3),"",'Total-corrected counts'!N135),"")</f>
        <v/>
      </c>
      <c r="O135" s="14" t="str">
        <f>IFERROR(IF(OR(HLOOKUP($A135,'Z-scores'!$C$2:$RO$15,13,FALSE)&gt;3,HLOOKUP($A135,'Z-scores'!$C$2:$RO$15,13,FALSE)&lt;-3),"",'Total-corrected counts'!O135),"")</f>
        <v/>
      </c>
      <c r="P135" s="14" t="str">
        <f>IFERROR(IF(OR(HLOOKUP($A135,'Z-scores'!$C$2:$RO$15,14,FALSE)&gt;3,HLOOKUP($A135,'Z-scores'!$C$2:$RO$15,14,FALSE)&lt;-3),"",'Total-corrected counts'!P135),"")</f>
        <v/>
      </c>
      <c r="Q135">
        <f t="shared" si="8"/>
        <v>1</v>
      </c>
      <c r="R135">
        <f>SUMIFS(Tabel132[Cluster],Tabel132[ID],'Total-corrected counts Z&lt;3'!A135)</f>
        <v>95</v>
      </c>
      <c r="S135" t="str">
        <f t="shared" si="9"/>
        <v/>
      </c>
      <c r="T135" t="str">
        <f t="shared" si="10"/>
        <v/>
      </c>
      <c r="U135" t="str">
        <f t="shared" si="11"/>
        <v/>
      </c>
    </row>
    <row r="136" spans="1:21" x14ac:dyDescent="0.25">
      <c r="A136">
        <v>138</v>
      </c>
      <c r="B136" t="s">
        <v>582</v>
      </c>
      <c r="C136">
        <v>65700</v>
      </c>
      <c r="D136">
        <v>856</v>
      </c>
      <c r="E136" s="14" t="str">
        <f>IFERROR(IF(OR(HLOOKUP($A136,'Z-scores'!$C$2:$RO$15,3,FALSE)&gt;3,HLOOKUP($A136,'Z-scores'!$C$2:$RO$15,3,FALSE)&lt;-3),"",'Total-corrected counts'!E136),"")</f>
        <v/>
      </c>
      <c r="F136" s="14" t="str">
        <f>IFERROR(IF(OR(HLOOKUP($A136,'Z-scores'!$C$2:$RO$15,4,FALSE)&gt;3,HLOOKUP($A136,'Z-scores'!$C$2:$RO$15,4,FALSE)&lt;-3),"",'Total-corrected counts'!F136),"")</f>
        <v/>
      </c>
      <c r="G136" s="14" t="str">
        <f>IFERROR(IF(OR(HLOOKUP($A136,'Z-scores'!$C$2:$RO$15,5,FALSE)&gt;3,HLOOKUP($A136,'Z-scores'!$C$2:$RO$15,5,FALSE)&lt;-3),"",'Total-corrected counts'!G136),"")</f>
        <v/>
      </c>
      <c r="H136" s="14" t="str">
        <f>IFERROR(IF(OR(HLOOKUP($A136,'Z-scores'!$C$2:$RO$15,6,FALSE)&gt;3,HLOOKUP($A136,'Z-scores'!$C$2:$RO$15,6,FALSE)&lt;-3),"",'Total-corrected counts'!H136),"")</f>
        <v/>
      </c>
      <c r="I136" s="14" t="str">
        <f>IFERROR(IF(OR(HLOOKUP($A136,'Z-scores'!$C$2:$RO$15,7,FALSE)&gt;3,HLOOKUP($A136,'Z-scores'!$C$2:$RO$15,7,FALSE)&lt;-3),"",'Total-corrected counts'!I136),"")</f>
        <v/>
      </c>
      <c r="J136" s="14" t="str">
        <f>IFERROR(IF(OR(HLOOKUP($A136,'Z-scores'!$C$2:$RO$15,8,FALSE)&gt;3,HLOOKUP($A136,'Z-scores'!$C$2:$RO$15,8,FALSE)&lt;-3),"",'Total-corrected counts'!J136),"")</f>
        <v/>
      </c>
      <c r="K136" s="14" t="str">
        <f>IFERROR(IF(OR(HLOOKUP($A136,'Z-scores'!$C$2:$RO$15,9,FALSE)&gt;3,HLOOKUP($A136,'Z-scores'!$C$2:$RO$15,9,FALSE)&lt;-3),"",'Total-corrected counts'!K136),"")</f>
        <v/>
      </c>
      <c r="L136" s="14" t="str">
        <f>IFERROR(IF(OR(HLOOKUP($A136,'Z-scores'!$C$2:$RO$15,10,FALSE)&gt;3,HLOOKUP($A136,'Z-scores'!$C$2:$RO$15,10,FALSE)&lt;-3),"",'Total-corrected counts'!L136),"")</f>
        <v/>
      </c>
      <c r="M136" s="14" t="str">
        <f>IFERROR(IF(OR(HLOOKUP($A136,'Z-scores'!$C$2:$RO$15,11,FALSE)&gt;3,HLOOKUP($A136,'Z-scores'!$C$2:$RO$15,11,FALSE)&lt;-3),"",'Total-corrected counts'!M136),"")</f>
        <v/>
      </c>
      <c r="N136" s="14" t="str">
        <f>IFERROR(IF(OR(HLOOKUP($A136,'Z-scores'!$C$2:$RO$15,12,FALSE)&gt;3,HLOOKUP($A136,'Z-scores'!$C$2:$RO$15,12,FALSE)&lt;-3),"",'Total-corrected counts'!N136),"")</f>
        <v/>
      </c>
      <c r="O136" s="14" t="str">
        <f>IFERROR(IF(OR(HLOOKUP($A136,'Z-scores'!$C$2:$RO$15,13,FALSE)&gt;3,HLOOKUP($A136,'Z-scores'!$C$2:$RO$15,13,FALSE)&lt;-3),"",'Total-corrected counts'!O136),"")</f>
        <v/>
      </c>
      <c r="P136" s="14" t="str">
        <f>IFERROR(IF(OR(HLOOKUP($A136,'Z-scores'!$C$2:$RO$15,14,FALSE)&gt;3,HLOOKUP($A136,'Z-scores'!$C$2:$RO$15,14,FALSE)&lt;-3),"",'Total-corrected counts'!P136),"")</f>
        <v/>
      </c>
      <c r="Q136">
        <f t="shared" si="8"/>
        <v>1</v>
      </c>
      <c r="R136">
        <f>SUMIFS(Tabel132[Cluster],Tabel132[ID],'Total-corrected counts Z&lt;3'!A136)</f>
        <v>78</v>
      </c>
      <c r="S136" t="str">
        <f t="shared" si="9"/>
        <v/>
      </c>
      <c r="T136" t="str">
        <f t="shared" si="10"/>
        <v/>
      </c>
      <c r="U136" t="str">
        <f t="shared" si="11"/>
        <v/>
      </c>
    </row>
    <row r="137" spans="1:21" x14ac:dyDescent="0.25">
      <c r="A137">
        <v>139</v>
      </c>
      <c r="B137" t="s">
        <v>583</v>
      </c>
      <c r="C137">
        <v>42200</v>
      </c>
      <c r="D137">
        <v>918</v>
      </c>
      <c r="E137" s="14" t="str">
        <f>IFERROR(IF(OR(HLOOKUP($A137,'Z-scores'!$C$2:$RO$15,3,FALSE)&gt;3,HLOOKUP($A137,'Z-scores'!$C$2:$RO$15,3,FALSE)&lt;-3),"",'Total-corrected counts'!E137),"")</f>
        <v/>
      </c>
      <c r="F137" s="14" t="str">
        <f>IFERROR(IF(OR(HLOOKUP($A137,'Z-scores'!$C$2:$RO$15,4,FALSE)&gt;3,HLOOKUP($A137,'Z-scores'!$C$2:$RO$15,4,FALSE)&lt;-3),"",'Total-corrected counts'!F137),"")</f>
        <v/>
      </c>
      <c r="G137" s="14" t="str">
        <f>IFERROR(IF(OR(HLOOKUP($A137,'Z-scores'!$C$2:$RO$15,5,FALSE)&gt;3,HLOOKUP($A137,'Z-scores'!$C$2:$RO$15,5,FALSE)&lt;-3),"",'Total-corrected counts'!G137),"")</f>
        <v/>
      </c>
      <c r="H137" s="14" t="str">
        <f>IFERROR(IF(OR(HLOOKUP($A137,'Z-scores'!$C$2:$RO$15,6,FALSE)&gt;3,HLOOKUP($A137,'Z-scores'!$C$2:$RO$15,6,FALSE)&lt;-3),"",'Total-corrected counts'!H137),"")</f>
        <v/>
      </c>
      <c r="I137" s="14" t="str">
        <f>IFERROR(IF(OR(HLOOKUP($A137,'Z-scores'!$C$2:$RO$15,7,FALSE)&gt;3,HLOOKUP($A137,'Z-scores'!$C$2:$RO$15,7,FALSE)&lt;-3),"",'Total-corrected counts'!I137),"")</f>
        <v/>
      </c>
      <c r="J137" s="14" t="str">
        <f>IFERROR(IF(OR(HLOOKUP($A137,'Z-scores'!$C$2:$RO$15,8,FALSE)&gt;3,HLOOKUP($A137,'Z-scores'!$C$2:$RO$15,8,FALSE)&lt;-3),"",'Total-corrected counts'!J137),"")</f>
        <v/>
      </c>
      <c r="K137" s="14" t="str">
        <f>IFERROR(IF(OR(HLOOKUP($A137,'Z-scores'!$C$2:$RO$15,9,FALSE)&gt;3,HLOOKUP($A137,'Z-scores'!$C$2:$RO$15,9,FALSE)&lt;-3),"",'Total-corrected counts'!K137),"")</f>
        <v/>
      </c>
      <c r="L137" s="14" t="str">
        <f>IFERROR(IF(OR(HLOOKUP($A137,'Z-scores'!$C$2:$RO$15,10,FALSE)&gt;3,HLOOKUP($A137,'Z-scores'!$C$2:$RO$15,10,FALSE)&lt;-3),"",'Total-corrected counts'!L137),"")</f>
        <v/>
      </c>
      <c r="M137" s="14" t="str">
        <f>IFERROR(IF(OR(HLOOKUP($A137,'Z-scores'!$C$2:$RO$15,11,FALSE)&gt;3,HLOOKUP($A137,'Z-scores'!$C$2:$RO$15,11,FALSE)&lt;-3),"",'Total-corrected counts'!M137),"")</f>
        <v/>
      </c>
      <c r="N137" s="14" t="str">
        <f>IFERROR(IF(OR(HLOOKUP($A137,'Z-scores'!$C$2:$RO$15,12,FALSE)&gt;3,HLOOKUP($A137,'Z-scores'!$C$2:$RO$15,12,FALSE)&lt;-3),"",'Total-corrected counts'!N137),"")</f>
        <v/>
      </c>
      <c r="O137" s="14" t="str">
        <f>IFERROR(IF(OR(HLOOKUP($A137,'Z-scores'!$C$2:$RO$15,13,FALSE)&gt;3,HLOOKUP($A137,'Z-scores'!$C$2:$RO$15,13,FALSE)&lt;-3),"",'Total-corrected counts'!O137),"")</f>
        <v/>
      </c>
      <c r="P137" s="14" t="str">
        <f>IFERROR(IF(OR(HLOOKUP($A137,'Z-scores'!$C$2:$RO$15,14,FALSE)&gt;3,HLOOKUP($A137,'Z-scores'!$C$2:$RO$15,14,FALSE)&lt;-3),"",'Total-corrected counts'!P137),"")</f>
        <v/>
      </c>
      <c r="Q137">
        <f t="shared" si="8"/>
        <v>1</v>
      </c>
      <c r="R137">
        <f>SUMIFS(Tabel132[Cluster],Tabel132[ID],'Total-corrected counts Z&lt;3'!A137)</f>
        <v>54</v>
      </c>
      <c r="S137" t="str">
        <f t="shared" si="9"/>
        <v/>
      </c>
      <c r="T137" t="str">
        <f t="shared" si="10"/>
        <v/>
      </c>
      <c r="U137" t="str">
        <f t="shared" si="11"/>
        <v/>
      </c>
    </row>
    <row r="138" spans="1:21" x14ac:dyDescent="0.25">
      <c r="A138">
        <v>140</v>
      </c>
      <c r="B138" t="s">
        <v>62</v>
      </c>
      <c r="C138">
        <v>116600</v>
      </c>
      <c r="D138">
        <v>73</v>
      </c>
      <c r="E138" s="14">
        <f>IFERROR(IF(OR(HLOOKUP($A138,'Z-scores'!$C$2:$RO$15,3,FALSE)&gt;3,HLOOKUP($A138,'Z-scores'!$C$2:$RO$15,3,FALSE)&lt;-3),"",'Total-corrected counts'!E138),"")</f>
        <v>8.13429488445815E-2</v>
      </c>
      <c r="F138" s="14">
        <f>IFERROR(IF(OR(HLOOKUP($A138,'Z-scores'!$C$2:$RO$15,4,FALSE)&gt;3,HLOOKUP($A138,'Z-scores'!$C$2:$RO$15,4,FALSE)&lt;-3),"",'Total-corrected counts'!F138),"")</f>
        <v>0</v>
      </c>
      <c r="G138" s="14">
        <f>IFERROR(IF(OR(HLOOKUP($A138,'Z-scores'!$C$2:$RO$15,5,FALSE)&gt;3,HLOOKUP($A138,'Z-scores'!$C$2:$RO$15,5,FALSE)&lt;-3),"",'Total-corrected counts'!G138),"")</f>
        <v>0</v>
      </c>
      <c r="H138" s="14">
        <f>IFERROR(IF(OR(HLOOKUP($A138,'Z-scores'!$C$2:$RO$15,6,FALSE)&gt;3,HLOOKUP($A138,'Z-scores'!$C$2:$RO$15,6,FALSE)&lt;-3),"",'Total-corrected counts'!H138),"")</f>
        <v>0</v>
      </c>
      <c r="I138" s="14">
        <f>IFERROR(IF(OR(HLOOKUP($A138,'Z-scores'!$C$2:$RO$15,7,FALSE)&gt;3,HLOOKUP($A138,'Z-scores'!$C$2:$RO$15,7,FALSE)&lt;-3),"",'Total-corrected counts'!I138),"")</f>
        <v>0</v>
      </c>
      <c r="J138" s="14">
        <f>IFERROR(IF(OR(HLOOKUP($A138,'Z-scores'!$C$2:$RO$15,8,FALSE)&gt;3,HLOOKUP($A138,'Z-scores'!$C$2:$RO$15,8,FALSE)&lt;-3),"",'Total-corrected counts'!J138),"")</f>
        <v>0</v>
      </c>
      <c r="K138" s="14">
        <f>IFERROR(IF(OR(HLOOKUP($A138,'Z-scores'!$C$2:$RO$15,9,FALSE)&gt;3,HLOOKUP($A138,'Z-scores'!$C$2:$RO$15,9,FALSE)&lt;-3),"",'Total-corrected counts'!K138),"")</f>
        <v>0</v>
      </c>
      <c r="L138" s="14">
        <f>IFERROR(IF(OR(HLOOKUP($A138,'Z-scores'!$C$2:$RO$15,10,FALSE)&gt;3,HLOOKUP($A138,'Z-scores'!$C$2:$RO$15,10,FALSE)&lt;-3),"",'Total-corrected counts'!L138),"")</f>
        <v>4.0310796239002709E-2</v>
      </c>
      <c r="M138" s="14">
        <f>IFERROR(IF(OR(HLOOKUP($A138,'Z-scores'!$C$2:$RO$15,11,FALSE)&gt;3,HLOOKUP($A138,'Z-scores'!$C$2:$RO$15,11,FALSE)&lt;-3),"",'Total-corrected counts'!M138),"")</f>
        <v>8.1776345783100515E-2</v>
      </c>
      <c r="N138" s="14">
        <f>IFERROR(IF(OR(HLOOKUP($A138,'Z-scores'!$C$2:$RO$15,12,FALSE)&gt;3,HLOOKUP($A138,'Z-scores'!$C$2:$RO$15,12,FALSE)&lt;-3),"",'Total-corrected counts'!N138),"")</f>
        <v>0</v>
      </c>
      <c r="O138" s="14">
        <f>IFERROR(IF(OR(HLOOKUP($A138,'Z-scores'!$C$2:$RO$15,13,FALSE)&gt;3,HLOOKUP($A138,'Z-scores'!$C$2:$RO$15,13,FALSE)&lt;-3),"",'Total-corrected counts'!O138),"")</f>
        <v>0</v>
      </c>
      <c r="P138" s="14" t="str">
        <f>IFERROR(IF(OR(HLOOKUP($A138,'Z-scores'!$C$2:$RO$15,14,FALSE)&gt;3,HLOOKUP($A138,'Z-scores'!$C$2:$RO$15,14,FALSE)&lt;-3),"",'Total-corrected counts'!P138),"")</f>
        <v/>
      </c>
      <c r="Q138">
        <f t="shared" si="8"/>
        <v>1</v>
      </c>
      <c r="R138">
        <f>SUMIFS(Tabel132[Cluster],Tabel132[ID],'Total-corrected counts Z&lt;3'!A138)</f>
        <v>0</v>
      </c>
      <c r="S138">
        <f t="shared" si="9"/>
        <v>0.39497595269054142</v>
      </c>
      <c r="T138">
        <f t="shared" si="10"/>
        <v>1.1620421263511644E-2</v>
      </c>
      <c r="U138">
        <f t="shared" si="11"/>
        <v>3.0521785505525804E-2</v>
      </c>
    </row>
    <row r="139" spans="1:21" x14ac:dyDescent="0.25">
      <c r="A139">
        <v>141</v>
      </c>
      <c r="B139" t="s">
        <v>584</v>
      </c>
      <c r="C139">
        <v>71900</v>
      </c>
      <c r="D139">
        <v>1097</v>
      </c>
      <c r="E139" s="14" t="str">
        <f>IFERROR(IF(OR(HLOOKUP($A139,'Z-scores'!$C$2:$RO$15,3,FALSE)&gt;3,HLOOKUP($A139,'Z-scores'!$C$2:$RO$15,3,FALSE)&lt;-3),"",'Total-corrected counts'!E139),"")</f>
        <v/>
      </c>
      <c r="F139" s="14" t="str">
        <f>IFERROR(IF(OR(HLOOKUP($A139,'Z-scores'!$C$2:$RO$15,4,FALSE)&gt;3,HLOOKUP($A139,'Z-scores'!$C$2:$RO$15,4,FALSE)&lt;-3),"",'Total-corrected counts'!F139),"")</f>
        <v/>
      </c>
      <c r="G139" s="14" t="str">
        <f>IFERROR(IF(OR(HLOOKUP($A139,'Z-scores'!$C$2:$RO$15,5,FALSE)&gt;3,HLOOKUP($A139,'Z-scores'!$C$2:$RO$15,5,FALSE)&lt;-3),"",'Total-corrected counts'!G139),"")</f>
        <v/>
      </c>
      <c r="H139" s="14" t="str">
        <f>IFERROR(IF(OR(HLOOKUP($A139,'Z-scores'!$C$2:$RO$15,6,FALSE)&gt;3,HLOOKUP($A139,'Z-scores'!$C$2:$RO$15,6,FALSE)&lt;-3),"",'Total-corrected counts'!H139),"")</f>
        <v/>
      </c>
      <c r="I139" s="14" t="str">
        <f>IFERROR(IF(OR(HLOOKUP($A139,'Z-scores'!$C$2:$RO$15,7,FALSE)&gt;3,HLOOKUP($A139,'Z-scores'!$C$2:$RO$15,7,FALSE)&lt;-3),"",'Total-corrected counts'!I139),"")</f>
        <v/>
      </c>
      <c r="J139" s="14" t="str">
        <f>IFERROR(IF(OR(HLOOKUP($A139,'Z-scores'!$C$2:$RO$15,8,FALSE)&gt;3,HLOOKUP($A139,'Z-scores'!$C$2:$RO$15,8,FALSE)&lt;-3),"",'Total-corrected counts'!J139),"")</f>
        <v/>
      </c>
      <c r="K139" s="14" t="str">
        <f>IFERROR(IF(OR(HLOOKUP($A139,'Z-scores'!$C$2:$RO$15,9,FALSE)&gt;3,HLOOKUP($A139,'Z-scores'!$C$2:$RO$15,9,FALSE)&lt;-3),"",'Total-corrected counts'!K139),"")</f>
        <v/>
      </c>
      <c r="L139" s="14" t="str">
        <f>IFERROR(IF(OR(HLOOKUP($A139,'Z-scores'!$C$2:$RO$15,10,FALSE)&gt;3,HLOOKUP($A139,'Z-scores'!$C$2:$RO$15,10,FALSE)&lt;-3),"",'Total-corrected counts'!L139),"")</f>
        <v/>
      </c>
      <c r="M139" s="14" t="str">
        <f>IFERROR(IF(OR(HLOOKUP($A139,'Z-scores'!$C$2:$RO$15,11,FALSE)&gt;3,HLOOKUP($A139,'Z-scores'!$C$2:$RO$15,11,FALSE)&lt;-3),"",'Total-corrected counts'!M139),"")</f>
        <v/>
      </c>
      <c r="N139" s="14" t="str">
        <f>IFERROR(IF(OR(HLOOKUP($A139,'Z-scores'!$C$2:$RO$15,12,FALSE)&gt;3,HLOOKUP($A139,'Z-scores'!$C$2:$RO$15,12,FALSE)&lt;-3),"",'Total-corrected counts'!N139),"")</f>
        <v/>
      </c>
      <c r="O139" s="14" t="str">
        <f>IFERROR(IF(OR(HLOOKUP($A139,'Z-scores'!$C$2:$RO$15,13,FALSE)&gt;3,HLOOKUP($A139,'Z-scores'!$C$2:$RO$15,13,FALSE)&lt;-3),"",'Total-corrected counts'!O139),"")</f>
        <v/>
      </c>
      <c r="P139" s="14" t="str">
        <f>IFERROR(IF(OR(HLOOKUP($A139,'Z-scores'!$C$2:$RO$15,14,FALSE)&gt;3,HLOOKUP($A139,'Z-scores'!$C$2:$RO$15,14,FALSE)&lt;-3),"",'Total-corrected counts'!P139),"")</f>
        <v/>
      </c>
      <c r="Q139">
        <f t="shared" si="8"/>
        <v>1</v>
      </c>
      <c r="R139">
        <f>SUMIFS(Tabel132[Cluster],Tabel132[ID],'Total-corrected counts Z&lt;3'!A139)</f>
        <v>83</v>
      </c>
      <c r="S139" t="str">
        <f t="shared" si="9"/>
        <v/>
      </c>
      <c r="T139" t="str">
        <f t="shared" si="10"/>
        <v/>
      </c>
      <c r="U139" t="str">
        <f t="shared" si="11"/>
        <v/>
      </c>
    </row>
    <row r="140" spans="1:21" x14ac:dyDescent="0.25">
      <c r="A140">
        <v>142</v>
      </c>
      <c r="B140" t="s">
        <v>585</v>
      </c>
      <c r="C140">
        <v>108700</v>
      </c>
      <c r="D140">
        <v>760</v>
      </c>
      <c r="E140" s="14" t="str">
        <f>IFERROR(IF(OR(HLOOKUP($A140,'Z-scores'!$C$2:$RO$15,3,FALSE)&gt;3,HLOOKUP($A140,'Z-scores'!$C$2:$RO$15,3,FALSE)&lt;-3),"",'Total-corrected counts'!E140),"")</f>
        <v/>
      </c>
      <c r="F140" s="14" t="str">
        <f>IFERROR(IF(OR(HLOOKUP($A140,'Z-scores'!$C$2:$RO$15,4,FALSE)&gt;3,HLOOKUP($A140,'Z-scores'!$C$2:$RO$15,4,FALSE)&lt;-3),"",'Total-corrected counts'!F140),"")</f>
        <v/>
      </c>
      <c r="G140" s="14" t="str">
        <f>IFERROR(IF(OR(HLOOKUP($A140,'Z-scores'!$C$2:$RO$15,5,FALSE)&gt;3,HLOOKUP($A140,'Z-scores'!$C$2:$RO$15,5,FALSE)&lt;-3),"",'Total-corrected counts'!G140),"")</f>
        <v/>
      </c>
      <c r="H140" s="14" t="str">
        <f>IFERROR(IF(OR(HLOOKUP($A140,'Z-scores'!$C$2:$RO$15,6,FALSE)&gt;3,HLOOKUP($A140,'Z-scores'!$C$2:$RO$15,6,FALSE)&lt;-3),"",'Total-corrected counts'!H140),"")</f>
        <v/>
      </c>
      <c r="I140" s="14" t="str">
        <f>IFERROR(IF(OR(HLOOKUP($A140,'Z-scores'!$C$2:$RO$15,7,FALSE)&gt;3,HLOOKUP($A140,'Z-scores'!$C$2:$RO$15,7,FALSE)&lt;-3),"",'Total-corrected counts'!I140),"")</f>
        <v/>
      </c>
      <c r="J140" s="14" t="str">
        <f>IFERROR(IF(OR(HLOOKUP($A140,'Z-scores'!$C$2:$RO$15,8,FALSE)&gt;3,HLOOKUP($A140,'Z-scores'!$C$2:$RO$15,8,FALSE)&lt;-3),"",'Total-corrected counts'!J140),"")</f>
        <v/>
      </c>
      <c r="K140" s="14" t="str">
        <f>IFERROR(IF(OR(HLOOKUP($A140,'Z-scores'!$C$2:$RO$15,9,FALSE)&gt;3,HLOOKUP($A140,'Z-scores'!$C$2:$RO$15,9,FALSE)&lt;-3),"",'Total-corrected counts'!K140),"")</f>
        <v/>
      </c>
      <c r="L140" s="14" t="str">
        <f>IFERROR(IF(OR(HLOOKUP($A140,'Z-scores'!$C$2:$RO$15,10,FALSE)&gt;3,HLOOKUP($A140,'Z-scores'!$C$2:$RO$15,10,FALSE)&lt;-3),"",'Total-corrected counts'!L140),"")</f>
        <v/>
      </c>
      <c r="M140" s="14" t="str">
        <f>IFERROR(IF(OR(HLOOKUP($A140,'Z-scores'!$C$2:$RO$15,11,FALSE)&gt;3,HLOOKUP($A140,'Z-scores'!$C$2:$RO$15,11,FALSE)&lt;-3),"",'Total-corrected counts'!M140),"")</f>
        <v/>
      </c>
      <c r="N140" s="14" t="str">
        <f>IFERROR(IF(OR(HLOOKUP($A140,'Z-scores'!$C$2:$RO$15,12,FALSE)&gt;3,HLOOKUP($A140,'Z-scores'!$C$2:$RO$15,12,FALSE)&lt;-3),"",'Total-corrected counts'!N140),"")</f>
        <v/>
      </c>
      <c r="O140" s="14" t="str">
        <f>IFERROR(IF(OR(HLOOKUP($A140,'Z-scores'!$C$2:$RO$15,13,FALSE)&gt;3,HLOOKUP($A140,'Z-scores'!$C$2:$RO$15,13,FALSE)&lt;-3),"",'Total-corrected counts'!O140),"")</f>
        <v/>
      </c>
      <c r="P140" s="14" t="str">
        <f>IFERROR(IF(OR(HLOOKUP($A140,'Z-scores'!$C$2:$RO$15,14,FALSE)&gt;3,HLOOKUP($A140,'Z-scores'!$C$2:$RO$15,14,FALSE)&lt;-3),"",'Total-corrected counts'!P140),"")</f>
        <v/>
      </c>
      <c r="Q140">
        <f t="shared" si="8"/>
        <v>1</v>
      </c>
      <c r="R140">
        <f>SUMIFS(Tabel132[Cluster],Tabel132[ID],'Total-corrected counts Z&lt;3'!A140)</f>
        <v>0</v>
      </c>
      <c r="S140" t="str">
        <f t="shared" si="9"/>
        <v/>
      </c>
      <c r="T140" t="str">
        <f t="shared" si="10"/>
        <v/>
      </c>
      <c r="U140" t="str">
        <f t="shared" si="11"/>
        <v/>
      </c>
    </row>
    <row r="141" spans="1:21" x14ac:dyDescent="0.25">
      <c r="A141">
        <v>143</v>
      </c>
      <c r="B141" t="s">
        <v>586</v>
      </c>
      <c r="C141">
        <v>93000</v>
      </c>
      <c r="D141">
        <v>135</v>
      </c>
      <c r="E141" s="14" t="str">
        <f>IFERROR(IF(OR(HLOOKUP($A141,'Z-scores'!$C$2:$RO$15,3,FALSE)&gt;3,HLOOKUP($A141,'Z-scores'!$C$2:$RO$15,3,FALSE)&lt;-3),"",'Total-corrected counts'!E141),"")</f>
        <v/>
      </c>
      <c r="F141" s="14" t="str">
        <f>IFERROR(IF(OR(HLOOKUP($A141,'Z-scores'!$C$2:$RO$15,4,FALSE)&gt;3,HLOOKUP($A141,'Z-scores'!$C$2:$RO$15,4,FALSE)&lt;-3),"",'Total-corrected counts'!F141),"")</f>
        <v/>
      </c>
      <c r="G141" s="14" t="str">
        <f>IFERROR(IF(OR(HLOOKUP($A141,'Z-scores'!$C$2:$RO$15,5,FALSE)&gt;3,HLOOKUP($A141,'Z-scores'!$C$2:$RO$15,5,FALSE)&lt;-3),"",'Total-corrected counts'!G141),"")</f>
        <v/>
      </c>
      <c r="H141" s="14" t="str">
        <f>IFERROR(IF(OR(HLOOKUP($A141,'Z-scores'!$C$2:$RO$15,6,FALSE)&gt;3,HLOOKUP($A141,'Z-scores'!$C$2:$RO$15,6,FALSE)&lt;-3),"",'Total-corrected counts'!H141),"")</f>
        <v/>
      </c>
      <c r="I141" s="14" t="str">
        <f>IFERROR(IF(OR(HLOOKUP($A141,'Z-scores'!$C$2:$RO$15,7,FALSE)&gt;3,HLOOKUP($A141,'Z-scores'!$C$2:$RO$15,7,FALSE)&lt;-3),"",'Total-corrected counts'!I141),"")</f>
        <v/>
      </c>
      <c r="J141" s="14" t="str">
        <f>IFERROR(IF(OR(HLOOKUP($A141,'Z-scores'!$C$2:$RO$15,8,FALSE)&gt;3,HLOOKUP($A141,'Z-scores'!$C$2:$RO$15,8,FALSE)&lt;-3),"",'Total-corrected counts'!J141),"")</f>
        <v/>
      </c>
      <c r="K141" s="14" t="str">
        <f>IFERROR(IF(OR(HLOOKUP($A141,'Z-scores'!$C$2:$RO$15,9,FALSE)&gt;3,HLOOKUP($A141,'Z-scores'!$C$2:$RO$15,9,FALSE)&lt;-3),"",'Total-corrected counts'!K141),"")</f>
        <v/>
      </c>
      <c r="L141" s="14" t="str">
        <f>IFERROR(IF(OR(HLOOKUP($A141,'Z-scores'!$C$2:$RO$15,10,FALSE)&gt;3,HLOOKUP($A141,'Z-scores'!$C$2:$RO$15,10,FALSE)&lt;-3),"",'Total-corrected counts'!L141),"")</f>
        <v/>
      </c>
      <c r="M141" s="14" t="str">
        <f>IFERROR(IF(OR(HLOOKUP($A141,'Z-scores'!$C$2:$RO$15,11,FALSE)&gt;3,HLOOKUP($A141,'Z-scores'!$C$2:$RO$15,11,FALSE)&lt;-3),"",'Total-corrected counts'!M141),"")</f>
        <v/>
      </c>
      <c r="N141" s="14" t="str">
        <f>IFERROR(IF(OR(HLOOKUP($A141,'Z-scores'!$C$2:$RO$15,12,FALSE)&gt;3,HLOOKUP($A141,'Z-scores'!$C$2:$RO$15,12,FALSE)&lt;-3),"",'Total-corrected counts'!N141),"")</f>
        <v/>
      </c>
      <c r="O141" s="14" t="str">
        <f>IFERROR(IF(OR(HLOOKUP($A141,'Z-scores'!$C$2:$RO$15,13,FALSE)&gt;3,HLOOKUP($A141,'Z-scores'!$C$2:$RO$15,13,FALSE)&lt;-3),"",'Total-corrected counts'!O141),"")</f>
        <v/>
      </c>
      <c r="P141" s="14" t="str">
        <f>IFERROR(IF(OR(HLOOKUP($A141,'Z-scores'!$C$2:$RO$15,14,FALSE)&gt;3,HLOOKUP($A141,'Z-scores'!$C$2:$RO$15,14,FALSE)&lt;-3),"",'Total-corrected counts'!P141),"")</f>
        <v/>
      </c>
      <c r="Q141">
        <f t="shared" si="8"/>
        <v>1</v>
      </c>
      <c r="R141">
        <f>SUMIFS(Tabel132[Cluster],Tabel132[ID],'Total-corrected counts Z&lt;3'!A141)</f>
        <v>96</v>
      </c>
      <c r="S141" t="str">
        <f t="shared" si="9"/>
        <v/>
      </c>
      <c r="T141" t="str">
        <f t="shared" si="10"/>
        <v/>
      </c>
      <c r="U141" t="str">
        <f t="shared" si="11"/>
        <v/>
      </c>
    </row>
    <row r="142" spans="1:21" x14ac:dyDescent="0.25">
      <c r="A142">
        <v>144</v>
      </c>
      <c r="B142" t="s">
        <v>587</v>
      </c>
      <c r="C142">
        <v>48900</v>
      </c>
      <c r="D142">
        <v>754</v>
      </c>
      <c r="E142" s="14" t="str">
        <f>IFERROR(IF(OR(HLOOKUP($A142,'Z-scores'!$C$2:$RO$15,3,FALSE)&gt;3,HLOOKUP($A142,'Z-scores'!$C$2:$RO$15,3,FALSE)&lt;-3),"",'Total-corrected counts'!E142),"")</f>
        <v/>
      </c>
      <c r="F142" s="14" t="str">
        <f>IFERROR(IF(OR(HLOOKUP($A142,'Z-scores'!$C$2:$RO$15,4,FALSE)&gt;3,HLOOKUP($A142,'Z-scores'!$C$2:$RO$15,4,FALSE)&lt;-3),"",'Total-corrected counts'!F142),"")</f>
        <v/>
      </c>
      <c r="G142" s="14" t="str">
        <f>IFERROR(IF(OR(HLOOKUP($A142,'Z-scores'!$C$2:$RO$15,5,FALSE)&gt;3,HLOOKUP($A142,'Z-scores'!$C$2:$RO$15,5,FALSE)&lt;-3),"",'Total-corrected counts'!G142),"")</f>
        <v/>
      </c>
      <c r="H142" s="14" t="str">
        <f>IFERROR(IF(OR(HLOOKUP($A142,'Z-scores'!$C$2:$RO$15,6,FALSE)&gt;3,HLOOKUP($A142,'Z-scores'!$C$2:$RO$15,6,FALSE)&lt;-3),"",'Total-corrected counts'!H142),"")</f>
        <v/>
      </c>
      <c r="I142" s="14" t="str">
        <f>IFERROR(IF(OR(HLOOKUP($A142,'Z-scores'!$C$2:$RO$15,7,FALSE)&gt;3,HLOOKUP($A142,'Z-scores'!$C$2:$RO$15,7,FALSE)&lt;-3),"",'Total-corrected counts'!I142),"")</f>
        <v/>
      </c>
      <c r="J142" s="14" t="str">
        <f>IFERROR(IF(OR(HLOOKUP($A142,'Z-scores'!$C$2:$RO$15,8,FALSE)&gt;3,HLOOKUP($A142,'Z-scores'!$C$2:$RO$15,8,FALSE)&lt;-3),"",'Total-corrected counts'!J142),"")</f>
        <v/>
      </c>
      <c r="K142" s="14" t="str">
        <f>IFERROR(IF(OR(HLOOKUP($A142,'Z-scores'!$C$2:$RO$15,9,FALSE)&gt;3,HLOOKUP($A142,'Z-scores'!$C$2:$RO$15,9,FALSE)&lt;-3),"",'Total-corrected counts'!K142),"")</f>
        <v/>
      </c>
      <c r="L142" s="14" t="str">
        <f>IFERROR(IF(OR(HLOOKUP($A142,'Z-scores'!$C$2:$RO$15,10,FALSE)&gt;3,HLOOKUP($A142,'Z-scores'!$C$2:$RO$15,10,FALSE)&lt;-3),"",'Total-corrected counts'!L142),"")</f>
        <v/>
      </c>
      <c r="M142" s="14" t="str">
        <f>IFERROR(IF(OR(HLOOKUP($A142,'Z-scores'!$C$2:$RO$15,11,FALSE)&gt;3,HLOOKUP($A142,'Z-scores'!$C$2:$RO$15,11,FALSE)&lt;-3),"",'Total-corrected counts'!M142),"")</f>
        <v/>
      </c>
      <c r="N142" s="14" t="str">
        <f>IFERROR(IF(OR(HLOOKUP($A142,'Z-scores'!$C$2:$RO$15,12,FALSE)&gt;3,HLOOKUP($A142,'Z-scores'!$C$2:$RO$15,12,FALSE)&lt;-3),"",'Total-corrected counts'!N142),"")</f>
        <v/>
      </c>
      <c r="O142" s="14" t="str">
        <f>IFERROR(IF(OR(HLOOKUP($A142,'Z-scores'!$C$2:$RO$15,13,FALSE)&gt;3,HLOOKUP($A142,'Z-scores'!$C$2:$RO$15,13,FALSE)&lt;-3),"",'Total-corrected counts'!O142),"")</f>
        <v/>
      </c>
      <c r="P142" s="14" t="str">
        <f>IFERROR(IF(OR(HLOOKUP($A142,'Z-scores'!$C$2:$RO$15,14,FALSE)&gt;3,HLOOKUP($A142,'Z-scores'!$C$2:$RO$15,14,FALSE)&lt;-3),"",'Total-corrected counts'!P142),"")</f>
        <v/>
      </c>
      <c r="Q142">
        <f t="shared" si="8"/>
        <v>1</v>
      </c>
      <c r="R142">
        <f>SUMIFS(Tabel132[Cluster],Tabel132[ID],'Total-corrected counts Z&lt;3'!A142)</f>
        <v>0</v>
      </c>
      <c r="S142" t="str">
        <f t="shared" si="9"/>
        <v/>
      </c>
      <c r="T142" t="str">
        <f t="shared" si="10"/>
        <v/>
      </c>
      <c r="U142" t="str">
        <f t="shared" si="11"/>
        <v/>
      </c>
    </row>
    <row r="143" spans="1:21" x14ac:dyDescent="0.25">
      <c r="A143">
        <v>145</v>
      </c>
      <c r="B143" t="s">
        <v>588</v>
      </c>
      <c r="C143">
        <v>116700</v>
      </c>
      <c r="D143">
        <v>73</v>
      </c>
      <c r="E143" s="14" t="str">
        <f>IFERROR(IF(OR(HLOOKUP($A143,'Z-scores'!$C$2:$RO$15,3,FALSE)&gt;3,HLOOKUP($A143,'Z-scores'!$C$2:$RO$15,3,FALSE)&lt;-3),"",'Total-corrected counts'!E143),"")</f>
        <v/>
      </c>
      <c r="F143" s="14" t="str">
        <f>IFERROR(IF(OR(HLOOKUP($A143,'Z-scores'!$C$2:$RO$15,4,FALSE)&gt;3,HLOOKUP($A143,'Z-scores'!$C$2:$RO$15,4,FALSE)&lt;-3),"",'Total-corrected counts'!F143),"")</f>
        <v/>
      </c>
      <c r="G143" s="14" t="str">
        <f>IFERROR(IF(OR(HLOOKUP($A143,'Z-scores'!$C$2:$RO$15,5,FALSE)&gt;3,HLOOKUP($A143,'Z-scores'!$C$2:$RO$15,5,FALSE)&lt;-3),"",'Total-corrected counts'!G143),"")</f>
        <v/>
      </c>
      <c r="H143" s="14" t="str">
        <f>IFERROR(IF(OR(HLOOKUP($A143,'Z-scores'!$C$2:$RO$15,6,FALSE)&gt;3,HLOOKUP($A143,'Z-scores'!$C$2:$RO$15,6,FALSE)&lt;-3),"",'Total-corrected counts'!H143),"")</f>
        <v/>
      </c>
      <c r="I143" s="14" t="str">
        <f>IFERROR(IF(OR(HLOOKUP($A143,'Z-scores'!$C$2:$RO$15,7,FALSE)&gt;3,HLOOKUP($A143,'Z-scores'!$C$2:$RO$15,7,FALSE)&lt;-3),"",'Total-corrected counts'!I143),"")</f>
        <v/>
      </c>
      <c r="J143" s="14" t="str">
        <f>IFERROR(IF(OR(HLOOKUP($A143,'Z-scores'!$C$2:$RO$15,8,FALSE)&gt;3,HLOOKUP($A143,'Z-scores'!$C$2:$RO$15,8,FALSE)&lt;-3),"",'Total-corrected counts'!J143),"")</f>
        <v/>
      </c>
      <c r="K143" s="14" t="str">
        <f>IFERROR(IF(OR(HLOOKUP($A143,'Z-scores'!$C$2:$RO$15,9,FALSE)&gt;3,HLOOKUP($A143,'Z-scores'!$C$2:$RO$15,9,FALSE)&lt;-3),"",'Total-corrected counts'!K143),"")</f>
        <v/>
      </c>
      <c r="L143" s="14" t="str">
        <f>IFERROR(IF(OR(HLOOKUP($A143,'Z-scores'!$C$2:$RO$15,10,FALSE)&gt;3,HLOOKUP($A143,'Z-scores'!$C$2:$RO$15,10,FALSE)&lt;-3),"",'Total-corrected counts'!L143),"")</f>
        <v/>
      </c>
      <c r="M143" s="14" t="str">
        <f>IFERROR(IF(OR(HLOOKUP($A143,'Z-scores'!$C$2:$RO$15,11,FALSE)&gt;3,HLOOKUP($A143,'Z-scores'!$C$2:$RO$15,11,FALSE)&lt;-3),"",'Total-corrected counts'!M143),"")</f>
        <v/>
      </c>
      <c r="N143" s="14" t="str">
        <f>IFERROR(IF(OR(HLOOKUP($A143,'Z-scores'!$C$2:$RO$15,12,FALSE)&gt;3,HLOOKUP($A143,'Z-scores'!$C$2:$RO$15,12,FALSE)&lt;-3),"",'Total-corrected counts'!N143),"")</f>
        <v/>
      </c>
      <c r="O143" s="14" t="str">
        <f>IFERROR(IF(OR(HLOOKUP($A143,'Z-scores'!$C$2:$RO$15,13,FALSE)&gt;3,HLOOKUP($A143,'Z-scores'!$C$2:$RO$15,13,FALSE)&lt;-3),"",'Total-corrected counts'!O143),"")</f>
        <v/>
      </c>
      <c r="P143" s="14" t="str">
        <f>IFERROR(IF(OR(HLOOKUP($A143,'Z-scores'!$C$2:$RO$15,14,FALSE)&gt;3,HLOOKUP($A143,'Z-scores'!$C$2:$RO$15,14,FALSE)&lt;-3),"",'Total-corrected counts'!P143),"")</f>
        <v/>
      </c>
      <c r="Q143">
        <f t="shared" si="8"/>
        <v>1</v>
      </c>
      <c r="R143">
        <f>SUMIFS(Tabel132[Cluster],Tabel132[ID],'Total-corrected counts Z&lt;3'!A143)</f>
        <v>0</v>
      </c>
      <c r="S143" t="str">
        <f t="shared" si="9"/>
        <v/>
      </c>
      <c r="T143" t="str">
        <f t="shared" si="10"/>
        <v/>
      </c>
      <c r="U143" t="str">
        <f t="shared" si="11"/>
        <v/>
      </c>
    </row>
    <row r="144" spans="1:21" x14ac:dyDescent="0.25">
      <c r="A144">
        <v>146</v>
      </c>
      <c r="B144" t="s">
        <v>63</v>
      </c>
      <c r="C144">
        <v>89000</v>
      </c>
      <c r="D144">
        <v>1117</v>
      </c>
      <c r="E144" s="14">
        <f>IFERROR(IF(OR(HLOOKUP($A144,'Z-scores'!$C$2:$RO$15,3,FALSE)&gt;3,HLOOKUP($A144,'Z-scores'!$C$2:$RO$15,3,FALSE)&lt;-3),"",'Total-corrected counts'!E144),"")</f>
        <v>3.4861263790534933E-2</v>
      </c>
      <c r="F144" s="14">
        <f>IFERROR(IF(OR(HLOOKUP($A144,'Z-scores'!$C$2:$RO$15,4,FALSE)&gt;3,HLOOKUP($A144,'Z-scores'!$C$2:$RO$15,4,FALSE)&lt;-3),"",'Total-corrected counts'!F144),"")</f>
        <v>2.7902213901161987E-2</v>
      </c>
      <c r="G144" s="14">
        <f>IFERROR(IF(OR(HLOOKUP($A144,'Z-scores'!$C$2:$RO$15,5,FALSE)&gt;3,HLOOKUP($A144,'Z-scores'!$C$2:$RO$15,5,FALSE)&lt;-3),"",'Total-corrected counts'!G144),"")</f>
        <v>5.3571906892025824E-2</v>
      </c>
      <c r="H144" s="14">
        <f>IFERROR(IF(OR(HLOOKUP($A144,'Z-scores'!$C$2:$RO$15,6,FALSE)&gt;3,HLOOKUP($A144,'Z-scores'!$C$2:$RO$15,6,FALSE)&lt;-3),"",'Total-corrected counts'!H144),"")</f>
        <v>0.59513045946360432</v>
      </c>
      <c r="I144" s="14">
        <f>IFERROR(IF(OR(HLOOKUP($A144,'Z-scores'!$C$2:$RO$15,7,FALSE)&gt;3,HLOOKUP($A144,'Z-scores'!$C$2:$RO$15,7,FALSE)&lt;-3),"",'Total-corrected counts'!I144),"")</f>
        <v>0.32052744023087842</v>
      </c>
      <c r="J144" s="14">
        <f>IFERROR(IF(OR(HLOOKUP($A144,'Z-scores'!$C$2:$RO$15,8,FALSE)&gt;3,HLOOKUP($A144,'Z-scores'!$C$2:$RO$15,8,FALSE)&lt;-3),"",'Total-corrected counts'!J144),"")</f>
        <v>1.7596913371047211</v>
      </c>
      <c r="K144" s="14">
        <f>IFERROR(IF(OR(HLOOKUP($A144,'Z-scores'!$C$2:$RO$15,9,FALSE)&gt;3,HLOOKUP($A144,'Z-scores'!$C$2:$RO$15,9,FALSE)&lt;-3),"",'Total-corrected counts'!K144),"")</f>
        <v>12.755660589246542</v>
      </c>
      <c r="L144" s="14">
        <f>IFERROR(IF(OR(HLOOKUP($A144,'Z-scores'!$C$2:$RO$15,10,FALSE)&gt;3,HLOOKUP($A144,'Z-scores'!$C$2:$RO$15,10,FALSE)&lt;-3),"",'Total-corrected counts'!L144),"")</f>
        <v>0.18139858307551221</v>
      </c>
      <c r="M144" s="14">
        <f>IFERROR(IF(OR(HLOOKUP($A144,'Z-scores'!$C$2:$RO$15,11,FALSE)&gt;3,HLOOKUP($A144,'Z-scores'!$C$2:$RO$15,11,FALSE)&lt;-3),"",'Total-corrected counts'!M144),"")</f>
        <v>0.26577312379507662</v>
      </c>
      <c r="N144" s="14">
        <f>IFERROR(IF(OR(HLOOKUP($A144,'Z-scores'!$C$2:$RO$15,12,FALSE)&gt;3,HLOOKUP($A144,'Z-scores'!$C$2:$RO$15,12,FALSE)&lt;-3),"",'Total-corrected counts'!N144),"")</f>
        <v>0.99889865020618296</v>
      </c>
      <c r="O144" s="14">
        <f>IFERROR(IF(OR(HLOOKUP($A144,'Z-scores'!$C$2:$RO$15,13,FALSE)&gt;3,HLOOKUP($A144,'Z-scores'!$C$2:$RO$15,13,FALSE)&lt;-3),"",'Total-corrected counts'!O144),"")</f>
        <v>7.5034586254601729E-2</v>
      </c>
      <c r="P144" s="14">
        <f>IFERROR(IF(OR(HLOOKUP($A144,'Z-scores'!$C$2:$RO$15,14,FALSE)&gt;3,HLOOKUP($A144,'Z-scores'!$C$2:$RO$15,14,FALSE)&lt;-3),"",'Total-corrected counts'!P144),"")</f>
        <v>22.839997885522944</v>
      </c>
      <c r="Q144">
        <f t="shared" si="8"/>
        <v>1</v>
      </c>
      <c r="R144">
        <f>SUMIFS(Tabel132[Cluster],Tabel132[ID],'Total-corrected counts Z&lt;3'!A144)</f>
        <v>95</v>
      </c>
      <c r="S144">
        <f t="shared" si="9"/>
        <v>0.55004213842545369</v>
      </c>
      <c r="T144">
        <f t="shared" si="10"/>
        <v>2.2210493158042097</v>
      </c>
      <c r="U144">
        <f t="shared" si="11"/>
        <v>4.8722205657708635</v>
      </c>
    </row>
    <row r="145" spans="1:21" x14ac:dyDescent="0.25">
      <c r="A145">
        <v>147</v>
      </c>
      <c r="B145" t="s">
        <v>589</v>
      </c>
      <c r="C145">
        <v>88700</v>
      </c>
      <c r="D145">
        <v>1117</v>
      </c>
      <c r="E145" s="14">
        <f>IFERROR(IF(OR(HLOOKUP($A145,'Z-scores'!$C$2:$RO$15,3,FALSE)&gt;3,HLOOKUP($A145,'Z-scores'!$C$2:$RO$15,3,FALSE)&lt;-3),"",'Total-corrected counts'!E145),"")</f>
        <v>0</v>
      </c>
      <c r="F145" s="14">
        <f>IFERROR(IF(OR(HLOOKUP($A145,'Z-scores'!$C$2:$RO$15,4,FALSE)&gt;3,HLOOKUP($A145,'Z-scores'!$C$2:$RO$15,4,FALSE)&lt;-3),"",'Total-corrected counts'!F145),"")</f>
        <v>0</v>
      </c>
      <c r="G145" s="14">
        <f>IFERROR(IF(OR(HLOOKUP($A145,'Z-scores'!$C$2:$RO$15,5,FALSE)&gt;3,HLOOKUP($A145,'Z-scores'!$C$2:$RO$15,5,FALSE)&lt;-3),"",'Total-corrected counts'!G145),"")</f>
        <v>0</v>
      </c>
      <c r="H145" s="14">
        <f>IFERROR(IF(OR(HLOOKUP($A145,'Z-scores'!$C$2:$RO$15,6,FALSE)&gt;3,HLOOKUP($A145,'Z-scores'!$C$2:$RO$15,6,FALSE)&lt;-3),"",'Total-corrected counts'!H145),"")</f>
        <v>0</v>
      </c>
      <c r="I145" s="14">
        <f>IFERROR(IF(OR(HLOOKUP($A145,'Z-scores'!$C$2:$RO$15,7,FALSE)&gt;3,HLOOKUP($A145,'Z-scores'!$C$2:$RO$15,7,FALSE)&lt;-3),"",'Total-corrected counts'!I145),"")</f>
        <v>0</v>
      </c>
      <c r="J145" s="14">
        <f>IFERROR(IF(OR(HLOOKUP($A145,'Z-scores'!$C$2:$RO$15,8,FALSE)&gt;3,HLOOKUP($A145,'Z-scores'!$C$2:$RO$15,8,FALSE)&lt;-3),"",'Total-corrected counts'!J145),"")</f>
        <v>0</v>
      </c>
      <c r="K145" s="14">
        <f>IFERROR(IF(OR(HLOOKUP($A145,'Z-scores'!$C$2:$RO$15,9,FALSE)&gt;3,HLOOKUP($A145,'Z-scores'!$C$2:$RO$15,9,FALSE)&lt;-3),"",'Total-corrected counts'!K145),"")</f>
        <v>0</v>
      </c>
      <c r="L145" s="14">
        <f>IFERROR(IF(OR(HLOOKUP($A145,'Z-scores'!$C$2:$RO$15,10,FALSE)&gt;3,HLOOKUP($A145,'Z-scores'!$C$2:$RO$15,10,FALSE)&lt;-3),"",'Total-corrected counts'!L145),"")</f>
        <v>0</v>
      </c>
      <c r="M145" s="14">
        <f>IFERROR(IF(OR(HLOOKUP($A145,'Z-scores'!$C$2:$RO$15,11,FALSE)&gt;3,HLOOKUP($A145,'Z-scores'!$C$2:$RO$15,11,FALSE)&lt;-3),"",'Total-corrected counts'!M145),"")</f>
        <v>0</v>
      </c>
      <c r="N145" s="14">
        <f>IFERROR(IF(OR(HLOOKUP($A145,'Z-scores'!$C$2:$RO$15,12,FALSE)&gt;3,HLOOKUP($A145,'Z-scores'!$C$2:$RO$15,12,FALSE)&lt;-3),"",'Total-corrected counts'!N145),"")</f>
        <v>0</v>
      </c>
      <c r="O145" s="14" t="str">
        <f>IFERROR(IF(OR(HLOOKUP($A145,'Z-scores'!$C$2:$RO$15,13,FALSE)&gt;3,HLOOKUP($A145,'Z-scores'!$C$2:$RO$15,13,FALSE)&lt;-3),"",'Total-corrected counts'!O145),"")</f>
        <v/>
      </c>
      <c r="P145" s="14">
        <f>IFERROR(IF(OR(HLOOKUP($A145,'Z-scores'!$C$2:$RO$15,14,FALSE)&gt;3,HLOOKUP($A145,'Z-scores'!$C$2:$RO$15,14,FALSE)&lt;-3),"",'Total-corrected counts'!P145),"")</f>
        <v>0</v>
      </c>
      <c r="Q145">
        <f t="shared" si="8"/>
        <v>0</v>
      </c>
      <c r="R145">
        <f>SUMIFS(Tabel132[Cluster],Tabel132[ID],'Total-corrected counts Z&lt;3'!A145)</f>
        <v>95</v>
      </c>
      <c r="S145" t="str">
        <f t="shared" si="9"/>
        <v/>
      </c>
      <c r="T145">
        <f t="shared" si="10"/>
        <v>0</v>
      </c>
      <c r="U145">
        <f t="shared" si="11"/>
        <v>0</v>
      </c>
    </row>
    <row r="146" spans="1:21" x14ac:dyDescent="0.25">
      <c r="A146">
        <v>148</v>
      </c>
      <c r="B146" t="s">
        <v>64</v>
      </c>
      <c r="C146">
        <v>9400</v>
      </c>
      <c r="D146">
        <v>1057</v>
      </c>
      <c r="E146" s="14">
        <f>IFERROR(IF(OR(HLOOKUP($A146,'Z-scores'!$C$2:$RO$15,3,FALSE)&gt;3,HLOOKUP($A146,'Z-scores'!$C$2:$RO$15,3,FALSE)&lt;-3),"",'Total-corrected counts'!E146),"")</f>
        <v>0.68560485454718711</v>
      </c>
      <c r="F146" s="14">
        <f>IFERROR(IF(OR(HLOOKUP($A146,'Z-scores'!$C$2:$RO$15,4,FALSE)&gt;3,HLOOKUP($A146,'Z-scores'!$C$2:$RO$15,4,FALSE)&lt;-3),"",'Total-corrected counts'!F146),"")</f>
        <v>8.3427619564474345</v>
      </c>
      <c r="G146" s="14">
        <f>IFERROR(IF(OR(HLOOKUP($A146,'Z-scores'!$C$2:$RO$15,5,FALSE)&gt;3,HLOOKUP($A146,'Z-scores'!$C$2:$RO$15,5,FALSE)&lt;-3),"",'Total-corrected counts'!G146),"")</f>
        <v>6.5714872454218343</v>
      </c>
      <c r="H146" s="14">
        <f>IFERROR(IF(OR(HLOOKUP($A146,'Z-scores'!$C$2:$RO$15,6,FALSE)&gt;3,HLOOKUP($A146,'Z-scores'!$C$2:$RO$15,6,FALSE)&lt;-3),"",'Total-corrected counts'!H146),"")</f>
        <v>4.6542253881128035</v>
      </c>
      <c r="I146" s="14">
        <f>IFERROR(IF(OR(HLOOKUP($A146,'Z-scores'!$C$2:$RO$15,7,FALSE)&gt;3,HLOOKUP($A146,'Z-scores'!$C$2:$RO$15,7,FALSE)&lt;-3),"",'Total-corrected counts'!I146),"")</f>
        <v>10.70068531232317</v>
      </c>
      <c r="J146" s="14">
        <f>IFERROR(IF(OR(HLOOKUP($A146,'Z-scores'!$C$2:$RO$15,8,FALSE)&gt;3,HLOOKUP($A146,'Z-scores'!$C$2:$RO$15,8,FALSE)&lt;-3),"",'Total-corrected counts'!J146),"")</f>
        <v>6.3001294785230764</v>
      </c>
      <c r="K146" s="14">
        <f>IFERROR(IF(OR(HLOOKUP($A146,'Z-scores'!$C$2:$RO$15,9,FALSE)&gt;3,HLOOKUP($A146,'Z-scores'!$C$2:$RO$15,9,FALSE)&lt;-3),"",'Total-corrected counts'!K146),"")</f>
        <v>0.96055915843717032</v>
      </c>
      <c r="L146" s="14">
        <f>IFERROR(IF(OR(HLOOKUP($A146,'Z-scores'!$C$2:$RO$15,10,FALSE)&gt;3,HLOOKUP($A146,'Z-scores'!$C$2:$RO$15,10,FALSE)&lt;-3),"",'Total-corrected counts'!L146),"")</f>
        <v>4.4744983825293012</v>
      </c>
      <c r="M146" s="14">
        <f>IFERROR(IF(OR(HLOOKUP($A146,'Z-scores'!$C$2:$RO$15,11,FALSE)&gt;3,HLOOKUP($A146,'Z-scores'!$C$2:$RO$15,11,FALSE)&lt;-3),"",'Total-corrected counts'!M146),"")</f>
        <v>3.8843764246972743</v>
      </c>
      <c r="N146" s="14">
        <f>IFERROR(IF(OR(HLOOKUP($A146,'Z-scores'!$C$2:$RO$15,12,FALSE)&gt;3,HLOOKUP($A146,'Z-scores'!$C$2:$RO$15,12,FALSE)&lt;-3),"",'Total-corrected counts'!N146),"")</f>
        <v>8.4692945385002858</v>
      </c>
      <c r="O146" s="14">
        <f>IFERROR(IF(OR(HLOOKUP($A146,'Z-scores'!$C$2:$RO$15,13,FALSE)&gt;3,HLOOKUP($A146,'Z-scores'!$C$2:$RO$15,13,FALSE)&lt;-3),"",'Total-corrected counts'!O146),"")</f>
        <v>1.3224845827373555</v>
      </c>
      <c r="P146" s="14">
        <f>IFERROR(IF(OR(HLOOKUP($A146,'Z-scores'!$C$2:$RO$15,14,FALSE)&gt;3,HLOOKUP($A146,'Z-scores'!$C$2:$RO$15,14,FALSE)&lt;-3),"",'Total-corrected counts'!P146),"")</f>
        <v>3.7003348529618174</v>
      </c>
      <c r="Q146">
        <f t="shared" si="8"/>
        <v>1</v>
      </c>
      <c r="R146">
        <f>SUMIFS(Tabel132[Cluster],Tabel132[ID],'Total-corrected counts Z&lt;3'!A146)</f>
        <v>12</v>
      </c>
      <c r="S146">
        <f t="shared" si="9"/>
        <v>0.58419652295791658</v>
      </c>
      <c r="T146">
        <f t="shared" si="10"/>
        <v>5.4593504848303818</v>
      </c>
      <c r="U146">
        <f t="shared" si="11"/>
        <v>4.370197756285207</v>
      </c>
    </row>
    <row r="147" spans="1:21" x14ac:dyDescent="0.25">
      <c r="A147">
        <v>149</v>
      </c>
      <c r="B147" t="s">
        <v>590</v>
      </c>
      <c r="C147">
        <v>68000</v>
      </c>
      <c r="D147">
        <v>571</v>
      </c>
      <c r="E147" s="14">
        <f>IFERROR(IF(OR(HLOOKUP($A147,'Z-scores'!$C$2:$RO$15,3,FALSE)&gt;3,HLOOKUP($A147,'Z-scores'!$C$2:$RO$15,3,FALSE)&lt;-3),"",'Total-corrected counts'!E147),"")</f>
        <v>0.23240842527023292</v>
      </c>
      <c r="F147" s="14">
        <f>IFERROR(IF(OR(HLOOKUP($A147,'Z-scores'!$C$2:$RO$15,4,FALSE)&gt;3,HLOOKUP($A147,'Z-scores'!$C$2:$RO$15,4,FALSE)&lt;-3),"",'Total-corrected counts'!F147),"")</f>
        <v>1.3951106950580994E-2</v>
      </c>
      <c r="G147" s="14">
        <f>IFERROR(IF(OR(HLOOKUP($A147,'Z-scores'!$C$2:$RO$15,5,FALSE)&gt;3,HLOOKUP($A147,'Z-scores'!$C$2:$RO$15,5,FALSE)&lt;-3),"",'Total-corrected counts'!G147),"")</f>
        <v>1.7857302297341941E-2</v>
      </c>
      <c r="H147" s="14">
        <f>IFERROR(IF(OR(HLOOKUP($A147,'Z-scores'!$C$2:$RO$15,6,FALSE)&gt;3,HLOOKUP($A147,'Z-scores'!$C$2:$RO$15,6,FALSE)&lt;-3),"",'Total-corrected counts'!H147),"")</f>
        <v>0.1525975537086165</v>
      </c>
      <c r="I147" s="14">
        <f>IFERROR(IF(OR(HLOOKUP($A147,'Z-scores'!$C$2:$RO$15,7,FALSE)&gt;3,HLOOKUP($A147,'Z-scores'!$C$2:$RO$15,7,FALSE)&lt;-3),"",'Total-corrected counts'!I147),"")</f>
        <v>0.32052744023087842</v>
      </c>
      <c r="J147" s="14">
        <f>IFERROR(IF(OR(HLOOKUP($A147,'Z-scores'!$C$2:$RO$15,8,FALSE)&gt;3,HLOOKUP($A147,'Z-scores'!$C$2:$RO$15,8,FALSE)&lt;-3),"",'Total-corrected counts'!J147),"")</f>
        <v>0</v>
      </c>
      <c r="K147" s="14">
        <f>IFERROR(IF(OR(HLOOKUP($A147,'Z-scores'!$C$2:$RO$15,9,FALSE)&gt;3,HLOOKUP($A147,'Z-scores'!$C$2:$RO$15,9,FALSE)&lt;-3),"",'Total-corrected counts'!K147),"")</f>
        <v>5.6503479908068845E-2</v>
      </c>
      <c r="L147" s="14">
        <f>IFERROR(IF(OR(HLOOKUP($A147,'Z-scores'!$C$2:$RO$15,10,FALSE)&gt;3,HLOOKUP($A147,'Z-scores'!$C$2:$RO$15,10,FALSE)&lt;-3),"",'Total-corrected counts'!L147),"")</f>
        <v>0</v>
      </c>
      <c r="M147" s="14">
        <f>IFERROR(IF(OR(HLOOKUP($A147,'Z-scores'!$C$2:$RO$15,11,FALSE)&gt;3,HLOOKUP($A147,'Z-scores'!$C$2:$RO$15,11,FALSE)&lt;-3),"",'Total-corrected counts'!M147),"")</f>
        <v>0</v>
      </c>
      <c r="N147" s="14">
        <f>IFERROR(IF(OR(HLOOKUP($A147,'Z-scores'!$C$2:$RO$15,12,FALSE)&gt;3,HLOOKUP($A147,'Z-scores'!$C$2:$RO$15,12,FALSE)&lt;-3),"",'Total-corrected counts'!N147),"")</f>
        <v>0</v>
      </c>
      <c r="O147" s="14">
        <f>IFERROR(IF(OR(HLOOKUP($A147,'Z-scores'!$C$2:$RO$15,13,FALSE)&gt;3,HLOOKUP($A147,'Z-scores'!$C$2:$RO$15,13,FALSE)&lt;-3),"",'Total-corrected counts'!O147),"")</f>
        <v>0</v>
      </c>
      <c r="P147" s="14">
        <f>IFERROR(IF(OR(HLOOKUP($A147,'Z-scores'!$C$2:$RO$15,14,FALSE)&gt;3,HLOOKUP($A147,'Z-scores'!$C$2:$RO$15,14,FALSE)&lt;-3),"",'Total-corrected counts'!P147),"")</f>
        <v>0</v>
      </c>
      <c r="Q147">
        <f t="shared" si="8"/>
        <v>1</v>
      </c>
      <c r="R147">
        <f>SUMIFS(Tabel132[Cluster],Tabel132[ID],'Total-corrected counts Z&lt;3'!A147)</f>
        <v>80</v>
      </c>
      <c r="S147">
        <f t="shared" si="9"/>
        <v>7.3307399127348016E-2</v>
      </c>
      <c r="T147">
        <f t="shared" si="10"/>
        <v>0.11340647262367422</v>
      </c>
      <c r="U147">
        <f t="shared" si="11"/>
        <v>0</v>
      </c>
    </row>
    <row r="148" spans="1:21" x14ac:dyDescent="0.25">
      <c r="A148">
        <v>150</v>
      </c>
      <c r="B148" t="s">
        <v>591</v>
      </c>
      <c r="C148">
        <v>114200</v>
      </c>
      <c r="D148">
        <v>824</v>
      </c>
      <c r="E148" s="14" t="str">
        <f>IFERROR(IF(OR(HLOOKUP($A148,'Z-scores'!$C$2:$RO$15,3,FALSE)&gt;3,HLOOKUP($A148,'Z-scores'!$C$2:$RO$15,3,FALSE)&lt;-3),"",'Total-corrected counts'!E148),"")</f>
        <v/>
      </c>
      <c r="F148" s="14" t="str">
        <f>IFERROR(IF(OR(HLOOKUP($A148,'Z-scores'!$C$2:$RO$15,4,FALSE)&gt;3,HLOOKUP($A148,'Z-scores'!$C$2:$RO$15,4,FALSE)&lt;-3),"",'Total-corrected counts'!F148),"")</f>
        <v/>
      </c>
      <c r="G148" s="14" t="str">
        <f>IFERROR(IF(OR(HLOOKUP($A148,'Z-scores'!$C$2:$RO$15,5,FALSE)&gt;3,HLOOKUP($A148,'Z-scores'!$C$2:$RO$15,5,FALSE)&lt;-3),"",'Total-corrected counts'!G148),"")</f>
        <v/>
      </c>
      <c r="H148" s="14" t="str">
        <f>IFERROR(IF(OR(HLOOKUP($A148,'Z-scores'!$C$2:$RO$15,6,FALSE)&gt;3,HLOOKUP($A148,'Z-scores'!$C$2:$RO$15,6,FALSE)&lt;-3),"",'Total-corrected counts'!H148),"")</f>
        <v/>
      </c>
      <c r="I148" s="14" t="str">
        <f>IFERROR(IF(OR(HLOOKUP($A148,'Z-scores'!$C$2:$RO$15,7,FALSE)&gt;3,HLOOKUP($A148,'Z-scores'!$C$2:$RO$15,7,FALSE)&lt;-3),"",'Total-corrected counts'!I148),"")</f>
        <v/>
      </c>
      <c r="J148" s="14" t="str">
        <f>IFERROR(IF(OR(HLOOKUP($A148,'Z-scores'!$C$2:$RO$15,8,FALSE)&gt;3,HLOOKUP($A148,'Z-scores'!$C$2:$RO$15,8,FALSE)&lt;-3),"",'Total-corrected counts'!J148),"")</f>
        <v/>
      </c>
      <c r="K148" s="14" t="str">
        <f>IFERROR(IF(OR(HLOOKUP($A148,'Z-scores'!$C$2:$RO$15,9,FALSE)&gt;3,HLOOKUP($A148,'Z-scores'!$C$2:$RO$15,9,FALSE)&lt;-3),"",'Total-corrected counts'!K148),"")</f>
        <v/>
      </c>
      <c r="L148" s="14" t="str">
        <f>IFERROR(IF(OR(HLOOKUP($A148,'Z-scores'!$C$2:$RO$15,10,FALSE)&gt;3,HLOOKUP($A148,'Z-scores'!$C$2:$RO$15,10,FALSE)&lt;-3),"",'Total-corrected counts'!L148),"")</f>
        <v/>
      </c>
      <c r="M148" s="14" t="str">
        <f>IFERROR(IF(OR(HLOOKUP($A148,'Z-scores'!$C$2:$RO$15,11,FALSE)&gt;3,HLOOKUP($A148,'Z-scores'!$C$2:$RO$15,11,FALSE)&lt;-3),"",'Total-corrected counts'!M148),"")</f>
        <v/>
      </c>
      <c r="N148" s="14" t="str">
        <f>IFERROR(IF(OR(HLOOKUP($A148,'Z-scores'!$C$2:$RO$15,12,FALSE)&gt;3,HLOOKUP($A148,'Z-scores'!$C$2:$RO$15,12,FALSE)&lt;-3),"",'Total-corrected counts'!N148),"")</f>
        <v/>
      </c>
      <c r="O148" s="14" t="str">
        <f>IFERROR(IF(OR(HLOOKUP($A148,'Z-scores'!$C$2:$RO$15,13,FALSE)&gt;3,HLOOKUP($A148,'Z-scores'!$C$2:$RO$15,13,FALSE)&lt;-3),"",'Total-corrected counts'!O148),"")</f>
        <v/>
      </c>
      <c r="P148" s="14" t="str">
        <f>IFERROR(IF(OR(HLOOKUP($A148,'Z-scores'!$C$2:$RO$15,14,FALSE)&gt;3,HLOOKUP($A148,'Z-scores'!$C$2:$RO$15,14,FALSE)&lt;-3),"",'Total-corrected counts'!P148),"")</f>
        <v/>
      </c>
      <c r="Q148">
        <f t="shared" si="8"/>
        <v>1</v>
      </c>
      <c r="R148">
        <f>SUMIFS(Tabel132[Cluster],Tabel132[ID],'Total-corrected counts Z&lt;3'!A148)</f>
        <v>0</v>
      </c>
      <c r="S148" t="str">
        <f t="shared" si="9"/>
        <v/>
      </c>
      <c r="T148" t="str">
        <f t="shared" si="10"/>
        <v/>
      </c>
      <c r="U148" t="str">
        <f t="shared" si="11"/>
        <v/>
      </c>
    </row>
    <row r="149" spans="1:21" x14ac:dyDescent="0.25">
      <c r="A149">
        <v>151</v>
      </c>
      <c r="B149" t="s">
        <v>592</v>
      </c>
      <c r="C149">
        <v>30600</v>
      </c>
      <c r="D149">
        <v>698</v>
      </c>
      <c r="E149" s="14" t="str">
        <f>IFERROR(IF(OR(HLOOKUP($A149,'Z-scores'!$C$2:$RO$15,3,FALSE)&gt;3,HLOOKUP($A149,'Z-scores'!$C$2:$RO$15,3,FALSE)&lt;-3),"",'Total-corrected counts'!E149),"")</f>
        <v/>
      </c>
      <c r="F149" s="14" t="str">
        <f>IFERROR(IF(OR(HLOOKUP($A149,'Z-scores'!$C$2:$RO$15,4,FALSE)&gt;3,HLOOKUP($A149,'Z-scores'!$C$2:$RO$15,4,FALSE)&lt;-3),"",'Total-corrected counts'!F149),"")</f>
        <v/>
      </c>
      <c r="G149" s="14" t="str">
        <f>IFERROR(IF(OR(HLOOKUP($A149,'Z-scores'!$C$2:$RO$15,5,FALSE)&gt;3,HLOOKUP($A149,'Z-scores'!$C$2:$RO$15,5,FALSE)&lt;-3),"",'Total-corrected counts'!G149),"")</f>
        <v/>
      </c>
      <c r="H149" s="14" t="str">
        <f>IFERROR(IF(OR(HLOOKUP($A149,'Z-scores'!$C$2:$RO$15,6,FALSE)&gt;3,HLOOKUP($A149,'Z-scores'!$C$2:$RO$15,6,FALSE)&lt;-3),"",'Total-corrected counts'!H149),"")</f>
        <v/>
      </c>
      <c r="I149" s="14" t="str">
        <f>IFERROR(IF(OR(HLOOKUP($A149,'Z-scores'!$C$2:$RO$15,7,FALSE)&gt;3,HLOOKUP($A149,'Z-scores'!$C$2:$RO$15,7,FALSE)&lt;-3),"",'Total-corrected counts'!I149),"")</f>
        <v/>
      </c>
      <c r="J149" s="14" t="str">
        <f>IFERROR(IF(OR(HLOOKUP($A149,'Z-scores'!$C$2:$RO$15,8,FALSE)&gt;3,HLOOKUP($A149,'Z-scores'!$C$2:$RO$15,8,FALSE)&lt;-3),"",'Total-corrected counts'!J149),"")</f>
        <v/>
      </c>
      <c r="K149" s="14" t="str">
        <f>IFERROR(IF(OR(HLOOKUP($A149,'Z-scores'!$C$2:$RO$15,9,FALSE)&gt;3,HLOOKUP($A149,'Z-scores'!$C$2:$RO$15,9,FALSE)&lt;-3),"",'Total-corrected counts'!K149),"")</f>
        <v/>
      </c>
      <c r="L149" s="14" t="str">
        <f>IFERROR(IF(OR(HLOOKUP($A149,'Z-scores'!$C$2:$RO$15,10,FALSE)&gt;3,HLOOKUP($A149,'Z-scores'!$C$2:$RO$15,10,FALSE)&lt;-3),"",'Total-corrected counts'!L149),"")</f>
        <v/>
      </c>
      <c r="M149" s="14" t="str">
        <f>IFERROR(IF(OR(HLOOKUP($A149,'Z-scores'!$C$2:$RO$15,11,FALSE)&gt;3,HLOOKUP($A149,'Z-scores'!$C$2:$RO$15,11,FALSE)&lt;-3),"",'Total-corrected counts'!M149),"")</f>
        <v/>
      </c>
      <c r="N149" s="14" t="str">
        <f>IFERROR(IF(OR(HLOOKUP($A149,'Z-scores'!$C$2:$RO$15,12,FALSE)&gt;3,HLOOKUP($A149,'Z-scores'!$C$2:$RO$15,12,FALSE)&lt;-3),"",'Total-corrected counts'!N149),"")</f>
        <v/>
      </c>
      <c r="O149" s="14" t="str">
        <f>IFERROR(IF(OR(HLOOKUP($A149,'Z-scores'!$C$2:$RO$15,13,FALSE)&gt;3,HLOOKUP($A149,'Z-scores'!$C$2:$RO$15,13,FALSE)&lt;-3),"",'Total-corrected counts'!O149),"")</f>
        <v/>
      </c>
      <c r="P149" s="14" t="str">
        <f>IFERROR(IF(OR(HLOOKUP($A149,'Z-scores'!$C$2:$RO$15,14,FALSE)&gt;3,HLOOKUP($A149,'Z-scores'!$C$2:$RO$15,14,FALSE)&lt;-3),"",'Total-corrected counts'!P149),"")</f>
        <v/>
      </c>
      <c r="Q149">
        <f t="shared" si="8"/>
        <v>1</v>
      </c>
      <c r="R149">
        <f>SUMIFS(Tabel132[Cluster],Tabel132[ID],'Total-corrected counts Z&lt;3'!A149)</f>
        <v>40</v>
      </c>
      <c r="S149" t="str">
        <f t="shared" si="9"/>
        <v/>
      </c>
      <c r="T149" t="str">
        <f t="shared" si="10"/>
        <v/>
      </c>
      <c r="U149" t="str">
        <f t="shared" si="11"/>
        <v/>
      </c>
    </row>
    <row r="150" spans="1:21" x14ac:dyDescent="0.25">
      <c r="A150">
        <v>152</v>
      </c>
      <c r="B150" t="s">
        <v>593</v>
      </c>
      <c r="C150">
        <v>33700</v>
      </c>
      <c r="D150">
        <v>961</v>
      </c>
      <c r="E150" s="14" t="str">
        <f>IFERROR(IF(OR(HLOOKUP($A150,'Z-scores'!$C$2:$RO$15,3,FALSE)&gt;3,HLOOKUP($A150,'Z-scores'!$C$2:$RO$15,3,FALSE)&lt;-3),"",'Total-corrected counts'!E150),"")</f>
        <v/>
      </c>
      <c r="F150" s="14" t="str">
        <f>IFERROR(IF(OR(HLOOKUP($A150,'Z-scores'!$C$2:$RO$15,4,FALSE)&gt;3,HLOOKUP($A150,'Z-scores'!$C$2:$RO$15,4,FALSE)&lt;-3),"",'Total-corrected counts'!F150),"")</f>
        <v/>
      </c>
      <c r="G150" s="14" t="str">
        <f>IFERROR(IF(OR(HLOOKUP($A150,'Z-scores'!$C$2:$RO$15,5,FALSE)&gt;3,HLOOKUP($A150,'Z-scores'!$C$2:$RO$15,5,FALSE)&lt;-3),"",'Total-corrected counts'!G150),"")</f>
        <v/>
      </c>
      <c r="H150" s="14" t="str">
        <f>IFERROR(IF(OR(HLOOKUP($A150,'Z-scores'!$C$2:$RO$15,6,FALSE)&gt;3,HLOOKUP($A150,'Z-scores'!$C$2:$RO$15,6,FALSE)&lt;-3),"",'Total-corrected counts'!H150),"")</f>
        <v/>
      </c>
      <c r="I150" s="14" t="str">
        <f>IFERROR(IF(OR(HLOOKUP($A150,'Z-scores'!$C$2:$RO$15,7,FALSE)&gt;3,HLOOKUP($A150,'Z-scores'!$C$2:$RO$15,7,FALSE)&lt;-3),"",'Total-corrected counts'!I150),"")</f>
        <v/>
      </c>
      <c r="J150" s="14" t="str">
        <f>IFERROR(IF(OR(HLOOKUP($A150,'Z-scores'!$C$2:$RO$15,8,FALSE)&gt;3,HLOOKUP($A150,'Z-scores'!$C$2:$RO$15,8,FALSE)&lt;-3),"",'Total-corrected counts'!J150),"")</f>
        <v/>
      </c>
      <c r="K150" s="14" t="str">
        <f>IFERROR(IF(OR(HLOOKUP($A150,'Z-scores'!$C$2:$RO$15,9,FALSE)&gt;3,HLOOKUP($A150,'Z-scores'!$C$2:$RO$15,9,FALSE)&lt;-3),"",'Total-corrected counts'!K150),"")</f>
        <v/>
      </c>
      <c r="L150" s="14" t="str">
        <f>IFERROR(IF(OR(HLOOKUP($A150,'Z-scores'!$C$2:$RO$15,10,FALSE)&gt;3,HLOOKUP($A150,'Z-scores'!$C$2:$RO$15,10,FALSE)&lt;-3),"",'Total-corrected counts'!L150),"")</f>
        <v/>
      </c>
      <c r="M150" s="14" t="str">
        <f>IFERROR(IF(OR(HLOOKUP($A150,'Z-scores'!$C$2:$RO$15,11,FALSE)&gt;3,HLOOKUP($A150,'Z-scores'!$C$2:$RO$15,11,FALSE)&lt;-3),"",'Total-corrected counts'!M150),"")</f>
        <v/>
      </c>
      <c r="N150" s="14" t="str">
        <f>IFERROR(IF(OR(HLOOKUP($A150,'Z-scores'!$C$2:$RO$15,12,FALSE)&gt;3,HLOOKUP($A150,'Z-scores'!$C$2:$RO$15,12,FALSE)&lt;-3),"",'Total-corrected counts'!N150),"")</f>
        <v/>
      </c>
      <c r="O150" s="14" t="str">
        <f>IFERROR(IF(OR(HLOOKUP($A150,'Z-scores'!$C$2:$RO$15,13,FALSE)&gt;3,HLOOKUP($A150,'Z-scores'!$C$2:$RO$15,13,FALSE)&lt;-3),"",'Total-corrected counts'!O150),"")</f>
        <v/>
      </c>
      <c r="P150" s="14" t="str">
        <f>IFERROR(IF(OR(HLOOKUP($A150,'Z-scores'!$C$2:$RO$15,14,FALSE)&gt;3,HLOOKUP($A150,'Z-scores'!$C$2:$RO$15,14,FALSE)&lt;-3),"",'Total-corrected counts'!P150),"")</f>
        <v/>
      </c>
      <c r="Q150">
        <f t="shared" si="8"/>
        <v>1</v>
      </c>
      <c r="R150">
        <f>SUMIFS(Tabel132[Cluster],Tabel132[ID],'Total-corrected counts Z&lt;3'!A150)</f>
        <v>43</v>
      </c>
      <c r="S150" t="str">
        <f t="shared" si="9"/>
        <v/>
      </c>
      <c r="T150" t="str">
        <f t="shared" si="10"/>
        <v/>
      </c>
      <c r="U150" t="str">
        <f t="shared" si="11"/>
        <v/>
      </c>
    </row>
    <row r="151" spans="1:21" x14ac:dyDescent="0.25">
      <c r="A151">
        <v>153</v>
      </c>
      <c r="B151" t="s">
        <v>594</v>
      </c>
      <c r="C151">
        <v>116800</v>
      </c>
      <c r="D151">
        <v>145</v>
      </c>
      <c r="E151" s="14" t="str">
        <f>IFERROR(IF(OR(HLOOKUP($A151,'Z-scores'!$C$2:$RO$15,3,FALSE)&gt;3,HLOOKUP($A151,'Z-scores'!$C$2:$RO$15,3,FALSE)&lt;-3),"",'Total-corrected counts'!E151),"")</f>
        <v/>
      </c>
      <c r="F151" s="14" t="str">
        <f>IFERROR(IF(OR(HLOOKUP($A151,'Z-scores'!$C$2:$RO$15,4,FALSE)&gt;3,HLOOKUP($A151,'Z-scores'!$C$2:$RO$15,4,FALSE)&lt;-3),"",'Total-corrected counts'!F151),"")</f>
        <v/>
      </c>
      <c r="G151" s="14" t="str">
        <f>IFERROR(IF(OR(HLOOKUP($A151,'Z-scores'!$C$2:$RO$15,5,FALSE)&gt;3,HLOOKUP($A151,'Z-scores'!$C$2:$RO$15,5,FALSE)&lt;-3),"",'Total-corrected counts'!G151),"")</f>
        <v/>
      </c>
      <c r="H151" s="14" t="str">
        <f>IFERROR(IF(OR(HLOOKUP($A151,'Z-scores'!$C$2:$RO$15,6,FALSE)&gt;3,HLOOKUP($A151,'Z-scores'!$C$2:$RO$15,6,FALSE)&lt;-3),"",'Total-corrected counts'!H151),"")</f>
        <v/>
      </c>
      <c r="I151" s="14" t="str">
        <f>IFERROR(IF(OR(HLOOKUP($A151,'Z-scores'!$C$2:$RO$15,7,FALSE)&gt;3,HLOOKUP($A151,'Z-scores'!$C$2:$RO$15,7,FALSE)&lt;-3),"",'Total-corrected counts'!I151),"")</f>
        <v/>
      </c>
      <c r="J151" s="14" t="str">
        <f>IFERROR(IF(OR(HLOOKUP($A151,'Z-scores'!$C$2:$RO$15,8,FALSE)&gt;3,HLOOKUP($A151,'Z-scores'!$C$2:$RO$15,8,FALSE)&lt;-3),"",'Total-corrected counts'!J151),"")</f>
        <v/>
      </c>
      <c r="K151" s="14" t="str">
        <f>IFERROR(IF(OR(HLOOKUP($A151,'Z-scores'!$C$2:$RO$15,9,FALSE)&gt;3,HLOOKUP($A151,'Z-scores'!$C$2:$RO$15,9,FALSE)&lt;-3),"",'Total-corrected counts'!K151),"")</f>
        <v/>
      </c>
      <c r="L151" s="14" t="str">
        <f>IFERROR(IF(OR(HLOOKUP($A151,'Z-scores'!$C$2:$RO$15,10,FALSE)&gt;3,HLOOKUP($A151,'Z-scores'!$C$2:$RO$15,10,FALSE)&lt;-3),"",'Total-corrected counts'!L151),"")</f>
        <v/>
      </c>
      <c r="M151" s="14" t="str">
        <f>IFERROR(IF(OR(HLOOKUP($A151,'Z-scores'!$C$2:$RO$15,11,FALSE)&gt;3,HLOOKUP($A151,'Z-scores'!$C$2:$RO$15,11,FALSE)&lt;-3),"",'Total-corrected counts'!M151),"")</f>
        <v/>
      </c>
      <c r="N151" s="14" t="str">
        <f>IFERROR(IF(OR(HLOOKUP($A151,'Z-scores'!$C$2:$RO$15,12,FALSE)&gt;3,HLOOKUP($A151,'Z-scores'!$C$2:$RO$15,12,FALSE)&lt;-3),"",'Total-corrected counts'!N151),"")</f>
        <v/>
      </c>
      <c r="O151" s="14" t="str">
        <f>IFERROR(IF(OR(HLOOKUP($A151,'Z-scores'!$C$2:$RO$15,13,FALSE)&gt;3,HLOOKUP($A151,'Z-scores'!$C$2:$RO$15,13,FALSE)&lt;-3),"",'Total-corrected counts'!O151),"")</f>
        <v/>
      </c>
      <c r="P151" s="14" t="str">
        <f>IFERROR(IF(OR(HLOOKUP($A151,'Z-scores'!$C$2:$RO$15,14,FALSE)&gt;3,HLOOKUP($A151,'Z-scores'!$C$2:$RO$15,14,FALSE)&lt;-3),"",'Total-corrected counts'!P151),"")</f>
        <v/>
      </c>
      <c r="Q151">
        <f t="shared" si="8"/>
        <v>1</v>
      </c>
      <c r="R151">
        <f>SUMIFS(Tabel132[Cluster],Tabel132[ID],'Total-corrected counts Z&lt;3'!A151)</f>
        <v>0</v>
      </c>
      <c r="S151" t="str">
        <f t="shared" si="9"/>
        <v/>
      </c>
      <c r="T151" t="str">
        <f t="shared" si="10"/>
        <v/>
      </c>
      <c r="U151" t="str">
        <f t="shared" si="11"/>
        <v/>
      </c>
    </row>
    <row r="152" spans="1:21" x14ac:dyDescent="0.25">
      <c r="A152">
        <v>154</v>
      </c>
      <c r="B152" t="s">
        <v>595</v>
      </c>
      <c r="C152">
        <v>95100</v>
      </c>
      <c r="D152">
        <v>370</v>
      </c>
      <c r="E152" s="14" t="str">
        <f>IFERROR(IF(OR(HLOOKUP($A152,'Z-scores'!$C$2:$RO$15,3,FALSE)&gt;3,HLOOKUP($A152,'Z-scores'!$C$2:$RO$15,3,FALSE)&lt;-3),"",'Total-corrected counts'!E152),"")</f>
        <v/>
      </c>
      <c r="F152" s="14" t="str">
        <f>IFERROR(IF(OR(HLOOKUP($A152,'Z-scores'!$C$2:$RO$15,4,FALSE)&gt;3,HLOOKUP($A152,'Z-scores'!$C$2:$RO$15,4,FALSE)&lt;-3),"",'Total-corrected counts'!F152),"")</f>
        <v/>
      </c>
      <c r="G152" s="14" t="str">
        <f>IFERROR(IF(OR(HLOOKUP($A152,'Z-scores'!$C$2:$RO$15,5,FALSE)&gt;3,HLOOKUP($A152,'Z-scores'!$C$2:$RO$15,5,FALSE)&lt;-3),"",'Total-corrected counts'!G152),"")</f>
        <v/>
      </c>
      <c r="H152" s="14" t="str">
        <f>IFERROR(IF(OR(HLOOKUP($A152,'Z-scores'!$C$2:$RO$15,6,FALSE)&gt;3,HLOOKUP($A152,'Z-scores'!$C$2:$RO$15,6,FALSE)&lt;-3),"",'Total-corrected counts'!H152),"")</f>
        <v/>
      </c>
      <c r="I152" s="14" t="str">
        <f>IFERROR(IF(OR(HLOOKUP($A152,'Z-scores'!$C$2:$RO$15,7,FALSE)&gt;3,HLOOKUP($A152,'Z-scores'!$C$2:$RO$15,7,FALSE)&lt;-3),"",'Total-corrected counts'!I152),"")</f>
        <v/>
      </c>
      <c r="J152" s="14" t="str">
        <f>IFERROR(IF(OR(HLOOKUP($A152,'Z-scores'!$C$2:$RO$15,8,FALSE)&gt;3,HLOOKUP($A152,'Z-scores'!$C$2:$RO$15,8,FALSE)&lt;-3),"",'Total-corrected counts'!J152),"")</f>
        <v/>
      </c>
      <c r="K152" s="14" t="str">
        <f>IFERROR(IF(OR(HLOOKUP($A152,'Z-scores'!$C$2:$RO$15,9,FALSE)&gt;3,HLOOKUP($A152,'Z-scores'!$C$2:$RO$15,9,FALSE)&lt;-3),"",'Total-corrected counts'!K152),"")</f>
        <v/>
      </c>
      <c r="L152" s="14" t="str">
        <f>IFERROR(IF(OR(HLOOKUP($A152,'Z-scores'!$C$2:$RO$15,10,FALSE)&gt;3,HLOOKUP($A152,'Z-scores'!$C$2:$RO$15,10,FALSE)&lt;-3),"",'Total-corrected counts'!L152),"")</f>
        <v/>
      </c>
      <c r="M152" s="14" t="str">
        <f>IFERROR(IF(OR(HLOOKUP($A152,'Z-scores'!$C$2:$RO$15,11,FALSE)&gt;3,HLOOKUP($A152,'Z-scores'!$C$2:$RO$15,11,FALSE)&lt;-3),"",'Total-corrected counts'!M152),"")</f>
        <v/>
      </c>
      <c r="N152" s="14" t="str">
        <f>IFERROR(IF(OR(HLOOKUP($A152,'Z-scores'!$C$2:$RO$15,12,FALSE)&gt;3,HLOOKUP($A152,'Z-scores'!$C$2:$RO$15,12,FALSE)&lt;-3),"",'Total-corrected counts'!N152),"")</f>
        <v/>
      </c>
      <c r="O152" s="14" t="str">
        <f>IFERROR(IF(OR(HLOOKUP($A152,'Z-scores'!$C$2:$RO$15,13,FALSE)&gt;3,HLOOKUP($A152,'Z-scores'!$C$2:$RO$15,13,FALSE)&lt;-3),"",'Total-corrected counts'!O152),"")</f>
        <v/>
      </c>
      <c r="P152" s="14" t="str">
        <f>IFERROR(IF(OR(HLOOKUP($A152,'Z-scores'!$C$2:$RO$15,14,FALSE)&gt;3,HLOOKUP($A152,'Z-scores'!$C$2:$RO$15,14,FALSE)&lt;-3),"",'Total-corrected counts'!P152),"")</f>
        <v/>
      </c>
      <c r="Q152">
        <f t="shared" si="8"/>
        <v>1</v>
      </c>
      <c r="R152">
        <f>SUMIFS(Tabel132[Cluster],Tabel132[ID],'Total-corrected counts Z&lt;3'!A152)</f>
        <v>96</v>
      </c>
      <c r="S152" t="str">
        <f t="shared" si="9"/>
        <v/>
      </c>
      <c r="T152" t="str">
        <f t="shared" si="10"/>
        <v/>
      </c>
      <c r="U152" t="str">
        <f t="shared" si="11"/>
        <v/>
      </c>
    </row>
    <row r="153" spans="1:21" x14ac:dyDescent="0.25">
      <c r="A153">
        <v>155</v>
      </c>
      <c r="B153" t="s">
        <v>65</v>
      </c>
      <c r="C153">
        <v>67000</v>
      </c>
      <c r="D153">
        <v>239</v>
      </c>
      <c r="E153" s="14">
        <f>IFERROR(IF(OR(HLOOKUP($A153,'Z-scores'!$C$2:$RO$15,3,FALSE)&gt;3,HLOOKUP($A153,'Z-scores'!$C$2:$RO$15,3,FALSE)&lt;-3),"",'Total-corrected counts'!E153),"")</f>
        <v>66.747699737610887</v>
      </c>
      <c r="F153" s="14">
        <f>IFERROR(IF(OR(HLOOKUP($A153,'Z-scores'!$C$2:$RO$15,4,FALSE)&gt;3,HLOOKUP($A153,'Z-scores'!$C$2:$RO$15,4,FALSE)&lt;-3),"",'Total-corrected counts'!F153),"")</f>
        <v>22.642646580792952</v>
      </c>
      <c r="G153" s="14">
        <f>IFERROR(IF(OR(HLOOKUP($A153,'Z-scores'!$C$2:$RO$15,5,FALSE)&gt;3,HLOOKUP($A153,'Z-scores'!$C$2:$RO$15,5,FALSE)&lt;-3),"",'Total-corrected counts'!G153),"")</f>
        <v>7.8929276154251378</v>
      </c>
      <c r="H153" s="14">
        <f>IFERROR(IF(OR(HLOOKUP($A153,'Z-scores'!$C$2:$RO$15,6,FALSE)&gt;3,HLOOKUP($A153,'Z-scores'!$C$2:$RO$15,6,FALSE)&lt;-3),"",'Total-corrected counts'!H153),"")</f>
        <v>64.808181060049435</v>
      </c>
      <c r="I153" s="14">
        <f>IFERROR(IF(OR(HLOOKUP($A153,'Z-scores'!$C$2:$RO$15,7,FALSE)&gt;3,HLOOKUP($A153,'Z-scores'!$C$2:$RO$15,7,FALSE)&lt;-3),"",'Total-corrected counts'!I153),"")</f>
        <v>57.226476059682206</v>
      </c>
      <c r="J153" s="14">
        <f>IFERROR(IF(OR(HLOOKUP($A153,'Z-scores'!$C$2:$RO$15,8,FALSE)&gt;3,HLOOKUP($A153,'Z-scores'!$C$2:$RO$15,8,FALSE)&lt;-3),"",'Total-corrected counts'!J153),"")</f>
        <v>24.222911615700788</v>
      </c>
      <c r="K153" s="14">
        <f>IFERROR(IF(OR(HLOOKUP($A153,'Z-scores'!$C$2:$RO$15,9,FALSE)&gt;3,HLOOKUP($A153,'Z-scores'!$C$2:$RO$15,9,FALSE)&lt;-3),"",'Total-corrected counts'!K153),"")</f>
        <v>68.722357438188723</v>
      </c>
      <c r="L153" s="14">
        <f>IFERROR(IF(OR(HLOOKUP($A153,'Z-scores'!$C$2:$RO$15,10,FALSE)&gt;3,HLOOKUP($A153,'Z-scores'!$C$2:$RO$15,10,FALSE)&lt;-3),"",'Total-corrected counts'!L153),"")</f>
        <v>11.266867548801258</v>
      </c>
      <c r="M153" s="14">
        <f>IFERROR(IF(OR(HLOOKUP($A153,'Z-scores'!$C$2:$RO$15,11,FALSE)&gt;3,HLOOKUP($A153,'Z-scores'!$C$2:$RO$15,11,FALSE)&lt;-3),"",'Total-corrected counts'!M153),"")</f>
        <v>6.7465485271057926</v>
      </c>
      <c r="N153" s="14">
        <f>IFERROR(IF(OR(HLOOKUP($A153,'Z-scores'!$C$2:$RO$15,12,FALSE)&gt;3,HLOOKUP($A153,'Z-scores'!$C$2:$RO$15,12,FALSE)&lt;-3),"",'Total-corrected counts'!N153),"")</f>
        <v>45.471232572633589</v>
      </c>
      <c r="O153" s="14">
        <f>IFERROR(IF(OR(HLOOKUP($A153,'Z-scores'!$C$2:$RO$15,13,FALSE)&gt;3,HLOOKUP($A153,'Z-scores'!$C$2:$RO$15,13,FALSE)&lt;-3),"",'Total-corrected counts'!O153),"")</f>
        <v>30.726663071259409</v>
      </c>
      <c r="P153" s="14">
        <f>IFERROR(IF(OR(HLOOKUP($A153,'Z-scores'!$C$2:$RO$15,14,FALSE)&gt;3,HLOOKUP($A153,'Z-scores'!$C$2:$RO$15,14,FALSE)&lt;-3),"",'Total-corrected counts'!P153),"")</f>
        <v>63.634822520638934</v>
      </c>
      <c r="Q153">
        <f t="shared" si="8"/>
        <v>1</v>
      </c>
      <c r="R153">
        <f>SUMIFS(Tabel132[Cluster],Tabel132[ID],'Total-corrected counts Z&lt;3'!A153)</f>
        <v>79</v>
      </c>
      <c r="S153">
        <f t="shared" si="9"/>
        <v>0.38975519236312828</v>
      </c>
      <c r="T153">
        <f t="shared" si="10"/>
        <v>44.609028586778592</v>
      </c>
      <c r="U153">
        <f t="shared" si="11"/>
        <v>31.569226848087794</v>
      </c>
    </row>
    <row r="154" spans="1:21" x14ac:dyDescent="0.25">
      <c r="A154">
        <v>156</v>
      </c>
      <c r="B154" t="s">
        <v>66</v>
      </c>
      <c r="C154">
        <v>11100</v>
      </c>
      <c r="D154">
        <v>1011</v>
      </c>
      <c r="E154" s="14">
        <f>IFERROR(IF(OR(HLOOKUP($A154,'Z-scores'!$C$2:$RO$15,3,FALSE)&gt;3,HLOOKUP($A154,'Z-scores'!$C$2:$RO$15,3,FALSE)&lt;-3),"",'Total-corrected counts'!E154),"")</f>
        <v>27.06396112271862</v>
      </c>
      <c r="F154" s="14">
        <f>IFERROR(IF(OR(HLOOKUP($A154,'Z-scores'!$C$2:$RO$15,4,FALSE)&gt;3,HLOOKUP($A154,'Z-scores'!$C$2:$RO$15,4,FALSE)&lt;-3),"",'Total-corrected counts'!F154),"")</f>
        <v>22.572891046040048</v>
      </c>
      <c r="G154" s="14">
        <f>IFERROR(IF(OR(HLOOKUP($A154,'Z-scores'!$C$2:$RO$15,5,FALSE)&gt;3,HLOOKUP($A154,'Z-scores'!$C$2:$RO$15,5,FALSE)&lt;-3),"",'Total-corrected counts'!G154),"")</f>
        <v>47.428994901740197</v>
      </c>
      <c r="H154" s="14">
        <f>IFERROR(IF(OR(HLOOKUP($A154,'Z-scores'!$C$2:$RO$15,6,FALSE)&gt;3,HLOOKUP($A154,'Z-scores'!$C$2:$RO$15,6,FALSE)&lt;-3),"",'Total-corrected counts'!H154),"")</f>
        <v>26.147590827971435</v>
      </c>
      <c r="I154" s="14">
        <f>IFERROR(IF(OR(HLOOKUP($A154,'Z-scores'!$C$2:$RO$15,7,FALSE)&gt;3,HLOOKUP($A154,'Z-scores'!$C$2:$RO$15,7,FALSE)&lt;-3),"",'Total-corrected counts'!I154),"")</f>
        <v>27.318800290447175</v>
      </c>
      <c r="J154" s="14">
        <f>IFERROR(IF(OR(HLOOKUP($A154,'Z-scores'!$C$2:$RO$15,8,FALSE)&gt;3,HLOOKUP($A154,'Z-scores'!$C$2:$RO$15,8,FALSE)&lt;-3),"",'Total-corrected counts'!J154),"")</f>
        <v>48.684793659897281</v>
      </c>
      <c r="K154" s="14">
        <f>IFERROR(IF(OR(HLOOKUP($A154,'Z-scores'!$C$2:$RO$15,9,FALSE)&gt;3,HLOOKUP($A154,'Z-scores'!$C$2:$RO$15,9,FALSE)&lt;-3),"",'Total-corrected counts'!K154),"")</f>
        <v>37.81495392847507</v>
      </c>
      <c r="L154" s="14">
        <f>IFERROR(IF(OR(HLOOKUP($A154,'Z-scores'!$C$2:$RO$15,10,FALSE)&gt;3,HLOOKUP($A154,'Z-scores'!$C$2:$RO$15,10,FALSE)&lt;-3),"",'Total-corrected counts'!L154),"")</f>
        <v>32.792832740428707</v>
      </c>
      <c r="M154" s="14">
        <f>IFERROR(IF(OR(HLOOKUP($A154,'Z-scores'!$C$2:$RO$15,11,FALSE)&gt;3,HLOOKUP($A154,'Z-scores'!$C$2:$RO$15,11,FALSE)&lt;-3),"",'Total-corrected counts'!M154),"")</f>
        <v>24.655568253604802</v>
      </c>
      <c r="N154" s="14">
        <f>IFERROR(IF(OR(HLOOKUP($A154,'Z-scores'!$C$2:$RO$15,12,FALSE)&gt;3,HLOOKUP($A154,'Z-scores'!$C$2:$RO$15,12,FALSE)&lt;-3),"",'Total-corrected counts'!N154),"")</f>
        <v>52.779414150210449</v>
      </c>
      <c r="O154" s="14">
        <f>IFERROR(IF(OR(HLOOKUP($A154,'Z-scores'!$C$2:$RO$15,13,FALSE)&gt;3,HLOOKUP($A154,'Z-scores'!$C$2:$RO$15,13,FALSE)&lt;-3),"",'Total-corrected counts'!O154),"")</f>
        <v>13.027880038455224</v>
      </c>
      <c r="P154" s="14">
        <f>IFERROR(IF(OR(HLOOKUP($A154,'Z-scores'!$C$2:$RO$15,14,FALSE)&gt;3,HLOOKUP($A154,'Z-scores'!$C$2:$RO$15,14,FALSE)&lt;-3),"",'Total-corrected counts'!P154),"")</f>
        <v>30.386493595504184</v>
      </c>
      <c r="Q154">
        <f t="shared" si="8"/>
        <v>1</v>
      </c>
      <c r="R154">
        <f>SUMIFS(Tabel132[Cluster],Tabel132[ID],'Total-corrected counts Z&lt;3'!A154)</f>
        <v>14</v>
      </c>
      <c r="S154">
        <f t="shared" si="9"/>
        <v>0.67509372129323719</v>
      </c>
      <c r="T154">
        <f t="shared" si="10"/>
        <v>33.861712253898546</v>
      </c>
      <c r="U154">
        <f t="shared" si="11"/>
        <v>30.72843775564067</v>
      </c>
    </row>
    <row r="155" spans="1:21" x14ac:dyDescent="0.25">
      <c r="A155">
        <v>157</v>
      </c>
      <c r="B155" t="s">
        <v>596</v>
      </c>
      <c r="C155">
        <v>70100</v>
      </c>
      <c r="D155">
        <v>1097</v>
      </c>
      <c r="E155" s="14" t="str">
        <f>IFERROR(IF(OR(HLOOKUP($A155,'Z-scores'!$C$2:$RO$15,3,FALSE)&gt;3,HLOOKUP($A155,'Z-scores'!$C$2:$RO$15,3,FALSE)&lt;-3),"",'Total-corrected counts'!E155),"")</f>
        <v/>
      </c>
      <c r="F155" s="14" t="str">
        <f>IFERROR(IF(OR(HLOOKUP($A155,'Z-scores'!$C$2:$RO$15,4,FALSE)&gt;3,HLOOKUP($A155,'Z-scores'!$C$2:$RO$15,4,FALSE)&lt;-3),"",'Total-corrected counts'!F155),"")</f>
        <v/>
      </c>
      <c r="G155" s="14" t="str">
        <f>IFERROR(IF(OR(HLOOKUP($A155,'Z-scores'!$C$2:$RO$15,5,FALSE)&gt;3,HLOOKUP($A155,'Z-scores'!$C$2:$RO$15,5,FALSE)&lt;-3),"",'Total-corrected counts'!G155),"")</f>
        <v/>
      </c>
      <c r="H155" s="14" t="str">
        <f>IFERROR(IF(OR(HLOOKUP($A155,'Z-scores'!$C$2:$RO$15,6,FALSE)&gt;3,HLOOKUP($A155,'Z-scores'!$C$2:$RO$15,6,FALSE)&lt;-3),"",'Total-corrected counts'!H155),"")</f>
        <v/>
      </c>
      <c r="I155" s="14" t="str">
        <f>IFERROR(IF(OR(HLOOKUP($A155,'Z-scores'!$C$2:$RO$15,7,FALSE)&gt;3,HLOOKUP($A155,'Z-scores'!$C$2:$RO$15,7,FALSE)&lt;-3),"",'Total-corrected counts'!I155),"")</f>
        <v/>
      </c>
      <c r="J155" s="14" t="str">
        <f>IFERROR(IF(OR(HLOOKUP($A155,'Z-scores'!$C$2:$RO$15,8,FALSE)&gt;3,HLOOKUP($A155,'Z-scores'!$C$2:$RO$15,8,FALSE)&lt;-3),"",'Total-corrected counts'!J155),"")</f>
        <v/>
      </c>
      <c r="K155" s="14" t="str">
        <f>IFERROR(IF(OR(HLOOKUP($A155,'Z-scores'!$C$2:$RO$15,9,FALSE)&gt;3,HLOOKUP($A155,'Z-scores'!$C$2:$RO$15,9,FALSE)&lt;-3),"",'Total-corrected counts'!K155),"")</f>
        <v/>
      </c>
      <c r="L155" s="14" t="str">
        <f>IFERROR(IF(OR(HLOOKUP($A155,'Z-scores'!$C$2:$RO$15,10,FALSE)&gt;3,HLOOKUP($A155,'Z-scores'!$C$2:$RO$15,10,FALSE)&lt;-3),"",'Total-corrected counts'!L155),"")</f>
        <v/>
      </c>
      <c r="M155" s="14" t="str">
        <f>IFERROR(IF(OR(HLOOKUP($A155,'Z-scores'!$C$2:$RO$15,11,FALSE)&gt;3,HLOOKUP($A155,'Z-scores'!$C$2:$RO$15,11,FALSE)&lt;-3),"",'Total-corrected counts'!M155),"")</f>
        <v/>
      </c>
      <c r="N155" s="14" t="str">
        <f>IFERROR(IF(OR(HLOOKUP($A155,'Z-scores'!$C$2:$RO$15,12,FALSE)&gt;3,HLOOKUP($A155,'Z-scores'!$C$2:$RO$15,12,FALSE)&lt;-3),"",'Total-corrected counts'!N155),"")</f>
        <v/>
      </c>
      <c r="O155" s="14" t="str">
        <f>IFERROR(IF(OR(HLOOKUP($A155,'Z-scores'!$C$2:$RO$15,13,FALSE)&gt;3,HLOOKUP($A155,'Z-scores'!$C$2:$RO$15,13,FALSE)&lt;-3),"",'Total-corrected counts'!O155),"")</f>
        <v/>
      </c>
      <c r="P155" s="14" t="str">
        <f>IFERROR(IF(OR(HLOOKUP($A155,'Z-scores'!$C$2:$RO$15,14,FALSE)&gt;3,HLOOKUP($A155,'Z-scores'!$C$2:$RO$15,14,FALSE)&lt;-3),"",'Total-corrected counts'!P155),"")</f>
        <v/>
      </c>
      <c r="Q155">
        <f t="shared" si="8"/>
        <v>1</v>
      </c>
      <c r="R155">
        <f>SUMIFS(Tabel132[Cluster],Tabel132[ID],'Total-corrected counts Z&lt;3'!A155)</f>
        <v>83</v>
      </c>
      <c r="S155" t="str">
        <f t="shared" si="9"/>
        <v/>
      </c>
      <c r="T155" t="str">
        <f t="shared" si="10"/>
        <v/>
      </c>
      <c r="U155" t="str">
        <f t="shared" si="11"/>
        <v/>
      </c>
    </row>
    <row r="156" spans="1:21" x14ac:dyDescent="0.25">
      <c r="A156">
        <v>158</v>
      </c>
      <c r="B156" t="s">
        <v>67</v>
      </c>
      <c r="C156">
        <v>99200</v>
      </c>
      <c r="D156">
        <v>832</v>
      </c>
      <c r="E156" s="14">
        <f>IFERROR(IF(OR(HLOOKUP($A156,'Z-scores'!$C$2:$RO$15,3,FALSE)&gt;3,HLOOKUP($A156,'Z-scores'!$C$2:$RO$15,3,FALSE)&lt;-3),"",'Total-corrected counts'!E156),"")</f>
        <v>0.3486126379053493</v>
      </c>
      <c r="F156" s="14">
        <f>IFERROR(IF(OR(HLOOKUP($A156,'Z-scores'!$C$2:$RO$15,4,FALSE)&gt;3,HLOOKUP($A156,'Z-scores'!$C$2:$RO$15,4,FALSE)&lt;-3),"",'Total-corrected counts'!F156),"")</f>
        <v>0</v>
      </c>
      <c r="G156" s="14">
        <f>IFERROR(IF(OR(HLOOKUP($A156,'Z-scores'!$C$2:$RO$15,5,FALSE)&gt;3,HLOOKUP($A156,'Z-scores'!$C$2:$RO$15,5,FALSE)&lt;-3),"",'Total-corrected counts'!G156),"")</f>
        <v>0</v>
      </c>
      <c r="H156" s="14">
        <f>IFERROR(IF(OR(HLOOKUP($A156,'Z-scores'!$C$2:$RO$15,6,FALSE)&gt;3,HLOOKUP($A156,'Z-scores'!$C$2:$RO$15,6,FALSE)&lt;-3),"",'Total-corrected counts'!H156),"")</f>
        <v>0.564610948721881</v>
      </c>
      <c r="I156" s="14">
        <f>IFERROR(IF(OR(HLOOKUP($A156,'Z-scores'!$C$2:$RO$15,7,FALSE)&gt;3,HLOOKUP($A156,'Z-scores'!$C$2:$RO$15,7,FALSE)&lt;-3),"",'Total-corrected counts'!I156),"")</f>
        <v>0.20957563399711279</v>
      </c>
      <c r="J156" s="14">
        <f>IFERROR(IF(OR(HLOOKUP($A156,'Z-scores'!$C$2:$RO$15,8,FALSE)&gt;3,HLOOKUP($A156,'Z-scores'!$C$2:$RO$15,8,FALSE)&lt;-3),"",'Total-corrected counts'!J156),"")</f>
        <v>8.6898337634801037E-2</v>
      </c>
      <c r="K156" s="14">
        <f>IFERROR(IF(OR(HLOOKUP($A156,'Z-scores'!$C$2:$RO$15,9,FALSE)&gt;3,HLOOKUP($A156,'Z-scores'!$C$2:$RO$15,9,FALSE)&lt;-3),"",'Total-corrected counts'!K156),"")</f>
        <v>0.48027957921858516</v>
      </c>
      <c r="L156" s="14">
        <f>IFERROR(IF(OR(HLOOKUP($A156,'Z-scores'!$C$2:$RO$15,10,FALSE)&gt;3,HLOOKUP($A156,'Z-scores'!$C$2:$RO$15,10,FALSE)&lt;-3),"",'Total-corrected counts'!L156),"")</f>
        <v>0</v>
      </c>
      <c r="M156" s="14">
        <f>IFERROR(IF(OR(HLOOKUP($A156,'Z-scores'!$C$2:$RO$15,11,FALSE)&gt;3,HLOOKUP($A156,'Z-scores'!$C$2:$RO$15,11,FALSE)&lt;-3),"",'Total-corrected counts'!M156),"")</f>
        <v>0</v>
      </c>
      <c r="N156" s="14">
        <f>IFERROR(IF(OR(HLOOKUP($A156,'Z-scores'!$C$2:$RO$15,12,FALSE)&gt;3,HLOOKUP($A156,'Z-scores'!$C$2:$RO$15,12,FALSE)&lt;-3),"",'Total-corrected counts'!N156),"")</f>
        <v>0.3927293838417471</v>
      </c>
      <c r="O156" s="14">
        <f>IFERROR(IF(OR(HLOOKUP($A156,'Z-scores'!$C$2:$RO$15,13,FALSE)&gt;3,HLOOKUP($A156,'Z-scores'!$C$2:$RO$15,13,FALSE)&lt;-3),"",'Total-corrected counts'!O156),"")</f>
        <v>9.3793232818252161E-3</v>
      </c>
      <c r="P156" s="14">
        <f>IFERROR(IF(OR(HLOOKUP($A156,'Z-scores'!$C$2:$RO$15,14,FALSE)&gt;3,HLOOKUP($A156,'Z-scores'!$C$2:$RO$15,14,FALSE)&lt;-3),"",'Total-corrected counts'!P156),"")</f>
        <v>0.13671187880400801</v>
      </c>
      <c r="Q156">
        <f t="shared" si="8"/>
        <v>1</v>
      </c>
      <c r="R156">
        <f>SUMIFS(Tabel132[Cluster],Tabel132[ID],'Total-corrected counts Z&lt;3'!A156)</f>
        <v>0</v>
      </c>
      <c r="S156">
        <f t="shared" si="9"/>
        <v>0.29645159795833997</v>
      </c>
      <c r="T156">
        <f t="shared" si="10"/>
        <v>0.24142530535396131</v>
      </c>
      <c r="U156">
        <f t="shared" si="11"/>
        <v>0.10776411718551607</v>
      </c>
    </row>
    <row r="157" spans="1:21" x14ac:dyDescent="0.25">
      <c r="A157">
        <v>159</v>
      </c>
      <c r="B157" t="s">
        <v>68</v>
      </c>
      <c r="C157">
        <v>31000</v>
      </c>
      <c r="D157">
        <v>698</v>
      </c>
      <c r="E157" s="14">
        <f>IFERROR(IF(OR(HLOOKUP($A157,'Z-scores'!$C$2:$RO$15,3,FALSE)&gt;3,HLOOKUP($A157,'Z-scores'!$C$2:$RO$15,3,FALSE)&lt;-3),"",'Total-corrected counts'!E157),"")</f>
        <v>21.509399758760058</v>
      </c>
      <c r="F157" s="14">
        <f>IFERROR(IF(OR(HLOOKUP($A157,'Z-scores'!$C$2:$RO$15,4,FALSE)&gt;3,HLOOKUP($A157,'Z-scores'!$C$2:$RO$15,4,FALSE)&lt;-3),"",'Total-corrected counts'!F157),"")</f>
        <v>16.573915057290222</v>
      </c>
      <c r="G157" s="14">
        <f>IFERROR(IF(OR(HLOOKUP($A157,'Z-scores'!$C$2:$RO$15,5,FALSE)&gt;3,HLOOKUP($A157,'Z-scores'!$C$2:$RO$15,5,FALSE)&lt;-3),"",'Total-corrected counts'!G157),"")</f>
        <v>58.893382976633724</v>
      </c>
      <c r="H157" s="14">
        <f>IFERROR(IF(OR(HLOOKUP($A157,'Z-scores'!$C$2:$RO$15,6,FALSE)&gt;3,HLOOKUP($A157,'Z-scores'!$C$2:$RO$15,6,FALSE)&lt;-3),"",'Total-corrected counts'!H157),"")</f>
        <v>41.888028493015227</v>
      </c>
      <c r="I157" s="14">
        <f>IFERROR(IF(OR(HLOOKUP($A157,'Z-scores'!$C$2:$RO$15,7,FALSE)&gt;3,HLOOKUP($A157,'Z-scores'!$C$2:$RO$15,7,FALSE)&lt;-3),"",'Total-corrected counts'!I157),"")</f>
        <v>3.2052744023087838</v>
      </c>
      <c r="J157" s="14">
        <f>IFERROR(IF(OR(HLOOKUP($A157,'Z-scores'!$C$2:$RO$15,8,FALSE)&gt;3,HLOOKUP($A157,'Z-scores'!$C$2:$RO$15,8,FALSE)&lt;-3),"",'Total-corrected counts'!J157),"")</f>
        <v>23.853593680752887</v>
      </c>
      <c r="K157" s="14">
        <f>IFERROR(IF(OR(HLOOKUP($A157,'Z-scores'!$C$2:$RO$15,9,FALSE)&gt;3,HLOOKUP($A157,'Z-scores'!$C$2:$RO$15,9,FALSE)&lt;-3),"",'Total-corrected counts'!K157),"")</f>
        <v>32.969780526358164</v>
      </c>
      <c r="L157" s="14">
        <f>IFERROR(IF(OR(HLOOKUP($A157,'Z-scores'!$C$2:$RO$15,10,FALSE)&gt;3,HLOOKUP($A157,'Z-scores'!$C$2:$RO$15,10,FALSE)&lt;-3),"",'Total-corrected counts'!L157),"")</f>
        <v>30.515272752925053</v>
      </c>
      <c r="M157" s="14">
        <f>IFERROR(IF(OR(HLOOKUP($A157,'Z-scores'!$C$2:$RO$15,11,FALSE)&gt;3,HLOOKUP($A157,'Z-scores'!$C$2:$RO$15,11,FALSE)&lt;-3),"",'Total-corrected counts'!M157),"")</f>
        <v>9.3633915921650086</v>
      </c>
      <c r="N157" s="14">
        <f>IFERROR(IF(OR(HLOOKUP($A157,'Z-scores'!$C$2:$RO$15,12,FALSE)&gt;3,HLOOKUP($A157,'Z-scores'!$C$2:$RO$15,12,FALSE)&lt;-3),"",'Total-corrected counts'!N157),"")</f>
        <v>13.369874241221217</v>
      </c>
      <c r="O157" s="14">
        <f>IFERROR(IF(OR(HLOOKUP($A157,'Z-scores'!$C$2:$RO$15,13,FALSE)&gt;3,HLOOKUP($A157,'Z-scores'!$C$2:$RO$15,13,FALSE)&lt;-3),"",'Total-corrected counts'!O157),"")</f>
        <v>62.325603207728562</v>
      </c>
      <c r="P157" s="14">
        <f>IFERROR(IF(OR(HLOOKUP($A157,'Z-scores'!$C$2:$RO$15,14,FALSE)&gt;3,HLOOKUP($A157,'Z-scores'!$C$2:$RO$15,14,FALSE)&lt;-3),"",'Total-corrected counts'!P157),"")</f>
        <v>37.295000537733387</v>
      </c>
      <c r="Q157">
        <f t="shared" si="8"/>
        <v>1</v>
      </c>
      <c r="R157">
        <f>SUMIFS(Tabel132[Cluster],Tabel132[ID],'Total-corrected counts Z&lt;3'!A157)</f>
        <v>41</v>
      </c>
      <c r="S157">
        <f t="shared" si="9"/>
        <v>0.85317606435982263</v>
      </c>
      <c r="T157">
        <f t="shared" si="10"/>
        <v>28.413339270731296</v>
      </c>
      <c r="U157">
        <f t="shared" si="11"/>
        <v>30.573828466354644</v>
      </c>
    </row>
    <row r="158" spans="1:21" x14ac:dyDescent="0.25">
      <c r="A158">
        <v>160</v>
      </c>
      <c r="B158" t="s">
        <v>597</v>
      </c>
      <c r="C158">
        <v>31600</v>
      </c>
      <c r="D158">
        <v>159</v>
      </c>
      <c r="E158" s="14" t="str">
        <f>IFERROR(IF(OR(HLOOKUP($A158,'Z-scores'!$C$2:$RO$15,3,FALSE)&gt;3,HLOOKUP($A158,'Z-scores'!$C$2:$RO$15,3,FALSE)&lt;-3),"",'Total-corrected counts'!E158),"")</f>
        <v/>
      </c>
      <c r="F158" s="14" t="str">
        <f>IFERROR(IF(OR(HLOOKUP($A158,'Z-scores'!$C$2:$RO$15,4,FALSE)&gt;3,HLOOKUP($A158,'Z-scores'!$C$2:$RO$15,4,FALSE)&lt;-3),"",'Total-corrected counts'!F158),"")</f>
        <v/>
      </c>
      <c r="G158" s="14" t="str">
        <f>IFERROR(IF(OR(HLOOKUP($A158,'Z-scores'!$C$2:$RO$15,5,FALSE)&gt;3,HLOOKUP($A158,'Z-scores'!$C$2:$RO$15,5,FALSE)&lt;-3),"",'Total-corrected counts'!G158),"")</f>
        <v/>
      </c>
      <c r="H158" s="14" t="str">
        <f>IFERROR(IF(OR(HLOOKUP($A158,'Z-scores'!$C$2:$RO$15,6,FALSE)&gt;3,HLOOKUP($A158,'Z-scores'!$C$2:$RO$15,6,FALSE)&lt;-3),"",'Total-corrected counts'!H158),"")</f>
        <v/>
      </c>
      <c r="I158" s="14" t="str">
        <f>IFERROR(IF(OR(HLOOKUP($A158,'Z-scores'!$C$2:$RO$15,7,FALSE)&gt;3,HLOOKUP($A158,'Z-scores'!$C$2:$RO$15,7,FALSE)&lt;-3),"",'Total-corrected counts'!I158),"")</f>
        <v/>
      </c>
      <c r="J158" s="14" t="str">
        <f>IFERROR(IF(OR(HLOOKUP($A158,'Z-scores'!$C$2:$RO$15,8,FALSE)&gt;3,HLOOKUP($A158,'Z-scores'!$C$2:$RO$15,8,FALSE)&lt;-3),"",'Total-corrected counts'!J158),"")</f>
        <v/>
      </c>
      <c r="K158" s="14" t="str">
        <f>IFERROR(IF(OR(HLOOKUP($A158,'Z-scores'!$C$2:$RO$15,9,FALSE)&gt;3,HLOOKUP($A158,'Z-scores'!$C$2:$RO$15,9,FALSE)&lt;-3),"",'Total-corrected counts'!K158),"")</f>
        <v/>
      </c>
      <c r="L158" s="14" t="str">
        <f>IFERROR(IF(OR(HLOOKUP($A158,'Z-scores'!$C$2:$RO$15,10,FALSE)&gt;3,HLOOKUP($A158,'Z-scores'!$C$2:$RO$15,10,FALSE)&lt;-3),"",'Total-corrected counts'!L158),"")</f>
        <v/>
      </c>
      <c r="M158" s="14" t="str">
        <f>IFERROR(IF(OR(HLOOKUP($A158,'Z-scores'!$C$2:$RO$15,11,FALSE)&gt;3,HLOOKUP($A158,'Z-scores'!$C$2:$RO$15,11,FALSE)&lt;-3),"",'Total-corrected counts'!M158),"")</f>
        <v/>
      </c>
      <c r="N158" s="14" t="str">
        <f>IFERROR(IF(OR(HLOOKUP($A158,'Z-scores'!$C$2:$RO$15,12,FALSE)&gt;3,HLOOKUP($A158,'Z-scores'!$C$2:$RO$15,12,FALSE)&lt;-3),"",'Total-corrected counts'!N158),"")</f>
        <v/>
      </c>
      <c r="O158" s="14" t="str">
        <f>IFERROR(IF(OR(HLOOKUP($A158,'Z-scores'!$C$2:$RO$15,13,FALSE)&gt;3,HLOOKUP($A158,'Z-scores'!$C$2:$RO$15,13,FALSE)&lt;-3),"",'Total-corrected counts'!O158),"")</f>
        <v/>
      </c>
      <c r="P158" s="14" t="str">
        <f>IFERROR(IF(OR(HLOOKUP($A158,'Z-scores'!$C$2:$RO$15,14,FALSE)&gt;3,HLOOKUP($A158,'Z-scores'!$C$2:$RO$15,14,FALSE)&lt;-3),"",'Total-corrected counts'!P158),"")</f>
        <v/>
      </c>
      <c r="Q158">
        <f t="shared" si="8"/>
        <v>1</v>
      </c>
      <c r="R158">
        <f>SUMIFS(Tabel132[Cluster],Tabel132[ID],'Total-corrected counts Z&lt;3'!A158)</f>
        <v>41</v>
      </c>
      <c r="S158" t="str">
        <f t="shared" si="9"/>
        <v/>
      </c>
      <c r="T158" t="str">
        <f t="shared" si="10"/>
        <v/>
      </c>
      <c r="U158" t="str">
        <f t="shared" si="11"/>
        <v/>
      </c>
    </row>
    <row r="159" spans="1:21" x14ac:dyDescent="0.25">
      <c r="A159">
        <v>161</v>
      </c>
      <c r="B159" t="s">
        <v>598</v>
      </c>
      <c r="C159">
        <v>95200</v>
      </c>
      <c r="D159">
        <v>154</v>
      </c>
      <c r="E159" s="14" t="str">
        <f>IFERROR(IF(OR(HLOOKUP($A159,'Z-scores'!$C$2:$RO$15,3,FALSE)&gt;3,HLOOKUP($A159,'Z-scores'!$C$2:$RO$15,3,FALSE)&lt;-3),"",'Total-corrected counts'!E159),"")</f>
        <v/>
      </c>
      <c r="F159" s="14" t="str">
        <f>IFERROR(IF(OR(HLOOKUP($A159,'Z-scores'!$C$2:$RO$15,4,FALSE)&gt;3,HLOOKUP($A159,'Z-scores'!$C$2:$RO$15,4,FALSE)&lt;-3),"",'Total-corrected counts'!F159),"")</f>
        <v/>
      </c>
      <c r="G159" s="14" t="str">
        <f>IFERROR(IF(OR(HLOOKUP($A159,'Z-scores'!$C$2:$RO$15,5,FALSE)&gt;3,HLOOKUP($A159,'Z-scores'!$C$2:$RO$15,5,FALSE)&lt;-3),"",'Total-corrected counts'!G159),"")</f>
        <v/>
      </c>
      <c r="H159" s="14" t="str">
        <f>IFERROR(IF(OR(HLOOKUP($A159,'Z-scores'!$C$2:$RO$15,6,FALSE)&gt;3,HLOOKUP($A159,'Z-scores'!$C$2:$RO$15,6,FALSE)&lt;-3),"",'Total-corrected counts'!H159),"")</f>
        <v/>
      </c>
      <c r="I159" s="14" t="str">
        <f>IFERROR(IF(OR(HLOOKUP($A159,'Z-scores'!$C$2:$RO$15,7,FALSE)&gt;3,HLOOKUP($A159,'Z-scores'!$C$2:$RO$15,7,FALSE)&lt;-3),"",'Total-corrected counts'!I159),"")</f>
        <v/>
      </c>
      <c r="J159" s="14" t="str">
        <f>IFERROR(IF(OR(HLOOKUP($A159,'Z-scores'!$C$2:$RO$15,8,FALSE)&gt;3,HLOOKUP($A159,'Z-scores'!$C$2:$RO$15,8,FALSE)&lt;-3),"",'Total-corrected counts'!J159),"")</f>
        <v/>
      </c>
      <c r="K159" s="14" t="str">
        <f>IFERROR(IF(OR(HLOOKUP($A159,'Z-scores'!$C$2:$RO$15,9,FALSE)&gt;3,HLOOKUP($A159,'Z-scores'!$C$2:$RO$15,9,FALSE)&lt;-3),"",'Total-corrected counts'!K159),"")</f>
        <v/>
      </c>
      <c r="L159" s="14" t="str">
        <f>IFERROR(IF(OR(HLOOKUP($A159,'Z-scores'!$C$2:$RO$15,10,FALSE)&gt;3,HLOOKUP($A159,'Z-scores'!$C$2:$RO$15,10,FALSE)&lt;-3),"",'Total-corrected counts'!L159),"")</f>
        <v/>
      </c>
      <c r="M159" s="14" t="str">
        <f>IFERROR(IF(OR(HLOOKUP($A159,'Z-scores'!$C$2:$RO$15,11,FALSE)&gt;3,HLOOKUP($A159,'Z-scores'!$C$2:$RO$15,11,FALSE)&lt;-3),"",'Total-corrected counts'!M159),"")</f>
        <v/>
      </c>
      <c r="N159" s="14" t="str">
        <f>IFERROR(IF(OR(HLOOKUP($A159,'Z-scores'!$C$2:$RO$15,12,FALSE)&gt;3,HLOOKUP($A159,'Z-scores'!$C$2:$RO$15,12,FALSE)&lt;-3),"",'Total-corrected counts'!N159),"")</f>
        <v/>
      </c>
      <c r="O159" s="14" t="str">
        <f>IFERROR(IF(OR(HLOOKUP($A159,'Z-scores'!$C$2:$RO$15,13,FALSE)&gt;3,HLOOKUP($A159,'Z-scores'!$C$2:$RO$15,13,FALSE)&lt;-3),"",'Total-corrected counts'!O159),"")</f>
        <v/>
      </c>
      <c r="P159" s="14" t="str">
        <f>IFERROR(IF(OR(HLOOKUP($A159,'Z-scores'!$C$2:$RO$15,14,FALSE)&gt;3,HLOOKUP($A159,'Z-scores'!$C$2:$RO$15,14,FALSE)&lt;-3),"",'Total-corrected counts'!P159),"")</f>
        <v/>
      </c>
      <c r="Q159">
        <f t="shared" si="8"/>
        <v>1</v>
      </c>
      <c r="R159">
        <f>SUMIFS(Tabel132[Cluster],Tabel132[ID],'Total-corrected counts Z&lt;3'!A159)</f>
        <v>96</v>
      </c>
      <c r="S159" t="str">
        <f t="shared" si="9"/>
        <v/>
      </c>
      <c r="T159" t="str">
        <f t="shared" si="10"/>
        <v/>
      </c>
      <c r="U159" t="str">
        <f t="shared" si="11"/>
        <v/>
      </c>
    </row>
    <row r="160" spans="1:21" x14ac:dyDescent="0.25">
      <c r="A160">
        <v>162</v>
      </c>
      <c r="B160" t="s">
        <v>69</v>
      </c>
      <c r="C160">
        <v>88800</v>
      </c>
      <c r="D160">
        <v>1117</v>
      </c>
      <c r="E160" s="14">
        <f>IFERROR(IF(OR(HLOOKUP($A160,'Z-scores'!$C$2:$RO$15,3,FALSE)&gt;3,HLOOKUP($A160,'Z-scores'!$C$2:$RO$15,3,FALSE)&lt;-3),"",'Total-corrected counts'!E160),"")</f>
        <v>0</v>
      </c>
      <c r="F160" s="14">
        <f>IFERROR(IF(OR(HLOOKUP($A160,'Z-scores'!$C$2:$RO$15,4,FALSE)&gt;3,HLOOKUP($A160,'Z-scores'!$C$2:$RO$15,4,FALSE)&lt;-3),"",'Total-corrected counts'!F160),"")</f>
        <v>0</v>
      </c>
      <c r="G160" s="14">
        <f>IFERROR(IF(OR(HLOOKUP($A160,'Z-scores'!$C$2:$RO$15,5,FALSE)&gt;3,HLOOKUP($A160,'Z-scores'!$C$2:$RO$15,5,FALSE)&lt;-3),"",'Total-corrected counts'!G160),"")</f>
        <v>0</v>
      </c>
      <c r="H160" s="14">
        <f>IFERROR(IF(OR(HLOOKUP($A160,'Z-scores'!$C$2:$RO$15,6,FALSE)&gt;3,HLOOKUP($A160,'Z-scores'!$C$2:$RO$15,6,FALSE)&lt;-3),"",'Total-corrected counts'!H160),"")</f>
        <v>0</v>
      </c>
      <c r="I160" s="14">
        <f>IFERROR(IF(OR(HLOOKUP($A160,'Z-scores'!$C$2:$RO$15,7,FALSE)&gt;3,HLOOKUP($A160,'Z-scores'!$C$2:$RO$15,7,FALSE)&lt;-3),"",'Total-corrected counts'!I160),"")</f>
        <v>0</v>
      </c>
      <c r="J160" s="14">
        <f>IFERROR(IF(OR(HLOOKUP($A160,'Z-scores'!$C$2:$RO$15,8,FALSE)&gt;3,HLOOKUP($A160,'Z-scores'!$C$2:$RO$15,8,FALSE)&lt;-3),"",'Total-corrected counts'!J160),"")</f>
        <v>0</v>
      </c>
      <c r="K160" s="14">
        <f>IFERROR(IF(OR(HLOOKUP($A160,'Z-scores'!$C$2:$RO$15,9,FALSE)&gt;3,HLOOKUP($A160,'Z-scores'!$C$2:$RO$15,9,FALSE)&lt;-3),"",'Total-corrected counts'!K160),"")</f>
        <v>0</v>
      </c>
      <c r="L160" s="14">
        <f>IFERROR(IF(OR(HLOOKUP($A160,'Z-scores'!$C$2:$RO$15,10,FALSE)&gt;3,HLOOKUP($A160,'Z-scores'!$C$2:$RO$15,10,FALSE)&lt;-3),"",'Total-corrected counts'!L160),"")</f>
        <v>0</v>
      </c>
      <c r="M160" s="14">
        <f>IFERROR(IF(OR(HLOOKUP($A160,'Z-scores'!$C$2:$RO$15,11,FALSE)&gt;3,HLOOKUP($A160,'Z-scores'!$C$2:$RO$15,11,FALSE)&lt;-3),"",'Total-corrected counts'!M160),"")</f>
        <v>0</v>
      </c>
      <c r="N160" s="14">
        <f>IFERROR(IF(OR(HLOOKUP($A160,'Z-scores'!$C$2:$RO$15,12,FALSE)&gt;3,HLOOKUP($A160,'Z-scores'!$C$2:$RO$15,12,FALSE)&lt;-3),"",'Total-corrected counts'!N160),"")</f>
        <v>0</v>
      </c>
      <c r="O160" s="14">
        <f>IFERROR(IF(OR(HLOOKUP($A160,'Z-scores'!$C$2:$RO$15,13,FALSE)&gt;3,HLOOKUP($A160,'Z-scores'!$C$2:$RO$15,13,FALSE)&lt;-3),"",'Total-corrected counts'!O160),"")</f>
        <v>8.4413909536426954E-2</v>
      </c>
      <c r="P160" s="14">
        <f>IFERROR(IF(OR(HLOOKUP($A160,'Z-scores'!$C$2:$RO$15,14,FALSE)&gt;3,HLOOKUP($A160,'Z-scores'!$C$2:$RO$15,14,FALSE)&lt;-3),"",'Total-corrected counts'!P160),"")</f>
        <v>3.6456501014402141E-2</v>
      </c>
      <c r="Q160">
        <f t="shared" si="8"/>
        <v>1</v>
      </c>
      <c r="R160">
        <f>SUMIFS(Tabel132[Cluster],Tabel132[ID],'Total-corrected counts Z&lt;3'!A160)</f>
        <v>95</v>
      </c>
      <c r="S160">
        <f t="shared" si="9"/>
        <v>0.10975908352088756</v>
      </c>
      <c r="T160">
        <f t="shared" si="10"/>
        <v>0</v>
      </c>
      <c r="U160">
        <f t="shared" si="11"/>
        <v>2.4174082110165817E-2</v>
      </c>
    </row>
    <row r="161" spans="1:21" x14ac:dyDescent="0.25">
      <c r="A161">
        <v>163</v>
      </c>
      <c r="B161" t="s">
        <v>70</v>
      </c>
      <c r="C161">
        <v>24200</v>
      </c>
      <c r="D161">
        <v>111</v>
      </c>
      <c r="E161" s="14">
        <f>IFERROR(IF(OR(HLOOKUP($A161,'Z-scores'!$C$2:$RO$15,3,FALSE)&gt;3,HLOOKUP($A161,'Z-scores'!$C$2:$RO$15,3,FALSE)&lt;-3),"",'Total-corrected counts'!E161),"")</f>
        <v>1.9870920360604913</v>
      </c>
      <c r="F161" s="14">
        <f>IFERROR(IF(OR(HLOOKUP($A161,'Z-scores'!$C$2:$RO$15,4,FALSE)&gt;3,HLOOKUP($A161,'Z-scores'!$C$2:$RO$15,4,FALSE)&lt;-3),"",'Total-corrected counts'!F161),"")</f>
        <v>69.155637154029989</v>
      </c>
      <c r="G161" s="14">
        <f>IFERROR(IF(OR(HLOOKUP($A161,'Z-scores'!$C$2:$RO$15,5,FALSE)&gt;3,HLOOKUP($A161,'Z-scores'!$C$2:$RO$15,5,FALSE)&lt;-3),"",'Total-corrected counts'!G161),"")</f>
        <v>19.696604433968162</v>
      </c>
      <c r="H161" s="14">
        <f>IFERROR(IF(OR(HLOOKUP($A161,'Z-scores'!$C$2:$RO$15,6,FALSE)&gt;3,HLOOKUP($A161,'Z-scores'!$C$2:$RO$15,6,FALSE)&lt;-3),"",'Total-corrected counts'!H161),"")</f>
        <v>3.9980559071657527</v>
      </c>
      <c r="I161" s="14">
        <f>IFERROR(IF(OR(HLOOKUP($A161,'Z-scores'!$C$2:$RO$15,7,FALSE)&gt;3,HLOOKUP($A161,'Z-scores'!$C$2:$RO$15,7,FALSE)&lt;-3),"",'Total-corrected counts'!I161),"")</f>
        <v>8.9254564125829212</v>
      </c>
      <c r="J161" s="14">
        <f>IFERROR(IF(OR(HLOOKUP($A161,'Z-scores'!$C$2:$RO$15,8,FALSE)&gt;3,HLOOKUP($A161,'Z-scores'!$C$2:$RO$15,8,FALSE)&lt;-3),"",'Total-corrected counts'!J161),"")</f>
        <v>3.0197172328093362</v>
      </c>
      <c r="K161" s="14">
        <f>IFERROR(IF(OR(HLOOKUP($A161,'Z-scores'!$C$2:$RO$15,9,FALSE)&gt;3,HLOOKUP($A161,'Z-scores'!$C$2:$RO$15,9,FALSE)&lt;-3),"",'Total-corrected counts'!K161),"")</f>
        <v>1.5397198274948758</v>
      </c>
      <c r="L161" s="14">
        <f>IFERROR(IF(OR(HLOOKUP($A161,'Z-scores'!$C$2:$RO$15,10,FALSE)&gt;3,HLOOKUP($A161,'Z-scores'!$C$2:$RO$15,10,FALSE)&lt;-3),"",'Total-corrected counts'!L161),"")</f>
        <v>5.8047546584163907</v>
      </c>
      <c r="M161" s="14">
        <f>IFERROR(IF(OR(HLOOKUP($A161,'Z-scores'!$C$2:$RO$15,11,FALSE)&gt;3,HLOOKUP($A161,'Z-scores'!$C$2:$RO$15,11,FALSE)&lt;-3),"",'Total-corrected counts'!M161),"")</f>
        <v>32.444765189445128</v>
      </c>
      <c r="N161" s="14">
        <f>IFERROR(IF(OR(HLOOKUP($A161,'Z-scores'!$C$2:$RO$15,12,FALSE)&gt;3,HLOOKUP($A161,'Z-scores'!$C$2:$RO$15,12,FALSE)&lt;-3),"",'Total-corrected counts'!N161),"")</f>
        <v>8.6229712539166208</v>
      </c>
      <c r="O161" s="14">
        <f>IFERROR(IF(OR(HLOOKUP($A161,'Z-scores'!$C$2:$RO$15,13,FALSE)&gt;3,HLOOKUP($A161,'Z-scores'!$C$2:$RO$15,13,FALSE)&lt;-3),"",'Total-corrected counts'!O161),"")</f>
        <v>6.6874574999413801</v>
      </c>
      <c r="P161" s="14">
        <f>IFERROR(IF(OR(HLOOKUP($A161,'Z-scores'!$C$2:$RO$15,14,FALSE)&gt;3,HLOOKUP($A161,'Z-scores'!$C$2:$RO$15,14,FALSE)&lt;-3),"",'Total-corrected counts'!P161),"")</f>
        <v>2.6157539477833534</v>
      </c>
      <c r="Q161">
        <f t="shared" si="8"/>
        <v>1</v>
      </c>
      <c r="R161">
        <f>SUMIFS(Tabel132[Cluster],Tabel132[ID],'Total-corrected counts Z&lt;3'!A161)</f>
        <v>31</v>
      </c>
      <c r="S161">
        <f t="shared" si="9"/>
        <v>0.73079011918424785</v>
      </c>
      <c r="T161">
        <f t="shared" si="10"/>
        <v>15.474611857730219</v>
      </c>
      <c r="U161">
        <f t="shared" si="11"/>
        <v>11.235140509900575</v>
      </c>
    </row>
    <row r="162" spans="1:21" x14ac:dyDescent="0.25">
      <c r="A162">
        <v>164</v>
      </c>
      <c r="B162" t="s">
        <v>599</v>
      </c>
      <c r="C162">
        <v>116900</v>
      </c>
      <c r="D162">
        <v>73</v>
      </c>
      <c r="E162" s="14" t="str">
        <f>IFERROR(IF(OR(HLOOKUP($A162,'Z-scores'!$C$2:$RO$15,3,FALSE)&gt;3,HLOOKUP($A162,'Z-scores'!$C$2:$RO$15,3,FALSE)&lt;-3),"",'Total-corrected counts'!E162),"")</f>
        <v/>
      </c>
      <c r="F162" s="14" t="str">
        <f>IFERROR(IF(OR(HLOOKUP($A162,'Z-scores'!$C$2:$RO$15,4,FALSE)&gt;3,HLOOKUP($A162,'Z-scores'!$C$2:$RO$15,4,FALSE)&lt;-3),"",'Total-corrected counts'!F162),"")</f>
        <v/>
      </c>
      <c r="G162" s="14" t="str">
        <f>IFERROR(IF(OR(HLOOKUP($A162,'Z-scores'!$C$2:$RO$15,5,FALSE)&gt;3,HLOOKUP($A162,'Z-scores'!$C$2:$RO$15,5,FALSE)&lt;-3),"",'Total-corrected counts'!G162),"")</f>
        <v/>
      </c>
      <c r="H162" s="14" t="str">
        <f>IFERROR(IF(OR(HLOOKUP($A162,'Z-scores'!$C$2:$RO$15,6,FALSE)&gt;3,HLOOKUP($A162,'Z-scores'!$C$2:$RO$15,6,FALSE)&lt;-3),"",'Total-corrected counts'!H162),"")</f>
        <v/>
      </c>
      <c r="I162" s="14" t="str">
        <f>IFERROR(IF(OR(HLOOKUP($A162,'Z-scores'!$C$2:$RO$15,7,FALSE)&gt;3,HLOOKUP($A162,'Z-scores'!$C$2:$RO$15,7,FALSE)&lt;-3),"",'Total-corrected counts'!I162),"")</f>
        <v/>
      </c>
      <c r="J162" s="14" t="str">
        <f>IFERROR(IF(OR(HLOOKUP($A162,'Z-scores'!$C$2:$RO$15,8,FALSE)&gt;3,HLOOKUP($A162,'Z-scores'!$C$2:$RO$15,8,FALSE)&lt;-3),"",'Total-corrected counts'!J162),"")</f>
        <v/>
      </c>
      <c r="K162" s="14" t="str">
        <f>IFERROR(IF(OR(HLOOKUP($A162,'Z-scores'!$C$2:$RO$15,9,FALSE)&gt;3,HLOOKUP($A162,'Z-scores'!$C$2:$RO$15,9,FALSE)&lt;-3),"",'Total-corrected counts'!K162),"")</f>
        <v/>
      </c>
      <c r="L162" s="14" t="str">
        <f>IFERROR(IF(OR(HLOOKUP($A162,'Z-scores'!$C$2:$RO$15,10,FALSE)&gt;3,HLOOKUP($A162,'Z-scores'!$C$2:$RO$15,10,FALSE)&lt;-3),"",'Total-corrected counts'!L162),"")</f>
        <v/>
      </c>
      <c r="M162" s="14" t="str">
        <f>IFERROR(IF(OR(HLOOKUP($A162,'Z-scores'!$C$2:$RO$15,11,FALSE)&gt;3,HLOOKUP($A162,'Z-scores'!$C$2:$RO$15,11,FALSE)&lt;-3),"",'Total-corrected counts'!M162),"")</f>
        <v/>
      </c>
      <c r="N162" s="14" t="str">
        <f>IFERROR(IF(OR(HLOOKUP($A162,'Z-scores'!$C$2:$RO$15,12,FALSE)&gt;3,HLOOKUP($A162,'Z-scores'!$C$2:$RO$15,12,FALSE)&lt;-3),"",'Total-corrected counts'!N162),"")</f>
        <v/>
      </c>
      <c r="O162" s="14" t="str">
        <f>IFERROR(IF(OR(HLOOKUP($A162,'Z-scores'!$C$2:$RO$15,13,FALSE)&gt;3,HLOOKUP($A162,'Z-scores'!$C$2:$RO$15,13,FALSE)&lt;-3),"",'Total-corrected counts'!O162),"")</f>
        <v/>
      </c>
      <c r="P162" s="14" t="str">
        <f>IFERROR(IF(OR(HLOOKUP($A162,'Z-scores'!$C$2:$RO$15,14,FALSE)&gt;3,HLOOKUP($A162,'Z-scores'!$C$2:$RO$15,14,FALSE)&lt;-3),"",'Total-corrected counts'!P162),"")</f>
        <v/>
      </c>
      <c r="Q162">
        <f t="shared" si="8"/>
        <v>1</v>
      </c>
      <c r="R162">
        <f>SUMIFS(Tabel132[Cluster],Tabel132[ID],'Total-corrected counts Z&lt;3'!A162)</f>
        <v>0</v>
      </c>
      <c r="S162" t="str">
        <f t="shared" si="9"/>
        <v/>
      </c>
      <c r="T162" t="str">
        <f t="shared" si="10"/>
        <v/>
      </c>
      <c r="U162" t="str">
        <f t="shared" si="11"/>
        <v/>
      </c>
    </row>
    <row r="163" spans="1:21" x14ac:dyDescent="0.25">
      <c r="A163">
        <v>165</v>
      </c>
      <c r="B163" t="s">
        <v>600</v>
      </c>
      <c r="C163">
        <v>84000</v>
      </c>
      <c r="D163">
        <v>348</v>
      </c>
      <c r="E163" s="14" t="str">
        <f>IFERROR(IF(OR(HLOOKUP($A163,'Z-scores'!$C$2:$RO$15,3,FALSE)&gt;3,HLOOKUP($A163,'Z-scores'!$C$2:$RO$15,3,FALSE)&lt;-3),"",'Total-corrected counts'!E163),"")</f>
        <v/>
      </c>
      <c r="F163" s="14" t="str">
        <f>IFERROR(IF(OR(HLOOKUP($A163,'Z-scores'!$C$2:$RO$15,4,FALSE)&gt;3,HLOOKUP($A163,'Z-scores'!$C$2:$RO$15,4,FALSE)&lt;-3),"",'Total-corrected counts'!F163),"")</f>
        <v/>
      </c>
      <c r="G163" s="14" t="str">
        <f>IFERROR(IF(OR(HLOOKUP($A163,'Z-scores'!$C$2:$RO$15,5,FALSE)&gt;3,HLOOKUP($A163,'Z-scores'!$C$2:$RO$15,5,FALSE)&lt;-3),"",'Total-corrected counts'!G163),"")</f>
        <v/>
      </c>
      <c r="H163" s="14" t="str">
        <f>IFERROR(IF(OR(HLOOKUP($A163,'Z-scores'!$C$2:$RO$15,6,FALSE)&gt;3,HLOOKUP($A163,'Z-scores'!$C$2:$RO$15,6,FALSE)&lt;-3),"",'Total-corrected counts'!H163),"")</f>
        <v/>
      </c>
      <c r="I163" s="14" t="str">
        <f>IFERROR(IF(OR(HLOOKUP($A163,'Z-scores'!$C$2:$RO$15,7,FALSE)&gt;3,HLOOKUP($A163,'Z-scores'!$C$2:$RO$15,7,FALSE)&lt;-3),"",'Total-corrected counts'!I163),"")</f>
        <v/>
      </c>
      <c r="J163" s="14" t="str">
        <f>IFERROR(IF(OR(HLOOKUP($A163,'Z-scores'!$C$2:$RO$15,8,FALSE)&gt;3,HLOOKUP($A163,'Z-scores'!$C$2:$RO$15,8,FALSE)&lt;-3),"",'Total-corrected counts'!J163),"")</f>
        <v/>
      </c>
      <c r="K163" s="14" t="str">
        <f>IFERROR(IF(OR(HLOOKUP($A163,'Z-scores'!$C$2:$RO$15,9,FALSE)&gt;3,HLOOKUP($A163,'Z-scores'!$C$2:$RO$15,9,FALSE)&lt;-3),"",'Total-corrected counts'!K163),"")</f>
        <v/>
      </c>
      <c r="L163" s="14" t="str">
        <f>IFERROR(IF(OR(HLOOKUP($A163,'Z-scores'!$C$2:$RO$15,10,FALSE)&gt;3,HLOOKUP($A163,'Z-scores'!$C$2:$RO$15,10,FALSE)&lt;-3),"",'Total-corrected counts'!L163),"")</f>
        <v/>
      </c>
      <c r="M163" s="14" t="str">
        <f>IFERROR(IF(OR(HLOOKUP($A163,'Z-scores'!$C$2:$RO$15,11,FALSE)&gt;3,HLOOKUP($A163,'Z-scores'!$C$2:$RO$15,11,FALSE)&lt;-3),"",'Total-corrected counts'!M163),"")</f>
        <v/>
      </c>
      <c r="N163" s="14" t="str">
        <f>IFERROR(IF(OR(HLOOKUP($A163,'Z-scores'!$C$2:$RO$15,12,FALSE)&gt;3,HLOOKUP($A163,'Z-scores'!$C$2:$RO$15,12,FALSE)&lt;-3),"",'Total-corrected counts'!N163),"")</f>
        <v/>
      </c>
      <c r="O163" s="14" t="str">
        <f>IFERROR(IF(OR(HLOOKUP($A163,'Z-scores'!$C$2:$RO$15,13,FALSE)&gt;3,HLOOKUP($A163,'Z-scores'!$C$2:$RO$15,13,FALSE)&lt;-3),"",'Total-corrected counts'!O163),"")</f>
        <v/>
      </c>
      <c r="P163" s="14" t="str">
        <f>IFERROR(IF(OR(HLOOKUP($A163,'Z-scores'!$C$2:$RO$15,14,FALSE)&gt;3,HLOOKUP($A163,'Z-scores'!$C$2:$RO$15,14,FALSE)&lt;-3),"",'Total-corrected counts'!P163),"")</f>
        <v/>
      </c>
      <c r="Q163">
        <f t="shared" si="8"/>
        <v>1</v>
      </c>
      <c r="R163">
        <f>SUMIFS(Tabel132[Cluster],Tabel132[ID],'Total-corrected counts Z&lt;3'!A163)</f>
        <v>92</v>
      </c>
      <c r="S163" t="str">
        <f t="shared" si="9"/>
        <v/>
      </c>
      <c r="T163" t="str">
        <f t="shared" si="10"/>
        <v/>
      </c>
      <c r="U163" t="str">
        <f t="shared" si="11"/>
        <v/>
      </c>
    </row>
    <row r="164" spans="1:21" x14ac:dyDescent="0.25">
      <c r="A164">
        <v>166</v>
      </c>
      <c r="B164" t="s">
        <v>601</v>
      </c>
      <c r="C164">
        <v>113500</v>
      </c>
      <c r="D164">
        <v>824</v>
      </c>
      <c r="E164" s="14" t="str">
        <f>IFERROR(IF(OR(HLOOKUP($A164,'Z-scores'!$C$2:$RO$15,3,FALSE)&gt;3,HLOOKUP($A164,'Z-scores'!$C$2:$RO$15,3,FALSE)&lt;-3),"",'Total-corrected counts'!E164),"")</f>
        <v/>
      </c>
      <c r="F164" s="14" t="str">
        <f>IFERROR(IF(OR(HLOOKUP($A164,'Z-scores'!$C$2:$RO$15,4,FALSE)&gt;3,HLOOKUP($A164,'Z-scores'!$C$2:$RO$15,4,FALSE)&lt;-3),"",'Total-corrected counts'!F164),"")</f>
        <v/>
      </c>
      <c r="G164" s="14" t="str">
        <f>IFERROR(IF(OR(HLOOKUP($A164,'Z-scores'!$C$2:$RO$15,5,FALSE)&gt;3,HLOOKUP($A164,'Z-scores'!$C$2:$RO$15,5,FALSE)&lt;-3),"",'Total-corrected counts'!G164),"")</f>
        <v/>
      </c>
      <c r="H164" s="14" t="str">
        <f>IFERROR(IF(OR(HLOOKUP($A164,'Z-scores'!$C$2:$RO$15,6,FALSE)&gt;3,HLOOKUP($A164,'Z-scores'!$C$2:$RO$15,6,FALSE)&lt;-3),"",'Total-corrected counts'!H164),"")</f>
        <v/>
      </c>
      <c r="I164" s="14" t="str">
        <f>IFERROR(IF(OR(HLOOKUP($A164,'Z-scores'!$C$2:$RO$15,7,FALSE)&gt;3,HLOOKUP($A164,'Z-scores'!$C$2:$RO$15,7,FALSE)&lt;-3),"",'Total-corrected counts'!I164),"")</f>
        <v/>
      </c>
      <c r="J164" s="14" t="str">
        <f>IFERROR(IF(OR(HLOOKUP($A164,'Z-scores'!$C$2:$RO$15,8,FALSE)&gt;3,HLOOKUP($A164,'Z-scores'!$C$2:$RO$15,8,FALSE)&lt;-3),"",'Total-corrected counts'!J164),"")</f>
        <v/>
      </c>
      <c r="K164" s="14" t="str">
        <f>IFERROR(IF(OR(HLOOKUP($A164,'Z-scores'!$C$2:$RO$15,9,FALSE)&gt;3,HLOOKUP($A164,'Z-scores'!$C$2:$RO$15,9,FALSE)&lt;-3),"",'Total-corrected counts'!K164),"")</f>
        <v/>
      </c>
      <c r="L164" s="14" t="str">
        <f>IFERROR(IF(OR(HLOOKUP($A164,'Z-scores'!$C$2:$RO$15,10,FALSE)&gt;3,HLOOKUP($A164,'Z-scores'!$C$2:$RO$15,10,FALSE)&lt;-3),"",'Total-corrected counts'!L164),"")</f>
        <v/>
      </c>
      <c r="M164" s="14" t="str">
        <f>IFERROR(IF(OR(HLOOKUP($A164,'Z-scores'!$C$2:$RO$15,11,FALSE)&gt;3,HLOOKUP($A164,'Z-scores'!$C$2:$RO$15,11,FALSE)&lt;-3),"",'Total-corrected counts'!M164),"")</f>
        <v/>
      </c>
      <c r="N164" s="14" t="str">
        <f>IFERROR(IF(OR(HLOOKUP($A164,'Z-scores'!$C$2:$RO$15,12,FALSE)&gt;3,HLOOKUP($A164,'Z-scores'!$C$2:$RO$15,12,FALSE)&lt;-3),"",'Total-corrected counts'!N164),"")</f>
        <v/>
      </c>
      <c r="O164" s="14" t="str">
        <f>IFERROR(IF(OR(HLOOKUP($A164,'Z-scores'!$C$2:$RO$15,13,FALSE)&gt;3,HLOOKUP($A164,'Z-scores'!$C$2:$RO$15,13,FALSE)&lt;-3),"",'Total-corrected counts'!O164),"")</f>
        <v/>
      </c>
      <c r="P164" s="14" t="str">
        <f>IFERROR(IF(OR(HLOOKUP($A164,'Z-scores'!$C$2:$RO$15,14,FALSE)&gt;3,HLOOKUP($A164,'Z-scores'!$C$2:$RO$15,14,FALSE)&lt;-3),"",'Total-corrected counts'!P164),"")</f>
        <v/>
      </c>
      <c r="Q164">
        <f t="shared" si="8"/>
        <v>1</v>
      </c>
      <c r="R164">
        <f>SUMIFS(Tabel132[Cluster],Tabel132[ID],'Total-corrected counts Z&lt;3'!A164)</f>
        <v>0</v>
      </c>
      <c r="S164" t="str">
        <f t="shared" si="9"/>
        <v/>
      </c>
      <c r="T164" t="str">
        <f t="shared" si="10"/>
        <v/>
      </c>
      <c r="U164" t="str">
        <f t="shared" si="11"/>
        <v/>
      </c>
    </row>
    <row r="165" spans="1:21" x14ac:dyDescent="0.25">
      <c r="A165">
        <v>167</v>
      </c>
      <c r="B165" t="s">
        <v>602</v>
      </c>
      <c r="C165">
        <v>31100</v>
      </c>
      <c r="D165">
        <v>159</v>
      </c>
      <c r="E165" s="14" t="str">
        <f>IFERROR(IF(OR(HLOOKUP($A165,'Z-scores'!$C$2:$RO$15,3,FALSE)&gt;3,HLOOKUP($A165,'Z-scores'!$C$2:$RO$15,3,FALSE)&lt;-3),"",'Total-corrected counts'!E165),"")</f>
        <v/>
      </c>
      <c r="F165" s="14" t="str">
        <f>IFERROR(IF(OR(HLOOKUP($A165,'Z-scores'!$C$2:$RO$15,4,FALSE)&gt;3,HLOOKUP($A165,'Z-scores'!$C$2:$RO$15,4,FALSE)&lt;-3),"",'Total-corrected counts'!F165),"")</f>
        <v/>
      </c>
      <c r="G165" s="14" t="str">
        <f>IFERROR(IF(OR(HLOOKUP($A165,'Z-scores'!$C$2:$RO$15,5,FALSE)&gt;3,HLOOKUP($A165,'Z-scores'!$C$2:$RO$15,5,FALSE)&lt;-3),"",'Total-corrected counts'!G165),"")</f>
        <v/>
      </c>
      <c r="H165" s="14" t="str">
        <f>IFERROR(IF(OR(HLOOKUP($A165,'Z-scores'!$C$2:$RO$15,6,FALSE)&gt;3,HLOOKUP($A165,'Z-scores'!$C$2:$RO$15,6,FALSE)&lt;-3),"",'Total-corrected counts'!H165),"")</f>
        <v/>
      </c>
      <c r="I165" s="14" t="str">
        <f>IFERROR(IF(OR(HLOOKUP($A165,'Z-scores'!$C$2:$RO$15,7,FALSE)&gt;3,HLOOKUP($A165,'Z-scores'!$C$2:$RO$15,7,FALSE)&lt;-3),"",'Total-corrected counts'!I165),"")</f>
        <v/>
      </c>
      <c r="J165" s="14" t="str">
        <f>IFERROR(IF(OR(HLOOKUP($A165,'Z-scores'!$C$2:$RO$15,8,FALSE)&gt;3,HLOOKUP($A165,'Z-scores'!$C$2:$RO$15,8,FALSE)&lt;-3),"",'Total-corrected counts'!J165),"")</f>
        <v/>
      </c>
      <c r="K165" s="14" t="str">
        <f>IFERROR(IF(OR(HLOOKUP($A165,'Z-scores'!$C$2:$RO$15,9,FALSE)&gt;3,HLOOKUP($A165,'Z-scores'!$C$2:$RO$15,9,FALSE)&lt;-3),"",'Total-corrected counts'!K165),"")</f>
        <v/>
      </c>
      <c r="L165" s="14" t="str">
        <f>IFERROR(IF(OR(HLOOKUP($A165,'Z-scores'!$C$2:$RO$15,10,FALSE)&gt;3,HLOOKUP($A165,'Z-scores'!$C$2:$RO$15,10,FALSE)&lt;-3),"",'Total-corrected counts'!L165),"")</f>
        <v/>
      </c>
      <c r="M165" s="14" t="str">
        <f>IFERROR(IF(OR(HLOOKUP($A165,'Z-scores'!$C$2:$RO$15,11,FALSE)&gt;3,HLOOKUP($A165,'Z-scores'!$C$2:$RO$15,11,FALSE)&lt;-3),"",'Total-corrected counts'!M165),"")</f>
        <v/>
      </c>
      <c r="N165" s="14" t="str">
        <f>IFERROR(IF(OR(HLOOKUP($A165,'Z-scores'!$C$2:$RO$15,12,FALSE)&gt;3,HLOOKUP($A165,'Z-scores'!$C$2:$RO$15,12,FALSE)&lt;-3),"",'Total-corrected counts'!N165),"")</f>
        <v/>
      </c>
      <c r="O165" s="14" t="str">
        <f>IFERROR(IF(OR(HLOOKUP($A165,'Z-scores'!$C$2:$RO$15,13,FALSE)&gt;3,HLOOKUP($A165,'Z-scores'!$C$2:$RO$15,13,FALSE)&lt;-3),"",'Total-corrected counts'!O165),"")</f>
        <v/>
      </c>
      <c r="P165" s="14" t="str">
        <f>IFERROR(IF(OR(HLOOKUP($A165,'Z-scores'!$C$2:$RO$15,14,FALSE)&gt;3,HLOOKUP($A165,'Z-scores'!$C$2:$RO$15,14,FALSE)&lt;-3),"",'Total-corrected counts'!P165),"")</f>
        <v/>
      </c>
      <c r="Q165">
        <f t="shared" si="8"/>
        <v>1</v>
      </c>
      <c r="R165">
        <f>SUMIFS(Tabel132[Cluster],Tabel132[ID],'Total-corrected counts Z&lt;3'!A165)</f>
        <v>41</v>
      </c>
      <c r="S165" t="str">
        <f t="shared" si="9"/>
        <v/>
      </c>
      <c r="T165" t="str">
        <f t="shared" si="10"/>
        <v/>
      </c>
      <c r="U165" t="str">
        <f t="shared" si="11"/>
        <v/>
      </c>
    </row>
    <row r="166" spans="1:21" x14ac:dyDescent="0.25">
      <c r="A166">
        <v>168</v>
      </c>
      <c r="B166" t="s">
        <v>603</v>
      </c>
      <c r="C166">
        <v>31700</v>
      </c>
      <c r="D166">
        <v>159</v>
      </c>
      <c r="E166" s="14" t="str">
        <f>IFERROR(IF(OR(HLOOKUP($A166,'Z-scores'!$C$2:$RO$15,3,FALSE)&gt;3,HLOOKUP($A166,'Z-scores'!$C$2:$RO$15,3,FALSE)&lt;-3),"",'Total-corrected counts'!E166),"")</f>
        <v/>
      </c>
      <c r="F166" s="14" t="str">
        <f>IFERROR(IF(OR(HLOOKUP($A166,'Z-scores'!$C$2:$RO$15,4,FALSE)&gt;3,HLOOKUP($A166,'Z-scores'!$C$2:$RO$15,4,FALSE)&lt;-3),"",'Total-corrected counts'!F166),"")</f>
        <v/>
      </c>
      <c r="G166" s="14" t="str">
        <f>IFERROR(IF(OR(HLOOKUP($A166,'Z-scores'!$C$2:$RO$15,5,FALSE)&gt;3,HLOOKUP($A166,'Z-scores'!$C$2:$RO$15,5,FALSE)&lt;-3),"",'Total-corrected counts'!G166),"")</f>
        <v/>
      </c>
      <c r="H166" s="14" t="str">
        <f>IFERROR(IF(OR(HLOOKUP($A166,'Z-scores'!$C$2:$RO$15,6,FALSE)&gt;3,HLOOKUP($A166,'Z-scores'!$C$2:$RO$15,6,FALSE)&lt;-3),"",'Total-corrected counts'!H166),"")</f>
        <v/>
      </c>
      <c r="I166" s="14" t="str">
        <f>IFERROR(IF(OR(HLOOKUP($A166,'Z-scores'!$C$2:$RO$15,7,FALSE)&gt;3,HLOOKUP($A166,'Z-scores'!$C$2:$RO$15,7,FALSE)&lt;-3),"",'Total-corrected counts'!I166),"")</f>
        <v/>
      </c>
      <c r="J166" s="14" t="str">
        <f>IFERROR(IF(OR(HLOOKUP($A166,'Z-scores'!$C$2:$RO$15,8,FALSE)&gt;3,HLOOKUP($A166,'Z-scores'!$C$2:$RO$15,8,FALSE)&lt;-3),"",'Total-corrected counts'!J166),"")</f>
        <v/>
      </c>
      <c r="K166" s="14" t="str">
        <f>IFERROR(IF(OR(HLOOKUP($A166,'Z-scores'!$C$2:$RO$15,9,FALSE)&gt;3,HLOOKUP($A166,'Z-scores'!$C$2:$RO$15,9,FALSE)&lt;-3),"",'Total-corrected counts'!K166),"")</f>
        <v/>
      </c>
      <c r="L166" s="14" t="str">
        <f>IFERROR(IF(OR(HLOOKUP($A166,'Z-scores'!$C$2:$RO$15,10,FALSE)&gt;3,HLOOKUP($A166,'Z-scores'!$C$2:$RO$15,10,FALSE)&lt;-3),"",'Total-corrected counts'!L166),"")</f>
        <v/>
      </c>
      <c r="M166" s="14" t="str">
        <f>IFERROR(IF(OR(HLOOKUP($A166,'Z-scores'!$C$2:$RO$15,11,FALSE)&gt;3,HLOOKUP($A166,'Z-scores'!$C$2:$RO$15,11,FALSE)&lt;-3),"",'Total-corrected counts'!M166),"")</f>
        <v/>
      </c>
      <c r="N166" s="14" t="str">
        <f>IFERROR(IF(OR(HLOOKUP($A166,'Z-scores'!$C$2:$RO$15,12,FALSE)&gt;3,HLOOKUP($A166,'Z-scores'!$C$2:$RO$15,12,FALSE)&lt;-3),"",'Total-corrected counts'!N166),"")</f>
        <v/>
      </c>
      <c r="O166" s="14" t="str">
        <f>IFERROR(IF(OR(HLOOKUP($A166,'Z-scores'!$C$2:$RO$15,13,FALSE)&gt;3,HLOOKUP($A166,'Z-scores'!$C$2:$RO$15,13,FALSE)&lt;-3),"",'Total-corrected counts'!O166),"")</f>
        <v/>
      </c>
      <c r="P166" s="14" t="str">
        <f>IFERROR(IF(OR(HLOOKUP($A166,'Z-scores'!$C$2:$RO$15,14,FALSE)&gt;3,HLOOKUP($A166,'Z-scores'!$C$2:$RO$15,14,FALSE)&lt;-3),"",'Total-corrected counts'!P166),"")</f>
        <v/>
      </c>
      <c r="Q166">
        <f t="shared" si="8"/>
        <v>1</v>
      </c>
      <c r="R166">
        <f>SUMIFS(Tabel132[Cluster],Tabel132[ID],'Total-corrected counts Z&lt;3'!A166)</f>
        <v>41</v>
      </c>
      <c r="S166" t="str">
        <f t="shared" si="9"/>
        <v/>
      </c>
      <c r="T166" t="str">
        <f t="shared" si="10"/>
        <v/>
      </c>
      <c r="U166" t="str">
        <f t="shared" si="11"/>
        <v/>
      </c>
    </row>
    <row r="167" spans="1:21" x14ac:dyDescent="0.25">
      <c r="A167">
        <v>169</v>
      </c>
      <c r="B167" t="s">
        <v>604</v>
      </c>
      <c r="C167">
        <v>95400</v>
      </c>
      <c r="D167">
        <v>154</v>
      </c>
      <c r="E167" s="14" t="str">
        <f>IFERROR(IF(OR(HLOOKUP($A167,'Z-scores'!$C$2:$RO$15,3,FALSE)&gt;3,HLOOKUP($A167,'Z-scores'!$C$2:$RO$15,3,FALSE)&lt;-3),"",'Total-corrected counts'!E167),"")</f>
        <v/>
      </c>
      <c r="F167" s="14" t="str">
        <f>IFERROR(IF(OR(HLOOKUP($A167,'Z-scores'!$C$2:$RO$15,4,FALSE)&gt;3,HLOOKUP($A167,'Z-scores'!$C$2:$RO$15,4,FALSE)&lt;-3),"",'Total-corrected counts'!F167),"")</f>
        <v/>
      </c>
      <c r="G167" s="14" t="str">
        <f>IFERROR(IF(OR(HLOOKUP($A167,'Z-scores'!$C$2:$RO$15,5,FALSE)&gt;3,HLOOKUP($A167,'Z-scores'!$C$2:$RO$15,5,FALSE)&lt;-3),"",'Total-corrected counts'!G167),"")</f>
        <v/>
      </c>
      <c r="H167" s="14" t="str">
        <f>IFERROR(IF(OR(HLOOKUP($A167,'Z-scores'!$C$2:$RO$15,6,FALSE)&gt;3,HLOOKUP($A167,'Z-scores'!$C$2:$RO$15,6,FALSE)&lt;-3),"",'Total-corrected counts'!H167),"")</f>
        <v/>
      </c>
      <c r="I167" s="14" t="str">
        <f>IFERROR(IF(OR(HLOOKUP($A167,'Z-scores'!$C$2:$RO$15,7,FALSE)&gt;3,HLOOKUP($A167,'Z-scores'!$C$2:$RO$15,7,FALSE)&lt;-3),"",'Total-corrected counts'!I167),"")</f>
        <v/>
      </c>
      <c r="J167" s="14" t="str">
        <f>IFERROR(IF(OR(HLOOKUP($A167,'Z-scores'!$C$2:$RO$15,8,FALSE)&gt;3,HLOOKUP($A167,'Z-scores'!$C$2:$RO$15,8,FALSE)&lt;-3),"",'Total-corrected counts'!J167),"")</f>
        <v/>
      </c>
      <c r="K167" s="14" t="str">
        <f>IFERROR(IF(OR(HLOOKUP($A167,'Z-scores'!$C$2:$RO$15,9,FALSE)&gt;3,HLOOKUP($A167,'Z-scores'!$C$2:$RO$15,9,FALSE)&lt;-3),"",'Total-corrected counts'!K167),"")</f>
        <v/>
      </c>
      <c r="L167" s="14" t="str">
        <f>IFERROR(IF(OR(HLOOKUP($A167,'Z-scores'!$C$2:$RO$15,10,FALSE)&gt;3,HLOOKUP($A167,'Z-scores'!$C$2:$RO$15,10,FALSE)&lt;-3),"",'Total-corrected counts'!L167),"")</f>
        <v/>
      </c>
      <c r="M167" s="14" t="str">
        <f>IFERROR(IF(OR(HLOOKUP($A167,'Z-scores'!$C$2:$RO$15,11,FALSE)&gt;3,HLOOKUP($A167,'Z-scores'!$C$2:$RO$15,11,FALSE)&lt;-3),"",'Total-corrected counts'!M167),"")</f>
        <v/>
      </c>
      <c r="N167" s="14" t="str">
        <f>IFERROR(IF(OR(HLOOKUP($A167,'Z-scores'!$C$2:$RO$15,12,FALSE)&gt;3,HLOOKUP($A167,'Z-scores'!$C$2:$RO$15,12,FALSE)&lt;-3),"",'Total-corrected counts'!N167),"")</f>
        <v/>
      </c>
      <c r="O167" s="14" t="str">
        <f>IFERROR(IF(OR(HLOOKUP($A167,'Z-scores'!$C$2:$RO$15,13,FALSE)&gt;3,HLOOKUP($A167,'Z-scores'!$C$2:$RO$15,13,FALSE)&lt;-3),"",'Total-corrected counts'!O167),"")</f>
        <v/>
      </c>
      <c r="P167" s="14" t="str">
        <f>IFERROR(IF(OR(HLOOKUP($A167,'Z-scores'!$C$2:$RO$15,14,FALSE)&gt;3,HLOOKUP($A167,'Z-scores'!$C$2:$RO$15,14,FALSE)&lt;-3),"",'Total-corrected counts'!P167),"")</f>
        <v/>
      </c>
      <c r="Q167">
        <f t="shared" si="8"/>
        <v>1</v>
      </c>
      <c r="R167">
        <f>SUMIFS(Tabel132[Cluster],Tabel132[ID],'Total-corrected counts Z&lt;3'!A167)</f>
        <v>96</v>
      </c>
      <c r="S167" t="str">
        <f t="shared" si="9"/>
        <v/>
      </c>
      <c r="T167" t="str">
        <f t="shared" si="10"/>
        <v/>
      </c>
      <c r="U167" t="str">
        <f t="shared" si="11"/>
        <v/>
      </c>
    </row>
    <row r="168" spans="1:21" x14ac:dyDescent="0.25">
      <c r="A168">
        <v>170</v>
      </c>
      <c r="B168" t="s">
        <v>71</v>
      </c>
      <c r="C168">
        <v>65500</v>
      </c>
      <c r="D168">
        <v>1008</v>
      </c>
      <c r="E168" s="14">
        <f>IFERROR(IF(OR(HLOOKUP($A168,'Z-scores'!$C$2:$RO$15,3,FALSE)&gt;3,HLOOKUP($A168,'Z-scores'!$C$2:$RO$15,3,FALSE)&lt;-3),"",'Total-corrected counts'!E168),"")</f>
        <v>83.667033097283849</v>
      </c>
      <c r="F168" s="14">
        <f>IFERROR(IF(OR(HLOOKUP($A168,'Z-scores'!$C$2:$RO$15,4,FALSE)&gt;3,HLOOKUP($A168,'Z-scores'!$C$2:$RO$15,4,FALSE)&lt;-3),"",'Total-corrected counts'!F168),"")</f>
        <v>72.573658356922337</v>
      </c>
      <c r="G168" s="14">
        <f>IFERROR(IF(OR(HLOOKUP($A168,'Z-scores'!$C$2:$RO$15,5,FALSE)&gt;3,HLOOKUP($A168,'Z-scores'!$C$2:$RO$15,5,FALSE)&lt;-3),"",'Total-corrected counts'!G168),"")</f>
        <v>7.696497290154376</v>
      </c>
      <c r="H168" s="14">
        <f>IFERROR(IF(OR(HLOOKUP($A168,'Z-scores'!$C$2:$RO$15,6,FALSE)&gt;3,HLOOKUP($A168,'Z-scores'!$C$2:$RO$15,6,FALSE)&lt;-3),"",'Total-corrected counts'!H168),"")</f>
        <v>76.695530493950656</v>
      </c>
      <c r="I168" s="14">
        <f>IFERROR(IF(OR(HLOOKUP($A168,'Z-scores'!$C$2:$RO$15,7,FALSE)&gt;3,HLOOKUP($A168,'Z-scores'!$C$2:$RO$15,7,FALSE)&lt;-3),"",'Total-corrected counts'!I168),"")</f>
        <v>50.926879061298408</v>
      </c>
      <c r="J168" s="14">
        <f>IFERROR(IF(OR(HLOOKUP($A168,'Z-scores'!$C$2:$RO$15,8,FALSE)&gt;3,HLOOKUP($A168,'Z-scores'!$C$2:$RO$15,8,FALSE)&lt;-3),"",'Total-corrected counts'!J168),"")</f>
        <v>47.750636530323177</v>
      </c>
      <c r="K168" s="14">
        <f>IFERROR(IF(OR(HLOOKUP($A168,'Z-scores'!$C$2:$RO$15,9,FALSE)&gt;3,HLOOKUP($A168,'Z-scores'!$C$2:$RO$15,9,FALSE)&lt;-3),"",'Total-corrected counts'!K168),"")</f>
        <v>59.667674782920699</v>
      </c>
      <c r="L168" s="14">
        <f>IFERROR(IF(OR(HLOOKUP($A168,'Z-scores'!$C$2:$RO$15,10,FALSE)&gt;3,HLOOKUP($A168,'Z-scores'!$C$2:$RO$15,10,FALSE)&lt;-3),"",'Total-corrected counts'!L168),"")</f>
        <v>63.388727085831761</v>
      </c>
      <c r="M168" s="14">
        <f>IFERROR(IF(OR(HLOOKUP($A168,'Z-scores'!$C$2:$RO$15,11,FALSE)&gt;3,HLOOKUP($A168,'Z-scores'!$C$2:$RO$15,11,FALSE)&lt;-3),"",'Total-corrected counts'!M168),"")</f>
        <v>35.920259885226898</v>
      </c>
      <c r="N168" s="14">
        <f>IFERROR(IF(OR(HLOOKUP($A168,'Z-scores'!$C$2:$RO$15,12,FALSE)&gt;3,HLOOKUP($A168,'Z-scores'!$C$2:$RO$15,12,FALSE)&lt;-3),"",'Total-corrected counts'!N168),"")</f>
        <v>46.470131222839775</v>
      </c>
      <c r="O168" s="14">
        <f>IFERROR(IF(OR(HLOOKUP($A168,'Z-scores'!$C$2:$RO$15,13,FALSE)&gt;3,HLOOKUP($A168,'Z-scores'!$C$2:$RO$15,13,FALSE)&lt;-3),"",'Total-corrected counts'!O168),"")</f>
        <v>45.49909724013412</v>
      </c>
      <c r="P168" s="14">
        <f>IFERROR(IF(OR(HLOOKUP($A168,'Z-scores'!$C$2:$RO$15,14,FALSE)&gt;3,HLOOKUP($A168,'Z-scores'!$C$2:$RO$15,14,FALSE)&lt;-3),"",'Total-corrected counts'!P168),"")</f>
        <v>45.497713265973871</v>
      </c>
      <c r="Q168">
        <f t="shared" si="8"/>
        <v>1</v>
      </c>
      <c r="R168">
        <f>SUMIFS(Tabel132[Cluster],Tabel132[ID],'Total-corrected counts Z&lt;3'!A168)</f>
        <v>77</v>
      </c>
      <c r="S168">
        <f t="shared" si="9"/>
        <v>0.44545762923048116</v>
      </c>
      <c r="T168">
        <f t="shared" si="10"/>
        <v>56.996844230407639</v>
      </c>
      <c r="U168">
        <f t="shared" si="11"/>
        <v>47.355185740001289</v>
      </c>
    </row>
    <row r="169" spans="1:21" x14ac:dyDescent="0.25">
      <c r="A169">
        <v>171</v>
      </c>
      <c r="B169" t="s">
        <v>72</v>
      </c>
      <c r="C169">
        <v>20200</v>
      </c>
      <c r="D169">
        <v>972</v>
      </c>
      <c r="E169" s="14">
        <f>IFERROR(IF(OR(HLOOKUP($A169,'Z-scores'!$C$2:$RO$15,3,FALSE)&gt;3,HLOOKUP($A169,'Z-scores'!$C$2:$RO$15,3,FALSE)&lt;-3),"",'Total-corrected counts'!E169),"")</f>
        <v>0</v>
      </c>
      <c r="F169" s="14">
        <f>IFERROR(IF(OR(HLOOKUP($A169,'Z-scores'!$C$2:$RO$15,4,FALSE)&gt;3,HLOOKUP($A169,'Z-scores'!$C$2:$RO$15,4,FALSE)&lt;-3),"",'Total-corrected counts'!F169),"")</f>
        <v>2.7902213901161987E-2</v>
      </c>
      <c r="G169" s="14">
        <f>IFERROR(IF(OR(HLOOKUP($A169,'Z-scores'!$C$2:$RO$15,5,FALSE)&gt;3,HLOOKUP($A169,'Z-scores'!$C$2:$RO$15,5,FALSE)&lt;-3),"",'Total-corrected counts'!G169),"")</f>
        <v>1.7857302297341941E-2</v>
      </c>
      <c r="H169" s="14">
        <f>IFERROR(IF(OR(HLOOKUP($A169,'Z-scores'!$C$2:$RO$15,6,FALSE)&gt;3,HLOOKUP($A169,'Z-scores'!$C$2:$RO$15,6,FALSE)&lt;-3),"",'Total-corrected counts'!H169),"")</f>
        <v>9.9188409910600711E-2</v>
      </c>
      <c r="I169" s="14">
        <f>IFERROR(IF(OR(HLOOKUP($A169,'Z-scores'!$C$2:$RO$15,7,FALSE)&gt;3,HLOOKUP($A169,'Z-scores'!$C$2:$RO$15,7,FALSE)&lt;-3),"",'Total-corrected counts'!I169),"")</f>
        <v>0</v>
      </c>
      <c r="J169" s="14">
        <f>IFERROR(IF(OR(HLOOKUP($A169,'Z-scores'!$C$2:$RO$15,8,FALSE)&gt;3,HLOOKUP($A169,'Z-scores'!$C$2:$RO$15,8,FALSE)&lt;-3),"",'Total-corrected counts'!J169),"")</f>
        <v>0.52139002580880633</v>
      </c>
      <c r="K169" s="14">
        <f>IFERROR(IF(OR(HLOOKUP($A169,'Z-scores'!$C$2:$RO$15,9,FALSE)&gt;3,HLOOKUP($A169,'Z-scores'!$C$2:$RO$15,9,FALSE)&lt;-3),"",'Total-corrected counts'!K169),"")</f>
        <v>0</v>
      </c>
      <c r="L169" s="14" t="str">
        <f>IFERROR(IF(OR(HLOOKUP($A169,'Z-scores'!$C$2:$RO$15,10,FALSE)&gt;3,HLOOKUP($A169,'Z-scores'!$C$2:$RO$15,10,FALSE)&lt;-3),"",'Total-corrected counts'!L169),"")</f>
        <v/>
      </c>
      <c r="M169" s="14">
        <f>IFERROR(IF(OR(HLOOKUP($A169,'Z-scores'!$C$2:$RO$15,11,FALSE)&gt;3,HLOOKUP($A169,'Z-scores'!$C$2:$RO$15,11,FALSE)&lt;-3),"",'Total-corrected counts'!M169),"")</f>
        <v>0.16355269156620103</v>
      </c>
      <c r="N169" s="14">
        <f>IFERROR(IF(OR(HLOOKUP($A169,'Z-scores'!$C$2:$RO$15,12,FALSE)&gt;3,HLOOKUP($A169,'Z-scores'!$C$2:$RO$15,12,FALSE)&lt;-3),"",'Total-corrected counts'!N169),"")</f>
        <v>3.4150381203630183E-2</v>
      </c>
      <c r="O169" s="14">
        <f>IFERROR(IF(OR(HLOOKUP($A169,'Z-scores'!$C$2:$RO$15,13,FALSE)&gt;3,HLOOKUP($A169,'Z-scores'!$C$2:$RO$15,13,FALSE)&lt;-3),"",'Total-corrected counts'!O169),"")</f>
        <v>0.20634511220015478</v>
      </c>
      <c r="P169" s="14">
        <f>IFERROR(IF(OR(HLOOKUP($A169,'Z-scores'!$C$2:$RO$15,14,FALSE)&gt;3,HLOOKUP($A169,'Z-scores'!$C$2:$RO$15,14,FALSE)&lt;-3),"",'Total-corrected counts'!P169),"")</f>
        <v>2.7342375760801604E-2</v>
      </c>
      <c r="Q169">
        <f t="shared" si="8"/>
        <v>1</v>
      </c>
      <c r="R169">
        <f>SUMIFS(Tabel132[Cluster],Tabel132[ID],'Total-corrected counts Z&lt;3'!A169)</f>
        <v>25</v>
      </c>
      <c r="S169">
        <f t="shared" si="9"/>
        <v>0.90510286914685323</v>
      </c>
      <c r="T169">
        <f t="shared" si="10"/>
        <v>9.5191135988273001E-2</v>
      </c>
      <c r="U169">
        <f t="shared" si="11"/>
        <v>0.10784764018269689</v>
      </c>
    </row>
    <row r="170" spans="1:21" x14ac:dyDescent="0.25">
      <c r="A170">
        <v>173</v>
      </c>
      <c r="B170" t="s">
        <v>73</v>
      </c>
      <c r="C170">
        <v>77800</v>
      </c>
      <c r="D170">
        <v>290</v>
      </c>
      <c r="E170" s="14">
        <f>IFERROR(IF(OR(HLOOKUP($A170,'Z-scores'!$C$2:$RO$15,3,FALSE)&gt;3,HLOOKUP($A170,'Z-scores'!$C$2:$RO$15,3,FALSE)&lt;-3),"",'Total-corrected counts'!E170),"")</f>
        <v>1.0574583349795597</v>
      </c>
      <c r="F170" s="14">
        <f>IFERROR(IF(OR(HLOOKUP($A170,'Z-scores'!$C$2:$RO$15,4,FALSE)&gt;3,HLOOKUP($A170,'Z-scores'!$C$2:$RO$15,4,FALSE)&lt;-3),"",'Total-corrected counts'!F170),"")</f>
        <v>6.9755534752904969E-2</v>
      </c>
      <c r="G170" s="14">
        <f>IFERROR(IF(OR(HLOOKUP($A170,'Z-scores'!$C$2:$RO$15,5,FALSE)&gt;3,HLOOKUP($A170,'Z-scores'!$C$2:$RO$15,5,FALSE)&lt;-3),"",'Total-corrected counts'!G170),"")</f>
        <v>1.2678684631112778</v>
      </c>
      <c r="H170" s="14">
        <f>IFERROR(IF(OR(HLOOKUP($A170,'Z-scores'!$C$2:$RO$15,6,FALSE)&gt;3,HLOOKUP($A170,'Z-scores'!$C$2:$RO$15,6,FALSE)&lt;-3),"",'Total-corrected counts'!H170),"")</f>
        <v>1.0987023867020389</v>
      </c>
      <c r="I170" s="14">
        <f>IFERROR(IF(OR(HLOOKUP($A170,'Z-scores'!$C$2:$RO$15,7,FALSE)&gt;3,HLOOKUP($A170,'Z-scores'!$C$2:$RO$15,7,FALSE)&lt;-3),"",'Total-corrected counts'!I170),"")</f>
        <v>9.8623827763347188E-2</v>
      </c>
      <c r="J170" s="14">
        <f>IFERROR(IF(OR(HLOOKUP($A170,'Z-scores'!$C$2:$RO$15,8,FALSE)&gt;3,HLOOKUP($A170,'Z-scores'!$C$2:$RO$15,8,FALSE)&lt;-3),"",'Total-corrected counts'!J170),"")</f>
        <v>2.1724584408700259E-2</v>
      </c>
      <c r="K170" s="14">
        <f>IFERROR(IF(OR(HLOOKUP($A170,'Z-scores'!$C$2:$RO$15,9,FALSE)&gt;3,HLOOKUP($A170,'Z-scores'!$C$2:$RO$15,9,FALSE)&lt;-3),"",'Total-corrected counts'!K170),"")</f>
        <v>0.49440544919560236</v>
      </c>
      <c r="L170" s="14">
        <f>IFERROR(IF(OR(HLOOKUP($A170,'Z-scores'!$C$2:$RO$15,10,FALSE)&gt;3,HLOOKUP($A170,'Z-scores'!$C$2:$RO$15,10,FALSE)&lt;-3),"",'Total-corrected counts'!L170),"")</f>
        <v>0</v>
      </c>
      <c r="M170" s="14">
        <f>IFERROR(IF(OR(HLOOKUP($A170,'Z-scores'!$C$2:$RO$15,11,FALSE)&gt;3,HLOOKUP($A170,'Z-scores'!$C$2:$RO$15,11,FALSE)&lt;-3),"",'Total-corrected counts'!M170),"")</f>
        <v>4.0888172891550258E-2</v>
      </c>
      <c r="N170" s="14">
        <f>IFERROR(IF(OR(HLOOKUP($A170,'Z-scores'!$C$2:$RO$15,12,FALSE)&gt;3,HLOOKUP($A170,'Z-scores'!$C$2:$RO$15,12,FALSE)&lt;-3),"",'Total-corrected counts'!N170),"")</f>
        <v>0</v>
      </c>
      <c r="O170" s="14">
        <f>IFERROR(IF(OR(HLOOKUP($A170,'Z-scores'!$C$2:$RO$15,13,FALSE)&gt;3,HLOOKUP($A170,'Z-scores'!$C$2:$RO$15,13,FALSE)&lt;-3),"",'Total-corrected counts'!O170),"")</f>
        <v>1.3131052594555301</v>
      </c>
      <c r="P170" s="14">
        <f>IFERROR(IF(OR(HLOOKUP($A170,'Z-scores'!$C$2:$RO$15,14,FALSE)&gt;3,HLOOKUP($A170,'Z-scores'!$C$2:$RO$15,14,FALSE)&lt;-3),"",'Total-corrected counts'!P170),"")</f>
        <v>0.11848362829680696</v>
      </c>
      <c r="Q170">
        <f t="shared" si="8"/>
        <v>1</v>
      </c>
      <c r="R170">
        <f>SUMIFS(Tabel132[Cluster],Tabel132[ID],'Total-corrected counts Z&lt;3'!A170)</f>
        <v>85</v>
      </c>
      <c r="S170">
        <f t="shared" si="9"/>
        <v>0.38985611735800629</v>
      </c>
      <c r="T170">
        <f t="shared" si="10"/>
        <v>0.58693408298763294</v>
      </c>
      <c r="U170">
        <f t="shared" si="11"/>
        <v>0.29449541212877745</v>
      </c>
    </row>
    <row r="171" spans="1:21" x14ac:dyDescent="0.25">
      <c r="A171">
        <v>174</v>
      </c>
      <c r="B171" t="s">
        <v>605</v>
      </c>
      <c r="C171">
        <v>113000</v>
      </c>
      <c r="D171">
        <v>824</v>
      </c>
      <c r="E171" s="14" t="str">
        <f>IFERROR(IF(OR(HLOOKUP($A171,'Z-scores'!$C$2:$RO$15,3,FALSE)&gt;3,HLOOKUP($A171,'Z-scores'!$C$2:$RO$15,3,FALSE)&lt;-3),"",'Total-corrected counts'!E171),"")</f>
        <v/>
      </c>
      <c r="F171" s="14" t="str">
        <f>IFERROR(IF(OR(HLOOKUP($A171,'Z-scores'!$C$2:$RO$15,4,FALSE)&gt;3,HLOOKUP($A171,'Z-scores'!$C$2:$RO$15,4,FALSE)&lt;-3),"",'Total-corrected counts'!F171),"")</f>
        <v/>
      </c>
      <c r="G171" s="14" t="str">
        <f>IFERROR(IF(OR(HLOOKUP($A171,'Z-scores'!$C$2:$RO$15,5,FALSE)&gt;3,HLOOKUP($A171,'Z-scores'!$C$2:$RO$15,5,FALSE)&lt;-3),"",'Total-corrected counts'!G171),"")</f>
        <v/>
      </c>
      <c r="H171" s="14" t="str">
        <f>IFERROR(IF(OR(HLOOKUP($A171,'Z-scores'!$C$2:$RO$15,6,FALSE)&gt;3,HLOOKUP($A171,'Z-scores'!$C$2:$RO$15,6,FALSE)&lt;-3),"",'Total-corrected counts'!H171),"")</f>
        <v/>
      </c>
      <c r="I171" s="14" t="str">
        <f>IFERROR(IF(OR(HLOOKUP($A171,'Z-scores'!$C$2:$RO$15,7,FALSE)&gt;3,HLOOKUP($A171,'Z-scores'!$C$2:$RO$15,7,FALSE)&lt;-3),"",'Total-corrected counts'!I171),"")</f>
        <v/>
      </c>
      <c r="J171" s="14" t="str">
        <f>IFERROR(IF(OR(HLOOKUP($A171,'Z-scores'!$C$2:$RO$15,8,FALSE)&gt;3,HLOOKUP($A171,'Z-scores'!$C$2:$RO$15,8,FALSE)&lt;-3),"",'Total-corrected counts'!J171),"")</f>
        <v/>
      </c>
      <c r="K171" s="14" t="str">
        <f>IFERROR(IF(OR(HLOOKUP($A171,'Z-scores'!$C$2:$RO$15,9,FALSE)&gt;3,HLOOKUP($A171,'Z-scores'!$C$2:$RO$15,9,FALSE)&lt;-3),"",'Total-corrected counts'!K171),"")</f>
        <v/>
      </c>
      <c r="L171" s="14" t="str">
        <f>IFERROR(IF(OR(HLOOKUP($A171,'Z-scores'!$C$2:$RO$15,10,FALSE)&gt;3,HLOOKUP($A171,'Z-scores'!$C$2:$RO$15,10,FALSE)&lt;-3),"",'Total-corrected counts'!L171),"")</f>
        <v/>
      </c>
      <c r="M171" s="14" t="str">
        <f>IFERROR(IF(OR(HLOOKUP($A171,'Z-scores'!$C$2:$RO$15,11,FALSE)&gt;3,HLOOKUP($A171,'Z-scores'!$C$2:$RO$15,11,FALSE)&lt;-3),"",'Total-corrected counts'!M171),"")</f>
        <v/>
      </c>
      <c r="N171" s="14" t="str">
        <f>IFERROR(IF(OR(HLOOKUP($A171,'Z-scores'!$C$2:$RO$15,12,FALSE)&gt;3,HLOOKUP($A171,'Z-scores'!$C$2:$RO$15,12,FALSE)&lt;-3),"",'Total-corrected counts'!N171),"")</f>
        <v/>
      </c>
      <c r="O171" s="14" t="str">
        <f>IFERROR(IF(OR(HLOOKUP($A171,'Z-scores'!$C$2:$RO$15,13,FALSE)&gt;3,HLOOKUP($A171,'Z-scores'!$C$2:$RO$15,13,FALSE)&lt;-3),"",'Total-corrected counts'!O171),"")</f>
        <v/>
      </c>
      <c r="P171" s="14" t="str">
        <f>IFERROR(IF(OR(HLOOKUP($A171,'Z-scores'!$C$2:$RO$15,14,FALSE)&gt;3,HLOOKUP($A171,'Z-scores'!$C$2:$RO$15,14,FALSE)&lt;-3),"",'Total-corrected counts'!P171),"")</f>
        <v/>
      </c>
      <c r="Q171">
        <f t="shared" si="8"/>
        <v>1</v>
      </c>
      <c r="R171">
        <f>SUMIFS(Tabel132[Cluster],Tabel132[ID],'Total-corrected counts Z&lt;3'!A171)</f>
        <v>0</v>
      </c>
      <c r="S171" t="str">
        <f t="shared" si="9"/>
        <v/>
      </c>
      <c r="T171" t="str">
        <f t="shared" si="10"/>
        <v/>
      </c>
      <c r="U171" t="str">
        <f t="shared" si="11"/>
        <v/>
      </c>
    </row>
    <row r="172" spans="1:21" x14ac:dyDescent="0.25">
      <c r="A172">
        <v>175</v>
      </c>
      <c r="B172" t="s">
        <v>606</v>
      </c>
      <c r="C172">
        <v>31200</v>
      </c>
      <c r="D172">
        <v>159</v>
      </c>
      <c r="E172" s="14" t="str">
        <f>IFERROR(IF(OR(HLOOKUP($A172,'Z-scores'!$C$2:$RO$15,3,FALSE)&gt;3,HLOOKUP($A172,'Z-scores'!$C$2:$RO$15,3,FALSE)&lt;-3),"",'Total-corrected counts'!E172),"")</f>
        <v/>
      </c>
      <c r="F172" s="14" t="str">
        <f>IFERROR(IF(OR(HLOOKUP($A172,'Z-scores'!$C$2:$RO$15,4,FALSE)&gt;3,HLOOKUP($A172,'Z-scores'!$C$2:$RO$15,4,FALSE)&lt;-3),"",'Total-corrected counts'!F172),"")</f>
        <v/>
      </c>
      <c r="G172" s="14" t="str">
        <f>IFERROR(IF(OR(HLOOKUP($A172,'Z-scores'!$C$2:$RO$15,5,FALSE)&gt;3,HLOOKUP($A172,'Z-scores'!$C$2:$RO$15,5,FALSE)&lt;-3),"",'Total-corrected counts'!G172),"")</f>
        <v/>
      </c>
      <c r="H172" s="14" t="str">
        <f>IFERROR(IF(OR(HLOOKUP($A172,'Z-scores'!$C$2:$RO$15,6,FALSE)&gt;3,HLOOKUP($A172,'Z-scores'!$C$2:$RO$15,6,FALSE)&lt;-3),"",'Total-corrected counts'!H172),"")</f>
        <v/>
      </c>
      <c r="I172" s="14" t="str">
        <f>IFERROR(IF(OR(HLOOKUP($A172,'Z-scores'!$C$2:$RO$15,7,FALSE)&gt;3,HLOOKUP($A172,'Z-scores'!$C$2:$RO$15,7,FALSE)&lt;-3),"",'Total-corrected counts'!I172),"")</f>
        <v/>
      </c>
      <c r="J172" s="14" t="str">
        <f>IFERROR(IF(OR(HLOOKUP($A172,'Z-scores'!$C$2:$RO$15,8,FALSE)&gt;3,HLOOKUP($A172,'Z-scores'!$C$2:$RO$15,8,FALSE)&lt;-3),"",'Total-corrected counts'!J172),"")</f>
        <v/>
      </c>
      <c r="K172" s="14" t="str">
        <f>IFERROR(IF(OR(HLOOKUP($A172,'Z-scores'!$C$2:$RO$15,9,FALSE)&gt;3,HLOOKUP($A172,'Z-scores'!$C$2:$RO$15,9,FALSE)&lt;-3),"",'Total-corrected counts'!K172),"")</f>
        <v/>
      </c>
      <c r="L172" s="14" t="str">
        <f>IFERROR(IF(OR(HLOOKUP($A172,'Z-scores'!$C$2:$RO$15,10,FALSE)&gt;3,HLOOKUP($A172,'Z-scores'!$C$2:$RO$15,10,FALSE)&lt;-3),"",'Total-corrected counts'!L172),"")</f>
        <v/>
      </c>
      <c r="M172" s="14" t="str">
        <f>IFERROR(IF(OR(HLOOKUP($A172,'Z-scores'!$C$2:$RO$15,11,FALSE)&gt;3,HLOOKUP($A172,'Z-scores'!$C$2:$RO$15,11,FALSE)&lt;-3),"",'Total-corrected counts'!M172),"")</f>
        <v/>
      </c>
      <c r="N172" s="14" t="str">
        <f>IFERROR(IF(OR(HLOOKUP($A172,'Z-scores'!$C$2:$RO$15,12,FALSE)&gt;3,HLOOKUP($A172,'Z-scores'!$C$2:$RO$15,12,FALSE)&lt;-3),"",'Total-corrected counts'!N172),"")</f>
        <v/>
      </c>
      <c r="O172" s="14" t="str">
        <f>IFERROR(IF(OR(HLOOKUP($A172,'Z-scores'!$C$2:$RO$15,13,FALSE)&gt;3,HLOOKUP($A172,'Z-scores'!$C$2:$RO$15,13,FALSE)&lt;-3),"",'Total-corrected counts'!O172),"")</f>
        <v/>
      </c>
      <c r="P172" s="14" t="str">
        <f>IFERROR(IF(OR(HLOOKUP($A172,'Z-scores'!$C$2:$RO$15,14,FALSE)&gt;3,HLOOKUP($A172,'Z-scores'!$C$2:$RO$15,14,FALSE)&lt;-3),"",'Total-corrected counts'!P172),"")</f>
        <v/>
      </c>
      <c r="Q172">
        <f t="shared" si="8"/>
        <v>1</v>
      </c>
      <c r="R172">
        <f>SUMIFS(Tabel132[Cluster],Tabel132[ID],'Total-corrected counts Z&lt;3'!A172)</f>
        <v>41</v>
      </c>
      <c r="S172" t="str">
        <f t="shared" si="9"/>
        <v/>
      </c>
      <c r="T172" t="str">
        <f t="shared" si="10"/>
        <v/>
      </c>
      <c r="U172" t="str">
        <f t="shared" si="11"/>
        <v/>
      </c>
    </row>
    <row r="173" spans="1:21" x14ac:dyDescent="0.25">
      <c r="A173">
        <v>177</v>
      </c>
      <c r="B173" t="s">
        <v>607</v>
      </c>
      <c r="C173">
        <v>95300</v>
      </c>
      <c r="D173">
        <v>154</v>
      </c>
      <c r="E173" s="14" t="str">
        <f>IFERROR(IF(OR(HLOOKUP($A173,'Z-scores'!$C$2:$RO$15,3,FALSE)&gt;3,HLOOKUP($A173,'Z-scores'!$C$2:$RO$15,3,FALSE)&lt;-3),"",'Total-corrected counts'!E173),"")</f>
        <v/>
      </c>
      <c r="F173" s="14" t="str">
        <f>IFERROR(IF(OR(HLOOKUP($A173,'Z-scores'!$C$2:$RO$15,4,FALSE)&gt;3,HLOOKUP($A173,'Z-scores'!$C$2:$RO$15,4,FALSE)&lt;-3),"",'Total-corrected counts'!F173),"")</f>
        <v/>
      </c>
      <c r="G173" s="14" t="str">
        <f>IFERROR(IF(OR(HLOOKUP($A173,'Z-scores'!$C$2:$RO$15,5,FALSE)&gt;3,HLOOKUP($A173,'Z-scores'!$C$2:$RO$15,5,FALSE)&lt;-3),"",'Total-corrected counts'!G173),"")</f>
        <v/>
      </c>
      <c r="H173" s="14" t="str">
        <f>IFERROR(IF(OR(HLOOKUP($A173,'Z-scores'!$C$2:$RO$15,6,FALSE)&gt;3,HLOOKUP($A173,'Z-scores'!$C$2:$RO$15,6,FALSE)&lt;-3),"",'Total-corrected counts'!H173),"")</f>
        <v/>
      </c>
      <c r="I173" s="14" t="str">
        <f>IFERROR(IF(OR(HLOOKUP($A173,'Z-scores'!$C$2:$RO$15,7,FALSE)&gt;3,HLOOKUP($A173,'Z-scores'!$C$2:$RO$15,7,FALSE)&lt;-3),"",'Total-corrected counts'!I173),"")</f>
        <v/>
      </c>
      <c r="J173" s="14" t="str">
        <f>IFERROR(IF(OR(HLOOKUP($A173,'Z-scores'!$C$2:$RO$15,8,FALSE)&gt;3,HLOOKUP($A173,'Z-scores'!$C$2:$RO$15,8,FALSE)&lt;-3),"",'Total-corrected counts'!J173),"")</f>
        <v/>
      </c>
      <c r="K173" s="14" t="str">
        <f>IFERROR(IF(OR(HLOOKUP($A173,'Z-scores'!$C$2:$RO$15,9,FALSE)&gt;3,HLOOKUP($A173,'Z-scores'!$C$2:$RO$15,9,FALSE)&lt;-3),"",'Total-corrected counts'!K173),"")</f>
        <v/>
      </c>
      <c r="L173" s="14" t="str">
        <f>IFERROR(IF(OR(HLOOKUP($A173,'Z-scores'!$C$2:$RO$15,10,FALSE)&gt;3,HLOOKUP($A173,'Z-scores'!$C$2:$RO$15,10,FALSE)&lt;-3),"",'Total-corrected counts'!L173),"")</f>
        <v/>
      </c>
      <c r="M173" s="14" t="str">
        <f>IFERROR(IF(OR(HLOOKUP($A173,'Z-scores'!$C$2:$RO$15,11,FALSE)&gt;3,HLOOKUP($A173,'Z-scores'!$C$2:$RO$15,11,FALSE)&lt;-3),"",'Total-corrected counts'!M173),"")</f>
        <v/>
      </c>
      <c r="N173" s="14" t="str">
        <f>IFERROR(IF(OR(HLOOKUP($A173,'Z-scores'!$C$2:$RO$15,12,FALSE)&gt;3,HLOOKUP($A173,'Z-scores'!$C$2:$RO$15,12,FALSE)&lt;-3),"",'Total-corrected counts'!N173),"")</f>
        <v/>
      </c>
      <c r="O173" s="14" t="str">
        <f>IFERROR(IF(OR(HLOOKUP($A173,'Z-scores'!$C$2:$RO$15,13,FALSE)&gt;3,HLOOKUP($A173,'Z-scores'!$C$2:$RO$15,13,FALSE)&lt;-3),"",'Total-corrected counts'!O173),"")</f>
        <v/>
      </c>
      <c r="P173" s="14" t="str">
        <f>IFERROR(IF(OR(HLOOKUP($A173,'Z-scores'!$C$2:$RO$15,14,FALSE)&gt;3,HLOOKUP($A173,'Z-scores'!$C$2:$RO$15,14,FALSE)&lt;-3),"",'Total-corrected counts'!P173),"")</f>
        <v/>
      </c>
      <c r="Q173">
        <f t="shared" si="8"/>
        <v>1</v>
      </c>
      <c r="R173">
        <f>SUMIFS(Tabel132[Cluster],Tabel132[ID],'Total-corrected counts Z&lt;3'!A173)</f>
        <v>96</v>
      </c>
      <c r="S173" t="str">
        <f t="shared" si="9"/>
        <v/>
      </c>
      <c r="T173" t="str">
        <f t="shared" si="10"/>
        <v/>
      </c>
      <c r="U173" t="str">
        <f t="shared" si="11"/>
        <v/>
      </c>
    </row>
    <row r="174" spans="1:21" x14ac:dyDescent="0.25">
      <c r="A174">
        <v>178</v>
      </c>
      <c r="B174" t="s">
        <v>74</v>
      </c>
      <c r="C174">
        <v>69200</v>
      </c>
      <c r="D174">
        <v>1014</v>
      </c>
      <c r="E174" s="14">
        <f>IFERROR(IF(OR(HLOOKUP($A174,'Z-scores'!$C$2:$RO$15,3,FALSE)&gt;3,HLOOKUP($A174,'Z-scores'!$C$2:$RO$15,3,FALSE)&lt;-3),"",'Total-corrected counts'!E174),"")</f>
        <v>37.255070570818333</v>
      </c>
      <c r="F174" s="14">
        <f>IFERROR(IF(OR(HLOOKUP($A174,'Z-scores'!$C$2:$RO$15,4,FALSE)&gt;3,HLOOKUP($A174,'Z-scores'!$C$2:$RO$15,4,FALSE)&lt;-3),"",'Total-corrected counts'!F174),"")</f>
        <v>8.9566106622729968</v>
      </c>
      <c r="G174" s="14">
        <f>IFERROR(IF(OR(HLOOKUP($A174,'Z-scores'!$C$2:$RO$15,5,FALSE)&gt;3,HLOOKUP($A174,'Z-scores'!$C$2:$RO$15,5,FALSE)&lt;-3),"",'Total-corrected counts'!G174),"")</f>
        <v>4.3036098536594078</v>
      </c>
      <c r="H174" s="14">
        <f>IFERROR(IF(OR(HLOOKUP($A174,'Z-scores'!$C$2:$RO$15,6,FALSE)&gt;3,HLOOKUP($A174,'Z-scores'!$C$2:$RO$15,6,FALSE)&lt;-3),"",'Total-corrected counts'!H174),"")</f>
        <v>16.800990663318679</v>
      </c>
      <c r="I174" s="14">
        <f>IFERROR(IF(OR(HLOOKUP($A174,'Z-scores'!$C$2:$RO$15,7,FALSE)&gt;3,HLOOKUP($A174,'Z-scores'!$C$2:$RO$15,7,FALSE)&lt;-3),"",'Total-corrected counts'!I174),"")</f>
        <v>32.471895291082063</v>
      </c>
      <c r="J174" s="14">
        <f>IFERROR(IF(OR(HLOOKUP($A174,'Z-scores'!$C$2:$RO$15,8,FALSE)&gt;3,HLOOKUP($A174,'Z-scores'!$C$2:$RO$15,8,FALSE)&lt;-3),"",'Total-corrected counts'!J174),"")</f>
        <v>7.3863586989580892</v>
      </c>
      <c r="K174" s="14">
        <f>IFERROR(IF(OR(HLOOKUP($A174,'Z-scores'!$C$2:$RO$15,9,FALSE)&gt;3,HLOOKUP($A174,'Z-scores'!$C$2:$RO$15,9,FALSE)&lt;-3),"",'Total-corrected counts'!K174),"")</f>
        <v>24.593139629986961</v>
      </c>
      <c r="L174" s="14">
        <f>IFERROR(IF(OR(HLOOKUP($A174,'Z-scores'!$C$2:$RO$15,10,FALSE)&gt;3,HLOOKUP($A174,'Z-scores'!$C$2:$RO$15,10,FALSE)&lt;-3),"",'Total-corrected counts'!L174),"")</f>
        <v>9.7552126898386557</v>
      </c>
      <c r="M174" s="14">
        <f>IFERROR(IF(OR(HLOOKUP($A174,'Z-scores'!$C$2:$RO$15,11,FALSE)&gt;3,HLOOKUP($A174,'Z-scores'!$C$2:$RO$15,11,FALSE)&lt;-3),"",'Total-corrected counts'!M174),"")</f>
        <v>10.896698075598144</v>
      </c>
      <c r="N174" s="14">
        <f>IFERROR(IF(OR(HLOOKUP($A174,'Z-scores'!$C$2:$RO$15,12,FALSE)&gt;3,HLOOKUP($A174,'Z-scores'!$C$2:$RO$15,12,FALSE)&lt;-3),"",'Total-corrected counts'!N174),"")</f>
        <v>23.486924672796658</v>
      </c>
      <c r="O174" s="14">
        <f>IFERROR(IF(OR(HLOOKUP($A174,'Z-scores'!$C$2:$RO$15,13,FALSE)&gt;3,HLOOKUP($A174,'Z-scores'!$C$2:$RO$15,13,FALSE)&lt;-3),"",'Total-corrected counts'!O174),"")</f>
        <v>26.965554435247498</v>
      </c>
      <c r="P174" s="14">
        <f>IFERROR(IF(OR(HLOOKUP($A174,'Z-scores'!$C$2:$RO$15,14,FALSE)&gt;3,HLOOKUP($A174,'Z-scores'!$C$2:$RO$15,14,FALSE)&lt;-3),"",'Total-corrected counts'!P174),"")</f>
        <v>14.072209391559225</v>
      </c>
      <c r="Q174">
        <f t="shared" si="8"/>
        <v>1</v>
      </c>
      <c r="R174">
        <f>SUMIFS(Tabel132[Cluster],Tabel132[ID],'Total-corrected counts Z&lt;3'!A174)</f>
        <v>82</v>
      </c>
      <c r="S174">
        <f t="shared" si="9"/>
        <v>0.78959431762683152</v>
      </c>
      <c r="T174">
        <f t="shared" si="10"/>
        <v>18.823953624299502</v>
      </c>
      <c r="U174">
        <f t="shared" si="11"/>
        <v>17.035319853008037</v>
      </c>
    </row>
    <row r="175" spans="1:21" x14ac:dyDescent="0.25">
      <c r="A175">
        <v>179</v>
      </c>
      <c r="B175" t="s">
        <v>608</v>
      </c>
      <c r="C175">
        <v>18700</v>
      </c>
      <c r="D175">
        <v>31</v>
      </c>
      <c r="E175" s="14" t="str">
        <f>IFERROR(IF(OR(HLOOKUP($A175,'Z-scores'!$C$2:$RO$15,3,FALSE)&gt;3,HLOOKUP($A175,'Z-scores'!$C$2:$RO$15,3,FALSE)&lt;-3),"",'Total-corrected counts'!E175),"")</f>
        <v/>
      </c>
      <c r="F175" s="14" t="str">
        <f>IFERROR(IF(OR(HLOOKUP($A175,'Z-scores'!$C$2:$RO$15,4,FALSE)&gt;3,HLOOKUP($A175,'Z-scores'!$C$2:$RO$15,4,FALSE)&lt;-3),"",'Total-corrected counts'!F175),"")</f>
        <v/>
      </c>
      <c r="G175" s="14" t="str">
        <f>IFERROR(IF(OR(HLOOKUP($A175,'Z-scores'!$C$2:$RO$15,5,FALSE)&gt;3,HLOOKUP($A175,'Z-scores'!$C$2:$RO$15,5,FALSE)&lt;-3),"",'Total-corrected counts'!G175),"")</f>
        <v/>
      </c>
      <c r="H175" s="14" t="str">
        <f>IFERROR(IF(OR(HLOOKUP($A175,'Z-scores'!$C$2:$RO$15,6,FALSE)&gt;3,HLOOKUP($A175,'Z-scores'!$C$2:$RO$15,6,FALSE)&lt;-3),"",'Total-corrected counts'!H175),"")</f>
        <v/>
      </c>
      <c r="I175" s="14" t="str">
        <f>IFERROR(IF(OR(HLOOKUP($A175,'Z-scores'!$C$2:$RO$15,7,FALSE)&gt;3,HLOOKUP($A175,'Z-scores'!$C$2:$RO$15,7,FALSE)&lt;-3),"",'Total-corrected counts'!I175),"")</f>
        <v/>
      </c>
      <c r="J175" s="14" t="str">
        <f>IFERROR(IF(OR(HLOOKUP($A175,'Z-scores'!$C$2:$RO$15,8,FALSE)&gt;3,HLOOKUP($A175,'Z-scores'!$C$2:$RO$15,8,FALSE)&lt;-3),"",'Total-corrected counts'!J175),"")</f>
        <v/>
      </c>
      <c r="K175" s="14" t="str">
        <f>IFERROR(IF(OR(HLOOKUP($A175,'Z-scores'!$C$2:$RO$15,9,FALSE)&gt;3,HLOOKUP($A175,'Z-scores'!$C$2:$RO$15,9,FALSE)&lt;-3),"",'Total-corrected counts'!K175),"")</f>
        <v/>
      </c>
      <c r="L175" s="14" t="str">
        <f>IFERROR(IF(OR(HLOOKUP($A175,'Z-scores'!$C$2:$RO$15,10,FALSE)&gt;3,HLOOKUP($A175,'Z-scores'!$C$2:$RO$15,10,FALSE)&lt;-3),"",'Total-corrected counts'!L175),"")</f>
        <v/>
      </c>
      <c r="M175" s="14" t="str">
        <f>IFERROR(IF(OR(HLOOKUP($A175,'Z-scores'!$C$2:$RO$15,11,FALSE)&gt;3,HLOOKUP($A175,'Z-scores'!$C$2:$RO$15,11,FALSE)&lt;-3),"",'Total-corrected counts'!M175),"")</f>
        <v/>
      </c>
      <c r="N175" s="14" t="str">
        <f>IFERROR(IF(OR(HLOOKUP($A175,'Z-scores'!$C$2:$RO$15,12,FALSE)&gt;3,HLOOKUP($A175,'Z-scores'!$C$2:$RO$15,12,FALSE)&lt;-3),"",'Total-corrected counts'!N175),"")</f>
        <v/>
      </c>
      <c r="O175" s="14" t="str">
        <f>IFERROR(IF(OR(HLOOKUP($A175,'Z-scores'!$C$2:$RO$15,13,FALSE)&gt;3,HLOOKUP($A175,'Z-scores'!$C$2:$RO$15,13,FALSE)&lt;-3),"",'Total-corrected counts'!O175),"")</f>
        <v/>
      </c>
      <c r="P175" s="14" t="str">
        <f>IFERROR(IF(OR(HLOOKUP($A175,'Z-scores'!$C$2:$RO$15,14,FALSE)&gt;3,HLOOKUP($A175,'Z-scores'!$C$2:$RO$15,14,FALSE)&lt;-3),"",'Total-corrected counts'!P175),"")</f>
        <v/>
      </c>
      <c r="Q175">
        <f t="shared" si="8"/>
        <v>1</v>
      </c>
      <c r="R175">
        <f>SUMIFS(Tabel132[Cluster],Tabel132[ID],'Total-corrected counts Z&lt;3'!A175)</f>
        <v>0</v>
      </c>
      <c r="S175" t="str">
        <f t="shared" si="9"/>
        <v/>
      </c>
      <c r="T175" t="str">
        <f t="shared" si="10"/>
        <v/>
      </c>
      <c r="U175" t="str">
        <f t="shared" si="11"/>
        <v/>
      </c>
    </row>
    <row r="176" spans="1:21" x14ac:dyDescent="0.25">
      <c r="A176">
        <v>180</v>
      </c>
      <c r="B176" t="s">
        <v>75</v>
      </c>
      <c r="C176">
        <v>9300</v>
      </c>
      <c r="D176">
        <v>1057</v>
      </c>
      <c r="E176" s="14">
        <f>IFERROR(IF(OR(HLOOKUP($A176,'Z-scores'!$C$2:$RO$15,3,FALSE)&gt;3,HLOOKUP($A176,'Z-scores'!$C$2:$RO$15,3,FALSE)&lt;-3),"",'Total-corrected counts'!E176),"")</f>
        <v>1.7082019257362118</v>
      </c>
      <c r="F176" s="14">
        <f>IFERROR(IF(OR(HLOOKUP($A176,'Z-scores'!$C$2:$RO$15,4,FALSE)&gt;3,HLOOKUP($A176,'Z-scores'!$C$2:$RO$15,4,FALSE)&lt;-3),"",'Total-corrected counts'!F176),"")</f>
        <v>50.726224872312493</v>
      </c>
      <c r="G176" s="14">
        <f>IFERROR(IF(OR(HLOOKUP($A176,'Z-scores'!$C$2:$RO$15,5,FALSE)&gt;3,HLOOKUP($A176,'Z-scores'!$C$2:$RO$15,5,FALSE)&lt;-3),"",'Total-corrected counts'!G176),"")</f>
        <v>41.161081795373178</v>
      </c>
      <c r="H176" s="14">
        <f>IFERROR(IF(OR(HLOOKUP($A176,'Z-scores'!$C$2:$RO$15,6,FALSE)&gt;3,HLOOKUP($A176,'Z-scores'!$C$2:$RO$15,6,FALSE)&lt;-3),"",'Total-corrected counts'!H176),"")</f>
        <v>10.483451939781952</v>
      </c>
      <c r="I176" s="14">
        <f>IFERROR(IF(OR(HLOOKUP($A176,'Z-scores'!$C$2:$RO$15,7,FALSE)&gt;3,HLOOKUP($A176,'Z-scores'!$C$2:$RO$15,7,FALSE)&lt;-3),"",'Total-corrected counts'!I176),"")</f>
        <v>19.971325122077804</v>
      </c>
      <c r="J176" s="14">
        <f>IFERROR(IF(OR(HLOOKUP($A176,'Z-scores'!$C$2:$RO$15,8,FALSE)&gt;3,HLOOKUP($A176,'Z-scores'!$C$2:$RO$15,8,FALSE)&lt;-3),"",'Total-corrected counts'!J176),"")</f>
        <v>14.446848631785674</v>
      </c>
      <c r="K176" s="14">
        <f>IFERROR(IF(OR(HLOOKUP($A176,'Z-scores'!$C$2:$RO$15,9,FALSE)&gt;3,HLOOKUP($A176,'Z-scores'!$C$2:$RO$15,9,FALSE)&lt;-3),"",'Total-corrected counts'!K176),"")</f>
        <v>2.7121670355873042</v>
      </c>
      <c r="L176" s="14">
        <f>IFERROR(IF(OR(HLOOKUP($A176,'Z-scores'!$C$2:$RO$15,10,FALSE)&gt;3,HLOOKUP($A176,'Z-scores'!$C$2:$RO$15,10,FALSE)&lt;-3),"",'Total-corrected counts'!L176),"")</f>
        <v>29.749367624384004</v>
      </c>
      <c r="M176" s="14">
        <f>IFERROR(IF(OR(HLOOKUP($A176,'Z-scores'!$C$2:$RO$15,11,FALSE)&gt;3,HLOOKUP($A176,'Z-scores'!$C$2:$RO$15,11,FALSE)&lt;-3),"",'Total-corrected counts'!M176),"")</f>
        <v>44.772549316247527</v>
      </c>
      <c r="N176" s="14">
        <f>IFERROR(IF(OR(HLOOKUP($A176,'Z-scores'!$C$2:$RO$15,12,FALSE)&gt;3,HLOOKUP($A176,'Z-scores'!$C$2:$RO$15,12,FALSE)&lt;-3),"",'Total-corrected counts'!N176),"")</f>
        <v>33.381997626548511</v>
      </c>
      <c r="O176" s="14">
        <f>IFERROR(IF(OR(HLOOKUP($A176,'Z-scores'!$C$2:$RO$15,13,FALSE)&gt;3,HLOOKUP($A176,'Z-scores'!$C$2:$RO$15,13,FALSE)&lt;-3),"",'Total-corrected counts'!O176),"")</f>
        <v>4.9804206626491894</v>
      </c>
      <c r="P176" s="14">
        <f>IFERROR(IF(OR(HLOOKUP($A176,'Z-scores'!$C$2:$RO$15,14,FALSE)&gt;3,HLOOKUP($A176,'Z-scores'!$C$2:$RO$15,14,FALSE)&lt;-3),"",'Total-corrected counts'!P176),"")</f>
        <v>7.3733273301628328</v>
      </c>
      <c r="Q176">
        <f t="shared" si="8"/>
        <v>1</v>
      </c>
      <c r="R176">
        <f>SUMIFS(Tabel132[Cluster],Tabel132[ID],'Total-corrected counts Z&lt;3'!A176)</f>
        <v>12</v>
      </c>
      <c r="S176">
        <f t="shared" si="9"/>
        <v>0.72444238295937569</v>
      </c>
      <c r="T176">
        <f t="shared" si="10"/>
        <v>20.172757331807805</v>
      </c>
      <c r="U176">
        <f t="shared" si="11"/>
        <v>24.051532511998413</v>
      </c>
    </row>
    <row r="177" spans="1:21" x14ac:dyDescent="0.25">
      <c r="A177">
        <v>181</v>
      </c>
      <c r="B177" t="s">
        <v>76</v>
      </c>
      <c r="C177">
        <v>68200</v>
      </c>
      <c r="D177">
        <v>571</v>
      </c>
      <c r="E177" s="14">
        <f>IFERROR(IF(OR(HLOOKUP($A177,'Z-scores'!$C$2:$RO$15,3,FALSE)&gt;3,HLOOKUP($A177,'Z-scores'!$C$2:$RO$15,3,FALSE)&lt;-3),"",'Total-corrected counts'!E177),"")</f>
        <v>9.2963370108093149E-2</v>
      </c>
      <c r="F177" s="14">
        <f>IFERROR(IF(OR(HLOOKUP($A177,'Z-scores'!$C$2:$RO$15,4,FALSE)&gt;3,HLOOKUP($A177,'Z-scores'!$C$2:$RO$15,4,FALSE)&lt;-3),"",'Total-corrected counts'!F177),"")</f>
        <v>2.7902213901161987E-2</v>
      </c>
      <c r="G177" s="14">
        <f>IFERROR(IF(OR(HLOOKUP($A177,'Z-scores'!$C$2:$RO$15,5,FALSE)&gt;3,HLOOKUP($A177,'Z-scores'!$C$2:$RO$15,5,FALSE)&lt;-3),"",'Total-corrected counts'!G177),"")</f>
        <v>0</v>
      </c>
      <c r="H177" s="14">
        <f>IFERROR(IF(OR(HLOOKUP($A177,'Z-scores'!$C$2:$RO$15,6,FALSE)&gt;3,HLOOKUP($A177,'Z-scores'!$C$2:$RO$15,6,FALSE)&lt;-3),"",'Total-corrected counts'!H177),"")</f>
        <v>0.11444816528146237</v>
      </c>
      <c r="I177" s="14">
        <f>IFERROR(IF(OR(HLOOKUP($A177,'Z-scores'!$C$2:$RO$15,7,FALSE)&gt;3,HLOOKUP($A177,'Z-scores'!$C$2:$RO$15,7,FALSE)&lt;-3),"",'Total-corrected counts'!I177),"")</f>
        <v>0.18491967705627599</v>
      </c>
      <c r="J177" s="14">
        <f>IFERROR(IF(OR(HLOOKUP($A177,'Z-scores'!$C$2:$RO$15,8,FALSE)&gt;3,HLOOKUP($A177,'Z-scores'!$C$2:$RO$15,8,FALSE)&lt;-3),"",'Total-corrected counts'!J177),"")</f>
        <v>0</v>
      </c>
      <c r="K177" s="14">
        <f>IFERROR(IF(OR(HLOOKUP($A177,'Z-scores'!$C$2:$RO$15,9,FALSE)&gt;3,HLOOKUP($A177,'Z-scores'!$C$2:$RO$15,9,FALSE)&lt;-3),"",'Total-corrected counts'!K177),"")</f>
        <v>0.14125869977017208</v>
      </c>
      <c r="L177" s="14">
        <f>IFERROR(IF(OR(HLOOKUP($A177,'Z-scores'!$C$2:$RO$15,10,FALSE)&gt;3,HLOOKUP($A177,'Z-scores'!$C$2:$RO$15,10,FALSE)&lt;-3),"",'Total-corrected counts'!L177),"")</f>
        <v>0</v>
      </c>
      <c r="M177" s="14">
        <f>IFERROR(IF(OR(HLOOKUP($A177,'Z-scores'!$C$2:$RO$15,11,FALSE)&gt;3,HLOOKUP($A177,'Z-scores'!$C$2:$RO$15,11,FALSE)&lt;-3),"",'Total-corrected counts'!M177),"")</f>
        <v>8.1776345783100515E-2</v>
      </c>
      <c r="N177" s="14">
        <f>IFERROR(IF(OR(HLOOKUP($A177,'Z-scores'!$C$2:$RO$15,12,FALSE)&gt;3,HLOOKUP($A177,'Z-scores'!$C$2:$RO$15,12,FALSE)&lt;-3),"",'Total-corrected counts'!N177),"")</f>
        <v>0</v>
      </c>
      <c r="O177" s="14">
        <f>IFERROR(IF(OR(HLOOKUP($A177,'Z-scores'!$C$2:$RO$15,13,FALSE)&gt;3,HLOOKUP($A177,'Z-scores'!$C$2:$RO$15,13,FALSE)&lt;-3),"",'Total-corrected counts'!O177),"")</f>
        <v>0.35641428470935821</v>
      </c>
      <c r="P177" s="14">
        <f>IFERROR(IF(OR(HLOOKUP($A177,'Z-scores'!$C$2:$RO$15,14,FALSE)&gt;3,HLOOKUP($A177,'Z-scores'!$C$2:$RO$15,14,FALSE)&lt;-3),"",'Total-corrected counts'!P177),"")</f>
        <v>0</v>
      </c>
      <c r="Q177">
        <f t="shared" si="8"/>
        <v>1</v>
      </c>
      <c r="R177">
        <f>SUMIFS(Tabel132[Cluster],Tabel132[ID],'Total-corrected counts Z&lt;3'!A177)</f>
        <v>80</v>
      </c>
      <c r="S177">
        <f t="shared" si="9"/>
        <v>0.9126179401769462</v>
      </c>
      <c r="T177">
        <f t="shared" si="10"/>
        <v>8.0213160873880793E-2</v>
      </c>
      <c r="U177">
        <f t="shared" si="11"/>
        <v>8.7638126098491739E-2</v>
      </c>
    </row>
    <row r="178" spans="1:21" x14ac:dyDescent="0.25">
      <c r="A178">
        <v>182</v>
      </c>
      <c r="B178" t="s">
        <v>609</v>
      </c>
      <c r="C178">
        <v>113700</v>
      </c>
      <c r="D178">
        <v>824</v>
      </c>
      <c r="E178" s="14" t="str">
        <f>IFERROR(IF(OR(HLOOKUP($A178,'Z-scores'!$C$2:$RO$15,3,FALSE)&gt;3,HLOOKUP($A178,'Z-scores'!$C$2:$RO$15,3,FALSE)&lt;-3),"",'Total-corrected counts'!E178),"")</f>
        <v/>
      </c>
      <c r="F178" s="14" t="str">
        <f>IFERROR(IF(OR(HLOOKUP($A178,'Z-scores'!$C$2:$RO$15,4,FALSE)&gt;3,HLOOKUP($A178,'Z-scores'!$C$2:$RO$15,4,FALSE)&lt;-3),"",'Total-corrected counts'!F178),"")</f>
        <v/>
      </c>
      <c r="G178" s="14" t="str">
        <f>IFERROR(IF(OR(HLOOKUP($A178,'Z-scores'!$C$2:$RO$15,5,FALSE)&gt;3,HLOOKUP($A178,'Z-scores'!$C$2:$RO$15,5,FALSE)&lt;-3),"",'Total-corrected counts'!G178),"")</f>
        <v/>
      </c>
      <c r="H178" s="14" t="str">
        <f>IFERROR(IF(OR(HLOOKUP($A178,'Z-scores'!$C$2:$RO$15,6,FALSE)&gt;3,HLOOKUP($A178,'Z-scores'!$C$2:$RO$15,6,FALSE)&lt;-3),"",'Total-corrected counts'!H178),"")</f>
        <v/>
      </c>
      <c r="I178" s="14" t="str">
        <f>IFERROR(IF(OR(HLOOKUP($A178,'Z-scores'!$C$2:$RO$15,7,FALSE)&gt;3,HLOOKUP($A178,'Z-scores'!$C$2:$RO$15,7,FALSE)&lt;-3),"",'Total-corrected counts'!I178),"")</f>
        <v/>
      </c>
      <c r="J178" s="14" t="str">
        <f>IFERROR(IF(OR(HLOOKUP($A178,'Z-scores'!$C$2:$RO$15,8,FALSE)&gt;3,HLOOKUP($A178,'Z-scores'!$C$2:$RO$15,8,FALSE)&lt;-3),"",'Total-corrected counts'!J178),"")</f>
        <v/>
      </c>
      <c r="K178" s="14" t="str">
        <f>IFERROR(IF(OR(HLOOKUP($A178,'Z-scores'!$C$2:$RO$15,9,FALSE)&gt;3,HLOOKUP($A178,'Z-scores'!$C$2:$RO$15,9,FALSE)&lt;-3),"",'Total-corrected counts'!K178),"")</f>
        <v/>
      </c>
      <c r="L178" s="14" t="str">
        <f>IFERROR(IF(OR(HLOOKUP($A178,'Z-scores'!$C$2:$RO$15,10,FALSE)&gt;3,HLOOKUP($A178,'Z-scores'!$C$2:$RO$15,10,FALSE)&lt;-3),"",'Total-corrected counts'!L178),"")</f>
        <v/>
      </c>
      <c r="M178" s="14" t="str">
        <f>IFERROR(IF(OR(HLOOKUP($A178,'Z-scores'!$C$2:$RO$15,11,FALSE)&gt;3,HLOOKUP($A178,'Z-scores'!$C$2:$RO$15,11,FALSE)&lt;-3),"",'Total-corrected counts'!M178),"")</f>
        <v/>
      </c>
      <c r="N178" s="14" t="str">
        <f>IFERROR(IF(OR(HLOOKUP($A178,'Z-scores'!$C$2:$RO$15,12,FALSE)&gt;3,HLOOKUP($A178,'Z-scores'!$C$2:$RO$15,12,FALSE)&lt;-3),"",'Total-corrected counts'!N178),"")</f>
        <v/>
      </c>
      <c r="O178" s="14" t="str">
        <f>IFERROR(IF(OR(HLOOKUP($A178,'Z-scores'!$C$2:$RO$15,13,FALSE)&gt;3,HLOOKUP($A178,'Z-scores'!$C$2:$RO$15,13,FALSE)&lt;-3),"",'Total-corrected counts'!O178),"")</f>
        <v/>
      </c>
      <c r="P178" s="14" t="str">
        <f>IFERROR(IF(OR(HLOOKUP($A178,'Z-scores'!$C$2:$RO$15,14,FALSE)&gt;3,HLOOKUP($A178,'Z-scores'!$C$2:$RO$15,14,FALSE)&lt;-3),"",'Total-corrected counts'!P178),"")</f>
        <v/>
      </c>
      <c r="Q178">
        <f t="shared" si="8"/>
        <v>1</v>
      </c>
      <c r="R178">
        <f>SUMIFS(Tabel132[Cluster],Tabel132[ID],'Total-corrected counts Z&lt;3'!A178)</f>
        <v>0</v>
      </c>
      <c r="S178" t="str">
        <f t="shared" si="9"/>
        <v/>
      </c>
      <c r="T178" t="str">
        <f t="shared" si="10"/>
        <v/>
      </c>
      <c r="U178" t="str">
        <f t="shared" si="11"/>
        <v/>
      </c>
    </row>
    <row r="179" spans="1:21" x14ac:dyDescent="0.25">
      <c r="A179">
        <v>183</v>
      </c>
      <c r="B179" t="s">
        <v>610</v>
      </c>
      <c r="C179">
        <v>31300</v>
      </c>
      <c r="D179">
        <v>159</v>
      </c>
      <c r="E179" s="14" t="str">
        <f>IFERROR(IF(OR(HLOOKUP($A179,'Z-scores'!$C$2:$RO$15,3,FALSE)&gt;3,HLOOKUP($A179,'Z-scores'!$C$2:$RO$15,3,FALSE)&lt;-3),"",'Total-corrected counts'!E179),"")</f>
        <v/>
      </c>
      <c r="F179" s="14" t="str">
        <f>IFERROR(IF(OR(HLOOKUP($A179,'Z-scores'!$C$2:$RO$15,4,FALSE)&gt;3,HLOOKUP($A179,'Z-scores'!$C$2:$RO$15,4,FALSE)&lt;-3),"",'Total-corrected counts'!F179),"")</f>
        <v/>
      </c>
      <c r="G179" s="14" t="str">
        <f>IFERROR(IF(OR(HLOOKUP($A179,'Z-scores'!$C$2:$RO$15,5,FALSE)&gt;3,HLOOKUP($A179,'Z-scores'!$C$2:$RO$15,5,FALSE)&lt;-3),"",'Total-corrected counts'!G179),"")</f>
        <v/>
      </c>
      <c r="H179" s="14" t="str">
        <f>IFERROR(IF(OR(HLOOKUP($A179,'Z-scores'!$C$2:$RO$15,6,FALSE)&gt;3,HLOOKUP($A179,'Z-scores'!$C$2:$RO$15,6,FALSE)&lt;-3),"",'Total-corrected counts'!H179),"")</f>
        <v/>
      </c>
      <c r="I179" s="14" t="str">
        <f>IFERROR(IF(OR(HLOOKUP($A179,'Z-scores'!$C$2:$RO$15,7,FALSE)&gt;3,HLOOKUP($A179,'Z-scores'!$C$2:$RO$15,7,FALSE)&lt;-3),"",'Total-corrected counts'!I179),"")</f>
        <v/>
      </c>
      <c r="J179" s="14" t="str">
        <f>IFERROR(IF(OR(HLOOKUP($A179,'Z-scores'!$C$2:$RO$15,8,FALSE)&gt;3,HLOOKUP($A179,'Z-scores'!$C$2:$RO$15,8,FALSE)&lt;-3),"",'Total-corrected counts'!J179),"")</f>
        <v/>
      </c>
      <c r="K179" s="14" t="str">
        <f>IFERROR(IF(OR(HLOOKUP($A179,'Z-scores'!$C$2:$RO$15,9,FALSE)&gt;3,HLOOKUP($A179,'Z-scores'!$C$2:$RO$15,9,FALSE)&lt;-3),"",'Total-corrected counts'!K179),"")</f>
        <v/>
      </c>
      <c r="L179" s="14" t="str">
        <f>IFERROR(IF(OR(HLOOKUP($A179,'Z-scores'!$C$2:$RO$15,10,FALSE)&gt;3,HLOOKUP($A179,'Z-scores'!$C$2:$RO$15,10,FALSE)&lt;-3),"",'Total-corrected counts'!L179),"")</f>
        <v/>
      </c>
      <c r="M179" s="14" t="str">
        <f>IFERROR(IF(OR(HLOOKUP($A179,'Z-scores'!$C$2:$RO$15,11,FALSE)&gt;3,HLOOKUP($A179,'Z-scores'!$C$2:$RO$15,11,FALSE)&lt;-3),"",'Total-corrected counts'!M179),"")</f>
        <v/>
      </c>
      <c r="N179" s="14" t="str">
        <f>IFERROR(IF(OR(HLOOKUP($A179,'Z-scores'!$C$2:$RO$15,12,FALSE)&gt;3,HLOOKUP($A179,'Z-scores'!$C$2:$RO$15,12,FALSE)&lt;-3),"",'Total-corrected counts'!N179),"")</f>
        <v/>
      </c>
      <c r="O179" s="14" t="str">
        <f>IFERROR(IF(OR(HLOOKUP($A179,'Z-scores'!$C$2:$RO$15,13,FALSE)&gt;3,HLOOKUP($A179,'Z-scores'!$C$2:$RO$15,13,FALSE)&lt;-3),"",'Total-corrected counts'!O179),"")</f>
        <v/>
      </c>
      <c r="P179" s="14" t="str">
        <f>IFERROR(IF(OR(HLOOKUP($A179,'Z-scores'!$C$2:$RO$15,14,FALSE)&gt;3,HLOOKUP($A179,'Z-scores'!$C$2:$RO$15,14,FALSE)&lt;-3),"",'Total-corrected counts'!P179),"")</f>
        <v/>
      </c>
      <c r="Q179">
        <f t="shared" si="8"/>
        <v>1</v>
      </c>
      <c r="R179">
        <f>SUMIFS(Tabel132[Cluster],Tabel132[ID],'Total-corrected counts Z&lt;3'!A179)</f>
        <v>41</v>
      </c>
      <c r="S179" t="str">
        <f t="shared" si="9"/>
        <v/>
      </c>
      <c r="T179" t="str">
        <f t="shared" si="10"/>
        <v/>
      </c>
      <c r="U179" t="str">
        <f t="shared" si="11"/>
        <v/>
      </c>
    </row>
    <row r="180" spans="1:21" x14ac:dyDescent="0.25">
      <c r="A180">
        <v>184</v>
      </c>
      <c r="B180" t="s">
        <v>611</v>
      </c>
      <c r="C180">
        <v>600</v>
      </c>
      <c r="D180">
        <v>315</v>
      </c>
      <c r="E180" s="14" t="str">
        <f>IFERROR(IF(OR(HLOOKUP($A180,'Z-scores'!$C$2:$RO$15,3,FALSE)&gt;3,HLOOKUP($A180,'Z-scores'!$C$2:$RO$15,3,FALSE)&lt;-3),"",'Total-corrected counts'!E180),"")</f>
        <v/>
      </c>
      <c r="F180" s="14" t="str">
        <f>IFERROR(IF(OR(HLOOKUP($A180,'Z-scores'!$C$2:$RO$15,4,FALSE)&gt;3,HLOOKUP($A180,'Z-scores'!$C$2:$RO$15,4,FALSE)&lt;-3),"",'Total-corrected counts'!F180),"")</f>
        <v/>
      </c>
      <c r="G180" s="14" t="str">
        <f>IFERROR(IF(OR(HLOOKUP($A180,'Z-scores'!$C$2:$RO$15,5,FALSE)&gt;3,HLOOKUP($A180,'Z-scores'!$C$2:$RO$15,5,FALSE)&lt;-3),"",'Total-corrected counts'!G180),"")</f>
        <v/>
      </c>
      <c r="H180" s="14" t="str">
        <f>IFERROR(IF(OR(HLOOKUP($A180,'Z-scores'!$C$2:$RO$15,6,FALSE)&gt;3,HLOOKUP($A180,'Z-scores'!$C$2:$RO$15,6,FALSE)&lt;-3),"",'Total-corrected counts'!H180),"")</f>
        <v/>
      </c>
      <c r="I180" s="14" t="str">
        <f>IFERROR(IF(OR(HLOOKUP($A180,'Z-scores'!$C$2:$RO$15,7,FALSE)&gt;3,HLOOKUP($A180,'Z-scores'!$C$2:$RO$15,7,FALSE)&lt;-3),"",'Total-corrected counts'!I180),"")</f>
        <v/>
      </c>
      <c r="J180" s="14" t="str">
        <f>IFERROR(IF(OR(HLOOKUP($A180,'Z-scores'!$C$2:$RO$15,8,FALSE)&gt;3,HLOOKUP($A180,'Z-scores'!$C$2:$RO$15,8,FALSE)&lt;-3),"",'Total-corrected counts'!J180),"")</f>
        <v/>
      </c>
      <c r="K180" s="14" t="str">
        <f>IFERROR(IF(OR(HLOOKUP($A180,'Z-scores'!$C$2:$RO$15,9,FALSE)&gt;3,HLOOKUP($A180,'Z-scores'!$C$2:$RO$15,9,FALSE)&lt;-3),"",'Total-corrected counts'!K180),"")</f>
        <v/>
      </c>
      <c r="L180" s="14" t="str">
        <f>IFERROR(IF(OR(HLOOKUP($A180,'Z-scores'!$C$2:$RO$15,10,FALSE)&gt;3,HLOOKUP($A180,'Z-scores'!$C$2:$RO$15,10,FALSE)&lt;-3),"",'Total-corrected counts'!L180),"")</f>
        <v/>
      </c>
      <c r="M180" s="14" t="str">
        <f>IFERROR(IF(OR(HLOOKUP($A180,'Z-scores'!$C$2:$RO$15,11,FALSE)&gt;3,HLOOKUP($A180,'Z-scores'!$C$2:$RO$15,11,FALSE)&lt;-3),"",'Total-corrected counts'!M180),"")</f>
        <v/>
      </c>
      <c r="N180" s="14" t="str">
        <f>IFERROR(IF(OR(HLOOKUP($A180,'Z-scores'!$C$2:$RO$15,12,FALSE)&gt;3,HLOOKUP($A180,'Z-scores'!$C$2:$RO$15,12,FALSE)&lt;-3),"",'Total-corrected counts'!N180),"")</f>
        <v/>
      </c>
      <c r="O180" s="14" t="str">
        <f>IFERROR(IF(OR(HLOOKUP($A180,'Z-scores'!$C$2:$RO$15,13,FALSE)&gt;3,HLOOKUP($A180,'Z-scores'!$C$2:$RO$15,13,FALSE)&lt;-3),"",'Total-corrected counts'!O180),"")</f>
        <v/>
      </c>
      <c r="P180" s="14" t="str">
        <f>IFERROR(IF(OR(HLOOKUP($A180,'Z-scores'!$C$2:$RO$15,14,FALSE)&gt;3,HLOOKUP($A180,'Z-scores'!$C$2:$RO$15,14,FALSE)&lt;-3),"",'Total-corrected counts'!P180),"")</f>
        <v/>
      </c>
      <c r="Q180">
        <f t="shared" si="8"/>
        <v>1</v>
      </c>
      <c r="R180">
        <f>SUMIFS(Tabel132[Cluster],Tabel132[ID],'Total-corrected counts Z&lt;3'!A180)</f>
        <v>1</v>
      </c>
      <c r="S180" t="str">
        <f t="shared" si="9"/>
        <v/>
      </c>
      <c r="T180" t="str">
        <f t="shared" si="10"/>
        <v/>
      </c>
      <c r="U180" t="str">
        <f t="shared" si="11"/>
        <v/>
      </c>
    </row>
    <row r="181" spans="1:21" x14ac:dyDescent="0.25">
      <c r="A181">
        <v>185</v>
      </c>
      <c r="B181" t="s">
        <v>612</v>
      </c>
      <c r="C181">
        <v>95700</v>
      </c>
      <c r="D181">
        <v>1069</v>
      </c>
      <c r="E181" s="14" t="str">
        <f>IFERROR(IF(OR(HLOOKUP($A181,'Z-scores'!$C$2:$RO$15,3,FALSE)&gt;3,HLOOKUP($A181,'Z-scores'!$C$2:$RO$15,3,FALSE)&lt;-3),"",'Total-corrected counts'!E181),"")</f>
        <v/>
      </c>
      <c r="F181" s="14" t="str">
        <f>IFERROR(IF(OR(HLOOKUP($A181,'Z-scores'!$C$2:$RO$15,4,FALSE)&gt;3,HLOOKUP($A181,'Z-scores'!$C$2:$RO$15,4,FALSE)&lt;-3),"",'Total-corrected counts'!F181),"")</f>
        <v/>
      </c>
      <c r="G181" s="14" t="str">
        <f>IFERROR(IF(OR(HLOOKUP($A181,'Z-scores'!$C$2:$RO$15,5,FALSE)&gt;3,HLOOKUP($A181,'Z-scores'!$C$2:$RO$15,5,FALSE)&lt;-3),"",'Total-corrected counts'!G181),"")</f>
        <v/>
      </c>
      <c r="H181" s="14" t="str">
        <f>IFERROR(IF(OR(HLOOKUP($A181,'Z-scores'!$C$2:$RO$15,6,FALSE)&gt;3,HLOOKUP($A181,'Z-scores'!$C$2:$RO$15,6,FALSE)&lt;-3),"",'Total-corrected counts'!H181),"")</f>
        <v/>
      </c>
      <c r="I181" s="14" t="str">
        <f>IFERROR(IF(OR(HLOOKUP($A181,'Z-scores'!$C$2:$RO$15,7,FALSE)&gt;3,HLOOKUP($A181,'Z-scores'!$C$2:$RO$15,7,FALSE)&lt;-3),"",'Total-corrected counts'!I181),"")</f>
        <v/>
      </c>
      <c r="J181" s="14" t="str">
        <f>IFERROR(IF(OR(HLOOKUP($A181,'Z-scores'!$C$2:$RO$15,8,FALSE)&gt;3,HLOOKUP($A181,'Z-scores'!$C$2:$RO$15,8,FALSE)&lt;-3),"",'Total-corrected counts'!J181),"")</f>
        <v/>
      </c>
      <c r="K181" s="14" t="str">
        <f>IFERROR(IF(OR(HLOOKUP($A181,'Z-scores'!$C$2:$RO$15,9,FALSE)&gt;3,HLOOKUP($A181,'Z-scores'!$C$2:$RO$15,9,FALSE)&lt;-3),"",'Total-corrected counts'!K181),"")</f>
        <v/>
      </c>
      <c r="L181" s="14" t="str">
        <f>IFERROR(IF(OR(HLOOKUP($A181,'Z-scores'!$C$2:$RO$15,10,FALSE)&gt;3,HLOOKUP($A181,'Z-scores'!$C$2:$RO$15,10,FALSE)&lt;-3),"",'Total-corrected counts'!L181),"")</f>
        <v/>
      </c>
      <c r="M181" s="14" t="str">
        <f>IFERROR(IF(OR(HLOOKUP($A181,'Z-scores'!$C$2:$RO$15,11,FALSE)&gt;3,HLOOKUP($A181,'Z-scores'!$C$2:$RO$15,11,FALSE)&lt;-3),"",'Total-corrected counts'!M181),"")</f>
        <v/>
      </c>
      <c r="N181" s="14" t="str">
        <f>IFERROR(IF(OR(HLOOKUP($A181,'Z-scores'!$C$2:$RO$15,12,FALSE)&gt;3,HLOOKUP($A181,'Z-scores'!$C$2:$RO$15,12,FALSE)&lt;-3),"",'Total-corrected counts'!N181),"")</f>
        <v/>
      </c>
      <c r="O181" s="14" t="str">
        <f>IFERROR(IF(OR(HLOOKUP($A181,'Z-scores'!$C$2:$RO$15,13,FALSE)&gt;3,HLOOKUP($A181,'Z-scores'!$C$2:$RO$15,13,FALSE)&lt;-3),"",'Total-corrected counts'!O181),"")</f>
        <v/>
      </c>
      <c r="P181" s="14" t="str">
        <f>IFERROR(IF(OR(HLOOKUP($A181,'Z-scores'!$C$2:$RO$15,14,FALSE)&gt;3,HLOOKUP($A181,'Z-scores'!$C$2:$RO$15,14,FALSE)&lt;-3),"",'Total-corrected counts'!P181),"")</f>
        <v/>
      </c>
      <c r="Q181">
        <f t="shared" si="8"/>
        <v>1</v>
      </c>
      <c r="R181">
        <f>SUMIFS(Tabel132[Cluster],Tabel132[ID],'Total-corrected counts Z&lt;3'!A181)</f>
        <v>96</v>
      </c>
      <c r="S181" t="str">
        <f t="shared" si="9"/>
        <v/>
      </c>
      <c r="T181" t="str">
        <f t="shared" si="10"/>
        <v/>
      </c>
      <c r="U181" t="str">
        <f t="shared" si="11"/>
        <v/>
      </c>
    </row>
    <row r="182" spans="1:21" x14ac:dyDescent="0.25">
      <c r="A182">
        <v>186</v>
      </c>
      <c r="B182" t="s">
        <v>77</v>
      </c>
      <c r="C182">
        <v>69800</v>
      </c>
      <c r="D182">
        <v>958</v>
      </c>
      <c r="E182" s="14">
        <f>IFERROR(IF(OR(HLOOKUP($A182,'Z-scores'!$C$2:$RO$15,3,FALSE)&gt;3,HLOOKUP($A182,'Z-scores'!$C$2:$RO$15,3,FALSE)&lt;-3),"",'Total-corrected counts'!E182),"")</f>
        <v>6.6817422265191961</v>
      </c>
      <c r="F182" s="14">
        <f>IFERROR(IF(OR(HLOOKUP($A182,'Z-scores'!$C$2:$RO$15,4,FALSE)&gt;3,HLOOKUP($A182,'Z-scores'!$C$2:$RO$15,4,FALSE)&lt;-3),"",'Total-corrected counts'!F182),"")</f>
        <v>1.9252527591801771</v>
      </c>
      <c r="G182" s="14">
        <f>IFERROR(IF(OR(HLOOKUP($A182,'Z-scores'!$C$2:$RO$15,5,FALSE)&gt;3,HLOOKUP($A182,'Z-scores'!$C$2:$RO$15,5,FALSE)&lt;-3),"",'Total-corrected counts'!G182),"")</f>
        <v>0.1785730229734194</v>
      </c>
      <c r="H182" s="14">
        <f>IFERROR(IF(OR(HLOOKUP($A182,'Z-scores'!$C$2:$RO$15,6,FALSE)&gt;3,HLOOKUP($A182,'Z-scores'!$C$2:$RO$15,6,FALSE)&lt;-3),"",'Total-corrected counts'!H182),"")</f>
        <v>12.512999404106553</v>
      </c>
      <c r="I182" s="14">
        <f>IFERROR(IF(OR(HLOOKUP($A182,'Z-scores'!$C$2:$RO$15,7,FALSE)&gt;3,HLOOKUP($A182,'Z-scores'!$C$2:$RO$15,7,FALSE)&lt;-3),"",'Total-corrected counts'!I182),"")</f>
        <v>3.9079691751226329</v>
      </c>
      <c r="J182" s="14">
        <f>IFERROR(IF(OR(HLOOKUP($A182,'Z-scores'!$C$2:$RO$15,8,FALSE)&gt;3,HLOOKUP($A182,'Z-scores'!$C$2:$RO$15,8,FALSE)&lt;-3),"",'Total-corrected counts'!J182),"")</f>
        <v>2.2810813629135276</v>
      </c>
      <c r="K182" s="14">
        <f>IFERROR(IF(OR(HLOOKUP($A182,'Z-scores'!$C$2:$RO$15,9,FALSE)&gt;3,HLOOKUP($A182,'Z-scores'!$C$2:$RO$15,9,FALSE)&lt;-3),"",'Total-corrected counts'!K182),"")</f>
        <v>8.6450324259345326</v>
      </c>
      <c r="L182" s="14">
        <f>IFERROR(IF(OR(HLOOKUP($A182,'Z-scores'!$C$2:$RO$15,10,FALSE)&gt;3,HLOOKUP($A182,'Z-scores'!$C$2:$RO$15,10,FALSE)&lt;-3),"",'Total-corrected counts'!L182),"")</f>
        <v>1.6930534420381138</v>
      </c>
      <c r="M182" s="14">
        <f>IFERROR(IF(OR(HLOOKUP($A182,'Z-scores'!$C$2:$RO$15,11,FALSE)&gt;3,HLOOKUP($A182,'Z-scores'!$C$2:$RO$15,11,FALSE)&lt;-3),"",'Total-corrected counts'!M182),"")</f>
        <v>3.5368269551190972</v>
      </c>
      <c r="N182" s="14">
        <f>IFERROR(IF(OR(HLOOKUP($A182,'Z-scores'!$C$2:$RO$15,12,FALSE)&gt;3,HLOOKUP($A182,'Z-scores'!$C$2:$RO$15,12,FALSE)&lt;-3),"",'Total-corrected counts'!N182),"")</f>
        <v>8.9815502565547387</v>
      </c>
      <c r="O182" s="14">
        <f>IFERROR(IF(OR(HLOOKUP($A182,'Z-scores'!$C$2:$RO$15,13,FALSE)&gt;3,HLOOKUP($A182,'Z-scores'!$C$2:$RO$15,13,FALSE)&lt;-3),"",'Total-corrected counts'!O182),"")</f>
        <v>2.7481417215747883</v>
      </c>
      <c r="P182" s="14">
        <f>IFERROR(IF(OR(HLOOKUP($A182,'Z-scores'!$C$2:$RO$15,14,FALSE)&gt;3,HLOOKUP($A182,'Z-scores'!$C$2:$RO$15,14,FALSE)&lt;-3),"",'Total-corrected counts'!P182),"")</f>
        <v>9.077668752586133</v>
      </c>
      <c r="Q182">
        <f t="shared" si="8"/>
        <v>1</v>
      </c>
      <c r="R182">
        <f>SUMIFS(Tabel132[Cluster],Tabel132[ID],'Total-corrected counts Z&lt;3'!A182)</f>
        <v>82</v>
      </c>
      <c r="S182">
        <f t="shared" si="9"/>
        <v>0.98502559131541667</v>
      </c>
      <c r="T182">
        <f t="shared" si="10"/>
        <v>5.1618071966785779</v>
      </c>
      <c r="U182">
        <f t="shared" si="11"/>
        <v>5.2074482255745753</v>
      </c>
    </row>
    <row r="183" spans="1:21" x14ac:dyDescent="0.25">
      <c r="A183">
        <v>187</v>
      </c>
      <c r="B183" t="s">
        <v>78</v>
      </c>
      <c r="C183">
        <v>9500</v>
      </c>
      <c r="D183">
        <v>1057</v>
      </c>
      <c r="E183" s="14">
        <f>IFERROR(IF(OR(HLOOKUP($A183,'Z-scores'!$C$2:$RO$15,3,FALSE)&gt;3,HLOOKUP($A183,'Z-scores'!$C$2:$RO$15,3,FALSE)&lt;-3),"",'Total-corrected counts'!E183),"")</f>
        <v>8.9128631091134309</v>
      </c>
      <c r="F183" s="14">
        <f>IFERROR(IF(OR(HLOOKUP($A183,'Z-scores'!$C$2:$RO$15,4,FALSE)&gt;3,HLOOKUP($A183,'Z-scores'!$C$2:$RO$15,4,FALSE)&lt;-3),"",'Total-corrected counts'!F183),"")</f>
        <v>16.378599559982089</v>
      </c>
      <c r="G183" s="14">
        <f>IFERROR(IF(OR(HLOOKUP($A183,'Z-scores'!$C$2:$RO$15,5,FALSE)&gt;3,HLOOKUP($A183,'Z-scores'!$C$2:$RO$15,5,FALSE)&lt;-3),"",'Total-corrected counts'!G183),"")</f>
        <v>30.035982464129145</v>
      </c>
      <c r="H183" s="14">
        <f>IFERROR(IF(OR(HLOOKUP($A183,'Z-scores'!$C$2:$RO$15,6,FALSE)&gt;3,HLOOKUP($A183,'Z-scores'!$C$2:$RO$15,6,FALSE)&lt;-3),"",'Total-corrected counts'!H183),"")</f>
        <v>20.669338649832106</v>
      </c>
      <c r="I183" s="14">
        <f>IFERROR(IF(OR(HLOOKUP($A183,'Z-scores'!$C$2:$RO$15,7,FALSE)&gt;3,HLOOKUP($A183,'Z-scores'!$C$2:$RO$15,7,FALSE)&lt;-3),"",'Total-corrected counts'!I183),"")</f>
        <v>35.13473864069244</v>
      </c>
      <c r="J183" s="14">
        <f>IFERROR(IF(OR(HLOOKUP($A183,'Z-scores'!$C$2:$RO$15,8,FALSE)&gt;3,HLOOKUP($A183,'Z-scores'!$C$2:$RO$15,8,FALSE)&lt;-3),"",'Total-corrected counts'!J183),"")</f>
        <v>29.241290614110554</v>
      </c>
      <c r="K183" s="14">
        <f>IFERROR(IF(OR(HLOOKUP($A183,'Z-scores'!$C$2:$RO$15,9,FALSE)&gt;3,HLOOKUP($A183,'Z-scores'!$C$2:$RO$15,9,FALSE)&lt;-3),"",'Total-corrected counts'!K183),"")</f>
        <v>8.1506269767389306</v>
      </c>
      <c r="L183" s="14">
        <f>IFERROR(IF(OR(HLOOKUP($A183,'Z-scores'!$C$2:$RO$15,10,FALSE)&gt;3,HLOOKUP($A183,'Z-scores'!$C$2:$RO$15,10,FALSE)&lt;-3),"",'Total-corrected counts'!L183),"")</f>
        <v>25.516734019288716</v>
      </c>
      <c r="M183" s="14">
        <f>IFERROR(IF(OR(HLOOKUP($A183,'Z-scores'!$C$2:$RO$15,11,FALSE)&gt;3,HLOOKUP($A183,'Z-scores'!$C$2:$RO$15,11,FALSE)&lt;-3),"",'Total-corrected counts'!M183),"")</f>
        <v>24.246686524689302</v>
      </c>
      <c r="N183" s="14">
        <f>IFERROR(IF(OR(HLOOKUP($A183,'Z-scores'!$C$2:$RO$15,12,FALSE)&gt;3,HLOOKUP($A183,'Z-scores'!$C$2:$RO$15,12,FALSE)&lt;-3),"",'Total-corrected counts'!N183),"")</f>
        <v>38.948509762740223</v>
      </c>
      <c r="O183" s="14">
        <f>IFERROR(IF(OR(HLOOKUP($A183,'Z-scores'!$C$2:$RO$15,13,FALSE)&gt;3,HLOOKUP($A183,'Z-scores'!$C$2:$RO$15,13,FALSE)&lt;-3),"",'Total-corrected counts'!O183),"")</f>
        <v>8.5820808028700721</v>
      </c>
      <c r="P183" s="14">
        <f>IFERROR(IF(OR(HLOOKUP($A183,'Z-scores'!$C$2:$RO$15,14,FALSE)&gt;3,HLOOKUP($A183,'Z-scores'!$C$2:$RO$15,14,FALSE)&lt;-3),"",'Total-corrected counts'!P183),"")</f>
        <v>19.312831412379534</v>
      </c>
      <c r="Q183">
        <f t="shared" si="8"/>
        <v>1</v>
      </c>
      <c r="R183">
        <f>SUMIFS(Tabel132[Cluster],Tabel132[ID],'Total-corrected counts Z&lt;3'!A183)</f>
        <v>12</v>
      </c>
      <c r="S183">
        <f t="shared" si="9"/>
        <v>0.74609682701978786</v>
      </c>
      <c r="T183">
        <f t="shared" si="10"/>
        <v>21.217634287799815</v>
      </c>
      <c r="U183">
        <f t="shared" si="11"/>
        <v>23.321368504393568</v>
      </c>
    </row>
    <row r="184" spans="1:21" x14ac:dyDescent="0.25">
      <c r="A184">
        <v>188</v>
      </c>
      <c r="B184" t="s">
        <v>79</v>
      </c>
      <c r="C184">
        <v>30700</v>
      </c>
      <c r="D184">
        <v>151</v>
      </c>
      <c r="E184" s="14">
        <f>IFERROR(IF(OR(HLOOKUP($A184,'Z-scores'!$C$2:$RO$15,3,FALSE)&gt;3,HLOOKUP($A184,'Z-scores'!$C$2:$RO$15,3,FALSE)&lt;-3),"",'Total-corrected counts'!E184),"")</f>
        <v>1.9522307722699563</v>
      </c>
      <c r="F184" s="14">
        <f>IFERROR(IF(OR(HLOOKUP($A184,'Z-scores'!$C$2:$RO$15,4,FALSE)&gt;3,HLOOKUP($A184,'Z-scores'!$C$2:$RO$15,4,FALSE)&lt;-3),"",'Total-corrected counts'!F184),"")</f>
        <v>2.0926660425871488</v>
      </c>
      <c r="G184" s="14">
        <f>IFERROR(IF(OR(HLOOKUP($A184,'Z-scores'!$C$2:$RO$15,5,FALSE)&gt;3,HLOOKUP($A184,'Z-scores'!$C$2:$RO$15,5,FALSE)&lt;-3),"",'Total-corrected counts'!G184),"")</f>
        <v>2.2857346940597685</v>
      </c>
      <c r="H184" s="14">
        <f>IFERROR(IF(OR(HLOOKUP($A184,'Z-scores'!$C$2:$RO$15,6,FALSE)&gt;3,HLOOKUP($A184,'Z-scores'!$C$2:$RO$15,6,FALSE)&lt;-3),"",'Total-corrected counts'!H184),"")</f>
        <v>1.4038974941192717</v>
      </c>
      <c r="I184" s="14">
        <f>IFERROR(IF(OR(HLOOKUP($A184,'Z-scores'!$C$2:$RO$15,7,FALSE)&gt;3,HLOOKUP($A184,'Z-scores'!$C$2:$RO$15,7,FALSE)&lt;-3),"",'Total-corrected counts'!I184),"")</f>
        <v>0.39449531105338875</v>
      </c>
      <c r="J184" s="14">
        <f>IFERROR(IF(OR(HLOOKUP($A184,'Z-scores'!$C$2:$RO$15,8,FALSE)&gt;3,HLOOKUP($A184,'Z-scores'!$C$2:$RO$15,8,FALSE)&lt;-3),"",'Total-corrected counts'!J184),"")</f>
        <v>0.52139002580880633</v>
      </c>
      <c r="K184" s="14">
        <f>IFERROR(IF(OR(HLOOKUP($A184,'Z-scores'!$C$2:$RO$15,9,FALSE)&gt;3,HLOOKUP($A184,'Z-scores'!$C$2:$RO$15,9,FALSE)&lt;-3),"",'Total-corrected counts'!K184),"")</f>
        <v>2.9523068251965965</v>
      </c>
      <c r="L184" s="14">
        <f>IFERROR(IF(OR(HLOOKUP($A184,'Z-scores'!$C$2:$RO$15,10,FALSE)&gt;3,HLOOKUP($A184,'Z-scores'!$C$2:$RO$15,10,FALSE)&lt;-3),"",'Total-corrected counts'!L184),"")</f>
        <v>1.7736750345161194</v>
      </c>
      <c r="M184" s="14">
        <f>IFERROR(IF(OR(HLOOKUP($A184,'Z-scores'!$C$2:$RO$15,11,FALSE)&gt;3,HLOOKUP($A184,'Z-scores'!$C$2:$RO$15,11,FALSE)&lt;-3),"",'Total-corrected counts'!M184),"")</f>
        <v>3.1279452262035945</v>
      </c>
      <c r="N184" s="14">
        <f>IFERROR(IF(OR(HLOOKUP($A184,'Z-scores'!$C$2:$RO$15,12,FALSE)&gt;3,HLOOKUP($A184,'Z-scores'!$C$2:$RO$15,12,FALSE)&lt;-3),"",'Total-corrected counts'!N184),"")</f>
        <v>0.3500414073372094</v>
      </c>
      <c r="O184" s="14">
        <f>IFERROR(IF(OR(HLOOKUP($A184,'Z-scores'!$C$2:$RO$15,13,FALSE)&gt;3,HLOOKUP($A184,'Z-scores'!$C$2:$RO$15,13,FALSE)&lt;-3),"",'Total-corrected counts'!O184),"")</f>
        <v>1.7820714235467912</v>
      </c>
      <c r="P184" s="14">
        <f>IFERROR(IF(OR(HLOOKUP($A184,'Z-scores'!$C$2:$RO$15,14,FALSE)&gt;3,HLOOKUP($A184,'Z-scores'!$C$2:$RO$15,14,FALSE)&lt;-3),"",'Total-corrected counts'!P184),"")</f>
        <v>0.8020430223168471</v>
      </c>
      <c r="Q184">
        <f t="shared" si="8"/>
        <v>1</v>
      </c>
      <c r="R184">
        <f>SUMIFS(Tabel132[Cluster],Tabel132[ID],'Total-corrected counts Z&lt;3'!A184)</f>
        <v>40</v>
      </c>
      <c r="S184">
        <f t="shared" si="9"/>
        <v>0.87974537197739411</v>
      </c>
      <c r="T184">
        <f t="shared" si="10"/>
        <v>1.6575315950135625</v>
      </c>
      <c r="U184">
        <f t="shared" si="11"/>
        <v>1.5671552227841123</v>
      </c>
    </row>
    <row r="185" spans="1:21" x14ac:dyDescent="0.25">
      <c r="A185">
        <v>189</v>
      </c>
      <c r="B185" t="s">
        <v>80</v>
      </c>
      <c r="C185">
        <v>68400</v>
      </c>
      <c r="D185">
        <v>51</v>
      </c>
      <c r="E185" s="14" t="str">
        <f>IFERROR(IF(OR(HLOOKUP($A185,'Z-scores'!$C$2:$RO$15,3,FALSE)&gt;3,HLOOKUP($A185,'Z-scores'!$C$2:$RO$15,3,FALSE)&lt;-3),"",'Total-corrected counts'!E185),"")</f>
        <v/>
      </c>
      <c r="F185" s="14" t="str">
        <f>IFERROR(IF(OR(HLOOKUP($A185,'Z-scores'!$C$2:$RO$15,4,FALSE)&gt;3,HLOOKUP($A185,'Z-scores'!$C$2:$RO$15,4,FALSE)&lt;-3),"",'Total-corrected counts'!F185),"")</f>
        <v/>
      </c>
      <c r="G185" s="14" t="str">
        <f>IFERROR(IF(OR(HLOOKUP($A185,'Z-scores'!$C$2:$RO$15,5,FALSE)&gt;3,HLOOKUP($A185,'Z-scores'!$C$2:$RO$15,5,FALSE)&lt;-3),"",'Total-corrected counts'!G185),"")</f>
        <v/>
      </c>
      <c r="H185" s="14" t="str">
        <f>IFERROR(IF(OR(HLOOKUP($A185,'Z-scores'!$C$2:$RO$15,6,FALSE)&gt;3,HLOOKUP($A185,'Z-scores'!$C$2:$RO$15,6,FALSE)&lt;-3),"",'Total-corrected counts'!H185),"")</f>
        <v/>
      </c>
      <c r="I185" s="14" t="str">
        <f>IFERROR(IF(OR(HLOOKUP($A185,'Z-scores'!$C$2:$RO$15,7,FALSE)&gt;3,HLOOKUP($A185,'Z-scores'!$C$2:$RO$15,7,FALSE)&lt;-3),"",'Total-corrected counts'!I185),"")</f>
        <v/>
      </c>
      <c r="J185" s="14" t="str">
        <f>IFERROR(IF(OR(HLOOKUP($A185,'Z-scores'!$C$2:$RO$15,8,FALSE)&gt;3,HLOOKUP($A185,'Z-scores'!$C$2:$RO$15,8,FALSE)&lt;-3),"",'Total-corrected counts'!J185),"")</f>
        <v/>
      </c>
      <c r="K185" s="14" t="str">
        <f>IFERROR(IF(OR(HLOOKUP($A185,'Z-scores'!$C$2:$RO$15,9,FALSE)&gt;3,HLOOKUP($A185,'Z-scores'!$C$2:$RO$15,9,FALSE)&lt;-3),"",'Total-corrected counts'!K185),"")</f>
        <v/>
      </c>
      <c r="L185" s="14" t="str">
        <f>IFERROR(IF(OR(HLOOKUP($A185,'Z-scores'!$C$2:$RO$15,10,FALSE)&gt;3,HLOOKUP($A185,'Z-scores'!$C$2:$RO$15,10,FALSE)&lt;-3),"",'Total-corrected counts'!L185),"")</f>
        <v/>
      </c>
      <c r="M185" s="14" t="str">
        <f>IFERROR(IF(OR(HLOOKUP($A185,'Z-scores'!$C$2:$RO$15,11,FALSE)&gt;3,HLOOKUP($A185,'Z-scores'!$C$2:$RO$15,11,FALSE)&lt;-3),"",'Total-corrected counts'!M185),"")</f>
        <v/>
      </c>
      <c r="N185" s="14" t="str">
        <f>IFERROR(IF(OR(HLOOKUP($A185,'Z-scores'!$C$2:$RO$15,12,FALSE)&gt;3,HLOOKUP($A185,'Z-scores'!$C$2:$RO$15,12,FALSE)&lt;-3),"",'Total-corrected counts'!N185),"")</f>
        <v/>
      </c>
      <c r="O185" s="14" t="str">
        <f>IFERROR(IF(OR(HLOOKUP($A185,'Z-scores'!$C$2:$RO$15,13,FALSE)&gt;3,HLOOKUP($A185,'Z-scores'!$C$2:$RO$15,13,FALSE)&lt;-3),"",'Total-corrected counts'!O185),"")</f>
        <v/>
      </c>
      <c r="P185" s="14" t="str">
        <f>IFERROR(IF(OR(HLOOKUP($A185,'Z-scores'!$C$2:$RO$15,14,FALSE)&gt;3,HLOOKUP($A185,'Z-scores'!$C$2:$RO$15,14,FALSE)&lt;-3),"",'Total-corrected counts'!P185),"")</f>
        <v/>
      </c>
      <c r="Q185">
        <f t="shared" si="8"/>
        <v>1</v>
      </c>
      <c r="R185">
        <f>SUMIFS(Tabel132[Cluster],Tabel132[ID],'Total-corrected counts Z&lt;3'!A185)</f>
        <v>81</v>
      </c>
      <c r="S185" t="str">
        <f t="shared" si="9"/>
        <v/>
      </c>
      <c r="T185" t="str">
        <f t="shared" si="10"/>
        <v/>
      </c>
      <c r="U185" t="str">
        <f t="shared" si="11"/>
        <v/>
      </c>
    </row>
    <row r="186" spans="1:21" x14ac:dyDescent="0.25">
      <c r="A186">
        <v>190</v>
      </c>
      <c r="B186" t="s">
        <v>81</v>
      </c>
      <c r="C186">
        <v>107600</v>
      </c>
      <c r="D186">
        <v>784</v>
      </c>
      <c r="E186" s="14">
        <f>IFERROR(IF(OR(HLOOKUP($A186,'Z-scores'!$C$2:$RO$15,3,FALSE)&gt;3,HLOOKUP($A186,'Z-scores'!$C$2:$RO$15,3,FALSE)&lt;-3),"",'Total-corrected counts'!E186),"")</f>
        <v>0</v>
      </c>
      <c r="F186" s="14">
        <f>IFERROR(IF(OR(HLOOKUP($A186,'Z-scores'!$C$2:$RO$15,4,FALSE)&gt;3,HLOOKUP($A186,'Z-scores'!$C$2:$RO$15,4,FALSE)&lt;-3),"",'Total-corrected counts'!F186),"")</f>
        <v>0</v>
      </c>
      <c r="G186" s="14">
        <f>IFERROR(IF(OR(HLOOKUP($A186,'Z-scores'!$C$2:$RO$15,5,FALSE)&gt;3,HLOOKUP($A186,'Z-scores'!$C$2:$RO$15,5,FALSE)&lt;-3),"",'Total-corrected counts'!G186),"")</f>
        <v>3.4464593433869943</v>
      </c>
      <c r="H186" s="14">
        <f>IFERROR(IF(OR(HLOOKUP($A186,'Z-scores'!$C$2:$RO$15,6,FALSE)&gt;3,HLOOKUP($A186,'Z-scores'!$C$2:$RO$15,6,FALSE)&lt;-3),"",'Total-corrected counts'!H186),"")</f>
        <v>0.51883168260929613</v>
      </c>
      <c r="I186" s="14">
        <f>IFERROR(IF(OR(HLOOKUP($A186,'Z-scores'!$C$2:$RO$15,7,FALSE)&gt;3,HLOOKUP($A186,'Z-scores'!$C$2:$RO$15,7,FALSE)&lt;-3),"",'Total-corrected counts'!I186),"")</f>
        <v>0</v>
      </c>
      <c r="J186" s="14">
        <f>IFERROR(IF(OR(HLOOKUP($A186,'Z-scores'!$C$2:$RO$15,8,FALSE)&gt;3,HLOOKUP($A186,'Z-scores'!$C$2:$RO$15,8,FALSE)&lt;-3),"",'Total-corrected counts'!J186),"")</f>
        <v>0.63001294785230755</v>
      </c>
      <c r="K186" s="14">
        <f>IFERROR(IF(OR(HLOOKUP($A186,'Z-scores'!$C$2:$RO$15,9,FALSE)&gt;3,HLOOKUP($A186,'Z-scores'!$C$2:$RO$15,9,FALSE)&lt;-3),"",'Total-corrected counts'!K186),"")</f>
        <v>0</v>
      </c>
      <c r="L186" s="14">
        <f>IFERROR(IF(OR(HLOOKUP($A186,'Z-scores'!$C$2:$RO$15,10,FALSE)&gt;3,HLOOKUP($A186,'Z-scores'!$C$2:$RO$15,10,FALSE)&lt;-3),"",'Total-corrected counts'!L186),"")</f>
        <v>0</v>
      </c>
      <c r="M186" s="14">
        <f>IFERROR(IF(OR(HLOOKUP($A186,'Z-scores'!$C$2:$RO$15,11,FALSE)&gt;3,HLOOKUP($A186,'Z-scores'!$C$2:$RO$15,11,FALSE)&lt;-3),"",'Total-corrected counts'!M186),"")</f>
        <v>4.436366758733203</v>
      </c>
      <c r="N186" s="14">
        <f>IFERROR(IF(OR(HLOOKUP($A186,'Z-scores'!$C$2:$RO$15,12,FALSE)&gt;3,HLOOKUP($A186,'Z-scores'!$C$2:$RO$15,12,FALSE)&lt;-3),"",'Total-corrected counts'!N186),"")</f>
        <v>0</v>
      </c>
      <c r="O186" s="14">
        <f>IFERROR(IF(OR(HLOOKUP($A186,'Z-scores'!$C$2:$RO$15,13,FALSE)&gt;3,HLOOKUP($A186,'Z-scores'!$C$2:$RO$15,13,FALSE)&lt;-3),"",'Total-corrected counts'!O186),"")</f>
        <v>0</v>
      </c>
      <c r="P186" s="14">
        <f>IFERROR(IF(OR(HLOOKUP($A186,'Z-scores'!$C$2:$RO$15,14,FALSE)&gt;3,HLOOKUP($A186,'Z-scores'!$C$2:$RO$15,14,FALSE)&lt;-3),"",'Total-corrected counts'!P186),"")</f>
        <v>5.4684751521603209E-2</v>
      </c>
      <c r="Q186">
        <f t="shared" si="8"/>
        <v>1</v>
      </c>
      <c r="R186">
        <f>SUMIFS(Tabel132[Cluster],Tabel132[ID],'Total-corrected counts Z&lt;3'!A186)</f>
        <v>0</v>
      </c>
      <c r="S186">
        <f t="shared" si="9"/>
        <v>0.80000138855259639</v>
      </c>
      <c r="T186">
        <f t="shared" si="10"/>
        <v>0.65647199626408537</v>
      </c>
      <c r="U186">
        <f t="shared" si="11"/>
        <v>0.8982103020509612</v>
      </c>
    </row>
    <row r="187" spans="1:21" x14ac:dyDescent="0.25">
      <c r="A187">
        <v>191</v>
      </c>
      <c r="B187" t="s">
        <v>613</v>
      </c>
      <c r="C187">
        <v>31400</v>
      </c>
      <c r="D187">
        <v>159</v>
      </c>
      <c r="E187" s="14" t="str">
        <f>IFERROR(IF(OR(HLOOKUP($A187,'Z-scores'!$C$2:$RO$15,3,FALSE)&gt;3,HLOOKUP($A187,'Z-scores'!$C$2:$RO$15,3,FALSE)&lt;-3),"",'Total-corrected counts'!E187),"")</f>
        <v/>
      </c>
      <c r="F187" s="14" t="str">
        <f>IFERROR(IF(OR(HLOOKUP($A187,'Z-scores'!$C$2:$RO$15,4,FALSE)&gt;3,HLOOKUP($A187,'Z-scores'!$C$2:$RO$15,4,FALSE)&lt;-3),"",'Total-corrected counts'!F187),"")</f>
        <v/>
      </c>
      <c r="G187" s="14" t="str">
        <f>IFERROR(IF(OR(HLOOKUP($A187,'Z-scores'!$C$2:$RO$15,5,FALSE)&gt;3,HLOOKUP($A187,'Z-scores'!$C$2:$RO$15,5,FALSE)&lt;-3),"",'Total-corrected counts'!G187),"")</f>
        <v/>
      </c>
      <c r="H187" s="14" t="str">
        <f>IFERROR(IF(OR(HLOOKUP($A187,'Z-scores'!$C$2:$RO$15,6,FALSE)&gt;3,HLOOKUP($A187,'Z-scores'!$C$2:$RO$15,6,FALSE)&lt;-3),"",'Total-corrected counts'!H187),"")</f>
        <v/>
      </c>
      <c r="I187" s="14" t="str">
        <f>IFERROR(IF(OR(HLOOKUP($A187,'Z-scores'!$C$2:$RO$15,7,FALSE)&gt;3,HLOOKUP($A187,'Z-scores'!$C$2:$RO$15,7,FALSE)&lt;-3),"",'Total-corrected counts'!I187),"")</f>
        <v/>
      </c>
      <c r="J187" s="14" t="str">
        <f>IFERROR(IF(OR(HLOOKUP($A187,'Z-scores'!$C$2:$RO$15,8,FALSE)&gt;3,HLOOKUP($A187,'Z-scores'!$C$2:$RO$15,8,FALSE)&lt;-3),"",'Total-corrected counts'!J187),"")</f>
        <v/>
      </c>
      <c r="K187" s="14" t="str">
        <f>IFERROR(IF(OR(HLOOKUP($A187,'Z-scores'!$C$2:$RO$15,9,FALSE)&gt;3,HLOOKUP($A187,'Z-scores'!$C$2:$RO$15,9,FALSE)&lt;-3),"",'Total-corrected counts'!K187),"")</f>
        <v/>
      </c>
      <c r="L187" s="14" t="str">
        <f>IFERROR(IF(OR(HLOOKUP($A187,'Z-scores'!$C$2:$RO$15,10,FALSE)&gt;3,HLOOKUP($A187,'Z-scores'!$C$2:$RO$15,10,FALSE)&lt;-3),"",'Total-corrected counts'!L187),"")</f>
        <v/>
      </c>
      <c r="M187" s="14" t="str">
        <f>IFERROR(IF(OR(HLOOKUP($A187,'Z-scores'!$C$2:$RO$15,11,FALSE)&gt;3,HLOOKUP($A187,'Z-scores'!$C$2:$RO$15,11,FALSE)&lt;-3),"",'Total-corrected counts'!M187),"")</f>
        <v/>
      </c>
      <c r="N187" s="14" t="str">
        <f>IFERROR(IF(OR(HLOOKUP($A187,'Z-scores'!$C$2:$RO$15,12,FALSE)&gt;3,HLOOKUP($A187,'Z-scores'!$C$2:$RO$15,12,FALSE)&lt;-3),"",'Total-corrected counts'!N187),"")</f>
        <v/>
      </c>
      <c r="O187" s="14" t="str">
        <f>IFERROR(IF(OR(HLOOKUP($A187,'Z-scores'!$C$2:$RO$15,13,FALSE)&gt;3,HLOOKUP($A187,'Z-scores'!$C$2:$RO$15,13,FALSE)&lt;-3),"",'Total-corrected counts'!O187),"")</f>
        <v/>
      </c>
      <c r="P187" s="14" t="str">
        <f>IFERROR(IF(OR(HLOOKUP($A187,'Z-scores'!$C$2:$RO$15,14,FALSE)&gt;3,HLOOKUP($A187,'Z-scores'!$C$2:$RO$15,14,FALSE)&lt;-3),"",'Total-corrected counts'!P187),"")</f>
        <v/>
      </c>
      <c r="Q187">
        <f t="shared" si="8"/>
        <v>1</v>
      </c>
      <c r="R187">
        <f>SUMIFS(Tabel132[Cluster],Tabel132[ID],'Total-corrected counts Z&lt;3'!A187)</f>
        <v>41</v>
      </c>
      <c r="S187" t="str">
        <f t="shared" si="9"/>
        <v/>
      </c>
      <c r="T187" t="str">
        <f t="shared" si="10"/>
        <v/>
      </c>
      <c r="U187" t="str">
        <f t="shared" si="11"/>
        <v/>
      </c>
    </row>
    <row r="188" spans="1:21" x14ac:dyDescent="0.25">
      <c r="A188">
        <v>192</v>
      </c>
      <c r="B188" t="s">
        <v>614</v>
      </c>
      <c r="C188">
        <v>34800</v>
      </c>
      <c r="D188">
        <v>639</v>
      </c>
      <c r="E188" s="14" t="str">
        <f>IFERROR(IF(OR(HLOOKUP($A188,'Z-scores'!$C$2:$RO$15,3,FALSE)&gt;3,HLOOKUP($A188,'Z-scores'!$C$2:$RO$15,3,FALSE)&lt;-3),"",'Total-corrected counts'!E188),"")</f>
        <v/>
      </c>
      <c r="F188" s="14" t="str">
        <f>IFERROR(IF(OR(HLOOKUP($A188,'Z-scores'!$C$2:$RO$15,4,FALSE)&gt;3,HLOOKUP($A188,'Z-scores'!$C$2:$RO$15,4,FALSE)&lt;-3),"",'Total-corrected counts'!F188),"")</f>
        <v/>
      </c>
      <c r="G188" s="14" t="str">
        <f>IFERROR(IF(OR(HLOOKUP($A188,'Z-scores'!$C$2:$RO$15,5,FALSE)&gt;3,HLOOKUP($A188,'Z-scores'!$C$2:$RO$15,5,FALSE)&lt;-3),"",'Total-corrected counts'!G188),"")</f>
        <v/>
      </c>
      <c r="H188" s="14" t="str">
        <f>IFERROR(IF(OR(HLOOKUP($A188,'Z-scores'!$C$2:$RO$15,6,FALSE)&gt;3,HLOOKUP($A188,'Z-scores'!$C$2:$RO$15,6,FALSE)&lt;-3),"",'Total-corrected counts'!H188),"")</f>
        <v/>
      </c>
      <c r="I188" s="14" t="str">
        <f>IFERROR(IF(OR(HLOOKUP($A188,'Z-scores'!$C$2:$RO$15,7,FALSE)&gt;3,HLOOKUP($A188,'Z-scores'!$C$2:$RO$15,7,FALSE)&lt;-3),"",'Total-corrected counts'!I188),"")</f>
        <v/>
      </c>
      <c r="J188" s="14" t="str">
        <f>IFERROR(IF(OR(HLOOKUP($A188,'Z-scores'!$C$2:$RO$15,8,FALSE)&gt;3,HLOOKUP($A188,'Z-scores'!$C$2:$RO$15,8,FALSE)&lt;-3),"",'Total-corrected counts'!J188),"")</f>
        <v/>
      </c>
      <c r="K188" s="14" t="str">
        <f>IFERROR(IF(OR(HLOOKUP($A188,'Z-scores'!$C$2:$RO$15,9,FALSE)&gt;3,HLOOKUP($A188,'Z-scores'!$C$2:$RO$15,9,FALSE)&lt;-3),"",'Total-corrected counts'!K188),"")</f>
        <v/>
      </c>
      <c r="L188" s="14" t="str">
        <f>IFERROR(IF(OR(HLOOKUP($A188,'Z-scores'!$C$2:$RO$15,10,FALSE)&gt;3,HLOOKUP($A188,'Z-scores'!$C$2:$RO$15,10,FALSE)&lt;-3),"",'Total-corrected counts'!L188),"")</f>
        <v/>
      </c>
      <c r="M188" s="14" t="str">
        <f>IFERROR(IF(OR(HLOOKUP($A188,'Z-scores'!$C$2:$RO$15,11,FALSE)&gt;3,HLOOKUP($A188,'Z-scores'!$C$2:$RO$15,11,FALSE)&lt;-3),"",'Total-corrected counts'!M188),"")</f>
        <v/>
      </c>
      <c r="N188" s="14" t="str">
        <f>IFERROR(IF(OR(HLOOKUP($A188,'Z-scores'!$C$2:$RO$15,12,FALSE)&gt;3,HLOOKUP($A188,'Z-scores'!$C$2:$RO$15,12,FALSE)&lt;-3),"",'Total-corrected counts'!N188),"")</f>
        <v/>
      </c>
      <c r="O188" s="14" t="str">
        <f>IFERROR(IF(OR(HLOOKUP($A188,'Z-scores'!$C$2:$RO$15,13,FALSE)&gt;3,HLOOKUP($A188,'Z-scores'!$C$2:$RO$15,13,FALSE)&lt;-3),"",'Total-corrected counts'!O188),"")</f>
        <v/>
      </c>
      <c r="P188" s="14" t="str">
        <f>IFERROR(IF(OR(HLOOKUP($A188,'Z-scores'!$C$2:$RO$15,14,FALSE)&gt;3,HLOOKUP($A188,'Z-scores'!$C$2:$RO$15,14,FALSE)&lt;-3),"",'Total-corrected counts'!P188),"")</f>
        <v/>
      </c>
      <c r="Q188">
        <f t="shared" si="8"/>
        <v>1</v>
      </c>
      <c r="R188">
        <f>SUMIFS(Tabel132[Cluster],Tabel132[ID],'Total-corrected counts Z&lt;3'!A188)</f>
        <v>45</v>
      </c>
      <c r="S188" t="str">
        <f t="shared" si="9"/>
        <v/>
      </c>
      <c r="T188" t="str">
        <f t="shared" si="10"/>
        <v/>
      </c>
      <c r="U188" t="str">
        <f t="shared" si="11"/>
        <v/>
      </c>
    </row>
    <row r="189" spans="1:21" x14ac:dyDescent="0.25">
      <c r="A189">
        <v>193</v>
      </c>
      <c r="B189" t="s">
        <v>615</v>
      </c>
      <c r="C189">
        <v>95800</v>
      </c>
      <c r="D189">
        <v>1069</v>
      </c>
      <c r="E189" s="14" t="str">
        <f>IFERROR(IF(OR(HLOOKUP($A189,'Z-scores'!$C$2:$RO$15,3,FALSE)&gt;3,HLOOKUP($A189,'Z-scores'!$C$2:$RO$15,3,FALSE)&lt;-3),"",'Total-corrected counts'!E189),"")</f>
        <v/>
      </c>
      <c r="F189" s="14" t="str">
        <f>IFERROR(IF(OR(HLOOKUP($A189,'Z-scores'!$C$2:$RO$15,4,FALSE)&gt;3,HLOOKUP($A189,'Z-scores'!$C$2:$RO$15,4,FALSE)&lt;-3),"",'Total-corrected counts'!F189),"")</f>
        <v/>
      </c>
      <c r="G189" s="14" t="str">
        <f>IFERROR(IF(OR(HLOOKUP($A189,'Z-scores'!$C$2:$RO$15,5,FALSE)&gt;3,HLOOKUP($A189,'Z-scores'!$C$2:$RO$15,5,FALSE)&lt;-3),"",'Total-corrected counts'!G189),"")</f>
        <v/>
      </c>
      <c r="H189" s="14" t="str">
        <f>IFERROR(IF(OR(HLOOKUP($A189,'Z-scores'!$C$2:$RO$15,6,FALSE)&gt;3,HLOOKUP($A189,'Z-scores'!$C$2:$RO$15,6,FALSE)&lt;-3),"",'Total-corrected counts'!H189),"")</f>
        <v/>
      </c>
      <c r="I189" s="14" t="str">
        <f>IFERROR(IF(OR(HLOOKUP($A189,'Z-scores'!$C$2:$RO$15,7,FALSE)&gt;3,HLOOKUP($A189,'Z-scores'!$C$2:$RO$15,7,FALSE)&lt;-3),"",'Total-corrected counts'!I189),"")</f>
        <v/>
      </c>
      <c r="J189" s="14" t="str">
        <f>IFERROR(IF(OR(HLOOKUP($A189,'Z-scores'!$C$2:$RO$15,8,FALSE)&gt;3,HLOOKUP($A189,'Z-scores'!$C$2:$RO$15,8,FALSE)&lt;-3),"",'Total-corrected counts'!J189),"")</f>
        <v/>
      </c>
      <c r="K189" s="14" t="str">
        <f>IFERROR(IF(OR(HLOOKUP($A189,'Z-scores'!$C$2:$RO$15,9,FALSE)&gt;3,HLOOKUP($A189,'Z-scores'!$C$2:$RO$15,9,FALSE)&lt;-3),"",'Total-corrected counts'!K189),"")</f>
        <v/>
      </c>
      <c r="L189" s="14" t="str">
        <f>IFERROR(IF(OR(HLOOKUP($A189,'Z-scores'!$C$2:$RO$15,10,FALSE)&gt;3,HLOOKUP($A189,'Z-scores'!$C$2:$RO$15,10,FALSE)&lt;-3),"",'Total-corrected counts'!L189),"")</f>
        <v/>
      </c>
      <c r="M189" s="14" t="str">
        <f>IFERROR(IF(OR(HLOOKUP($A189,'Z-scores'!$C$2:$RO$15,11,FALSE)&gt;3,HLOOKUP($A189,'Z-scores'!$C$2:$RO$15,11,FALSE)&lt;-3),"",'Total-corrected counts'!M189),"")</f>
        <v/>
      </c>
      <c r="N189" s="14" t="str">
        <f>IFERROR(IF(OR(HLOOKUP($A189,'Z-scores'!$C$2:$RO$15,12,FALSE)&gt;3,HLOOKUP($A189,'Z-scores'!$C$2:$RO$15,12,FALSE)&lt;-3),"",'Total-corrected counts'!N189),"")</f>
        <v/>
      </c>
      <c r="O189" s="14" t="str">
        <f>IFERROR(IF(OR(HLOOKUP($A189,'Z-scores'!$C$2:$RO$15,13,FALSE)&gt;3,HLOOKUP($A189,'Z-scores'!$C$2:$RO$15,13,FALSE)&lt;-3),"",'Total-corrected counts'!O189),"")</f>
        <v/>
      </c>
      <c r="P189" s="14" t="str">
        <f>IFERROR(IF(OR(HLOOKUP($A189,'Z-scores'!$C$2:$RO$15,14,FALSE)&gt;3,HLOOKUP($A189,'Z-scores'!$C$2:$RO$15,14,FALSE)&lt;-3),"",'Total-corrected counts'!P189),"")</f>
        <v/>
      </c>
      <c r="Q189">
        <f t="shared" si="8"/>
        <v>1</v>
      </c>
      <c r="R189">
        <f>SUMIFS(Tabel132[Cluster],Tabel132[ID],'Total-corrected counts Z&lt;3'!A189)</f>
        <v>96</v>
      </c>
      <c r="S189" t="str">
        <f t="shared" si="9"/>
        <v/>
      </c>
      <c r="T189" t="str">
        <f t="shared" si="10"/>
        <v/>
      </c>
      <c r="U189" t="str">
        <f t="shared" si="11"/>
        <v/>
      </c>
    </row>
    <row r="190" spans="1:21" x14ac:dyDescent="0.25">
      <c r="A190">
        <v>194</v>
      </c>
      <c r="B190" t="s">
        <v>82</v>
      </c>
      <c r="C190">
        <v>77300</v>
      </c>
      <c r="D190">
        <v>290</v>
      </c>
      <c r="E190" s="14">
        <f>IFERROR(IF(OR(HLOOKUP($A190,'Z-scores'!$C$2:$RO$15,3,FALSE)&gt;3,HLOOKUP($A190,'Z-scores'!$C$2:$RO$15,3,FALSE)&lt;-3),"",'Total-corrected counts'!E190),"")</f>
        <v>104.04925199348327</v>
      </c>
      <c r="F190" s="14">
        <f>IFERROR(IF(OR(HLOOKUP($A190,'Z-scores'!$C$2:$RO$15,4,FALSE)&gt;3,HLOOKUP($A190,'Z-scores'!$C$2:$RO$15,4,FALSE)&lt;-3),"",'Total-corrected counts'!F190),"")</f>
        <v>22.879815398952832</v>
      </c>
      <c r="G190" s="14">
        <f>IFERROR(IF(OR(HLOOKUP($A190,'Z-scores'!$C$2:$RO$15,5,FALSE)&gt;3,HLOOKUP($A190,'Z-scores'!$C$2:$RO$15,5,FALSE)&lt;-3),"",'Total-corrected counts'!G190),"")</f>
        <v>7.5893534763703254</v>
      </c>
      <c r="H190" s="14">
        <f>IFERROR(IF(OR(HLOOKUP($A190,'Z-scores'!$C$2:$RO$15,6,FALSE)&gt;3,HLOOKUP($A190,'Z-scores'!$C$2:$RO$15,6,FALSE)&lt;-3),"",'Total-corrected counts'!H190),"")</f>
        <v>150.43066844595413</v>
      </c>
      <c r="I190" s="14">
        <f>IFERROR(IF(OR(HLOOKUP($A190,'Z-scores'!$C$2:$RO$15,7,FALSE)&gt;3,HLOOKUP($A190,'Z-scores'!$C$2:$RO$15,7,FALSE)&lt;-3),"",'Total-corrected counts'!I190),"")</f>
        <v>63.760304649003963</v>
      </c>
      <c r="J190" s="14">
        <f>IFERROR(IF(OR(HLOOKUP($A190,'Z-scores'!$C$2:$RO$15,8,FALSE)&gt;3,HLOOKUP($A190,'Z-scores'!$C$2:$RO$15,8,FALSE)&lt;-3),"",'Total-corrected counts'!J190),"")</f>
        <v>52.095553412063232</v>
      </c>
      <c r="K190" s="14">
        <f>IFERROR(IF(OR(HLOOKUP($A190,'Z-scores'!$C$2:$RO$15,9,FALSE)&gt;3,HLOOKUP($A190,'Z-scores'!$C$2:$RO$15,9,FALSE)&lt;-3),"",'Total-corrected counts'!K190),"")</f>
        <v>122.24527878110692</v>
      </c>
      <c r="L190" s="14">
        <f>IFERROR(IF(OR(HLOOKUP($A190,'Z-scores'!$C$2:$RO$15,10,FALSE)&gt;3,HLOOKUP($A190,'Z-scores'!$C$2:$RO$15,10,FALSE)&lt;-3),"",'Total-corrected counts'!L190),"")</f>
        <v>15.983230708764575</v>
      </c>
      <c r="M190" s="14">
        <f>IFERROR(IF(OR(HLOOKUP($A190,'Z-scores'!$C$2:$RO$15,11,FALSE)&gt;3,HLOOKUP($A190,'Z-scores'!$C$2:$RO$15,11,FALSE)&lt;-3),"",'Total-corrected counts'!M190),"")</f>
        <v>18.788115443667341</v>
      </c>
      <c r="N190" s="14">
        <f>IFERROR(IF(OR(HLOOKUP($A190,'Z-scores'!$C$2:$RO$15,12,FALSE)&gt;3,HLOOKUP($A190,'Z-scores'!$C$2:$RO$15,12,FALSE)&lt;-3),"",'Total-corrected counts'!N190),"")</f>
        <v>33.168557744025819</v>
      </c>
      <c r="O190" s="14">
        <f>IFERROR(IF(OR(HLOOKUP($A190,'Z-scores'!$C$2:$RO$15,13,FALSE)&gt;3,HLOOKUP($A190,'Z-scores'!$C$2:$RO$15,13,FALSE)&lt;-3),"",'Total-corrected counts'!O190),"")</f>
        <v>129.23769550026964</v>
      </c>
      <c r="P190" s="14">
        <f>IFERROR(IF(OR(HLOOKUP($A190,'Z-scores'!$C$2:$RO$15,14,FALSE)&gt;3,HLOOKUP($A190,'Z-scores'!$C$2:$RO$15,14,FALSE)&lt;-3),"",'Total-corrected counts'!P190),"")</f>
        <v>50.246172523099752</v>
      </c>
      <c r="Q190">
        <f t="shared" si="8"/>
        <v>1</v>
      </c>
      <c r="R190">
        <f>SUMIFS(Tabel132[Cluster],Tabel132[ID],'Total-corrected counts Z&lt;3'!A190)</f>
        <v>85</v>
      </c>
      <c r="S190">
        <f t="shared" si="9"/>
        <v>0.41219288170629687</v>
      </c>
      <c r="T190">
        <f t="shared" si="10"/>
        <v>74.721460879562088</v>
      </c>
      <c r="U190">
        <f t="shared" si="11"/>
        <v>49.484754383965424</v>
      </c>
    </row>
    <row r="191" spans="1:21" x14ac:dyDescent="0.25">
      <c r="A191">
        <v>195</v>
      </c>
      <c r="B191" t="s">
        <v>616</v>
      </c>
      <c r="C191">
        <v>20300</v>
      </c>
      <c r="D191">
        <v>972</v>
      </c>
      <c r="E191" s="14" t="str">
        <f>IFERROR(IF(OR(HLOOKUP($A191,'Z-scores'!$C$2:$RO$15,3,FALSE)&gt;3,HLOOKUP($A191,'Z-scores'!$C$2:$RO$15,3,FALSE)&lt;-3),"",'Total-corrected counts'!E191),"")</f>
        <v/>
      </c>
      <c r="F191" s="14" t="str">
        <f>IFERROR(IF(OR(HLOOKUP($A191,'Z-scores'!$C$2:$RO$15,4,FALSE)&gt;3,HLOOKUP($A191,'Z-scores'!$C$2:$RO$15,4,FALSE)&lt;-3),"",'Total-corrected counts'!F191),"")</f>
        <v/>
      </c>
      <c r="G191" s="14" t="str">
        <f>IFERROR(IF(OR(HLOOKUP($A191,'Z-scores'!$C$2:$RO$15,5,FALSE)&gt;3,HLOOKUP($A191,'Z-scores'!$C$2:$RO$15,5,FALSE)&lt;-3),"",'Total-corrected counts'!G191),"")</f>
        <v/>
      </c>
      <c r="H191" s="14" t="str">
        <f>IFERROR(IF(OR(HLOOKUP($A191,'Z-scores'!$C$2:$RO$15,6,FALSE)&gt;3,HLOOKUP($A191,'Z-scores'!$C$2:$RO$15,6,FALSE)&lt;-3),"",'Total-corrected counts'!H191),"")</f>
        <v/>
      </c>
      <c r="I191" s="14" t="str">
        <f>IFERROR(IF(OR(HLOOKUP($A191,'Z-scores'!$C$2:$RO$15,7,FALSE)&gt;3,HLOOKUP($A191,'Z-scores'!$C$2:$RO$15,7,FALSE)&lt;-3),"",'Total-corrected counts'!I191),"")</f>
        <v/>
      </c>
      <c r="J191" s="14" t="str">
        <f>IFERROR(IF(OR(HLOOKUP($A191,'Z-scores'!$C$2:$RO$15,8,FALSE)&gt;3,HLOOKUP($A191,'Z-scores'!$C$2:$RO$15,8,FALSE)&lt;-3),"",'Total-corrected counts'!J191),"")</f>
        <v/>
      </c>
      <c r="K191" s="14" t="str">
        <f>IFERROR(IF(OR(HLOOKUP($A191,'Z-scores'!$C$2:$RO$15,9,FALSE)&gt;3,HLOOKUP($A191,'Z-scores'!$C$2:$RO$15,9,FALSE)&lt;-3),"",'Total-corrected counts'!K191),"")</f>
        <v/>
      </c>
      <c r="L191" s="14" t="str">
        <f>IFERROR(IF(OR(HLOOKUP($A191,'Z-scores'!$C$2:$RO$15,10,FALSE)&gt;3,HLOOKUP($A191,'Z-scores'!$C$2:$RO$15,10,FALSE)&lt;-3),"",'Total-corrected counts'!L191),"")</f>
        <v/>
      </c>
      <c r="M191" s="14" t="str">
        <f>IFERROR(IF(OR(HLOOKUP($A191,'Z-scores'!$C$2:$RO$15,11,FALSE)&gt;3,HLOOKUP($A191,'Z-scores'!$C$2:$RO$15,11,FALSE)&lt;-3),"",'Total-corrected counts'!M191),"")</f>
        <v/>
      </c>
      <c r="N191" s="14" t="str">
        <f>IFERROR(IF(OR(HLOOKUP($A191,'Z-scores'!$C$2:$RO$15,12,FALSE)&gt;3,HLOOKUP($A191,'Z-scores'!$C$2:$RO$15,12,FALSE)&lt;-3),"",'Total-corrected counts'!N191),"")</f>
        <v/>
      </c>
      <c r="O191" s="14" t="str">
        <f>IFERROR(IF(OR(HLOOKUP($A191,'Z-scores'!$C$2:$RO$15,13,FALSE)&gt;3,HLOOKUP($A191,'Z-scores'!$C$2:$RO$15,13,FALSE)&lt;-3),"",'Total-corrected counts'!O191),"")</f>
        <v/>
      </c>
      <c r="P191" s="14" t="str">
        <f>IFERROR(IF(OR(HLOOKUP($A191,'Z-scores'!$C$2:$RO$15,14,FALSE)&gt;3,HLOOKUP($A191,'Z-scores'!$C$2:$RO$15,14,FALSE)&lt;-3),"",'Total-corrected counts'!P191),"")</f>
        <v/>
      </c>
      <c r="Q191">
        <f t="shared" si="8"/>
        <v>1</v>
      </c>
      <c r="R191">
        <f>SUMIFS(Tabel132[Cluster],Tabel132[ID],'Total-corrected counts Z&lt;3'!A191)</f>
        <v>25</v>
      </c>
      <c r="S191" t="str">
        <f t="shared" si="9"/>
        <v/>
      </c>
      <c r="T191" t="str">
        <f t="shared" si="10"/>
        <v/>
      </c>
      <c r="U191" t="str">
        <f t="shared" si="11"/>
        <v/>
      </c>
    </row>
    <row r="192" spans="1:21" x14ac:dyDescent="0.25">
      <c r="A192">
        <v>196</v>
      </c>
      <c r="B192" t="s">
        <v>83</v>
      </c>
      <c r="C192">
        <v>30800</v>
      </c>
      <c r="D192">
        <v>151</v>
      </c>
      <c r="E192" s="14">
        <f>IFERROR(IF(OR(HLOOKUP($A192,'Z-scores'!$C$2:$RO$15,3,FALSE)&gt;3,HLOOKUP($A192,'Z-scores'!$C$2:$RO$15,3,FALSE)&lt;-3),"",'Total-corrected counts'!E192),"")</f>
        <v>4.6481685054046575E-2</v>
      </c>
      <c r="F192" s="14">
        <f>IFERROR(IF(OR(HLOOKUP($A192,'Z-scores'!$C$2:$RO$15,4,FALSE)&gt;3,HLOOKUP($A192,'Z-scores'!$C$2:$RO$15,4,FALSE)&lt;-3),"",'Total-corrected counts'!F192),"")</f>
        <v>0</v>
      </c>
      <c r="G192" s="14">
        <f>IFERROR(IF(OR(HLOOKUP($A192,'Z-scores'!$C$2:$RO$15,5,FALSE)&gt;3,HLOOKUP($A192,'Z-scores'!$C$2:$RO$15,5,FALSE)&lt;-3),"",'Total-corrected counts'!G192),"")</f>
        <v>0.89286511486709697</v>
      </c>
      <c r="H192" s="14">
        <f>IFERROR(IF(OR(HLOOKUP($A192,'Z-scores'!$C$2:$RO$15,6,FALSE)&gt;3,HLOOKUP($A192,'Z-scores'!$C$2:$RO$15,6,FALSE)&lt;-3),"",'Total-corrected counts'!H192),"")</f>
        <v>1.525975537086165E-2</v>
      </c>
      <c r="I192" s="14">
        <f>IFERROR(IF(OR(HLOOKUP($A192,'Z-scores'!$C$2:$RO$15,7,FALSE)&gt;3,HLOOKUP($A192,'Z-scores'!$C$2:$RO$15,7,FALSE)&lt;-3),"",'Total-corrected counts'!I192),"")</f>
        <v>0.36983935411255198</v>
      </c>
      <c r="J192" s="14">
        <f>IFERROR(IF(OR(HLOOKUP($A192,'Z-scores'!$C$2:$RO$15,8,FALSE)&gt;3,HLOOKUP($A192,'Z-scores'!$C$2:$RO$15,8,FALSE)&lt;-3),"",'Total-corrected counts'!J192),"")</f>
        <v>0</v>
      </c>
      <c r="K192" s="14">
        <f>IFERROR(IF(OR(HLOOKUP($A192,'Z-scores'!$C$2:$RO$15,9,FALSE)&gt;3,HLOOKUP($A192,'Z-scores'!$C$2:$RO$15,9,FALSE)&lt;-3),"",'Total-corrected counts'!K192),"")</f>
        <v>4.0258729434499045</v>
      </c>
      <c r="L192" s="14">
        <f>IFERROR(IF(OR(HLOOKUP($A192,'Z-scores'!$C$2:$RO$15,10,FALSE)&gt;3,HLOOKUP($A192,'Z-scores'!$C$2:$RO$15,10,FALSE)&lt;-3),"",'Total-corrected counts'!L192),"")</f>
        <v>2.0155398119501355E-2</v>
      </c>
      <c r="M192" s="14">
        <f>IFERROR(IF(OR(HLOOKUP($A192,'Z-scores'!$C$2:$RO$15,11,FALSE)&gt;3,HLOOKUP($A192,'Z-scores'!$C$2:$RO$15,11,FALSE)&lt;-3),"",'Total-corrected counts'!M192),"")</f>
        <v>1.2062011003007325</v>
      </c>
      <c r="N192" s="14">
        <f>IFERROR(IF(OR(HLOOKUP($A192,'Z-scores'!$C$2:$RO$15,12,FALSE)&gt;3,HLOOKUP($A192,'Z-scores'!$C$2:$RO$15,12,FALSE)&lt;-3),"",'Total-corrected counts'!N192),"")</f>
        <v>0.61470686166534338</v>
      </c>
      <c r="O192" s="14">
        <f>IFERROR(IF(OR(HLOOKUP($A192,'Z-scores'!$C$2:$RO$15,13,FALSE)&gt;3,HLOOKUP($A192,'Z-scores'!$C$2:$RO$15,13,FALSE)&lt;-3),"",'Total-corrected counts'!O192),"")</f>
        <v>0.61903533660046428</v>
      </c>
      <c r="P192" s="14">
        <f>IFERROR(IF(OR(HLOOKUP($A192,'Z-scores'!$C$2:$RO$15,14,FALSE)&gt;3,HLOOKUP($A192,'Z-scores'!$C$2:$RO$15,14,FALSE)&lt;-3),"",'Total-corrected counts'!P192),"")</f>
        <v>0.51039101420162991</v>
      </c>
      <c r="Q192">
        <f t="shared" si="8"/>
        <v>1</v>
      </c>
      <c r="R192">
        <f>SUMIFS(Tabel132[Cluster],Tabel132[ID],'Total-corrected counts Z&lt;3'!A192)</f>
        <v>40</v>
      </c>
      <c r="S192">
        <f t="shared" si="9"/>
        <v>0.80931559374502693</v>
      </c>
      <c r="T192">
        <f t="shared" si="10"/>
        <v>0.76433126469349466</v>
      </c>
      <c r="U192">
        <f t="shared" si="11"/>
        <v>0.5940979421775342</v>
      </c>
    </row>
    <row r="193" spans="1:21" x14ac:dyDescent="0.25">
      <c r="A193">
        <v>197</v>
      </c>
      <c r="B193" t="s">
        <v>617</v>
      </c>
      <c r="C193">
        <v>84300</v>
      </c>
      <c r="D193">
        <v>165</v>
      </c>
      <c r="E193" s="14" t="str">
        <f>IFERROR(IF(OR(HLOOKUP($A193,'Z-scores'!$C$2:$RO$15,3,FALSE)&gt;3,HLOOKUP($A193,'Z-scores'!$C$2:$RO$15,3,FALSE)&lt;-3),"",'Total-corrected counts'!E193),"")</f>
        <v/>
      </c>
      <c r="F193" s="14" t="str">
        <f>IFERROR(IF(OR(HLOOKUP($A193,'Z-scores'!$C$2:$RO$15,4,FALSE)&gt;3,HLOOKUP($A193,'Z-scores'!$C$2:$RO$15,4,FALSE)&lt;-3),"",'Total-corrected counts'!F193),"")</f>
        <v/>
      </c>
      <c r="G193" s="14" t="str">
        <f>IFERROR(IF(OR(HLOOKUP($A193,'Z-scores'!$C$2:$RO$15,5,FALSE)&gt;3,HLOOKUP($A193,'Z-scores'!$C$2:$RO$15,5,FALSE)&lt;-3),"",'Total-corrected counts'!G193),"")</f>
        <v/>
      </c>
      <c r="H193" s="14" t="str">
        <f>IFERROR(IF(OR(HLOOKUP($A193,'Z-scores'!$C$2:$RO$15,6,FALSE)&gt;3,HLOOKUP($A193,'Z-scores'!$C$2:$RO$15,6,FALSE)&lt;-3),"",'Total-corrected counts'!H193),"")</f>
        <v/>
      </c>
      <c r="I193" s="14" t="str">
        <f>IFERROR(IF(OR(HLOOKUP($A193,'Z-scores'!$C$2:$RO$15,7,FALSE)&gt;3,HLOOKUP($A193,'Z-scores'!$C$2:$RO$15,7,FALSE)&lt;-3),"",'Total-corrected counts'!I193),"")</f>
        <v/>
      </c>
      <c r="J193" s="14" t="str">
        <f>IFERROR(IF(OR(HLOOKUP($A193,'Z-scores'!$C$2:$RO$15,8,FALSE)&gt;3,HLOOKUP($A193,'Z-scores'!$C$2:$RO$15,8,FALSE)&lt;-3),"",'Total-corrected counts'!J193),"")</f>
        <v/>
      </c>
      <c r="K193" s="14" t="str">
        <f>IFERROR(IF(OR(HLOOKUP($A193,'Z-scores'!$C$2:$RO$15,9,FALSE)&gt;3,HLOOKUP($A193,'Z-scores'!$C$2:$RO$15,9,FALSE)&lt;-3),"",'Total-corrected counts'!K193),"")</f>
        <v/>
      </c>
      <c r="L193" s="14" t="str">
        <f>IFERROR(IF(OR(HLOOKUP($A193,'Z-scores'!$C$2:$RO$15,10,FALSE)&gt;3,HLOOKUP($A193,'Z-scores'!$C$2:$RO$15,10,FALSE)&lt;-3),"",'Total-corrected counts'!L193),"")</f>
        <v/>
      </c>
      <c r="M193" s="14" t="str">
        <f>IFERROR(IF(OR(HLOOKUP($A193,'Z-scores'!$C$2:$RO$15,11,FALSE)&gt;3,HLOOKUP($A193,'Z-scores'!$C$2:$RO$15,11,FALSE)&lt;-3),"",'Total-corrected counts'!M193),"")</f>
        <v/>
      </c>
      <c r="N193" s="14" t="str">
        <f>IFERROR(IF(OR(HLOOKUP($A193,'Z-scores'!$C$2:$RO$15,12,FALSE)&gt;3,HLOOKUP($A193,'Z-scores'!$C$2:$RO$15,12,FALSE)&lt;-3),"",'Total-corrected counts'!N193),"")</f>
        <v/>
      </c>
      <c r="O193" s="14" t="str">
        <f>IFERROR(IF(OR(HLOOKUP($A193,'Z-scores'!$C$2:$RO$15,13,FALSE)&gt;3,HLOOKUP($A193,'Z-scores'!$C$2:$RO$15,13,FALSE)&lt;-3),"",'Total-corrected counts'!O193),"")</f>
        <v/>
      </c>
      <c r="P193" s="14" t="str">
        <f>IFERROR(IF(OR(HLOOKUP($A193,'Z-scores'!$C$2:$RO$15,14,FALSE)&gt;3,HLOOKUP($A193,'Z-scores'!$C$2:$RO$15,14,FALSE)&lt;-3),"",'Total-corrected counts'!P193),"")</f>
        <v/>
      </c>
      <c r="Q193">
        <f t="shared" si="8"/>
        <v>1</v>
      </c>
      <c r="R193">
        <f>SUMIFS(Tabel132[Cluster],Tabel132[ID],'Total-corrected counts Z&lt;3'!A193)</f>
        <v>0</v>
      </c>
      <c r="S193" t="str">
        <f t="shared" si="9"/>
        <v/>
      </c>
      <c r="T193" t="str">
        <f t="shared" si="10"/>
        <v/>
      </c>
      <c r="U193" t="str">
        <f t="shared" si="11"/>
        <v/>
      </c>
    </row>
    <row r="194" spans="1:21" x14ac:dyDescent="0.25">
      <c r="A194">
        <v>198</v>
      </c>
      <c r="B194" t="s">
        <v>618</v>
      </c>
      <c r="C194">
        <v>107700</v>
      </c>
      <c r="D194">
        <v>784</v>
      </c>
      <c r="E194" s="14" t="str">
        <f>IFERROR(IF(OR(HLOOKUP($A194,'Z-scores'!$C$2:$RO$15,3,FALSE)&gt;3,HLOOKUP($A194,'Z-scores'!$C$2:$RO$15,3,FALSE)&lt;-3),"",'Total-corrected counts'!E194),"")</f>
        <v/>
      </c>
      <c r="F194" s="14" t="str">
        <f>IFERROR(IF(OR(HLOOKUP($A194,'Z-scores'!$C$2:$RO$15,4,FALSE)&gt;3,HLOOKUP($A194,'Z-scores'!$C$2:$RO$15,4,FALSE)&lt;-3),"",'Total-corrected counts'!F194),"")</f>
        <v/>
      </c>
      <c r="G194" s="14" t="str">
        <f>IFERROR(IF(OR(HLOOKUP($A194,'Z-scores'!$C$2:$RO$15,5,FALSE)&gt;3,HLOOKUP($A194,'Z-scores'!$C$2:$RO$15,5,FALSE)&lt;-3),"",'Total-corrected counts'!G194),"")</f>
        <v/>
      </c>
      <c r="H194" s="14" t="str">
        <f>IFERROR(IF(OR(HLOOKUP($A194,'Z-scores'!$C$2:$RO$15,6,FALSE)&gt;3,HLOOKUP($A194,'Z-scores'!$C$2:$RO$15,6,FALSE)&lt;-3),"",'Total-corrected counts'!H194),"")</f>
        <v/>
      </c>
      <c r="I194" s="14" t="str">
        <f>IFERROR(IF(OR(HLOOKUP($A194,'Z-scores'!$C$2:$RO$15,7,FALSE)&gt;3,HLOOKUP($A194,'Z-scores'!$C$2:$RO$15,7,FALSE)&lt;-3),"",'Total-corrected counts'!I194),"")</f>
        <v/>
      </c>
      <c r="J194" s="14" t="str">
        <f>IFERROR(IF(OR(HLOOKUP($A194,'Z-scores'!$C$2:$RO$15,8,FALSE)&gt;3,HLOOKUP($A194,'Z-scores'!$C$2:$RO$15,8,FALSE)&lt;-3),"",'Total-corrected counts'!J194),"")</f>
        <v/>
      </c>
      <c r="K194" s="14" t="str">
        <f>IFERROR(IF(OR(HLOOKUP($A194,'Z-scores'!$C$2:$RO$15,9,FALSE)&gt;3,HLOOKUP($A194,'Z-scores'!$C$2:$RO$15,9,FALSE)&lt;-3),"",'Total-corrected counts'!K194),"")</f>
        <v/>
      </c>
      <c r="L194" s="14" t="str">
        <f>IFERROR(IF(OR(HLOOKUP($A194,'Z-scores'!$C$2:$RO$15,10,FALSE)&gt;3,HLOOKUP($A194,'Z-scores'!$C$2:$RO$15,10,FALSE)&lt;-3),"",'Total-corrected counts'!L194),"")</f>
        <v/>
      </c>
      <c r="M194" s="14" t="str">
        <f>IFERROR(IF(OR(HLOOKUP($A194,'Z-scores'!$C$2:$RO$15,11,FALSE)&gt;3,HLOOKUP($A194,'Z-scores'!$C$2:$RO$15,11,FALSE)&lt;-3),"",'Total-corrected counts'!M194),"")</f>
        <v/>
      </c>
      <c r="N194" s="14" t="str">
        <f>IFERROR(IF(OR(HLOOKUP($A194,'Z-scores'!$C$2:$RO$15,12,FALSE)&gt;3,HLOOKUP($A194,'Z-scores'!$C$2:$RO$15,12,FALSE)&lt;-3),"",'Total-corrected counts'!N194),"")</f>
        <v/>
      </c>
      <c r="O194" s="14" t="str">
        <f>IFERROR(IF(OR(HLOOKUP($A194,'Z-scores'!$C$2:$RO$15,13,FALSE)&gt;3,HLOOKUP($A194,'Z-scores'!$C$2:$RO$15,13,FALSE)&lt;-3),"",'Total-corrected counts'!O194),"")</f>
        <v/>
      </c>
      <c r="P194" s="14" t="str">
        <f>IFERROR(IF(OR(HLOOKUP($A194,'Z-scores'!$C$2:$RO$15,14,FALSE)&gt;3,HLOOKUP($A194,'Z-scores'!$C$2:$RO$15,14,FALSE)&lt;-3),"",'Total-corrected counts'!P194),"")</f>
        <v/>
      </c>
      <c r="Q194">
        <f t="shared" si="8"/>
        <v>1</v>
      </c>
      <c r="R194">
        <f>SUMIFS(Tabel132[Cluster],Tabel132[ID],'Total-corrected counts Z&lt;3'!A194)</f>
        <v>0</v>
      </c>
      <c r="S194" t="str">
        <f t="shared" si="9"/>
        <v/>
      </c>
      <c r="T194" t="str">
        <f t="shared" si="10"/>
        <v/>
      </c>
      <c r="U194" t="str">
        <f t="shared" si="11"/>
        <v/>
      </c>
    </row>
    <row r="195" spans="1:21" x14ac:dyDescent="0.25">
      <c r="A195">
        <v>199</v>
      </c>
      <c r="B195" t="s">
        <v>619</v>
      </c>
      <c r="C195">
        <v>31500</v>
      </c>
      <c r="D195">
        <v>159</v>
      </c>
      <c r="E195" s="14" t="str">
        <f>IFERROR(IF(OR(HLOOKUP($A195,'Z-scores'!$C$2:$RO$15,3,FALSE)&gt;3,HLOOKUP($A195,'Z-scores'!$C$2:$RO$15,3,FALSE)&lt;-3),"",'Total-corrected counts'!E195),"")</f>
        <v/>
      </c>
      <c r="F195" s="14" t="str">
        <f>IFERROR(IF(OR(HLOOKUP($A195,'Z-scores'!$C$2:$RO$15,4,FALSE)&gt;3,HLOOKUP($A195,'Z-scores'!$C$2:$RO$15,4,FALSE)&lt;-3),"",'Total-corrected counts'!F195),"")</f>
        <v/>
      </c>
      <c r="G195" s="14" t="str">
        <f>IFERROR(IF(OR(HLOOKUP($A195,'Z-scores'!$C$2:$RO$15,5,FALSE)&gt;3,HLOOKUP($A195,'Z-scores'!$C$2:$RO$15,5,FALSE)&lt;-3),"",'Total-corrected counts'!G195),"")</f>
        <v/>
      </c>
      <c r="H195" s="14" t="str">
        <f>IFERROR(IF(OR(HLOOKUP($A195,'Z-scores'!$C$2:$RO$15,6,FALSE)&gt;3,HLOOKUP($A195,'Z-scores'!$C$2:$RO$15,6,FALSE)&lt;-3),"",'Total-corrected counts'!H195),"")</f>
        <v/>
      </c>
      <c r="I195" s="14" t="str">
        <f>IFERROR(IF(OR(HLOOKUP($A195,'Z-scores'!$C$2:$RO$15,7,FALSE)&gt;3,HLOOKUP($A195,'Z-scores'!$C$2:$RO$15,7,FALSE)&lt;-3),"",'Total-corrected counts'!I195),"")</f>
        <v/>
      </c>
      <c r="J195" s="14" t="str">
        <f>IFERROR(IF(OR(HLOOKUP($A195,'Z-scores'!$C$2:$RO$15,8,FALSE)&gt;3,HLOOKUP($A195,'Z-scores'!$C$2:$RO$15,8,FALSE)&lt;-3),"",'Total-corrected counts'!J195),"")</f>
        <v/>
      </c>
      <c r="K195" s="14" t="str">
        <f>IFERROR(IF(OR(HLOOKUP($A195,'Z-scores'!$C$2:$RO$15,9,FALSE)&gt;3,HLOOKUP($A195,'Z-scores'!$C$2:$RO$15,9,FALSE)&lt;-3),"",'Total-corrected counts'!K195),"")</f>
        <v/>
      </c>
      <c r="L195" s="14" t="str">
        <f>IFERROR(IF(OR(HLOOKUP($A195,'Z-scores'!$C$2:$RO$15,10,FALSE)&gt;3,HLOOKUP($A195,'Z-scores'!$C$2:$RO$15,10,FALSE)&lt;-3),"",'Total-corrected counts'!L195),"")</f>
        <v/>
      </c>
      <c r="M195" s="14" t="str">
        <f>IFERROR(IF(OR(HLOOKUP($A195,'Z-scores'!$C$2:$RO$15,11,FALSE)&gt;3,HLOOKUP($A195,'Z-scores'!$C$2:$RO$15,11,FALSE)&lt;-3),"",'Total-corrected counts'!M195),"")</f>
        <v/>
      </c>
      <c r="N195" s="14" t="str">
        <f>IFERROR(IF(OR(HLOOKUP($A195,'Z-scores'!$C$2:$RO$15,12,FALSE)&gt;3,HLOOKUP($A195,'Z-scores'!$C$2:$RO$15,12,FALSE)&lt;-3),"",'Total-corrected counts'!N195),"")</f>
        <v/>
      </c>
      <c r="O195" s="14" t="str">
        <f>IFERROR(IF(OR(HLOOKUP($A195,'Z-scores'!$C$2:$RO$15,13,FALSE)&gt;3,HLOOKUP($A195,'Z-scores'!$C$2:$RO$15,13,FALSE)&lt;-3),"",'Total-corrected counts'!O195),"")</f>
        <v/>
      </c>
      <c r="P195" s="14" t="str">
        <f>IFERROR(IF(OR(HLOOKUP($A195,'Z-scores'!$C$2:$RO$15,14,FALSE)&gt;3,HLOOKUP($A195,'Z-scores'!$C$2:$RO$15,14,FALSE)&lt;-3),"",'Total-corrected counts'!P195),"")</f>
        <v/>
      </c>
      <c r="Q195">
        <f t="shared" ref="Q195:Q258" si="12">IF(AND(T195=0,U195=0),0,1)</f>
        <v>1</v>
      </c>
      <c r="R195">
        <f>SUMIFS(Tabel132[Cluster],Tabel132[ID],'Total-corrected counts Z&lt;3'!A195)</f>
        <v>0</v>
      </c>
      <c r="S195" t="str">
        <f t="shared" ref="S195:S258" si="13">IFERROR(_xlfn.T.TEST(E195:K195,L195:P195,2,2),"")</f>
        <v/>
      </c>
      <c r="T195" t="str">
        <f t="shared" si="10"/>
        <v/>
      </c>
      <c r="U195" t="str">
        <f t="shared" si="11"/>
        <v/>
      </c>
    </row>
    <row r="196" spans="1:21" x14ac:dyDescent="0.25">
      <c r="A196">
        <v>200</v>
      </c>
      <c r="B196" t="s">
        <v>620</v>
      </c>
      <c r="C196">
        <v>34900</v>
      </c>
      <c r="D196">
        <v>639</v>
      </c>
      <c r="E196" s="14" t="str">
        <f>IFERROR(IF(OR(HLOOKUP($A196,'Z-scores'!$C$2:$RO$15,3,FALSE)&gt;3,HLOOKUP($A196,'Z-scores'!$C$2:$RO$15,3,FALSE)&lt;-3),"",'Total-corrected counts'!E196),"")</f>
        <v/>
      </c>
      <c r="F196" s="14" t="str">
        <f>IFERROR(IF(OR(HLOOKUP($A196,'Z-scores'!$C$2:$RO$15,4,FALSE)&gt;3,HLOOKUP($A196,'Z-scores'!$C$2:$RO$15,4,FALSE)&lt;-3),"",'Total-corrected counts'!F196),"")</f>
        <v/>
      </c>
      <c r="G196" s="14" t="str">
        <f>IFERROR(IF(OR(HLOOKUP($A196,'Z-scores'!$C$2:$RO$15,5,FALSE)&gt;3,HLOOKUP($A196,'Z-scores'!$C$2:$RO$15,5,FALSE)&lt;-3),"",'Total-corrected counts'!G196),"")</f>
        <v/>
      </c>
      <c r="H196" s="14" t="str">
        <f>IFERROR(IF(OR(HLOOKUP($A196,'Z-scores'!$C$2:$RO$15,6,FALSE)&gt;3,HLOOKUP($A196,'Z-scores'!$C$2:$RO$15,6,FALSE)&lt;-3),"",'Total-corrected counts'!H196),"")</f>
        <v/>
      </c>
      <c r="I196" s="14" t="str">
        <f>IFERROR(IF(OR(HLOOKUP($A196,'Z-scores'!$C$2:$RO$15,7,FALSE)&gt;3,HLOOKUP($A196,'Z-scores'!$C$2:$RO$15,7,FALSE)&lt;-3),"",'Total-corrected counts'!I196),"")</f>
        <v/>
      </c>
      <c r="J196" s="14" t="str">
        <f>IFERROR(IF(OR(HLOOKUP($A196,'Z-scores'!$C$2:$RO$15,8,FALSE)&gt;3,HLOOKUP($A196,'Z-scores'!$C$2:$RO$15,8,FALSE)&lt;-3),"",'Total-corrected counts'!J196),"")</f>
        <v/>
      </c>
      <c r="K196" s="14" t="str">
        <f>IFERROR(IF(OR(HLOOKUP($A196,'Z-scores'!$C$2:$RO$15,9,FALSE)&gt;3,HLOOKUP($A196,'Z-scores'!$C$2:$RO$15,9,FALSE)&lt;-3),"",'Total-corrected counts'!K196),"")</f>
        <v/>
      </c>
      <c r="L196" s="14" t="str">
        <f>IFERROR(IF(OR(HLOOKUP($A196,'Z-scores'!$C$2:$RO$15,10,FALSE)&gt;3,HLOOKUP($A196,'Z-scores'!$C$2:$RO$15,10,FALSE)&lt;-3),"",'Total-corrected counts'!L196),"")</f>
        <v/>
      </c>
      <c r="M196" s="14" t="str">
        <f>IFERROR(IF(OR(HLOOKUP($A196,'Z-scores'!$C$2:$RO$15,11,FALSE)&gt;3,HLOOKUP($A196,'Z-scores'!$C$2:$RO$15,11,FALSE)&lt;-3),"",'Total-corrected counts'!M196),"")</f>
        <v/>
      </c>
      <c r="N196" s="14" t="str">
        <f>IFERROR(IF(OR(HLOOKUP($A196,'Z-scores'!$C$2:$RO$15,12,FALSE)&gt;3,HLOOKUP($A196,'Z-scores'!$C$2:$RO$15,12,FALSE)&lt;-3),"",'Total-corrected counts'!N196),"")</f>
        <v/>
      </c>
      <c r="O196" s="14" t="str">
        <f>IFERROR(IF(OR(HLOOKUP($A196,'Z-scores'!$C$2:$RO$15,13,FALSE)&gt;3,HLOOKUP($A196,'Z-scores'!$C$2:$RO$15,13,FALSE)&lt;-3),"",'Total-corrected counts'!O196),"")</f>
        <v/>
      </c>
      <c r="P196" s="14" t="str">
        <f>IFERROR(IF(OR(HLOOKUP($A196,'Z-scores'!$C$2:$RO$15,14,FALSE)&gt;3,HLOOKUP($A196,'Z-scores'!$C$2:$RO$15,14,FALSE)&lt;-3),"",'Total-corrected counts'!P196),"")</f>
        <v/>
      </c>
      <c r="Q196">
        <f t="shared" si="12"/>
        <v>1</v>
      </c>
      <c r="R196">
        <f>SUMIFS(Tabel132[Cluster],Tabel132[ID],'Total-corrected counts Z&lt;3'!A196)</f>
        <v>0</v>
      </c>
      <c r="S196" t="str">
        <f t="shared" si="13"/>
        <v/>
      </c>
      <c r="T196" t="str">
        <f t="shared" ref="T196:T259" si="14">IFERROR(AVERAGE(E196:K196),"")</f>
        <v/>
      </c>
      <c r="U196" t="str">
        <f t="shared" ref="U196:U259" si="15">IFERROR(AVERAGE(L196:P196),"")</f>
        <v/>
      </c>
    </row>
    <row r="197" spans="1:21" x14ac:dyDescent="0.25">
      <c r="A197">
        <v>201</v>
      </c>
      <c r="B197" t="s">
        <v>84</v>
      </c>
      <c r="C197">
        <v>4400</v>
      </c>
      <c r="D197">
        <v>329</v>
      </c>
      <c r="E197" s="14">
        <f>IFERROR(IF(OR(HLOOKUP($A197,'Z-scores'!$C$2:$RO$15,3,FALSE)&gt;3,HLOOKUP($A197,'Z-scores'!$C$2:$RO$15,3,FALSE)&lt;-3),"",'Total-corrected counts'!E197),"")</f>
        <v>23.891586117779944</v>
      </c>
      <c r="F197" s="14">
        <f>IFERROR(IF(OR(HLOOKUP($A197,'Z-scores'!$C$2:$RO$15,4,FALSE)&gt;3,HLOOKUP($A197,'Z-scores'!$C$2:$RO$15,4,FALSE)&lt;-3),"",'Total-corrected counts'!F197),"")</f>
        <v>61.691794935469154</v>
      </c>
      <c r="G197" s="14">
        <f>IFERROR(IF(OR(HLOOKUP($A197,'Z-scores'!$C$2:$RO$15,5,FALSE)&gt;3,HLOOKUP($A197,'Z-scores'!$C$2:$RO$15,5,FALSE)&lt;-3),"",'Total-corrected counts'!G197),"")</f>
        <v>99.929463655925503</v>
      </c>
      <c r="H197" s="14">
        <f>IFERROR(IF(OR(HLOOKUP($A197,'Z-scores'!$C$2:$RO$15,6,FALSE)&gt;3,HLOOKUP($A197,'Z-scores'!$C$2:$RO$15,6,FALSE)&lt;-3),"",'Total-corrected counts'!H197),"")</f>
        <v>36.318217782650727</v>
      </c>
      <c r="I197" s="14">
        <f>IFERROR(IF(OR(HLOOKUP($A197,'Z-scores'!$C$2:$RO$15,7,FALSE)&gt;3,HLOOKUP($A197,'Z-scores'!$C$2:$RO$15,7,FALSE)&lt;-3),"",'Total-corrected counts'!I197),"")</f>
        <v>34.419715889408167</v>
      </c>
      <c r="J197" s="14">
        <f>IFERROR(IF(OR(HLOOKUP($A197,'Z-scores'!$C$2:$RO$15,8,FALSE)&gt;3,HLOOKUP($A197,'Z-scores'!$C$2:$RO$15,8,FALSE)&lt;-3),"",'Total-corrected counts'!J197),"")</f>
        <v>33.129991223267901</v>
      </c>
      <c r="K197" s="14">
        <f>IFERROR(IF(OR(HLOOKUP($A197,'Z-scores'!$C$2:$RO$15,9,FALSE)&gt;3,HLOOKUP($A197,'Z-scores'!$C$2:$RO$15,9,FALSE)&lt;-3),"",'Total-corrected counts'!K197),"")</f>
        <v>11.865730780694456</v>
      </c>
      <c r="L197" s="14">
        <f>IFERROR(IF(OR(HLOOKUP($A197,'Z-scores'!$C$2:$RO$15,10,FALSE)&gt;3,HLOOKUP($A197,'Z-scores'!$C$2:$RO$15,10,FALSE)&lt;-3),"",'Total-corrected counts'!L197),"")</f>
        <v>100.29326104263875</v>
      </c>
      <c r="M197" s="14">
        <f>IFERROR(IF(OR(HLOOKUP($A197,'Z-scores'!$C$2:$RO$15,11,FALSE)&gt;3,HLOOKUP($A197,'Z-scores'!$C$2:$RO$15,11,FALSE)&lt;-3),"",'Total-corrected counts'!M197),"")</f>
        <v>43.361907351489045</v>
      </c>
      <c r="N197" s="14">
        <f>IFERROR(IF(OR(HLOOKUP($A197,'Z-scores'!$C$2:$RO$15,12,FALSE)&gt;3,HLOOKUP($A197,'Z-scores'!$C$2:$RO$15,12,FALSE)&lt;-3),"",'Total-corrected counts'!N197),"")</f>
        <v>24.135781915665635</v>
      </c>
      <c r="O197" s="14">
        <f>IFERROR(IF(OR(HLOOKUP($A197,'Z-scores'!$C$2:$RO$15,13,FALSE)&gt;3,HLOOKUP($A197,'Z-scores'!$C$2:$RO$15,13,FALSE)&lt;-3),"",'Total-corrected counts'!O197),"")</f>
        <v>62.860224634792601</v>
      </c>
      <c r="P197" s="14">
        <f>IFERROR(IF(OR(HLOOKUP($A197,'Z-scores'!$C$2:$RO$15,14,FALSE)&gt;3,HLOOKUP($A197,'Z-scores'!$C$2:$RO$15,14,FALSE)&lt;-3),"",'Total-corrected counts'!P197),"")</f>
        <v>14.053981141052025</v>
      </c>
      <c r="Q197">
        <f t="shared" si="12"/>
        <v>1</v>
      </c>
      <c r="R197">
        <f>SUMIFS(Tabel132[Cluster],Tabel132[ID],'Total-corrected counts Z&lt;3'!A197)</f>
        <v>6</v>
      </c>
      <c r="S197">
        <f t="shared" si="13"/>
        <v>0.75436403534912377</v>
      </c>
      <c r="T197">
        <f t="shared" si="14"/>
        <v>43.035214340742257</v>
      </c>
      <c r="U197">
        <f t="shared" si="15"/>
        <v>48.941031217127616</v>
      </c>
    </row>
    <row r="198" spans="1:21" x14ac:dyDescent="0.25">
      <c r="A198">
        <v>202</v>
      </c>
      <c r="B198" t="s">
        <v>621</v>
      </c>
      <c r="C198">
        <v>96100</v>
      </c>
      <c r="D198">
        <v>701</v>
      </c>
      <c r="E198" s="14" t="str">
        <f>IFERROR(IF(OR(HLOOKUP($A198,'Z-scores'!$C$2:$RO$15,3,FALSE)&gt;3,HLOOKUP($A198,'Z-scores'!$C$2:$RO$15,3,FALSE)&lt;-3),"",'Total-corrected counts'!E198),"")</f>
        <v/>
      </c>
      <c r="F198" s="14" t="str">
        <f>IFERROR(IF(OR(HLOOKUP($A198,'Z-scores'!$C$2:$RO$15,4,FALSE)&gt;3,HLOOKUP($A198,'Z-scores'!$C$2:$RO$15,4,FALSE)&lt;-3),"",'Total-corrected counts'!F198),"")</f>
        <v/>
      </c>
      <c r="G198" s="14" t="str">
        <f>IFERROR(IF(OR(HLOOKUP($A198,'Z-scores'!$C$2:$RO$15,5,FALSE)&gt;3,HLOOKUP($A198,'Z-scores'!$C$2:$RO$15,5,FALSE)&lt;-3),"",'Total-corrected counts'!G198),"")</f>
        <v/>
      </c>
      <c r="H198" s="14" t="str">
        <f>IFERROR(IF(OR(HLOOKUP($A198,'Z-scores'!$C$2:$RO$15,6,FALSE)&gt;3,HLOOKUP($A198,'Z-scores'!$C$2:$RO$15,6,FALSE)&lt;-3),"",'Total-corrected counts'!H198),"")</f>
        <v/>
      </c>
      <c r="I198" s="14" t="str">
        <f>IFERROR(IF(OR(HLOOKUP($A198,'Z-scores'!$C$2:$RO$15,7,FALSE)&gt;3,HLOOKUP($A198,'Z-scores'!$C$2:$RO$15,7,FALSE)&lt;-3),"",'Total-corrected counts'!I198),"")</f>
        <v/>
      </c>
      <c r="J198" s="14" t="str">
        <f>IFERROR(IF(OR(HLOOKUP($A198,'Z-scores'!$C$2:$RO$15,8,FALSE)&gt;3,HLOOKUP($A198,'Z-scores'!$C$2:$RO$15,8,FALSE)&lt;-3),"",'Total-corrected counts'!J198),"")</f>
        <v/>
      </c>
      <c r="K198" s="14" t="str">
        <f>IFERROR(IF(OR(HLOOKUP($A198,'Z-scores'!$C$2:$RO$15,9,FALSE)&gt;3,HLOOKUP($A198,'Z-scores'!$C$2:$RO$15,9,FALSE)&lt;-3),"",'Total-corrected counts'!K198),"")</f>
        <v/>
      </c>
      <c r="L198" s="14" t="str">
        <f>IFERROR(IF(OR(HLOOKUP($A198,'Z-scores'!$C$2:$RO$15,10,FALSE)&gt;3,HLOOKUP($A198,'Z-scores'!$C$2:$RO$15,10,FALSE)&lt;-3),"",'Total-corrected counts'!L198),"")</f>
        <v/>
      </c>
      <c r="M198" s="14" t="str">
        <f>IFERROR(IF(OR(HLOOKUP($A198,'Z-scores'!$C$2:$RO$15,11,FALSE)&gt;3,HLOOKUP($A198,'Z-scores'!$C$2:$RO$15,11,FALSE)&lt;-3),"",'Total-corrected counts'!M198),"")</f>
        <v/>
      </c>
      <c r="N198" s="14" t="str">
        <f>IFERROR(IF(OR(HLOOKUP($A198,'Z-scores'!$C$2:$RO$15,12,FALSE)&gt;3,HLOOKUP($A198,'Z-scores'!$C$2:$RO$15,12,FALSE)&lt;-3),"",'Total-corrected counts'!N198),"")</f>
        <v/>
      </c>
      <c r="O198" s="14" t="str">
        <f>IFERROR(IF(OR(HLOOKUP($A198,'Z-scores'!$C$2:$RO$15,13,FALSE)&gt;3,HLOOKUP($A198,'Z-scores'!$C$2:$RO$15,13,FALSE)&lt;-3),"",'Total-corrected counts'!O198),"")</f>
        <v/>
      </c>
      <c r="P198" s="14" t="str">
        <f>IFERROR(IF(OR(HLOOKUP($A198,'Z-scores'!$C$2:$RO$15,14,FALSE)&gt;3,HLOOKUP($A198,'Z-scores'!$C$2:$RO$15,14,FALSE)&lt;-3),"",'Total-corrected counts'!P198),"")</f>
        <v/>
      </c>
      <c r="Q198">
        <f t="shared" si="12"/>
        <v>1</v>
      </c>
      <c r="R198">
        <f>SUMIFS(Tabel132[Cluster],Tabel132[ID],'Total-corrected counts Z&lt;3'!A198)</f>
        <v>96</v>
      </c>
      <c r="S198" t="str">
        <f t="shared" si="13"/>
        <v/>
      </c>
      <c r="T198" t="str">
        <f t="shared" si="14"/>
        <v/>
      </c>
      <c r="U198" t="str">
        <f t="shared" si="15"/>
        <v/>
      </c>
    </row>
    <row r="199" spans="1:21" x14ac:dyDescent="0.25">
      <c r="A199">
        <v>203</v>
      </c>
      <c r="B199" t="s">
        <v>622</v>
      </c>
      <c r="C199">
        <v>93800</v>
      </c>
      <c r="D199">
        <v>370</v>
      </c>
      <c r="E199" s="14" t="str">
        <f>IFERROR(IF(OR(HLOOKUP($A199,'Z-scores'!$C$2:$RO$15,3,FALSE)&gt;3,HLOOKUP($A199,'Z-scores'!$C$2:$RO$15,3,FALSE)&lt;-3),"",'Total-corrected counts'!E199),"")</f>
        <v/>
      </c>
      <c r="F199" s="14" t="str">
        <f>IFERROR(IF(OR(HLOOKUP($A199,'Z-scores'!$C$2:$RO$15,4,FALSE)&gt;3,HLOOKUP($A199,'Z-scores'!$C$2:$RO$15,4,FALSE)&lt;-3),"",'Total-corrected counts'!F199),"")</f>
        <v/>
      </c>
      <c r="G199" s="14" t="str">
        <f>IFERROR(IF(OR(HLOOKUP($A199,'Z-scores'!$C$2:$RO$15,5,FALSE)&gt;3,HLOOKUP($A199,'Z-scores'!$C$2:$RO$15,5,FALSE)&lt;-3),"",'Total-corrected counts'!G199),"")</f>
        <v/>
      </c>
      <c r="H199" s="14" t="str">
        <f>IFERROR(IF(OR(HLOOKUP($A199,'Z-scores'!$C$2:$RO$15,6,FALSE)&gt;3,HLOOKUP($A199,'Z-scores'!$C$2:$RO$15,6,FALSE)&lt;-3),"",'Total-corrected counts'!H199),"")</f>
        <v/>
      </c>
      <c r="I199" s="14" t="str">
        <f>IFERROR(IF(OR(HLOOKUP($A199,'Z-scores'!$C$2:$RO$15,7,FALSE)&gt;3,HLOOKUP($A199,'Z-scores'!$C$2:$RO$15,7,FALSE)&lt;-3),"",'Total-corrected counts'!I199),"")</f>
        <v/>
      </c>
      <c r="J199" s="14" t="str">
        <f>IFERROR(IF(OR(HLOOKUP($A199,'Z-scores'!$C$2:$RO$15,8,FALSE)&gt;3,HLOOKUP($A199,'Z-scores'!$C$2:$RO$15,8,FALSE)&lt;-3),"",'Total-corrected counts'!J199),"")</f>
        <v/>
      </c>
      <c r="K199" s="14" t="str">
        <f>IFERROR(IF(OR(HLOOKUP($A199,'Z-scores'!$C$2:$RO$15,9,FALSE)&gt;3,HLOOKUP($A199,'Z-scores'!$C$2:$RO$15,9,FALSE)&lt;-3),"",'Total-corrected counts'!K199),"")</f>
        <v/>
      </c>
      <c r="L199" s="14" t="str">
        <f>IFERROR(IF(OR(HLOOKUP($A199,'Z-scores'!$C$2:$RO$15,10,FALSE)&gt;3,HLOOKUP($A199,'Z-scores'!$C$2:$RO$15,10,FALSE)&lt;-3),"",'Total-corrected counts'!L199),"")</f>
        <v/>
      </c>
      <c r="M199" s="14" t="str">
        <f>IFERROR(IF(OR(HLOOKUP($A199,'Z-scores'!$C$2:$RO$15,11,FALSE)&gt;3,HLOOKUP($A199,'Z-scores'!$C$2:$RO$15,11,FALSE)&lt;-3),"",'Total-corrected counts'!M199),"")</f>
        <v/>
      </c>
      <c r="N199" s="14" t="str">
        <f>IFERROR(IF(OR(HLOOKUP($A199,'Z-scores'!$C$2:$RO$15,12,FALSE)&gt;3,HLOOKUP($A199,'Z-scores'!$C$2:$RO$15,12,FALSE)&lt;-3),"",'Total-corrected counts'!N199),"")</f>
        <v/>
      </c>
      <c r="O199" s="14" t="str">
        <f>IFERROR(IF(OR(HLOOKUP($A199,'Z-scores'!$C$2:$RO$15,13,FALSE)&gt;3,HLOOKUP($A199,'Z-scores'!$C$2:$RO$15,13,FALSE)&lt;-3),"",'Total-corrected counts'!O199),"")</f>
        <v/>
      </c>
      <c r="P199" s="14" t="str">
        <f>IFERROR(IF(OR(HLOOKUP($A199,'Z-scores'!$C$2:$RO$15,14,FALSE)&gt;3,HLOOKUP($A199,'Z-scores'!$C$2:$RO$15,14,FALSE)&lt;-3),"",'Total-corrected counts'!P199),"")</f>
        <v/>
      </c>
      <c r="Q199">
        <f t="shared" si="12"/>
        <v>1</v>
      </c>
      <c r="R199">
        <f>SUMIFS(Tabel132[Cluster],Tabel132[ID],'Total-corrected counts Z&lt;3'!A199)</f>
        <v>96</v>
      </c>
      <c r="S199" t="str">
        <f t="shared" si="13"/>
        <v/>
      </c>
      <c r="T199" t="str">
        <f t="shared" si="14"/>
        <v/>
      </c>
      <c r="U199" t="str">
        <f t="shared" si="15"/>
        <v/>
      </c>
    </row>
    <row r="200" spans="1:21" x14ac:dyDescent="0.25">
      <c r="A200">
        <v>204</v>
      </c>
      <c r="B200" t="s">
        <v>85</v>
      </c>
      <c r="C200">
        <v>30900</v>
      </c>
      <c r="D200">
        <v>151</v>
      </c>
      <c r="E200" s="14">
        <f>IFERROR(IF(OR(HLOOKUP($A200,'Z-scores'!$C$2:$RO$15,3,FALSE)&gt;3,HLOOKUP($A200,'Z-scores'!$C$2:$RO$15,3,FALSE)&lt;-3),"",'Total-corrected counts'!E200),"")</f>
        <v>0.3486126379053493</v>
      </c>
      <c r="F200" s="14">
        <f>IFERROR(IF(OR(HLOOKUP($A200,'Z-scores'!$C$2:$RO$15,4,FALSE)&gt;3,HLOOKUP($A200,'Z-scores'!$C$2:$RO$15,4,FALSE)&lt;-3),"",'Total-corrected counts'!F200),"")</f>
        <v>2.0647638286859871</v>
      </c>
      <c r="G200" s="14">
        <f>IFERROR(IF(OR(HLOOKUP($A200,'Z-scores'!$C$2:$RO$15,5,FALSE)&gt;3,HLOOKUP($A200,'Z-scores'!$C$2:$RO$15,5,FALSE)&lt;-3),"",'Total-corrected counts'!G200),"")</f>
        <v>7.000062500558041</v>
      </c>
      <c r="H200" s="14">
        <f>IFERROR(IF(OR(HLOOKUP($A200,'Z-scores'!$C$2:$RO$15,6,FALSE)&gt;3,HLOOKUP($A200,'Z-scores'!$C$2:$RO$15,6,FALSE)&lt;-3),"",'Total-corrected counts'!H200),"")</f>
        <v>1.8693200329305522</v>
      </c>
      <c r="I200" s="14">
        <f>IFERROR(IF(OR(HLOOKUP($A200,'Z-scores'!$C$2:$RO$15,7,FALSE)&gt;3,HLOOKUP($A200,'Z-scores'!$C$2:$RO$15,7,FALSE)&lt;-3),"",'Total-corrected counts'!I200),"")</f>
        <v>0.71502275128426718</v>
      </c>
      <c r="J200" s="14">
        <f>IFERROR(IF(OR(HLOOKUP($A200,'Z-scores'!$C$2:$RO$15,8,FALSE)&gt;3,HLOOKUP($A200,'Z-scores'!$C$2:$RO$15,8,FALSE)&lt;-3),"",'Total-corrected counts'!J200),"")</f>
        <v>1.346924233339416</v>
      </c>
      <c r="K200" s="14">
        <f>IFERROR(IF(OR(HLOOKUP($A200,'Z-scores'!$C$2:$RO$15,9,FALSE)&gt;3,HLOOKUP($A200,'Z-scores'!$C$2:$RO$15,9,FALSE)&lt;-3),"",'Total-corrected counts'!K200),"")</f>
        <v>4.8310475321398858</v>
      </c>
      <c r="L200" s="14">
        <f>IFERROR(IF(OR(HLOOKUP($A200,'Z-scores'!$C$2:$RO$15,10,FALSE)&gt;3,HLOOKUP($A200,'Z-scores'!$C$2:$RO$15,10,FALSE)&lt;-3),"",'Total-corrected counts'!L200),"")</f>
        <v>1.7938304326356205</v>
      </c>
      <c r="M200" s="14">
        <f>IFERROR(IF(OR(HLOOKUP($A200,'Z-scores'!$C$2:$RO$15,11,FALSE)&gt;3,HLOOKUP($A200,'Z-scores'!$C$2:$RO$15,11,FALSE)&lt;-3),"",'Total-corrected counts'!M200),"")</f>
        <v>1.1653129274091822</v>
      </c>
      <c r="N200" s="14">
        <f>IFERROR(IF(OR(HLOOKUP($A200,'Z-scores'!$C$2:$RO$15,12,FALSE)&gt;3,HLOOKUP($A200,'Z-scores'!$C$2:$RO$15,12,FALSE)&lt;-3),"",'Total-corrected counts'!N200),"")</f>
        <v>0.87937231599347732</v>
      </c>
      <c r="O200" s="14">
        <f>IFERROR(IF(OR(HLOOKUP($A200,'Z-scores'!$C$2:$RO$15,13,FALSE)&gt;3,HLOOKUP($A200,'Z-scores'!$C$2:$RO$15,13,FALSE)&lt;-3),"",'Total-corrected counts'!O200),"")</f>
        <v>1.4725537552465588</v>
      </c>
      <c r="P200" s="14">
        <f>IFERROR(IF(OR(HLOOKUP($A200,'Z-scores'!$C$2:$RO$15,14,FALSE)&gt;3,HLOOKUP($A200,'Z-scores'!$C$2:$RO$15,14,FALSE)&lt;-3),"",'Total-corrected counts'!P200),"")</f>
        <v>0.79292889706324654</v>
      </c>
      <c r="Q200">
        <f t="shared" si="12"/>
        <v>1</v>
      </c>
      <c r="R200">
        <f>SUMIFS(Tabel132[Cluster],Tabel132[ID],'Total-corrected counts Z&lt;3'!A200)</f>
        <v>40</v>
      </c>
      <c r="S200">
        <f t="shared" si="13"/>
        <v>0.24415940425745247</v>
      </c>
      <c r="T200">
        <f t="shared" si="14"/>
        <v>2.5965362166919284</v>
      </c>
      <c r="U200">
        <f t="shared" si="15"/>
        <v>1.2207996656696172</v>
      </c>
    </row>
    <row r="201" spans="1:21" x14ac:dyDescent="0.25">
      <c r="A201">
        <v>205</v>
      </c>
      <c r="B201" t="s">
        <v>623</v>
      </c>
      <c r="C201">
        <v>110200</v>
      </c>
      <c r="D201">
        <v>855</v>
      </c>
      <c r="E201" s="14" t="str">
        <f>IFERROR(IF(OR(HLOOKUP($A201,'Z-scores'!$C$2:$RO$15,3,FALSE)&gt;3,HLOOKUP($A201,'Z-scores'!$C$2:$RO$15,3,FALSE)&lt;-3),"",'Total-corrected counts'!E201),"")</f>
        <v/>
      </c>
      <c r="F201" s="14" t="str">
        <f>IFERROR(IF(OR(HLOOKUP($A201,'Z-scores'!$C$2:$RO$15,4,FALSE)&gt;3,HLOOKUP($A201,'Z-scores'!$C$2:$RO$15,4,FALSE)&lt;-3),"",'Total-corrected counts'!F201),"")</f>
        <v/>
      </c>
      <c r="G201" s="14" t="str">
        <f>IFERROR(IF(OR(HLOOKUP($A201,'Z-scores'!$C$2:$RO$15,5,FALSE)&gt;3,HLOOKUP($A201,'Z-scores'!$C$2:$RO$15,5,FALSE)&lt;-3),"",'Total-corrected counts'!G201),"")</f>
        <v/>
      </c>
      <c r="H201" s="14" t="str">
        <f>IFERROR(IF(OR(HLOOKUP($A201,'Z-scores'!$C$2:$RO$15,6,FALSE)&gt;3,HLOOKUP($A201,'Z-scores'!$C$2:$RO$15,6,FALSE)&lt;-3),"",'Total-corrected counts'!H201),"")</f>
        <v/>
      </c>
      <c r="I201" s="14" t="str">
        <f>IFERROR(IF(OR(HLOOKUP($A201,'Z-scores'!$C$2:$RO$15,7,FALSE)&gt;3,HLOOKUP($A201,'Z-scores'!$C$2:$RO$15,7,FALSE)&lt;-3),"",'Total-corrected counts'!I201),"")</f>
        <v/>
      </c>
      <c r="J201" s="14" t="str">
        <f>IFERROR(IF(OR(HLOOKUP($A201,'Z-scores'!$C$2:$RO$15,8,FALSE)&gt;3,HLOOKUP($A201,'Z-scores'!$C$2:$RO$15,8,FALSE)&lt;-3),"",'Total-corrected counts'!J201),"")</f>
        <v/>
      </c>
      <c r="K201" s="14" t="str">
        <f>IFERROR(IF(OR(HLOOKUP($A201,'Z-scores'!$C$2:$RO$15,9,FALSE)&gt;3,HLOOKUP($A201,'Z-scores'!$C$2:$RO$15,9,FALSE)&lt;-3),"",'Total-corrected counts'!K201),"")</f>
        <v/>
      </c>
      <c r="L201" s="14" t="str">
        <f>IFERROR(IF(OR(HLOOKUP($A201,'Z-scores'!$C$2:$RO$15,10,FALSE)&gt;3,HLOOKUP($A201,'Z-scores'!$C$2:$RO$15,10,FALSE)&lt;-3),"",'Total-corrected counts'!L201),"")</f>
        <v/>
      </c>
      <c r="M201" s="14" t="str">
        <f>IFERROR(IF(OR(HLOOKUP($A201,'Z-scores'!$C$2:$RO$15,11,FALSE)&gt;3,HLOOKUP($A201,'Z-scores'!$C$2:$RO$15,11,FALSE)&lt;-3),"",'Total-corrected counts'!M201),"")</f>
        <v/>
      </c>
      <c r="N201" s="14" t="str">
        <f>IFERROR(IF(OR(HLOOKUP($A201,'Z-scores'!$C$2:$RO$15,12,FALSE)&gt;3,HLOOKUP($A201,'Z-scores'!$C$2:$RO$15,12,FALSE)&lt;-3),"",'Total-corrected counts'!N201),"")</f>
        <v/>
      </c>
      <c r="O201" s="14" t="str">
        <f>IFERROR(IF(OR(HLOOKUP($A201,'Z-scores'!$C$2:$RO$15,13,FALSE)&gt;3,HLOOKUP($A201,'Z-scores'!$C$2:$RO$15,13,FALSE)&lt;-3),"",'Total-corrected counts'!O201),"")</f>
        <v/>
      </c>
      <c r="P201" s="14" t="str">
        <f>IFERROR(IF(OR(HLOOKUP($A201,'Z-scores'!$C$2:$RO$15,14,FALSE)&gt;3,HLOOKUP($A201,'Z-scores'!$C$2:$RO$15,14,FALSE)&lt;-3),"",'Total-corrected counts'!P201),"")</f>
        <v/>
      </c>
      <c r="Q201">
        <f t="shared" si="12"/>
        <v>1</v>
      </c>
      <c r="R201">
        <f>SUMIFS(Tabel132[Cluster],Tabel132[ID],'Total-corrected counts Z&lt;3'!A201)</f>
        <v>0</v>
      </c>
      <c r="S201" t="str">
        <f t="shared" si="13"/>
        <v/>
      </c>
      <c r="T201" t="str">
        <f t="shared" si="14"/>
        <v/>
      </c>
      <c r="U201" t="str">
        <f t="shared" si="15"/>
        <v/>
      </c>
    </row>
    <row r="202" spans="1:21" x14ac:dyDescent="0.25">
      <c r="A202">
        <v>206</v>
      </c>
      <c r="B202" t="s">
        <v>624</v>
      </c>
      <c r="C202">
        <v>96900</v>
      </c>
      <c r="D202">
        <v>379</v>
      </c>
      <c r="E202" s="14" t="str">
        <f>IFERROR(IF(OR(HLOOKUP($A202,'Z-scores'!$C$2:$RO$15,3,FALSE)&gt;3,HLOOKUP($A202,'Z-scores'!$C$2:$RO$15,3,FALSE)&lt;-3),"",'Total-corrected counts'!E202),"")</f>
        <v/>
      </c>
      <c r="F202" s="14" t="str">
        <f>IFERROR(IF(OR(HLOOKUP($A202,'Z-scores'!$C$2:$RO$15,4,FALSE)&gt;3,HLOOKUP($A202,'Z-scores'!$C$2:$RO$15,4,FALSE)&lt;-3),"",'Total-corrected counts'!F202),"")</f>
        <v/>
      </c>
      <c r="G202" s="14" t="str">
        <f>IFERROR(IF(OR(HLOOKUP($A202,'Z-scores'!$C$2:$RO$15,5,FALSE)&gt;3,HLOOKUP($A202,'Z-scores'!$C$2:$RO$15,5,FALSE)&lt;-3),"",'Total-corrected counts'!G202),"")</f>
        <v/>
      </c>
      <c r="H202" s="14" t="str">
        <f>IFERROR(IF(OR(HLOOKUP($A202,'Z-scores'!$C$2:$RO$15,6,FALSE)&gt;3,HLOOKUP($A202,'Z-scores'!$C$2:$RO$15,6,FALSE)&lt;-3),"",'Total-corrected counts'!H202),"")</f>
        <v/>
      </c>
      <c r="I202" s="14" t="str">
        <f>IFERROR(IF(OR(HLOOKUP($A202,'Z-scores'!$C$2:$RO$15,7,FALSE)&gt;3,HLOOKUP($A202,'Z-scores'!$C$2:$RO$15,7,FALSE)&lt;-3),"",'Total-corrected counts'!I202),"")</f>
        <v/>
      </c>
      <c r="J202" s="14" t="str">
        <f>IFERROR(IF(OR(HLOOKUP($A202,'Z-scores'!$C$2:$RO$15,8,FALSE)&gt;3,HLOOKUP($A202,'Z-scores'!$C$2:$RO$15,8,FALSE)&lt;-3),"",'Total-corrected counts'!J202),"")</f>
        <v/>
      </c>
      <c r="K202" s="14" t="str">
        <f>IFERROR(IF(OR(HLOOKUP($A202,'Z-scores'!$C$2:$RO$15,9,FALSE)&gt;3,HLOOKUP($A202,'Z-scores'!$C$2:$RO$15,9,FALSE)&lt;-3),"",'Total-corrected counts'!K202),"")</f>
        <v/>
      </c>
      <c r="L202" s="14" t="str">
        <f>IFERROR(IF(OR(HLOOKUP($A202,'Z-scores'!$C$2:$RO$15,10,FALSE)&gt;3,HLOOKUP($A202,'Z-scores'!$C$2:$RO$15,10,FALSE)&lt;-3),"",'Total-corrected counts'!L202),"")</f>
        <v/>
      </c>
      <c r="M202" s="14" t="str">
        <f>IFERROR(IF(OR(HLOOKUP($A202,'Z-scores'!$C$2:$RO$15,11,FALSE)&gt;3,HLOOKUP($A202,'Z-scores'!$C$2:$RO$15,11,FALSE)&lt;-3),"",'Total-corrected counts'!M202),"")</f>
        <v/>
      </c>
      <c r="N202" s="14" t="str">
        <f>IFERROR(IF(OR(HLOOKUP($A202,'Z-scores'!$C$2:$RO$15,12,FALSE)&gt;3,HLOOKUP($A202,'Z-scores'!$C$2:$RO$15,12,FALSE)&lt;-3),"",'Total-corrected counts'!N202),"")</f>
        <v/>
      </c>
      <c r="O202" s="14" t="str">
        <f>IFERROR(IF(OR(HLOOKUP($A202,'Z-scores'!$C$2:$RO$15,13,FALSE)&gt;3,HLOOKUP($A202,'Z-scores'!$C$2:$RO$15,13,FALSE)&lt;-3),"",'Total-corrected counts'!O202),"")</f>
        <v/>
      </c>
      <c r="P202" s="14" t="str">
        <f>IFERROR(IF(OR(HLOOKUP($A202,'Z-scores'!$C$2:$RO$15,14,FALSE)&gt;3,HLOOKUP($A202,'Z-scores'!$C$2:$RO$15,14,FALSE)&lt;-3),"",'Total-corrected counts'!P202),"")</f>
        <v/>
      </c>
      <c r="Q202">
        <f t="shared" si="12"/>
        <v>1</v>
      </c>
      <c r="R202">
        <f>SUMIFS(Tabel132[Cluster],Tabel132[ID],'Total-corrected counts Z&lt;3'!A202)</f>
        <v>96</v>
      </c>
      <c r="S202" t="str">
        <f t="shared" si="13"/>
        <v/>
      </c>
      <c r="T202" t="str">
        <f t="shared" si="14"/>
        <v/>
      </c>
      <c r="U202" t="str">
        <f t="shared" si="15"/>
        <v/>
      </c>
    </row>
    <row r="203" spans="1:21" x14ac:dyDescent="0.25">
      <c r="A203">
        <v>207</v>
      </c>
      <c r="B203" t="s">
        <v>625</v>
      </c>
      <c r="C203">
        <v>89600</v>
      </c>
      <c r="D203">
        <v>386</v>
      </c>
      <c r="E203" s="14" t="str">
        <f>IFERROR(IF(OR(HLOOKUP($A203,'Z-scores'!$C$2:$RO$15,3,FALSE)&gt;3,HLOOKUP($A203,'Z-scores'!$C$2:$RO$15,3,FALSE)&lt;-3),"",'Total-corrected counts'!E203),"")</f>
        <v/>
      </c>
      <c r="F203" s="14" t="str">
        <f>IFERROR(IF(OR(HLOOKUP($A203,'Z-scores'!$C$2:$RO$15,4,FALSE)&gt;3,HLOOKUP($A203,'Z-scores'!$C$2:$RO$15,4,FALSE)&lt;-3),"",'Total-corrected counts'!F203),"")</f>
        <v/>
      </c>
      <c r="G203" s="14" t="str">
        <f>IFERROR(IF(OR(HLOOKUP($A203,'Z-scores'!$C$2:$RO$15,5,FALSE)&gt;3,HLOOKUP($A203,'Z-scores'!$C$2:$RO$15,5,FALSE)&lt;-3),"",'Total-corrected counts'!G203),"")</f>
        <v/>
      </c>
      <c r="H203" s="14" t="str">
        <f>IFERROR(IF(OR(HLOOKUP($A203,'Z-scores'!$C$2:$RO$15,6,FALSE)&gt;3,HLOOKUP($A203,'Z-scores'!$C$2:$RO$15,6,FALSE)&lt;-3),"",'Total-corrected counts'!H203),"")</f>
        <v/>
      </c>
      <c r="I203" s="14" t="str">
        <f>IFERROR(IF(OR(HLOOKUP($A203,'Z-scores'!$C$2:$RO$15,7,FALSE)&gt;3,HLOOKUP($A203,'Z-scores'!$C$2:$RO$15,7,FALSE)&lt;-3),"",'Total-corrected counts'!I203),"")</f>
        <v/>
      </c>
      <c r="J203" s="14" t="str">
        <f>IFERROR(IF(OR(HLOOKUP($A203,'Z-scores'!$C$2:$RO$15,8,FALSE)&gt;3,HLOOKUP($A203,'Z-scores'!$C$2:$RO$15,8,FALSE)&lt;-3),"",'Total-corrected counts'!J203),"")</f>
        <v/>
      </c>
      <c r="K203" s="14" t="str">
        <f>IFERROR(IF(OR(HLOOKUP($A203,'Z-scores'!$C$2:$RO$15,9,FALSE)&gt;3,HLOOKUP($A203,'Z-scores'!$C$2:$RO$15,9,FALSE)&lt;-3),"",'Total-corrected counts'!K203),"")</f>
        <v/>
      </c>
      <c r="L203" s="14" t="str">
        <f>IFERROR(IF(OR(HLOOKUP($A203,'Z-scores'!$C$2:$RO$15,10,FALSE)&gt;3,HLOOKUP($A203,'Z-scores'!$C$2:$RO$15,10,FALSE)&lt;-3),"",'Total-corrected counts'!L203),"")</f>
        <v/>
      </c>
      <c r="M203" s="14" t="str">
        <f>IFERROR(IF(OR(HLOOKUP($A203,'Z-scores'!$C$2:$RO$15,11,FALSE)&gt;3,HLOOKUP($A203,'Z-scores'!$C$2:$RO$15,11,FALSE)&lt;-3),"",'Total-corrected counts'!M203),"")</f>
        <v/>
      </c>
      <c r="N203" s="14" t="str">
        <f>IFERROR(IF(OR(HLOOKUP($A203,'Z-scores'!$C$2:$RO$15,12,FALSE)&gt;3,HLOOKUP($A203,'Z-scores'!$C$2:$RO$15,12,FALSE)&lt;-3),"",'Total-corrected counts'!N203),"")</f>
        <v/>
      </c>
      <c r="O203" s="14" t="str">
        <f>IFERROR(IF(OR(HLOOKUP($A203,'Z-scores'!$C$2:$RO$15,13,FALSE)&gt;3,HLOOKUP($A203,'Z-scores'!$C$2:$RO$15,13,FALSE)&lt;-3),"",'Total-corrected counts'!O203),"")</f>
        <v/>
      </c>
      <c r="P203" s="14" t="str">
        <f>IFERROR(IF(OR(HLOOKUP($A203,'Z-scores'!$C$2:$RO$15,14,FALSE)&gt;3,HLOOKUP($A203,'Z-scores'!$C$2:$RO$15,14,FALSE)&lt;-3),"",'Total-corrected counts'!P203),"")</f>
        <v/>
      </c>
      <c r="Q203">
        <f t="shared" si="12"/>
        <v>1</v>
      </c>
      <c r="R203">
        <f>SUMIFS(Tabel132[Cluster],Tabel132[ID],'Total-corrected counts Z&lt;3'!A203)</f>
        <v>96</v>
      </c>
      <c r="S203" t="str">
        <f t="shared" si="13"/>
        <v/>
      </c>
      <c r="T203" t="str">
        <f t="shared" si="14"/>
        <v/>
      </c>
      <c r="U203" t="str">
        <f t="shared" si="15"/>
        <v/>
      </c>
    </row>
    <row r="204" spans="1:21" x14ac:dyDescent="0.25">
      <c r="A204">
        <v>208</v>
      </c>
      <c r="B204" t="s">
        <v>626</v>
      </c>
      <c r="C204">
        <v>35000</v>
      </c>
      <c r="D204">
        <v>639</v>
      </c>
      <c r="E204" s="14" t="str">
        <f>IFERROR(IF(OR(HLOOKUP($A204,'Z-scores'!$C$2:$RO$15,3,FALSE)&gt;3,HLOOKUP($A204,'Z-scores'!$C$2:$RO$15,3,FALSE)&lt;-3),"",'Total-corrected counts'!E204),"")</f>
        <v/>
      </c>
      <c r="F204" s="14" t="str">
        <f>IFERROR(IF(OR(HLOOKUP($A204,'Z-scores'!$C$2:$RO$15,4,FALSE)&gt;3,HLOOKUP($A204,'Z-scores'!$C$2:$RO$15,4,FALSE)&lt;-3),"",'Total-corrected counts'!F204),"")</f>
        <v/>
      </c>
      <c r="G204" s="14" t="str">
        <f>IFERROR(IF(OR(HLOOKUP($A204,'Z-scores'!$C$2:$RO$15,5,FALSE)&gt;3,HLOOKUP($A204,'Z-scores'!$C$2:$RO$15,5,FALSE)&lt;-3),"",'Total-corrected counts'!G204),"")</f>
        <v/>
      </c>
      <c r="H204" s="14" t="str">
        <f>IFERROR(IF(OR(HLOOKUP($A204,'Z-scores'!$C$2:$RO$15,6,FALSE)&gt;3,HLOOKUP($A204,'Z-scores'!$C$2:$RO$15,6,FALSE)&lt;-3),"",'Total-corrected counts'!H204),"")</f>
        <v/>
      </c>
      <c r="I204" s="14" t="str">
        <f>IFERROR(IF(OR(HLOOKUP($A204,'Z-scores'!$C$2:$RO$15,7,FALSE)&gt;3,HLOOKUP($A204,'Z-scores'!$C$2:$RO$15,7,FALSE)&lt;-3),"",'Total-corrected counts'!I204),"")</f>
        <v/>
      </c>
      <c r="J204" s="14" t="str">
        <f>IFERROR(IF(OR(HLOOKUP($A204,'Z-scores'!$C$2:$RO$15,8,FALSE)&gt;3,HLOOKUP($A204,'Z-scores'!$C$2:$RO$15,8,FALSE)&lt;-3),"",'Total-corrected counts'!J204),"")</f>
        <v/>
      </c>
      <c r="K204" s="14" t="str">
        <f>IFERROR(IF(OR(HLOOKUP($A204,'Z-scores'!$C$2:$RO$15,9,FALSE)&gt;3,HLOOKUP($A204,'Z-scores'!$C$2:$RO$15,9,FALSE)&lt;-3),"",'Total-corrected counts'!K204),"")</f>
        <v/>
      </c>
      <c r="L204" s="14" t="str">
        <f>IFERROR(IF(OR(HLOOKUP($A204,'Z-scores'!$C$2:$RO$15,10,FALSE)&gt;3,HLOOKUP($A204,'Z-scores'!$C$2:$RO$15,10,FALSE)&lt;-3),"",'Total-corrected counts'!L204),"")</f>
        <v/>
      </c>
      <c r="M204" s="14" t="str">
        <f>IFERROR(IF(OR(HLOOKUP($A204,'Z-scores'!$C$2:$RO$15,11,FALSE)&gt;3,HLOOKUP($A204,'Z-scores'!$C$2:$RO$15,11,FALSE)&lt;-3),"",'Total-corrected counts'!M204),"")</f>
        <v/>
      </c>
      <c r="N204" s="14" t="str">
        <f>IFERROR(IF(OR(HLOOKUP($A204,'Z-scores'!$C$2:$RO$15,12,FALSE)&gt;3,HLOOKUP($A204,'Z-scores'!$C$2:$RO$15,12,FALSE)&lt;-3),"",'Total-corrected counts'!N204),"")</f>
        <v/>
      </c>
      <c r="O204" s="14" t="str">
        <f>IFERROR(IF(OR(HLOOKUP($A204,'Z-scores'!$C$2:$RO$15,13,FALSE)&gt;3,HLOOKUP($A204,'Z-scores'!$C$2:$RO$15,13,FALSE)&lt;-3),"",'Total-corrected counts'!O204),"")</f>
        <v/>
      </c>
      <c r="P204" s="14" t="str">
        <f>IFERROR(IF(OR(HLOOKUP($A204,'Z-scores'!$C$2:$RO$15,14,FALSE)&gt;3,HLOOKUP($A204,'Z-scores'!$C$2:$RO$15,14,FALSE)&lt;-3),"",'Total-corrected counts'!P204),"")</f>
        <v/>
      </c>
      <c r="Q204">
        <f t="shared" si="12"/>
        <v>1</v>
      </c>
      <c r="R204">
        <f>SUMIFS(Tabel132[Cluster],Tabel132[ID],'Total-corrected counts Z&lt;3'!A204)</f>
        <v>45</v>
      </c>
      <c r="S204" t="str">
        <f t="shared" si="13"/>
        <v/>
      </c>
      <c r="T204" t="str">
        <f t="shared" si="14"/>
        <v/>
      </c>
      <c r="U204" t="str">
        <f t="shared" si="15"/>
        <v/>
      </c>
    </row>
    <row r="205" spans="1:21" x14ac:dyDescent="0.25">
      <c r="A205">
        <v>209</v>
      </c>
      <c r="B205" t="s">
        <v>627</v>
      </c>
      <c r="C205">
        <v>96000</v>
      </c>
      <c r="D205">
        <v>701</v>
      </c>
      <c r="E205" s="14" t="str">
        <f>IFERROR(IF(OR(HLOOKUP($A205,'Z-scores'!$C$2:$RO$15,3,FALSE)&gt;3,HLOOKUP($A205,'Z-scores'!$C$2:$RO$15,3,FALSE)&lt;-3),"",'Total-corrected counts'!E205),"")</f>
        <v/>
      </c>
      <c r="F205" s="14" t="str">
        <f>IFERROR(IF(OR(HLOOKUP($A205,'Z-scores'!$C$2:$RO$15,4,FALSE)&gt;3,HLOOKUP($A205,'Z-scores'!$C$2:$RO$15,4,FALSE)&lt;-3),"",'Total-corrected counts'!F205),"")</f>
        <v/>
      </c>
      <c r="G205" s="14" t="str">
        <f>IFERROR(IF(OR(HLOOKUP($A205,'Z-scores'!$C$2:$RO$15,5,FALSE)&gt;3,HLOOKUP($A205,'Z-scores'!$C$2:$RO$15,5,FALSE)&lt;-3),"",'Total-corrected counts'!G205),"")</f>
        <v/>
      </c>
      <c r="H205" s="14" t="str">
        <f>IFERROR(IF(OR(HLOOKUP($A205,'Z-scores'!$C$2:$RO$15,6,FALSE)&gt;3,HLOOKUP($A205,'Z-scores'!$C$2:$RO$15,6,FALSE)&lt;-3),"",'Total-corrected counts'!H205),"")</f>
        <v/>
      </c>
      <c r="I205" s="14" t="str">
        <f>IFERROR(IF(OR(HLOOKUP($A205,'Z-scores'!$C$2:$RO$15,7,FALSE)&gt;3,HLOOKUP($A205,'Z-scores'!$C$2:$RO$15,7,FALSE)&lt;-3),"",'Total-corrected counts'!I205),"")</f>
        <v/>
      </c>
      <c r="J205" s="14" t="str">
        <f>IFERROR(IF(OR(HLOOKUP($A205,'Z-scores'!$C$2:$RO$15,8,FALSE)&gt;3,HLOOKUP($A205,'Z-scores'!$C$2:$RO$15,8,FALSE)&lt;-3),"",'Total-corrected counts'!J205),"")</f>
        <v/>
      </c>
      <c r="K205" s="14" t="str">
        <f>IFERROR(IF(OR(HLOOKUP($A205,'Z-scores'!$C$2:$RO$15,9,FALSE)&gt;3,HLOOKUP($A205,'Z-scores'!$C$2:$RO$15,9,FALSE)&lt;-3),"",'Total-corrected counts'!K205),"")</f>
        <v/>
      </c>
      <c r="L205" s="14" t="str">
        <f>IFERROR(IF(OR(HLOOKUP($A205,'Z-scores'!$C$2:$RO$15,10,FALSE)&gt;3,HLOOKUP($A205,'Z-scores'!$C$2:$RO$15,10,FALSE)&lt;-3),"",'Total-corrected counts'!L205),"")</f>
        <v/>
      </c>
      <c r="M205" s="14" t="str">
        <f>IFERROR(IF(OR(HLOOKUP($A205,'Z-scores'!$C$2:$RO$15,11,FALSE)&gt;3,HLOOKUP($A205,'Z-scores'!$C$2:$RO$15,11,FALSE)&lt;-3),"",'Total-corrected counts'!M205),"")</f>
        <v/>
      </c>
      <c r="N205" s="14" t="str">
        <f>IFERROR(IF(OR(HLOOKUP($A205,'Z-scores'!$C$2:$RO$15,12,FALSE)&gt;3,HLOOKUP($A205,'Z-scores'!$C$2:$RO$15,12,FALSE)&lt;-3),"",'Total-corrected counts'!N205),"")</f>
        <v/>
      </c>
      <c r="O205" s="14" t="str">
        <f>IFERROR(IF(OR(HLOOKUP($A205,'Z-scores'!$C$2:$RO$15,13,FALSE)&gt;3,HLOOKUP($A205,'Z-scores'!$C$2:$RO$15,13,FALSE)&lt;-3),"",'Total-corrected counts'!O205),"")</f>
        <v/>
      </c>
      <c r="P205" s="14" t="str">
        <f>IFERROR(IF(OR(HLOOKUP($A205,'Z-scores'!$C$2:$RO$15,14,FALSE)&gt;3,HLOOKUP($A205,'Z-scores'!$C$2:$RO$15,14,FALSE)&lt;-3),"",'Total-corrected counts'!P205),"")</f>
        <v/>
      </c>
      <c r="Q205">
        <f t="shared" si="12"/>
        <v>1</v>
      </c>
      <c r="R205">
        <f>SUMIFS(Tabel132[Cluster],Tabel132[ID],'Total-corrected counts Z&lt;3'!A205)</f>
        <v>96</v>
      </c>
      <c r="S205" t="str">
        <f t="shared" si="13"/>
        <v/>
      </c>
      <c r="T205" t="str">
        <f t="shared" si="14"/>
        <v/>
      </c>
      <c r="U205" t="str">
        <f t="shared" si="15"/>
        <v/>
      </c>
    </row>
    <row r="206" spans="1:21" x14ac:dyDescent="0.25">
      <c r="A206">
        <v>210</v>
      </c>
      <c r="B206" t="s">
        <v>86</v>
      </c>
      <c r="C206">
        <v>74700</v>
      </c>
      <c r="D206">
        <v>331</v>
      </c>
      <c r="E206" s="14">
        <f>IFERROR(IF(OR(HLOOKUP($A206,'Z-scores'!$C$2:$RO$15,3,FALSE)&gt;3,HLOOKUP($A206,'Z-scores'!$C$2:$RO$15,3,FALSE)&lt;-3),"",'Total-corrected counts'!E206),"")</f>
        <v>0</v>
      </c>
      <c r="F206" s="14">
        <f>IFERROR(IF(OR(HLOOKUP($A206,'Z-scores'!$C$2:$RO$15,4,FALSE)&gt;3,HLOOKUP($A206,'Z-scores'!$C$2:$RO$15,4,FALSE)&lt;-3),"",'Total-corrected counts'!F206),"")</f>
        <v>1.3951106950580994E-2</v>
      </c>
      <c r="G206" s="14">
        <f>IFERROR(IF(OR(HLOOKUP($A206,'Z-scores'!$C$2:$RO$15,5,FALSE)&gt;3,HLOOKUP($A206,'Z-scores'!$C$2:$RO$15,5,FALSE)&lt;-3),"",'Total-corrected counts'!G206),"")</f>
        <v>0</v>
      </c>
      <c r="H206" s="14">
        <f>IFERROR(IF(OR(HLOOKUP($A206,'Z-scores'!$C$2:$RO$15,6,FALSE)&gt;3,HLOOKUP($A206,'Z-scores'!$C$2:$RO$15,6,FALSE)&lt;-3),"",'Total-corrected counts'!H206),"")</f>
        <v>0.30519510741723299</v>
      </c>
      <c r="I206" s="14">
        <f>IFERROR(IF(OR(HLOOKUP($A206,'Z-scores'!$C$2:$RO$15,7,FALSE)&gt;3,HLOOKUP($A206,'Z-scores'!$C$2:$RO$15,7,FALSE)&lt;-3),"",'Total-corrected counts'!I206),"")</f>
        <v>0</v>
      </c>
      <c r="J206" s="14">
        <f>IFERROR(IF(OR(HLOOKUP($A206,'Z-scores'!$C$2:$RO$15,8,FALSE)&gt;3,HLOOKUP($A206,'Z-scores'!$C$2:$RO$15,8,FALSE)&lt;-3),"",'Total-corrected counts'!J206),"")</f>
        <v>0</v>
      </c>
      <c r="K206" s="14">
        <f>IFERROR(IF(OR(HLOOKUP($A206,'Z-scores'!$C$2:$RO$15,9,FALSE)&gt;3,HLOOKUP($A206,'Z-scores'!$C$2:$RO$15,9,FALSE)&lt;-3),"",'Total-corrected counts'!K206),"")</f>
        <v>0.15538456974718928</v>
      </c>
      <c r="L206" s="14">
        <f>IFERROR(IF(OR(HLOOKUP($A206,'Z-scores'!$C$2:$RO$15,10,FALSE)&gt;3,HLOOKUP($A206,'Z-scores'!$C$2:$RO$15,10,FALSE)&lt;-3),"",'Total-corrected counts'!L206),"")</f>
        <v>0</v>
      </c>
      <c r="M206" s="14">
        <f>IFERROR(IF(OR(HLOOKUP($A206,'Z-scores'!$C$2:$RO$15,11,FALSE)&gt;3,HLOOKUP($A206,'Z-scores'!$C$2:$RO$15,11,FALSE)&lt;-3),"",'Total-corrected counts'!M206),"")</f>
        <v>8.1776345783100515E-2</v>
      </c>
      <c r="N206" s="14">
        <f>IFERROR(IF(OR(HLOOKUP($A206,'Z-scores'!$C$2:$RO$15,12,FALSE)&gt;3,HLOOKUP($A206,'Z-scores'!$C$2:$RO$15,12,FALSE)&lt;-3),"",'Total-corrected counts'!N206),"")</f>
        <v>1.7075190601815091E-2</v>
      </c>
      <c r="O206" s="14">
        <f>IFERROR(IF(OR(HLOOKUP($A206,'Z-scores'!$C$2:$RO$15,13,FALSE)&gt;3,HLOOKUP($A206,'Z-scores'!$C$2:$RO$15,13,FALSE)&lt;-3),"",'Total-corrected counts'!O206),"")</f>
        <v>4.6896616409126082E-2</v>
      </c>
      <c r="P206" s="14">
        <f>IFERROR(IF(OR(HLOOKUP($A206,'Z-scores'!$C$2:$RO$15,14,FALSE)&gt;3,HLOOKUP($A206,'Z-scores'!$C$2:$RO$15,14,FALSE)&lt;-3),"",'Total-corrected counts'!P206),"")</f>
        <v>0</v>
      </c>
      <c r="Q206">
        <f t="shared" si="12"/>
        <v>1</v>
      </c>
      <c r="R206">
        <f>SUMIFS(Tabel132[Cluster],Tabel132[ID],'Total-corrected counts Z&lt;3'!A206)</f>
        <v>84</v>
      </c>
      <c r="S206">
        <f t="shared" si="13"/>
        <v>0.50308448039350528</v>
      </c>
      <c r="T206">
        <f t="shared" si="14"/>
        <v>6.7790112016429038E-2</v>
      </c>
      <c r="U206">
        <f t="shared" si="15"/>
        <v>2.9149630558808336E-2</v>
      </c>
    </row>
    <row r="207" spans="1:21" x14ac:dyDescent="0.25">
      <c r="A207">
        <v>211</v>
      </c>
      <c r="B207" t="s">
        <v>87</v>
      </c>
      <c r="C207">
        <v>19100</v>
      </c>
      <c r="D207">
        <v>39</v>
      </c>
      <c r="E207" s="14">
        <f>IFERROR(IF(OR(HLOOKUP($A207,'Z-scores'!$C$2:$RO$15,3,FALSE)&gt;3,HLOOKUP($A207,'Z-scores'!$C$2:$RO$15,3,FALSE)&lt;-3),"",'Total-corrected counts'!E207),"")</f>
        <v>5.810210631755823E-2</v>
      </c>
      <c r="F207" s="14">
        <f>IFERROR(IF(OR(HLOOKUP($A207,'Z-scores'!$C$2:$RO$15,4,FALSE)&gt;3,HLOOKUP($A207,'Z-scores'!$C$2:$RO$15,4,FALSE)&lt;-3),"",'Total-corrected counts'!F207),"")</f>
        <v>19.280429805702934</v>
      </c>
      <c r="G207" s="14">
        <f>IFERROR(IF(OR(HLOOKUP($A207,'Z-scores'!$C$2:$RO$15,5,FALSE)&gt;3,HLOOKUP($A207,'Z-scores'!$C$2:$RO$15,5,FALSE)&lt;-3),"",'Total-corrected counts'!G207),"")</f>
        <v>1.7500156251395103</v>
      </c>
      <c r="H207" s="14">
        <f>IFERROR(IF(OR(HLOOKUP($A207,'Z-scores'!$C$2:$RO$15,6,FALSE)&gt;3,HLOOKUP($A207,'Z-scores'!$C$2:$RO$15,6,FALSE)&lt;-3),"",'Total-corrected counts'!H207),"")</f>
        <v>2.4339309816524328</v>
      </c>
      <c r="I207" s="14">
        <f>IFERROR(IF(OR(HLOOKUP($A207,'Z-scores'!$C$2:$RO$15,7,FALSE)&gt;3,HLOOKUP($A207,'Z-scores'!$C$2:$RO$15,7,FALSE)&lt;-3),"",'Total-corrected counts'!I207),"")</f>
        <v>0.82597455751803273</v>
      </c>
      <c r="J207" s="14">
        <f>IFERROR(IF(OR(HLOOKUP($A207,'Z-scores'!$C$2:$RO$15,8,FALSE)&gt;3,HLOOKUP($A207,'Z-scores'!$C$2:$RO$15,8,FALSE)&lt;-3),"",'Total-corrected counts'!J207),"")</f>
        <v>25.113619576457502</v>
      </c>
      <c r="K207" s="14">
        <f>IFERROR(IF(OR(HLOOKUP($A207,'Z-scores'!$C$2:$RO$15,9,FALSE)&gt;3,HLOOKUP($A207,'Z-scores'!$C$2:$RO$15,9,FALSE)&lt;-3),"",'Total-corrected counts'!K207),"")</f>
        <v>8.4755219862103257E-2</v>
      </c>
      <c r="L207" s="14">
        <f>IFERROR(IF(OR(HLOOKUP($A207,'Z-scores'!$C$2:$RO$15,10,FALSE)&gt;3,HLOOKUP($A207,'Z-scores'!$C$2:$RO$15,10,FALSE)&lt;-3),"",'Total-corrected counts'!L207),"")</f>
        <v>2.8217557367301898</v>
      </c>
      <c r="M207" s="14">
        <f>IFERROR(IF(OR(HLOOKUP($A207,'Z-scores'!$C$2:$RO$15,11,FALSE)&gt;3,HLOOKUP($A207,'Z-scores'!$C$2:$RO$15,11,FALSE)&lt;-3),"",'Total-corrected counts'!M207),"")</f>
        <v>3.1688333990951452</v>
      </c>
      <c r="N207" s="14">
        <f>IFERROR(IF(OR(HLOOKUP($A207,'Z-scores'!$C$2:$RO$15,12,FALSE)&gt;3,HLOOKUP($A207,'Z-scores'!$C$2:$RO$15,12,FALSE)&lt;-3),"",'Total-corrected counts'!N207),"")</f>
        <v>23.657676578814812</v>
      </c>
      <c r="O207" s="14">
        <f>IFERROR(IF(OR(HLOOKUP($A207,'Z-scores'!$C$2:$RO$15,13,FALSE)&gt;3,HLOOKUP($A207,'Z-scores'!$C$2:$RO$15,13,FALSE)&lt;-3),"",'Total-corrected counts'!O207),"")</f>
        <v>15.410228152038831</v>
      </c>
      <c r="P207" s="14">
        <f>IFERROR(IF(OR(HLOOKUP($A207,'Z-scores'!$C$2:$RO$15,14,FALSE)&gt;3,HLOOKUP($A207,'Z-scores'!$C$2:$RO$15,14,FALSE)&lt;-3),"",'Total-corrected counts'!P207),"")</f>
        <v>0.47393451318722785</v>
      </c>
      <c r="Q207">
        <f t="shared" si="12"/>
        <v>1</v>
      </c>
      <c r="R207">
        <f>SUMIFS(Tabel132[Cluster],Tabel132[ID],'Total-corrected counts Z&lt;3'!A207)</f>
        <v>23</v>
      </c>
      <c r="S207">
        <f t="shared" si="13"/>
        <v>0.7437260716868479</v>
      </c>
      <c r="T207">
        <f t="shared" si="14"/>
        <v>7.0781182675214396</v>
      </c>
      <c r="U207">
        <f t="shared" si="15"/>
        <v>9.1064856759732429</v>
      </c>
    </row>
    <row r="208" spans="1:21" x14ac:dyDescent="0.25">
      <c r="A208">
        <v>212</v>
      </c>
      <c r="B208" t="s">
        <v>628</v>
      </c>
      <c r="C208">
        <v>30100</v>
      </c>
      <c r="D208">
        <v>507</v>
      </c>
      <c r="E208" s="14" t="str">
        <f>IFERROR(IF(OR(HLOOKUP($A208,'Z-scores'!$C$2:$RO$15,3,FALSE)&gt;3,HLOOKUP($A208,'Z-scores'!$C$2:$RO$15,3,FALSE)&lt;-3),"",'Total-corrected counts'!E208),"")</f>
        <v/>
      </c>
      <c r="F208" s="14" t="str">
        <f>IFERROR(IF(OR(HLOOKUP($A208,'Z-scores'!$C$2:$RO$15,4,FALSE)&gt;3,HLOOKUP($A208,'Z-scores'!$C$2:$RO$15,4,FALSE)&lt;-3),"",'Total-corrected counts'!F208),"")</f>
        <v/>
      </c>
      <c r="G208" s="14" t="str">
        <f>IFERROR(IF(OR(HLOOKUP($A208,'Z-scores'!$C$2:$RO$15,5,FALSE)&gt;3,HLOOKUP($A208,'Z-scores'!$C$2:$RO$15,5,FALSE)&lt;-3),"",'Total-corrected counts'!G208),"")</f>
        <v/>
      </c>
      <c r="H208" s="14" t="str">
        <f>IFERROR(IF(OR(HLOOKUP($A208,'Z-scores'!$C$2:$RO$15,6,FALSE)&gt;3,HLOOKUP($A208,'Z-scores'!$C$2:$RO$15,6,FALSE)&lt;-3),"",'Total-corrected counts'!H208),"")</f>
        <v/>
      </c>
      <c r="I208" s="14" t="str">
        <f>IFERROR(IF(OR(HLOOKUP($A208,'Z-scores'!$C$2:$RO$15,7,FALSE)&gt;3,HLOOKUP($A208,'Z-scores'!$C$2:$RO$15,7,FALSE)&lt;-3),"",'Total-corrected counts'!I208),"")</f>
        <v/>
      </c>
      <c r="J208" s="14" t="str">
        <f>IFERROR(IF(OR(HLOOKUP($A208,'Z-scores'!$C$2:$RO$15,8,FALSE)&gt;3,HLOOKUP($A208,'Z-scores'!$C$2:$RO$15,8,FALSE)&lt;-3),"",'Total-corrected counts'!J208),"")</f>
        <v/>
      </c>
      <c r="K208" s="14" t="str">
        <f>IFERROR(IF(OR(HLOOKUP($A208,'Z-scores'!$C$2:$RO$15,9,FALSE)&gt;3,HLOOKUP($A208,'Z-scores'!$C$2:$RO$15,9,FALSE)&lt;-3),"",'Total-corrected counts'!K208),"")</f>
        <v/>
      </c>
      <c r="L208" s="14" t="str">
        <f>IFERROR(IF(OR(HLOOKUP($A208,'Z-scores'!$C$2:$RO$15,10,FALSE)&gt;3,HLOOKUP($A208,'Z-scores'!$C$2:$RO$15,10,FALSE)&lt;-3),"",'Total-corrected counts'!L208),"")</f>
        <v/>
      </c>
      <c r="M208" s="14" t="str">
        <f>IFERROR(IF(OR(HLOOKUP($A208,'Z-scores'!$C$2:$RO$15,11,FALSE)&gt;3,HLOOKUP($A208,'Z-scores'!$C$2:$RO$15,11,FALSE)&lt;-3),"",'Total-corrected counts'!M208),"")</f>
        <v/>
      </c>
      <c r="N208" s="14" t="str">
        <f>IFERROR(IF(OR(HLOOKUP($A208,'Z-scores'!$C$2:$RO$15,12,FALSE)&gt;3,HLOOKUP($A208,'Z-scores'!$C$2:$RO$15,12,FALSE)&lt;-3),"",'Total-corrected counts'!N208),"")</f>
        <v/>
      </c>
      <c r="O208" s="14" t="str">
        <f>IFERROR(IF(OR(HLOOKUP($A208,'Z-scores'!$C$2:$RO$15,13,FALSE)&gt;3,HLOOKUP($A208,'Z-scores'!$C$2:$RO$15,13,FALSE)&lt;-3),"",'Total-corrected counts'!O208),"")</f>
        <v/>
      </c>
      <c r="P208" s="14" t="str">
        <f>IFERROR(IF(OR(HLOOKUP($A208,'Z-scores'!$C$2:$RO$15,14,FALSE)&gt;3,HLOOKUP($A208,'Z-scores'!$C$2:$RO$15,14,FALSE)&lt;-3),"",'Total-corrected counts'!P208),"")</f>
        <v/>
      </c>
      <c r="Q208">
        <f t="shared" si="12"/>
        <v>1</v>
      </c>
      <c r="R208">
        <f>SUMIFS(Tabel132[Cluster],Tabel132[ID],'Total-corrected counts Z&lt;3'!A208)</f>
        <v>39</v>
      </c>
      <c r="S208" t="str">
        <f t="shared" si="13"/>
        <v/>
      </c>
      <c r="T208" t="str">
        <f t="shared" si="14"/>
        <v/>
      </c>
      <c r="U208" t="str">
        <f t="shared" si="15"/>
        <v/>
      </c>
    </row>
    <row r="209" spans="1:21" x14ac:dyDescent="0.25">
      <c r="A209">
        <v>213</v>
      </c>
      <c r="B209" t="s">
        <v>629</v>
      </c>
      <c r="C209">
        <v>110300</v>
      </c>
      <c r="D209">
        <v>855</v>
      </c>
      <c r="E209" s="14" t="str">
        <f>IFERROR(IF(OR(HLOOKUP($A209,'Z-scores'!$C$2:$RO$15,3,FALSE)&gt;3,HLOOKUP($A209,'Z-scores'!$C$2:$RO$15,3,FALSE)&lt;-3),"",'Total-corrected counts'!E209),"")</f>
        <v/>
      </c>
      <c r="F209" s="14" t="str">
        <f>IFERROR(IF(OR(HLOOKUP($A209,'Z-scores'!$C$2:$RO$15,4,FALSE)&gt;3,HLOOKUP($A209,'Z-scores'!$C$2:$RO$15,4,FALSE)&lt;-3),"",'Total-corrected counts'!F209),"")</f>
        <v/>
      </c>
      <c r="G209" s="14" t="str">
        <f>IFERROR(IF(OR(HLOOKUP($A209,'Z-scores'!$C$2:$RO$15,5,FALSE)&gt;3,HLOOKUP($A209,'Z-scores'!$C$2:$RO$15,5,FALSE)&lt;-3),"",'Total-corrected counts'!G209),"")</f>
        <v/>
      </c>
      <c r="H209" s="14" t="str">
        <f>IFERROR(IF(OR(HLOOKUP($A209,'Z-scores'!$C$2:$RO$15,6,FALSE)&gt;3,HLOOKUP($A209,'Z-scores'!$C$2:$RO$15,6,FALSE)&lt;-3),"",'Total-corrected counts'!H209),"")</f>
        <v/>
      </c>
      <c r="I209" s="14" t="str">
        <f>IFERROR(IF(OR(HLOOKUP($A209,'Z-scores'!$C$2:$RO$15,7,FALSE)&gt;3,HLOOKUP($A209,'Z-scores'!$C$2:$RO$15,7,FALSE)&lt;-3),"",'Total-corrected counts'!I209),"")</f>
        <v/>
      </c>
      <c r="J209" s="14" t="str">
        <f>IFERROR(IF(OR(HLOOKUP($A209,'Z-scores'!$C$2:$RO$15,8,FALSE)&gt;3,HLOOKUP($A209,'Z-scores'!$C$2:$RO$15,8,FALSE)&lt;-3),"",'Total-corrected counts'!J209),"")</f>
        <v/>
      </c>
      <c r="K209" s="14" t="str">
        <f>IFERROR(IF(OR(HLOOKUP($A209,'Z-scores'!$C$2:$RO$15,9,FALSE)&gt;3,HLOOKUP($A209,'Z-scores'!$C$2:$RO$15,9,FALSE)&lt;-3),"",'Total-corrected counts'!K209),"")</f>
        <v/>
      </c>
      <c r="L209" s="14" t="str">
        <f>IFERROR(IF(OR(HLOOKUP($A209,'Z-scores'!$C$2:$RO$15,10,FALSE)&gt;3,HLOOKUP($A209,'Z-scores'!$C$2:$RO$15,10,FALSE)&lt;-3),"",'Total-corrected counts'!L209),"")</f>
        <v/>
      </c>
      <c r="M209" s="14" t="str">
        <f>IFERROR(IF(OR(HLOOKUP($A209,'Z-scores'!$C$2:$RO$15,11,FALSE)&gt;3,HLOOKUP($A209,'Z-scores'!$C$2:$RO$15,11,FALSE)&lt;-3),"",'Total-corrected counts'!M209),"")</f>
        <v/>
      </c>
      <c r="N209" s="14" t="str">
        <f>IFERROR(IF(OR(HLOOKUP($A209,'Z-scores'!$C$2:$RO$15,12,FALSE)&gt;3,HLOOKUP($A209,'Z-scores'!$C$2:$RO$15,12,FALSE)&lt;-3),"",'Total-corrected counts'!N209),"")</f>
        <v/>
      </c>
      <c r="O209" s="14" t="str">
        <f>IFERROR(IF(OR(HLOOKUP($A209,'Z-scores'!$C$2:$RO$15,13,FALSE)&gt;3,HLOOKUP($A209,'Z-scores'!$C$2:$RO$15,13,FALSE)&lt;-3),"",'Total-corrected counts'!O209),"")</f>
        <v/>
      </c>
      <c r="P209" s="14" t="str">
        <f>IFERROR(IF(OR(HLOOKUP($A209,'Z-scores'!$C$2:$RO$15,14,FALSE)&gt;3,HLOOKUP($A209,'Z-scores'!$C$2:$RO$15,14,FALSE)&lt;-3),"",'Total-corrected counts'!P209),"")</f>
        <v/>
      </c>
      <c r="Q209">
        <f t="shared" si="12"/>
        <v>1</v>
      </c>
      <c r="R209">
        <f>SUMIFS(Tabel132[Cluster],Tabel132[ID],'Total-corrected counts Z&lt;3'!A209)</f>
        <v>0</v>
      </c>
      <c r="S209" t="str">
        <f t="shared" si="13"/>
        <v/>
      </c>
      <c r="T209" t="str">
        <f t="shared" si="14"/>
        <v/>
      </c>
      <c r="U209" t="str">
        <f t="shared" si="15"/>
        <v/>
      </c>
    </row>
    <row r="210" spans="1:21" x14ac:dyDescent="0.25">
      <c r="A210">
        <v>214</v>
      </c>
      <c r="B210" t="s">
        <v>88</v>
      </c>
      <c r="C210">
        <v>82700</v>
      </c>
      <c r="D210">
        <v>323</v>
      </c>
      <c r="E210" s="14">
        <f>IFERROR(IF(OR(HLOOKUP($A210,'Z-scores'!$C$2:$RO$15,3,FALSE)&gt;3,HLOOKUP($A210,'Z-scores'!$C$2:$RO$15,3,FALSE)&lt;-3),"",'Total-corrected counts'!E210),"")</f>
        <v>42.507500981925595</v>
      </c>
      <c r="F210" s="14">
        <f>IFERROR(IF(OR(HLOOKUP($A210,'Z-scores'!$C$2:$RO$15,4,FALSE)&gt;3,HLOOKUP($A210,'Z-scores'!$C$2:$RO$15,4,FALSE)&lt;-3),"",'Total-corrected counts'!F210),"")</f>
        <v>0.20926660425871491</v>
      </c>
      <c r="G210" s="14">
        <f>IFERROR(IF(OR(HLOOKUP($A210,'Z-scores'!$C$2:$RO$15,5,FALSE)&gt;3,HLOOKUP($A210,'Z-scores'!$C$2:$RO$15,5,FALSE)&lt;-3),"",'Total-corrected counts'!G210),"")</f>
        <v>0</v>
      </c>
      <c r="H210" s="14">
        <f>IFERROR(IF(OR(HLOOKUP($A210,'Z-scores'!$C$2:$RO$15,6,FALSE)&gt;3,HLOOKUP($A210,'Z-scores'!$C$2:$RO$15,6,FALSE)&lt;-3),"",'Total-corrected counts'!H210),"")</f>
        <v>13.672740812292039</v>
      </c>
      <c r="I210" s="14">
        <f>IFERROR(IF(OR(HLOOKUP($A210,'Z-scores'!$C$2:$RO$15,7,FALSE)&gt;3,HLOOKUP($A210,'Z-scores'!$C$2:$RO$15,7,FALSE)&lt;-3),"",'Total-corrected counts'!I210),"")</f>
        <v>20.180900756074919</v>
      </c>
      <c r="J210" s="14">
        <f>IFERROR(IF(OR(HLOOKUP($A210,'Z-scores'!$C$2:$RO$15,8,FALSE)&gt;3,HLOOKUP($A210,'Z-scores'!$C$2:$RO$15,8,FALSE)&lt;-3),"",'Total-corrected counts'!J210),"")</f>
        <v>1.6293438306525196</v>
      </c>
      <c r="K210" s="14">
        <f>IFERROR(IF(OR(HLOOKUP($A210,'Z-scores'!$C$2:$RO$15,9,FALSE)&gt;3,HLOOKUP($A210,'Z-scores'!$C$2:$RO$15,9,FALSE)&lt;-3),"",'Total-corrected counts'!K210),"")</f>
        <v>48.592992720939201</v>
      </c>
      <c r="L210" s="14">
        <f>IFERROR(IF(OR(HLOOKUP($A210,'Z-scores'!$C$2:$RO$15,10,FALSE)&gt;3,HLOOKUP($A210,'Z-scores'!$C$2:$RO$15,10,FALSE)&lt;-3),"",'Total-corrected counts'!L210),"")</f>
        <v>0</v>
      </c>
      <c r="M210" s="14">
        <f>IFERROR(IF(OR(HLOOKUP($A210,'Z-scores'!$C$2:$RO$15,11,FALSE)&gt;3,HLOOKUP($A210,'Z-scores'!$C$2:$RO$15,11,FALSE)&lt;-3),"",'Total-corrected counts'!M210),"")</f>
        <v>0.32710538313240206</v>
      </c>
      <c r="N210" s="14">
        <f>IFERROR(IF(OR(HLOOKUP($A210,'Z-scores'!$C$2:$RO$15,12,FALSE)&gt;3,HLOOKUP($A210,'Z-scores'!$C$2:$RO$15,12,FALSE)&lt;-3),"",'Total-corrected counts'!N210),"")</f>
        <v>30.684117511461722</v>
      </c>
      <c r="O210" s="14">
        <f>IFERROR(IF(OR(HLOOKUP($A210,'Z-scores'!$C$2:$RO$15,13,FALSE)&gt;3,HLOOKUP($A210,'Z-scores'!$C$2:$RO$15,13,FALSE)&lt;-3),"",'Total-corrected counts'!O210),"")</f>
        <v>6.6124229136867774</v>
      </c>
      <c r="P210" s="14">
        <f>IFERROR(IF(OR(HLOOKUP($A210,'Z-scores'!$C$2:$RO$15,14,FALSE)&gt;3,HLOOKUP($A210,'Z-scores'!$C$2:$RO$15,14,FALSE)&lt;-3),"",'Total-corrected counts'!P210),"")</f>
        <v>60.845900193037174</v>
      </c>
      <c r="Q210">
        <f t="shared" si="12"/>
        <v>1</v>
      </c>
      <c r="R210">
        <f>SUMIFS(Tabel132[Cluster],Tabel132[ID],'Total-corrected counts Z&lt;3'!A210)</f>
        <v>91</v>
      </c>
      <c r="S210">
        <f t="shared" si="13"/>
        <v>0.90825740926518761</v>
      </c>
      <c r="T210">
        <f t="shared" si="14"/>
        <v>18.113249386591857</v>
      </c>
      <c r="U210">
        <f t="shared" si="15"/>
        <v>19.693909200263612</v>
      </c>
    </row>
    <row r="211" spans="1:21" x14ac:dyDescent="0.25">
      <c r="A211">
        <v>215</v>
      </c>
      <c r="B211" t="s">
        <v>89</v>
      </c>
      <c r="C211">
        <v>82000</v>
      </c>
      <c r="D211">
        <v>1100</v>
      </c>
      <c r="E211" s="14">
        <f>IFERROR(IF(OR(HLOOKUP($A211,'Z-scores'!$C$2:$RO$15,3,FALSE)&gt;3,HLOOKUP($A211,'Z-scores'!$C$2:$RO$15,3,FALSE)&lt;-3),"",'Total-corrected counts'!E211),"")</f>
        <v>85.061483648905238</v>
      </c>
      <c r="F211" s="14">
        <f>IFERROR(IF(OR(HLOOKUP($A211,'Z-scores'!$C$2:$RO$15,4,FALSE)&gt;3,HLOOKUP($A211,'Z-scores'!$C$2:$RO$15,4,FALSE)&lt;-3),"",'Total-corrected counts'!F211),"")</f>
        <v>50.879687048768886</v>
      </c>
      <c r="G211" s="14">
        <f>IFERROR(IF(OR(HLOOKUP($A211,'Z-scores'!$C$2:$RO$15,5,FALSE)&gt;3,HLOOKUP($A211,'Z-scores'!$C$2:$RO$15,5,FALSE)&lt;-3),"",'Total-corrected counts'!G211),"")</f>
        <v>3.3393155296029429</v>
      </c>
      <c r="H211" s="14">
        <f>IFERROR(IF(OR(HLOOKUP($A211,'Z-scores'!$C$2:$RO$15,6,FALSE)&gt;3,HLOOKUP($A211,'Z-scores'!$C$2:$RO$15,6,FALSE)&lt;-3),"",'Total-corrected counts'!H211),"")</f>
        <v>110.32803133132973</v>
      </c>
      <c r="I211" s="14">
        <f>IFERROR(IF(OR(HLOOKUP($A211,'Z-scores'!$C$2:$RO$15,7,FALSE)&gt;3,HLOOKUP($A211,'Z-scores'!$C$2:$RO$15,7,FALSE)&lt;-3),"",'Total-corrected counts'!I211),"")</f>
        <v>69.320222939162662</v>
      </c>
      <c r="J211" s="14">
        <f>IFERROR(IF(OR(HLOOKUP($A211,'Z-scores'!$C$2:$RO$15,8,FALSE)&gt;3,HLOOKUP($A211,'Z-scores'!$C$2:$RO$15,8,FALSE)&lt;-3),"",'Total-corrected counts'!J211),"")</f>
        <v>24.744301641509598</v>
      </c>
      <c r="K211" s="14">
        <f>IFERROR(IF(OR(HLOOKUP($A211,'Z-scores'!$C$2:$RO$15,9,FALSE)&gt;3,HLOOKUP($A211,'Z-scores'!$C$2:$RO$15,9,FALSE)&lt;-3),"",'Total-corrected counts'!K211),"")</f>
        <v>111.52374346855088</v>
      </c>
      <c r="L211" s="14">
        <f>IFERROR(IF(OR(HLOOKUP($A211,'Z-scores'!$C$2:$RO$15,10,FALSE)&gt;3,HLOOKUP($A211,'Z-scores'!$C$2:$RO$15,10,FALSE)&lt;-3),"",'Total-corrected counts'!L211),"")</f>
        <v>13.22194116639289</v>
      </c>
      <c r="M211" s="14">
        <f>IFERROR(IF(OR(HLOOKUP($A211,'Z-scores'!$C$2:$RO$15,11,FALSE)&gt;3,HLOOKUP($A211,'Z-scores'!$C$2:$RO$15,11,FALSE)&lt;-3),"",'Total-corrected counts'!M211),"")</f>
        <v>10.32426365511644</v>
      </c>
      <c r="N211" s="14">
        <f>IFERROR(IF(OR(HLOOKUP($A211,'Z-scores'!$C$2:$RO$15,12,FALSE)&gt;3,HLOOKUP($A211,'Z-scores'!$C$2:$RO$15,12,FALSE)&lt;-3),"",'Total-corrected counts'!N211),"")</f>
        <v>88.150671481870418</v>
      </c>
      <c r="O211" s="14">
        <f>IFERROR(IF(OR(HLOOKUP($A211,'Z-scores'!$C$2:$RO$15,13,FALSE)&gt;3,HLOOKUP($A211,'Z-scores'!$C$2:$RO$15,13,FALSE)&lt;-3),"",'Total-corrected counts'!O211),"")</f>
        <v>41.784885220531336</v>
      </c>
      <c r="P211" s="14">
        <f>IFERROR(IF(OR(HLOOKUP($A211,'Z-scores'!$C$2:$RO$15,14,FALSE)&gt;3,HLOOKUP($A211,'Z-scores'!$C$2:$RO$15,14,FALSE)&lt;-3),"",'Total-corrected counts'!P211),"")</f>
        <v>84.67933773120258</v>
      </c>
      <c r="Q211">
        <f t="shared" si="12"/>
        <v>1</v>
      </c>
      <c r="R211">
        <f>SUMIFS(Tabel132[Cluster],Tabel132[ID],'Total-corrected counts Z&lt;3'!A211)</f>
        <v>91</v>
      </c>
      <c r="S211">
        <f t="shared" si="13"/>
        <v>0.47319982775081226</v>
      </c>
      <c r="T211">
        <f t="shared" si="14"/>
        <v>65.028112229689995</v>
      </c>
      <c r="U211">
        <f t="shared" si="15"/>
        <v>47.632219851022725</v>
      </c>
    </row>
    <row r="212" spans="1:21" x14ac:dyDescent="0.25">
      <c r="A212">
        <v>216</v>
      </c>
      <c r="B212" t="s">
        <v>630</v>
      </c>
      <c r="C212">
        <v>35500</v>
      </c>
      <c r="D212">
        <v>655</v>
      </c>
      <c r="E212" s="14" t="str">
        <f>IFERROR(IF(OR(HLOOKUP($A212,'Z-scores'!$C$2:$RO$15,3,FALSE)&gt;3,HLOOKUP($A212,'Z-scores'!$C$2:$RO$15,3,FALSE)&lt;-3),"",'Total-corrected counts'!E212),"")</f>
        <v/>
      </c>
      <c r="F212" s="14" t="str">
        <f>IFERROR(IF(OR(HLOOKUP($A212,'Z-scores'!$C$2:$RO$15,4,FALSE)&gt;3,HLOOKUP($A212,'Z-scores'!$C$2:$RO$15,4,FALSE)&lt;-3),"",'Total-corrected counts'!F212),"")</f>
        <v/>
      </c>
      <c r="G212" s="14" t="str">
        <f>IFERROR(IF(OR(HLOOKUP($A212,'Z-scores'!$C$2:$RO$15,5,FALSE)&gt;3,HLOOKUP($A212,'Z-scores'!$C$2:$RO$15,5,FALSE)&lt;-3),"",'Total-corrected counts'!G212),"")</f>
        <v/>
      </c>
      <c r="H212" s="14" t="str">
        <f>IFERROR(IF(OR(HLOOKUP($A212,'Z-scores'!$C$2:$RO$15,6,FALSE)&gt;3,HLOOKUP($A212,'Z-scores'!$C$2:$RO$15,6,FALSE)&lt;-3),"",'Total-corrected counts'!H212),"")</f>
        <v/>
      </c>
      <c r="I212" s="14" t="str">
        <f>IFERROR(IF(OR(HLOOKUP($A212,'Z-scores'!$C$2:$RO$15,7,FALSE)&gt;3,HLOOKUP($A212,'Z-scores'!$C$2:$RO$15,7,FALSE)&lt;-3),"",'Total-corrected counts'!I212),"")</f>
        <v/>
      </c>
      <c r="J212" s="14" t="str">
        <f>IFERROR(IF(OR(HLOOKUP($A212,'Z-scores'!$C$2:$RO$15,8,FALSE)&gt;3,HLOOKUP($A212,'Z-scores'!$C$2:$RO$15,8,FALSE)&lt;-3),"",'Total-corrected counts'!J212),"")</f>
        <v/>
      </c>
      <c r="K212" s="14" t="str">
        <f>IFERROR(IF(OR(HLOOKUP($A212,'Z-scores'!$C$2:$RO$15,9,FALSE)&gt;3,HLOOKUP($A212,'Z-scores'!$C$2:$RO$15,9,FALSE)&lt;-3),"",'Total-corrected counts'!K212),"")</f>
        <v/>
      </c>
      <c r="L212" s="14" t="str">
        <f>IFERROR(IF(OR(HLOOKUP($A212,'Z-scores'!$C$2:$RO$15,10,FALSE)&gt;3,HLOOKUP($A212,'Z-scores'!$C$2:$RO$15,10,FALSE)&lt;-3),"",'Total-corrected counts'!L212),"")</f>
        <v/>
      </c>
      <c r="M212" s="14" t="str">
        <f>IFERROR(IF(OR(HLOOKUP($A212,'Z-scores'!$C$2:$RO$15,11,FALSE)&gt;3,HLOOKUP($A212,'Z-scores'!$C$2:$RO$15,11,FALSE)&lt;-3),"",'Total-corrected counts'!M212),"")</f>
        <v/>
      </c>
      <c r="N212" s="14" t="str">
        <f>IFERROR(IF(OR(HLOOKUP($A212,'Z-scores'!$C$2:$RO$15,12,FALSE)&gt;3,HLOOKUP($A212,'Z-scores'!$C$2:$RO$15,12,FALSE)&lt;-3),"",'Total-corrected counts'!N212),"")</f>
        <v/>
      </c>
      <c r="O212" s="14" t="str">
        <f>IFERROR(IF(OR(HLOOKUP($A212,'Z-scores'!$C$2:$RO$15,13,FALSE)&gt;3,HLOOKUP($A212,'Z-scores'!$C$2:$RO$15,13,FALSE)&lt;-3),"",'Total-corrected counts'!O212),"")</f>
        <v/>
      </c>
      <c r="P212" s="14" t="str">
        <f>IFERROR(IF(OR(HLOOKUP($A212,'Z-scores'!$C$2:$RO$15,14,FALSE)&gt;3,HLOOKUP($A212,'Z-scores'!$C$2:$RO$15,14,FALSE)&lt;-3),"",'Total-corrected counts'!P212),"")</f>
        <v/>
      </c>
      <c r="Q212">
        <f t="shared" si="12"/>
        <v>1</v>
      </c>
      <c r="R212">
        <f>SUMIFS(Tabel132[Cluster],Tabel132[ID],'Total-corrected counts Z&lt;3'!A212)</f>
        <v>45</v>
      </c>
      <c r="S212" t="str">
        <f t="shared" si="13"/>
        <v/>
      </c>
      <c r="T212" t="str">
        <f t="shared" si="14"/>
        <v/>
      </c>
      <c r="U212" t="str">
        <f t="shared" si="15"/>
        <v/>
      </c>
    </row>
    <row r="213" spans="1:21" x14ac:dyDescent="0.25">
      <c r="A213">
        <v>217</v>
      </c>
      <c r="B213" t="s">
        <v>631</v>
      </c>
      <c r="C213">
        <v>96300</v>
      </c>
      <c r="D213">
        <v>701</v>
      </c>
      <c r="E213" s="14">
        <f>IFERROR(IF(OR(HLOOKUP($A213,'Z-scores'!$C$2:$RO$15,3,FALSE)&gt;3,HLOOKUP($A213,'Z-scores'!$C$2:$RO$15,3,FALSE)&lt;-3),"",'Total-corrected counts'!E213),"")</f>
        <v>0</v>
      </c>
      <c r="F213" s="14">
        <f>IFERROR(IF(OR(HLOOKUP($A213,'Z-scores'!$C$2:$RO$15,4,FALSE)&gt;3,HLOOKUP($A213,'Z-scores'!$C$2:$RO$15,4,FALSE)&lt;-3),"",'Total-corrected counts'!F213),"")</f>
        <v>0</v>
      </c>
      <c r="G213" s="14">
        <f>IFERROR(IF(OR(HLOOKUP($A213,'Z-scores'!$C$2:$RO$15,5,FALSE)&gt;3,HLOOKUP($A213,'Z-scores'!$C$2:$RO$15,5,FALSE)&lt;-3),"",'Total-corrected counts'!G213),"")</f>
        <v>0</v>
      </c>
      <c r="H213" s="14">
        <f>IFERROR(IF(OR(HLOOKUP($A213,'Z-scores'!$C$2:$RO$15,6,FALSE)&gt;3,HLOOKUP($A213,'Z-scores'!$C$2:$RO$15,6,FALSE)&lt;-3),"",'Total-corrected counts'!H213),"")</f>
        <v>0</v>
      </c>
      <c r="I213" s="14">
        <f>IFERROR(IF(OR(HLOOKUP($A213,'Z-scores'!$C$2:$RO$15,7,FALSE)&gt;3,HLOOKUP($A213,'Z-scores'!$C$2:$RO$15,7,FALSE)&lt;-3),"",'Total-corrected counts'!I213),"")</f>
        <v>0</v>
      </c>
      <c r="J213" s="14">
        <f>IFERROR(IF(OR(HLOOKUP($A213,'Z-scores'!$C$2:$RO$15,8,FALSE)&gt;3,HLOOKUP($A213,'Z-scores'!$C$2:$RO$15,8,FALSE)&lt;-3),"",'Total-corrected counts'!J213),"")</f>
        <v>0</v>
      </c>
      <c r="K213" s="14">
        <f>IFERROR(IF(OR(HLOOKUP($A213,'Z-scores'!$C$2:$RO$15,9,FALSE)&gt;3,HLOOKUP($A213,'Z-scores'!$C$2:$RO$15,9,FALSE)&lt;-3),"",'Total-corrected counts'!K213),"")</f>
        <v>0</v>
      </c>
      <c r="L213" s="14">
        <f>IFERROR(IF(OR(HLOOKUP($A213,'Z-scores'!$C$2:$RO$15,10,FALSE)&gt;3,HLOOKUP($A213,'Z-scores'!$C$2:$RO$15,10,FALSE)&lt;-3),"",'Total-corrected counts'!L213),"")</f>
        <v>0</v>
      </c>
      <c r="M213" s="14">
        <f>IFERROR(IF(OR(HLOOKUP($A213,'Z-scores'!$C$2:$RO$15,11,FALSE)&gt;3,HLOOKUP($A213,'Z-scores'!$C$2:$RO$15,11,FALSE)&lt;-3),"",'Total-corrected counts'!M213),"")</f>
        <v>0</v>
      </c>
      <c r="N213" s="14">
        <f>IFERROR(IF(OR(HLOOKUP($A213,'Z-scores'!$C$2:$RO$15,12,FALSE)&gt;3,HLOOKUP($A213,'Z-scores'!$C$2:$RO$15,12,FALSE)&lt;-3),"",'Total-corrected counts'!N213),"")</f>
        <v>0</v>
      </c>
      <c r="O213" s="14" t="str">
        <f>IFERROR(IF(OR(HLOOKUP($A213,'Z-scores'!$C$2:$RO$15,13,FALSE)&gt;3,HLOOKUP($A213,'Z-scores'!$C$2:$RO$15,13,FALSE)&lt;-3),"",'Total-corrected counts'!O213),"")</f>
        <v/>
      </c>
      <c r="P213" s="14">
        <f>IFERROR(IF(OR(HLOOKUP($A213,'Z-scores'!$C$2:$RO$15,14,FALSE)&gt;3,HLOOKUP($A213,'Z-scores'!$C$2:$RO$15,14,FALSE)&lt;-3),"",'Total-corrected counts'!P213),"")</f>
        <v>0</v>
      </c>
      <c r="Q213">
        <f t="shared" si="12"/>
        <v>0</v>
      </c>
      <c r="R213">
        <f>SUMIFS(Tabel132[Cluster],Tabel132[ID],'Total-corrected counts Z&lt;3'!A213)</f>
        <v>96</v>
      </c>
      <c r="S213" t="str">
        <f t="shared" si="13"/>
        <v/>
      </c>
      <c r="T213">
        <f t="shared" si="14"/>
        <v>0</v>
      </c>
      <c r="U213">
        <f t="shared" si="15"/>
        <v>0</v>
      </c>
    </row>
    <row r="214" spans="1:21" x14ac:dyDescent="0.25">
      <c r="A214">
        <v>218</v>
      </c>
      <c r="B214" t="s">
        <v>90</v>
      </c>
      <c r="C214">
        <v>65800</v>
      </c>
      <c r="D214">
        <v>138</v>
      </c>
      <c r="E214" s="14">
        <f>IFERROR(IF(OR(HLOOKUP($A214,'Z-scores'!$C$2:$RO$15,3,FALSE)&gt;3,HLOOKUP($A214,'Z-scores'!$C$2:$RO$15,3,FALSE)&lt;-3),"",'Total-corrected counts'!E214),"")</f>
        <v>60.193782144990323</v>
      </c>
      <c r="F214" s="14">
        <f>IFERROR(IF(OR(HLOOKUP($A214,'Z-scores'!$C$2:$RO$15,4,FALSE)&gt;3,HLOOKUP($A214,'Z-scores'!$C$2:$RO$15,4,FALSE)&lt;-3),"",'Total-corrected counts'!F214),"")</f>
        <v>44.127351284687684</v>
      </c>
      <c r="G214" s="14">
        <f>IFERROR(IF(OR(HLOOKUP($A214,'Z-scores'!$C$2:$RO$15,5,FALSE)&gt;3,HLOOKUP($A214,'Z-scores'!$C$2:$RO$15,5,FALSE)&lt;-3),"",'Total-corrected counts'!G214),"")</f>
        <v>6.0714827810962602</v>
      </c>
      <c r="H214" s="14">
        <f>IFERROR(IF(OR(HLOOKUP($A214,'Z-scores'!$C$2:$RO$15,6,FALSE)&gt;3,HLOOKUP($A214,'Z-scores'!$C$2:$RO$15,6,FALSE)&lt;-3),"",'Total-corrected counts'!H214),"")</f>
        <v>67.623605925973408</v>
      </c>
      <c r="I214" s="14">
        <f>IFERROR(IF(OR(HLOOKUP($A214,'Z-scores'!$C$2:$RO$15,7,FALSE)&gt;3,HLOOKUP($A214,'Z-scores'!$C$2:$RO$15,7,FALSE)&lt;-3),"",'Total-corrected counts'!I214),"")</f>
        <v>45.305320878787619</v>
      </c>
      <c r="J214" s="14">
        <f>IFERROR(IF(OR(HLOOKUP($A214,'Z-scores'!$C$2:$RO$15,8,FALSE)&gt;3,HLOOKUP($A214,'Z-scores'!$C$2:$RO$15,8,FALSE)&lt;-3),"",'Total-corrected counts'!J214),"")</f>
        <v>23.028059473222278</v>
      </c>
      <c r="K214" s="14">
        <f>IFERROR(IF(OR(HLOOKUP($A214,'Z-scores'!$C$2:$RO$15,9,FALSE)&gt;3,HLOOKUP($A214,'Z-scores'!$C$2:$RO$15,9,FALSE)&lt;-3),"",'Total-corrected counts'!K214),"")</f>
        <v>70.54459466522394</v>
      </c>
      <c r="L214" s="14">
        <f>IFERROR(IF(OR(HLOOKUP($A214,'Z-scores'!$C$2:$RO$15,10,FALSE)&gt;3,HLOOKUP($A214,'Z-scores'!$C$2:$RO$15,10,FALSE)&lt;-3),"",'Total-corrected counts'!L214),"")</f>
        <v>23.743058984772599</v>
      </c>
      <c r="M214" s="14">
        <f>IFERROR(IF(OR(HLOOKUP($A214,'Z-scores'!$C$2:$RO$15,11,FALSE)&gt;3,HLOOKUP($A214,'Z-scores'!$C$2:$RO$15,11,FALSE)&lt;-3),"",'Total-corrected counts'!M214),"")</f>
        <v>11.182915285838995</v>
      </c>
      <c r="N214" s="14">
        <f>IFERROR(IF(OR(HLOOKUP($A214,'Z-scores'!$C$2:$RO$15,12,FALSE)&gt;3,HLOOKUP($A214,'Z-scores'!$C$2:$RO$15,12,FALSE)&lt;-3),"",'Total-corrected counts'!N214),"")</f>
        <v>73.201342109981297</v>
      </c>
      <c r="O214" s="14">
        <f>IFERROR(IF(OR(HLOOKUP($A214,'Z-scores'!$C$2:$RO$15,13,FALSE)&gt;3,HLOOKUP($A214,'Z-scores'!$C$2:$RO$15,13,FALSE)&lt;-3),"",'Total-corrected counts'!O214),"")</f>
        <v>16.244987924121276</v>
      </c>
      <c r="P214" s="14">
        <f>IFERROR(IF(OR(HLOOKUP($A214,'Z-scores'!$C$2:$RO$15,14,FALSE)&gt;3,HLOOKUP($A214,'Z-scores'!$C$2:$RO$15,14,FALSE)&lt;-3),"",'Total-corrected counts'!P214),"")</f>
        <v>77.661461285930159</v>
      </c>
      <c r="Q214">
        <f t="shared" si="12"/>
        <v>1</v>
      </c>
      <c r="R214">
        <f>SUMIFS(Tabel132[Cluster],Tabel132[ID],'Total-corrected counts Z&lt;3'!A214)</f>
        <v>78</v>
      </c>
      <c r="S214">
        <f t="shared" si="13"/>
        <v>0.76894626399001165</v>
      </c>
      <c r="T214">
        <f t="shared" si="14"/>
        <v>45.270599593425928</v>
      </c>
      <c r="U214">
        <f t="shared" si="15"/>
        <v>40.406753118128862</v>
      </c>
    </row>
    <row r="215" spans="1:21" x14ac:dyDescent="0.25">
      <c r="A215">
        <v>219</v>
      </c>
      <c r="B215" t="s">
        <v>632</v>
      </c>
      <c r="C215">
        <v>1100</v>
      </c>
      <c r="D215">
        <v>500</v>
      </c>
      <c r="E215" s="14" t="str">
        <f>IFERROR(IF(OR(HLOOKUP($A215,'Z-scores'!$C$2:$RO$15,3,FALSE)&gt;3,HLOOKUP($A215,'Z-scores'!$C$2:$RO$15,3,FALSE)&lt;-3),"",'Total-corrected counts'!E215),"")</f>
        <v/>
      </c>
      <c r="F215" s="14" t="str">
        <f>IFERROR(IF(OR(HLOOKUP($A215,'Z-scores'!$C$2:$RO$15,4,FALSE)&gt;3,HLOOKUP($A215,'Z-scores'!$C$2:$RO$15,4,FALSE)&lt;-3),"",'Total-corrected counts'!F215),"")</f>
        <v/>
      </c>
      <c r="G215" s="14" t="str">
        <f>IFERROR(IF(OR(HLOOKUP($A215,'Z-scores'!$C$2:$RO$15,5,FALSE)&gt;3,HLOOKUP($A215,'Z-scores'!$C$2:$RO$15,5,FALSE)&lt;-3),"",'Total-corrected counts'!G215),"")</f>
        <v/>
      </c>
      <c r="H215" s="14" t="str">
        <f>IFERROR(IF(OR(HLOOKUP($A215,'Z-scores'!$C$2:$RO$15,6,FALSE)&gt;3,HLOOKUP($A215,'Z-scores'!$C$2:$RO$15,6,FALSE)&lt;-3),"",'Total-corrected counts'!H215),"")</f>
        <v/>
      </c>
      <c r="I215" s="14" t="str">
        <f>IFERROR(IF(OR(HLOOKUP($A215,'Z-scores'!$C$2:$RO$15,7,FALSE)&gt;3,HLOOKUP($A215,'Z-scores'!$C$2:$RO$15,7,FALSE)&lt;-3),"",'Total-corrected counts'!I215),"")</f>
        <v/>
      </c>
      <c r="J215" s="14" t="str">
        <f>IFERROR(IF(OR(HLOOKUP($A215,'Z-scores'!$C$2:$RO$15,8,FALSE)&gt;3,HLOOKUP($A215,'Z-scores'!$C$2:$RO$15,8,FALSE)&lt;-3),"",'Total-corrected counts'!J215),"")</f>
        <v/>
      </c>
      <c r="K215" s="14" t="str">
        <f>IFERROR(IF(OR(HLOOKUP($A215,'Z-scores'!$C$2:$RO$15,9,FALSE)&gt;3,HLOOKUP($A215,'Z-scores'!$C$2:$RO$15,9,FALSE)&lt;-3),"",'Total-corrected counts'!K215),"")</f>
        <v/>
      </c>
      <c r="L215" s="14" t="str">
        <f>IFERROR(IF(OR(HLOOKUP($A215,'Z-scores'!$C$2:$RO$15,10,FALSE)&gt;3,HLOOKUP($A215,'Z-scores'!$C$2:$RO$15,10,FALSE)&lt;-3),"",'Total-corrected counts'!L215),"")</f>
        <v/>
      </c>
      <c r="M215" s="14" t="str">
        <f>IFERROR(IF(OR(HLOOKUP($A215,'Z-scores'!$C$2:$RO$15,11,FALSE)&gt;3,HLOOKUP($A215,'Z-scores'!$C$2:$RO$15,11,FALSE)&lt;-3),"",'Total-corrected counts'!M215),"")</f>
        <v/>
      </c>
      <c r="N215" s="14" t="str">
        <f>IFERROR(IF(OR(HLOOKUP($A215,'Z-scores'!$C$2:$RO$15,12,FALSE)&gt;3,HLOOKUP($A215,'Z-scores'!$C$2:$RO$15,12,FALSE)&lt;-3),"",'Total-corrected counts'!N215),"")</f>
        <v/>
      </c>
      <c r="O215" s="14" t="str">
        <f>IFERROR(IF(OR(HLOOKUP($A215,'Z-scores'!$C$2:$RO$15,13,FALSE)&gt;3,HLOOKUP($A215,'Z-scores'!$C$2:$RO$15,13,FALSE)&lt;-3),"",'Total-corrected counts'!O215),"")</f>
        <v/>
      </c>
      <c r="P215" s="14" t="str">
        <f>IFERROR(IF(OR(HLOOKUP($A215,'Z-scores'!$C$2:$RO$15,14,FALSE)&gt;3,HLOOKUP($A215,'Z-scores'!$C$2:$RO$15,14,FALSE)&lt;-3),"",'Total-corrected counts'!P215),"")</f>
        <v/>
      </c>
      <c r="Q215">
        <f t="shared" si="12"/>
        <v>1</v>
      </c>
      <c r="R215">
        <f>SUMIFS(Tabel132[Cluster],Tabel132[ID],'Total-corrected counts Z&lt;3'!A215)</f>
        <v>2</v>
      </c>
      <c r="S215" t="str">
        <f t="shared" si="13"/>
        <v/>
      </c>
      <c r="T215" t="str">
        <f t="shared" si="14"/>
        <v/>
      </c>
      <c r="U215" t="str">
        <f t="shared" si="15"/>
        <v/>
      </c>
    </row>
    <row r="216" spans="1:21" x14ac:dyDescent="0.25">
      <c r="A216">
        <v>220</v>
      </c>
      <c r="B216" t="s">
        <v>633</v>
      </c>
      <c r="C216">
        <v>30200</v>
      </c>
      <c r="D216">
        <v>507</v>
      </c>
      <c r="E216" s="14" t="str">
        <f>IFERROR(IF(OR(HLOOKUP($A216,'Z-scores'!$C$2:$RO$15,3,FALSE)&gt;3,HLOOKUP($A216,'Z-scores'!$C$2:$RO$15,3,FALSE)&lt;-3),"",'Total-corrected counts'!E216),"")</f>
        <v/>
      </c>
      <c r="F216" s="14" t="str">
        <f>IFERROR(IF(OR(HLOOKUP($A216,'Z-scores'!$C$2:$RO$15,4,FALSE)&gt;3,HLOOKUP($A216,'Z-scores'!$C$2:$RO$15,4,FALSE)&lt;-3),"",'Total-corrected counts'!F216),"")</f>
        <v/>
      </c>
      <c r="G216" s="14" t="str">
        <f>IFERROR(IF(OR(HLOOKUP($A216,'Z-scores'!$C$2:$RO$15,5,FALSE)&gt;3,HLOOKUP($A216,'Z-scores'!$C$2:$RO$15,5,FALSE)&lt;-3),"",'Total-corrected counts'!G216),"")</f>
        <v/>
      </c>
      <c r="H216" s="14" t="str">
        <f>IFERROR(IF(OR(HLOOKUP($A216,'Z-scores'!$C$2:$RO$15,6,FALSE)&gt;3,HLOOKUP($A216,'Z-scores'!$C$2:$RO$15,6,FALSE)&lt;-3),"",'Total-corrected counts'!H216),"")</f>
        <v/>
      </c>
      <c r="I216" s="14" t="str">
        <f>IFERROR(IF(OR(HLOOKUP($A216,'Z-scores'!$C$2:$RO$15,7,FALSE)&gt;3,HLOOKUP($A216,'Z-scores'!$C$2:$RO$15,7,FALSE)&lt;-3),"",'Total-corrected counts'!I216),"")</f>
        <v/>
      </c>
      <c r="J216" s="14" t="str">
        <f>IFERROR(IF(OR(HLOOKUP($A216,'Z-scores'!$C$2:$RO$15,8,FALSE)&gt;3,HLOOKUP($A216,'Z-scores'!$C$2:$RO$15,8,FALSE)&lt;-3),"",'Total-corrected counts'!J216),"")</f>
        <v/>
      </c>
      <c r="K216" s="14" t="str">
        <f>IFERROR(IF(OR(HLOOKUP($A216,'Z-scores'!$C$2:$RO$15,9,FALSE)&gt;3,HLOOKUP($A216,'Z-scores'!$C$2:$RO$15,9,FALSE)&lt;-3),"",'Total-corrected counts'!K216),"")</f>
        <v/>
      </c>
      <c r="L216" s="14" t="str">
        <f>IFERROR(IF(OR(HLOOKUP($A216,'Z-scores'!$C$2:$RO$15,10,FALSE)&gt;3,HLOOKUP($A216,'Z-scores'!$C$2:$RO$15,10,FALSE)&lt;-3),"",'Total-corrected counts'!L216),"")</f>
        <v/>
      </c>
      <c r="M216" s="14" t="str">
        <f>IFERROR(IF(OR(HLOOKUP($A216,'Z-scores'!$C$2:$RO$15,11,FALSE)&gt;3,HLOOKUP($A216,'Z-scores'!$C$2:$RO$15,11,FALSE)&lt;-3),"",'Total-corrected counts'!M216),"")</f>
        <v/>
      </c>
      <c r="N216" s="14" t="str">
        <f>IFERROR(IF(OR(HLOOKUP($A216,'Z-scores'!$C$2:$RO$15,12,FALSE)&gt;3,HLOOKUP($A216,'Z-scores'!$C$2:$RO$15,12,FALSE)&lt;-3),"",'Total-corrected counts'!N216),"")</f>
        <v/>
      </c>
      <c r="O216" s="14" t="str">
        <f>IFERROR(IF(OR(HLOOKUP($A216,'Z-scores'!$C$2:$RO$15,13,FALSE)&gt;3,HLOOKUP($A216,'Z-scores'!$C$2:$RO$15,13,FALSE)&lt;-3),"",'Total-corrected counts'!O216),"")</f>
        <v/>
      </c>
      <c r="P216" s="14" t="str">
        <f>IFERROR(IF(OR(HLOOKUP($A216,'Z-scores'!$C$2:$RO$15,14,FALSE)&gt;3,HLOOKUP($A216,'Z-scores'!$C$2:$RO$15,14,FALSE)&lt;-3),"",'Total-corrected counts'!P216),"")</f>
        <v/>
      </c>
      <c r="Q216">
        <f t="shared" si="12"/>
        <v>1</v>
      </c>
      <c r="R216">
        <f>SUMIFS(Tabel132[Cluster],Tabel132[ID],'Total-corrected counts Z&lt;3'!A216)</f>
        <v>39</v>
      </c>
      <c r="S216" t="str">
        <f t="shared" si="13"/>
        <v/>
      </c>
      <c r="T216" t="str">
        <f t="shared" si="14"/>
        <v/>
      </c>
      <c r="U216" t="str">
        <f t="shared" si="15"/>
        <v/>
      </c>
    </row>
    <row r="217" spans="1:21" x14ac:dyDescent="0.25">
      <c r="A217">
        <v>221</v>
      </c>
      <c r="B217" t="s">
        <v>634</v>
      </c>
      <c r="C217">
        <v>109900</v>
      </c>
      <c r="D217">
        <v>863</v>
      </c>
      <c r="E217" s="14" t="str">
        <f>IFERROR(IF(OR(HLOOKUP($A217,'Z-scores'!$C$2:$RO$15,3,FALSE)&gt;3,HLOOKUP($A217,'Z-scores'!$C$2:$RO$15,3,FALSE)&lt;-3),"",'Total-corrected counts'!E217),"")</f>
        <v/>
      </c>
      <c r="F217" s="14" t="str">
        <f>IFERROR(IF(OR(HLOOKUP($A217,'Z-scores'!$C$2:$RO$15,4,FALSE)&gt;3,HLOOKUP($A217,'Z-scores'!$C$2:$RO$15,4,FALSE)&lt;-3),"",'Total-corrected counts'!F217),"")</f>
        <v/>
      </c>
      <c r="G217" s="14" t="str">
        <f>IFERROR(IF(OR(HLOOKUP($A217,'Z-scores'!$C$2:$RO$15,5,FALSE)&gt;3,HLOOKUP($A217,'Z-scores'!$C$2:$RO$15,5,FALSE)&lt;-3),"",'Total-corrected counts'!G217),"")</f>
        <v/>
      </c>
      <c r="H217" s="14" t="str">
        <f>IFERROR(IF(OR(HLOOKUP($A217,'Z-scores'!$C$2:$RO$15,6,FALSE)&gt;3,HLOOKUP($A217,'Z-scores'!$C$2:$RO$15,6,FALSE)&lt;-3),"",'Total-corrected counts'!H217),"")</f>
        <v/>
      </c>
      <c r="I217" s="14" t="str">
        <f>IFERROR(IF(OR(HLOOKUP($A217,'Z-scores'!$C$2:$RO$15,7,FALSE)&gt;3,HLOOKUP($A217,'Z-scores'!$C$2:$RO$15,7,FALSE)&lt;-3),"",'Total-corrected counts'!I217),"")</f>
        <v/>
      </c>
      <c r="J217" s="14" t="str">
        <f>IFERROR(IF(OR(HLOOKUP($A217,'Z-scores'!$C$2:$RO$15,8,FALSE)&gt;3,HLOOKUP($A217,'Z-scores'!$C$2:$RO$15,8,FALSE)&lt;-3),"",'Total-corrected counts'!J217),"")</f>
        <v/>
      </c>
      <c r="K217" s="14" t="str">
        <f>IFERROR(IF(OR(HLOOKUP($A217,'Z-scores'!$C$2:$RO$15,9,FALSE)&gt;3,HLOOKUP($A217,'Z-scores'!$C$2:$RO$15,9,FALSE)&lt;-3),"",'Total-corrected counts'!K217),"")</f>
        <v/>
      </c>
      <c r="L217" s="14" t="str">
        <f>IFERROR(IF(OR(HLOOKUP($A217,'Z-scores'!$C$2:$RO$15,10,FALSE)&gt;3,HLOOKUP($A217,'Z-scores'!$C$2:$RO$15,10,FALSE)&lt;-3),"",'Total-corrected counts'!L217),"")</f>
        <v/>
      </c>
      <c r="M217" s="14" t="str">
        <f>IFERROR(IF(OR(HLOOKUP($A217,'Z-scores'!$C$2:$RO$15,11,FALSE)&gt;3,HLOOKUP($A217,'Z-scores'!$C$2:$RO$15,11,FALSE)&lt;-3),"",'Total-corrected counts'!M217),"")</f>
        <v/>
      </c>
      <c r="N217" s="14" t="str">
        <f>IFERROR(IF(OR(HLOOKUP($A217,'Z-scores'!$C$2:$RO$15,12,FALSE)&gt;3,HLOOKUP($A217,'Z-scores'!$C$2:$RO$15,12,FALSE)&lt;-3),"",'Total-corrected counts'!N217),"")</f>
        <v/>
      </c>
      <c r="O217" s="14" t="str">
        <f>IFERROR(IF(OR(HLOOKUP($A217,'Z-scores'!$C$2:$RO$15,13,FALSE)&gt;3,HLOOKUP($A217,'Z-scores'!$C$2:$RO$15,13,FALSE)&lt;-3),"",'Total-corrected counts'!O217),"")</f>
        <v/>
      </c>
      <c r="P217" s="14" t="str">
        <f>IFERROR(IF(OR(HLOOKUP($A217,'Z-scores'!$C$2:$RO$15,14,FALSE)&gt;3,HLOOKUP($A217,'Z-scores'!$C$2:$RO$15,14,FALSE)&lt;-3),"",'Total-corrected counts'!P217),"")</f>
        <v/>
      </c>
      <c r="Q217">
        <f t="shared" si="12"/>
        <v>1</v>
      </c>
      <c r="R217">
        <f>SUMIFS(Tabel132[Cluster],Tabel132[ID],'Total-corrected counts Z&lt;3'!A217)</f>
        <v>0</v>
      </c>
      <c r="S217" t="str">
        <f t="shared" si="13"/>
        <v/>
      </c>
      <c r="T217" t="str">
        <f t="shared" si="14"/>
        <v/>
      </c>
      <c r="U217" t="str">
        <f t="shared" si="15"/>
        <v/>
      </c>
    </row>
    <row r="218" spans="1:21" x14ac:dyDescent="0.25">
      <c r="A218">
        <v>222</v>
      </c>
      <c r="B218" t="s">
        <v>635</v>
      </c>
      <c r="C218">
        <v>97100</v>
      </c>
      <c r="D218">
        <v>379</v>
      </c>
      <c r="E218" s="14" t="str">
        <f>IFERROR(IF(OR(HLOOKUP($A218,'Z-scores'!$C$2:$RO$15,3,FALSE)&gt;3,HLOOKUP($A218,'Z-scores'!$C$2:$RO$15,3,FALSE)&lt;-3),"",'Total-corrected counts'!E218),"")</f>
        <v/>
      </c>
      <c r="F218" s="14" t="str">
        <f>IFERROR(IF(OR(HLOOKUP($A218,'Z-scores'!$C$2:$RO$15,4,FALSE)&gt;3,HLOOKUP($A218,'Z-scores'!$C$2:$RO$15,4,FALSE)&lt;-3),"",'Total-corrected counts'!F218),"")</f>
        <v/>
      </c>
      <c r="G218" s="14" t="str">
        <f>IFERROR(IF(OR(HLOOKUP($A218,'Z-scores'!$C$2:$RO$15,5,FALSE)&gt;3,HLOOKUP($A218,'Z-scores'!$C$2:$RO$15,5,FALSE)&lt;-3),"",'Total-corrected counts'!G218),"")</f>
        <v/>
      </c>
      <c r="H218" s="14" t="str">
        <f>IFERROR(IF(OR(HLOOKUP($A218,'Z-scores'!$C$2:$RO$15,6,FALSE)&gt;3,HLOOKUP($A218,'Z-scores'!$C$2:$RO$15,6,FALSE)&lt;-3),"",'Total-corrected counts'!H218),"")</f>
        <v/>
      </c>
      <c r="I218" s="14" t="str">
        <f>IFERROR(IF(OR(HLOOKUP($A218,'Z-scores'!$C$2:$RO$15,7,FALSE)&gt;3,HLOOKUP($A218,'Z-scores'!$C$2:$RO$15,7,FALSE)&lt;-3),"",'Total-corrected counts'!I218),"")</f>
        <v/>
      </c>
      <c r="J218" s="14" t="str">
        <f>IFERROR(IF(OR(HLOOKUP($A218,'Z-scores'!$C$2:$RO$15,8,FALSE)&gt;3,HLOOKUP($A218,'Z-scores'!$C$2:$RO$15,8,FALSE)&lt;-3),"",'Total-corrected counts'!J218),"")</f>
        <v/>
      </c>
      <c r="K218" s="14" t="str">
        <f>IFERROR(IF(OR(HLOOKUP($A218,'Z-scores'!$C$2:$RO$15,9,FALSE)&gt;3,HLOOKUP($A218,'Z-scores'!$C$2:$RO$15,9,FALSE)&lt;-3),"",'Total-corrected counts'!K218),"")</f>
        <v/>
      </c>
      <c r="L218" s="14" t="str">
        <f>IFERROR(IF(OR(HLOOKUP($A218,'Z-scores'!$C$2:$RO$15,10,FALSE)&gt;3,HLOOKUP($A218,'Z-scores'!$C$2:$RO$15,10,FALSE)&lt;-3),"",'Total-corrected counts'!L218),"")</f>
        <v/>
      </c>
      <c r="M218" s="14" t="str">
        <f>IFERROR(IF(OR(HLOOKUP($A218,'Z-scores'!$C$2:$RO$15,11,FALSE)&gt;3,HLOOKUP($A218,'Z-scores'!$C$2:$RO$15,11,FALSE)&lt;-3),"",'Total-corrected counts'!M218),"")</f>
        <v/>
      </c>
      <c r="N218" s="14" t="str">
        <f>IFERROR(IF(OR(HLOOKUP($A218,'Z-scores'!$C$2:$RO$15,12,FALSE)&gt;3,HLOOKUP($A218,'Z-scores'!$C$2:$RO$15,12,FALSE)&lt;-3),"",'Total-corrected counts'!N218),"")</f>
        <v/>
      </c>
      <c r="O218" s="14" t="str">
        <f>IFERROR(IF(OR(HLOOKUP($A218,'Z-scores'!$C$2:$RO$15,13,FALSE)&gt;3,HLOOKUP($A218,'Z-scores'!$C$2:$RO$15,13,FALSE)&lt;-3),"",'Total-corrected counts'!O218),"")</f>
        <v/>
      </c>
      <c r="P218" s="14" t="str">
        <f>IFERROR(IF(OR(HLOOKUP($A218,'Z-scores'!$C$2:$RO$15,14,FALSE)&gt;3,HLOOKUP($A218,'Z-scores'!$C$2:$RO$15,14,FALSE)&lt;-3),"",'Total-corrected counts'!P218),"")</f>
        <v/>
      </c>
      <c r="Q218">
        <f t="shared" si="12"/>
        <v>1</v>
      </c>
      <c r="R218">
        <f>SUMIFS(Tabel132[Cluster],Tabel132[ID],'Total-corrected counts Z&lt;3'!A218)</f>
        <v>96</v>
      </c>
      <c r="S218" t="str">
        <f t="shared" si="13"/>
        <v/>
      </c>
      <c r="T218" t="str">
        <f t="shared" si="14"/>
        <v/>
      </c>
      <c r="U218" t="str">
        <f t="shared" si="15"/>
        <v/>
      </c>
    </row>
    <row r="219" spans="1:21" x14ac:dyDescent="0.25">
      <c r="A219">
        <v>223</v>
      </c>
      <c r="B219" t="s">
        <v>91</v>
      </c>
      <c r="C219">
        <v>71800</v>
      </c>
      <c r="D219">
        <v>157</v>
      </c>
      <c r="E219" s="14" t="str">
        <f>IFERROR(IF(OR(HLOOKUP($A219,'Z-scores'!$C$2:$RO$15,3,FALSE)&gt;3,HLOOKUP($A219,'Z-scores'!$C$2:$RO$15,3,FALSE)&lt;-3),"",'Total-corrected counts'!E219),"")</f>
        <v/>
      </c>
      <c r="F219" s="14">
        <f>IFERROR(IF(OR(HLOOKUP($A219,'Z-scores'!$C$2:$RO$15,4,FALSE)&gt;3,HLOOKUP($A219,'Z-scores'!$C$2:$RO$15,4,FALSE)&lt;-3),"",'Total-corrected counts'!F219),"")</f>
        <v>0</v>
      </c>
      <c r="G219" s="14">
        <f>IFERROR(IF(OR(HLOOKUP($A219,'Z-scores'!$C$2:$RO$15,5,FALSE)&gt;3,HLOOKUP($A219,'Z-scores'!$C$2:$RO$15,5,FALSE)&lt;-3),"",'Total-corrected counts'!G219),"")</f>
        <v>0.12500111608139358</v>
      </c>
      <c r="H219" s="14">
        <f>IFERROR(IF(OR(HLOOKUP($A219,'Z-scores'!$C$2:$RO$15,6,FALSE)&gt;3,HLOOKUP($A219,'Z-scores'!$C$2:$RO$15,6,FALSE)&lt;-3),"",'Total-corrected counts'!H219),"")</f>
        <v>1.525975537086165E-2</v>
      </c>
      <c r="I219" s="14">
        <f>IFERROR(IF(OR(HLOOKUP($A219,'Z-scores'!$C$2:$RO$15,7,FALSE)&gt;3,HLOOKUP($A219,'Z-scores'!$C$2:$RO$15,7,FALSE)&lt;-3),"",'Total-corrected counts'!I219),"")</f>
        <v>0</v>
      </c>
      <c r="J219" s="14">
        <f>IFERROR(IF(OR(HLOOKUP($A219,'Z-scores'!$C$2:$RO$15,8,FALSE)&gt;3,HLOOKUP($A219,'Z-scores'!$C$2:$RO$15,8,FALSE)&lt;-3),"",'Total-corrected counts'!J219),"")</f>
        <v>0</v>
      </c>
      <c r="K219" s="14">
        <f>IFERROR(IF(OR(HLOOKUP($A219,'Z-scores'!$C$2:$RO$15,9,FALSE)&gt;3,HLOOKUP($A219,'Z-scores'!$C$2:$RO$15,9,FALSE)&lt;-3),"",'Total-corrected counts'!K219),"")</f>
        <v>0</v>
      </c>
      <c r="L219" s="14">
        <f>IFERROR(IF(OR(HLOOKUP($A219,'Z-scores'!$C$2:$RO$15,10,FALSE)&gt;3,HLOOKUP($A219,'Z-scores'!$C$2:$RO$15,10,FALSE)&lt;-3),"",'Total-corrected counts'!L219),"")</f>
        <v>0</v>
      </c>
      <c r="M219" s="14">
        <f>IFERROR(IF(OR(HLOOKUP($A219,'Z-scores'!$C$2:$RO$15,11,FALSE)&gt;3,HLOOKUP($A219,'Z-scores'!$C$2:$RO$15,11,FALSE)&lt;-3),"",'Total-corrected counts'!M219),"")</f>
        <v>0</v>
      </c>
      <c r="N219" s="14">
        <f>IFERROR(IF(OR(HLOOKUP($A219,'Z-scores'!$C$2:$RO$15,12,FALSE)&gt;3,HLOOKUP($A219,'Z-scores'!$C$2:$RO$15,12,FALSE)&lt;-3),"",'Total-corrected counts'!N219),"")</f>
        <v>0</v>
      </c>
      <c r="O219" s="14">
        <f>IFERROR(IF(OR(HLOOKUP($A219,'Z-scores'!$C$2:$RO$15,13,FALSE)&gt;3,HLOOKUP($A219,'Z-scores'!$C$2:$RO$15,13,FALSE)&lt;-3),"",'Total-corrected counts'!O219),"")</f>
        <v>0</v>
      </c>
      <c r="P219" s="14">
        <f>IFERROR(IF(OR(HLOOKUP($A219,'Z-scores'!$C$2:$RO$15,14,FALSE)&gt;3,HLOOKUP($A219,'Z-scores'!$C$2:$RO$15,14,FALSE)&lt;-3),"",'Total-corrected counts'!P219),"")</f>
        <v>0</v>
      </c>
      <c r="Q219">
        <f t="shared" si="12"/>
        <v>1</v>
      </c>
      <c r="R219">
        <f>SUMIFS(Tabel132[Cluster],Tabel132[ID],'Total-corrected counts Z&lt;3'!A219)</f>
        <v>83</v>
      </c>
      <c r="S219">
        <f t="shared" si="13"/>
        <v>0.32872874823783038</v>
      </c>
      <c r="T219">
        <f t="shared" si="14"/>
        <v>2.3376811908709206E-2</v>
      </c>
      <c r="U219">
        <f t="shared" si="15"/>
        <v>0</v>
      </c>
    </row>
    <row r="220" spans="1:21" x14ac:dyDescent="0.25">
      <c r="A220">
        <v>224</v>
      </c>
      <c r="B220" t="s">
        <v>636</v>
      </c>
      <c r="C220">
        <v>35600</v>
      </c>
      <c r="D220">
        <v>655</v>
      </c>
      <c r="E220" s="14" t="str">
        <f>IFERROR(IF(OR(HLOOKUP($A220,'Z-scores'!$C$2:$RO$15,3,FALSE)&gt;3,HLOOKUP($A220,'Z-scores'!$C$2:$RO$15,3,FALSE)&lt;-3),"",'Total-corrected counts'!E220),"")</f>
        <v/>
      </c>
      <c r="F220" s="14" t="str">
        <f>IFERROR(IF(OR(HLOOKUP($A220,'Z-scores'!$C$2:$RO$15,4,FALSE)&gt;3,HLOOKUP($A220,'Z-scores'!$C$2:$RO$15,4,FALSE)&lt;-3),"",'Total-corrected counts'!F220),"")</f>
        <v/>
      </c>
      <c r="G220" s="14" t="str">
        <f>IFERROR(IF(OR(HLOOKUP($A220,'Z-scores'!$C$2:$RO$15,5,FALSE)&gt;3,HLOOKUP($A220,'Z-scores'!$C$2:$RO$15,5,FALSE)&lt;-3),"",'Total-corrected counts'!G220),"")</f>
        <v/>
      </c>
      <c r="H220" s="14" t="str">
        <f>IFERROR(IF(OR(HLOOKUP($A220,'Z-scores'!$C$2:$RO$15,6,FALSE)&gt;3,HLOOKUP($A220,'Z-scores'!$C$2:$RO$15,6,FALSE)&lt;-3),"",'Total-corrected counts'!H220),"")</f>
        <v/>
      </c>
      <c r="I220" s="14" t="str">
        <f>IFERROR(IF(OR(HLOOKUP($A220,'Z-scores'!$C$2:$RO$15,7,FALSE)&gt;3,HLOOKUP($A220,'Z-scores'!$C$2:$RO$15,7,FALSE)&lt;-3),"",'Total-corrected counts'!I220),"")</f>
        <v/>
      </c>
      <c r="J220" s="14" t="str">
        <f>IFERROR(IF(OR(HLOOKUP($A220,'Z-scores'!$C$2:$RO$15,8,FALSE)&gt;3,HLOOKUP($A220,'Z-scores'!$C$2:$RO$15,8,FALSE)&lt;-3),"",'Total-corrected counts'!J220),"")</f>
        <v/>
      </c>
      <c r="K220" s="14" t="str">
        <f>IFERROR(IF(OR(HLOOKUP($A220,'Z-scores'!$C$2:$RO$15,9,FALSE)&gt;3,HLOOKUP($A220,'Z-scores'!$C$2:$RO$15,9,FALSE)&lt;-3),"",'Total-corrected counts'!K220),"")</f>
        <v/>
      </c>
      <c r="L220" s="14" t="str">
        <f>IFERROR(IF(OR(HLOOKUP($A220,'Z-scores'!$C$2:$RO$15,10,FALSE)&gt;3,HLOOKUP($A220,'Z-scores'!$C$2:$RO$15,10,FALSE)&lt;-3),"",'Total-corrected counts'!L220),"")</f>
        <v/>
      </c>
      <c r="M220" s="14" t="str">
        <f>IFERROR(IF(OR(HLOOKUP($A220,'Z-scores'!$C$2:$RO$15,11,FALSE)&gt;3,HLOOKUP($A220,'Z-scores'!$C$2:$RO$15,11,FALSE)&lt;-3),"",'Total-corrected counts'!M220),"")</f>
        <v/>
      </c>
      <c r="N220" s="14" t="str">
        <f>IFERROR(IF(OR(HLOOKUP($A220,'Z-scores'!$C$2:$RO$15,12,FALSE)&gt;3,HLOOKUP($A220,'Z-scores'!$C$2:$RO$15,12,FALSE)&lt;-3),"",'Total-corrected counts'!N220),"")</f>
        <v/>
      </c>
      <c r="O220" s="14" t="str">
        <f>IFERROR(IF(OR(HLOOKUP($A220,'Z-scores'!$C$2:$RO$15,13,FALSE)&gt;3,HLOOKUP($A220,'Z-scores'!$C$2:$RO$15,13,FALSE)&lt;-3),"",'Total-corrected counts'!O220),"")</f>
        <v/>
      </c>
      <c r="P220" s="14" t="str">
        <f>IFERROR(IF(OR(HLOOKUP($A220,'Z-scores'!$C$2:$RO$15,14,FALSE)&gt;3,HLOOKUP($A220,'Z-scores'!$C$2:$RO$15,14,FALSE)&lt;-3),"",'Total-corrected counts'!P220),"")</f>
        <v/>
      </c>
      <c r="Q220">
        <f t="shared" si="12"/>
        <v>1</v>
      </c>
      <c r="R220">
        <f>SUMIFS(Tabel132[Cluster],Tabel132[ID],'Total-corrected counts Z&lt;3'!A220)</f>
        <v>45</v>
      </c>
      <c r="S220" t="str">
        <f t="shared" si="13"/>
        <v/>
      </c>
      <c r="T220" t="str">
        <f t="shared" si="14"/>
        <v/>
      </c>
      <c r="U220" t="str">
        <f t="shared" si="15"/>
        <v/>
      </c>
    </row>
    <row r="221" spans="1:21" x14ac:dyDescent="0.25">
      <c r="A221">
        <v>225</v>
      </c>
      <c r="B221" t="s">
        <v>637</v>
      </c>
      <c r="C221">
        <v>96200</v>
      </c>
      <c r="D221">
        <v>701</v>
      </c>
      <c r="E221" s="14" t="str">
        <f>IFERROR(IF(OR(HLOOKUP($A221,'Z-scores'!$C$2:$RO$15,3,FALSE)&gt;3,HLOOKUP($A221,'Z-scores'!$C$2:$RO$15,3,FALSE)&lt;-3),"",'Total-corrected counts'!E221),"")</f>
        <v/>
      </c>
      <c r="F221" s="14" t="str">
        <f>IFERROR(IF(OR(HLOOKUP($A221,'Z-scores'!$C$2:$RO$15,4,FALSE)&gt;3,HLOOKUP($A221,'Z-scores'!$C$2:$RO$15,4,FALSE)&lt;-3),"",'Total-corrected counts'!F221),"")</f>
        <v/>
      </c>
      <c r="G221" s="14" t="str">
        <f>IFERROR(IF(OR(HLOOKUP($A221,'Z-scores'!$C$2:$RO$15,5,FALSE)&gt;3,HLOOKUP($A221,'Z-scores'!$C$2:$RO$15,5,FALSE)&lt;-3),"",'Total-corrected counts'!G221),"")</f>
        <v/>
      </c>
      <c r="H221" s="14" t="str">
        <f>IFERROR(IF(OR(HLOOKUP($A221,'Z-scores'!$C$2:$RO$15,6,FALSE)&gt;3,HLOOKUP($A221,'Z-scores'!$C$2:$RO$15,6,FALSE)&lt;-3),"",'Total-corrected counts'!H221),"")</f>
        <v/>
      </c>
      <c r="I221" s="14" t="str">
        <f>IFERROR(IF(OR(HLOOKUP($A221,'Z-scores'!$C$2:$RO$15,7,FALSE)&gt;3,HLOOKUP($A221,'Z-scores'!$C$2:$RO$15,7,FALSE)&lt;-3),"",'Total-corrected counts'!I221),"")</f>
        <v/>
      </c>
      <c r="J221" s="14" t="str">
        <f>IFERROR(IF(OR(HLOOKUP($A221,'Z-scores'!$C$2:$RO$15,8,FALSE)&gt;3,HLOOKUP($A221,'Z-scores'!$C$2:$RO$15,8,FALSE)&lt;-3),"",'Total-corrected counts'!J221),"")</f>
        <v/>
      </c>
      <c r="K221" s="14" t="str">
        <f>IFERROR(IF(OR(HLOOKUP($A221,'Z-scores'!$C$2:$RO$15,9,FALSE)&gt;3,HLOOKUP($A221,'Z-scores'!$C$2:$RO$15,9,FALSE)&lt;-3),"",'Total-corrected counts'!K221),"")</f>
        <v/>
      </c>
      <c r="L221" s="14" t="str">
        <f>IFERROR(IF(OR(HLOOKUP($A221,'Z-scores'!$C$2:$RO$15,10,FALSE)&gt;3,HLOOKUP($A221,'Z-scores'!$C$2:$RO$15,10,FALSE)&lt;-3),"",'Total-corrected counts'!L221),"")</f>
        <v/>
      </c>
      <c r="M221" s="14" t="str">
        <f>IFERROR(IF(OR(HLOOKUP($A221,'Z-scores'!$C$2:$RO$15,11,FALSE)&gt;3,HLOOKUP($A221,'Z-scores'!$C$2:$RO$15,11,FALSE)&lt;-3),"",'Total-corrected counts'!M221),"")</f>
        <v/>
      </c>
      <c r="N221" s="14" t="str">
        <f>IFERROR(IF(OR(HLOOKUP($A221,'Z-scores'!$C$2:$RO$15,12,FALSE)&gt;3,HLOOKUP($A221,'Z-scores'!$C$2:$RO$15,12,FALSE)&lt;-3),"",'Total-corrected counts'!N221),"")</f>
        <v/>
      </c>
      <c r="O221" s="14" t="str">
        <f>IFERROR(IF(OR(HLOOKUP($A221,'Z-scores'!$C$2:$RO$15,13,FALSE)&gt;3,HLOOKUP($A221,'Z-scores'!$C$2:$RO$15,13,FALSE)&lt;-3),"",'Total-corrected counts'!O221),"")</f>
        <v/>
      </c>
      <c r="P221" s="14" t="str">
        <f>IFERROR(IF(OR(HLOOKUP($A221,'Z-scores'!$C$2:$RO$15,14,FALSE)&gt;3,HLOOKUP($A221,'Z-scores'!$C$2:$RO$15,14,FALSE)&lt;-3),"",'Total-corrected counts'!P221),"")</f>
        <v/>
      </c>
      <c r="Q221">
        <f t="shared" si="12"/>
        <v>1</v>
      </c>
      <c r="R221">
        <f>SUMIFS(Tabel132[Cluster],Tabel132[ID],'Total-corrected counts Z&lt;3'!A221)</f>
        <v>96</v>
      </c>
      <c r="S221" t="str">
        <f t="shared" si="13"/>
        <v/>
      </c>
      <c r="T221" t="str">
        <f t="shared" si="14"/>
        <v/>
      </c>
      <c r="U221" t="str">
        <f t="shared" si="15"/>
        <v/>
      </c>
    </row>
    <row r="222" spans="1:21" x14ac:dyDescent="0.25">
      <c r="A222">
        <v>226</v>
      </c>
      <c r="B222" t="s">
        <v>92</v>
      </c>
      <c r="C222">
        <v>77400</v>
      </c>
      <c r="D222">
        <v>290</v>
      </c>
      <c r="E222" s="14">
        <f>IFERROR(IF(OR(HLOOKUP($A222,'Z-scores'!$C$2:$RO$15,3,FALSE)&gt;3,HLOOKUP($A222,'Z-scores'!$C$2:$RO$15,3,FALSE)&lt;-3),"",'Total-corrected counts'!E222),"")</f>
        <v>0.25564926779725622</v>
      </c>
      <c r="F222" s="14">
        <f>IFERROR(IF(OR(HLOOKUP($A222,'Z-scores'!$C$2:$RO$15,4,FALSE)&gt;3,HLOOKUP($A222,'Z-scores'!$C$2:$RO$15,4,FALSE)&lt;-3),"",'Total-corrected counts'!F222),"")</f>
        <v>0</v>
      </c>
      <c r="G222" s="14">
        <f>IFERROR(IF(OR(HLOOKUP($A222,'Z-scores'!$C$2:$RO$15,5,FALSE)&gt;3,HLOOKUP($A222,'Z-scores'!$C$2:$RO$15,5,FALSE)&lt;-3),"",'Total-corrected counts'!G222),"")</f>
        <v>1.1250100447325424</v>
      </c>
      <c r="H222" s="14">
        <f>IFERROR(IF(OR(HLOOKUP($A222,'Z-scores'!$C$2:$RO$15,6,FALSE)&gt;3,HLOOKUP($A222,'Z-scores'!$C$2:$RO$15,6,FALSE)&lt;-3),"",'Total-corrected counts'!H222),"")</f>
        <v>11.452446405831667</v>
      </c>
      <c r="I222" s="14">
        <f>IFERROR(IF(OR(HLOOKUP($A222,'Z-scores'!$C$2:$RO$15,7,FALSE)&gt;3,HLOOKUP($A222,'Z-scores'!$C$2:$RO$15,7,FALSE)&lt;-3),"",'Total-corrected counts'!I222),"")</f>
        <v>2.6998272850216294</v>
      </c>
      <c r="J222" s="14">
        <f>IFERROR(IF(OR(HLOOKUP($A222,'Z-scores'!$C$2:$RO$15,8,FALSE)&gt;3,HLOOKUP($A222,'Z-scores'!$C$2:$RO$15,8,FALSE)&lt;-3),"",'Total-corrected counts'!J222),"")</f>
        <v>0.39104251935660467</v>
      </c>
      <c r="K222" s="14">
        <f>IFERROR(IF(OR(HLOOKUP($A222,'Z-scores'!$C$2:$RO$15,9,FALSE)&gt;3,HLOOKUP($A222,'Z-scores'!$C$2:$RO$15,9,FALSE)&lt;-3),"",'Total-corrected counts'!K222),"")</f>
        <v>4.7745440522318168</v>
      </c>
      <c r="L222" s="14">
        <f>IFERROR(IF(OR(HLOOKUP($A222,'Z-scores'!$C$2:$RO$15,10,FALSE)&gt;3,HLOOKUP($A222,'Z-scores'!$C$2:$RO$15,10,FALSE)&lt;-3),"",'Total-corrected counts'!L222),"")</f>
        <v>0.58450654546553937</v>
      </c>
      <c r="M222" s="14">
        <f>IFERROR(IF(OR(HLOOKUP($A222,'Z-scores'!$C$2:$RO$15,11,FALSE)&gt;3,HLOOKUP($A222,'Z-scores'!$C$2:$RO$15,11,FALSE)&lt;-3),"",'Total-corrected counts'!M222),"")</f>
        <v>0.32710538313240206</v>
      </c>
      <c r="N222" s="14">
        <f>IFERROR(IF(OR(HLOOKUP($A222,'Z-scores'!$C$2:$RO$15,12,FALSE)&gt;3,HLOOKUP($A222,'Z-scores'!$C$2:$RO$15,12,FALSE)&lt;-3),"",'Total-corrected counts'!N222),"")</f>
        <v>2.3478387077495753</v>
      </c>
      <c r="O222" s="14">
        <f>IFERROR(IF(OR(HLOOKUP($A222,'Z-scores'!$C$2:$RO$15,13,FALSE)&gt;3,HLOOKUP($A222,'Z-scores'!$C$2:$RO$15,13,FALSE)&lt;-3),"",'Total-corrected counts'!O222),"")</f>
        <v>9.6325650104344973</v>
      </c>
      <c r="P222" s="14">
        <f>IFERROR(IF(OR(HLOOKUP($A222,'Z-scores'!$C$2:$RO$15,14,FALSE)&gt;3,HLOOKUP($A222,'Z-scores'!$C$2:$RO$15,14,FALSE)&lt;-3),"",'Total-corrected counts'!P222),"")</f>
        <v>6.7079961866499938</v>
      </c>
      <c r="Q222">
        <f t="shared" si="12"/>
        <v>1</v>
      </c>
      <c r="R222">
        <f>SUMIFS(Tabel132[Cluster],Tabel132[ID],'Total-corrected counts Z&lt;3'!A222)</f>
        <v>85</v>
      </c>
      <c r="S222">
        <f t="shared" si="13"/>
        <v>0.69702566952014311</v>
      </c>
      <c r="T222">
        <f t="shared" si="14"/>
        <v>2.9569313678530738</v>
      </c>
      <c r="U222">
        <f t="shared" si="15"/>
        <v>3.9200023666864015</v>
      </c>
    </row>
    <row r="223" spans="1:21" x14ac:dyDescent="0.25">
      <c r="A223">
        <v>227</v>
      </c>
      <c r="B223" t="s">
        <v>638</v>
      </c>
      <c r="C223">
        <v>18800</v>
      </c>
      <c r="D223">
        <v>31</v>
      </c>
      <c r="E223" s="14" t="str">
        <f>IFERROR(IF(OR(HLOOKUP($A223,'Z-scores'!$C$2:$RO$15,3,FALSE)&gt;3,HLOOKUP($A223,'Z-scores'!$C$2:$RO$15,3,FALSE)&lt;-3),"",'Total-corrected counts'!E223),"")</f>
        <v/>
      </c>
      <c r="F223" s="14" t="str">
        <f>IFERROR(IF(OR(HLOOKUP($A223,'Z-scores'!$C$2:$RO$15,4,FALSE)&gt;3,HLOOKUP($A223,'Z-scores'!$C$2:$RO$15,4,FALSE)&lt;-3),"",'Total-corrected counts'!F223),"")</f>
        <v/>
      </c>
      <c r="G223" s="14" t="str">
        <f>IFERROR(IF(OR(HLOOKUP($A223,'Z-scores'!$C$2:$RO$15,5,FALSE)&gt;3,HLOOKUP($A223,'Z-scores'!$C$2:$RO$15,5,FALSE)&lt;-3),"",'Total-corrected counts'!G223),"")</f>
        <v/>
      </c>
      <c r="H223" s="14" t="str">
        <f>IFERROR(IF(OR(HLOOKUP($A223,'Z-scores'!$C$2:$RO$15,6,FALSE)&gt;3,HLOOKUP($A223,'Z-scores'!$C$2:$RO$15,6,FALSE)&lt;-3),"",'Total-corrected counts'!H223),"")</f>
        <v/>
      </c>
      <c r="I223" s="14" t="str">
        <f>IFERROR(IF(OR(HLOOKUP($A223,'Z-scores'!$C$2:$RO$15,7,FALSE)&gt;3,HLOOKUP($A223,'Z-scores'!$C$2:$RO$15,7,FALSE)&lt;-3),"",'Total-corrected counts'!I223),"")</f>
        <v/>
      </c>
      <c r="J223" s="14" t="str">
        <f>IFERROR(IF(OR(HLOOKUP($A223,'Z-scores'!$C$2:$RO$15,8,FALSE)&gt;3,HLOOKUP($A223,'Z-scores'!$C$2:$RO$15,8,FALSE)&lt;-3),"",'Total-corrected counts'!J223),"")</f>
        <v/>
      </c>
      <c r="K223" s="14" t="str">
        <f>IFERROR(IF(OR(HLOOKUP($A223,'Z-scores'!$C$2:$RO$15,9,FALSE)&gt;3,HLOOKUP($A223,'Z-scores'!$C$2:$RO$15,9,FALSE)&lt;-3),"",'Total-corrected counts'!K223),"")</f>
        <v/>
      </c>
      <c r="L223" s="14" t="str">
        <f>IFERROR(IF(OR(HLOOKUP($A223,'Z-scores'!$C$2:$RO$15,10,FALSE)&gt;3,HLOOKUP($A223,'Z-scores'!$C$2:$RO$15,10,FALSE)&lt;-3),"",'Total-corrected counts'!L223),"")</f>
        <v/>
      </c>
      <c r="M223" s="14" t="str">
        <f>IFERROR(IF(OR(HLOOKUP($A223,'Z-scores'!$C$2:$RO$15,11,FALSE)&gt;3,HLOOKUP($A223,'Z-scores'!$C$2:$RO$15,11,FALSE)&lt;-3),"",'Total-corrected counts'!M223),"")</f>
        <v/>
      </c>
      <c r="N223" s="14" t="str">
        <f>IFERROR(IF(OR(HLOOKUP($A223,'Z-scores'!$C$2:$RO$15,12,FALSE)&gt;3,HLOOKUP($A223,'Z-scores'!$C$2:$RO$15,12,FALSE)&lt;-3),"",'Total-corrected counts'!N223),"")</f>
        <v/>
      </c>
      <c r="O223" s="14" t="str">
        <f>IFERROR(IF(OR(HLOOKUP($A223,'Z-scores'!$C$2:$RO$15,13,FALSE)&gt;3,HLOOKUP($A223,'Z-scores'!$C$2:$RO$15,13,FALSE)&lt;-3),"",'Total-corrected counts'!O223),"")</f>
        <v/>
      </c>
      <c r="P223" s="14" t="str">
        <f>IFERROR(IF(OR(HLOOKUP($A223,'Z-scores'!$C$2:$RO$15,14,FALSE)&gt;3,HLOOKUP($A223,'Z-scores'!$C$2:$RO$15,14,FALSE)&lt;-3),"",'Total-corrected counts'!P223),"")</f>
        <v/>
      </c>
      <c r="Q223">
        <f t="shared" si="12"/>
        <v>1</v>
      </c>
      <c r="R223">
        <f>SUMIFS(Tabel132[Cluster],Tabel132[ID],'Total-corrected counts Z&lt;3'!A223)</f>
        <v>0</v>
      </c>
      <c r="S223" t="str">
        <f t="shared" si="13"/>
        <v/>
      </c>
      <c r="T223" t="str">
        <f t="shared" si="14"/>
        <v/>
      </c>
      <c r="U223" t="str">
        <f t="shared" si="15"/>
        <v/>
      </c>
    </row>
    <row r="224" spans="1:21" x14ac:dyDescent="0.25">
      <c r="A224">
        <v>228</v>
      </c>
      <c r="B224" t="s">
        <v>639</v>
      </c>
      <c r="C224">
        <v>30300</v>
      </c>
      <c r="D224">
        <v>507</v>
      </c>
      <c r="E224" s="14" t="str">
        <f>IFERROR(IF(OR(HLOOKUP($A224,'Z-scores'!$C$2:$RO$15,3,FALSE)&gt;3,HLOOKUP($A224,'Z-scores'!$C$2:$RO$15,3,FALSE)&lt;-3),"",'Total-corrected counts'!E224),"")</f>
        <v/>
      </c>
      <c r="F224" s="14" t="str">
        <f>IFERROR(IF(OR(HLOOKUP($A224,'Z-scores'!$C$2:$RO$15,4,FALSE)&gt;3,HLOOKUP($A224,'Z-scores'!$C$2:$RO$15,4,FALSE)&lt;-3),"",'Total-corrected counts'!F224),"")</f>
        <v/>
      </c>
      <c r="G224" s="14" t="str">
        <f>IFERROR(IF(OR(HLOOKUP($A224,'Z-scores'!$C$2:$RO$15,5,FALSE)&gt;3,HLOOKUP($A224,'Z-scores'!$C$2:$RO$15,5,FALSE)&lt;-3),"",'Total-corrected counts'!G224),"")</f>
        <v/>
      </c>
      <c r="H224" s="14" t="str">
        <f>IFERROR(IF(OR(HLOOKUP($A224,'Z-scores'!$C$2:$RO$15,6,FALSE)&gt;3,HLOOKUP($A224,'Z-scores'!$C$2:$RO$15,6,FALSE)&lt;-3),"",'Total-corrected counts'!H224),"")</f>
        <v/>
      </c>
      <c r="I224" s="14" t="str">
        <f>IFERROR(IF(OR(HLOOKUP($A224,'Z-scores'!$C$2:$RO$15,7,FALSE)&gt;3,HLOOKUP($A224,'Z-scores'!$C$2:$RO$15,7,FALSE)&lt;-3),"",'Total-corrected counts'!I224),"")</f>
        <v/>
      </c>
      <c r="J224" s="14" t="str">
        <f>IFERROR(IF(OR(HLOOKUP($A224,'Z-scores'!$C$2:$RO$15,8,FALSE)&gt;3,HLOOKUP($A224,'Z-scores'!$C$2:$RO$15,8,FALSE)&lt;-3),"",'Total-corrected counts'!J224),"")</f>
        <v/>
      </c>
      <c r="K224" s="14" t="str">
        <f>IFERROR(IF(OR(HLOOKUP($A224,'Z-scores'!$C$2:$RO$15,9,FALSE)&gt;3,HLOOKUP($A224,'Z-scores'!$C$2:$RO$15,9,FALSE)&lt;-3),"",'Total-corrected counts'!K224),"")</f>
        <v/>
      </c>
      <c r="L224" s="14" t="str">
        <f>IFERROR(IF(OR(HLOOKUP($A224,'Z-scores'!$C$2:$RO$15,10,FALSE)&gt;3,HLOOKUP($A224,'Z-scores'!$C$2:$RO$15,10,FALSE)&lt;-3),"",'Total-corrected counts'!L224),"")</f>
        <v/>
      </c>
      <c r="M224" s="14" t="str">
        <f>IFERROR(IF(OR(HLOOKUP($A224,'Z-scores'!$C$2:$RO$15,11,FALSE)&gt;3,HLOOKUP($A224,'Z-scores'!$C$2:$RO$15,11,FALSE)&lt;-3),"",'Total-corrected counts'!M224),"")</f>
        <v/>
      </c>
      <c r="N224" s="14" t="str">
        <f>IFERROR(IF(OR(HLOOKUP($A224,'Z-scores'!$C$2:$RO$15,12,FALSE)&gt;3,HLOOKUP($A224,'Z-scores'!$C$2:$RO$15,12,FALSE)&lt;-3),"",'Total-corrected counts'!N224),"")</f>
        <v/>
      </c>
      <c r="O224" s="14" t="str">
        <f>IFERROR(IF(OR(HLOOKUP($A224,'Z-scores'!$C$2:$RO$15,13,FALSE)&gt;3,HLOOKUP($A224,'Z-scores'!$C$2:$RO$15,13,FALSE)&lt;-3),"",'Total-corrected counts'!O224),"")</f>
        <v/>
      </c>
      <c r="P224" s="14" t="str">
        <f>IFERROR(IF(OR(HLOOKUP($A224,'Z-scores'!$C$2:$RO$15,14,FALSE)&gt;3,HLOOKUP($A224,'Z-scores'!$C$2:$RO$15,14,FALSE)&lt;-3),"",'Total-corrected counts'!P224),"")</f>
        <v/>
      </c>
      <c r="Q224">
        <f t="shared" si="12"/>
        <v>1</v>
      </c>
      <c r="R224">
        <f>SUMIFS(Tabel132[Cluster],Tabel132[ID],'Total-corrected counts Z&lt;3'!A224)</f>
        <v>39</v>
      </c>
      <c r="S224" t="str">
        <f t="shared" si="13"/>
        <v/>
      </c>
      <c r="T224" t="str">
        <f t="shared" si="14"/>
        <v/>
      </c>
      <c r="U224" t="str">
        <f t="shared" si="15"/>
        <v/>
      </c>
    </row>
    <row r="225" spans="1:21" x14ac:dyDescent="0.25">
      <c r="A225">
        <v>229</v>
      </c>
      <c r="B225" t="s">
        <v>640</v>
      </c>
      <c r="C225">
        <v>99800</v>
      </c>
      <c r="D225">
        <v>901</v>
      </c>
      <c r="E225" s="14" t="str">
        <f>IFERROR(IF(OR(HLOOKUP($A225,'Z-scores'!$C$2:$RO$15,3,FALSE)&gt;3,HLOOKUP($A225,'Z-scores'!$C$2:$RO$15,3,FALSE)&lt;-3),"",'Total-corrected counts'!E225),"")</f>
        <v/>
      </c>
      <c r="F225" s="14" t="str">
        <f>IFERROR(IF(OR(HLOOKUP($A225,'Z-scores'!$C$2:$RO$15,4,FALSE)&gt;3,HLOOKUP($A225,'Z-scores'!$C$2:$RO$15,4,FALSE)&lt;-3),"",'Total-corrected counts'!F225),"")</f>
        <v/>
      </c>
      <c r="G225" s="14" t="str">
        <f>IFERROR(IF(OR(HLOOKUP($A225,'Z-scores'!$C$2:$RO$15,5,FALSE)&gt;3,HLOOKUP($A225,'Z-scores'!$C$2:$RO$15,5,FALSE)&lt;-3),"",'Total-corrected counts'!G225),"")</f>
        <v/>
      </c>
      <c r="H225" s="14" t="str">
        <f>IFERROR(IF(OR(HLOOKUP($A225,'Z-scores'!$C$2:$RO$15,6,FALSE)&gt;3,HLOOKUP($A225,'Z-scores'!$C$2:$RO$15,6,FALSE)&lt;-3),"",'Total-corrected counts'!H225),"")</f>
        <v/>
      </c>
      <c r="I225" s="14" t="str">
        <f>IFERROR(IF(OR(HLOOKUP($A225,'Z-scores'!$C$2:$RO$15,7,FALSE)&gt;3,HLOOKUP($A225,'Z-scores'!$C$2:$RO$15,7,FALSE)&lt;-3),"",'Total-corrected counts'!I225),"")</f>
        <v/>
      </c>
      <c r="J225" s="14" t="str">
        <f>IFERROR(IF(OR(HLOOKUP($A225,'Z-scores'!$C$2:$RO$15,8,FALSE)&gt;3,HLOOKUP($A225,'Z-scores'!$C$2:$RO$15,8,FALSE)&lt;-3),"",'Total-corrected counts'!J225),"")</f>
        <v/>
      </c>
      <c r="K225" s="14" t="str">
        <f>IFERROR(IF(OR(HLOOKUP($A225,'Z-scores'!$C$2:$RO$15,9,FALSE)&gt;3,HLOOKUP($A225,'Z-scores'!$C$2:$RO$15,9,FALSE)&lt;-3),"",'Total-corrected counts'!K225),"")</f>
        <v/>
      </c>
      <c r="L225" s="14" t="str">
        <f>IFERROR(IF(OR(HLOOKUP($A225,'Z-scores'!$C$2:$RO$15,10,FALSE)&gt;3,HLOOKUP($A225,'Z-scores'!$C$2:$RO$15,10,FALSE)&lt;-3),"",'Total-corrected counts'!L225),"")</f>
        <v/>
      </c>
      <c r="M225" s="14" t="str">
        <f>IFERROR(IF(OR(HLOOKUP($A225,'Z-scores'!$C$2:$RO$15,11,FALSE)&gt;3,HLOOKUP($A225,'Z-scores'!$C$2:$RO$15,11,FALSE)&lt;-3),"",'Total-corrected counts'!M225),"")</f>
        <v/>
      </c>
      <c r="N225" s="14" t="str">
        <f>IFERROR(IF(OR(HLOOKUP($A225,'Z-scores'!$C$2:$RO$15,12,FALSE)&gt;3,HLOOKUP($A225,'Z-scores'!$C$2:$RO$15,12,FALSE)&lt;-3),"",'Total-corrected counts'!N225),"")</f>
        <v/>
      </c>
      <c r="O225" s="14" t="str">
        <f>IFERROR(IF(OR(HLOOKUP($A225,'Z-scores'!$C$2:$RO$15,13,FALSE)&gt;3,HLOOKUP($A225,'Z-scores'!$C$2:$RO$15,13,FALSE)&lt;-3),"",'Total-corrected counts'!O225),"")</f>
        <v/>
      </c>
      <c r="P225" s="14" t="str">
        <f>IFERROR(IF(OR(HLOOKUP($A225,'Z-scores'!$C$2:$RO$15,14,FALSE)&gt;3,HLOOKUP($A225,'Z-scores'!$C$2:$RO$15,14,FALSE)&lt;-3),"",'Total-corrected counts'!P225),"")</f>
        <v/>
      </c>
      <c r="Q225">
        <f t="shared" si="12"/>
        <v>1</v>
      </c>
      <c r="R225">
        <f>SUMIFS(Tabel132[Cluster],Tabel132[ID],'Total-corrected counts Z&lt;3'!A225)</f>
        <v>0</v>
      </c>
      <c r="S225" t="str">
        <f t="shared" si="13"/>
        <v/>
      </c>
      <c r="T225" t="str">
        <f t="shared" si="14"/>
        <v/>
      </c>
      <c r="U225" t="str">
        <f t="shared" si="15"/>
        <v/>
      </c>
    </row>
    <row r="226" spans="1:21" x14ac:dyDescent="0.25">
      <c r="A226">
        <v>230</v>
      </c>
      <c r="B226" t="s">
        <v>641</v>
      </c>
      <c r="C226">
        <v>97000</v>
      </c>
      <c r="D226">
        <v>379</v>
      </c>
      <c r="E226" s="14" t="str">
        <f>IFERROR(IF(OR(HLOOKUP($A226,'Z-scores'!$C$2:$RO$15,3,FALSE)&gt;3,HLOOKUP($A226,'Z-scores'!$C$2:$RO$15,3,FALSE)&lt;-3),"",'Total-corrected counts'!E226),"")</f>
        <v/>
      </c>
      <c r="F226" s="14" t="str">
        <f>IFERROR(IF(OR(HLOOKUP($A226,'Z-scores'!$C$2:$RO$15,4,FALSE)&gt;3,HLOOKUP($A226,'Z-scores'!$C$2:$RO$15,4,FALSE)&lt;-3),"",'Total-corrected counts'!F226),"")</f>
        <v/>
      </c>
      <c r="G226" s="14" t="str">
        <f>IFERROR(IF(OR(HLOOKUP($A226,'Z-scores'!$C$2:$RO$15,5,FALSE)&gt;3,HLOOKUP($A226,'Z-scores'!$C$2:$RO$15,5,FALSE)&lt;-3),"",'Total-corrected counts'!G226),"")</f>
        <v/>
      </c>
      <c r="H226" s="14" t="str">
        <f>IFERROR(IF(OR(HLOOKUP($A226,'Z-scores'!$C$2:$RO$15,6,FALSE)&gt;3,HLOOKUP($A226,'Z-scores'!$C$2:$RO$15,6,FALSE)&lt;-3),"",'Total-corrected counts'!H226),"")</f>
        <v/>
      </c>
      <c r="I226" s="14" t="str">
        <f>IFERROR(IF(OR(HLOOKUP($A226,'Z-scores'!$C$2:$RO$15,7,FALSE)&gt;3,HLOOKUP($A226,'Z-scores'!$C$2:$RO$15,7,FALSE)&lt;-3),"",'Total-corrected counts'!I226),"")</f>
        <v/>
      </c>
      <c r="J226" s="14" t="str">
        <f>IFERROR(IF(OR(HLOOKUP($A226,'Z-scores'!$C$2:$RO$15,8,FALSE)&gt;3,HLOOKUP($A226,'Z-scores'!$C$2:$RO$15,8,FALSE)&lt;-3),"",'Total-corrected counts'!J226),"")</f>
        <v/>
      </c>
      <c r="K226" s="14" t="str">
        <f>IFERROR(IF(OR(HLOOKUP($A226,'Z-scores'!$C$2:$RO$15,9,FALSE)&gt;3,HLOOKUP($A226,'Z-scores'!$C$2:$RO$15,9,FALSE)&lt;-3),"",'Total-corrected counts'!K226),"")</f>
        <v/>
      </c>
      <c r="L226" s="14" t="str">
        <f>IFERROR(IF(OR(HLOOKUP($A226,'Z-scores'!$C$2:$RO$15,10,FALSE)&gt;3,HLOOKUP($A226,'Z-scores'!$C$2:$RO$15,10,FALSE)&lt;-3),"",'Total-corrected counts'!L226),"")</f>
        <v/>
      </c>
      <c r="M226" s="14" t="str">
        <f>IFERROR(IF(OR(HLOOKUP($A226,'Z-scores'!$C$2:$RO$15,11,FALSE)&gt;3,HLOOKUP($A226,'Z-scores'!$C$2:$RO$15,11,FALSE)&lt;-3),"",'Total-corrected counts'!M226),"")</f>
        <v/>
      </c>
      <c r="N226" s="14" t="str">
        <f>IFERROR(IF(OR(HLOOKUP($A226,'Z-scores'!$C$2:$RO$15,12,FALSE)&gt;3,HLOOKUP($A226,'Z-scores'!$C$2:$RO$15,12,FALSE)&lt;-3),"",'Total-corrected counts'!N226),"")</f>
        <v/>
      </c>
      <c r="O226" s="14" t="str">
        <f>IFERROR(IF(OR(HLOOKUP($A226,'Z-scores'!$C$2:$RO$15,13,FALSE)&gt;3,HLOOKUP($A226,'Z-scores'!$C$2:$RO$15,13,FALSE)&lt;-3),"",'Total-corrected counts'!O226),"")</f>
        <v/>
      </c>
      <c r="P226" s="14" t="str">
        <f>IFERROR(IF(OR(HLOOKUP($A226,'Z-scores'!$C$2:$RO$15,14,FALSE)&gt;3,HLOOKUP($A226,'Z-scores'!$C$2:$RO$15,14,FALSE)&lt;-3),"",'Total-corrected counts'!P226),"")</f>
        <v/>
      </c>
      <c r="Q226">
        <f t="shared" si="12"/>
        <v>1</v>
      </c>
      <c r="R226">
        <f>SUMIFS(Tabel132[Cluster],Tabel132[ID],'Total-corrected counts Z&lt;3'!A226)</f>
        <v>96</v>
      </c>
      <c r="S226" t="str">
        <f t="shared" si="13"/>
        <v/>
      </c>
      <c r="T226" t="str">
        <f t="shared" si="14"/>
        <v/>
      </c>
      <c r="U226" t="str">
        <f t="shared" si="15"/>
        <v/>
      </c>
    </row>
    <row r="227" spans="1:21" x14ac:dyDescent="0.25">
      <c r="A227">
        <v>231</v>
      </c>
      <c r="B227" t="s">
        <v>93</v>
      </c>
      <c r="C227">
        <v>83200</v>
      </c>
      <c r="D227">
        <v>323</v>
      </c>
      <c r="E227" s="14">
        <f>IFERROR(IF(OR(HLOOKUP($A227,'Z-scores'!$C$2:$RO$15,3,FALSE)&gt;3,HLOOKUP($A227,'Z-scores'!$C$2:$RO$15,3,FALSE)&lt;-3),"",'Total-corrected counts'!E227),"")</f>
        <v>9.2963370108093149E-2</v>
      </c>
      <c r="F227" s="14">
        <f>IFERROR(IF(OR(HLOOKUP($A227,'Z-scores'!$C$2:$RO$15,4,FALSE)&gt;3,HLOOKUP($A227,'Z-scores'!$C$2:$RO$15,4,FALSE)&lt;-3),"",'Total-corrected counts'!F227),"")</f>
        <v>0</v>
      </c>
      <c r="G227" s="14">
        <f>IFERROR(IF(OR(HLOOKUP($A227,'Z-scores'!$C$2:$RO$15,5,FALSE)&gt;3,HLOOKUP($A227,'Z-scores'!$C$2:$RO$15,5,FALSE)&lt;-3),"",'Total-corrected counts'!G227),"")</f>
        <v>0</v>
      </c>
      <c r="H227" s="14">
        <f>IFERROR(IF(OR(HLOOKUP($A227,'Z-scores'!$C$2:$RO$15,6,FALSE)&gt;3,HLOOKUP($A227,'Z-scores'!$C$2:$RO$15,6,FALSE)&lt;-3),"",'Total-corrected counts'!H227),"")</f>
        <v>0</v>
      </c>
      <c r="I227" s="14">
        <f>IFERROR(IF(OR(HLOOKUP($A227,'Z-scores'!$C$2:$RO$15,7,FALSE)&gt;3,HLOOKUP($A227,'Z-scores'!$C$2:$RO$15,7,FALSE)&lt;-3),"",'Total-corrected counts'!I227),"")</f>
        <v>0</v>
      </c>
      <c r="J227" s="14">
        <f>IFERROR(IF(OR(HLOOKUP($A227,'Z-scores'!$C$2:$RO$15,8,FALSE)&gt;3,HLOOKUP($A227,'Z-scores'!$C$2:$RO$15,8,FALSE)&lt;-3),"",'Total-corrected counts'!J227),"")</f>
        <v>0</v>
      </c>
      <c r="K227" s="14">
        <f>IFERROR(IF(OR(HLOOKUP($A227,'Z-scores'!$C$2:$RO$15,9,FALSE)&gt;3,HLOOKUP($A227,'Z-scores'!$C$2:$RO$15,9,FALSE)&lt;-3),"",'Total-corrected counts'!K227),"")</f>
        <v>2.8251739954034422E-2</v>
      </c>
      <c r="L227" s="14">
        <f>IFERROR(IF(OR(HLOOKUP($A227,'Z-scores'!$C$2:$RO$15,10,FALSE)&gt;3,HLOOKUP($A227,'Z-scores'!$C$2:$RO$15,10,FALSE)&lt;-3),"",'Total-corrected counts'!L227),"")</f>
        <v>0</v>
      </c>
      <c r="M227" s="14">
        <f>IFERROR(IF(OR(HLOOKUP($A227,'Z-scores'!$C$2:$RO$15,11,FALSE)&gt;3,HLOOKUP($A227,'Z-scores'!$C$2:$RO$15,11,FALSE)&lt;-3),"",'Total-corrected counts'!M227),"")</f>
        <v>0</v>
      </c>
      <c r="N227" s="14">
        <f>IFERROR(IF(OR(HLOOKUP($A227,'Z-scores'!$C$2:$RO$15,12,FALSE)&gt;3,HLOOKUP($A227,'Z-scores'!$C$2:$RO$15,12,FALSE)&lt;-3),"",'Total-corrected counts'!N227),"")</f>
        <v>0</v>
      </c>
      <c r="O227" s="14">
        <f>IFERROR(IF(OR(HLOOKUP($A227,'Z-scores'!$C$2:$RO$15,13,FALSE)&gt;3,HLOOKUP($A227,'Z-scores'!$C$2:$RO$15,13,FALSE)&lt;-3),"",'Total-corrected counts'!O227),"")</f>
        <v>0</v>
      </c>
      <c r="P227" s="14">
        <f>IFERROR(IF(OR(HLOOKUP($A227,'Z-scores'!$C$2:$RO$15,14,FALSE)&gt;3,HLOOKUP($A227,'Z-scores'!$C$2:$RO$15,14,FALSE)&lt;-3),"",'Total-corrected counts'!P227),"")</f>
        <v>2.7342375760801604E-2</v>
      </c>
      <c r="Q227">
        <f t="shared" si="12"/>
        <v>1</v>
      </c>
      <c r="R227">
        <f>SUMIFS(Tabel132[Cluster],Tabel132[ID],'Total-corrected counts Z&lt;3'!A227)</f>
        <v>91</v>
      </c>
      <c r="S227">
        <f t="shared" si="13"/>
        <v>0.48912474703212327</v>
      </c>
      <c r="T227">
        <f t="shared" si="14"/>
        <v>1.7316444294589652E-2</v>
      </c>
      <c r="U227">
        <f t="shared" si="15"/>
        <v>5.4684751521603212E-3</v>
      </c>
    </row>
    <row r="228" spans="1:21" x14ac:dyDescent="0.25">
      <c r="A228">
        <v>232</v>
      </c>
      <c r="B228" t="s">
        <v>642</v>
      </c>
      <c r="C228">
        <v>35700</v>
      </c>
      <c r="D228">
        <v>655</v>
      </c>
      <c r="E228" s="14" t="str">
        <f>IFERROR(IF(OR(HLOOKUP($A228,'Z-scores'!$C$2:$RO$15,3,FALSE)&gt;3,HLOOKUP($A228,'Z-scores'!$C$2:$RO$15,3,FALSE)&lt;-3),"",'Total-corrected counts'!E228),"")</f>
        <v/>
      </c>
      <c r="F228" s="14" t="str">
        <f>IFERROR(IF(OR(HLOOKUP($A228,'Z-scores'!$C$2:$RO$15,4,FALSE)&gt;3,HLOOKUP($A228,'Z-scores'!$C$2:$RO$15,4,FALSE)&lt;-3),"",'Total-corrected counts'!F228),"")</f>
        <v/>
      </c>
      <c r="G228" s="14" t="str">
        <f>IFERROR(IF(OR(HLOOKUP($A228,'Z-scores'!$C$2:$RO$15,5,FALSE)&gt;3,HLOOKUP($A228,'Z-scores'!$C$2:$RO$15,5,FALSE)&lt;-3),"",'Total-corrected counts'!G228),"")</f>
        <v/>
      </c>
      <c r="H228" s="14" t="str">
        <f>IFERROR(IF(OR(HLOOKUP($A228,'Z-scores'!$C$2:$RO$15,6,FALSE)&gt;3,HLOOKUP($A228,'Z-scores'!$C$2:$RO$15,6,FALSE)&lt;-3),"",'Total-corrected counts'!H228),"")</f>
        <v/>
      </c>
      <c r="I228" s="14" t="str">
        <f>IFERROR(IF(OR(HLOOKUP($A228,'Z-scores'!$C$2:$RO$15,7,FALSE)&gt;3,HLOOKUP($A228,'Z-scores'!$C$2:$RO$15,7,FALSE)&lt;-3),"",'Total-corrected counts'!I228),"")</f>
        <v/>
      </c>
      <c r="J228" s="14" t="str">
        <f>IFERROR(IF(OR(HLOOKUP($A228,'Z-scores'!$C$2:$RO$15,8,FALSE)&gt;3,HLOOKUP($A228,'Z-scores'!$C$2:$RO$15,8,FALSE)&lt;-3),"",'Total-corrected counts'!J228),"")</f>
        <v/>
      </c>
      <c r="K228" s="14" t="str">
        <f>IFERROR(IF(OR(HLOOKUP($A228,'Z-scores'!$C$2:$RO$15,9,FALSE)&gt;3,HLOOKUP($A228,'Z-scores'!$C$2:$RO$15,9,FALSE)&lt;-3),"",'Total-corrected counts'!K228),"")</f>
        <v/>
      </c>
      <c r="L228" s="14" t="str">
        <f>IFERROR(IF(OR(HLOOKUP($A228,'Z-scores'!$C$2:$RO$15,10,FALSE)&gt;3,HLOOKUP($A228,'Z-scores'!$C$2:$RO$15,10,FALSE)&lt;-3),"",'Total-corrected counts'!L228),"")</f>
        <v/>
      </c>
      <c r="M228" s="14" t="str">
        <f>IFERROR(IF(OR(HLOOKUP($A228,'Z-scores'!$C$2:$RO$15,11,FALSE)&gt;3,HLOOKUP($A228,'Z-scores'!$C$2:$RO$15,11,FALSE)&lt;-3),"",'Total-corrected counts'!M228),"")</f>
        <v/>
      </c>
      <c r="N228" s="14" t="str">
        <f>IFERROR(IF(OR(HLOOKUP($A228,'Z-scores'!$C$2:$RO$15,12,FALSE)&gt;3,HLOOKUP($A228,'Z-scores'!$C$2:$RO$15,12,FALSE)&lt;-3),"",'Total-corrected counts'!N228),"")</f>
        <v/>
      </c>
      <c r="O228" s="14" t="str">
        <f>IFERROR(IF(OR(HLOOKUP($A228,'Z-scores'!$C$2:$RO$15,13,FALSE)&gt;3,HLOOKUP($A228,'Z-scores'!$C$2:$RO$15,13,FALSE)&lt;-3),"",'Total-corrected counts'!O228),"")</f>
        <v/>
      </c>
      <c r="P228" s="14" t="str">
        <f>IFERROR(IF(OR(HLOOKUP($A228,'Z-scores'!$C$2:$RO$15,14,FALSE)&gt;3,HLOOKUP($A228,'Z-scores'!$C$2:$RO$15,14,FALSE)&lt;-3),"",'Total-corrected counts'!P228),"")</f>
        <v/>
      </c>
      <c r="Q228">
        <f t="shared" si="12"/>
        <v>1</v>
      </c>
      <c r="R228">
        <f>SUMIFS(Tabel132[Cluster],Tabel132[ID],'Total-corrected counts Z&lt;3'!A228)</f>
        <v>45</v>
      </c>
      <c r="S228" t="str">
        <f t="shared" si="13"/>
        <v/>
      </c>
      <c r="T228" t="str">
        <f t="shared" si="14"/>
        <v/>
      </c>
      <c r="U228" t="str">
        <f t="shared" si="15"/>
        <v/>
      </c>
    </row>
    <row r="229" spans="1:21" x14ac:dyDescent="0.25">
      <c r="A229">
        <v>233</v>
      </c>
      <c r="B229" t="s">
        <v>94</v>
      </c>
      <c r="C229">
        <v>14500</v>
      </c>
      <c r="D229">
        <v>402</v>
      </c>
      <c r="E229" s="14">
        <f>IFERROR(IF(OR(HLOOKUP($A229,'Z-scores'!$C$2:$RO$15,3,FALSE)&gt;3,HLOOKUP($A229,'Z-scores'!$C$2:$RO$15,3,FALSE)&lt;-3),"",'Total-corrected counts'!E229),"")</f>
        <v>1.731442768263235</v>
      </c>
      <c r="F229" s="14">
        <f>IFERROR(IF(OR(HLOOKUP($A229,'Z-scores'!$C$2:$RO$15,4,FALSE)&gt;3,HLOOKUP($A229,'Z-scores'!$C$2:$RO$15,4,FALSE)&lt;-3),"",'Total-corrected counts'!F229),"")</f>
        <v>1.7996927966249483</v>
      </c>
      <c r="G229" s="14">
        <f>IFERROR(IF(OR(HLOOKUP($A229,'Z-scores'!$C$2:$RO$15,5,FALSE)&gt;3,HLOOKUP($A229,'Z-scores'!$C$2:$RO$15,5,FALSE)&lt;-3),"",'Total-corrected counts'!G229),"")</f>
        <v>3.5000312502790205</v>
      </c>
      <c r="H229" s="14">
        <f>IFERROR(IF(OR(HLOOKUP($A229,'Z-scores'!$C$2:$RO$15,6,FALSE)&gt;3,HLOOKUP($A229,'Z-scores'!$C$2:$RO$15,6,FALSE)&lt;-3),"",'Total-corrected counts'!H229),"")</f>
        <v>1.6404237023676274</v>
      </c>
      <c r="I229" s="14">
        <f>IFERROR(IF(OR(HLOOKUP($A229,'Z-scores'!$C$2:$RO$15,7,FALSE)&gt;3,HLOOKUP($A229,'Z-scores'!$C$2:$RO$15,7,FALSE)&lt;-3),"",'Total-corrected counts'!I229),"")</f>
        <v>5.4982783978066063</v>
      </c>
      <c r="J229" s="14">
        <f>IFERROR(IF(OR(HLOOKUP($A229,'Z-scores'!$C$2:$RO$15,8,FALSE)&gt;3,HLOOKUP($A229,'Z-scores'!$C$2:$RO$15,8,FALSE)&lt;-3),"",'Total-corrected counts'!J229),"")</f>
        <v>3.2586876613050393</v>
      </c>
      <c r="K229" s="14">
        <f>IFERROR(IF(OR(HLOOKUP($A229,'Z-scores'!$C$2:$RO$15,9,FALSE)&gt;3,HLOOKUP($A229,'Z-scores'!$C$2:$RO$15,9,FALSE)&lt;-3),"",'Total-corrected counts'!K229),"")</f>
        <v>0.52265718914963677</v>
      </c>
      <c r="L229" s="14">
        <f>IFERROR(IF(OR(HLOOKUP($A229,'Z-scores'!$C$2:$RO$15,10,FALSE)&gt;3,HLOOKUP($A229,'Z-scores'!$C$2:$RO$15,10,FALSE)&lt;-3),"",'Total-corrected counts'!L229),"")</f>
        <v>7.1350109343034793</v>
      </c>
      <c r="M229" s="14">
        <f>IFERROR(IF(OR(HLOOKUP($A229,'Z-scores'!$C$2:$RO$15,11,FALSE)&gt;3,HLOOKUP($A229,'Z-scores'!$C$2:$RO$15,11,FALSE)&lt;-3),"",'Total-corrected counts'!M229),"")</f>
        <v>9.3225034192734579</v>
      </c>
      <c r="N229" s="14">
        <f>IFERROR(IF(OR(HLOOKUP($A229,'Z-scores'!$C$2:$RO$15,12,FALSE)&gt;3,HLOOKUP($A229,'Z-scores'!$C$2:$RO$15,12,FALSE)&lt;-3),"",'Total-corrected counts'!N229),"")</f>
        <v>2.7832560680958602</v>
      </c>
      <c r="O229" s="14">
        <f>IFERROR(IF(OR(HLOOKUP($A229,'Z-scores'!$C$2:$RO$15,13,FALSE)&gt;3,HLOOKUP($A229,'Z-scores'!$C$2:$RO$15,13,FALSE)&lt;-3),"",'Total-corrected counts'!O229),"")</f>
        <v>1.1442774403826763</v>
      </c>
      <c r="P229" s="14">
        <f>IFERROR(IF(OR(HLOOKUP($A229,'Z-scores'!$C$2:$RO$15,14,FALSE)&gt;3,HLOOKUP($A229,'Z-scores'!$C$2:$RO$15,14,FALSE)&lt;-3),"",'Total-corrected counts'!P229),"")</f>
        <v>0.7382441455416433</v>
      </c>
      <c r="Q229">
        <f t="shared" si="12"/>
        <v>1</v>
      </c>
      <c r="R229">
        <f>SUMIFS(Tabel132[Cluster],Tabel132[ID],'Total-corrected counts Z&lt;3'!A229)</f>
        <v>17</v>
      </c>
      <c r="S229">
        <f t="shared" si="13"/>
        <v>0.32320226466134661</v>
      </c>
      <c r="T229">
        <f t="shared" si="14"/>
        <v>2.5644591093994449</v>
      </c>
      <c r="U229">
        <f t="shared" si="15"/>
        <v>4.2246584015194228</v>
      </c>
    </row>
    <row r="230" spans="1:21" x14ac:dyDescent="0.25">
      <c r="A230">
        <v>234</v>
      </c>
      <c r="B230" t="s">
        <v>95</v>
      </c>
      <c r="C230">
        <v>28300</v>
      </c>
      <c r="D230">
        <v>541</v>
      </c>
      <c r="E230" s="14">
        <f>IFERROR(IF(OR(HLOOKUP($A230,'Z-scores'!$C$2:$RO$15,3,FALSE)&gt;3,HLOOKUP($A230,'Z-scores'!$C$2:$RO$15,3,FALSE)&lt;-3),"",'Total-corrected counts'!E230),"")</f>
        <v>0.47643727180397744</v>
      </c>
      <c r="F230" s="14">
        <f>IFERROR(IF(OR(HLOOKUP($A230,'Z-scores'!$C$2:$RO$15,4,FALSE)&gt;3,HLOOKUP($A230,'Z-scores'!$C$2:$RO$15,4,FALSE)&lt;-3),"",'Total-corrected counts'!F230),"")</f>
        <v>1.5625239784650713</v>
      </c>
      <c r="G230" s="14">
        <f>IFERROR(IF(OR(HLOOKUP($A230,'Z-scores'!$C$2:$RO$15,5,FALSE)&gt;3,HLOOKUP($A230,'Z-scores'!$C$2:$RO$15,5,FALSE)&lt;-3),"",'Total-corrected counts'!G230),"")</f>
        <v>11.571531888677578</v>
      </c>
      <c r="H230" s="14">
        <f>IFERROR(IF(OR(HLOOKUP($A230,'Z-scores'!$C$2:$RO$15,6,FALSE)&gt;3,HLOOKUP($A230,'Z-scores'!$C$2:$RO$15,6,FALSE)&lt;-3),"",'Total-corrected counts'!H230),"")</f>
        <v>6.7295521185499876</v>
      </c>
      <c r="I230" s="14">
        <f>IFERROR(IF(OR(HLOOKUP($A230,'Z-scores'!$C$2:$RO$15,7,FALSE)&gt;3,HLOOKUP($A230,'Z-scores'!$C$2:$RO$15,7,FALSE)&lt;-3),"",'Total-corrected counts'!I230),"")</f>
        <v>7.3474751683693666</v>
      </c>
      <c r="J230" s="14">
        <f>IFERROR(IF(OR(HLOOKUP($A230,'Z-scores'!$C$2:$RO$15,8,FALSE)&gt;3,HLOOKUP($A230,'Z-scores'!$C$2:$RO$15,8,FALSE)&lt;-3),"",'Total-corrected counts'!J230),"")</f>
        <v>2.7807468043136332</v>
      </c>
      <c r="K230" s="14">
        <f>IFERROR(IF(OR(HLOOKUP($A230,'Z-scores'!$C$2:$RO$15,9,FALSE)&gt;3,HLOOKUP($A230,'Z-scores'!$C$2:$RO$15,9,FALSE)&lt;-3),"",'Total-corrected counts'!K230),"")</f>
        <v>0.79104871871296367</v>
      </c>
      <c r="L230" s="14">
        <f>IFERROR(IF(OR(HLOOKUP($A230,'Z-scores'!$C$2:$RO$15,10,FALSE)&gt;3,HLOOKUP($A230,'Z-scores'!$C$2:$RO$15,10,FALSE)&lt;-3),"",'Total-corrected counts'!L230),"")</f>
        <v>4.1117012163782762</v>
      </c>
      <c r="M230" s="14">
        <f>IFERROR(IF(OR(HLOOKUP($A230,'Z-scores'!$C$2:$RO$15,11,FALSE)&gt;3,HLOOKUP($A230,'Z-scores'!$C$2:$RO$15,11,FALSE)&lt;-3),"",'Total-corrected counts'!M230),"")</f>
        <v>4.2114818078296761</v>
      </c>
      <c r="N230" s="14">
        <f>IFERROR(IF(OR(HLOOKUP($A230,'Z-scores'!$C$2:$RO$15,12,FALSE)&gt;3,HLOOKUP($A230,'Z-scores'!$C$2:$RO$15,12,FALSE)&lt;-3),"",'Total-corrected counts'!N230),"")</f>
        <v>2.7405680915913222</v>
      </c>
      <c r="O230" s="14">
        <f>IFERROR(IF(OR(HLOOKUP($A230,'Z-scores'!$C$2:$RO$15,13,FALSE)&gt;3,HLOOKUP($A230,'Z-scores'!$C$2:$RO$15,13,FALSE)&lt;-3),"",'Total-corrected counts'!O230),"")</f>
        <v>1.1067601472553756</v>
      </c>
      <c r="P230" s="14">
        <f>IFERROR(IF(OR(HLOOKUP($A230,'Z-scores'!$C$2:$RO$15,14,FALSE)&gt;3,HLOOKUP($A230,'Z-scores'!$C$2:$RO$15,14,FALSE)&lt;-3),"",'Total-corrected counts'!P230),"")</f>
        <v>1.0572385294176621</v>
      </c>
      <c r="Q230">
        <f t="shared" si="12"/>
        <v>1</v>
      </c>
      <c r="R230">
        <f>SUMIFS(Tabel132[Cluster],Tabel132[ID],'Total-corrected counts Z&lt;3'!A230)</f>
        <v>36</v>
      </c>
      <c r="S230">
        <f t="shared" si="13"/>
        <v>0.37914284046690638</v>
      </c>
      <c r="T230">
        <f t="shared" si="14"/>
        <v>4.4656165641275107</v>
      </c>
      <c r="U230">
        <f t="shared" si="15"/>
        <v>2.6455499584944624</v>
      </c>
    </row>
    <row r="231" spans="1:21" x14ac:dyDescent="0.25">
      <c r="A231">
        <v>235</v>
      </c>
      <c r="B231" t="s">
        <v>643</v>
      </c>
      <c r="C231">
        <v>93900</v>
      </c>
      <c r="D231">
        <v>370</v>
      </c>
      <c r="E231" s="14" t="str">
        <f>IFERROR(IF(OR(HLOOKUP($A231,'Z-scores'!$C$2:$RO$15,3,FALSE)&gt;3,HLOOKUP($A231,'Z-scores'!$C$2:$RO$15,3,FALSE)&lt;-3),"",'Total-corrected counts'!E231),"")</f>
        <v/>
      </c>
      <c r="F231" s="14" t="str">
        <f>IFERROR(IF(OR(HLOOKUP($A231,'Z-scores'!$C$2:$RO$15,4,FALSE)&gt;3,HLOOKUP($A231,'Z-scores'!$C$2:$RO$15,4,FALSE)&lt;-3),"",'Total-corrected counts'!F231),"")</f>
        <v/>
      </c>
      <c r="G231" s="14" t="str">
        <f>IFERROR(IF(OR(HLOOKUP($A231,'Z-scores'!$C$2:$RO$15,5,FALSE)&gt;3,HLOOKUP($A231,'Z-scores'!$C$2:$RO$15,5,FALSE)&lt;-3),"",'Total-corrected counts'!G231),"")</f>
        <v/>
      </c>
      <c r="H231" s="14" t="str">
        <f>IFERROR(IF(OR(HLOOKUP($A231,'Z-scores'!$C$2:$RO$15,6,FALSE)&gt;3,HLOOKUP($A231,'Z-scores'!$C$2:$RO$15,6,FALSE)&lt;-3),"",'Total-corrected counts'!H231),"")</f>
        <v/>
      </c>
      <c r="I231" s="14" t="str">
        <f>IFERROR(IF(OR(HLOOKUP($A231,'Z-scores'!$C$2:$RO$15,7,FALSE)&gt;3,HLOOKUP($A231,'Z-scores'!$C$2:$RO$15,7,FALSE)&lt;-3),"",'Total-corrected counts'!I231),"")</f>
        <v/>
      </c>
      <c r="J231" s="14" t="str">
        <f>IFERROR(IF(OR(HLOOKUP($A231,'Z-scores'!$C$2:$RO$15,8,FALSE)&gt;3,HLOOKUP($A231,'Z-scores'!$C$2:$RO$15,8,FALSE)&lt;-3),"",'Total-corrected counts'!J231),"")</f>
        <v/>
      </c>
      <c r="K231" s="14" t="str">
        <f>IFERROR(IF(OR(HLOOKUP($A231,'Z-scores'!$C$2:$RO$15,9,FALSE)&gt;3,HLOOKUP($A231,'Z-scores'!$C$2:$RO$15,9,FALSE)&lt;-3),"",'Total-corrected counts'!K231),"")</f>
        <v/>
      </c>
      <c r="L231" s="14" t="str">
        <f>IFERROR(IF(OR(HLOOKUP($A231,'Z-scores'!$C$2:$RO$15,10,FALSE)&gt;3,HLOOKUP($A231,'Z-scores'!$C$2:$RO$15,10,FALSE)&lt;-3),"",'Total-corrected counts'!L231),"")</f>
        <v/>
      </c>
      <c r="M231" s="14" t="str">
        <f>IFERROR(IF(OR(HLOOKUP($A231,'Z-scores'!$C$2:$RO$15,11,FALSE)&gt;3,HLOOKUP($A231,'Z-scores'!$C$2:$RO$15,11,FALSE)&lt;-3),"",'Total-corrected counts'!M231),"")</f>
        <v/>
      </c>
      <c r="N231" s="14" t="str">
        <f>IFERROR(IF(OR(HLOOKUP($A231,'Z-scores'!$C$2:$RO$15,12,FALSE)&gt;3,HLOOKUP($A231,'Z-scores'!$C$2:$RO$15,12,FALSE)&lt;-3),"",'Total-corrected counts'!N231),"")</f>
        <v/>
      </c>
      <c r="O231" s="14" t="str">
        <f>IFERROR(IF(OR(HLOOKUP($A231,'Z-scores'!$C$2:$RO$15,13,FALSE)&gt;3,HLOOKUP($A231,'Z-scores'!$C$2:$RO$15,13,FALSE)&lt;-3),"",'Total-corrected counts'!O231),"")</f>
        <v/>
      </c>
      <c r="P231" s="14" t="str">
        <f>IFERROR(IF(OR(HLOOKUP($A231,'Z-scores'!$C$2:$RO$15,14,FALSE)&gt;3,HLOOKUP($A231,'Z-scores'!$C$2:$RO$15,14,FALSE)&lt;-3),"",'Total-corrected counts'!P231),"")</f>
        <v/>
      </c>
      <c r="Q231">
        <f t="shared" si="12"/>
        <v>1</v>
      </c>
      <c r="R231">
        <f>SUMIFS(Tabel132[Cluster],Tabel132[ID],'Total-corrected counts Z&lt;3'!A231)</f>
        <v>96</v>
      </c>
      <c r="S231" t="str">
        <f t="shared" si="13"/>
        <v/>
      </c>
      <c r="T231" t="str">
        <f t="shared" si="14"/>
        <v/>
      </c>
      <c r="U231" t="str">
        <f t="shared" si="15"/>
        <v/>
      </c>
    </row>
    <row r="232" spans="1:21" x14ac:dyDescent="0.25">
      <c r="A232">
        <v>236</v>
      </c>
      <c r="B232" t="s">
        <v>644</v>
      </c>
      <c r="C232">
        <v>30400</v>
      </c>
      <c r="D232">
        <v>507</v>
      </c>
      <c r="E232" s="14" t="str">
        <f>IFERROR(IF(OR(HLOOKUP($A232,'Z-scores'!$C$2:$RO$15,3,FALSE)&gt;3,HLOOKUP($A232,'Z-scores'!$C$2:$RO$15,3,FALSE)&lt;-3),"",'Total-corrected counts'!E232),"")</f>
        <v/>
      </c>
      <c r="F232" s="14" t="str">
        <f>IFERROR(IF(OR(HLOOKUP($A232,'Z-scores'!$C$2:$RO$15,4,FALSE)&gt;3,HLOOKUP($A232,'Z-scores'!$C$2:$RO$15,4,FALSE)&lt;-3),"",'Total-corrected counts'!F232),"")</f>
        <v/>
      </c>
      <c r="G232" s="14" t="str">
        <f>IFERROR(IF(OR(HLOOKUP($A232,'Z-scores'!$C$2:$RO$15,5,FALSE)&gt;3,HLOOKUP($A232,'Z-scores'!$C$2:$RO$15,5,FALSE)&lt;-3),"",'Total-corrected counts'!G232),"")</f>
        <v/>
      </c>
      <c r="H232" s="14" t="str">
        <f>IFERROR(IF(OR(HLOOKUP($A232,'Z-scores'!$C$2:$RO$15,6,FALSE)&gt;3,HLOOKUP($A232,'Z-scores'!$C$2:$RO$15,6,FALSE)&lt;-3),"",'Total-corrected counts'!H232),"")</f>
        <v/>
      </c>
      <c r="I232" s="14" t="str">
        <f>IFERROR(IF(OR(HLOOKUP($A232,'Z-scores'!$C$2:$RO$15,7,FALSE)&gt;3,HLOOKUP($A232,'Z-scores'!$C$2:$RO$15,7,FALSE)&lt;-3),"",'Total-corrected counts'!I232),"")</f>
        <v/>
      </c>
      <c r="J232" s="14" t="str">
        <f>IFERROR(IF(OR(HLOOKUP($A232,'Z-scores'!$C$2:$RO$15,8,FALSE)&gt;3,HLOOKUP($A232,'Z-scores'!$C$2:$RO$15,8,FALSE)&lt;-3),"",'Total-corrected counts'!J232),"")</f>
        <v/>
      </c>
      <c r="K232" s="14" t="str">
        <f>IFERROR(IF(OR(HLOOKUP($A232,'Z-scores'!$C$2:$RO$15,9,FALSE)&gt;3,HLOOKUP($A232,'Z-scores'!$C$2:$RO$15,9,FALSE)&lt;-3),"",'Total-corrected counts'!K232),"")</f>
        <v/>
      </c>
      <c r="L232" s="14" t="str">
        <f>IFERROR(IF(OR(HLOOKUP($A232,'Z-scores'!$C$2:$RO$15,10,FALSE)&gt;3,HLOOKUP($A232,'Z-scores'!$C$2:$RO$15,10,FALSE)&lt;-3),"",'Total-corrected counts'!L232),"")</f>
        <v/>
      </c>
      <c r="M232" s="14" t="str">
        <f>IFERROR(IF(OR(HLOOKUP($A232,'Z-scores'!$C$2:$RO$15,11,FALSE)&gt;3,HLOOKUP($A232,'Z-scores'!$C$2:$RO$15,11,FALSE)&lt;-3),"",'Total-corrected counts'!M232),"")</f>
        <v/>
      </c>
      <c r="N232" s="14" t="str">
        <f>IFERROR(IF(OR(HLOOKUP($A232,'Z-scores'!$C$2:$RO$15,12,FALSE)&gt;3,HLOOKUP($A232,'Z-scores'!$C$2:$RO$15,12,FALSE)&lt;-3),"",'Total-corrected counts'!N232),"")</f>
        <v/>
      </c>
      <c r="O232" s="14" t="str">
        <f>IFERROR(IF(OR(HLOOKUP($A232,'Z-scores'!$C$2:$RO$15,13,FALSE)&gt;3,HLOOKUP($A232,'Z-scores'!$C$2:$RO$15,13,FALSE)&lt;-3),"",'Total-corrected counts'!O232),"")</f>
        <v/>
      </c>
      <c r="P232" s="14" t="str">
        <f>IFERROR(IF(OR(HLOOKUP($A232,'Z-scores'!$C$2:$RO$15,14,FALSE)&gt;3,HLOOKUP($A232,'Z-scores'!$C$2:$RO$15,14,FALSE)&lt;-3),"",'Total-corrected counts'!P232),"")</f>
        <v/>
      </c>
      <c r="Q232">
        <f t="shared" si="12"/>
        <v>1</v>
      </c>
      <c r="R232">
        <f>SUMIFS(Tabel132[Cluster],Tabel132[ID],'Total-corrected counts Z&lt;3'!A232)</f>
        <v>39</v>
      </c>
      <c r="S232" t="str">
        <f t="shared" si="13"/>
        <v/>
      </c>
      <c r="T232" t="str">
        <f t="shared" si="14"/>
        <v/>
      </c>
      <c r="U232" t="str">
        <f t="shared" si="15"/>
        <v/>
      </c>
    </row>
    <row r="233" spans="1:21" x14ac:dyDescent="0.25">
      <c r="A233">
        <v>237</v>
      </c>
      <c r="B233" t="s">
        <v>645</v>
      </c>
      <c r="C233">
        <v>101600</v>
      </c>
      <c r="D233">
        <v>917</v>
      </c>
      <c r="E233" s="14" t="str">
        <f>IFERROR(IF(OR(HLOOKUP($A233,'Z-scores'!$C$2:$RO$15,3,FALSE)&gt;3,HLOOKUP($A233,'Z-scores'!$C$2:$RO$15,3,FALSE)&lt;-3),"",'Total-corrected counts'!E233),"")</f>
        <v/>
      </c>
      <c r="F233" s="14" t="str">
        <f>IFERROR(IF(OR(HLOOKUP($A233,'Z-scores'!$C$2:$RO$15,4,FALSE)&gt;3,HLOOKUP($A233,'Z-scores'!$C$2:$RO$15,4,FALSE)&lt;-3),"",'Total-corrected counts'!F233),"")</f>
        <v/>
      </c>
      <c r="G233" s="14" t="str">
        <f>IFERROR(IF(OR(HLOOKUP($A233,'Z-scores'!$C$2:$RO$15,5,FALSE)&gt;3,HLOOKUP($A233,'Z-scores'!$C$2:$RO$15,5,FALSE)&lt;-3),"",'Total-corrected counts'!G233),"")</f>
        <v/>
      </c>
      <c r="H233" s="14" t="str">
        <f>IFERROR(IF(OR(HLOOKUP($A233,'Z-scores'!$C$2:$RO$15,6,FALSE)&gt;3,HLOOKUP($A233,'Z-scores'!$C$2:$RO$15,6,FALSE)&lt;-3),"",'Total-corrected counts'!H233),"")</f>
        <v/>
      </c>
      <c r="I233" s="14" t="str">
        <f>IFERROR(IF(OR(HLOOKUP($A233,'Z-scores'!$C$2:$RO$15,7,FALSE)&gt;3,HLOOKUP($A233,'Z-scores'!$C$2:$RO$15,7,FALSE)&lt;-3),"",'Total-corrected counts'!I233),"")</f>
        <v/>
      </c>
      <c r="J233" s="14" t="str">
        <f>IFERROR(IF(OR(HLOOKUP($A233,'Z-scores'!$C$2:$RO$15,8,FALSE)&gt;3,HLOOKUP($A233,'Z-scores'!$C$2:$RO$15,8,FALSE)&lt;-3),"",'Total-corrected counts'!J233),"")</f>
        <v/>
      </c>
      <c r="K233" s="14" t="str">
        <f>IFERROR(IF(OR(HLOOKUP($A233,'Z-scores'!$C$2:$RO$15,9,FALSE)&gt;3,HLOOKUP($A233,'Z-scores'!$C$2:$RO$15,9,FALSE)&lt;-3),"",'Total-corrected counts'!K233),"")</f>
        <v/>
      </c>
      <c r="L233" s="14" t="str">
        <f>IFERROR(IF(OR(HLOOKUP($A233,'Z-scores'!$C$2:$RO$15,10,FALSE)&gt;3,HLOOKUP($A233,'Z-scores'!$C$2:$RO$15,10,FALSE)&lt;-3),"",'Total-corrected counts'!L233),"")</f>
        <v/>
      </c>
      <c r="M233" s="14" t="str">
        <f>IFERROR(IF(OR(HLOOKUP($A233,'Z-scores'!$C$2:$RO$15,11,FALSE)&gt;3,HLOOKUP($A233,'Z-scores'!$C$2:$RO$15,11,FALSE)&lt;-3),"",'Total-corrected counts'!M233),"")</f>
        <v/>
      </c>
      <c r="N233" s="14" t="str">
        <f>IFERROR(IF(OR(HLOOKUP($A233,'Z-scores'!$C$2:$RO$15,12,FALSE)&gt;3,HLOOKUP($A233,'Z-scores'!$C$2:$RO$15,12,FALSE)&lt;-3),"",'Total-corrected counts'!N233),"")</f>
        <v/>
      </c>
      <c r="O233" s="14" t="str">
        <f>IFERROR(IF(OR(HLOOKUP($A233,'Z-scores'!$C$2:$RO$15,13,FALSE)&gt;3,HLOOKUP($A233,'Z-scores'!$C$2:$RO$15,13,FALSE)&lt;-3),"",'Total-corrected counts'!O233),"")</f>
        <v/>
      </c>
      <c r="P233" s="14" t="str">
        <f>IFERROR(IF(OR(HLOOKUP($A233,'Z-scores'!$C$2:$RO$15,14,FALSE)&gt;3,HLOOKUP($A233,'Z-scores'!$C$2:$RO$15,14,FALSE)&lt;-3),"",'Total-corrected counts'!P233),"")</f>
        <v/>
      </c>
      <c r="Q233">
        <f t="shared" si="12"/>
        <v>1</v>
      </c>
      <c r="R233">
        <f>SUMIFS(Tabel132[Cluster],Tabel132[ID],'Total-corrected counts Z&lt;3'!A233)</f>
        <v>0</v>
      </c>
      <c r="S233" t="str">
        <f t="shared" si="13"/>
        <v/>
      </c>
      <c r="T233" t="str">
        <f t="shared" si="14"/>
        <v/>
      </c>
      <c r="U233" t="str">
        <f t="shared" si="15"/>
        <v/>
      </c>
    </row>
    <row r="234" spans="1:21" x14ac:dyDescent="0.25">
      <c r="A234">
        <v>238</v>
      </c>
      <c r="B234" t="s">
        <v>646</v>
      </c>
      <c r="C234">
        <v>89100</v>
      </c>
      <c r="D234">
        <v>1117</v>
      </c>
      <c r="E234" s="14" t="str">
        <f>IFERROR(IF(OR(HLOOKUP($A234,'Z-scores'!$C$2:$RO$15,3,FALSE)&gt;3,HLOOKUP($A234,'Z-scores'!$C$2:$RO$15,3,FALSE)&lt;-3),"",'Total-corrected counts'!E234),"")</f>
        <v/>
      </c>
      <c r="F234" s="14" t="str">
        <f>IFERROR(IF(OR(HLOOKUP($A234,'Z-scores'!$C$2:$RO$15,4,FALSE)&gt;3,HLOOKUP($A234,'Z-scores'!$C$2:$RO$15,4,FALSE)&lt;-3),"",'Total-corrected counts'!F234),"")</f>
        <v/>
      </c>
      <c r="G234" s="14" t="str">
        <f>IFERROR(IF(OR(HLOOKUP($A234,'Z-scores'!$C$2:$RO$15,5,FALSE)&gt;3,HLOOKUP($A234,'Z-scores'!$C$2:$RO$15,5,FALSE)&lt;-3),"",'Total-corrected counts'!G234),"")</f>
        <v/>
      </c>
      <c r="H234" s="14" t="str">
        <f>IFERROR(IF(OR(HLOOKUP($A234,'Z-scores'!$C$2:$RO$15,6,FALSE)&gt;3,HLOOKUP($A234,'Z-scores'!$C$2:$RO$15,6,FALSE)&lt;-3),"",'Total-corrected counts'!H234),"")</f>
        <v/>
      </c>
      <c r="I234" s="14" t="str">
        <f>IFERROR(IF(OR(HLOOKUP($A234,'Z-scores'!$C$2:$RO$15,7,FALSE)&gt;3,HLOOKUP($A234,'Z-scores'!$C$2:$RO$15,7,FALSE)&lt;-3),"",'Total-corrected counts'!I234),"")</f>
        <v/>
      </c>
      <c r="J234" s="14" t="str">
        <f>IFERROR(IF(OR(HLOOKUP($A234,'Z-scores'!$C$2:$RO$15,8,FALSE)&gt;3,HLOOKUP($A234,'Z-scores'!$C$2:$RO$15,8,FALSE)&lt;-3),"",'Total-corrected counts'!J234),"")</f>
        <v/>
      </c>
      <c r="K234" s="14" t="str">
        <f>IFERROR(IF(OR(HLOOKUP($A234,'Z-scores'!$C$2:$RO$15,9,FALSE)&gt;3,HLOOKUP($A234,'Z-scores'!$C$2:$RO$15,9,FALSE)&lt;-3),"",'Total-corrected counts'!K234),"")</f>
        <v/>
      </c>
      <c r="L234" s="14" t="str">
        <f>IFERROR(IF(OR(HLOOKUP($A234,'Z-scores'!$C$2:$RO$15,10,FALSE)&gt;3,HLOOKUP($A234,'Z-scores'!$C$2:$RO$15,10,FALSE)&lt;-3),"",'Total-corrected counts'!L234),"")</f>
        <v/>
      </c>
      <c r="M234" s="14" t="str">
        <f>IFERROR(IF(OR(HLOOKUP($A234,'Z-scores'!$C$2:$RO$15,11,FALSE)&gt;3,HLOOKUP($A234,'Z-scores'!$C$2:$RO$15,11,FALSE)&lt;-3),"",'Total-corrected counts'!M234),"")</f>
        <v/>
      </c>
      <c r="N234" s="14" t="str">
        <f>IFERROR(IF(OR(HLOOKUP($A234,'Z-scores'!$C$2:$RO$15,12,FALSE)&gt;3,HLOOKUP($A234,'Z-scores'!$C$2:$RO$15,12,FALSE)&lt;-3),"",'Total-corrected counts'!N234),"")</f>
        <v/>
      </c>
      <c r="O234" s="14" t="str">
        <f>IFERROR(IF(OR(HLOOKUP($A234,'Z-scores'!$C$2:$RO$15,13,FALSE)&gt;3,HLOOKUP($A234,'Z-scores'!$C$2:$RO$15,13,FALSE)&lt;-3),"",'Total-corrected counts'!O234),"")</f>
        <v/>
      </c>
      <c r="P234" s="14" t="str">
        <f>IFERROR(IF(OR(HLOOKUP($A234,'Z-scores'!$C$2:$RO$15,14,FALSE)&gt;3,HLOOKUP($A234,'Z-scores'!$C$2:$RO$15,14,FALSE)&lt;-3),"",'Total-corrected counts'!P234),"")</f>
        <v/>
      </c>
      <c r="Q234">
        <f t="shared" si="12"/>
        <v>1</v>
      </c>
      <c r="R234">
        <f>SUMIFS(Tabel132[Cluster],Tabel132[ID],'Total-corrected counts Z&lt;3'!A234)</f>
        <v>95</v>
      </c>
      <c r="S234" t="str">
        <f t="shared" si="13"/>
        <v/>
      </c>
      <c r="T234" t="str">
        <f t="shared" si="14"/>
        <v/>
      </c>
      <c r="U234" t="str">
        <f t="shared" si="15"/>
        <v/>
      </c>
    </row>
    <row r="235" spans="1:21" x14ac:dyDescent="0.25">
      <c r="A235">
        <v>239</v>
      </c>
      <c r="B235" t="s">
        <v>647</v>
      </c>
      <c r="C235">
        <v>66200</v>
      </c>
      <c r="D235">
        <v>856</v>
      </c>
      <c r="E235" s="14" t="str">
        <f>IFERROR(IF(OR(HLOOKUP($A235,'Z-scores'!$C$2:$RO$15,3,FALSE)&gt;3,HLOOKUP($A235,'Z-scores'!$C$2:$RO$15,3,FALSE)&lt;-3),"",'Total-corrected counts'!E235),"")</f>
        <v/>
      </c>
      <c r="F235" s="14" t="str">
        <f>IFERROR(IF(OR(HLOOKUP($A235,'Z-scores'!$C$2:$RO$15,4,FALSE)&gt;3,HLOOKUP($A235,'Z-scores'!$C$2:$RO$15,4,FALSE)&lt;-3),"",'Total-corrected counts'!F235),"")</f>
        <v/>
      </c>
      <c r="G235" s="14" t="str">
        <f>IFERROR(IF(OR(HLOOKUP($A235,'Z-scores'!$C$2:$RO$15,5,FALSE)&gt;3,HLOOKUP($A235,'Z-scores'!$C$2:$RO$15,5,FALSE)&lt;-3),"",'Total-corrected counts'!G235),"")</f>
        <v/>
      </c>
      <c r="H235" s="14" t="str">
        <f>IFERROR(IF(OR(HLOOKUP($A235,'Z-scores'!$C$2:$RO$15,6,FALSE)&gt;3,HLOOKUP($A235,'Z-scores'!$C$2:$RO$15,6,FALSE)&lt;-3),"",'Total-corrected counts'!H235),"")</f>
        <v/>
      </c>
      <c r="I235" s="14" t="str">
        <f>IFERROR(IF(OR(HLOOKUP($A235,'Z-scores'!$C$2:$RO$15,7,FALSE)&gt;3,HLOOKUP($A235,'Z-scores'!$C$2:$RO$15,7,FALSE)&lt;-3),"",'Total-corrected counts'!I235),"")</f>
        <v/>
      </c>
      <c r="J235" s="14" t="str">
        <f>IFERROR(IF(OR(HLOOKUP($A235,'Z-scores'!$C$2:$RO$15,8,FALSE)&gt;3,HLOOKUP($A235,'Z-scores'!$C$2:$RO$15,8,FALSE)&lt;-3),"",'Total-corrected counts'!J235),"")</f>
        <v/>
      </c>
      <c r="K235" s="14" t="str">
        <f>IFERROR(IF(OR(HLOOKUP($A235,'Z-scores'!$C$2:$RO$15,9,FALSE)&gt;3,HLOOKUP($A235,'Z-scores'!$C$2:$RO$15,9,FALSE)&lt;-3),"",'Total-corrected counts'!K235),"")</f>
        <v/>
      </c>
      <c r="L235" s="14" t="str">
        <f>IFERROR(IF(OR(HLOOKUP($A235,'Z-scores'!$C$2:$RO$15,10,FALSE)&gt;3,HLOOKUP($A235,'Z-scores'!$C$2:$RO$15,10,FALSE)&lt;-3),"",'Total-corrected counts'!L235),"")</f>
        <v/>
      </c>
      <c r="M235" s="14" t="str">
        <f>IFERROR(IF(OR(HLOOKUP($A235,'Z-scores'!$C$2:$RO$15,11,FALSE)&gt;3,HLOOKUP($A235,'Z-scores'!$C$2:$RO$15,11,FALSE)&lt;-3),"",'Total-corrected counts'!M235),"")</f>
        <v/>
      </c>
      <c r="N235" s="14" t="str">
        <f>IFERROR(IF(OR(HLOOKUP($A235,'Z-scores'!$C$2:$RO$15,12,FALSE)&gt;3,HLOOKUP($A235,'Z-scores'!$C$2:$RO$15,12,FALSE)&lt;-3),"",'Total-corrected counts'!N235),"")</f>
        <v/>
      </c>
      <c r="O235" s="14" t="str">
        <f>IFERROR(IF(OR(HLOOKUP($A235,'Z-scores'!$C$2:$RO$15,13,FALSE)&gt;3,HLOOKUP($A235,'Z-scores'!$C$2:$RO$15,13,FALSE)&lt;-3),"",'Total-corrected counts'!O235),"")</f>
        <v/>
      </c>
      <c r="P235" s="14" t="str">
        <f>IFERROR(IF(OR(HLOOKUP($A235,'Z-scores'!$C$2:$RO$15,14,FALSE)&gt;3,HLOOKUP($A235,'Z-scores'!$C$2:$RO$15,14,FALSE)&lt;-3),"",'Total-corrected counts'!P235),"")</f>
        <v/>
      </c>
      <c r="Q235">
        <f t="shared" si="12"/>
        <v>1</v>
      </c>
      <c r="R235">
        <f>SUMIFS(Tabel132[Cluster],Tabel132[ID],'Total-corrected counts Z&lt;3'!A235)</f>
        <v>0</v>
      </c>
      <c r="S235" t="str">
        <f t="shared" si="13"/>
        <v/>
      </c>
      <c r="T235" t="str">
        <f t="shared" si="14"/>
        <v/>
      </c>
      <c r="U235" t="str">
        <f t="shared" si="15"/>
        <v/>
      </c>
    </row>
    <row r="236" spans="1:21" x14ac:dyDescent="0.25">
      <c r="A236">
        <v>240</v>
      </c>
      <c r="B236" t="s">
        <v>648</v>
      </c>
      <c r="C236">
        <v>36100</v>
      </c>
      <c r="D236">
        <v>663</v>
      </c>
      <c r="E236" s="14" t="str">
        <f>IFERROR(IF(OR(HLOOKUP($A236,'Z-scores'!$C$2:$RO$15,3,FALSE)&gt;3,HLOOKUP($A236,'Z-scores'!$C$2:$RO$15,3,FALSE)&lt;-3),"",'Total-corrected counts'!E236),"")</f>
        <v/>
      </c>
      <c r="F236" s="14" t="str">
        <f>IFERROR(IF(OR(HLOOKUP($A236,'Z-scores'!$C$2:$RO$15,4,FALSE)&gt;3,HLOOKUP($A236,'Z-scores'!$C$2:$RO$15,4,FALSE)&lt;-3),"",'Total-corrected counts'!F236),"")</f>
        <v/>
      </c>
      <c r="G236" s="14" t="str">
        <f>IFERROR(IF(OR(HLOOKUP($A236,'Z-scores'!$C$2:$RO$15,5,FALSE)&gt;3,HLOOKUP($A236,'Z-scores'!$C$2:$RO$15,5,FALSE)&lt;-3),"",'Total-corrected counts'!G236),"")</f>
        <v/>
      </c>
      <c r="H236" s="14" t="str">
        <f>IFERROR(IF(OR(HLOOKUP($A236,'Z-scores'!$C$2:$RO$15,6,FALSE)&gt;3,HLOOKUP($A236,'Z-scores'!$C$2:$RO$15,6,FALSE)&lt;-3),"",'Total-corrected counts'!H236),"")</f>
        <v/>
      </c>
      <c r="I236" s="14" t="str">
        <f>IFERROR(IF(OR(HLOOKUP($A236,'Z-scores'!$C$2:$RO$15,7,FALSE)&gt;3,HLOOKUP($A236,'Z-scores'!$C$2:$RO$15,7,FALSE)&lt;-3),"",'Total-corrected counts'!I236),"")</f>
        <v/>
      </c>
      <c r="J236" s="14" t="str">
        <f>IFERROR(IF(OR(HLOOKUP($A236,'Z-scores'!$C$2:$RO$15,8,FALSE)&gt;3,HLOOKUP($A236,'Z-scores'!$C$2:$RO$15,8,FALSE)&lt;-3),"",'Total-corrected counts'!J236),"")</f>
        <v/>
      </c>
      <c r="K236" s="14" t="str">
        <f>IFERROR(IF(OR(HLOOKUP($A236,'Z-scores'!$C$2:$RO$15,9,FALSE)&gt;3,HLOOKUP($A236,'Z-scores'!$C$2:$RO$15,9,FALSE)&lt;-3),"",'Total-corrected counts'!K236),"")</f>
        <v/>
      </c>
      <c r="L236" s="14" t="str">
        <f>IFERROR(IF(OR(HLOOKUP($A236,'Z-scores'!$C$2:$RO$15,10,FALSE)&gt;3,HLOOKUP($A236,'Z-scores'!$C$2:$RO$15,10,FALSE)&lt;-3),"",'Total-corrected counts'!L236),"")</f>
        <v/>
      </c>
      <c r="M236" s="14" t="str">
        <f>IFERROR(IF(OR(HLOOKUP($A236,'Z-scores'!$C$2:$RO$15,11,FALSE)&gt;3,HLOOKUP($A236,'Z-scores'!$C$2:$RO$15,11,FALSE)&lt;-3),"",'Total-corrected counts'!M236),"")</f>
        <v/>
      </c>
      <c r="N236" s="14" t="str">
        <f>IFERROR(IF(OR(HLOOKUP($A236,'Z-scores'!$C$2:$RO$15,12,FALSE)&gt;3,HLOOKUP($A236,'Z-scores'!$C$2:$RO$15,12,FALSE)&lt;-3),"",'Total-corrected counts'!N236),"")</f>
        <v/>
      </c>
      <c r="O236" s="14" t="str">
        <f>IFERROR(IF(OR(HLOOKUP($A236,'Z-scores'!$C$2:$RO$15,13,FALSE)&gt;3,HLOOKUP($A236,'Z-scores'!$C$2:$RO$15,13,FALSE)&lt;-3),"",'Total-corrected counts'!O236),"")</f>
        <v/>
      </c>
      <c r="P236" s="14" t="str">
        <f>IFERROR(IF(OR(HLOOKUP($A236,'Z-scores'!$C$2:$RO$15,14,FALSE)&gt;3,HLOOKUP($A236,'Z-scores'!$C$2:$RO$15,14,FALSE)&lt;-3),"",'Total-corrected counts'!P236),"")</f>
        <v/>
      </c>
      <c r="Q236">
        <f t="shared" si="12"/>
        <v>1</v>
      </c>
      <c r="R236">
        <f>SUMIFS(Tabel132[Cluster],Tabel132[ID],'Total-corrected counts Z&lt;3'!A236)</f>
        <v>45</v>
      </c>
      <c r="S236" t="str">
        <f t="shared" si="13"/>
        <v/>
      </c>
      <c r="T236" t="str">
        <f t="shared" si="14"/>
        <v/>
      </c>
      <c r="U236" t="str">
        <f t="shared" si="15"/>
        <v/>
      </c>
    </row>
    <row r="237" spans="1:21" x14ac:dyDescent="0.25">
      <c r="A237">
        <v>241</v>
      </c>
      <c r="B237" t="s">
        <v>649</v>
      </c>
      <c r="C237">
        <v>27500</v>
      </c>
      <c r="D237">
        <v>22</v>
      </c>
      <c r="E237" s="14" t="str">
        <f>IFERROR(IF(OR(HLOOKUP($A237,'Z-scores'!$C$2:$RO$15,3,FALSE)&gt;3,HLOOKUP($A237,'Z-scores'!$C$2:$RO$15,3,FALSE)&lt;-3),"",'Total-corrected counts'!E237),"")</f>
        <v/>
      </c>
      <c r="F237" s="14" t="str">
        <f>IFERROR(IF(OR(HLOOKUP($A237,'Z-scores'!$C$2:$RO$15,4,FALSE)&gt;3,HLOOKUP($A237,'Z-scores'!$C$2:$RO$15,4,FALSE)&lt;-3),"",'Total-corrected counts'!F237),"")</f>
        <v/>
      </c>
      <c r="G237" s="14" t="str">
        <f>IFERROR(IF(OR(HLOOKUP($A237,'Z-scores'!$C$2:$RO$15,5,FALSE)&gt;3,HLOOKUP($A237,'Z-scores'!$C$2:$RO$15,5,FALSE)&lt;-3),"",'Total-corrected counts'!G237),"")</f>
        <v/>
      </c>
      <c r="H237" s="14" t="str">
        <f>IFERROR(IF(OR(HLOOKUP($A237,'Z-scores'!$C$2:$RO$15,6,FALSE)&gt;3,HLOOKUP($A237,'Z-scores'!$C$2:$RO$15,6,FALSE)&lt;-3),"",'Total-corrected counts'!H237),"")</f>
        <v/>
      </c>
      <c r="I237" s="14" t="str">
        <f>IFERROR(IF(OR(HLOOKUP($A237,'Z-scores'!$C$2:$RO$15,7,FALSE)&gt;3,HLOOKUP($A237,'Z-scores'!$C$2:$RO$15,7,FALSE)&lt;-3),"",'Total-corrected counts'!I237),"")</f>
        <v/>
      </c>
      <c r="J237" s="14" t="str">
        <f>IFERROR(IF(OR(HLOOKUP($A237,'Z-scores'!$C$2:$RO$15,8,FALSE)&gt;3,HLOOKUP($A237,'Z-scores'!$C$2:$RO$15,8,FALSE)&lt;-3),"",'Total-corrected counts'!J237),"")</f>
        <v/>
      </c>
      <c r="K237" s="14" t="str">
        <f>IFERROR(IF(OR(HLOOKUP($A237,'Z-scores'!$C$2:$RO$15,9,FALSE)&gt;3,HLOOKUP($A237,'Z-scores'!$C$2:$RO$15,9,FALSE)&lt;-3),"",'Total-corrected counts'!K237),"")</f>
        <v/>
      </c>
      <c r="L237" s="14" t="str">
        <f>IFERROR(IF(OR(HLOOKUP($A237,'Z-scores'!$C$2:$RO$15,10,FALSE)&gt;3,HLOOKUP($A237,'Z-scores'!$C$2:$RO$15,10,FALSE)&lt;-3),"",'Total-corrected counts'!L237),"")</f>
        <v/>
      </c>
      <c r="M237" s="14" t="str">
        <f>IFERROR(IF(OR(HLOOKUP($A237,'Z-scores'!$C$2:$RO$15,11,FALSE)&gt;3,HLOOKUP($A237,'Z-scores'!$C$2:$RO$15,11,FALSE)&lt;-3),"",'Total-corrected counts'!M237),"")</f>
        <v/>
      </c>
      <c r="N237" s="14" t="str">
        <f>IFERROR(IF(OR(HLOOKUP($A237,'Z-scores'!$C$2:$RO$15,12,FALSE)&gt;3,HLOOKUP($A237,'Z-scores'!$C$2:$RO$15,12,FALSE)&lt;-3),"",'Total-corrected counts'!N237),"")</f>
        <v/>
      </c>
      <c r="O237" s="14" t="str">
        <f>IFERROR(IF(OR(HLOOKUP($A237,'Z-scores'!$C$2:$RO$15,13,FALSE)&gt;3,HLOOKUP($A237,'Z-scores'!$C$2:$RO$15,13,FALSE)&lt;-3),"",'Total-corrected counts'!O237),"")</f>
        <v/>
      </c>
      <c r="P237" s="14" t="str">
        <f>IFERROR(IF(OR(HLOOKUP($A237,'Z-scores'!$C$2:$RO$15,14,FALSE)&gt;3,HLOOKUP($A237,'Z-scores'!$C$2:$RO$15,14,FALSE)&lt;-3),"",'Total-corrected counts'!P237),"")</f>
        <v/>
      </c>
      <c r="Q237">
        <f t="shared" si="12"/>
        <v>1</v>
      </c>
      <c r="R237">
        <f>SUMIFS(Tabel132[Cluster],Tabel132[ID],'Total-corrected counts Z&lt;3'!A237)</f>
        <v>0</v>
      </c>
      <c r="S237" t="str">
        <f t="shared" si="13"/>
        <v/>
      </c>
      <c r="T237" t="str">
        <f t="shared" si="14"/>
        <v/>
      </c>
      <c r="U237" t="str">
        <f t="shared" si="15"/>
        <v/>
      </c>
    </row>
    <row r="238" spans="1:21" x14ac:dyDescent="0.25">
      <c r="A238">
        <v>242</v>
      </c>
      <c r="B238" t="s">
        <v>650</v>
      </c>
      <c r="C238">
        <v>49400</v>
      </c>
      <c r="D238">
        <v>275</v>
      </c>
      <c r="E238" s="14" t="str">
        <f>IFERROR(IF(OR(HLOOKUP($A238,'Z-scores'!$C$2:$RO$15,3,FALSE)&gt;3,HLOOKUP($A238,'Z-scores'!$C$2:$RO$15,3,FALSE)&lt;-3),"",'Total-corrected counts'!E238),"")</f>
        <v/>
      </c>
      <c r="F238" s="14" t="str">
        <f>IFERROR(IF(OR(HLOOKUP($A238,'Z-scores'!$C$2:$RO$15,4,FALSE)&gt;3,HLOOKUP($A238,'Z-scores'!$C$2:$RO$15,4,FALSE)&lt;-3),"",'Total-corrected counts'!F238),"")</f>
        <v/>
      </c>
      <c r="G238" s="14" t="str">
        <f>IFERROR(IF(OR(HLOOKUP($A238,'Z-scores'!$C$2:$RO$15,5,FALSE)&gt;3,HLOOKUP($A238,'Z-scores'!$C$2:$RO$15,5,FALSE)&lt;-3),"",'Total-corrected counts'!G238),"")</f>
        <v/>
      </c>
      <c r="H238" s="14" t="str">
        <f>IFERROR(IF(OR(HLOOKUP($A238,'Z-scores'!$C$2:$RO$15,6,FALSE)&gt;3,HLOOKUP($A238,'Z-scores'!$C$2:$RO$15,6,FALSE)&lt;-3),"",'Total-corrected counts'!H238),"")</f>
        <v/>
      </c>
      <c r="I238" s="14" t="str">
        <f>IFERROR(IF(OR(HLOOKUP($A238,'Z-scores'!$C$2:$RO$15,7,FALSE)&gt;3,HLOOKUP($A238,'Z-scores'!$C$2:$RO$15,7,FALSE)&lt;-3),"",'Total-corrected counts'!I238),"")</f>
        <v/>
      </c>
      <c r="J238" s="14" t="str">
        <f>IFERROR(IF(OR(HLOOKUP($A238,'Z-scores'!$C$2:$RO$15,8,FALSE)&gt;3,HLOOKUP($A238,'Z-scores'!$C$2:$RO$15,8,FALSE)&lt;-3),"",'Total-corrected counts'!J238),"")</f>
        <v/>
      </c>
      <c r="K238" s="14" t="str">
        <f>IFERROR(IF(OR(HLOOKUP($A238,'Z-scores'!$C$2:$RO$15,9,FALSE)&gt;3,HLOOKUP($A238,'Z-scores'!$C$2:$RO$15,9,FALSE)&lt;-3),"",'Total-corrected counts'!K238),"")</f>
        <v/>
      </c>
      <c r="L238" s="14" t="str">
        <f>IFERROR(IF(OR(HLOOKUP($A238,'Z-scores'!$C$2:$RO$15,10,FALSE)&gt;3,HLOOKUP($A238,'Z-scores'!$C$2:$RO$15,10,FALSE)&lt;-3),"",'Total-corrected counts'!L238),"")</f>
        <v/>
      </c>
      <c r="M238" s="14" t="str">
        <f>IFERROR(IF(OR(HLOOKUP($A238,'Z-scores'!$C$2:$RO$15,11,FALSE)&gt;3,HLOOKUP($A238,'Z-scores'!$C$2:$RO$15,11,FALSE)&lt;-3),"",'Total-corrected counts'!M238),"")</f>
        <v/>
      </c>
      <c r="N238" s="14" t="str">
        <f>IFERROR(IF(OR(HLOOKUP($A238,'Z-scores'!$C$2:$RO$15,12,FALSE)&gt;3,HLOOKUP($A238,'Z-scores'!$C$2:$RO$15,12,FALSE)&lt;-3),"",'Total-corrected counts'!N238),"")</f>
        <v/>
      </c>
      <c r="O238" s="14" t="str">
        <f>IFERROR(IF(OR(HLOOKUP($A238,'Z-scores'!$C$2:$RO$15,13,FALSE)&gt;3,HLOOKUP($A238,'Z-scores'!$C$2:$RO$15,13,FALSE)&lt;-3),"",'Total-corrected counts'!O238),"")</f>
        <v/>
      </c>
      <c r="P238" s="14" t="str">
        <f>IFERROR(IF(OR(HLOOKUP($A238,'Z-scores'!$C$2:$RO$15,14,FALSE)&gt;3,HLOOKUP($A238,'Z-scores'!$C$2:$RO$15,14,FALSE)&lt;-3),"",'Total-corrected counts'!P238),"")</f>
        <v/>
      </c>
      <c r="Q238">
        <f t="shared" si="12"/>
        <v>1</v>
      </c>
      <c r="R238">
        <f>SUMIFS(Tabel132[Cluster],Tabel132[ID],'Total-corrected counts Z&lt;3'!A238)</f>
        <v>65</v>
      </c>
      <c r="S238" t="str">
        <f t="shared" si="13"/>
        <v/>
      </c>
      <c r="T238" t="str">
        <f t="shared" si="14"/>
        <v/>
      </c>
      <c r="U238" t="str">
        <f t="shared" si="15"/>
        <v/>
      </c>
    </row>
    <row r="239" spans="1:21" x14ac:dyDescent="0.25">
      <c r="A239">
        <v>243</v>
      </c>
      <c r="B239" t="s">
        <v>96</v>
      </c>
      <c r="C239">
        <v>11200</v>
      </c>
      <c r="D239">
        <v>1011</v>
      </c>
      <c r="E239" s="14">
        <f>IFERROR(IF(OR(HLOOKUP($A239,'Z-scores'!$C$2:$RO$15,3,FALSE)&gt;3,HLOOKUP($A239,'Z-scores'!$C$2:$RO$15,3,FALSE)&lt;-3),"",'Total-corrected counts'!E239),"")</f>
        <v>6.0077577932355197</v>
      </c>
      <c r="F239" s="14">
        <f>IFERROR(IF(OR(HLOOKUP($A239,'Z-scores'!$C$2:$RO$15,4,FALSE)&gt;3,HLOOKUP($A239,'Z-scores'!$C$2:$RO$15,4,FALSE)&lt;-3),"",'Total-corrected counts'!F239),"")</f>
        <v>5.1898117856161292</v>
      </c>
      <c r="G239" s="14">
        <f>IFERROR(IF(OR(HLOOKUP($A239,'Z-scores'!$C$2:$RO$15,5,FALSE)&gt;3,HLOOKUP($A239,'Z-scores'!$C$2:$RO$15,5,FALSE)&lt;-3),"",'Total-corrected counts'!G239),"")</f>
        <v>5.9286243627175246</v>
      </c>
      <c r="H239" s="14">
        <f>IFERROR(IF(OR(HLOOKUP($A239,'Z-scores'!$C$2:$RO$15,6,FALSE)&gt;3,HLOOKUP($A239,'Z-scores'!$C$2:$RO$15,6,FALSE)&lt;-3),"",'Total-corrected counts'!H239),"")</f>
        <v>8.5378331299970931</v>
      </c>
      <c r="I239" s="14">
        <f>IFERROR(IF(OR(HLOOKUP($A239,'Z-scores'!$C$2:$RO$15,7,FALSE)&gt;3,HLOOKUP($A239,'Z-scores'!$C$2:$RO$15,7,FALSE)&lt;-3),"",'Total-corrected counts'!I239),"")</f>
        <v>5.4243105269840957</v>
      </c>
      <c r="J239" s="14">
        <f>IFERROR(IF(OR(HLOOKUP($A239,'Z-scores'!$C$2:$RO$15,8,FALSE)&gt;3,HLOOKUP($A239,'Z-scores'!$C$2:$RO$15,8,FALSE)&lt;-3),"",'Total-corrected counts'!J239),"")</f>
        <v>8.6029354258453044</v>
      </c>
      <c r="K239" s="14">
        <f>IFERROR(IF(OR(HLOOKUP($A239,'Z-scores'!$C$2:$RO$15,9,FALSE)&gt;3,HLOOKUP($A239,'Z-scores'!$C$2:$RO$15,9,FALSE)&lt;-3),"",'Total-corrected counts'!K239),"")</f>
        <v>14.761534125982985</v>
      </c>
      <c r="L239" s="14">
        <f>IFERROR(IF(OR(HLOOKUP($A239,'Z-scores'!$C$2:$RO$15,10,FALSE)&gt;3,HLOOKUP($A239,'Z-scores'!$C$2:$RO$15,10,FALSE)&lt;-3),"",'Total-corrected counts'!L239),"")</f>
        <v>5.6032006772213769</v>
      </c>
      <c r="M239" s="14">
        <f>IFERROR(IF(OR(HLOOKUP($A239,'Z-scores'!$C$2:$RO$15,11,FALSE)&gt;3,HLOOKUP($A239,'Z-scores'!$C$2:$RO$15,11,FALSE)&lt;-3),"",'Total-corrected counts'!M239),"")</f>
        <v>4.3545904129501025</v>
      </c>
      <c r="N239" s="14">
        <f>IFERROR(IF(OR(HLOOKUP($A239,'Z-scores'!$C$2:$RO$15,12,FALSE)&gt;3,HLOOKUP($A239,'Z-scores'!$C$2:$RO$15,12,FALSE)&lt;-3),"",'Total-corrected counts'!N239),"")</f>
        <v>14.863953418880037</v>
      </c>
      <c r="O239" s="14">
        <f>IFERROR(IF(OR(HLOOKUP($A239,'Z-scores'!$C$2:$RO$15,13,FALSE)&gt;3,HLOOKUP($A239,'Z-scores'!$C$2:$RO$15,13,FALSE)&lt;-3),"",'Total-corrected counts'!O239),"")</f>
        <v>4.4176612657396772</v>
      </c>
      <c r="P239" s="14">
        <f>IFERROR(IF(OR(HLOOKUP($A239,'Z-scores'!$C$2:$RO$15,14,FALSE)&gt;3,HLOOKUP($A239,'Z-scores'!$C$2:$RO$15,14,FALSE)&lt;-3),"",'Total-corrected counts'!P239),"")</f>
        <v>13.160796866199174</v>
      </c>
      <c r="Q239">
        <f t="shared" si="12"/>
        <v>1</v>
      </c>
      <c r="R239">
        <f>SUMIFS(Tabel132[Cluster],Tabel132[ID],'Total-corrected counts Z&lt;3'!A239)</f>
        <v>14</v>
      </c>
      <c r="S239">
        <f t="shared" si="13"/>
        <v>0.77950644004796144</v>
      </c>
      <c r="T239">
        <f t="shared" si="14"/>
        <v>7.7789724500540922</v>
      </c>
      <c r="U239">
        <f t="shared" si="15"/>
        <v>8.4800405281980744</v>
      </c>
    </row>
    <row r="240" spans="1:21" x14ac:dyDescent="0.25">
      <c r="A240">
        <v>244</v>
      </c>
      <c r="B240" t="s">
        <v>651</v>
      </c>
      <c r="C240">
        <v>30500</v>
      </c>
      <c r="D240">
        <v>507</v>
      </c>
      <c r="E240" s="14" t="str">
        <f>IFERROR(IF(OR(HLOOKUP($A240,'Z-scores'!$C$2:$RO$15,3,FALSE)&gt;3,HLOOKUP($A240,'Z-scores'!$C$2:$RO$15,3,FALSE)&lt;-3),"",'Total-corrected counts'!E240),"")</f>
        <v/>
      </c>
      <c r="F240" s="14" t="str">
        <f>IFERROR(IF(OR(HLOOKUP($A240,'Z-scores'!$C$2:$RO$15,4,FALSE)&gt;3,HLOOKUP($A240,'Z-scores'!$C$2:$RO$15,4,FALSE)&lt;-3),"",'Total-corrected counts'!F240),"")</f>
        <v/>
      </c>
      <c r="G240" s="14" t="str">
        <f>IFERROR(IF(OR(HLOOKUP($A240,'Z-scores'!$C$2:$RO$15,5,FALSE)&gt;3,HLOOKUP($A240,'Z-scores'!$C$2:$RO$15,5,FALSE)&lt;-3),"",'Total-corrected counts'!G240),"")</f>
        <v/>
      </c>
      <c r="H240" s="14" t="str">
        <f>IFERROR(IF(OR(HLOOKUP($A240,'Z-scores'!$C$2:$RO$15,6,FALSE)&gt;3,HLOOKUP($A240,'Z-scores'!$C$2:$RO$15,6,FALSE)&lt;-3),"",'Total-corrected counts'!H240),"")</f>
        <v/>
      </c>
      <c r="I240" s="14" t="str">
        <f>IFERROR(IF(OR(HLOOKUP($A240,'Z-scores'!$C$2:$RO$15,7,FALSE)&gt;3,HLOOKUP($A240,'Z-scores'!$C$2:$RO$15,7,FALSE)&lt;-3),"",'Total-corrected counts'!I240),"")</f>
        <v/>
      </c>
      <c r="J240" s="14" t="str">
        <f>IFERROR(IF(OR(HLOOKUP($A240,'Z-scores'!$C$2:$RO$15,8,FALSE)&gt;3,HLOOKUP($A240,'Z-scores'!$C$2:$RO$15,8,FALSE)&lt;-3),"",'Total-corrected counts'!J240),"")</f>
        <v/>
      </c>
      <c r="K240" s="14" t="str">
        <f>IFERROR(IF(OR(HLOOKUP($A240,'Z-scores'!$C$2:$RO$15,9,FALSE)&gt;3,HLOOKUP($A240,'Z-scores'!$C$2:$RO$15,9,FALSE)&lt;-3),"",'Total-corrected counts'!K240),"")</f>
        <v/>
      </c>
      <c r="L240" s="14" t="str">
        <f>IFERROR(IF(OR(HLOOKUP($A240,'Z-scores'!$C$2:$RO$15,10,FALSE)&gt;3,HLOOKUP($A240,'Z-scores'!$C$2:$RO$15,10,FALSE)&lt;-3),"",'Total-corrected counts'!L240),"")</f>
        <v/>
      </c>
      <c r="M240" s="14" t="str">
        <f>IFERROR(IF(OR(HLOOKUP($A240,'Z-scores'!$C$2:$RO$15,11,FALSE)&gt;3,HLOOKUP($A240,'Z-scores'!$C$2:$RO$15,11,FALSE)&lt;-3),"",'Total-corrected counts'!M240),"")</f>
        <v/>
      </c>
      <c r="N240" s="14" t="str">
        <f>IFERROR(IF(OR(HLOOKUP($A240,'Z-scores'!$C$2:$RO$15,12,FALSE)&gt;3,HLOOKUP($A240,'Z-scores'!$C$2:$RO$15,12,FALSE)&lt;-3),"",'Total-corrected counts'!N240),"")</f>
        <v/>
      </c>
      <c r="O240" s="14" t="str">
        <f>IFERROR(IF(OR(HLOOKUP($A240,'Z-scores'!$C$2:$RO$15,13,FALSE)&gt;3,HLOOKUP($A240,'Z-scores'!$C$2:$RO$15,13,FALSE)&lt;-3),"",'Total-corrected counts'!O240),"")</f>
        <v/>
      </c>
      <c r="P240" s="14" t="str">
        <f>IFERROR(IF(OR(HLOOKUP($A240,'Z-scores'!$C$2:$RO$15,14,FALSE)&gt;3,HLOOKUP($A240,'Z-scores'!$C$2:$RO$15,14,FALSE)&lt;-3),"",'Total-corrected counts'!P240),"")</f>
        <v/>
      </c>
      <c r="Q240">
        <f t="shared" si="12"/>
        <v>1</v>
      </c>
      <c r="R240">
        <f>SUMIFS(Tabel132[Cluster],Tabel132[ID],'Total-corrected counts Z&lt;3'!A240)</f>
        <v>39</v>
      </c>
      <c r="S240" t="str">
        <f t="shared" si="13"/>
        <v/>
      </c>
      <c r="T240" t="str">
        <f t="shared" si="14"/>
        <v/>
      </c>
      <c r="U240" t="str">
        <f t="shared" si="15"/>
        <v/>
      </c>
    </row>
    <row r="241" spans="1:21" x14ac:dyDescent="0.25">
      <c r="A241">
        <v>245</v>
      </c>
      <c r="B241" t="s">
        <v>652</v>
      </c>
      <c r="C241">
        <v>103400</v>
      </c>
      <c r="D241">
        <v>871</v>
      </c>
      <c r="E241" s="14" t="str">
        <f>IFERROR(IF(OR(HLOOKUP($A241,'Z-scores'!$C$2:$RO$15,3,FALSE)&gt;3,HLOOKUP($A241,'Z-scores'!$C$2:$RO$15,3,FALSE)&lt;-3),"",'Total-corrected counts'!E241),"")</f>
        <v/>
      </c>
      <c r="F241" s="14" t="str">
        <f>IFERROR(IF(OR(HLOOKUP($A241,'Z-scores'!$C$2:$RO$15,4,FALSE)&gt;3,HLOOKUP($A241,'Z-scores'!$C$2:$RO$15,4,FALSE)&lt;-3),"",'Total-corrected counts'!F241),"")</f>
        <v/>
      </c>
      <c r="G241" s="14" t="str">
        <f>IFERROR(IF(OR(HLOOKUP($A241,'Z-scores'!$C$2:$RO$15,5,FALSE)&gt;3,HLOOKUP($A241,'Z-scores'!$C$2:$RO$15,5,FALSE)&lt;-3),"",'Total-corrected counts'!G241),"")</f>
        <v/>
      </c>
      <c r="H241" s="14" t="str">
        <f>IFERROR(IF(OR(HLOOKUP($A241,'Z-scores'!$C$2:$RO$15,6,FALSE)&gt;3,HLOOKUP($A241,'Z-scores'!$C$2:$RO$15,6,FALSE)&lt;-3),"",'Total-corrected counts'!H241),"")</f>
        <v/>
      </c>
      <c r="I241" s="14" t="str">
        <f>IFERROR(IF(OR(HLOOKUP($A241,'Z-scores'!$C$2:$RO$15,7,FALSE)&gt;3,HLOOKUP($A241,'Z-scores'!$C$2:$RO$15,7,FALSE)&lt;-3),"",'Total-corrected counts'!I241),"")</f>
        <v/>
      </c>
      <c r="J241" s="14" t="str">
        <f>IFERROR(IF(OR(HLOOKUP($A241,'Z-scores'!$C$2:$RO$15,8,FALSE)&gt;3,HLOOKUP($A241,'Z-scores'!$C$2:$RO$15,8,FALSE)&lt;-3),"",'Total-corrected counts'!J241),"")</f>
        <v/>
      </c>
      <c r="K241" s="14" t="str">
        <f>IFERROR(IF(OR(HLOOKUP($A241,'Z-scores'!$C$2:$RO$15,9,FALSE)&gt;3,HLOOKUP($A241,'Z-scores'!$C$2:$RO$15,9,FALSE)&lt;-3),"",'Total-corrected counts'!K241),"")</f>
        <v/>
      </c>
      <c r="L241" s="14" t="str">
        <f>IFERROR(IF(OR(HLOOKUP($A241,'Z-scores'!$C$2:$RO$15,10,FALSE)&gt;3,HLOOKUP($A241,'Z-scores'!$C$2:$RO$15,10,FALSE)&lt;-3),"",'Total-corrected counts'!L241),"")</f>
        <v/>
      </c>
      <c r="M241" s="14" t="str">
        <f>IFERROR(IF(OR(HLOOKUP($A241,'Z-scores'!$C$2:$RO$15,11,FALSE)&gt;3,HLOOKUP($A241,'Z-scores'!$C$2:$RO$15,11,FALSE)&lt;-3),"",'Total-corrected counts'!M241),"")</f>
        <v/>
      </c>
      <c r="N241" s="14" t="str">
        <f>IFERROR(IF(OR(HLOOKUP($A241,'Z-scores'!$C$2:$RO$15,12,FALSE)&gt;3,HLOOKUP($A241,'Z-scores'!$C$2:$RO$15,12,FALSE)&lt;-3),"",'Total-corrected counts'!N241),"")</f>
        <v/>
      </c>
      <c r="O241" s="14" t="str">
        <f>IFERROR(IF(OR(HLOOKUP($A241,'Z-scores'!$C$2:$RO$15,13,FALSE)&gt;3,HLOOKUP($A241,'Z-scores'!$C$2:$RO$15,13,FALSE)&lt;-3),"",'Total-corrected counts'!O241),"")</f>
        <v/>
      </c>
      <c r="P241" s="14" t="str">
        <f>IFERROR(IF(OR(HLOOKUP($A241,'Z-scores'!$C$2:$RO$15,14,FALSE)&gt;3,HLOOKUP($A241,'Z-scores'!$C$2:$RO$15,14,FALSE)&lt;-3),"",'Total-corrected counts'!P241),"")</f>
        <v/>
      </c>
      <c r="Q241">
        <f t="shared" si="12"/>
        <v>1</v>
      </c>
      <c r="R241">
        <f>SUMIFS(Tabel132[Cluster],Tabel132[ID],'Total-corrected counts Z&lt;3'!A241)</f>
        <v>0</v>
      </c>
      <c r="S241" t="str">
        <f t="shared" si="13"/>
        <v/>
      </c>
      <c r="T241" t="str">
        <f t="shared" si="14"/>
        <v/>
      </c>
      <c r="U241" t="str">
        <f t="shared" si="15"/>
        <v/>
      </c>
    </row>
    <row r="242" spans="1:21" x14ac:dyDescent="0.25">
      <c r="A242">
        <v>246</v>
      </c>
      <c r="B242" t="s">
        <v>97</v>
      </c>
      <c r="C242">
        <v>80200</v>
      </c>
      <c r="D242">
        <v>323</v>
      </c>
      <c r="E242" s="14">
        <f>IFERROR(IF(OR(HLOOKUP($A242,'Z-scores'!$C$2:$RO$15,3,FALSE)&gt;3,HLOOKUP($A242,'Z-scores'!$C$2:$RO$15,3,FALSE)&lt;-3),"",'Total-corrected counts'!E242),"")</f>
        <v>0.29051053158779111</v>
      </c>
      <c r="F242" s="14">
        <f>IFERROR(IF(OR(HLOOKUP($A242,'Z-scores'!$C$2:$RO$15,4,FALSE)&gt;3,HLOOKUP($A242,'Z-scores'!$C$2:$RO$15,4,FALSE)&lt;-3),"",'Total-corrected counts'!F242),"")</f>
        <v>4.1853320851742981E-2</v>
      </c>
      <c r="G242" s="14">
        <f>IFERROR(IF(OR(HLOOKUP($A242,'Z-scores'!$C$2:$RO$15,5,FALSE)&gt;3,HLOOKUP($A242,'Z-scores'!$C$2:$RO$15,5,FALSE)&lt;-3),"",'Total-corrected counts'!G242),"")</f>
        <v>0</v>
      </c>
      <c r="H242" s="14">
        <f>IFERROR(IF(OR(HLOOKUP($A242,'Z-scores'!$C$2:$RO$15,6,FALSE)&gt;3,HLOOKUP($A242,'Z-scores'!$C$2:$RO$15,6,FALSE)&lt;-3),"",'Total-corrected counts'!H242),"")</f>
        <v>1.4496767602318568</v>
      </c>
      <c r="I242" s="14">
        <f>IFERROR(IF(OR(HLOOKUP($A242,'Z-scores'!$C$2:$RO$15,7,FALSE)&gt;3,HLOOKUP($A242,'Z-scores'!$C$2:$RO$15,7,FALSE)&lt;-3),"",'Total-corrected counts'!I242),"")</f>
        <v>2.3423159093794959</v>
      </c>
      <c r="J242" s="14">
        <f>IFERROR(IF(OR(HLOOKUP($A242,'Z-scores'!$C$2:$RO$15,8,FALSE)&gt;3,HLOOKUP($A242,'Z-scores'!$C$2:$RO$15,8,FALSE)&lt;-3),"",'Total-corrected counts'!J242),"")</f>
        <v>1.3903734021568166</v>
      </c>
      <c r="K242" s="14">
        <f>IFERROR(IF(OR(HLOOKUP($A242,'Z-scores'!$C$2:$RO$15,9,FALSE)&gt;3,HLOOKUP($A242,'Z-scores'!$C$2:$RO$15,9,FALSE)&lt;-3),"",'Total-corrected counts'!K242),"")</f>
        <v>16.315379823454876</v>
      </c>
      <c r="L242" s="14">
        <f>IFERROR(IF(OR(HLOOKUP($A242,'Z-scores'!$C$2:$RO$15,10,FALSE)&gt;3,HLOOKUP($A242,'Z-scores'!$C$2:$RO$15,10,FALSE)&lt;-3),"",'Total-corrected counts'!L242),"")</f>
        <v>4.0310796239002709E-2</v>
      </c>
      <c r="M242" s="14">
        <f>IFERROR(IF(OR(HLOOKUP($A242,'Z-scores'!$C$2:$RO$15,11,FALSE)&gt;3,HLOOKUP($A242,'Z-scores'!$C$2:$RO$15,11,FALSE)&lt;-3),"",'Total-corrected counts'!M242),"")</f>
        <v>0.16355269156620103</v>
      </c>
      <c r="N242" s="14">
        <f>IFERROR(IF(OR(HLOOKUP($A242,'Z-scores'!$C$2:$RO$15,12,FALSE)&gt;3,HLOOKUP($A242,'Z-scores'!$C$2:$RO$15,12,FALSE)&lt;-3),"",'Total-corrected counts'!N242),"")</f>
        <v>0.41834216974446975</v>
      </c>
      <c r="O242" s="14">
        <f>IFERROR(IF(OR(HLOOKUP($A242,'Z-scores'!$C$2:$RO$15,13,FALSE)&gt;3,HLOOKUP($A242,'Z-scores'!$C$2:$RO$15,13,FALSE)&lt;-3),"",'Total-corrected counts'!O242),"")</f>
        <v>1.6226229277557622</v>
      </c>
      <c r="P242" s="14">
        <f>IFERROR(IF(OR(HLOOKUP($A242,'Z-scores'!$C$2:$RO$15,14,FALSE)&gt;3,HLOOKUP($A242,'Z-scores'!$C$2:$RO$15,14,FALSE)&lt;-3),"",'Total-corrected counts'!P242),"")</f>
        <v>21.791873481358881</v>
      </c>
      <c r="Q242">
        <f t="shared" si="12"/>
        <v>1</v>
      </c>
      <c r="R242">
        <f>SUMIFS(Tabel132[Cluster],Tabel132[ID],'Total-corrected counts Z&lt;3'!A242)</f>
        <v>88</v>
      </c>
      <c r="S242">
        <f t="shared" si="13"/>
        <v>0.7104214187264537</v>
      </c>
      <c r="T242">
        <f t="shared" si="14"/>
        <v>3.1185871068089397</v>
      </c>
      <c r="U242">
        <f t="shared" si="15"/>
        <v>4.807340413332863</v>
      </c>
    </row>
    <row r="243" spans="1:21" x14ac:dyDescent="0.25">
      <c r="A243">
        <v>247</v>
      </c>
      <c r="B243" t="s">
        <v>653</v>
      </c>
      <c r="C243">
        <v>10500</v>
      </c>
      <c r="D243">
        <v>315</v>
      </c>
      <c r="E243" s="14" t="str">
        <f>IFERROR(IF(OR(HLOOKUP($A243,'Z-scores'!$C$2:$RO$15,3,FALSE)&gt;3,HLOOKUP($A243,'Z-scores'!$C$2:$RO$15,3,FALSE)&lt;-3),"",'Total-corrected counts'!E243),"")</f>
        <v/>
      </c>
      <c r="F243" s="14" t="str">
        <f>IFERROR(IF(OR(HLOOKUP($A243,'Z-scores'!$C$2:$RO$15,4,FALSE)&gt;3,HLOOKUP($A243,'Z-scores'!$C$2:$RO$15,4,FALSE)&lt;-3),"",'Total-corrected counts'!F243),"")</f>
        <v/>
      </c>
      <c r="G243" s="14" t="str">
        <f>IFERROR(IF(OR(HLOOKUP($A243,'Z-scores'!$C$2:$RO$15,5,FALSE)&gt;3,HLOOKUP($A243,'Z-scores'!$C$2:$RO$15,5,FALSE)&lt;-3),"",'Total-corrected counts'!G243),"")</f>
        <v/>
      </c>
      <c r="H243" s="14" t="str">
        <f>IFERROR(IF(OR(HLOOKUP($A243,'Z-scores'!$C$2:$RO$15,6,FALSE)&gt;3,HLOOKUP($A243,'Z-scores'!$C$2:$RO$15,6,FALSE)&lt;-3),"",'Total-corrected counts'!H243),"")</f>
        <v/>
      </c>
      <c r="I243" s="14" t="str">
        <f>IFERROR(IF(OR(HLOOKUP($A243,'Z-scores'!$C$2:$RO$15,7,FALSE)&gt;3,HLOOKUP($A243,'Z-scores'!$C$2:$RO$15,7,FALSE)&lt;-3),"",'Total-corrected counts'!I243),"")</f>
        <v/>
      </c>
      <c r="J243" s="14" t="str">
        <f>IFERROR(IF(OR(HLOOKUP($A243,'Z-scores'!$C$2:$RO$15,8,FALSE)&gt;3,HLOOKUP($A243,'Z-scores'!$C$2:$RO$15,8,FALSE)&lt;-3),"",'Total-corrected counts'!J243),"")</f>
        <v/>
      </c>
      <c r="K243" s="14" t="str">
        <f>IFERROR(IF(OR(HLOOKUP($A243,'Z-scores'!$C$2:$RO$15,9,FALSE)&gt;3,HLOOKUP($A243,'Z-scores'!$C$2:$RO$15,9,FALSE)&lt;-3),"",'Total-corrected counts'!K243),"")</f>
        <v/>
      </c>
      <c r="L243" s="14" t="str">
        <f>IFERROR(IF(OR(HLOOKUP($A243,'Z-scores'!$C$2:$RO$15,10,FALSE)&gt;3,HLOOKUP($A243,'Z-scores'!$C$2:$RO$15,10,FALSE)&lt;-3),"",'Total-corrected counts'!L243),"")</f>
        <v/>
      </c>
      <c r="M243" s="14" t="str">
        <f>IFERROR(IF(OR(HLOOKUP($A243,'Z-scores'!$C$2:$RO$15,11,FALSE)&gt;3,HLOOKUP($A243,'Z-scores'!$C$2:$RO$15,11,FALSE)&lt;-3),"",'Total-corrected counts'!M243),"")</f>
        <v/>
      </c>
      <c r="N243" s="14" t="str">
        <f>IFERROR(IF(OR(HLOOKUP($A243,'Z-scores'!$C$2:$RO$15,12,FALSE)&gt;3,HLOOKUP($A243,'Z-scores'!$C$2:$RO$15,12,FALSE)&lt;-3),"",'Total-corrected counts'!N243),"")</f>
        <v/>
      </c>
      <c r="O243" s="14" t="str">
        <f>IFERROR(IF(OR(HLOOKUP($A243,'Z-scores'!$C$2:$RO$15,13,FALSE)&gt;3,HLOOKUP($A243,'Z-scores'!$C$2:$RO$15,13,FALSE)&lt;-3),"",'Total-corrected counts'!O243),"")</f>
        <v/>
      </c>
      <c r="P243" s="14" t="str">
        <f>IFERROR(IF(OR(HLOOKUP($A243,'Z-scores'!$C$2:$RO$15,14,FALSE)&gt;3,HLOOKUP($A243,'Z-scores'!$C$2:$RO$15,14,FALSE)&lt;-3),"",'Total-corrected counts'!P243),"")</f>
        <v/>
      </c>
      <c r="Q243">
        <f t="shared" si="12"/>
        <v>1</v>
      </c>
      <c r="R243">
        <f>SUMIFS(Tabel132[Cluster],Tabel132[ID],'Total-corrected counts Z&lt;3'!A243)</f>
        <v>14</v>
      </c>
      <c r="S243" t="str">
        <f t="shared" si="13"/>
        <v/>
      </c>
      <c r="T243" t="str">
        <f t="shared" si="14"/>
        <v/>
      </c>
      <c r="U243" t="str">
        <f t="shared" si="15"/>
        <v/>
      </c>
    </row>
    <row r="244" spans="1:21" x14ac:dyDescent="0.25">
      <c r="A244">
        <v>248</v>
      </c>
      <c r="B244" t="s">
        <v>654</v>
      </c>
      <c r="C244">
        <v>36200</v>
      </c>
      <c r="D244">
        <v>663</v>
      </c>
      <c r="E244" s="14" t="str">
        <f>IFERROR(IF(OR(HLOOKUP($A244,'Z-scores'!$C$2:$RO$15,3,FALSE)&gt;3,HLOOKUP($A244,'Z-scores'!$C$2:$RO$15,3,FALSE)&lt;-3),"",'Total-corrected counts'!E244),"")</f>
        <v/>
      </c>
      <c r="F244" s="14" t="str">
        <f>IFERROR(IF(OR(HLOOKUP($A244,'Z-scores'!$C$2:$RO$15,4,FALSE)&gt;3,HLOOKUP($A244,'Z-scores'!$C$2:$RO$15,4,FALSE)&lt;-3),"",'Total-corrected counts'!F244),"")</f>
        <v/>
      </c>
      <c r="G244" s="14" t="str">
        <f>IFERROR(IF(OR(HLOOKUP($A244,'Z-scores'!$C$2:$RO$15,5,FALSE)&gt;3,HLOOKUP($A244,'Z-scores'!$C$2:$RO$15,5,FALSE)&lt;-3),"",'Total-corrected counts'!G244),"")</f>
        <v/>
      </c>
      <c r="H244" s="14" t="str">
        <f>IFERROR(IF(OR(HLOOKUP($A244,'Z-scores'!$C$2:$RO$15,6,FALSE)&gt;3,HLOOKUP($A244,'Z-scores'!$C$2:$RO$15,6,FALSE)&lt;-3),"",'Total-corrected counts'!H244),"")</f>
        <v/>
      </c>
      <c r="I244" s="14" t="str">
        <f>IFERROR(IF(OR(HLOOKUP($A244,'Z-scores'!$C$2:$RO$15,7,FALSE)&gt;3,HLOOKUP($A244,'Z-scores'!$C$2:$RO$15,7,FALSE)&lt;-3),"",'Total-corrected counts'!I244),"")</f>
        <v/>
      </c>
      <c r="J244" s="14" t="str">
        <f>IFERROR(IF(OR(HLOOKUP($A244,'Z-scores'!$C$2:$RO$15,8,FALSE)&gt;3,HLOOKUP($A244,'Z-scores'!$C$2:$RO$15,8,FALSE)&lt;-3),"",'Total-corrected counts'!J244),"")</f>
        <v/>
      </c>
      <c r="K244" s="14" t="str">
        <f>IFERROR(IF(OR(HLOOKUP($A244,'Z-scores'!$C$2:$RO$15,9,FALSE)&gt;3,HLOOKUP($A244,'Z-scores'!$C$2:$RO$15,9,FALSE)&lt;-3),"",'Total-corrected counts'!K244),"")</f>
        <v/>
      </c>
      <c r="L244" s="14" t="str">
        <f>IFERROR(IF(OR(HLOOKUP($A244,'Z-scores'!$C$2:$RO$15,10,FALSE)&gt;3,HLOOKUP($A244,'Z-scores'!$C$2:$RO$15,10,FALSE)&lt;-3),"",'Total-corrected counts'!L244),"")</f>
        <v/>
      </c>
      <c r="M244" s="14" t="str">
        <f>IFERROR(IF(OR(HLOOKUP($A244,'Z-scores'!$C$2:$RO$15,11,FALSE)&gt;3,HLOOKUP($A244,'Z-scores'!$C$2:$RO$15,11,FALSE)&lt;-3),"",'Total-corrected counts'!M244),"")</f>
        <v/>
      </c>
      <c r="N244" s="14" t="str">
        <f>IFERROR(IF(OR(HLOOKUP($A244,'Z-scores'!$C$2:$RO$15,12,FALSE)&gt;3,HLOOKUP($A244,'Z-scores'!$C$2:$RO$15,12,FALSE)&lt;-3),"",'Total-corrected counts'!N244),"")</f>
        <v/>
      </c>
      <c r="O244" s="14" t="str">
        <f>IFERROR(IF(OR(HLOOKUP($A244,'Z-scores'!$C$2:$RO$15,13,FALSE)&gt;3,HLOOKUP($A244,'Z-scores'!$C$2:$RO$15,13,FALSE)&lt;-3),"",'Total-corrected counts'!O244),"")</f>
        <v/>
      </c>
      <c r="P244" s="14" t="str">
        <f>IFERROR(IF(OR(HLOOKUP($A244,'Z-scores'!$C$2:$RO$15,14,FALSE)&gt;3,HLOOKUP($A244,'Z-scores'!$C$2:$RO$15,14,FALSE)&lt;-3),"",'Total-corrected counts'!P244),"")</f>
        <v/>
      </c>
      <c r="Q244">
        <f t="shared" si="12"/>
        <v>1</v>
      </c>
      <c r="R244">
        <f>SUMIFS(Tabel132[Cluster],Tabel132[ID],'Total-corrected counts Z&lt;3'!A244)</f>
        <v>45</v>
      </c>
      <c r="S244" t="str">
        <f t="shared" si="13"/>
        <v/>
      </c>
      <c r="T244" t="str">
        <f t="shared" si="14"/>
        <v/>
      </c>
      <c r="U244" t="str">
        <f t="shared" si="15"/>
        <v/>
      </c>
    </row>
    <row r="245" spans="1:21" x14ac:dyDescent="0.25">
      <c r="A245">
        <v>249</v>
      </c>
      <c r="B245" t="s">
        <v>98</v>
      </c>
      <c r="C245">
        <v>12500</v>
      </c>
      <c r="D245">
        <v>1027</v>
      </c>
      <c r="E245" s="14">
        <f>IFERROR(IF(OR(HLOOKUP($A245,'Z-scores'!$C$2:$RO$15,3,FALSE)&gt;3,HLOOKUP($A245,'Z-scores'!$C$2:$RO$15,3,FALSE)&lt;-3),"",'Total-corrected counts'!E245),"")</f>
        <v>0.11620421263511646</v>
      </c>
      <c r="F245" s="14">
        <f>IFERROR(IF(OR(HLOOKUP($A245,'Z-scores'!$C$2:$RO$15,4,FALSE)&gt;3,HLOOKUP($A245,'Z-scores'!$C$2:$RO$15,4,FALSE)&lt;-3),"",'Total-corrected counts'!F245),"")</f>
        <v>0.19531549730813391</v>
      </c>
      <c r="G245" s="14">
        <f>IFERROR(IF(OR(HLOOKUP($A245,'Z-scores'!$C$2:$RO$15,5,FALSE)&gt;3,HLOOKUP($A245,'Z-scores'!$C$2:$RO$15,5,FALSE)&lt;-3),"",'Total-corrected counts'!G245),"")</f>
        <v>0.50000446432557433</v>
      </c>
      <c r="H245" s="14">
        <f>IFERROR(IF(OR(HLOOKUP($A245,'Z-scores'!$C$2:$RO$15,6,FALSE)&gt;3,HLOOKUP($A245,'Z-scores'!$C$2:$RO$15,6,FALSE)&lt;-3),"",'Total-corrected counts'!H245),"")</f>
        <v>4.5779266112584947E-2</v>
      </c>
      <c r="I245" s="14">
        <f>IFERROR(IF(OR(HLOOKUP($A245,'Z-scores'!$C$2:$RO$15,7,FALSE)&gt;3,HLOOKUP($A245,'Z-scores'!$C$2:$RO$15,7,FALSE)&lt;-3),"",'Total-corrected counts'!I245),"")</f>
        <v>0.40682328952380714</v>
      </c>
      <c r="J245" s="14">
        <f>IFERROR(IF(OR(HLOOKUP($A245,'Z-scores'!$C$2:$RO$15,8,FALSE)&gt;3,HLOOKUP($A245,'Z-scores'!$C$2:$RO$15,8,FALSE)&lt;-3),"",'Total-corrected counts'!J245),"")</f>
        <v>0.45621627258270547</v>
      </c>
      <c r="K245" s="14">
        <f>IFERROR(IF(OR(HLOOKUP($A245,'Z-scores'!$C$2:$RO$15,9,FALSE)&gt;3,HLOOKUP($A245,'Z-scores'!$C$2:$RO$15,9,FALSE)&lt;-3),"",'Total-corrected counts'!K245),"")</f>
        <v>0.22601391963227538</v>
      </c>
      <c r="L245" s="14">
        <f>IFERROR(IF(OR(HLOOKUP($A245,'Z-scores'!$C$2:$RO$15,10,FALSE)&gt;3,HLOOKUP($A245,'Z-scores'!$C$2:$RO$15,10,FALSE)&lt;-3),"",'Total-corrected counts'!L245),"")</f>
        <v>0.30233097179252033</v>
      </c>
      <c r="M245" s="14">
        <f>IFERROR(IF(OR(HLOOKUP($A245,'Z-scores'!$C$2:$RO$15,11,FALSE)&gt;3,HLOOKUP($A245,'Z-scores'!$C$2:$RO$15,11,FALSE)&lt;-3),"",'Total-corrected counts'!M245),"")</f>
        <v>0.32710538313240206</v>
      </c>
      <c r="N245" s="14">
        <f>IFERROR(IF(OR(HLOOKUP($A245,'Z-scores'!$C$2:$RO$15,12,FALSE)&gt;3,HLOOKUP($A245,'Z-scores'!$C$2:$RO$15,12,FALSE)&lt;-3),"",'Total-corrected counts'!N245),"")</f>
        <v>0.1280639295136132</v>
      </c>
      <c r="O245" s="14">
        <f>IFERROR(IF(OR(HLOOKUP($A245,'Z-scores'!$C$2:$RO$15,13,FALSE)&gt;3,HLOOKUP($A245,'Z-scores'!$C$2:$RO$15,13,FALSE)&lt;-3),"",'Total-corrected counts'!O245),"")</f>
        <v>0.12193120266372781</v>
      </c>
      <c r="P245" s="14">
        <f>IFERROR(IF(OR(HLOOKUP($A245,'Z-scores'!$C$2:$RO$15,14,FALSE)&gt;3,HLOOKUP($A245,'Z-scores'!$C$2:$RO$15,14,FALSE)&lt;-3),"",'Total-corrected counts'!P245),"")</f>
        <v>0.10025537778960589</v>
      </c>
      <c r="Q245">
        <f t="shared" si="12"/>
        <v>1</v>
      </c>
      <c r="R245">
        <f>SUMIFS(Tabel132[Cluster],Tabel132[ID],'Total-corrected counts Z&lt;3'!A245)</f>
        <v>15</v>
      </c>
      <c r="S245">
        <f t="shared" si="13"/>
        <v>0.38187539295274697</v>
      </c>
      <c r="T245">
        <f t="shared" si="14"/>
        <v>0.27805098887431395</v>
      </c>
      <c r="U245">
        <f t="shared" si="15"/>
        <v>0.19593737297837388</v>
      </c>
    </row>
    <row r="246" spans="1:21" x14ac:dyDescent="0.25">
      <c r="A246">
        <v>250</v>
      </c>
      <c r="B246" t="s">
        <v>99</v>
      </c>
      <c r="C246">
        <v>49500</v>
      </c>
      <c r="D246">
        <v>242</v>
      </c>
      <c r="E246" s="14">
        <f>IFERROR(IF(OR(HLOOKUP($A246,'Z-scores'!$C$2:$RO$15,3,FALSE)&gt;3,HLOOKUP($A246,'Z-scores'!$C$2:$RO$15,3,FALSE)&lt;-3),"",'Total-corrected counts'!E246),"")</f>
        <v>10.086525656728108</v>
      </c>
      <c r="F246" s="14">
        <f>IFERROR(IF(OR(HLOOKUP($A246,'Z-scores'!$C$2:$RO$15,4,FALSE)&gt;3,HLOOKUP($A246,'Z-scores'!$C$2:$RO$15,4,FALSE)&lt;-3),"",'Total-corrected counts'!F246),"")</f>
        <v>10.142454753072382</v>
      </c>
      <c r="G246" s="14">
        <f>IFERROR(IF(OR(HLOOKUP($A246,'Z-scores'!$C$2:$RO$15,5,FALSE)&gt;3,HLOOKUP($A246,'Z-scores'!$C$2:$RO$15,5,FALSE)&lt;-3),"",'Total-corrected counts'!G246),"")</f>
        <v>4.1250368306859881</v>
      </c>
      <c r="H246" s="14">
        <f>IFERROR(IF(OR(HLOOKUP($A246,'Z-scores'!$C$2:$RO$15,6,FALSE)&gt;3,HLOOKUP($A246,'Z-scores'!$C$2:$RO$15,6,FALSE)&lt;-3),"",'Total-corrected counts'!H246),"")</f>
        <v>2.4491907370232946</v>
      </c>
      <c r="I246" s="14">
        <f>IFERROR(IF(OR(HLOOKUP($A246,'Z-scores'!$C$2:$RO$15,7,FALSE)&gt;3,HLOOKUP($A246,'Z-scores'!$C$2:$RO$15,7,FALSE)&lt;-3),"",'Total-corrected counts'!I246),"")</f>
        <v>7.8405943071861026</v>
      </c>
      <c r="J246" s="14">
        <f>IFERROR(IF(OR(HLOOKUP($A246,'Z-scores'!$C$2:$RO$15,8,FALSE)&gt;3,HLOOKUP($A246,'Z-scores'!$C$2:$RO$15,8,FALSE)&lt;-3),"",'Total-corrected counts'!J246),"")</f>
        <v>4.2797431285139513</v>
      </c>
      <c r="K246" s="14">
        <f>IFERROR(IF(OR(HLOOKUP($A246,'Z-scores'!$C$2:$RO$15,9,FALSE)&gt;3,HLOOKUP($A246,'Z-scores'!$C$2:$RO$15,9,FALSE)&lt;-3),"",'Total-corrected counts'!K246),"")</f>
        <v>15.22768783522455</v>
      </c>
      <c r="L246" s="14">
        <f>IFERROR(IF(OR(HLOOKUP($A246,'Z-scores'!$C$2:$RO$15,10,FALSE)&gt;3,HLOOKUP($A246,'Z-scores'!$C$2:$RO$15,10,FALSE)&lt;-3),"",'Total-corrected counts'!L246),"")</f>
        <v>1.8744520251136261</v>
      </c>
      <c r="M246" s="14">
        <f>IFERROR(IF(OR(HLOOKUP($A246,'Z-scores'!$C$2:$RO$15,11,FALSE)&gt;3,HLOOKUP($A246,'Z-scores'!$C$2:$RO$15,11,FALSE)&lt;-3),"",'Total-corrected counts'!M246),"")</f>
        <v>8.6682926530086544</v>
      </c>
      <c r="N246" s="14">
        <f>IFERROR(IF(OR(HLOOKUP($A246,'Z-scores'!$C$2:$RO$15,12,FALSE)&gt;3,HLOOKUP($A246,'Z-scores'!$C$2:$RO$15,12,FALSE)&lt;-3),"",'Total-corrected counts'!N246),"")</f>
        <v>15.504273066448105</v>
      </c>
      <c r="O246" s="14">
        <f>IFERROR(IF(OR(HLOOKUP($A246,'Z-scores'!$C$2:$RO$15,13,FALSE)&gt;3,HLOOKUP($A246,'Z-scores'!$C$2:$RO$15,13,FALSE)&lt;-3),"",'Total-corrected counts'!O246),"")</f>
        <v>2.8794522475203417</v>
      </c>
      <c r="P246" s="14">
        <f>IFERROR(IF(OR(HLOOKUP($A246,'Z-scores'!$C$2:$RO$15,14,FALSE)&gt;3,HLOOKUP($A246,'Z-scores'!$C$2:$RO$15,14,FALSE)&lt;-3),"",'Total-corrected counts'!P246),"")</f>
        <v>3.1534873377457848</v>
      </c>
      <c r="Q246">
        <f t="shared" si="12"/>
        <v>1</v>
      </c>
      <c r="R246">
        <f>SUMIFS(Tabel132[Cluster],Tabel132[ID],'Total-corrected counts Z&lt;3'!A246)</f>
        <v>65</v>
      </c>
      <c r="S246">
        <f t="shared" si="13"/>
        <v>0.66287492510629098</v>
      </c>
      <c r="T246">
        <f t="shared" si="14"/>
        <v>7.7358904640620541</v>
      </c>
      <c r="U246">
        <f t="shared" si="15"/>
        <v>6.4159914659673021</v>
      </c>
    </row>
    <row r="247" spans="1:21" x14ac:dyDescent="0.25">
      <c r="A247">
        <v>251</v>
      </c>
      <c r="B247" t="s">
        <v>100</v>
      </c>
      <c r="C247">
        <v>11500</v>
      </c>
      <c r="D247">
        <v>1002</v>
      </c>
      <c r="E247" s="14">
        <f>IFERROR(IF(OR(HLOOKUP($A247,'Z-scores'!$C$2:$RO$15,3,FALSE)&gt;3,HLOOKUP($A247,'Z-scores'!$C$2:$RO$15,3,FALSE)&lt;-3),"",'Total-corrected counts'!E247),"")</f>
        <v>4.346037552553355</v>
      </c>
      <c r="F247" s="14">
        <f>IFERROR(IF(OR(HLOOKUP($A247,'Z-scores'!$C$2:$RO$15,4,FALSE)&gt;3,HLOOKUP($A247,'Z-scores'!$C$2:$RO$15,4,FALSE)&lt;-3),"",'Total-corrected counts'!F247),"")</f>
        <v>23.84244177854292</v>
      </c>
      <c r="G247" s="14">
        <f>IFERROR(IF(OR(HLOOKUP($A247,'Z-scores'!$C$2:$RO$15,5,FALSE)&gt;3,HLOOKUP($A247,'Z-scores'!$C$2:$RO$15,5,FALSE)&lt;-3),"",'Total-corrected counts'!G247),"")</f>
        <v>31.018134090482949</v>
      </c>
      <c r="H247" s="14">
        <f>IFERROR(IF(OR(HLOOKUP($A247,'Z-scores'!$C$2:$RO$15,6,FALSE)&gt;3,HLOOKUP($A247,'Z-scores'!$C$2:$RO$15,6,FALSE)&lt;-3),"",'Total-corrected counts'!H247),"")</f>
        <v>17.243523569073666</v>
      </c>
      <c r="I247" s="14">
        <f>IFERROR(IF(OR(HLOOKUP($A247,'Z-scores'!$C$2:$RO$15,7,FALSE)&gt;3,HLOOKUP($A247,'Z-scores'!$C$2:$RO$15,7,FALSE)&lt;-3),"",'Total-corrected counts'!I247),"")</f>
        <v>9.356935659047565</v>
      </c>
      <c r="J247" s="14">
        <f>IFERROR(IF(OR(HLOOKUP($A247,'Z-scores'!$C$2:$RO$15,8,FALSE)&gt;3,HLOOKUP($A247,'Z-scores'!$C$2:$RO$15,8,FALSE)&lt;-3),"",'Total-corrected counts'!J247),"")</f>
        <v>24.722577057100896</v>
      </c>
      <c r="K247" s="14">
        <f>IFERROR(IF(OR(HLOOKUP($A247,'Z-scores'!$C$2:$RO$15,9,FALSE)&gt;3,HLOOKUP($A247,'Z-scores'!$C$2:$RO$15,9,FALSE)&lt;-3),"",'Total-corrected counts'!K247),"")</f>
        <v>2.8392998653804589</v>
      </c>
      <c r="L247" s="14">
        <f>IFERROR(IF(OR(HLOOKUP($A247,'Z-scores'!$C$2:$RO$15,10,FALSE)&gt;3,HLOOKUP($A247,'Z-scores'!$C$2:$RO$15,10,FALSE)&lt;-3),"",'Total-corrected counts'!L247),"")</f>
        <v>43.717058521198446</v>
      </c>
      <c r="M247" s="14">
        <f>IFERROR(IF(OR(HLOOKUP($A247,'Z-scores'!$C$2:$RO$15,11,FALSE)&gt;3,HLOOKUP($A247,'Z-scores'!$C$2:$RO$15,11,FALSE)&lt;-3),"",'Total-corrected counts'!M247),"")</f>
        <v>39.191313716550923</v>
      </c>
      <c r="N247" s="14">
        <f>IFERROR(IF(OR(HLOOKUP($A247,'Z-scores'!$C$2:$RO$15,12,FALSE)&gt;3,HLOOKUP($A247,'Z-scores'!$C$2:$RO$15,12,FALSE)&lt;-3),"",'Total-corrected counts'!N247),"")</f>
        <v>20.695131009399894</v>
      </c>
      <c r="O247" s="14">
        <f>IFERROR(IF(OR(HLOOKUP($A247,'Z-scores'!$C$2:$RO$15,13,FALSE)&gt;3,HLOOKUP($A247,'Z-scores'!$C$2:$RO$15,13,FALSE)&lt;-3),"",'Total-corrected counts'!O247),"")</f>
        <v>9.6419443337163226</v>
      </c>
      <c r="P247" s="14">
        <f>IFERROR(IF(OR(HLOOKUP($A247,'Z-scores'!$C$2:$RO$15,14,FALSE)&gt;3,HLOOKUP($A247,'Z-scores'!$C$2:$RO$15,14,FALSE)&lt;-3),"",'Total-corrected counts'!P247),"")</f>
        <v>14.136008268334429</v>
      </c>
      <c r="Q247">
        <f t="shared" si="12"/>
        <v>1</v>
      </c>
      <c r="R247">
        <f>SUMIFS(Tabel132[Cluster],Tabel132[ID],'Total-corrected counts Z&lt;3'!A247)</f>
        <v>15</v>
      </c>
      <c r="S247">
        <f t="shared" si="13"/>
        <v>0.24418879654376094</v>
      </c>
      <c r="T247">
        <f t="shared" si="14"/>
        <v>16.195564224597398</v>
      </c>
      <c r="U247">
        <f t="shared" si="15"/>
        <v>25.476291169840003</v>
      </c>
    </row>
    <row r="248" spans="1:21" x14ac:dyDescent="0.25">
      <c r="A248">
        <v>252</v>
      </c>
      <c r="B248" t="s">
        <v>101</v>
      </c>
      <c r="C248">
        <v>11000</v>
      </c>
      <c r="D248">
        <v>1011</v>
      </c>
      <c r="E248" s="14">
        <f>IFERROR(IF(OR(HLOOKUP($A248,'Z-scores'!$C$2:$RO$15,3,FALSE)&gt;3,HLOOKUP($A248,'Z-scores'!$C$2:$RO$15,3,FALSE)&lt;-3),"",'Total-corrected counts'!E248),"")</f>
        <v>11.51583747214004</v>
      </c>
      <c r="F248" s="14">
        <f>IFERROR(IF(OR(HLOOKUP($A248,'Z-scores'!$C$2:$RO$15,4,FALSE)&gt;3,HLOOKUP($A248,'Z-scores'!$C$2:$RO$15,4,FALSE)&lt;-3),"",'Total-corrected counts'!F248),"")</f>
        <v>12.890822822336839</v>
      </c>
      <c r="G248" s="14">
        <f>IFERROR(IF(OR(HLOOKUP($A248,'Z-scores'!$C$2:$RO$15,5,FALSE)&gt;3,HLOOKUP($A248,'Z-scores'!$C$2:$RO$15,5,FALSE)&lt;-3),"",'Total-corrected counts'!G248),"")</f>
        <v>34.125304690220446</v>
      </c>
      <c r="H248" s="14">
        <f>IFERROR(IF(OR(HLOOKUP($A248,'Z-scores'!$C$2:$RO$15,6,FALSE)&gt;3,HLOOKUP($A248,'Z-scores'!$C$2:$RO$15,6,FALSE)&lt;-3),"",'Total-corrected counts'!H248),"")</f>
        <v>45.229914919233934</v>
      </c>
      <c r="I248" s="14">
        <f>IFERROR(IF(OR(HLOOKUP($A248,'Z-scores'!$C$2:$RO$15,7,FALSE)&gt;3,HLOOKUP($A248,'Z-scores'!$C$2:$RO$15,7,FALSE)&lt;-3),"",'Total-corrected counts'!I248),"")</f>
        <v>55.660822793939076</v>
      </c>
      <c r="J248" s="14">
        <f>IFERROR(IF(OR(HLOOKUP($A248,'Z-scores'!$C$2:$RO$15,8,FALSE)&gt;3,HLOOKUP($A248,'Z-scores'!$C$2:$RO$15,8,FALSE)&lt;-3),"",'Total-corrected counts'!J248),"")</f>
        <v>29.045769354432249</v>
      </c>
      <c r="K248" s="14">
        <f>IFERROR(IF(OR(HLOOKUP($A248,'Z-scores'!$C$2:$RO$15,9,FALSE)&gt;3,HLOOKUP($A248,'Z-scores'!$C$2:$RO$15,9,FALSE)&lt;-3),"",'Total-corrected counts'!K248),"")</f>
        <v>9.5632139744406501</v>
      </c>
      <c r="L248" s="14">
        <f>IFERROR(IF(OR(HLOOKUP($A248,'Z-scores'!$C$2:$RO$15,10,FALSE)&gt;3,HLOOKUP($A248,'Z-scores'!$C$2:$RO$15,10,FALSE)&lt;-3),"",'Total-corrected counts'!L248),"")</f>
        <v>35.816142458353909</v>
      </c>
      <c r="M248" s="14">
        <f>IFERROR(IF(OR(HLOOKUP($A248,'Z-scores'!$C$2:$RO$15,11,FALSE)&gt;3,HLOOKUP($A248,'Z-scores'!$C$2:$RO$15,11,FALSE)&lt;-3),"",'Total-corrected counts'!M248),"")</f>
        <v>35.674930847877597</v>
      </c>
      <c r="N248" s="14">
        <f>IFERROR(IF(OR(HLOOKUP($A248,'Z-scores'!$C$2:$RO$15,12,FALSE)&gt;3,HLOOKUP($A248,'Z-scores'!$C$2:$RO$15,12,FALSE)&lt;-3),"",'Total-corrected counts'!N248),"")</f>
        <v>54.418632447984706</v>
      </c>
      <c r="O248" s="14">
        <f>IFERROR(IF(OR(HLOOKUP($A248,'Z-scores'!$C$2:$RO$15,13,FALSE)&gt;3,HLOOKUP($A248,'Z-scores'!$C$2:$RO$15,13,FALSE)&lt;-3),"",'Total-corrected counts'!O248),"")</f>
        <v>12.74650034000047</v>
      </c>
      <c r="P248" s="14">
        <f>IFERROR(IF(OR(HLOOKUP($A248,'Z-scores'!$C$2:$RO$15,14,FALSE)&gt;3,HLOOKUP($A248,'Z-scores'!$C$2:$RO$15,14,FALSE)&lt;-3),"",'Total-corrected counts'!P248),"")</f>
        <v>11.419998942761472</v>
      </c>
      <c r="Q248">
        <f t="shared" si="12"/>
        <v>1</v>
      </c>
      <c r="R248">
        <f>SUMIFS(Tabel132[Cluster],Tabel132[ID],'Total-corrected counts Z&lt;3'!A248)</f>
        <v>14</v>
      </c>
      <c r="S248">
        <f t="shared" si="13"/>
        <v>0.8733536872678358</v>
      </c>
      <c r="T248">
        <f t="shared" si="14"/>
        <v>28.290240860963319</v>
      </c>
      <c r="U248">
        <f t="shared" si="15"/>
        <v>30.015241007395634</v>
      </c>
    </row>
    <row r="249" spans="1:21" x14ac:dyDescent="0.25">
      <c r="A249">
        <v>253</v>
      </c>
      <c r="B249" t="s">
        <v>655</v>
      </c>
      <c r="C249">
        <v>103900</v>
      </c>
      <c r="D249">
        <v>871</v>
      </c>
      <c r="E249" s="14" t="str">
        <f>IFERROR(IF(OR(HLOOKUP($A249,'Z-scores'!$C$2:$RO$15,3,FALSE)&gt;3,HLOOKUP($A249,'Z-scores'!$C$2:$RO$15,3,FALSE)&lt;-3),"",'Total-corrected counts'!E249),"")</f>
        <v/>
      </c>
      <c r="F249" s="14" t="str">
        <f>IFERROR(IF(OR(HLOOKUP($A249,'Z-scores'!$C$2:$RO$15,4,FALSE)&gt;3,HLOOKUP($A249,'Z-scores'!$C$2:$RO$15,4,FALSE)&lt;-3),"",'Total-corrected counts'!F249),"")</f>
        <v/>
      </c>
      <c r="G249" s="14" t="str">
        <f>IFERROR(IF(OR(HLOOKUP($A249,'Z-scores'!$C$2:$RO$15,5,FALSE)&gt;3,HLOOKUP($A249,'Z-scores'!$C$2:$RO$15,5,FALSE)&lt;-3),"",'Total-corrected counts'!G249),"")</f>
        <v/>
      </c>
      <c r="H249" s="14" t="str">
        <f>IFERROR(IF(OR(HLOOKUP($A249,'Z-scores'!$C$2:$RO$15,6,FALSE)&gt;3,HLOOKUP($A249,'Z-scores'!$C$2:$RO$15,6,FALSE)&lt;-3),"",'Total-corrected counts'!H249),"")</f>
        <v/>
      </c>
      <c r="I249" s="14" t="str">
        <f>IFERROR(IF(OR(HLOOKUP($A249,'Z-scores'!$C$2:$RO$15,7,FALSE)&gt;3,HLOOKUP($A249,'Z-scores'!$C$2:$RO$15,7,FALSE)&lt;-3),"",'Total-corrected counts'!I249),"")</f>
        <v/>
      </c>
      <c r="J249" s="14" t="str">
        <f>IFERROR(IF(OR(HLOOKUP($A249,'Z-scores'!$C$2:$RO$15,8,FALSE)&gt;3,HLOOKUP($A249,'Z-scores'!$C$2:$RO$15,8,FALSE)&lt;-3),"",'Total-corrected counts'!J249),"")</f>
        <v/>
      </c>
      <c r="K249" s="14" t="str">
        <f>IFERROR(IF(OR(HLOOKUP($A249,'Z-scores'!$C$2:$RO$15,9,FALSE)&gt;3,HLOOKUP($A249,'Z-scores'!$C$2:$RO$15,9,FALSE)&lt;-3),"",'Total-corrected counts'!K249),"")</f>
        <v/>
      </c>
      <c r="L249" s="14" t="str">
        <f>IFERROR(IF(OR(HLOOKUP($A249,'Z-scores'!$C$2:$RO$15,10,FALSE)&gt;3,HLOOKUP($A249,'Z-scores'!$C$2:$RO$15,10,FALSE)&lt;-3),"",'Total-corrected counts'!L249),"")</f>
        <v/>
      </c>
      <c r="M249" s="14" t="str">
        <f>IFERROR(IF(OR(HLOOKUP($A249,'Z-scores'!$C$2:$RO$15,11,FALSE)&gt;3,HLOOKUP($A249,'Z-scores'!$C$2:$RO$15,11,FALSE)&lt;-3),"",'Total-corrected counts'!M249),"")</f>
        <v/>
      </c>
      <c r="N249" s="14" t="str">
        <f>IFERROR(IF(OR(HLOOKUP($A249,'Z-scores'!$C$2:$RO$15,12,FALSE)&gt;3,HLOOKUP($A249,'Z-scores'!$C$2:$RO$15,12,FALSE)&lt;-3),"",'Total-corrected counts'!N249),"")</f>
        <v/>
      </c>
      <c r="O249" s="14" t="str">
        <f>IFERROR(IF(OR(HLOOKUP($A249,'Z-scores'!$C$2:$RO$15,13,FALSE)&gt;3,HLOOKUP($A249,'Z-scores'!$C$2:$RO$15,13,FALSE)&lt;-3),"",'Total-corrected counts'!O249),"")</f>
        <v/>
      </c>
      <c r="P249" s="14" t="str">
        <f>IFERROR(IF(OR(HLOOKUP($A249,'Z-scores'!$C$2:$RO$15,14,FALSE)&gt;3,HLOOKUP($A249,'Z-scores'!$C$2:$RO$15,14,FALSE)&lt;-3),"",'Total-corrected counts'!P249),"")</f>
        <v/>
      </c>
      <c r="Q249">
        <f t="shared" si="12"/>
        <v>1</v>
      </c>
      <c r="R249">
        <f>SUMIFS(Tabel132[Cluster],Tabel132[ID],'Total-corrected counts Z&lt;3'!A249)</f>
        <v>0</v>
      </c>
      <c r="S249" t="str">
        <f t="shared" si="13"/>
        <v/>
      </c>
      <c r="T249" t="str">
        <f t="shared" si="14"/>
        <v/>
      </c>
      <c r="U249" t="str">
        <f t="shared" si="15"/>
        <v/>
      </c>
    </row>
    <row r="250" spans="1:21" x14ac:dyDescent="0.25">
      <c r="A250">
        <v>254</v>
      </c>
      <c r="B250" t="s">
        <v>102</v>
      </c>
      <c r="C250">
        <v>25200</v>
      </c>
      <c r="D250">
        <v>315</v>
      </c>
      <c r="E250" s="14" t="str">
        <f>IFERROR(IF(OR(HLOOKUP($A250,'Z-scores'!$C$2:$RO$15,3,FALSE)&gt;3,HLOOKUP($A250,'Z-scores'!$C$2:$RO$15,3,FALSE)&lt;-3),"",'Total-corrected counts'!E250),"")</f>
        <v/>
      </c>
      <c r="F250" s="14" t="str">
        <f>IFERROR(IF(OR(HLOOKUP($A250,'Z-scores'!$C$2:$RO$15,4,FALSE)&gt;3,HLOOKUP($A250,'Z-scores'!$C$2:$RO$15,4,FALSE)&lt;-3),"",'Total-corrected counts'!F250),"")</f>
        <v/>
      </c>
      <c r="G250" s="14" t="str">
        <f>IFERROR(IF(OR(HLOOKUP($A250,'Z-scores'!$C$2:$RO$15,5,FALSE)&gt;3,HLOOKUP($A250,'Z-scores'!$C$2:$RO$15,5,FALSE)&lt;-3),"",'Total-corrected counts'!G250),"")</f>
        <v/>
      </c>
      <c r="H250" s="14" t="str">
        <f>IFERROR(IF(OR(HLOOKUP($A250,'Z-scores'!$C$2:$RO$15,6,FALSE)&gt;3,HLOOKUP($A250,'Z-scores'!$C$2:$RO$15,6,FALSE)&lt;-3),"",'Total-corrected counts'!H250),"")</f>
        <v/>
      </c>
      <c r="I250" s="14" t="str">
        <f>IFERROR(IF(OR(HLOOKUP($A250,'Z-scores'!$C$2:$RO$15,7,FALSE)&gt;3,HLOOKUP($A250,'Z-scores'!$C$2:$RO$15,7,FALSE)&lt;-3),"",'Total-corrected counts'!I250),"")</f>
        <v/>
      </c>
      <c r="J250" s="14" t="str">
        <f>IFERROR(IF(OR(HLOOKUP($A250,'Z-scores'!$C$2:$RO$15,8,FALSE)&gt;3,HLOOKUP($A250,'Z-scores'!$C$2:$RO$15,8,FALSE)&lt;-3),"",'Total-corrected counts'!J250),"")</f>
        <v/>
      </c>
      <c r="K250" s="14" t="str">
        <f>IFERROR(IF(OR(HLOOKUP($A250,'Z-scores'!$C$2:$RO$15,9,FALSE)&gt;3,HLOOKUP($A250,'Z-scores'!$C$2:$RO$15,9,FALSE)&lt;-3),"",'Total-corrected counts'!K250),"")</f>
        <v/>
      </c>
      <c r="L250" s="14" t="str">
        <f>IFERROR(IF(OR(HLOOKUP($A250,'Z-scores'!$C$2:$RO$15,10,FALSE)&gt;3,HLOOKUP($A250,'Z-scores'!$C$2:$RO$15,10,FALSE)&lt;-3),"",'Total-corrected counts'!L250),"")</f>
        <v/>
      </c>
      <c r="M250" s="14" t="str">
        <f>IFERROR(IF(OR(HLOOKUP($A250,'Z-scores'!$C$2:$RO$15,11,FALSE)&gt;3,HLOOKUP($A250,'Z-scores'!$C$2:$RO$15,11,FALSE)&lt;-3),"",'Total-corrected counts'!M250),"")</f>
        <v/>
      </c>
      <c r="N250" s="14" t="str">
        <f>IFERROR(IF(OR(HLOOKUP($A250,'Z-scores'!$C$2:$RO$15,12,FALSE)&gt;3,HLOOKUP($A250,'Z-scores'!$C$2:$RO$15,12,FALSE)&lt;-3),"",'Total-corrected counts'!N250),"")</f>
        <v/>
      </c>
      <c r="O250" s="14" t="str">
        <f>IFERROR(IF(OR(HLOOKUP($A250,'Z-scores'!$C$2:$RO$15,13,FALSE)&gt;3,HLOOKUP($A250,'Z-scores'!$C$2:$RO$15,13,FALSE)&lt;-3),"",'Total-corrected counts'!O250),"")</f>
        <v/>
      </c>
      <c r="P250" s="14" t="str">
        <f>IFERROR(IF(OR(HLOOKUP($A250,'Z-scores'!$C$2:$RO$15,14,FALSE)&gt;3,HLOOKUP($A250,'Z-scores'!$C$2:$RO$15,14,FALSE)&lt;-3),"",'Total-corrected counts'!P250),"")</f>
        <v/>
      </c>
      <c r="Q250">
        <f t="shared" si="12"/>
        <v>1</v>
      </c>
      <c r="R250">
        <f>SUMIFS(Tabel132[Cluster],Tabel132[ID],'Total-corrected counts Z&lt;3'!A250)</f>
        <v>33</v>
      </c>
      <c r="S250" t="str">
        <f t="shared" si="13"/>
        <v/>
      </c>
      <c r="T250" t="str">
        <f t="shared" si="14"/>
        <v/>
      </c>
      <c r="U250" t="str">
        <f t="shared" si="15"/>
        <v/>
      </c>
    </row>
    <row r="251" spans="1:21" x14ac:dyDescent="0.25">
      <c r="A251">
        <v>255</v>
      </c>
      <c r="B251" t="s">
        <v>103</v>
      </c>
      <c r="C251">
        <v>66300</v>
      </c>
      <c r="D251">
        <v>239</v>
      </c>
      <c r="E251" s="14">
        <f>IFERROR(IF(OR(HLOOKUP($A251,'Z-scores'!$C$2:$RO$15,3,FALSE)&gt;3,HLOOKUP($A251,'Z-scores'!$C$2:$RO$15,3,FALSE)&lt;-3),"",'Total-corrected counts'!E251),"")</f>
        <v>25.506824673408062</v>
      </c>
      <c r="F251" s="14">
        <f>IFERROR(IF(OR(HLOOKUP($A251,'Z-scores'!$C$2:$RO$15,4,FALSE)&gt;3,HLOOKUP($A251,'Z-scores'!$C$2:$RO$15,4,FALSE)&lt;-3),"",'Total-corrected counts'!F251),"")</f>
        <v>10.853961207552015</v>
      </c>
      <c r="G251" s="14">
        <f>IFERROR(IF(OR(HLOOKUP($A251,'Z-scores'!$C$2:$RO$15,5,FALSE)&gt;3,HLOOKUP($A251,'Z-scores'!$C$2:$RO$15,5,FALSE)&lt;-3),"",'Total-corrected counts'!G251),"")</f>
        <v>6.0714827810962602</v>
      </c>
      <c r="H251" s="14">
        <f>IFERROR(IF(OR(HLOOKUP($A251,'Z-scores'!$C$2:$RO$15,6,FALSE)&gt;3,HLOOKUP($A251,'Z-scores'!$C$2:$RO$15,6,FALSE)&lt;-3),"",'Total-corrected counts'!H251),"")</f>
        <v>15.63361937744776</v>
      </c>
      <c r="I251" s="14">
        <f>IFERROR(IF(OR(HLOOKUP($A251,'Z-scores'!$C$2:$RO$15,7,FALSE)&gt;3,HLOOKUP($A251,'Z-scores'!$C$2:$RO$15,7,FALSE)&lt;-3),"",'Total-corrected counts'!I251),"")</f>
        <v>11.021212752554048</v>
      </c>
      <c r="J251" s="14">
        <f>IFERROR(IF(OR(HLOOKUP($A251,'Z-scores'!$C$2:$RO$15,8,FALSE)&gt;3,HLOOKUP($A251,'Z-scores'!$C$2:$RO$15,8,FALSE)&lt;-3),"",'Total-corrected counts'!J251),"")</f>
        <v>11.209885554889336</v>
      </c>
      <c r="K251" s="14">
        <f>IFERROR(IF(OR(HLOOKUP($A251,'Z-scores'!$C$2:$RO$15,9,FALSE)&gt;3,HLOOKUP($A251,'Z-scores'!$C$2:$RO$15,9,FALSE)&lt;-3),"",'Total-corrected counts'!K251),"")</f>
        <v>11.978737740510592</v>
      </c>
      <c r="L251" s="14">
        <f>IFERROR(IF(OR(HLOOKUP($A251,'Z-scores'!$C$2:$RO$15,10,FALSE)&gt;3,HLOOKUP($A251,'Z-scores'!$C$2:$RO$15,10,FALSE)&lt;-3),"",'Total-corrected counts'!L251),"")</f>
        <v>5.3814912979068614</v>
      </c>
      <c r="M251" s="14">
        <f>IFERROR(IF(OR(HLOOKUP($A251,'Z-scores'!$C$2:$RO$15,11,FALSE)&gt;3,HLOOKUP($A251,'Z-scores'!$C$2:$RO$15,11,FALSE)&lt;-3),"",'Total-corrected counts'!M251),"")</f>
        <v>2.2897376819268143</v>
      </c>
      <c r="N251" s="14">
        <f>IFERROR(IF(OR(HLOOKUP($A251,'Z-scores'!$C$2:$RO$15,12,FALSE)&gt;3,HLOOKUP($A251,'Z-scores'!$C$2:$RO$15,12,FALSE)&lt;-3),"",'Total-corrected counts'!N251),"")</f>
        <v>11.670892776340617</v>
      </c>
      <c r="O251" s="14">
        <f>IFERROR(IF(OR(HLOOKUP($A251,'Z-scores'!$C$2:$RO$15,13,FALSE)&gt;3,HLOOKUP($A251,'Z-scores'!$C$2:$RO$15,13,FALSE)&lt;-3),"",'Total-corrected counts'!O251),"")</f>
        <v>20.146786409360566</v>
      </c>
      <c r="P251" s="14">
        <f>IFERROR(IF(OR(HLOOKUP($A251,'Z-scores'!$C$2:$RO$15,14,FALSE)&gt;3,HLOOKUP($A251,'Z-scores'!$C$2:$RO$15,14,FALSE)&lt;-3),"",'Total-corrected counts'!P251),"")</f>
        <v>9.3419783849405498</v>
      </c>
      <c r="Q251">
        <f t="shared" si="12"/>
        <v>1</v>
      </c>
      <c r="R251">
        <f>SUMIFS(Tabel132[Cluster],Tabel132[ID],'Total-corrected counts Z&lt;3'!A251)</f>
        <v>79</v>
      </c>
      <c r="S251">
        <f t="shared" si="13"/>
        <v>0.38399256801022918</v>
      </c>
      <c r="T251">
        <f t="shared" si="14"/>
        <v>13.182246298208296</v>
      </c>
      <c r="U251">
        <f t="shared" si="15"/>
        <v>9.7661773100950828</v>
      </c>
    </row>
    <row r="252" spans="1:21" x14ac:dyDescent="0.25">
      <c r="A252">
        <v>256</v>
      </c>
      <c r="B252" t="s">
        <v>656</v>
      </c>
      <c r="C252">
        <v>36300</v>
      </c>
      <c r="D252">
        <v>663</v>
      </c>
      <c r="E252" s="14" t="str">
        <f>IFERROR(IF(OR(HLOOKUP($A252,'Z-scores'!$C$2:$RO$15,3,FALSE)&gt;3,HLOOKUP($A252,'Z-scores'!$C$2:$RO$15,3,FALSE)&lt;-3),"",'Total-corrected counts'!E252),"")</f>
        <v/>
      </c>
      <c r="F252" s="14" t="str">
        <f>IFERROR(IF(OR(HLOOKUP($A252,'Z-scores'!$C$2:$RO$15,4,FALSE)&gt;3,HLOOKUP($A252,'Z-scores'!$C$2:$RO$15,4,FALSE)&lt;-3),"",'Total-corrected counts'!F252),"")</f>
        <v/>
      </c>
      <c r="G252" s="14" t="str">
        <f>IFERROR(IF(OR(HLOOKUP($A252,'Z-scores'!$C$2:$RO$15,5,FALSE)&gt;3,HLOOKUP($A252,'Z-scores'!$C$2:$RO$15,5,FALSE)&lt;-3),"",'Total-corrected counts'!G252),"")</f>
        <v/>
      </c>
      <c r="H252" s="14" t="str">
        <f>IFERROR(IF(OR(HLOOKUP($A252,'Z-scores'!$C$2:$RO$15,6,FALSE)&gt;3,HLOOKUP($A252,'Z-scores'!$C$2:$RO$15,6,FALSE)&lt;-3),"",'Total-corrected counts'!H252),"")</f>
        <v/>
      </c>
      <c r="I252" s="14" t="str">
        <f>IFERROR(IF(OR(HLOOKUP($A252,'Z-scores'!$C$2:$RO$15,7,FALSE)&gt;3,HLOOKUP($A252,'Z-scores'!$C$2:$RO$15,7,FALSE)&lt;-3),"",'Total-corrected counts'!I252),"")</f>
        <v/>
      </c>
      <c r="J252" s="14" t="str">
        <f>IFERROR(IF(OR(HLOOKUP($A252,'Z-scores'!$C$2:$RO$15,8,FALSE)&gt;3,HLOOKUP($A252,'Z-scores'!$C$2:$RO$15,8,FALSE)&lt;-3),"",'Total-corrected counts'!J252),"")</f>
        <v/>
      </c>
      <c r="K252" s="14" t="str">
        <f>IFERROR(IF(OR(HLOOKUP($A252,'Z-scores'!$C$2:$RO$15,9,FALSE)&gt;3,HLOOKUP($A252,'Z-scores'!$C$2:$RO$15,9,FALSE)&lt;-3),"",'Total-corrected counts'!K252),"")</f>
        <v/>
      </c>
      <c r="L252" s="14" t="str">
        <f>IFERROR(IF(OR(HLOOKUP($A252,'Z-scores'!$C$2:$RO$15,10,FALSE)&gt;3,HLOOKUP($A252,'Z-scores'!$C$2:$RO$15,10,FALSE)&lt;-3),"",'Total-corrected counts'!L252),"")</f>
        <v/>
      </c>
      <c r="M252" s="14" t="str">
        <f>IFERROR(IF(OR(HLOOKUP($A252,'Z-scores'!$C$2:$RO$15,11,FALSE)&gt;3,HLOOKUP($A252,'Z-scores'!$C$2:$RO$15,11,FALSE)&lt;-3),"",'Total-corrected counts'!M252),"")</f>
        <v/>
      </c>
      <c r="N252" s="14" t="str">
        <f>IFERROR(IF(OR(HLOOKUP($A252,'Z-scores'!$C$2:$RO$15,12,FALSE)&gt;3,HLOOKUP($A252,'Z-scores'!$C$2:$RO$15,12,FALSE)&lt;-3),"",'Total-corrected counts'!N252),"")</f>
        <v/>
      </c>
      <c r="O252" s="14" t="str">
        <f>IFERROR(IF(OR(HLOOKUP($A252,'Z-scores'!$C$2:$RO$15,13,FALSE)&gt;3,HLOOKUP($A252,'Z-scores'!$C$2:$RO$15,13,FALSE)&lt;-3),"",'Total-corrected counts'!O252),"")</f>
        <v/>
      </c>
      <c r="P252" s="14" t="str">
        <f>IFERROR(IF(OR(HLOOKUP($A252,'Z-scores'!$C$2:$RO$15,14,FALSE)&gt;3,HLOOKUP($A252,'Z-scores'!$C$2:$RO$15,14,FALSE)&lt;-3),"",'Total-corrected counts'!P252),"")</f>
        <v/>
      </c>
      <c r="Q252">
        <f t="shared" si="12"/>
        <v>1</v>
      </c>
      <c r="R252">
        <f>SUMIFS(Tabel132[Cluster],Tabel132[ID],'Total-corrected counts Z&lt;3'!A252)</f>
        <v>45</v>
      </c>
      <c r="S252" t="str">
        <f t="shared" si="13"/>
        <v/>
      </c>
      <c r="T252" t="str">
        <f t="shared" si="14"/>
        <v/>
      </c>
      <c r="U252" t="str">
        <f t="shared" si="15"/>
        <v/>
      </c>
    </row>
    <row r="253" spans="1:21" x14ac:dyDescent="0.25">
      <c r="A253">
        <v>257</v>
      </c>
      <c r="B253" t="s">
        <v>104</v>
      </c>
      <c r="C253">
        <v>18100</v>
      </c>
      <c r="D253">
        <v>533</v>
      </c>
      <c r="E253" s="14">
        <f>IFERROR(IF(OR(HLOOKUP($A253,'Z-scores'!$C$2:$RO$15,3,FALSE)&gt;3,HLOOKUP($A253,'Z-scores'!$C$2:$RO$15,3,FALSE)&lt;-3),"",'Total-corrected counts'!E253),"")</f>
        <v>19.382862667537424</v>
      </c>
      <c r="F253" s="14">
        <f>IFERROR(IF(OR(HLOOKUP($A253,'Z-scores'!$C$2:$RO$15,4,FALSE)&gt;3,HLOOKUP($A253,'Z-scores'!$C$2:$RO$15,4,FALSE)&lt;-3),"",'Total-corrected counts'!F253),"")</f>
        <v>4.2690387268777839</v>
      </c>
      <c r="G253" s="14">
        <f>IFERROR(IF(OR(HLOOKUP($A253,'Z-scores'!$C$2:$RO$15,5,FALSE)&gt;3,HLOOKUP($A253,'Z-scores'!$C$2:$RO$15,5,FALSE)&lt;-3),"",'Total-corrected counts'!G253),"")</f>
        <v>0.41071795283886464</v>
      </c>
      <c r="H253" s="14">
        <f>IFERROR(IF(OR(HLOOKUP($A253,'Z-scores'!$C$2:$RO$15,6,FALSE)&gt;3,HLOOKUP($A253,'Z-scores'!$C$2:$RO$15,6,FALSE)&lt;-3),"",'Total-corrected counts'!H253),"")</f>
        <v>2.5941584130464803</v>
      </c>
      <c r="I253" s="14">
        <f>IFERROR(IF(OR(HLOOKUP($A253,'Z-scores'!$C$2:$RO$15,7,FALSE)&gt;3,HLOOKUP($A253,'Z-scores'!$C$2:$RO$15,7,FALSE)&lt;-3),"",'Total-corrected counts'!I253),"")</f>
        <v>5.6831980748628821</v>
      </c>
      <c r="J253" s="14">
        <f>IFERROR(IF(OR(HLOOKUP($A253,'Z-scores'!$C$2:$RO$15,8,FALSE)&gt;3,HLOOKUP($A253,'Z-scores'!$C$2:$RO$15,8,FALSE)&lt;-3),"",'Total-corrected counts'!J253),"")</f>
        <v>11.209885554889336</v>
      </c>
      <c r="K253" s="14">
        <f>IFERROR(IF(OR(HLOOKUP($A253,'Z-scores'!$C$2:$RO$15,9,FALSE)&gt;3,HLOOKUP($A253,'Z-scores'!$C$2:$RO$15,9,FALSE)&lt;-3),"",'Total-corrected counts'!K253),"")</f>
        <v>0.84755219862103248</v>
      </c>
      <c r="L253" s="14">
        <f>IFERROR(IF(OR(HLOOKUP($A253,'Z-scores'!$C$2:$RO$15,10,FALSE)&gt;3,HLOOKUP($A253,'Z-scores'!$C$2:$RO$15,10,FALSE)&lt;-3),"",'Total-corrected counts'!L253),"")</f>
        <v>2.8620665329691923</v>
      </c>
      <c r="M253" s="14">
        <f>IFERROR(IF(OR(HLOOKUP($A253,'Z-scores'!$C$2:$RO$15,11,FALSE)&gt;3,HLOOKUP($A253,'Z-scores'!$C$2:$RO$15,11,FALSE)&lt;-3),"",'Total-corrected counts'!M253),"")</f>
        <v>17.54102617047506</v>
      </c>
      <c r="N253" s="14">
        <f>IFERROR(IF(OR(HLOOKUP($A253,'Z-scores'!$C$2:$RO$15,12,FALSE)&gt;3,HLOOKUP($A253,'Z-scores'!$C$2:$RO$15,12,FALSE)&lt;-3),"",'Total-corrected counts'!N253),"")</f>
        <v>5.6518880892007957</v>
      </c>
      <c r="O253" s="14">
        <f>IFERROR(IF(OR(HLOOKUP($A253,'Z-scores'!$C$2:$RO$15,13,FALSE)&gt;3,HLOOKUP($A253,'Z-scores'!$C$2:$RO$15,13,FALSE)&lt;-3),"",'Total-corrected counts'!O253),"")</f>
        <v>2.8513142776748657</v>
      </c>
      <c r="P253" s="14">
        <f>IFERROR(IF(OR(HLOOKUP($A253,'Z-scores'!$C$2:$RO$15,14,FALSE)&gt;3,HLOOKUP($A253,'Z-scores'!$C$2:$RO$15,14,FALSE)&lt;-3),"",'Total-corrected counts'!P253),"")</f>
        <v>5.7965836612899402</v>
      </c>
      <c r="Q253">
        <f t="shared" si="12"/>
        <v>1</v>
      </c>
      <c r="R253">
        <f>SUMIFS(Tabel132[Cluster],Tabel132[ID],'Total-corrected counts Z&lt;3'!A253)</f>
        <v>22</v>
      </c>
      <c r="S253">
        <f t="shared" si="13"/>
        <v>0.87884112486753585</v>
      </c>
      <c r="T253">
        <f t="shared" si="14"/>
        <v>6.3424876555248284</v>
      </c>
      <c r="U253">
        <f t="shared" si="15"/>
        <v>6.9405757463219713</v>
      </c>
    </row>
    <row r="254" spans="1:21" x14ac:dyDescent="0.25">
      <c r="A254">
        <v>258</v>
      </c>
      <c r="B254" t="s">
        <v>105</v>
      </c>
      <c r="C254">
        <v>49600</v>
      </c>
      <c r="D254">
        <v>242</v>
      </c>
      <c r="E254" s="14">
        <f>IFERROR(IF(OR(HLOOKUP($A254,'Z-scores'!$C$2:$RO$15,3,FALSE)&gt;3,HLOOKUP($A254,'Z-scores'!$C$2:$RO$15,3,FALSE)&lt;-3),"",'Total-corrected counts'!E254),"")</f>
        <v>7.9599885655054763</v>
      </c>
      <c r="F254" s="14">
        <f>IFERROR(IF(OR(HLOOKUP($A254,'Z-scores'!$C$2:$RO$15,4,FALSE)&gt;3,HLOOKUP($A254,'Z-scores'!$C$2:$RO$15,4,FALSE)&lt;-3),"",'Total-corrected counts'!F254),"")</f>
        <v>1.7438883688226241</v>
      </c>
      <c r="G254" s="14">
        <f>IFERROR(IF(OR(HLOOKUP($A254,'Z-scores'!$C$2:$RO$15,5,FALSE)&gt;3,HLOOKUP($A254,'Z-scores'!$C$2:$RO$15,5,FALSE)&lt;-3),"",'Total-corrected counts'!G254),"")</f>
        <v>8.0715006383985575</v>
      </c>
      <c r="H254" s="14">
        <f>IFERROR(IF(OR(HLOOKUP($A254,'Z-scores'!$C$2:$RO$15,6,FALSE)&gt;3,HLOOKUP($A254,'Z-scores'!$C$2:$RO$15,6,FALSE)&lt;-3),"",'Total-corrected counts'!H254),"")</f>
        <v>3.8378284757717052</v>
      </c>
      <c r="I254" s="14">
        <f>IFERROR(IF(OR(HLOOKUP($A254,'Z-scores'!$C$2:$RO$15,7,FALSE)&gt;3,HLOOKUP($A254,'Z-scores'!$C$2:$RO$15,7,FALSE)&lt;-3),"",'Total-corrected counts'!I254),"")</f>
        <v>27.072240721038803</v>
      </c>
      <c r="J254" s="14">
        <f>IFERROR(IF(OR(HLOOKUP($A254,'Z-scores'!$C$2:$RO$15,8,FALSE)&gt;3,HLOOKUP($A254,'Z-scores'!$C$2:$RO$15,8,FALSE)&lt;-3),"",'Total-corrected counts'!J254),"")</f>
        <v>7.4732570365928899</v>
      </c>
      <c r="K254" s="14">
        <f>IFERROR(IF(OR(HLOOKUP($A254,'Z-scores'!$C$2:$RO$15,9,FALSE)&gt;3,HLOOKUP($A254,'Z-scores'!$C$2:$RO$15,9,FALSE)&lt;-3),"",'Total-corrected counts'!K254),"")</f>
        <v>5.0288097118181261</v>
      </c>
      <c r="L254" s="14">
        <f>IFERROR(IF(OR(HLOOKUP($A254,'Z-scores'!$C$2:$RO$15,10,FALSE)&gt;3,HLOOKUP($A254,'Z-scores'!$C$2:$RO$15,10,FALSE)&lt;-3),"",'Total-corrected counts'!L254),"")</f>
        <v>16.849912827903132</v>
      </c>
      <c r="M254" s="14">
        <f>IFERROR(IF(OR(HLOOKUP($A254,'Z-scores'!$C$2:$RO$15,11,FALSE)&gt;3,HLOOKUP($A254,'Z-scores'!$C$2:$RO$15,11,FALSE)&lt;-3),"",'Total-corrected counts'!M254),"")</f>
        <v>6.7874366999973414</v>
      </c>
      <c r="N254" s="14">
        <f>IFERROR(IF(OR(HLOOKUP($A254,'Z-scores'!$C$2:$RO$15,12,FALSE)&gt;3,HLOOKUP($A254,'Z-scores'!$C$2:$RO$15,12,FALSE)&lt;-3),"",'Total-corrected counts'!N254),"")</f>
        <v>30.393839271230863</v>
      </c>
      <c r="O254" s="14">
        <f>IFERROR(IF(OR(HLOOKUP($A254,'Z-scores'!$C$2:$RO$15,13,FALSE)&gt;3,HLOOKUP($A254,'Z-scores'!$C$2:$RO$15,13,FALSE)&lt;-3),"",'Total-corrected counts'!O254),"")</f>
        <v>12.014913124018102</v>
      </c>
      <c r="P254" s="14">
        <f>IFERROR(IF(OR(HLOOKUP($A254,'Z-scores'!$C$2:$RO$15,14,FALSE)&gt;3,HLOOKUP($A254,'Z-scores'!$C$2:$RO$15,14,FALSE)&lt;-3),"",'Total-corrected counts'!P254),"")</f>
        <v>1.8228250507201069</v>
      </c>
      <c r="Q254">
        <f t="shared" si="12"/>
        <v>1</v>
      </c>
      <c r="R254">
        <f>SUMIFS(Tabel132[Cluster],Tabel132[ID],'Total-corrected counts Z&lt;3'!A254)</f>
        <v>65</v>
      </c>
      <c r="S254">
        <f t="shared" si="13"/>
        <v>0.4061360714854847</v>
      </c>
      <c r="T254">
        <f t="shared" si="14"/>
        <v>8.741073359706883</v>
      </c>
      <c r="U254">
        <f t="shared" si="15"/>
        <v>13.573785394773912</v>
      </c>
    </row>
    <row r="255" spans="1:21" x14ac:dyDescent="0.25">
      <c r="A255">
        <v>259</v>
      </c>
      <c r="B255" t="s">
        <v>657</v>
      </c>
      <c r="C255">
        <v>43800</v>
      </c>
      <c r="D255">
        <v>934</v>
      </c>
      <c r="E255" s="14" t="str">
        <f>IFERROR(IF(OR(HLOOKUP($A255,'Z-scores'!$C$2:$RO$15,3,FALSE)&gt;3,HLOOKUP($A255,'Z-scores'!$C$2:$RO$15,3,FALSE)&lt;-3),"",'Total-corrected counts'!E255),"")</f>
        <v/>
      </c>
      <c r="F255" s="14" t="str">
        <f>IFERROR(IF(OR(HLOOKUP($A255,'Z-scores'!$C$2:$RO$15,4,FALSE)&gt;3,HLOOKUP($A255,'Z-scores'!$C$2:$RO$15,4,FALSE)&lt;-3),"",'Total-corrected counts'!F255),"")</f>
        <v/>
      </c>
      <c r="G255" s="14" t="str">
        <f>IFERROR(IF(OR(HLOOKUP($A255,'Z-scores'!$C$2:$RO$15,5,FALSE)&gt;3,HLOOKUP($A255,'Z-scores'!$C$2:$RO$15,5,FALSE)&lt;-3),"",'Total-corrected counts'!G255),"")</f>
        <v/>
      </c>
      <c r="H255" s="14" t="str">
        <f>IFERROR(IF(OR(HLOOKUP($A255,'Z-scores'!$C$2:$RO$15,6,FALSE)&gt;3,HLOOKUP($A255,'Z-scores'!$C$2:$RO$15,6,FALSE)&lt;-3),"",'Total-corrected counts'!H255),"")</f>
        <v/>
      </c>
      <c r="I255" s="14" t="str">
        <f>IFERROR(IF(OR(HLOOKUP($A255,'Z-scores'!$C$2:$RO$15,7,FALSE)&gt;3,HLOOKUP($A255,'Z-scores'!$C$2:$RO$15,7,FALSE)&lt;-3),"",'Total-corrected counts'!I255),"")</f>
        <v/>
      </c>
      <c r="J255" s="14" t="str">
        <f>IFERROR(IF(OR(HLOOKUP($A255,'Z-scores'!$C$2:$RO$15,8,FALSE)&gt;3,HLOOKUP($A255,'Z-scores'!$C$2:$RO$15,8,FALSE)&lt;-3),"",'Total-corrected counts'!J255),"")</f>
        <v/>
      </c>
      <c r="K255" s="14" t="str">
        <f>IFERROR(IF(OR(HLOOKUP($A255,'Z-scores'!$C$2:$RO$15,9,FALSE)&gt;3,HLOOKUP($A255,'Z-scores'!$C$2:$RO$15,9,FALSE)&lt;-3),"",'Total-corrected counts'!K255),"")</f>
        <v/>
      </c>
      <c r="L255" s="14" t="str">
        <f>IFERROR(IF(OR(HLOOKUP($A255,'Z-scores'!$C$2:$RO$15,10,FALSE)&gt;3,HLOOKUP($A255,'Z-scores'!$C$2:$RO$15,10,FALSE)&lt;-3),"",'Total-corrected counts'!L255),"")</f>
        <v/>
      </c>
      <c r="M255" s="14" t="str">
        <f>IFERROR(IF(OR(HLOOKUP($A255,'Z-scores'!$C$2:$RO$15,11,FALSE)&gt;3,HLOOKUP($A255,'Z-scores'!$C$2:$RO$15,11,FALSE)&lt;-3),"",'Total-corrected counts'!M255),"")</f>
        <v/>
      </c>
      <c r="N255" s="14" t="str">
        <f>IFERROR(IF(OR(HLOOKUP($A255,'Z-scores'!$C$2:$RO$15,12,FALSE)&gt;3,HLOOKUP($A255,'Z-scores'!$C$2:$RO$15,12,FALSE)&lt;-3),"",'Total-corrected counts'!N255),"")</f>
        <v/>
      </c>
      <c r="O255" s="14" t="str">
        <f>IFERROR(IF(OR(HLOOKUP($A255,'Z-scores'!$C$2:$RO$15,13,FALSE)&gt;3,HLOOKUP($A255,'Z-scores'!$C$2:$RO$15,13,FALSE)&lt;-3),"",'Total-corrected counts'!O255),"")</f>
        <v/>
      </c>
      <c r="P255" s="14" t="str">
        <f>IFERROR(IF(OR(HLOOKUP($A255,'Z-scores'!$C$2:$RO$15,14,FALSE)&gt;3,HLOOKUP($A255,'Z-scores'!$C$2:$RO$15,14,FALSE)&lt;-3),"",'Total-corrected counts'!P255),"")</f>
        <v/>
      </c>
      <c r="Q255">
        <f t="shared" si="12"/>
        <v>1</v>
      </c>
      <c r="R255">
        <f>SUMIFS(Tabel132[Cluster],Tabel132[ID],'Total-corrected counts Z&lt;3'!A255)</f>
        <v>56</v>
      </c>
      <c r="S255" t="str">
        <f t="shared" si="13"/>
        <v/>
      </c>
      <c r="T255" t="str">
        <f t="shared" si="14"/>
        <v/>
      </c>
      <c r="U255" t="str">
        <f t="shared" si="15"/>
        <v/>
      </c>
    </row>
    <row r="256" spans="1:21" x14ac:dyDescent="0.25">
      <c r="A256">
        <v>260</v>
      </c>
      <c r="B256" t="s">
        <v>106</v>
      </c>
      <c r="C256">
        <v>34300</v>
      </c>
      <c r="D256">
        <v>619</v>
      </c>
      <c r="E256" s="14">
        <f>IFERROR(IF(OR(HLOOKUP($A256,'Z-scores'!$C$2:$RO$15,3,FALSE)&gt;3,HLOOKUP($A256,'Z-scores'!$C$2:$RO$15,3,FALSE)&lt;-3),"",'Total-corrected counts'!E256),"")</f>
        <v>1.6849610832091886</v>
      </c>
      <c r="F256" s="14">
        <f>IFERROR(IF(OR(HLOOKUP($A256,'Z-scores'!$C$2:$RO$15,4,FALSE)&gt;3,HLOOKUP($A256,'Z-scores'!$C$2:$RO$15,4,FALSE)&lt;-3),"",'Total-corrected counts'!F256),"")</f>
        <v>5.5804427802323975E-2</v>
      </c>
      <c r="G256" s="14">
        <f>IFERROR(IF(OR(HLOOKUP($A256,'Z-scores'!$C$2:$RO$15,5,FALSE)&gt;3,HLOOKUP($A256,'Z-scores'!$C$2:$RO$15,5,FALSE)&lt;-3),"",'Total-corrected counts'!G256),"")</f>
        <v>7.1429209189367765E-2</v>
      </c>
      <c r="H256" s="14">
        <f>IFERROR(IF(OR(HLOOKUP($A256,'Z-scores'!$C$2:$RO$15,6,FALSE)&gt;3,HLOOKUP($A256,'Z-scores'!$C$2:$RO$15,6,FALSE)&lt;-3),"",'Total-corrected counts'!H256),"")</f>
        <v>0.57224082640731189</v>
      </c>
      <c r="I256" s="14">
        <f>IFERROR(IF(OR(HLOOKUP($A256,'Z-scores'!$C$2:$RO$15,7,FALSE)&gt;3,HLOOKUP($A256,'Z-scores'!$C$2:$RO$15,7,FALSE)&lt;-3),"",'Total-corrected counts'!I256),"")</f>
        <v>0.11095180623376559</v>
      </c>
      <c r="J256" s="14">
        <f>IFERROR(IF(OR(HLOOKUP($A256,'Z-scores'!$C$2:$RO$15,8,FALSE)&gt;3,HLOOKUP($A256,'Z-scores'!$C$2:$RO$15,8,FALSE)&lt;-3),"",'Total-corrected counts'!J256),"")</f>
        <v>0.23897042849570288</v>
      </c>
      <c r="K256" s="14">
        <f>IFERROR(IF(OR(HLOOKUP($A256,'Z-scores'!$C$2:$RO$15,9,FALSE)&gt;3,HLOOKUP($A256,'Z-scores'!$C$2:$RO$15,9,FALSE)&lt;-3),"",'Total-corrected counts'!K256),"")</f>
        <v>1.0594402482762908</v>
      </c>
      <c r="L256" s="14">
        <f>IFERROR(IF(OR(HLOOKUP($A256,'Z-scores'!$C$2:$RO$15,10,FALSE)&gt;3,HLOOKUP($A256,'Z-scores'!$C$2:$RO$15,10,FALSE)&lt;-3),"",'Total-corrected counts'!L256),"")</f>
        <v>0.42326336050952845</v>
      </c>
      <c r="M256" s="14">
        <f>IFERROR(IF(OR(HLOOKUP($A256,'Z-scores'!$C$2:$RO$15,11,FALSE)&gt;3,HLOOKUP($A256,'Z-scores'!$C$2:$RO$15,11,FALSE)&lt;-3),"",'Total-corrected counts'!M256),"")</f>
        <v>0.3884376424697274</v>
      </c>
      <c r="N256" s="14">
        <f>IFERROR(IF(OR(HLOOKUP($A256,'Z-scores'!$C$2:$RO$15,12,FALSE)&gt;3,HLOOKUP($A256,'Z-scores'!$C$2:$RO$15,12,FALSE)&lt;-3),"",'Total-corrected counts'!N256),"")</f>
        <v>0.11098873891179811</v>
      </c>
      <c r="O256" s="14">
        <f>IFERROR(IF(OR(HLOOKUP($A256,'Z-scores'!$C$2:$RO$15,13,FALSE)&gt;3,HLOOKUP($A256,'Z-scores'!$C$2:$RO$15,13,FALSE)&lt;-3),"",'Total-corrected counts'!O256),"")</f>
        <v>0.76910450910966777</v>
      </c>
      <c r="P256" s="14">
        <f>IFERROR(IF(OR(HLOOKUP($A256,'Z-scores'!$C$2:$RO$15,14,FALSE)&gt;3,HLOOKUP($A256,'Z-scores'!$C$2:$RO$15,14,FALSE)&lt;-3),"",'Total-corrected counts'!P256),"")</f>
        <v>1.3488905375328792</v>
      </c>
      <c r="Q256">
        <f t="shared" si="12"/>
        <v>1</v>
      </c>
      <c r="R256">
        <f>SUMIFS(Tabel132[Cluster],Tabel132[ID],'Total-corrected counts Z&lt;3'!A256)</f>
        <v>44</v>
      </c>
      <c r="S256">
        <f t="shared" si="13"/>
        <v>0.8460223292101583</v>
      </c>
      <c r="T256">
        <f t="shared" si="14"/>
        <v>0.54197114708770744</v>
      </c>
      <c r="U256">
        <f t="shared" si="15"/>
        <v>0.60813695770672016</v>
      </c>
    </row>
    <row r="257" spans="1:21" x14ac:dyDescent="0.25">
      <c r="A257">
        <v>261</v>
      </c>
      <c r="B257" t="s">
        <v>658</v>
      </c>
      <c r="C257">
        <v>103500</v>
      </c>
      <c r="D257">
        <v>871</v>
      </c>
      <c r="E257" s="14" t="str">
        <f>IFERROR(IF(OR(HLOOKUP($A257,'Z-scores'!$C$2:$RO$15,3,FALSE)&gt;3,HLOOKUP($A257,'Z-scores'!$C$2:$RO$15,3,FALSE)&lt;-3),"",'Total-corrected counts'!E257),"")</f>
        <v/>
      </c>
      <c r="F257" s="14" t="str">
        <f>IFERROR(IF(OR(HLOOKUP($A257,'Z-scores'!$C$2:$RO$15,4,FALSE)&gt;3,HLOOKUP($A257,'Z-scores'!$C$2:$RO$15,4,FALSE)&lt;-3),"",'Total-corrected counts'!F257),"")</f>
        <v/>
      </c>
      <c r="G257" s="14" t="str">
        <f>IFERROR(IF(OR(HLOOKUP($A257,'Z-scores'!$C$2:$RO$15,5,FALSE)&gt;3,HLOOKUP($A257,'Z-scores'!$C$2:$RO$15,5,FALSE)&lt;-3),"",'Total-corrected counts'!G257),"")</f>
        <v/>
      </c>
      <c r="H257" s="14" t="str">
        <f>IFERROR(IF(OR(HLOOKUP($A257,'Z-scores'!$C$2:$RO$15,6,FALSE)&gt;3,HLOOKUP($A257,'Z-scores'!$C$2:$RO$15,6,FALSE)&lt;-3),"",'Total-corrected counts'!H257),"")</f>
        <v/>
      </c>
      <c r="I257" s="14" t="str">
        <f>IFERROR(IF(OR(HLOOKUP($A257,'Z-scores'!$C$2:$RO$15,7,FALSE)&gt;3,HLOOKUP($A257,'Z-scores'!$C$2:$RO$15,7,FALSE)&lt;-3),"",'Total-corrected counts'!I257),"")</f>
        <v/>
      </c>
      <c r="J257" s="14" t="str">
        <f>IFERROR(IF(OR(HLOOKUP($A257,'Z-scores'!$C$2:$RO$15,8,FALSE)&gt;3,HLOOKUP($A257,'Z-scores'!$C$2:$RO$15,8,FALSE)&lt;-3),"",'Total-corrected counts'!J257),"")</f>
        <v/>
      </c>
      <c r="K257" s="14" t="str">
        <f>IFERROR(IF(OR(HLOOKUP($A257,'Z-scores'!$C$2:$RO$15,9,FALSE)&gt;3,HLOOKUP($A257,'Z-scores'!$C$2:$RO$15,9,FALSE)&lt;-3),"",'Total-corrected counts'!K257),"")</f>
        <v/>
      </c>
      <c r="L257" s="14" t="str">
        <f>IFERROR(IF(OR(HLOOKUP($A257,'Z-scores'!$C$2:$RO$15,10,FALSE)&gt;3,HLOOKUP($A257,'Z-scores'!$C$2:$RO$15,10,FALSE)&lt;-3),"",'Total-corrected counts'!L257),"")</f>
        <v/>
      </c>
      <c r="M257" s="14" t="str">
        <f>IFERROR(IF(OR(HLOOKUP($A257,'Z-scores'!$C$2:$RO$15,11,FALSE)&gt;3,HLOOKUP($A257,'Z-scores'!$C$2:$RO$15,11,FALSE)&lt;-3),"",'Total-corrected counts'!M257),"")</f>
        <v/>
      </c>
      <c r="N257" s="14" t="str">
        <f>IFERROR(IF(OR(HLOOKUP($A257,'Z-scores'!$C$2:$RO$15,12,FALSE)&gt;3,HLOOKUP($A257,'Z-scores'!$C$2:$RO$15,12,FALSE)&lt;-3),"",'Total-corrected counts'!N257),"")</f>
        <v/>
      </c>
      <c r="O257" s="14" t="str">
        <f>IFERROR(IF(OR(HLOOKUP($A257,'Z-scores'!$C$2:$RO$15,13,FALSE)&gt;3,HLOOKUP($A257,'Z-scores'!$C$2:$RO$15,13,FALSE)&lt;-3),"",'Total-corrected counts'!O257),"")</f>
        <v/>
      </c>
      <c r="P257" s="14" t="str">
        <f>IFERROR(IF(OR(HLOOKUP($A257,'Z-scores'!$C$2:$RO$15,14,FALSE)&gt;3,HLOOKUP($A257,'Z-scores'!$C$2:$RO$15,14,FALSE)&lt;-3),"",'Total-corrected counts'!P257),"")</f>
        <v/>
      </c>
      <c r="Q257">
        <f t="shared" si="12"/>
        <v>1</v>
      </c>
      <c r="R257">
        <f>SUMIFS(Tabel132[Cluster],Tabel132[ID],'Total-corrected counts Z&lt;3'!A257)</f>
        <v>0</v>
      </c>
      <c r="S257" t="str">
        <f t="shared" si="13"/>
        <v/>
      </c>
      <c r="T257" t="str">
        <f t="shared" si="14"/>
        <v/>
      </c>
      <c r="U257" t="str">
        <f t="shared" si="15"/>
        <v/>
      </c>
    </row>
    <row r="258" spans="1:21" x14ac:dyDescent="0.25">
      <c r="A258">
        <v>262</v>
      </c>
      <c r="B258" t="s">
        <v>107</v>
      </c>
      <c r="C258">
        <v>68900</v>
      </c>
      <c r="D258">
        <v>856</v>
      </c>
      <c r="E258" s="14">
        <f>IFERROR(IF(OR(HLOOKUP($A258,'Z-scores'!$C$2:$RO$15,3,FALSE)&gt;3,HLOOKUP($A258,'Z-scores'!$C$2:$RO$15,3,FALSE)&lt;-3),"",'Total-corrected counts'!E258),"")</f>
        <v>107.68644384896241</v>
      </c>
      <c r="F258" s="14">
        <f>IFERROR(IF(OR(HLOOKUP($A258,'Z-scores'!$C$2:$RO$15,4,FALSE)&gt;3,HLOOKUP($A258,'Z-scores'!$C$2:$RO$15,4,FALSE)&lt;-3),"",'Total-corrected counts'!F258),"")</f>
        <v>53.48854404852753</v>
      </c>
      <c r="G258" s="14">
        <f>IFERROR(IF(OR(HLOOKUP($A258,'Z-scores'!$C$2:$RO$15,5,FALSE)&gt;3,HLOOKUP($A258,'Z-scores'!$C$2:$RO$15,5,FALSE)&lt;-3),"",'Total-corrected counts'!G258),"")</f>
        <v>9.2143679854284422</v>
      </c>
      <c r="H258" s="14">
        <f>IFERROR(IF(OR(HLOOKUP($A258,'Z-scores'!$C$2:$RO$15,6,FALSE)&gt;3,HLOOKUP($A258,'Z-scores'!$C$2:$RO$15,6,FALSE)&lt;-3),"",'Total-corrected counts'!H258),"")</f>
        <v>111.09101909987281</v>
      </c>
      <c r="I258" s="14">
        <f>IFERROR(IF(OR(HLOOKUP($A258,'Z-scores'!$C$2:$RO$15,7,FALSE)&gt;3,HLOOKUP($A258,'Z-scores'!$C$2:$RO$15,7,FALSE)&lt;-3),"",'Total-corrected counts'!I258),"")</f>
        <v>76.088283119422357</v>
      </c>
      <c r="J258" s="14">
        <f>IFERROR(IF(OR(HLOOKUP($A258,'Z-scores'!$C$2:$RO$15,8,FALSE)&gt;3,HLOOKUP($A258,'Z-scores'!$C$2:$RO$15,8,FALSE)&lt;-3),"",'Total-corrected counts'!J258),"")</f>
        <v>73.211849457319886</v>
      </c>
      <c r="K258" s="14">
        <f>IFERROR(IF(OR(HLOOKUP($A258,'Z-scores'!$C$2:$RO$15,9,FALSE)&gt;3,HLOOKUP($A258,'Z-scores'!$C$2:$RO$15,9,FALSE)&lt;-3),"",'Total-corrected counts'!K258),"")</f>
        <v>92.425567259623605</v>
      </c>
      <c r="L258" s="14">
        <f>IFERROR(IF(OR(HLOOKUP($A258,'Z-scores'!$C$2:$RO$15,10,FALSE)&gt;3,HLOOKUP($A258,'Z-scores'!$C$2:$RO$15,10,FALSE)&lt;-3),"",'Total-corrected counts'!L258),"")</f>
        <v>87.716292616069893</v>
      </c>
      <c r="M258" s="14">
        <f>IFERROR(IF(OR(HLOOKUP($A258,'Z-scores'!$C$2:$RO$15,11,FALSE)&gt;3,HLOOKUP($A258,'Z-scores'!$C$2:$RO$15,11,FALSE)&lt;-3),"",'Total-corrected counts'!M258),"")</f>
        <v>28.335503813844326</v>
      </c>
      <c r="N258" s="14">
        <f>IFERROR(IF(OR(HLOOKUP($A258,'Z-scores'!$C$2:$RO$15,12,FALSE)&gt;3,HLOOKUP($A258,'Z-scores'!$C$2:$RO$15,12,FALSE)&lt;-3),"",'Total-corrected counts'!N258),"")</f>
        <v>27.226391414594165</v>
      </c>
      <c r="O258" s="14">
        <f>IFERROR(IF(OR(HLOOKUP($A258,'Z-scores'!$C$2:$RO$15,13,FALSE)&gt;3,HLOOKUP($A258,'Z-scores'!$C$2:$RO$15,13,FALSE)&lt;-3),"",'Total-corrected counts'!O258),"")</f>
        <v>100.49944896475719</v>
      </c>
      <c r="P258" s="14">
        <f>IFERROR(IF(OR(HLOOKUP($A258,'Z-scores'!$C$2:$RO$15,14,FALSE)&gt;3,HLOOKUP($A258,'Z-scores'!$C$2:$RO$15,14,FALSE)&lt;-3),"",'Total-corrected counts'!P258),"")</f>
        <v>54.37487126298079</v>
      </c>
      <c r="Q258">
        <f t="shared" si="12"/>
        <v>1</v>
      </c>
      <c r="R258">
        <f>SUMIFS(Tabel132[Cluster],Tabel132[ID],'Total-corrected counts Z&lt;3'!A258)</f>
        <v>81</v>
      </c>
      <c r="S258">
        <f t="shared" si="13"/>
        <v>0.47309721600203258</v>
      </c>
      <c r="T258">
        <f t="shared" si="14"/>
        <v>74.743724974165289</v>
      </c>
      <c r="U258">
        <f t="shared" si="15"/>
        <v>59.630501614449273</v>
      </c>
    </row>
    <row r="259" spans="1:21" x14ac:dyDescent="0.25">
      <c r="A259">
        <v>263</v>
      </c>
      <c r="B259" t="s">
        <v>108</v>
      </c>
      <c r="C259">
        <v>72200</v>
      </c>
      <c r="D259">
        <v>141</v>
      </c>
      <c r="E259" s="14">
        <f>IFERROR(IF(OR(HLOOKUP($A259,'Z-scores'!$C$2:$RO$15,3,FALSE)&gt;3,HLOOKUP($A259,'Z-scores'!$C$2:$RO$15,3,FALSE)&lt;-3),"",'Total-corrected counts'!E259),"")</f>
        <v>0</v>
      </c>
      <c r="F259" s="14">
        <f>IFERROR(IF(OR(HLOOKUP($A259,'Z-scores'!$C$2:$RO$15,4,FALSE)&gt;3,HLOOKUP($A259,'Z-scores'!$C$2:$RO$15,4,FALSE)&lt;-3),"",'Total-corrected counts'!F259),"")</f>
        <v>0.13951106950580994</v>
      </c>
      <c r="G259" s="14">
        <f>IFERROR(IF(OR(HLOOKUP($A259,'Z-scores'!$C$2:$RO$15,5,FALSE)&gt;3,HLOOKUP($A259,'Z-scores'!$C$2:$RO$15,5,FALSE)&lt;-3),"",'Total-corrected counts'!G259),"")</f>
        <v>0</v>
      </c>
      <c r="H259" s="14">
        <f>IFERROR(IF(OR(HLOOKUP($A259,'Z-scores'!$C$2:$RO$15,6,FALSE)&gt;3,HLOOKUP($A259,'Z-scores'!$C$2:$RO$15,6,FALSE)&lt;-3),"",'Total-corrected counts'!H259),"")</f>
        <v>5.3409143798015778E-2</v>
      </c>
      <c r="I259" s="14">
        <f>IFERROR(IF(OR(HLOOKUP($A259,'Z-scores'!$C$2:$RO$15,7,FALSE)&gt;3,HLOOKUP($A259,'Z-scores'!$C$2:$RO$15,7,FALSE)&lt;-3),"",'Total-corrected counts'!I259),"")</f>
        <v>1.2327978470418399E-2</v>
      </c>
      <c r="J259" s="14">
        <f>IFERROR(IF(OR(HLOOKUP($A259,'Z-scores'!$C$2:$RO$15,8,FALSE)&gt;3,HLOOKUP($A259,'Z-scores'!$C$2:$RO$15,8,FALSE)&lt;-3),"",'Total-corrected counts'!J259),"")</f>
        <v>0</v>
      </c>
      <c r="K259" s="14">
        <f>IFERROR(IF(OR(HLOOKUP($A259,'Z-scores'!$C$2:$RO$15,9,FALSE)&gt;3,HLOOKUP($A259,'Z-scores'!$C$2:$RO$15,9,FALSE)&lt;-3),"",'Total-corrected counts'!K259),"")</f>
        <v>2.8251739954034422E-2</v>
      </c>
      <c r="L259" s="14">
        <f>IFERROR(IF(OR(HLOOKUP($A259,'Z-scores'!$C$2:$RO$15,10,FALSE)&gt;3,HLOOKUP($A259,'Z-scores'!$C$2:$RO$15,10,FALSE)&lt;-3),"",'Total-corrected counts'!L259),"")</f>
        <v>2.0155398119501355E-2</v>
      </c>
      <c r="M259" s="14">
        <f>IFERROR(IF(OR(HLOOKUP($A259,'Z-scores'!$C$2:$RO$15,11,FALSE)&gt;3,HLOOKUP($A259,'Z-scores'!$C$2:$RO$15,11,FALSE)&lt;-3),"",'Total-corrected counts'!M259),"")</f>
        <v>0</v>
      </c>
      <c r="N259" s="14">
        <f>IFERROR(IF(OR(HLOOKUP($A259,'Z-scores'!$C$2:$RO$15,12,FALSE)&gt;3,HLOOKUP($A259,'Z-scores'!$C$2:$RO$15,12,FALSE)&lt;-3),"",'Total-corrected counts'!N259),"")</f>
        <v>0.19636469192087355</v>
      </c>
      <c r="O259" s="14">
        <f>IFERROR(IF(OR(HLOOKUP($A259,'Z-scores'!$C$2:$RO$15,13,FALSE)&gt;3,HLOOKUP($A259,'Z-scores'!$C$2:$RO$15,13,FALSE)&lt;-3),"",'Total-corrected counts'!O259),"")</f>
        <v>2.813796984547565E-2</v>
      </c>
      <c r="P259" s="14">
        <f>IFERROR(IF(OR(HLOOKUP($A259,'Z-scores'!$C$2:$RO$15,14,FALSE)&gt;3,HLOOKUP($A259,'Z-scores'!$C$2:$RO$15,14,FALSE)&lt;-3),"",'Total-corrected counts'!P259),"")</f>
        <v>0.52861926470883103</v>
      </c>
      <c r="Q259">
        <f t="shared" ref="Q259:Q322" si="16">IF(AND(T259=0,U259=0),0,1)</f>
        <v>1</v>
      </c>
      <c r="R259">
        <f>SUMIFS(Tabel132[Cluster],Tabel132[ID],'Total-corrected counts Z&lt;3'!A259)</f>
        <v>83</v>
      </c>
      <c r="S259">
        <f t="shared" ref="S259:S322" si="17">IFERROR(_xlfn.T.TEST(E259:K259,L259:P259,2,2),"")</f>
        <v>0.18815146274657632</v>
      </c>
      <c r="T259">
        <f t="shared" si="14"/>
        <v>3.3357133104039795E-2</v>
      </c>
      <c r="U259">
        <f t="shared" si="15"/>
        <v>0.15465546491893631</v>
      </c>
    </row>
    <row r="260" spans="1:21" x14ac:dyDescent="0.25">
      <c r="A260">
        <v>264</v>
      </c>
      <c r="B260" t="s">
        <v>659</v>
      </c>
      <c r="C260">
        <v>20900</v>
      </c>
      <c r="D260">
        <v>714</v>
      </c>
      <c r="E260" s="14" t="str">
        <f>IFERROR(IF(OR(HLOOKUP($A260,'Z-scores'!$C$2:$RO$15,3,FALSE)&gt;3,HLOOKUP($A260,'Z-scores'!$C$2:$RO$15,3,FALSE)&lt;-3),"",'Total-corrected counts'!E260),"")</f>
        <v/>
      </c>
      <c r="F260" s="14" t="str">
        <f>IFERROR(IF(OR(HLOOKUP($A260,'Z-scores'!$C$2:$RO$15,4,FALSE)&gt;3,HLOOKUP($A260,'Z-scores'!$C$2:$RO$15,4,FALSE)&lt;-3),"",'Total-corrected counts'!F260),"")</f>
        <v/>
      </c>
      <c r="G260" s="14" t="str">
        <f>IFERROR(IF(OR(HLOOKUP($A260,'Z-scores'!$C$2:$RO$15,5,FALSE)&gt;3,HLOOKUP($A260,'Z-scores'!$C$2:$RO$15,5,FALSE)&lt;-3),"",'Total-corrected counts'!G260),"")</f>
        <v/>
      </c>
      <c r="H260" s="14" t="str">
        <f>IFERROR(IF(OR(HLOOKUP($A260,'Z-scores'!$C$2:$RO$15,6,FALSE)&gt;3,HLOOKUP($A260,'Z-scores'!$C$2:$RO$15,6,FALSE)&lt;-3),"",'Total-corrected counts'!H260),"")</f>
        <v/>
      </c>
      <c r="I260" s="14" t="str">
        <f>IFERROR(IF(OR(HLOOKUP($A260,'Z-scores'!$C$2:$RO$15,7,FALSE)&gt;3,HLOOKUP($A260,'Z-scores'!$C$2:$RO$15,7,FALSE)&lt;-3),"",'Total-corrected counts'!I260),"")</f>
        <v/>
      </c>
      <c r="J260" s="14" t="str">
        <f>IFERROR(IF(OR(HLOOKUP($A260,'Z-scores'!$C$2:$RO$15,8,FALSE)&gt;3,HLOOKUP($A260,'Z-scores'!$C$2:$RO$15,8,FALSE)&lt;-3),"",'Total-corrected counts'!J260),"")</f>
        <v/>
      </c>
      <c r="K260" s="14" t="str">
        <f>IFERROR(IF(OR(HLOOKUP($A260,'Z-scores'!$C$2:$RO$15,9,FALSE)&gt;3,HLOOKUP($A260,'Z-scores'!$C$2:$RO$15,9,FALSE)&lt;-3),"",'Total-corrected counts'!K260),"")</f>
        <v/>
      </c>
      <c r="L260" s="14" t="str">
        <f>IFERROR(IF(OR(HLOOKUP($A260,'Z-scores'!$C$2:$RO$15,10,FALSE)&gt;3,HLOOKUP($A260,'Z-scores'!$C$2:$RO$15,10,FALSE)&lt;-3),"",'Total-corrected counts'!L260),"")</f>
        <v/>
      </c>
      <c r="M260" s="14" t="str">
        <f>IFERROR(IF(OR(HLOOKUP($A260,'Z-scores'!$C$2:$RO$15,11,FALSE)&gt;3,HLOOKUP($A260,'Z-scores'!$C$2:$RO$15,11,FALSE)&lt;-3),"",'Total-corrected counts'!M260),"")</f>
        <v/>
      </c>
      <c r="N260" s="14" t="str">
        <f>IFERROR(IF(OR(HLOOKUP($A260,'Z-scores'!$C$2:$RO$15,12,FALSE)&gt;3,HLOOKUP($A260,'Z-scores'!$C$2:$RO$15,12,FALSE)&lt;-3),"",'Total-corrected counts'!N260),"")</f>
        <v/>
      </c>
      <c r="O260" s="14" t="str">
        <f>IFERROR(IF(OR(HLOOKUP($A260,'Z-scores'!$C$2:$RO$15,13,FALSE)&gt;3,HLOOKUP($A260,'Z-scores'!$C$2:$RO$15,13,FALSE)&lt;-3),"",'Total-corrected counts'!O260),"")</f>
        <v/>
      </c>
      <c r="P260" s="14" t="str">
        <f>IFERROR(IF(OR(HLOOKUP($A260,'Z-scores'!$C$2:$RO$15,14,FALSE)&gt;3,HLOOKUP($A260,'Z-scores'!$C$2:$RO$15,14,FALSE)&lt;-3),"",'Total-corrected counts'!P260),"")</f>
        <v/>
      </c>
      <c r="Q260">
        <f t="shared" si="16"/>
        <v>1</v>
      </c>
      <c r="R260">
        <f>SUMIFS(Tabel132[Cluster],Tabel132[ID],'Total-corrected counts Z&lt;3'!A260)</f>
        <v>0</v>
      </c>
      <c r="S260" t="str">
        <f t="shared" si="17"/>
        <v/>
      </c>
      <c r="T260" t="str">
        <f t="shared" ref="T260:T323" si="18">IFERROR(AVERAGE(E260:K260),"")</f>
        <v/>
      </c>
      <c r="U260" t="str">
        <f t="shared" ref="U260:U323" si="19">IFERROR(AVERAGE(L260:P260),"")</f>
        <v/>
      </c>
    </row>
    <row r="261" spans="1:21" x14ac:dyDescent="0.25">
      <c r="A261">
        <v>266</v>
      </c>
      <c r="B261" t="s">
        <v>109</v>
      </c>
      <c r="C261">
        <v>49700</v>
      </c>
      <c r="D261">
        <v>242</v>
      </c>
      <c r="E261" s="14">
        <f>IFERROR(IF(OR(HLOOKUP($A261,'Z-scores'!$C$2:$RO$15,3,FALSE)&gt;3,HLOOKUP($A261,'Z-scores'!$C$2:$RO$15,3,FALSE)&lt;-3),"",'Total-corrected counts'!E261),"")</f>
        <v>5.810210631755823E-2</v>
      </c>
      <c r="F261" s="14">
        <f>IFERROR(IF(OR(HLOOKUP($A261,'Z-scores'!$C$2:$RO$15,4,FALSE)&gt;3,HLOOKUP($A261,'Z-scores'!$C$2:$RO$15,4,FALSE)&lt;-3),"",'Total-corrected counts'!F261),"")</f>
        <v>1.3951106950580994E-2</v>
      </c>
      <c r="G261" s="14">
        <f>IFERROR(IF(OR(HLOOKUP($A261,'Z-scores'!$C$2:$RO$15,5,FALSE)&gt;3,HLOOKUP($A261,'Z-scores'!$C$2:$RO$15,5,FALSE)&lt;-3),"",'Total-corrected counts'!G261),"")</f>
        <v>0.16071572067607748</v>
      </c>
      <c r="H261" s="14">
        <f>IFERROR(IF(OR(HLOOKUP($A261,'Z-scores'!$C$2:$RO$15,6,FALSE)&gt;3,HLOOKUP($A261,'Z-scores'!$C$2:$RO$15,6,FALSE)&lt;-3),"",'Total-corrected counts'!H261),"")</f>
        <v>1.6633133354239198</v>
      </c>
      <c r="I261" s="14">
        <f>IFERROR(IF(OR(HLOOKUP($A261,'Z-scores'!$C$2:$RO$15,7,FALSE)&gt;3,HLOOKUP($A261,'Z-scores'!$C$2:$RO$15,7,FALSE)&lt;-3),"",'Total-corrected counts'!I261),"")</f>
        <v>0.83830253598845117</v>
      </c>
      <c r="J261" s="14">
        <f>IFERROR(IF(OR(HLOOKUP($A261,'Z-scores'!$C$2:$RO$15,8,FALSE)&gt;3,HLOOKUP($A261,'Z-scores'!$C$2:$RO$15,8,FALSE)&lt;-3),"",'Total-corrected counts'!J261),"")</f>
        <v>0.95588171398281152</v>
      </c>
      <c r="K261" s="14">
        <f>IFERROR(IF(OR(HLOOKUP($A261,'Z-scores'!$C$2:$RO$15,9,FALSE)&gt;3,HLOOKUP($A261,'Z-scores'!$C$2:$RO$15,9,FALSE)&lt;-3),"",'Total-corrected counts'!K261),"")</f>
        <v>1.017062638345239</v>
      </c>
      <c r="L261" s="14">
        <f>IFERROR(IF(OR(HLOOKUP($A261,'Z-scores'!$C$2:$RO$15,10,FALSE)&gt;3,HLOOKUP($A261,'Z-scores'!$C$2:$RO$15,10,FALSE)&lt;-3),"",'Total-corrected counts'!L261),"")</f>
        <v>1.1488576928115772</v>
      </c>
      <c r="M261" s="14">
        <f>IFERROR(IF(OR(HLOOKUP($A261,'Z-scores'!$C$2:$RO$15,11,FALSE)&gt;3,HLOOKUP($A261,'Z-scores'!$C$2:$RO$15,11,FALSE)&lt;-3),"",'Total-corrected counts'!M261),"")</f>
        <v>0.49065807469860306</v>
      </c>
      <c r="N261" s="14">
        <f>IFERROR(IF(OR(HLOOKUP($A261,'Z-scores'!$C$2:$RO$15,12,FALSE)&gt;3,HLOOKUP($A261,'Z-scores'!$C$2:$RO$15,12,FALSE)&lt;-3),"",'Total-corrected counts'!N261),"")</f>
        <v>0.17075190601815093</v>
      </c>
      <c r="O261" s="14">
        <f>IFERROR(IF(OR(HLOOKUP($A261,'Z-scores'!$C$2:$RO$15,13,FALSE)&gt;3,HLOOKUP($A261,'Z-scores'!$C$2:$RO$15,13,FALSE)&lt;-3),"",'Total-corrected counts'!O261),"")</f>
        <v>1.4537951086829084</v>
      </c>
      <c r="P261" s="14">
        <f>IFERROR(IF(OR(HLOOKUP($A261,'Z-scores'!$C$2:$RO$15,14,FALSE)&gt;3,HLOOKUP($A261,'Z-scores'!$C$2:$RO$15,14,FALSE)&lt;-3),"",'Total-corrected counts'!P261),"")</f>
        <v>4.5570626268002679E-2</v>
      </c>
      <c r="Q261">
        <f t="shared" si="16"/>
        <v>1</v>
      </c>
      <c r="R261">
        <f>SUMIFS(Tabel132[Cluster],Tabel132[ID],'Total-corrected counts Z&lt;3'!A261)</f>
        <v>65</v>
      </c>
      <c r="S261">
        <f t="shared" si="17"/>
        <v>0.97724783995241638</v>
      </c>
      <c r="T261">
        <f t="shared" si="18"/>
        <v>0.67247559395494838</v>
      </c>
      <c r="U261">
        <f t="shared" si="19"/>
        <v>0.66192668169584845</v>
      </c>
    </row>
    <row r="262" spans="1:21" x14ac:dyDescent="0.25">
      <c r="A262">
        <v>267</v>
      </c>
      <c r="B262" t="s">
        <v>660</v>
      </c>
      <c r="C262">
        <v>33500</v>
      </c>
      <c r="D262">
        <v>814</v>
      </c>
      <c r="E262" s="14" t="str">
        <f>IFERROR(IF(OR(HLOOKUP($A262,'Z-scores'!$C$2:$RO$15,3,FALSE)&gt;3,HLOOKUP($A262,'Z-scores'!$C$2:$RO$15,3,FALSE)&lt;-3),"",'Total-corrected counts'!E262),"")</f>
        <v/>
      </c>
      <c r="F262" s="14" t="str">
        <f>IFERROR(IF(OR(HLOOKUP($A262,'Z-scores'!$C$2:$RO$15,4,FALSE)&gt;3,HLOOKUP($A262,'Z-scores'!$C$2:$RO$15,4,FALSE)&lt;-3),"",'Total-corrected counts'!F262),"")</f>
        <v/>
      </c>
      <c r="G262" s="14" t="str">
        <f>IFERROR(IF(OR(HLOOKUP($A262,'Z-scores'!$C$2:$RO$15,5,FALSE)&gt;3,HLOOKUP($A262,'Z-scores'!$C$2:$RO$15,5,FALSE)&lt;-3),"",'Total-corrected counts'!G262),"")</f>
        <v/>
      </c>
      <c r="H262" s="14" t="str">
        <f>IFERROR(IF(OR(HLOOKUP($A262,'Z-scores'!$C$2:$RO$15,6,FALSE)&gt;3,HLOOKUP($A262,'Z-scores'!$C$2:$RO$15,6,FALSE)&lt;-3),"",'Total-corrected counts'!H262),"")</f>
        <v/>
      </c>
      <c r="I262" s="14" t="str">
        <f>IFERROR(IF(OR(HLOOKUP($A262,'Z-scores'!$C$2:$RO$15,7,FALSE)&gt;3,HLOOKUP($A262,'Z-scores'!$C$2:$RO$15,7,FALSE)&lt;-3),"",'Total-corrected counts'!I262),"")</f>
        <v/>
      </c>
      <c r="J262" s="14" t="str">
        <f>IFERROR(IF(OR(HLOOKUP($A262,'Z-scores'!$C$2:$RO$15,8,FALSE)&gt;3,HLOOKUP($A262,'Z-scores'!$C$2:$RO$15,8,FALSE)&lt;-3),"",'Total-corrected counts'!J262),"")</f>
        <v/>
      </c>
      <c r="K262" s="14" t="str">
        <f>IFERROR(IF(OR(HLOOKUP($A262,'Z-scores'!$C$2:$RO$15,9,FALSE)&gt;3,HLOOKUP($A262,'Z-scores'!$C$2:$RO$15,9,FALSE)&lt;-3),"",'Total-corrected counts'!K262),"")</f>
        <v/>
      </c>
      <c r="L262" s="14" t="str">
        <f>IFERROR(IF(OR(HLOOKUP($A262,'Z-scores'!$C$2:$RO$15,10,FALSE)&gt;3,HLOOKUP($A262,'Z-scores'!$C$2:$RO$15,10,FALSE)&lt;-3),"",'Total-corrected counts'!L262),"")</f>
        <v/>
      </c>
      <c r="M262" s="14" t="str">
        <f>IFERROR(IF(OR(HLOOKUP($A262,'Z-scores'!$C$2:$RO$15,11,FALSE)&gt;3,HLOOKUP($A262,'Z-scores'!$C$2:$RO$15,11,FALSE)&lt;-3),"",'Total-corrected counts'!M262),"")</f>
        <v/>
      </c>
      <c r="N262" s="14" t="str">
        <f>IFERROR(IF(OR(HLOOKUP($A262,'Z-scores'!$C$2:$RO$15,12,FALSE)&gt;3,HLOOKUP($A262,'Z-scores'!$C$2:$RO$15,12,FALSE)&lt;-3),"",'Total-corrected counts'!N262),"")</f>
        <v/>
      </c>
      <c r="O262" s="14" t="str">
        <f>IFERROR(IF(OR(HLOOKUP($A262,'Z-scores'!$C$2:$RO$15,13,FALSE)&gt;3,HLOOKUP($A262,'Z-scores'!$C$2:$RO$15,13,FALSE)&lt;-3),"",'Total-corrected counts'!O262),"")</f>
        <v/>
      </c>
      <c r="P262" s="14" t="str">
        <f>IFERROR(IF(OR(HLOOKUP($A262,'Z-scores'!$C$2:$RO$15,14,FALSE)&gt;3,HLOOKUP($A262,'Z-scores'!$C$2:$RO$15,14,FALSE)&lt;-3),"",'Total-corrected counts'!P262),"")</f>
        <v/>
      </c>
      <c r="Q262">
        <f t="shared" si="16"/>
        <v>1</v>
      </c>
      <c r="R262">
        <f>SUMIFS(Tabel132[Cluster],Tabel132[ID],'Total-corrected counts Z&lt;3'!A262)</f>
        <v>42</v>
      </c>
      <c r="S262" t="str">
        <f t="shared" si="17"/>
        <v/>
      </c>
      <c r="T262" t="str">
        <f t="shared" si="18"/>
        <v/>
      </c>
      <c r="U262" t="str">
        <f t="shared" si="19"/>
        <v/>
      </c>
    </row>
    <row r="263" spans="1:21" x14ac:dyDescent="0.25">
      <c r="A263">
        <v>268</v>
      </c>
      <c r="B263" t="s">
        <v>661</v>
      </c>
      <c r="C263">
        <v>34400</v>
      </c>
      <c r="D263">
        <v>619</v>
      </c>
      <c r="E263" s="14" t="str">
        <f>IFERROR(IF(OR(HLOOKUP($A263,'Z-scores'!$C$2:$RO$15,3,FALSE)&gt;3,HLOOKUP($A263,'Z-scores'!$C$2:$RO$15,3,FALSE)&lt;-3),"",'Total-corrected counts'!E263),"")</f>
        <v/>
      </c>
      <c r="F263" s="14" t="str">
        <f>IFERROR(IF(OR(HLOOKUP($A263,'Z-scores'!$C$2:$RO$15,4,FALSE)&gt;3,HLOOKUP($A263,'Z-scores'!$C$2:$RO$15,4,FALSE)&lt;-3),"",'Total-corrected counts'!F263),"")</f>
        <v/>
      </c>
      <c r="G263" s="14" t="str">
        <f>IFERROR(IF(OR(HLOOKUP($A263,'Z-scores'!$C$2:$RO$15,5,FALSE)&gt;3,HLOOKUP($A263,'Z-scores'!$C$2:$RO$15,5,FALSE)&lt;-3),"",'Total-corrected counts'!G263),"")</f>
        <v/>
      </c>
      <c r="H263" s="14" t="str">
        <f>IFERROR(IF(OR(HLOOKUP($A263,'Z-scores'!$C$2:$RO$15,6,FALSE)&gt;3,HLOOKUP($A263,'Z-scores'!$C$2:$RO$15,6,FALSE)&lt;-3),"",'Total-corrected counts'!H263),"")</f>
        <v/>
      </c>
      <c r="I263" s="14" t="str">
        <f>IFERROR(IF(OR(HLOOKUP($A263,'Z-scores'!$C$2:$RO$15,7,FALSE)&gt;3,HLOOKUP($A263,'Z-scores'!$C$2:$RO$15,7,FALSE)&lt;-3),"",'Total-corrected counts'!I263),"")</f>
        <v/>
      </c>
      <c r="J263" s="14" t="str">
        <f>IFERROR(IF(OR(HLOOKUP($A263,'Z-scores'!$C$2:$RO$15,8,FALSE)&gt;3,HLOOKUP($A263,'Z-scores'!$C$2:$RO$15,8,FALSE)&lt;-3),"",'Total-corrected counts'!J263),"")</f>
        <v/>
      </c>
      <c r="K263" s="14" t="str">
        <f>IFERROR(IF(OR(HLOOKUP($A263,'Z-scores'!$C$2:$RO$15,9,FALSE)&gt;3,HLOOKUP($A263,'Z-scores'!$C$2:$RO$15,9,FALSE)&lt;-3),"",'Total-corrected counts'!K263),"")</f>
        <v/>
      </c>
      <c r="L263" s="14" t="str">
        <f>IFERROR(IF(OR(HLOOKUP($A263,'Z-scores'!$C$2:$RO$15,10,FALSE)&gt;3,HLOOKUP($A263,'Z-scores'!$C$2:$RO$15,10,FALSE)&lt;-3),"",'Total-corrected counts'!L263),"")</f>
        <v/>
      </c>
      <c r="M263" s="14" t="str">
        <f>IFERROR(IF(OR(HLOOKUP($A263,'Z-scores'!$C$2:$RO$15,11,FALSE)&gt;3,HLOOKUP($A263,'Z-scores'!$C$2:$RO$15,11,FALSE)&lt;-3),"",'Total-corrected counts'!M263),"")</f>
        <v/>
      </c>
      <c r="N263" s="14" t="str">
        <f>IFERROR(IF(OR(HLOOKUP($A263,'Z-scores'!$C$2:$RO$15,12,FALSE)&gt;3,HLOOKUP($A263,'Z-scores'!$C$2:$RO$15,12,FALSE)&lt;-3),"",'Total-corrected counts'!N263),"")</f>
        <v/>
      </c>
      <c r="O263" s="14" t="str">
        <f>IFERROR(IF(OR(HLOOKUP($A263,'Z-scores'!$C$2:$RO$15,13,FALSE)&gt;3,HLOOKUP($A263,'Z-scores'!$C$2:$RO$15,13,FALSE)&lt;-3),"",'Total-corrected counts'!O263),"")</f>
        <v/>
      </c>
      <c r="P263" s="14" t="str">
        <f>IFERROR(IF(OR(HLOOKUP($A263,'Z-scores'!$C$2:$RO$15,14,FALSE)&gt;3,HLOOKUP($A263,'Z-scores'!$C$2:$RO$15,14,FALSE)&lt;-3),"",'Total-corrected counts'!P263),"")</f>
        <v/>
      </c>
      <c r="Q263">
        <f t="shared" si="16"/>
        <v>1</v>
      </c>
      <c r="R263">
        <f>SUMIFS(Tabel132[Cluster],Tabel132[ID],'Total-corrected counts Z&lt;3'!A263)</f>
        <v>44</v>
      </c>
      <c r="S263" t="str">
        <f t="shared" si="17"/>
        <v/>
      </c>
      <c r="T263" t="str">
        <f t="shared" si="18"/>
        <v/>
      </c>
      <c r="U263" t="str">
        <f t="shared" si="19"/>
        <v/>
      </c>
    </row>
    <row r="264" spans="1:21" x14ac:dyDescent="0.25">
      <c r="A264">
        <v>269</v>
      </c>
      <c r="B264" t="s">
        <v>110</v>
      </c>
      <c r="C264">
        <v>17100</v>
      </c>
      <c r="D264">
        <v>425</v>
      </c>
      <c r="E264" s="14">
        <f>IFERROR(IF(OR(HLOOKUP($A264,'Z-scores'!$C$2:$RO$15,3,FALSE)&gt;3,HLOOKUP($A264,'Z-scores'!$C$2:$RO$15,3,FALSE)&lt;-3),"",'Total-corrected counts'!E264),"")</f>
        <v>0.61588232696611711</v>
      </c>
      <c r="F264" s="14">
        <f>IFERROR(IF(OR(HLOOKUP($A264,'Z-scores'!$C$2:$RO$15,4,FALSE)&gt;3,HLOOKUP($A264,'Z-scores'!$C$2:$RO$15,4,FALSE)&lt;-3),"",'Total-corrected counts'!F264),"")</f>
        <v>7.8963265340288427</v>
      </c>
      <c r="G264" s="14">
        <f>IFERROR(IF(OR(HLOOKUP($A264,'Z-scores'!$C$2:$RO$15,5,FALSE)&gt;3,HLOOKUP($A264,'Z-scores'!$C$2:$RO$15,5,FALSE)&lt;-3),"",'Total-corrected counts'!G264),"")</f>
        <v>7.5714961740729825</v>
      </c>
      <c r="H264" s="14">
        <f>IFERROR(IF(OR(HLOOKUP($A264,'Z-scores'!$C$2:$RO$15,6,FALSE)&gt;3,HLOOKUP($A264,'Z-scores'!$C$2:$RO$15,6,FALSE)&lt;-3),"",'Total-corrected counts'!H264),"")</f>
        <v>2.1897748957186467</v>
      </c>
      <c r="I264" s="14">
        <f>IFERROR(IF(OR(HLOOKUP($A264,'Z-scores'!$C$2:$RO$15,7,FALSE)&gt;3,HLOOKUP($A264,'Z-scores'!$C$2:$RO$15,7,FALSE)&lt;-3),"",'Total-corrected counts'!I264),"")</f>
        <v>0.25888754787878637</v>
      </c>
      <c r="J264" s="14">
        <f>IFERROR(IF(OR(HLOOKUP($A264,'Z-scores'!$C$2:$RO$15,8,FALSE)&gt;3,HLOOKUP($A264,'Z-scores'!$C$2:$RO$15,8,FALSE)&lt;-3),"",'Total-corrected counts'!J264),"")</f>
        <v>0.73863586989580887</v>
      </c>
      <c r="K264" s="14">
        <f>IFERROR(IF(OR(HLOOKUP($A264,'Z-scores'!$C$2:$RO$15,9,FALSE)&gt;3,HLOOKUP($A264,'Z-scores'!$C$2:$RO$15,9,FALSE)&lt;-3),"",'Total-corrected counts'!K264),"")</f>
        <v>0.52265718914963677</v>
      </c>
      <c r="L264" s="14">
        <f>IFERROR(IF(OR(HLOOKUP($A264,'Z-scores'!$C$2:$RO$15,10,FALSE)&gt;3,HLOOKUP($A264,'Z-scores'!$C$2:$RO$15,10,FALSE)&lt;-3),"",'Total-corrected counts'!L264),"")</f>
        <v>4.0310796239002709E-2</v>
      </c>
      <c r="M264" s="14">
        <f>IFERROR(IF(OR(HLOOKUP($A264,'Z-scores'!$C$2:$RO$15,11,FALSE)&gt;3,HLOOKUP($A264,'Z-scores'!$C$2:$RO$15,11,FALSE)&lt;-3),"",'Total-corrected counts'!M264),"")</f>
        <v>6.0105614150578877</v>
      </c>
      <c r="N264" s="14">
        <f>IFERROR(IF(OR(HLOOKUP($A264,'Z-scores'!$C$2:$RO$15,12,FALSE)&gt;3,HLOOKUP($A264,'Z-scores'!$C$2:$RO$15,12,FALSE)&lt;-3),"",'Total-corrected counts'!N264),"")</f>
        <v>0.42687976504537734</v>
      </c>
      <c r="O264" s="14">
        <f>IFERROR(IF(OR(HLOOKUP($A264,'Z-scores'!$C$2:$RO$15,13,FALSE)&gt;3,HLOOKUP($A264,'Z-scores'!$C$2:$RO$15,13,FALSE)&lt;-3),"",'Total-corrected counts'!O264),"")</f>
        <v>4.6709029943489577</v>
      </c>
      <c r="P264" s="14">
        <f>IFERROR(IF(OR(HLOOKUP($A264,'Z-scores'!$C$2:$RO$15,14,FALSE)&gt;3,HLOOKUP($A264,'Z-scores'!$C$2:$RO$15,14,FALSE)&lt;-3),"",'Total-corrected counts'!P264),"")</f>
        <v>1.0481244041640616</v>
      </c>
      <c r="Q264">
        <f t="shared" si="16"/>
        <v>1</v>
      </c>
      <c r="R264">
        <f>SUMIFS(Tabel132[Cluster],Tabel132[ID],'Total-corrected counts Z&lt;3'!A264)</f>
        <v>21</v>
      </c>
      <c r="S264">
        <f t="shared" si="17"/>
        <v>0.83749836968609159</v>
      </c>
      <c r="T264">
        <f t="shared" si="18"/>
        <v>2.8276657911015457</v>
      </c>
      <c r="U264">
        <f t="shared" si="19"/>
        <v>2.4393558749710573</v>
      </c>
    </row>
    <row r="265" spans="1:21" x14ac:dyDescent="0.25">
      <c r="A265">
        <v>270</v>
      </c>
      <c r="B265" t="s">
        <v>662</v>
      </c>
      <c r="C265">
        <v>103600</v>
      </c>
      <c r="D265">
        <v>871</v>
      </c>
      <c r="E265" s="14" t="str">
        <f>IFERROR(IF(OR(HLOOKUP($A265,'Z-scores'!$C$2:$RO$15,3,FALSE)&gt;3,HLOOKUP($A265,'Z-scores'!$C$2:$RO$15,3,FALSE)&lt;-3),"",'Total-corrected counts'!E265),"")</f>
        <v/>
      </c>
      <c r="F265" s="14" t="str">
        <f>IFERROR(IF(OR(HLOOKUP($A265,'Z-scores'!$C$2:$RO$15,4,FALSE)&gt;3,HLOOKUP($A265,'Z-scores'!$C$2:$RO$15,4,FALSE)&lt;-3),"",'Total-corrected counts'!F265),"")</f>
        <v/>
      </c>
      <c r="G265" s="14" t="str">
        <f>IFERROR(IF(OR(HLOOKUP($A265,'Z-scores'!$C$2:$RO$15,5,FALSE)&gt;3,HLOOKUP($A265,'Z-scores'!$C$2:$RO$15,5,FALSE)&lt;-3),"",'Total-corrected counts'!G265),"")</f>
        <v/>
      </c>
      <c r="H265" s="14" t="str">
        <f>IFERROR(IF(OR(HLOOKUP($A265,'Z-scores'!$C$2:$RO$15,6,FALSE)&gt;3,HLOOKUP($A265,'Z-scores'!$C$2:$RO$15,6,FALSE)&lt;-3),"",'Total-corrected counts'!H265),"")</f>
        <v/>
      </c>
      <c r="I265" s="14" t="str">
        <f>IFERROR(IF(OR(HLOOKUP($A265,'Z-scores'!$C$2:$RO$15,7,FALSE)&gt;3,HLOOKUP($A265,'Z-scores'!$C$2:$RO$15,7,FALSE)&lt;-3),"",'Total-corrected counts'!I265),"")</f>
        <v/>
      </c>
      <c r="J265" s="14" t="str">
        <f>IFERROR(IF(OR(HLOOKUP($A265,'Z-scores'!$C$2:$RO$15,8,FALSE)&gt;3,HLOOKUP($A265,'Z-scores'!$C$2:$RO$15,8,FALSE)&lt;-3),"",'Total-corrected counts'!J265),"")</f>
        <v/>
      </c>
      <c r="K265" s="14" t="str">
        <f>IFERROR(IF(OR(HLOOKUP($A265,'Z-scores'!$C$2:$RO$15,9,FALSE)&gt;3,HLOOKUP($A265,'Z-scores'!$C$2:$RO$15,9,FALSE)&lt;-3),"",'Total-corrected counts'!K265),"")</f>
        <v/>
      </c>
      <c r="L265" s="14" t="str">
        <f>IFERROR(IF(OR(HLOOKUP($A265,'Z-scores'!$C$2:$RO$15,10,FALSE)&gt;3,HLOOKUP($A265,'Z-scores'!$C$2:$RO$15,10,FALSE)&lt;-3),"",'Total-corrected counts'!L265),"")</f>
        <v/>
      </c>
      <c r="M265" s="14" t="str">
        <f>IFERROR(IF(OR(HLOOKUP($A265,'Z-scores'!$C$2:$RO$15,11,FALSE)&gt;3,HLOOKUP($A265,'Z-scores'!$C$2:$RO$15,11,FALSE)&lt;-3),"",'Total-corrected counts'!M265),"")</f>
        <v/>
      </c>
      <c r="N265" s="14" t="str">
        <f>IFERROR(IF(OR(HLOOKUP($A265,'Z-scores'!$C$2:$RO$15,12,FALSE)&gt;3,HLOOKUP($A265,'Z-scores'!$C$2:$RO$15,12,FALSE)&lt;-3),"",'Total-corrected counts'!N265),"")</f>
        <v/>
      </c>
      <c r="O265" s="14" t="str">
        <f>IFERROR(IF(OR(HLOOKUP($A265,'Z-scores'!$C$2:$RO$15,13,FALSE)&gt;3,HLOOKUP($A265,'Z-scores'!$C$2:$RO$15,13,FALSE)&lt;-3),"",'Total-corrected counts'!O265),"")</f>
        <v/>
      </c>
      <c r="P265" s="14" t="str">
        <f>IFERROR(IF(OR(HLOOKUP($A265,'Z-scores'!$C$2:$RO$15,14,FALSE)&gt;3,HLOOKUP($A265,'Z-scores'!$C$2:$RO$15,14,FALSE)&lt;-3),"",'Total-corrected counts'!P265),"")</f>
        <v/>
      </c>
      <c r="Q265">
        <f t="shared" si="16"/>
        <v>1</v>
      </c>
      <c r="R265">
        <f>SUMIFS(Tabel132[Cluster],Tabel132[ID],'Total-corrected counts Z&lt;3'!A265)</f>
        <v>0</v>
      </c>
      <c r="S265" t="str">
        <f t="shared" si="17"/>
        <v/>
      </c>
      <c r="T265" t="str">
        <f t="shared" si="18"/>
        <v/>
      </c>
      <c r="U265" t="str">
        <f t="shared" si="19"/>
        <v/>
      </c>
    </row>
    <row r="266" spans="1:21" x14ac:dyDescent="0.25">
      <c r="A266">
        <v>271</v>
      </c>
      <c r="B266" t="s">
        <v>111</v>
      </c>
      <c r="C266">
        <v>79600</v>
      </c>
      <c r="D266">
        <v>339</v>
      </c>
      <c r="E266" s="14">
        <f>IFERROR(IF(OR(HLOOKUP($A266,'Z-scores'!$C$2:$RO$15,3,FALSE)&gt;3,HLOOKUP($A266,'Z-scores'!$C$2:$RO$15,3,FALSE)&lt;-3),"",'Total-corrected counts'!E266),"")</f>
        <v>2.3240842527023287E-2</v>
      </c>
      <c r="F266" s="14">
        <f>IFERROR(IF(OR(HLOOKUP($A266,'Z-scores'!$C$2:$RO$15,4,FALSE)&gt;3,HLOOKUP($A266,'Z-scores'!$C$2:$RO$15,4,FALSE)&lt;-3),"",'Total-corrected counts'!F266),"")</f>
        <v>0.29297324596220087</v>
      </c>
      <c r="G266" s="14">
        <f>IFERROR(IF(OR(HLOOKUP($A266,'Z-scores'!$C$2:$RO$15,5,FALSE)&gt;3,HLOOKUP($A266,'Z-scores'!$C$2:$RO$15,5,FALSE)&lt;-3),"",'Total-corrected counts'!G266),"")</f>
        <v>0</v>
      </c>
      <c r="H266" s="14">
        <f>IFERROR(IF(OR(HLOOKUP($A266,'Z-scores'!$C$2:$RO$15,6,FALSE)&gt;3,HLOOKUP($A266,'Z-scores'!$C$2:$RO$15,6,FALSE)&lt;-3),"",'Total-corrected counts'!H266),"")</f>
        <v>0.36623412890067958</v>
      </c>
      <c r="I266" s="14">
        <f>IFERROR(IF(OR(HLOOKUP($A266,'Z-scores'!$C$2:$RO$15,7,FALSE)&gt;3,HLOOKUP($A266,'Z-scores'!$C$2:$RO$15,7,FALSE)&lt;-3),"",'Total-corrected counts'!I266),"")</f>
        <v>7.3967870822510398E-2</v>
      </c>
      <c r="J266" s="14">
        <f>IFERROR(IF(OR(HLOOKUP($A266,'Z-scores'!$C$2:$RO$15,8,FALSE)&gt;3,HLOOKUP($A266,'Z-scores'!$C$2:$RO$15,8,FALSE)&lt;-3),"",'Total-corrected counts'!J266),"")</f>
        <v>2.8459205575397344</v>
      </c>
      <c r="K266" s="14">
        <f>IFERROR(IF(OR(HLOOKUP($A266,'Z-scores'!$C$2:$RO$15,9,FALSE)&gt;3,HLOOKUP($A266,'Z-scores'!$C$2:$RO$15,9,FALSE)&lt;-3),"",'Total-corrected counts'!K266),"")</f>
        <v>2.500278985932046</v>
      </c>
      <c r="L266" s="14">
        <f>IFERROR(IF(OR(HLOOKUP($A266,'Z-scores'!$C$2:$RO$15,10,FALSE)&gt;3,HLOOKUP($A266,'Z-scores'!$C$2:$RO$15,10,FALSE)&lt;-3),"",'Total-corrected counts'!L266),"")</f>
        <v>2.0155398119501355E-2</v>
      </c>
      <c r="M266" s="14">
        <f>IFERROR(IF(OR(HLOOKUP($A266,'Z-scores'!$C$2:$RO$15,11,FALSE)&gt;3,HLOOKUP($A266,'Z-scores'!$C$2:$RO$15,11,FALSE)&lt;-3),"",'Total-corrected counts'!M266),"")</f>
        <v>0</v>
      </c>
      <c r="N266" s="14">
        <f>IFERROR(IF(OR(HLOOKUP($A266,'Z-scores'!$C$2:$RO$15,12,FALSE)&gt;3,HLOOKUP($A266,'Z-scores'!$C$2:$RO$15,12,FALSE)&lt;-3),"",'Total-corrected counts'!N266),"")</f>
        <v>0.52079331335536039</v>
      </c>
      <c r="O266" s="14">
        <f>IFERROR(IF(OR(HLOOKUP($A266,'Z-scores'!$C$2:$RO$15,13,FALSE)&gt;3,HLOOKUP($A266,'Z-scores'!$C$2:$RO$15,13,FALSE)&lt;-3),"",'Total-corrected counts'!O266),"")</f>
        <v>9.3793232818252161E-3</v>
      </c>
      <c r="P266" s="14">
        <f>IFERROR(IF(OR(HLOOKUP($A266,'Z-scores'!$C$2:$RO$15,14,FALSE)&gt;3,HLOOKUP($A266,'Z-scores'!$C$2:$RO$15,14,FALSE)&lt;-3),"",'Total-corrected counts'!P266),"")</f>
        <v>2.843607079123367</v>
      </c>
      <c r="Q266">
        <f t="shared" si="16"/>
        <v>1</v>
      </c>
      <c r="R266">
        <f>SUMIFS(Tabel132[Cluster],Tabel132[ID],'Total-corrected counts Z&lt;3'!A266)</f>
        <v>86</v>
      </c>
      <c r="S266">
        <f t="shared" si="17"/>
        <v>0.79534029307800702</v>
      </c>
      <c r="T266">
        <f t="shared" si="18"/>
        <v>0.87180223309774207</v>
      </c>
      <c r="U266">
        <f t="shared" si="19"/>
        <v>0.67878702277601077</v>
      </c>
    </row>
    <row r="267" spans="1:21" x14ac:dyDescent="0.25">
      <c r="A267">
        <v>272</v>
      </c>
      <c r="B267" t="s">
        <v>112</v>
      </c>
      <c r="C267">
        <v>72300</v>
      </c>
      <c r="D267">
        <v>141</v>
      </c>
      <c r="E267" s="14">
        <f>IFERROR(IF(OR(HLOOKUP($A267,'Z-scores'!$C$2:$RO$15,3,FALSE)&gt;3,HLOOKUP($A267,'Z-scores'!$C$2:$RO$15,3,FALSE)&lt;-3),"",'Total-corrected counts'!E267),"")</f>
        <v>0</v>
      </c>
      <c r="F267" s="14">
        <f>IFERROR(IF(OR(HLOOKUP($A267,'Z-scores'!$C$2:$RO$15,4,FALSE)&gt;3,HLOOKUP($A267,'Z-scores'!$C$2:$RO$15,4,FALSE)&lt;-3),"",'Total-corrected counts'!F267),"")</f>
        <v>0</v>
      </c>
      <c r="G267" s="14">
        <f>IFERROR(IF(OR(HLOOKUP($A267,'Z-scores'!$C$2:$RO$15,5,FALSE)&gt;3,HLOOKUP($A267,'Z-scores'!$C$2:$RO$15,5,FALSE)&lt;-3),"",'Total-corrected counts'!G267),"")</f>
        <v>0</v>
      </c>
      <c r="H267" s="14">
        <f>IFERROR(IF(OR(HLOOKUP($A267,'Z-scores'!$C$2:$RO$15,6,FALSE)&gt;3,HLOOKUP($A267,'Z-scores'!$C$2:$RO$15,6,FALSE)&lt;-3),"",'Total-corrected counts'!H267),"")</f>
        <v>0</v>
      </c>
      <c r="I267" s="14">
        <f>IFERROR(IF(OR(HLOOKUP($A267,'Z-scores'!$C$2:$RO$15,7,FALSE)&gt;3,HLOOKUP($A267,'Z-scores'!$C$2:$RO$15,7,FALSE)&lt;-3),"",'Total-corrected counts'!I267),"")</f>
        <v>0</v>
      </c>
      <c r="J267" s="14">
        <f>IFERROR(IF(OR(HLOOKUP($A267,'Z-scores'!$C$2:$RO$15,8,FALSE)&gt;3,HLOOKUP($A267,'Z-scores'!$C$2:$RO$15,8,FALSE)&lt;-3),"",'Total-corrected counts'!J267),"")</f>
        <v>0</v>
      </c>
      <c r="K267" s="14">
        <f>IFERROR(IF(OR(HLOOKUP($A267,'Z-scores'!$C$2:$RO$15,9,FALSE)&gt;3,HLOOKUP($A267,'Z-scores'!$C$2:$RO$15,9,FALSE)&lt;-3),"",'Total-corrected counts'!K267),"")</f>
        <v>0</v>
      </c>
      <c r="L267" s="14">
        <f>IFERROR(IF(OR(HLOOKUP($A267,'Z-scores'!$C$2:$RO$15,10,FALSE)&gt;3,HLOOKUP($A267,'Z-scores'!$C$2:$RO$15,10,FALSE)&lt;-3),"",'Total-corrected counts'!L267),"")</f>
        <v>0</v>
      </c>
      <c r="M267" s="14">
        <f>IFERROR(IF(OR(HLOOKUP($A267,'Z-scores'!$C$2:$RO$15,11,FALSE)&gt;3,HLOOKUP($A267,'Z-scores'!$C$2:$RO$15,11,FALSE)&lt;-3),"",'Total-corrected counts'!M267),"")</f>
        <v>0</v>
      </c>
      <c r="N267" s="14" t="str">
        <f>IFERROR(IF(OR(HLOOKUP($A267,'Z-scores'!$C$2:$RO$15,12,FALSE)&gt;3,HLOOKUP($A267,'Z-scores'!$C$2:$RO$15,12,FALSE)&lt;-3),"",'Total-corrected counts'!N267),"")</f>
        <v/>
      </c>
      <c r="O267" s="14">
        <f>IFERROR(IF(OR(HLOOKUP($A267,'Z-scores'!$C$2:$RO$15,13,FALSE)&gt;3,HLOOKUP($A267,'Z-scores'!$C$2:$RO$15,13,FALSE)&lt;-3),"",'Total-corrected counts'!O267),"")</f>
        <v>0</v>
      </c>
      <c r="P267" s="14">
        <f>IFERROR(IF(OR(HLOOKUP($A267,'Z-scores'!$C$2:$RO$15,14,FALSE)&gt;3,HLOOKUP($A267,'Z-scores'!$C$2:$RO$15,14,FALSE)&lt;-3),"",'Total-corrected counts'!P267),"")</f>
        <v>0</v>
      </c>
      <c r="Q267">
        <f t="shared" si="16"/>
        <v>0</v>
      </c>
      <c r="R267">
        <f>SUMIFS(Tabel132[Cluster],Tabel132[ID],'Total-corrected counts Z&lt;3'!A267)</f>
        <v>83</v>
      </c>
      <c r="S267" t="str">
        <f t="shared" si="17"/>
        <v/>
      </c>
      <c r="T267">
        <f t="shared" si="18"/>
        <v>0</v>
      </c>
      <c r="U267">
        <f t="shared" si="19"/>
        <v>0</v>
      </c>
    </row>
    <row r="268" spans="1:21" x14ac:dyDescent="0.25">
      <c r="A268">
        <v>274</v>
      </c>
      <c r="B268" t="s">
        <v>113</v>
      </c>
      <c r="C268">
        <v>26400</v>
      </c>
      <c r="D268">
        <v>879</v>
      </c>
      <c r="E268" s="14">
        <f>IFERROR(IF(OR(HLOOKUP($A268,'Z-scores'!$C$2:$RO$15,3,FALSE)&gt;3,HLOOKUP($A268,'Z-scores'!$C$2:$RO$15,3,FALSE)&lt;-3),"",'Total-corrected counts'!E268),"")</f>
        <v>27.970353981272527</v>
      </c>
      <c r="F268" s="14">
        <f>IFERROR(IF(OR(HLOOKUP($A268,'Z-scores'!$C$2:$RO$15,4,FALSE)&gt;3,HLOOKUP($A268,'Z-scores'!$C$2:$RO$15,4,FALSE)&lt;-3),"",'Total-corrected counts'!F268),"")</f>
        <v>4.2271854060260408</v>
      </c>
      <c r="G268" s="14">
        <f>IFERROR(IF(OR(HLOOKUP($A268,'Z-scores'!$C$2:$RO$15,5,FALSE)&gt;3,HLOOKUP($A268,'Z-scores'!$C$2:$RO$15,5,FALSE)&lt;-3),"",'Total-corrected counts'!G268),"")</f>
        <v>2.7678818560880005</v>
      </c>
      <c r="H268" s="14">
        <f>IFERROR(IF(OR(HLOOKUP($A268,'Z-scores'!$C$2:$RO$15,6,FALSE)&gt;3,HLOOKUP($A268,'Z-scores'!$C$2:$RO$15,6,FALSE)&lt;-3),"",'Total-corrected counts'!H268),"")</f>
        <v>9.2779312654838826</v>
      </c>
      <c r="I268" s="14">
        <f>IFERROR(IF(OR(HLOOKUP($A268,'Z-scores'!$C$2:$RO$15,7,FALSE)&gt;3,HLOOKUP($A268,'Z-scores'!$C$2:$RO$15,7,FALSE)&lt;-3),"",'Total-corrected counts'!I268),"")</f>
        <v>11.045868709494886</v>
      </c>
      <c r="J268" s="14">
        <f>IFERROR(IF(OR(HLOOKUP($A268,'Z-scores'!$C$2:$RO$15,8,FALSE)&gt;3,HLOOKUP($A268,'Z-scores'!$C$2:$RO$15,8,FALSE)&lt;-3),"",'Total-corrected counts'!J268),"")</f>
        <v>28.002989302814637</v>
      </c>
      <c r="K268" s="14">
        <f>IFERROR(IF(OR(HLOOKUP($A268,'Z-scores'!$C$2:$RO$15,9,FALSE)&gt;3,HLOOKUP($A268,'Z-scores'!$C$2:$RO$15,9,FALSE)&lt;-3),"",'Total-corrected counts'!K268),"")</f>
        <v>17.021673322305737</v>
      </c>
      <c r="L268" s="14">
        <f>IFERROR(IF(OR(HLOOKUP($A268,'Z-scores'!$C$2:$RO$15,10,FALSE)&gt;3,HLOOKUP($A268,'Z-scores'!$C$2:$RO$15,10,FALSE)&lt;-3),"",'Total-corrected counts'!L268),"")</f>
        <v>8.5055780064295714</v>
      </c>
      <c r="M268" s="14">
        <f>IFERROR(IF(OR(HLOOKUP($A268,'Z-scores'!$C$2:$RO$15,11,FALSE)&gt;3,HLOOKUP($A268,'Z-scores'!$C$2:$RO$15,11,FALSE)&lt;-3),"",'Total-corrected counts'!M268),"")</f>
        <v>18.645006838546916</v>
      </c>
      <c r="N268" s="14">
        <f>IFERROR(IF(OR(HLOOKUP($A268,'Z-scores'!$C$2:$RO$15,12,FALSE)&gt;3,HLOOKUP($A268,'Z-scores'!$C$2:$RO$15,12,FALSE)&lt;-3),"",'Total-corrected counts'!N268),"")</f>
        <v>26.432395051609763</v>
      </c>
      <c r="O268" s="14">
        <f>IFERROR(IF(OR(HLOOKUP($A268,'Z-scores'!$C$2:$RO$15,13,FALSE)&gt;3,HLOOKUP($A268,'Z-scores'!$C$2:$RO$15,13,FALSE)&lt;-3),"",'Total-corrected counts'!O268),"")</f>
        <v>13.947053720074097</v>
      </c>
      <c r="P268" s="14">
        <f>IFERROR(IF(OR(HLOOKUP($A268,'Z-scores'!$C$2:$RO$15,14,FALSE)&gt;3,HLOOKUP($A268,'Z-scores'!$C$2:$RO$15,14,FALSE)&lt;-3),"",'Total-corrected counts'!P268),"")</f>
        <v>36.739038897263754</v>
      </c>
      <c r="Q268">
        <f t="shared" si="16"/>
        <v>1</v>
      </c>
      <c r="R268">
        <f>SUMIFS(Tabel132[Cluster],Tabel132[ID],'Total-corrected counts Z&lt;3'!A268)</f>
        <v>34</v>
      </c>
      <c r="S268">
        <f t="shared" si="17"/>
        <v>0.32149371535415877</v>
      </c>
      <c r="T268">
        <f t="shared" si="18"/>
        <v>14.330554834783673</v>
      </c>
      <c r="U268">
        <f t="shared" si="19"/>
        <v>20.853814502784822</v>
      </c>
    </row>
    <row r="269" spans="1:21" x14ac:dyDescent="0.25">
      <c r="A269">
        <v>275</v>
      </c>
      <c r="B269" t="s">
        <v>663</v>
      </c>
      <c r="C269">
        <v>49300</v>
      </c>
      <c r="D269">
        <v>477</v>
      </c>
      <c r="E269" s="14" t="str">
        <f>IFERROR(IF(OR(HLOOKUP($A269,'Z-scores'!$C$2:$RO$15,3,FALSE)&gt;3,HLOOKUP($A269,'Z-scores'!$C$2:$RO$15,3,FALSE)&lt;-3),"",'Total-corrected counts'!E269),"")</f>
        <v/>
      </c>
      <c r="F269" s="14" t="str">
        <f>IFERROR(IF(OR(HLOOKUP($A269,'Z-scores'!$C$2:$RO$15,4,FALSE)&gt;3,HLOOKUP($A269,'Z-scores'!$C$2:$RO$15,4,FALSE)&lt;-3),"",'Total-corrected counts'!F269),"")</f>
        <v/>
      </c>
      <c r="G269" s="14" t="str">
        <f>IFERROR(IF(OR(HLOOKUP($A269,'Z-scores'!$C$2:$RO$15,5,FALSE)&gt;3,HLOOKUP($A269,'Z-scores'!$C$2:$RO$15,5,FALSE)&lt;-3),"",'Total-corrected counts'!G269),"")</f>
        <v/>
      </c>
      <c r="H269" s="14" t="str">
        <f>IFERROR(IF(OR(HLOOKUP($A269,'Z-scores'!$C$2:$RO$15,6,FALSE)&gt;3,HLOOKUP($A269,'Z-scores'!$C$2:$RO$15,6,FALSE)&lt;-3),"",'Total-corrected counts'!H269),"")</f>
        <v/>
      </c>
      <c r="I269" s="14" t="str">
        <f>IFERROR(IF(OR(HLOOKUP($A269,'Z-scores'!$C$2:$RO$15,7,FALSE)&gt;3,HLOOKUP($A269,'Z-scores'!$C$2:$RO$15,7,FALSE)&lt;-3),"",'Total-corrected counts'!I269),"")</f>
        <v/>
      </c>
      <c r="J269" s="14" t="str">
        <f>IFERROR(IF(OR(HLOOKUP($A269,'Z-scores'!$C$2:$RO$15,8,FALSE)&gt;3,HLOOKUP($A269,'Z-scores'!$C$2:$RO$15,8,FALSE)&lt;-3),"",'Total-corrected counts'!J269),"")</f>
        <v/>
      </c>
      <c r="K269" s="14" t="str">
        <f>IFERROR(IF(OR(HLOOKUP($A269,'Z-scores'!$C$2:$RO$15,9,FALSE)&gt;3,HLOOKUP($A269,'Z-scores'!$C$2:$RO$15,9,FALSE)&lt;-3),"",'Total-corrected counts'!K269),"")</f>
        <v/>
      </c>
      <c r="L269" s="14" t="str">
        <f>IFERROR(IF(OR(HLOOKUP($A269,'Z-scores'!$C$2:$RO$15,10,FALSE)&gt;3,HLOOKUP($A269,'Z-scores'!$C$2:$RO$15,10,FALSE)&lt;-3),"",'Total-corrected counts'!L269),"")</f>
        <v/>
      </c>
      <c r="M269" s="14" t="str">
        <f>IFERROR(IF(OR(HLOOKUP($A269,'Z-scores'!$C$2:$RO$15,11,FALSE)&gt;3,HLOOKUP($A269,'Z-scores'!$C$2:$RO$15,11,FALSE)&lt;-3),"",'Total-corrected counts'!M269),"")</f>
        <v/>
      </c>
      <c r="N269" s="14" t="str">
        <f>IFERROR(IF(OR(HLOOKUP($A269,'Z-scores'!$C$2:$RO$15,12,FALSE)&gt;3,HLOOKUP($A269,'Z-scores'!$C$2:$RO$15,12,FALSE)&lt;-3),"",'Total-corrected counts'!N269),"")</f>
        <v/>
      </c>
      <c r="O269" s="14" t="str">
        <f>IFERROR(IF(OR(HLOOKUP($A269,'Z-scores'!$C$2:$RO$15,13,FALSE)&gt;3,HLOOKUP($A269,'Z-scores'!$C$2:$RO$15,13,FALSE)&lt;-3),"",'Total-corrected counts'!O269),"")</f>
        <v/>
      </c>
      <c r="P269" s="14" t="str">
        <f>IFERROR(IF(OR(HLOOKUP($A269,'Z-scores'!$C$2:$RO$15,14,FALSE)&gt;3,HLOOKUP($A269,'Z-scores'!$C$2:$RO$15,14,FALSE)&lt;-3),"",'Total-corrected counts'!P269),"")</f>
        <v/>
      </c>
      <c r="Q269">
        <f t="shared" si="16"/>
        <v>1</v>
      </c>
      <c r="R269">
        <f>SUMIFS(Tabel132[Cluster],Tabel132[ID],'Total-corrected counts Z&lt;3'!A269)</f>
        <v>0</v>
      </c>
      <c r="S269" t="str">
        <f t="shared" si="17"/>
        <v/>
      </c>
      <c r="T269" t="str">
        <f t="shared" si="18"/>
        <v/>
      </c>
      <c r="U269" t="str">
        <f t="shared" si="19"/>
        <v/>
      </c>
    </row>
    <row r="270" spans="1:21" x14ac:dyDescent="0.25">
      <c r="A270">
        <v>276</v>
      </c>
      <c r="B270" t="s">
        <v>664</v>
      </c>
      <c r="C270">
        <v>33800</v>
      </c>
      <c r="D270">
        <v>961</v>
      </c>
      <c r="E270" s="14" t="str">
        <f>IFERROR(IF(OR(HLOOKUP($A270,'Z-scores'!$C$2:$RO$15,3,FALSE)&gt;3,HLOOKUP($A270,'Z-scores'!$C$2:$RO$15,3,FALSE)&lt;-3),"",'Total-corrected counts'!E270),"")</f>
        <v/>
      </c>
      <c r="F270" s="14" t="str">
        <f>IFERROR(IF(OR(HLOOKUP($A270,'Z-scores'!$C$2:$RO$15,4,FALSE)&gt;3,HLOOKUP($A270,'Z-scores'!$C$2:$RO$15,4,FALSE)&lt;-3),"",'Total-corrected counts'!F270),"")</f>
        <v/>
      </c>
      <c r="G270" s="14" t="str">
        <f>IFERROR(IF(OR(HLOOKUP($A270,'Z-scores'!$C$2:$RO$15,5,FALSE)&gt;3,HLOOKUP($A270,'Z-scores'!$C$2:$RO$15,5,FALSE)&lt;-3),"",'Total-corrected counts'!G270),"")</f>
        <v/>
      </c>
      <c r="H270" s="14" t="str">
        <f>IFERROR(IF(OR(HLOOKUP($A270,'Z-scores'!$C$2:$RO$15,6,FALSE)&gt;3,HLOOKUP($A270,'Z-scores'!$C$2:$RO$15,6,FALSE)&lt;-3),"",'Total-corrected counts'!H270),"")</f>
        <v/>
      </c>
      <c r="I270" s="14" t="str">
        <f>IFERROR(IF(OR(HLOOKUP($A270,'Z-scores'!$C$2:$RO$15,7,FALSE)&gt;3,HLOOKUP($A270,'Z-scores'!$C$2:$RO$15,7,FALSE)&lt;-3),"",'Total-corrected counts'!I270),"")</f>
        <v/>
      </c>
      <c r="J270" s="14" t="str">
        <f>IFERROR(IF(OR(HLOOKUP($A270,'Z-scores'!$C$2:$RO$15,8,FALSE)&gt;3,HLOOKUP($A270,'Z-scores'!$C$2:$RO$15,8,FALSE)&lt;-3),"",'Total-corrected counts'!J270),"")</f>
        <v/>
      </c>
      <c r="K270" s="14" t="str">
        <f>IFERROR(IF(OR(HLOOKUP($A270,'Z-scores'!$C$2:$RO$15,9,FALSE)&gt;3,HLOOKUP($A270,'Z-scores'!$C$2:$RO$15,9,FALSE)&lt;-3),"",'Total-corrected counts'!K270),"")</f>
        <v/>
      </c>
      <c r="L270" s="14" t="str">
        <f>IFERROR(IF(OR(HLOOKUP($A270,'Z-scores'!$C$2:$RO$15,10,FALSE)&gt;3,HLOOKUP($A270,'Z-scores'!$C$2:$RO$15,10,FALSE)&lt;-3),"",'Total-corrected counts'!L270),"")</f>
        <v/>
      </c>
      <c r="M270" s="14" t="str">
        <f>IFERROR(IF(OR(HLOOKUP($A270,'Z-scores'!$C$2:$RO$15,11,FALSE)&gt;3,HLOOKUP($A270,'Z-scores'!$C$2:$RO$15,11,FALSE)&lt;-3),"",'Total-corrected counts'!M270),"")</f>
        <v/>
      </c>
      <c r="N270" s="14" t="str">
        <f>IFERROR(IF(OR(HLOOKUP($A270,'Z-scores'!$C$2:$RO$15,12,FALSE)&gt;3,HLOOKUP($A270,'Z-scores'!$C$2:$RO$15,12,FALSE)&lt;-3),"",'Total-corrected counts'!N270),"")</f>
        <v/>
      </c>
      <c r="O270" s="14" t="str">
        <f>IFERROR(IF(OR(HLOOKUP($A270,'Z-scores'!$C$2:$RO$15,13,FALSE)&gt;3,HLOOKUP($A270,'Z-scores'!$C$2:$RO$15,13,FALSE)&lt;-3),"",'Total-corrected counts'!O270),"")</f>
        <v/>
      </c>
      <c r="P270" s="14" t="str">
        <f>IFERROR(IF(OR(HLOOKUP($A270,'Z-scores'!$C$2:$RO$15,14,FALSE)&gt;3,HLOOKUP($A270,'Z-scores'!$C$2:$RO$15,14,FALSE)&lt;-3),"",'Total-corrected counts'!P270),"")</f>
        <v/>
      </c>
      <c r="Q270">
        <f t="shared" si="16"/>
        <v>1</v>
      </c>
      <c r="R270">
        <f>SUMIFS(Tabel132[Cluster],Tabel132[ID],'Total-corrected counts Z&lt;3'!A270)</f>
        <v>43</v>
      </c>
      <c r="S270" t="str">
        <f t="shared" si="17"/>
        <v/>
      </c>
      <c r="T270" t="str">
        <f t="shared" si="18"/>
        <v/>
      </c>
      <c r="U270" t="str">
        <f t="shared" si="19"/>
        <v/>
      </c>
    </row>
    <row r="271" spans="1:21" x14ac:dyDescent="0.25">
      <c r="A271">
        <v>277</v>
      </c>
      <c r="B271" t="s">
        <v>665</v>
      </c>
      <c r="C271">
        <v>103800</v>
      </c>
      <c r="D271">
        <v>871</v>
      </c>
      <c r="E271" s="14" t="str">
        <f>IFERROR(IF(OR(HLOOKUP($A271,'Z-scores'!$C$2:$RO$15,3,FALSE)&gt;3,HLOOKUP($A271,'Z-scores'!$C$2:$RO$15,3,FALSE)&lt;-3),"",'Total-corrected counts'!E271),"")</f>
        <v/>
      </c>
      <c r="F271" s="14" t="str">
        <f>IFERROR(IF(OR(HLOOKUP($A271,'Z-scores'!$C$2:$RO$15,4,FALSE)&gt;3,HLOOKUP($A271,'Z-scores'!$C$2:$RO$15,4,FALSE)&lt;-3),"",'Total-corrected counts'!F271),"")</f>
        <v/>
      </c>
      <c r="G271" s="14" t="str">
        <f>IFERROR(IF(OR(HLOOKUP($A271,'Z-scores'!$C$2:$RO$15,5,FALSE)&gt;3,HLOOKUP($A271,'Z-scores'!$C$2:$RO$15,5,FALSE)&lt;-3),"",'Total-corrected counts'!G271),"")</f>
        <v/>
      </c>
      <c r="H271" s="14" t="str">
        <f>IFERROR(IF(OR(HLOOKUP($A271,'Z-scores'!$C$2:$RO$15,6,FALSE)&gt;3,HLOOKUP($A271,'Z-scores'!$C$2:$RO$15,6,FALSE)&lt;-3),"",'Total-corrected counts'!H271),"")</f>
        <v/>
      </c>
      <c r="I271" s="14" t="str">
        <f>IFERROR(IF(OR(HLOOKUP($A271,'Z-scores'!$C$2:$RO$15,7,FALSE)&gt;3,HLOOKUP($A271,'Z-scores'!$C$2:$RO$15,7,FALSE)&lt;-3),"",'Total-corrected counts'!I271),"")</f>
        <v/>
      </c>
      <c r="J271" s="14" t="str">
        <f>IFERROR(IF(OR(HLOOKUP($A271,'Z-scores'!$C$2:$RO$15,8,FALSE)&gt;3,HLOOKUP($A271,'Z-scores'!$C$2:$RO$15,8,FALSE)&lt;-3),"",'Total-corrected counts'!J271),"")</f>
        <v/>
      </c>
      <c r="K271" s="14" t="str">
        <f>IFERROR(IF(OR(HLOOKUP($A271,'Z-scores'!$C$2:$RO$15,9,FALSE)&gt;3,HLOOKUP($A271,'Z-scores'!$C$2:$RO$15,9,FALSE)&lt;-3),"",'Total-corrected counts'!K271),"")</f>
        <v/>
      </c>
      <c r="L271" s="14" t="str">
        <f>IFERROR(IF(OR(HLOOKUP($A271,'Z-scores'!$C$2:$RO$15,10,FALSE)&gt;3,HLOOKUP($A271,'Z-scores'!$C$2:$RO$15,10,FALSE)&lt;-3),"",'Total-corrected counts'!L271),"")</f>
        <v/>
      </c>
      <c r="M271" s="14" t="str">
        <f>IFERROR(IF(OR(HLOOKUP($A271,'Z-scores'!$C$2:$RO$15,11,FALSE)&gt;3,HLOOKUP($A271,'Z-scores'!$C$2:$RO$15,11,FALSE)&lt;-3),"",'Total-corrected counts'!M271),"")</f>
        <v/>
      </c>
      <c r="N271" s="14" t="str">
        <f>IFERROR(IF(OR(HLOOKUP($A271,'Z-scores'!$C$2:$RO$15,12,FALSE)&gt;3,HLOOKUP($A271,'Z-scores'!$C$2:$RO$15,12,FALSE)&lt;-3),"",'Total-corrected counts'!N271),"")</f>
        <v/>
      </c>
      <c r="O271" s="14" t="str">
        <f>IFERROR(IF(OR(HLOOKUP($A271,'Z-scores'!$C$2:$RO$15,13,FALSE)&gt;3,HLOOKUP($A271,'Z-scores'!$C$2:$RO$15,13,FALSE)&lt;-3),"",'Total-corrected counts'!O271),"")</f>
        <v/>
      </c>
      <c r="P271" s="14" t="str">
        <f>IFERROR(IF(OR(HLOOKUP($A271,'Z-scores'!$C$2:$RO$15,14,FALSE)&gt;3,HLOOKUP($A271,'Z-scores'!$C$2:$RO$15,14,FALSE)&lt;-3),"",'Total-corrected counts'!P271),"")</f>
        <v/>
      </c>
      <c r="Q271">
        <f t="shared" si="16"/>
        <v>1</v>
      </c>
      <c r="R271">
        <f>SUMIFS(Tabel132[Cluster],Tabel132[ID],'Total-corrected counts Z&lt;3'!A271)</f>
        <v>0</v>
      </c>
      <c r="S271" t="str">
        <f t="shared" si="17"/>
        <v/>
      </c>
      <c r="T271" t="str">
        <f t="shared" si="18"/>
        <v/>
      </c>
      <c r="U271" t="str">
        <f t="shared" si="19"/>
        <v/>
      </c>
    </row>
    <row r="272" spans="1:21" x14ac:dyDescent="0.25">
      <c r="A272">
        <v>278</v>
      </c>
      <c r="B272" t="s">
        <v>114</v>
      </c>
      <c r="C272">
        <v>50000</v>
      </c>
      <c r="D272">
        <v>477</v>
      </c>
      <c r="E272" s="14">
        <f>IFERROR(IF(OR(HLOOKUP($A272,'Z-scores'!$C$2:$RO$15,3,FALSE)&gt;3,HLOOKUP($A272,'Z-scores'!$C$2:$RO$15,3,FALSE)&lt;-3),"",'Total-corrected counts'!E272),"")</f>
        <v>3.2769587963102835</v>
      </c>
      <c r="F272" s="14">
        <f>IFERROR(IF(OR(HLOOKUP($A272,'Z-scores'!$C$2:$RO$15,4,FALSE)&gt;3,HLOOKUP($A272,'Z-scores'!$C$2:$RO$15,4,FALSE)&lt;-3),"",'Total-corrected counts'!F272),"")</f>
        <v>2.2461282190435399</v>
      </c>
      <c r="G272" s="14">
        <f>IFERROR(IF(OR(HLOOKUP($A272,'Z-scores'!$C$2:$RO$15,5,FALSE)&gt;3,HLOOKUP($A272,'Z-scores'!$C$2:$RO$15,5,FALSE)&lt;-3),"",'Total-corrected counts'!G272),"")</f>
        <v>3.9107492031178852</v>
      </c>
      <c r="H272" s="14">
        <f>IFERROR(IF(OR(HLOOKUP($A272,'Z-scores'!$C$2:$RO$15,6,FALSE)&gt;3,HLOOKUP($A272,'Z-scores'!$C$2:$RO$15,6,FALSE)&lt;-3),"",'Total-corrected counts'!H272),"")</f>
        <v>2.2813334279438164</v>
      </c>
      <c r="I272" s="14">
        <f>IFERROR(IF(OR(HLOOKUP($A272,'Z-scores'!$C$2:$RO$15,7,FALSE)&gt;3,HLOOKUP($A272,'Z-scores'!$C$2:$RO$15,7,FALSE)&lt;-3),"",'Total-corrected counts'!I272),"")</f>
        <v>4.7832556465223393</v>
      </c>
      <c r="J272" s="14">
        <f>IFERROR(IF(OR(HLOOKUP($A272,'Z-scores'!$C$2:$RO$15,8,FALSE)&gt;3,HLOOKUP($A272,'Z-scores'!$C$2:$RO$15,8,FALSE)&lt;-3),"",'Total-corrected counts'!J272),"")</f>
        <v>2.3462551161396283</v>
      </c>
      <c r="K272" s="14">
        <f>IFERROR(IF(OR(HLOOKUP($A272,'Z-scores'!$C$2:$RO$15,9,FALSE)&gt;3,HLOOKUP($A272,'Z-scores'!$C$2:$RO$15,9,FALSE)&lt;-3),"",'Total-corrected counts'!K272),"")</f>
        <v>2.1330063665295986</v>
      </c>
      <c r="L272" s="14">
        <f>IFERROR(IF(OR(HLOOKUP($A272,'Z-scores'!$C$2:$RO$15,10,FALSE)&gt;3,HLOOKUP($A272,'Z-scores'!$C$2:$RO$15,10,FALSE)&lt;-3),"",'Total-corrected counts'!L272),"")</f>
        <v>1.3504116740065908</v>
      </c>
      <c r="M272" s="14">
        <f>IFERROR(IF(OR(HLOOKUP($A272,'Z-scores'!$C$2:$RO$15,11,FALSE)&gt;3,HLOOKUP($A272,'Z-scores'!$C$2:$RO$15,11,FALSE)&lt;-3),"",'Total-corrected counts'!M272),"")</f>
        <v>2.6168430650592165</v>
      </c>
      <c r="N272" s="14">
        <f>IFERROR(IF(OR(HLOOKUP($A272,'Z-scores'!$C$2:$RO$15,12,FALSE)&gt;3,HLOOKUP($A272,'Z-scores'!$C$2:$RO$15,12,FALSE)&lt;-3),"",'Total-corrected counts'!N272),"")</f>
        <v>1.1696505562243338</v>
      </c>
      <c r="O272" s="14">
        <f>IFERROR(IF(OR(HLOOKUP($A272,'Z-scores'!$C$2:$RO$15,13,FALSE)&gt;3,HLOOKUP($A272,'Z-scores'!$C$2:$RO$15,13,FALSE)&lt;-3),"",'Total-corrected counts'!O272),"")</f>
        <v>2.0353131521560717</v>
      </c>
      <c r="P272" s="14">
        <f>IFERROR(IF(OR(HLOOKUP($A272,'Z-scores'!$C$2:$RO$15,14,FALSE)&gt;3,HLOOKUP($A272,'Z-scores'!$C$2:$RO$15,14,FALSE)&lt;-3),"",'Total-corrected counts'!P272),"")</f>
        <v>6.1520345461803609</v>
      </c>
      <c r="Q272">
        <f t="shared" si="16"/>
        <v>1</v>
      </c>
      <c r="R272">
        <f>SUMIFS(Tabel132[Cluster],Tabel132[ID],'Total-corrected counts Z&lt;3'!A272)</f>
        <v>66</v>
      </c>
      <c r="S272">
        <f t="shared" si="17"/>
        <v>0.71558813319294146</v>
      </c>
      <c r="T272">
        <f t="shared" si="18"/>
        <v>2.9968123965152986</v>
      </c>
      <c r="U272">
        <f t="shared" si="19"/>
        <v>2.6648505987253146</v>
      </c>
    </row>
    <row r="273" spans="1:21" x14ac:dyDescent="0.25">
      <c r="A273">
        <v>279</v>
      </c>
      <c r="B273" t="s">
        <v>115</v>
      </c>
      <c r="C273">
        <v>25800</v>
      </c>
      <c r="D273">
        <v>894</v>
      </c>
      <c r="E273" s="14">
        <f>IFERROR(IF(OR(HLOOKUP($A273,'Z-scores'!$C$2:$RO$15,3,FALSE)&gt;3,HLOOKUP($A273,'Z-scores'!$C$2:$RO$15,3,FALSE)&lt;-3),"",'Total-corrected counts'!E273),"")</f>
        <v>0.11620421263511646</v>
      </c>
      <c r="F273" s="14">
        <f>IFERROR(IF(OR(HLOOKUP($A273,'Z-scores'!$C$2:$RO$15,4,FALSE)&gt;3,HLOOKUP($A273,'Z-scores'!$C$2:$RO$15,4,FALSE)&lt;-3),"",'Total-corrected counts'!F273),"")</f>
        <v>2.7902213901161987E-2</v>
      </c>
      <c r="G273" s="14">
        <f>IFERROR(IF(OR(HLOOKUP($A273,'Z-scores'!$C$2:$RO$15,5,FALSE)&gt;3,HLOOKUP($A273,'Z-scores'!$C$2:$RO$15,5,FALSE)&lt;-3),"",'Total-corrected counts'!G273),"")</f>
        <v>3.5714604594683882E-2</v>
      </c>
      <c r="H273" s="14">
        <f>IFERROR(IF(OR(HLOOKUP($A273,'Z-scores'!$C$2:$RO$15,6,FALSE)&gt;3,HLOOKUP($A273,'Z-scores'!$C$2:$RO$15,6,FALSE)&lt;-3),"",'Total-corrected counts'!H273),"")</f>
        <v>3.8149388427154124E-2</v>
      </c>
      <c r="I273" s="14">
        <f>IFERROR(IF(OR(HLOOKUP($A273,'Z-scores'!$C$2:$RO$15,7,FALSE)&gt;3,HLOOKUP($A273,'Z-scores'!$C$2:$RO$15,7,FALSE)&lt;-3),"",'Total-corrected counts'!I273),"")</f>
        <v>6.1639892352092003E-2</v>
      </c>
      <c r="J273" s="14">
        <f>IFERROR(IF(OR(HLOOKUP($A273,'Z-scores'!$C$2:$RO$15,8,FALSE)&gt;3,HLOOKUP($A273,'Z-scores'!$C$2:$RO$15,8,FALSE)&lt;-3),"",'Total-corrected counts'!J273),"")</f>
        <v>0.23897042849570288</v>
      </c>
      <c r="K273" s="14">
        <f>IFERROR(IF(OR(HLOOKUP($A273,'Z-scores'!$C$2:$RO$15,9,FALSE)&gt;3,HLOOKUP($A273,'Z-scores'!$C$2:$RO$15,9,FALSE)&lt;-3),"",'Total-corrected counts'!K273),"")</f>
        <v>2.8251739954034422E-2</v>
      </c>
      <c r="L273" s="14">
        <f>IFERROR(IF(OR(HLOOKUP($A273,'Z-scores'!$C$2:$RO$15,10,FALSE)&gt;3,HLOOKUP($A273,'Z-scores'!$C$2:$RO$15,10,FALSE)&lt;-3),"",'Total-corrected counts'!L273),"")</f>
        <v>0</v>
      </c>
      <c r="M273" s="14">
        <f>IFERROR(IF(OR(HLOOKUP($A273,'Z-scores'!$C$2:$RO$15,11,FALSE)&gt;3,HLOOKUP($A273,'Z-scores'!$C$2:$RO$15,11,FALSE)&lt;-3),"",'Total-corrected counts'!M273),"")</f>
        <v>6.1332259337325383E-2</v>
      </c>
      <c r="N273" s="14">
        <f>IFERROR(IF(OR(HLOOKUP($A273,'Z-scores'!$C$2:$RO$15,12,FALSE)&gt;3,HLOOKUP($A273,'Z-scores'!$C$2:$RO$15,12,FALSE)&lt;-3),"",'Total-corrected counts'!N273),"")</f>
        <v>0.15367671541633585</v>
      </c>
      <c r="O273" s="14">
        <f>IFERROR(IF(OR(HLOOKUP($A273,'Z-scores'!$C$2:$RO$15,13,FALSE)&gt;3,HLOOKUP($A273,'Z-scores'!$C$2:$RO$15,13,FALSE)&lt;-3),"",'Total-corrected counts'!O273),"")</f>
        <v>6.5655262972776518E-2</v>
      </c>
      <c r="P273" s="14">
        <f>IFERROR(IF(OR(HLOOKUP($A273,'Z-scores'!$C$2:$RO$15,14,FALSE)&gt;3,HLOOKUP($A273,'Z-scores'!$C$2:$RO$15,14,FALSE)&lt;-3),"",'Total-corrected counts'!P273),"")</f>
        <v>0.17316837981841016</v>
      </c>
      <c r="Q273">
        <f t="shared" si="16"/>
        <v>1</v>
      </c>
      <c r="R273">
        <f>SUMIFS(Tabel132[Cluster],Tabel132[ID],'Total-corrected counts Z&lt;3'!A273)</f>
        <v>33</v>
      </c>
      <c r="S273">
        <f t="shared" si="17"/>
        <v>0.77967016105305909</v>
      </c>
      <c r="T273">
        <f t="shared" si="18"/>
        <v>7.8118925765706532E-2</v>
      </c>
      <c r="U273">
        <f t="shared" si="19"/>
        <v>9.076652350896959E-2</v>
      </c>
    </row>
    <row r="274" spans="1:21" x14ac:dyDescent="0.25">
      <c r="A274">
        <v>280</v>
      </c>
      <c r="B274" t="s">
        <v>666</v>
      </c>
      <c r="C274">
        <v>87100</v>
      </c>
      <c r="D274">
        <v>987</v>
      </c>
      <c r="E274" s="14">
        <f>IFERROR(IF(OR(HLOOKUP($A274,'Z-scores'!$C$2:$RO$15,3,FALSE)&gt;3,HLOOKUP($A274,'Z-scores'!$C$2:$RO$15,3,FALSE)&lt;-3),"",'Total-corrected counts'!E274),"")</f>
        <v>0</v>
      </c>
      <c r="F274" s="14">
        <f>IFERROR(IF(OR(HLOOKUP($A274,'Z-scores'!$C$2:$RO$15,4,FALSE)&gt;3,HLOOKUP($A274,'Z-scores'!$C$2:$RO$15,4,FALSE)&lt;-3),"",'Total-corrected counts'!F274),"")</f>
        <v>0</v>
      </c>
      <c r="G274" s="14">
        <f>IFERROR(IF(OR(HLOOKUP($A274,'Z-scores'!$C$2:$RO$15,5,FALSE)&gt;3,HLOOKUP($A274,'Z-scores'!$C$2:$RO$15,5,FALSE)&lt;-3),"",'Total-corrected counts'!G274),"")</f>
        <v>0</v>
      </c>
      <c r="H274" s="14">
        <f>IFERROR(IF(OR(HLOOKUP($A274,'Z-scores'!$C$2:$RO$15,6,FALSE)&gt;3,HLOOKUP($A274,'Z-scores'!$C$2:$RO$15,6,FALSE)&lt;-3),"",'Total-corrected counts'!H274),"")</f>
        <v>0</v>
      </c>
      <c r="I274" s="14">
        <f>IFERROR(IF(OR(HLOOKUP($A274,'Z-scores'!$C$2:$RO$15,7,FALSE)&gt;3,HLOOKUP($A274,'Z-scores'!$C$2:$RO$15,7,FALSE)&lt;-3),"",'Total-corrected counts'!I274),"")</f>
        <v>0</v>
      </c>
      <c r="J274" s="14">
        <f>IFERROR(IF(OR(HLOOKUP($A274,'Z-scores'!$C$2:$RO$15,8,FALSE)&gt;3,HLOOKUP($A274,'Z-scores'!$C$2:$RO$15,8,FALSE)&lt;-3),"",'Total-corrected counts'!J274),"")</f>
        <v>0</v>
      </c>
      <c r="K274" s="14">
        <f>IFERROR(IF(OR(HLOOKUP($A274,'Z-scores'!$C$2:$RO$15,9,FALSE)&gt;3,HLOOKUP($A274,'Z-scores'!$C$2:$RO$15,9,FALSE)&lt;-3),"",'Total-corrected counts'!K274),"")</f>
        <v>0</v>
      </c>
      <c r="L274" s="14">
        <f>IFERROR(IF(OR(HLOOKUP($A274,'Z-scores'!$C$2:$RO$15,10,FALSE)&gt;3,HLOOKUP($A274,'Z-scores'!$C$2:$RO$15,10,FALSE)&lt;-3),"",'Total-corrected counts'!L274),"")</f>
        <v>0</v>
      </c>
      <c r="M274" s="14">
        <f>IFERROR(IF(OR(HLOOKUP($A274,'Z-scores'!$C$2:$RO$15,11,FALSE)&gt;3,HLOOKUP($A274,'Z-scores'!$C$2:$RO$15,11,FALSE)&lt;-3),"",'Total-corrected counts'!M274),"")</f>
        <v>0</v>
      </c>
      <c r="N274" s="14">
        <f>IFERROR(IF(OR(HLOOKUP($A274,'Z-scores'!$C$2:$RO$15,12,FALSE)&gt;3,HLOOKUP($A274,'Z-scores'!$C$2:$RO$15,12,FALSE)&lt;-3),"",'Total-corrected counts'!N274),"")</f>
        <v>0</v>
      </c>
      <c r="O274" s="14" t="str">
        <f>IFERROR(IF(OR(HLOOKUP($A274,'Z-scores'!$C$2:$RO$15,13,FALSE)&gt;3,HLOOKUP($A274,'Z-scores'!$C$2:$RO$15,13,FALSE)&lt;-3),"",'Total-corrected counts'!O274),"")</f>
        <v/>
      </c>
      <c r="P274" s="14">
        <f>IFERROR(IF(OR(HLOOKUP($A274,'Z-scores'!$C$2:$RO$15,14,FALSE)&gt;3,HLOOKUP($A274,'Z-scores'!$C$2:$RO$15,14,FALSE)&lt;-3),"",'Total-corrected counts'!P274),"")</f>
        <v>0</v>
      </c>
      <c r="Q274">
        <f t="shared" si="16"/>
        <v>0</v>
      </c>
      <c r="R274">
        <f>SUMIFS(Tabel132[Cluster],Tabel132[ID],'Total-corrected counts Z&lt;3'!A274)</f>
        <v>94</v>
      </c>
      <c r="S274" t="str">
        <f t="shared" si="17"/>
        <v/>
      </c>
      <c r="T274">
        <f t="shared" si="18"/>
        <v>0</v>
      </c>
      <c r="U274">
        <f t="shared" si="19"/>
        <v>0</v>
      </c>
    </row>
    <row r="275" spans="1:21" x14ac:dyDescent="0.25">
      <c r="A275">
        <v>281</v>
      </c>
      <c r="B275" t="s">
        <v>116</v>
      </c>
      <c r="C275">
        <v>14900</v>
      </c>
      <c r="D275">
        <v>394</v>
      </c>
      <c r="E275" s="14">
        <f>IFERROR(IF(OR(HLOOKUP($A275,'Z-scores'!$C$2:$RO$15,3,FALSE)&gt;3,HLOOKUP($A275,'Z-scores'!$C$2:$RO$15,3,FALSE)&lt;-3),"",'Total-corrected counts'!E275),"")</f>
        <v>1.9406103510064445</v>
      </c>
      <c r="F275" s="14">
        <f>IFERROR(IF(OR(HLOOKUP($A275,'Z-scores'!$C$2:$RO$15,4,FALSE)&gt;3,HLOOKUP($A275,'Z-scores'!$C$2:$RO$15,4,FALSE)&lt;-3),"",'Total-corrected counts'!F275),"")</f>
        <v>3.4738256306946673</v>
      </c>
      <c r="G275" s="14">
        <f>IFERROR(IF(OR(HLOOKUP($A275,'Z-scores'!$C$2:$RO$15,5,FALSE)&gt;3,HLOOKUP($A275,'Z-scores'!$C$2:$RO$15,5,FALSE)&lt;-3),"",'Total-corrected counts'!G275),"")</f>
        <v>2.0357324618969814</v>
      </c>
      <c r="H275" s="14">
        <f>IFERROR(IF(OR(HLOOKUP($A275,'Z-scores'!$C$2:$RO$15,6,FALSE)&gt;3,HLOOKUP($A275,'Z-scores'!$C$2:$RO$15,6,FALSE)&lt;-3),"",'Total-corrected counts'!H275),"")</f>
        <v>1.8388005221888286</v>
      </c>
      <c r="I275" s="14">
        <f>IFERROR(IF(OR(HLOOKUP($A275,'Z-scores'!$C$2:$RO$15,7,FALSE)&gt;3,HLOOKUP($A275,'Z-scores'!$C$2:$RO$15,7,FALSE)&lt;-3),"",'Total-corrected counts'!I275),"")</f>
        <v>1.1588299762193295</v>
      </c>
      <c r="J275" s="14">
        <f>IFERROR(IF(OR(HLOOKUP($A275,'Z-scores'!$C$2:$RO$15,8,FALSE)&gt;3,HLOOKUP($A275,'Z-scores'!$C$2:$RO$15,8,FALSE)&lt;-3),"",'Total-corrected counts'!J275),"")</f>
        <v>3.9973235312008479</v>
      </c>
      <c r="K275" s="14">
        <f>IFERROR(IF(OR(HLOOKUP($A275,'Z-scores'!$C$2:$RO$15,9,FALSE)&gt;3,HLOOKUP($A275,'Z-scores'!$C$2:$RO$15,9,FALSE)&lt;-3),"",'Total-corrected counts'!K275),"")</f>
        <v>0.15538456974718928</v>
      </c>
      <c r="L275" s="14">
        <f>IFERROR(IF(OR(HLOOKUP($A275,'Z-scores'!$C$2:$RO$15,10,FALSE)&gt;3,HLOOKUP($A275,'Z-scores'!$C$2:$RO$15,10,FALSE)&lt;-3),"",'Total-corrected counts'!L275),"")</f>
        <v>8.3644902195930637</v>
      </c>
      <c r="M275" s="14">
        <f>IFERROR(IF(OR(HLOOKUP($A275,'Z-scores'!$C$2:$RO$15,11,FALSE)&gt;3,HLOOKUP($A275,'Z-scores'!$C$2:$RO$15,11,FALSE)&lt;-3),"",'Total-corrected counts'!M275),"")</f>
        <v>5.4994592539135096</v>
      </c>
      <c r="N275" s="14">
        <f>IFERROR(IF(OR(HLOOKUP($A275,'Z-scores'!$C$2:$RO$15,12,FALSE)&gt;3,HLOOKUP($A275,'Z-scores'!$C$2:$RO$15,12,FALSE)&lt;-3),"",'Total-corrected counts'!N275),"")</f>
        <v>2.8430192352022128</v>
      </c>
      <c r="O275" s="14">
        <f>IFERROR(IF(OR(HLOOKUP($A275,'Z-scores'!$C$2:$RO$15,13,FALSE)&gt;3,HLOOKUP($A275,'Z-scores'!$C$2:$RO$15,13,FALSE)&lt;-3),"",'Total-corrected counts'!O275),"")</f>
        <v>12.587051844209439</v>
      </c>
      <c r="P275" s="14">
        <f>IFERROR(IF(OR(HLOOKUP($A275,'Z-scores'!$C$2:$RO$15,14,FALSE)&gt;3,HLOOKUP($A275,'Z-scores'!$C$2:$RO$15,14,FALSE)&lt;-3),"",'Total-corrected counts'!P275),"")</f>
        <v>0.32810850912961925</v>
      </c>
      <c r="Q275">
        <f t="shared" si="16"/>
        <v>1</v>
      </c>
      <c r="R275">
        <f>SUMIFS(Tabel132[Cluster],Tabel132[ID],'Total-corrected counts Z&lt;3'!A275)</f>
        <v>18</v>
      </c>
      <c r="S275">
        <f t="shared" si="17"/>
        <v>6.6742166247782647E-2</v>
      </c>
      <c r="T275">
        <f t="shared" si="18"/>
        <v>2.0857867204220413</v>
      </c>
      <c r="U275">
        <f t="shared" si="19"/>
        <v>5.9244258124095692</v>
      </c>
    </row>
    <row r="276" spans="1:21" x14ac:dyDescent="0.25">
      <c r="A276">
        <v>283</v>
      </c>
      <c r="B276" t="s">
        <v>667</v>
      </c>
      <c r="C276">
        <v>87300</v>
      </c>
      <c r="D276">
        <v>987</v>
      </c>
      <c r="E276" s="14" t="str">
        <f>IFERROR(IF(OR(HLOOKUP($A276,'Z-scores'!$C$2:$RO$15,3,FALSE)&gt;3,HLOOKUP($A276,'Z-scores'!$C$2:$RO$15,3,FALSE)&lt;-3),"",'Total-corrected counts'!E276),"")</f>
        <v/>
      </c>
      <c r="F276" s="14" t="str">
        <f>IFERROR(IF(OR(HLOOKUP($A276,'Z-scores'!$C$2:$RO$15,4,FALSE)&gt;3,HLOOKUP($A276,'Z-scores'!$C$2:$RO$15,4,FALSE)&lt;-3),"",'Total-corrected counts'!F276),"")</f>
        <v/>
      </c>
      <c r="G276" s="14" t="str">
        <f>IFERROR(IF(OR(HLOOKUP($A276,'Z-scores'!$C$2:$RO$15,5,FALSE)&gt;3,HLOOKUP($A276,'Z-scores'!$C$2:$RO$15,5,FALSE)&lt;-3),"",'Total-corrected counts'!G276),"")</f>
        <v/>
      </c>
      <c r="H276" s="14" t="str">
        <f>IFERROR(IF(OR(HLOOKUP($A276,'Z-scores'!$C$2:$RO$15,6,FALSE)&gt;3,HLOOKUP($A276,'Z-scores'!$C$2:$RO$15,6,FALSE)&lt;-3),"",'Total-corrected counts'!H276),"")</f>
        <v/>
      </c>
      <c r="I276" s="14" t="str">
        <f>IFERROR(IF(OR(HLOOKUP($A276,'Z-scores'!$C$2:$RO$15,7,FALSE)&gt;3,HLOOKUP($A276,'Z-scores'!$C$2:$RO$15,7,FALSE)&lt;-3),"",'Total-corrected counts'!I276),"")</f>
        <v/>
      </c>
      <c r="J276" s="14" t="str">
        <f>IFERROR(IF(OR(HLOOKUP($A276,'Z-scores'!$C$2:$RO$15,8,FALSE)&gt;3,HLOOKUP($A276,'Z-scores'!$C$2:$RO$15,8,FALSE)&lt;-3),"",'Total-corrected counts'!J276),"")</f>
        <v/>
      </c>
      <c r="K276" s="14" t="str">
        <f>IFERROR(IF(OR(HLOOKUP($A276,'Z-scores'!$C$2:$RO$15,9,FALSE)&gt;3,HLOOKUP($A276,'Z-scores'!$C$2:$RO$15,9,FALSE)&lt;-3),"",'Total-corrected counts'!K276),"")</f>
        <v/>
      </c>
      <c r="L276" s="14" t="str">
        <f>IFERROR(IF(OR(HLOOKUP($A276,'Z-scores'!$C$2:$RO$15,10,FALSE)&gt;3,HLOOKUP($A276,'Z-scores'!$C$2:$RO$15,10,FALSE)&lt;-3),"",'Total-corrected counts'!L276),"")</f>
        <v/>
      </c>
      <c r="M276" s="14" t="str">
        <f>IFERROR(IF(OR(HLOOKUP($A276,'Z-scores'!$C$2:$RO$15,11,FALSE)&gt;3,HLOOKUP($A276,'Z-scores'!$C$2:$RO$15,11,FALSE)&lt;-3),"",'Total-corrected counts'!M276),"")</f>
        <v/>
      </c>
      <c r="N276" s="14" t="str">
        <f>IFERROR(IF(OR(HLOOKUP($A276,'Z-scores'!$C$2:$RO$15,12,FALSE)&gt;3,HLOOKUP($A276,'Z-scores'!$C$2:$RO$15,12,FALSE)&lt;-3),"",'Total-corrected counts'!N276),"")</f>
        <v/>
      </c>
      <c r="O276" s="14" t="str">
        <f>IFERROR(IF(OR(HLOOKUP($A276,'Z-scores'!$C$2:$RO$15,13,FALSE)&gt;3,HLOOKUP($A276,'Z-scores'!$C$2:$RO$15,13,FALSE)&lt;-3),"",'Total-corrected counts'!O276),"")</f>
        <v/>
      </c>
      <c r="P276" s="14" t="str">
        <f>IFERROR(IF(OR(HLOOKUP($A276,'Z-scores'!$C$2:$RO$15,14,FALSE)&gt;3,HLOOKUP($A276,'Z-scores'!$C$2:$RO$15,14,FALSE)&lt;-3),"",'Total-corrected counts'!P276),"")</f>
        <v/>
      </c>
      <c r="Q276">
        <f t="shared" si="16"/>
        <v>1</v>
      </c>
      <c r="R276">
        <f>SUMIFS(Tabel132[Cluster],Tabel132[ID],'Total-corrected counts Z&lt;3'!A276)</f>
        <v>94</v>
      </c>
      <c r="S276" t="str">
        <f t="shared" si="17"/>
        <v/>
      </c>
      <c r="T276" t="str">
        <f t="shared" si="18"/>
        <v/>
      </c>
      <c r="U276" t="str">
        <f t="shared" si="19"/>
        <v/>
      </c>
    </row>
    <row r="277" spans="1:21" x14ac:dyDescent="0.25">
      <c r="A277">
        <v>284</v>
      </c>
      <c r="B277" t="s">
        <v>668</v>
      </c>
      <c r="C277">
        <v>33900</v>
      </c>
      <c r="D277">
        <v>961</v>
      </c>
      <c r="E277" s="14" t="str">
        <f>IFERROR(IF(OR(HLOOKUP($A277,'Z-scores'!$C$2:$RO$15,3,FALSE)&gt;3,HLOOKUP($A277,'Z-scores'!$C$2:$RO$15,3,FALSE)&lt;-3),"",'Total-corrected counts'!E277),"")</f>
        <v/>
      </c>
      <c r="F277" s="14" t="str">
        <f>IFERROR(IF(OR(HLOOKUP($A277,'Z-scores'!$C$2:$RO$15,4,FALSE)&gt;3,HLOOKUP($A277,'Z-scores'!$C$2:$RO$15,4,FALSE)&lt;-3),"",'Total-corrected counts'!F277),"")</f>
        <v/>
      </c>
      <c r="G277" s="14" t="str">
        <f>IFERROR(IF(OR(HLOOKUP($A277,'Z-scores'!$C$2:$RO$15,5,FALSE)&gt;3,HLOOKUP($A277,'Z-scores'!$C$2:$RO$15,5,FALSE)&lt;-3),"",'Total-corrected counts'!G277),"")</f>
        <v/>
      </c>
      <c r="H277" s="14" t="str">
        <f>IFERROR(IF(OR(HLOOKUP($A277,'Z-scores'!$C$2:$RO$15,6,FALSE)&gt;3,HLOOKUP($A277,'Z-scores'!$C$2:$RO$15,6,FALSE)&lt;-3),"",'Total-corrected counts'!H277),"")</f>
        <v/>
      </c>
      <c r="I277" s="14" t="str">
        <f>IFERROR(IF(OR(HLOOKUP($A277,'Z-scores'!$C$2:$RO$15,7,FALSE)&gt;3,HLOOKUP($A277,'Z-scores'!$C$2:$RO$15,7,FALSE)&lt;-3),"",'Total-corrected counts'!I277),"")</f>
        <v/>
      </c>
      <c r="J277" s="14" t="str">
        <f>IFERROR(IF(OR(HLOOKUP($A277,'Z-scores'!$C$2:$RO$15,8,FALSE)&gt;3,HLOOKUP($A277,'Z-scores'!$C$2:$RO$15,8,FALSE)&lt;-3),"",'Total-corrected counts'!J277),"")</f>
        <v/>
      </c>
      <c r="K277" s="14" t="str">
        <f>IFERROR(IF(OR(HLOOKUP($A277,'Z-scores'!$C$2:$RO$15,9,FALSE)&gt;3,HLOOKUP($A277,'Z-scores'!$C$2:$RO$15,9,FALSE)&lt;-3),"",'Total-corrected counts'!K277),"")</f>
        <v/>
      </c>
      <c r="L277" s="14" t="str">
        <f>IFERROR(IF(OR(HLOOKUP($A277,'Z-scores'!$C$2:$RO$15,10,FALSE)&gt;3,HLOOKUP($A277,'Z-scores'!$C$2:$RO$15,10,FALSE)&lt;-3),"",'Total-corrected counts'!L277),"")</f>
        <v/>
      </c>
      <c r="M277" s="14" t="str">
        <f>IFERROR(IF(OR(HLOOKUP($A277,'Z-scores'!$C$2:$RO$15,11,FALSE)&gt;3,HLOOKUP($A277,'Z-scores'!$C$2:$RO$15,11,FALSE)&lt;-3),"",'Total-corrected counts'!M277),"")</f>
        <v/>
      </c>
      <c r="N277" s="14" t="str">
        <f>IFERROR(IF(OR(HLOOKUP($A277,'Z-scores'!$C$2:$RO$15,12,FALSE)&gt;3,HLOOKUP($A277,'Z-scores'!$C$2:$RO$15,12,FALSE)&lt;-3),"",'Total-corrected counts'!N277),"")</f>
        <v/>
      </c>
      <c r="O277" s="14" t="str">
        <f>IFERROR(IF(OR(HLOOKUP($A277,'Z-scores'!$C$2:$RO$15,13,FALSE)&gt;3,HLOOKUP($A277,'Z-scores'!$C$2:$RO$15,13,FALSE)&lt;-3),"",'Total-corrected counts'!O277),"")</f>
        <v/>
      </c>
      <c r="P277" s="14" t="str">
        <f>IFERROR(IF(OR(HLOOKUP($A277,'Z-scores'!$C$2:$RO$15,14,FALSE)&gt;3,HLOOKUP($A277,'Z-scores'!$C$2:$RO$15,14,FALSE)&lt;-3),"",'Total-corrected counts'!P277),"")</f>
        <v/>
      </c>
      <c r="Q277">
        <f t="shared" si="16"/>
        <v>1</v>
      </c>
      <c r="R277">
        <f>SUMIFS(Tabel132[Cluster],Tabel132[ID],'Total-corrected counts Z&lt;3'!A277)</f>
        <v>43</v>
      </c>
      <c r="S277" t="str">
        <f t="shared" si="17"/>
        <v/>
      </c>
      <c r="T277" t="str">
        <f t="shared" si="18"/>
        <v/>
      </c>
      <c r="U277" t="str">
        <f t="shared" si="19"/>
        <v/>
      </c>
    </row>
    <row r="278" spans="1:21" x14ac:dyDescent="0.25">
      <c r="A278">
        <v>285</v>
      </c>
      <c r="B278" t="s">
        <v>669</v>
      </c>
      <c r="C278">
        <v>104000</v>
      </c>
      <c r="D278">
        <v>871</v>
      </c>
      <c r="E278" s="14" t="str">
        <f>IFERROR(IF(OR(HLOOKUP($A278,'Z-scores'!$C$2:$RO$15,3,FALSE)&gt;3,HLOOKUP($A278,'Z-scores'!$C$2:$RO$15,3,FALSE)&lt;-3),"",'Total-corrected counts'!E278),"")</f>
        <v/>
      </c>
      <c r="F278" s="14" t="str">
        <f>IFERROR(IF(OR(HLOOKUP($A278,'Z-scores'!$C$2:$RO$15,4,FALSE)&gt;3,HLOOKUP($A278,'Z-scores'!$C$2:$RO$15,4,FALSE)&lt;-3),"",'Total-corrected counts'!F278),"")</f>
        <v/>
      </c>
      <c r="G278" s="14" t="str">
        <f>IFERROR(IF(OR(HLOOKUP($A278,'Z-scores'!$C$2:$RO$15,5,FALSE)&gt;3,HLOOKUP($A278,'Z-scores'!$C$2:$RO$15,5,FALSE)&lt;-3),"",'Total-corrected counts'!G278),"")</f>
        <v/>
      </c>
      <c r="H278" s="14" t="str">
        <f>IFERROR(IF(OR(HLOOKUP($A278,'Z-scores'!$C$2:$RO$15,6,FALSE)&gt;3,HLOOKUP($A278,'Z-scores'!$C$2:$RO$15,6,FALSE)&lt;-3),"",'Total-corrected counts'!H278),"")</f>
        <v/>
      </c>
      <c r="I278" s="14" t="str">
        <f>IFERROR(IF(OR(HLOOKUP($A278,'Z-scores'!$C$2:$RO$15,7,FALSE)&gt;3,HLOOKUP($A278,'Z-scores'!$C$2:$RO$15,7,FALSE)&lt;-3),"",'Total-corrected counts'!I278),"")</f>
        <v/>
      </c>
      <c r="J278" s="14" t="str">
        <f>IFERROR(IF(OR(HLOOKUP($A278,'Z-scores'!$C$2:$RO$15,8,FALSE)&gt;3,HLOOKUP($A278,'Z-scores'!$C$2:$RO$15,8,FALSE)&lt;-3),"",'Total-corrected counts'!J278),"")</f>
        <v/>
      </c>
      <c r="K278" s="14" t="str">
        <f>IFERROR(IF(OR(HLOOKUP($A278,'Z-scores'!$C$2:$RO$15,9,FALSE)&gt;3,HLOOKUP($A278,'Z-scores'!$C$2:$RO$15,9,FALSE)&lt;-3),"",'Total-corrected counts'!K278),"")</f>
        <v/>
      </c>
      <c r="L278" s="14" t="str">
        <f>IFERROR(IF(OR(HLOOKUP($A278,'Z-scores'!$C$2:$RO$15,10,FALSE)&gt;3,HLOOKUP($A278,'Z-scores'!$C$2:$RO$15,10,FALSE)&lt;-3),"",'Total-corrected counts'!L278),"")</f>
        <v/>
      </c>
      <c r="M278" s="14" t="str">
        <f>IFERROR(IF(OR(HLOOKUP($A278,'Z-scores'!$C$2:$RO$15,11,FALSE)&gt;3,HLOOKUP($A278,'Z-scores'!$C$2:$RO$15,11,FALSE)&lt;-3),"",'Total-corrected counts'!M278),"")</f>
        <v/>
      </c>
      <c r="N278" s="14" t="str">
        <f>IFERROR(IF(OR(HLOOKUP($A278,'Z-scores'!$C$2:$RO$15,12,FALSE)&gt;3,HLOOKUP($A278,'Z-scores'!$C$2:$RO$15,12,FALSE)&lt;-3),"",'Total-corrected counts'!N278),"")</f>
        <v/>
      </c>
      <c r="O278" s="14" t="str">
        <f>IFERROR(IF(OR(HLOOKUP($A278,'Z-scores'!$C$2:$RO$15,13,FALSE)&gt;3,HLOOKUP($A278,'Z-scores'!$C$2:$RO$15,13,FALSE)&lt;-3),"",'Total-corrected counts'!O278),"")</f>
        <v/>
      </c>
      <c r="P278" s="14" t="str">
        <f>IFERROR(IF(OR(HLOOKUP($A278,'Z-scores'!$C$2:$RO$15,14,FALSE)&gt;3,HLOOKUP($A278,'Z-scores'!$C$2:$RO$15,14,FALSE)&lt;-3),"",'Total-corrected counts'!P278),"")</f>
        <v/>
      </c>
      <c r="Q278">
        <f t="shared" si="16"/>
        <v>1</v>
      </c>
      <c r="R278">
        <f>SUMIFS(Tabel132[Cluster],Tabel132[ID],'Total-corrected counts Z&lt;3'!A278)</f>
        <v>0</v>
      </c>
      <c r="S278" t="str">
        <f t="shared" si="17"/>
        <v/>
      </c>
      <c r="T278" t="str">
        <f t="shared" si="18"/>
        <v/>
      </c>
      <c r="U278" t="str">
        <f t="shared" si="19"/>
        <v/>
      </c>
    </row>
    <row r="279" spans="1:21" x14ac:dyDescent="0.25">
      <c r="A279">
        <v>286</v>
      </c>
      <c r="B279" t="s">
        <v>670</v>
      </c>
      <c r="C279">
        <v>73700</v>
      </c>
      <c r="D279">
        <v>141</v>
      </c>
      <c r="E279" s="14">
        <f>IFERROR(IF(OR(HLOOKUP($A279,'Z-scores'!$C$2:$RO$15,3,FALSE)&gt;3,HLOOKUP($A279,'Z-scores'!$C$2:$RO$15,3,FALSE)&lt;-3),"",'Total-corrected counts'!E279),"")</f>
        <v>0</v>
      </c>
      <c r="F279" s="14">
        <f>IFERROR(IF(OR(HLOOKUP($A279,'Z-scores'!$C$2:$RO$15,4,FALSE)&gt;3,HLOOKUP($A279,'Z-scores'!$C$2:$RO$15,4,FALSE)&lt;-3),"",'Total-corrected counts'!F279),"")</f>
        <v>0</v>
      </c>
      <c r="G279" s="14">
        <f>IFERROR(IF(OR(HLOOKUP($A279,'Z-scores'!$C$2:$RO$15,5,FALSE)&gt;3,HLOOKUP($A279,'Z-scores'!$C$2:$RO$15,5,FALSE)&lt;-3),"",'Total-corrected counts'!G279),"")</f>
        <v>0</v>
      </c>
      <c r="H279" s="14">
        <f>IFERROR(IF(OR(HLOOKUP($A279,'Z-scores'!$C$2:$RO$15,6,FALSE)&gt;3,HLOOKUP($A279,'Z-scores'!$C$2:$RO$15,6,FALSE)&lt;-3),"",'Total-corrected counts'!H279),"")</f>
        <v>0</v>
      </c>
      <c r="I279" s="14" t="str">
        <f>IFERROR(IF(OR(HLOOKUP($A279,'Z-scores'!$C$2:$RO$15,7,FALSE)&gt;3,HLOOKUP($A279,'Z-scores'!$C$2:$RO$15,7,FALSE)&lt;-3),"",'Total-corrected counts'!I279),"")</f>
        <v/>
      </c>
      <c r="J279" s="14">
        <f>IFERROR(IF(OR(HLOOKUP($A279,'Z-scores'!$C$2:$RO$15,8,FALSE)&gt;3,HLOOKUP($A279,'Z-scores'!$C$2:$RO$15,8,FALSE)&lt;-3),"",'Total-corrected counts'!J279),"")</f>
        <v>0</v>
      </c>
      <c r="K279" s="14">
        <f>IFERROR(IF(OR(HLOOKUP($A279,'Z-scores'!$C$2:$RO$15,9,FALSE)&gt;3,HLOOKUP($A279,'Z-scores'!$C$2:$RO$15,9,FALSE)&lt;-3),"",'Total-corrected counts'!K279),"")</f>
        <v>0</v>
      </c>
      <c r="L279" s="14">
        <f>IFERROR(IF(OR(HLOOKUP($A279,'Z-scores'!$C$2:$RO$15,10,FALSE)&gt;3,HLOOKUP($A279,'Z-scores'!$C$2:$RO$15,10,FALSE)&lt;-3),"",'Total-corrected counts'!L279),"")</f>
        <v>0</v>
      </c>
      <c r="M279" s="14">
        <f>IFERROR(IF(OR(HLOOKUP($A279,'Z-scores'!$C$2:$RO$15,11,FALSE)&gt;3,HLOOKUP($A279,'Z-scores'!$C$2:$RO$15,11,FALSE)&lt;-3),"",'Total-corrected counts'!M279),"")</f>
        <v>0</v>
      </c>
      <c r="N279" s="14">
        <f>IFERROR(IF(OR(HLOOKUP($A279,'Z-scores'!$C$2:$RO$15,12,FALSE)&gt;3,HLOOKUP($A279,'Z-scores'!$C$2:$RO$15,12,FALSE)&lt;-3),"",'Total-corrected counts'!N279),"")</f>
        <v>0</v>
      </c>
      <c r="O279" s="14">
        <f>IFERROR(IF(OR(HLOOKUP($A279,'Z-scores'!$C$2:$RO$15,13,FALSE)&gt;3,HLOOKUP($A279,'Z-scores'!$C$2:$RO$15,13,FALSE)&lt;-3),"",'Total-corrected counts'!O279),"")</f>
        <v>0</v>
      </c>
      <c r="P279" s="14">
        <f>IFERROR(IF(OR(HLOOKUP($A279,'Z-scores'!$C$2:$RO$15,14,FALSE)&gt;3,HLOOKUP($A279,'Z-scores'!$C$2:$RO$15,14,FALSE)&lt;-3),"",'Total-corrected counts'!P279),"")</f>
        <v>0</v>
      </c>
      <c r="Q279">
        <f t="shared" si="16"/>
        <v>0</v>
      </c>
      <c r="R279">
        <f>SUMIFS(Tabel132[Cluster],Tabel132[ID],'Total-corrected counts Z&lt;3'!A279)</f>
        <v>83</v>
      </c>
      <c r="S279" t="str">
        <f t="shared" si="17"/>
        <v/>
      </c>
      <c r="T279">
        <f t="shared" si="18"/>
        <v>0</v>
      </c>
      <c r="U279">
        <f t="shared" si="19"/>
        <v>0</v>
      </c>
    </row>
    <row r="280" spans="1:21" x14ac:dyDescent="0.25">
      <c r="A280">
        <v>287</v>
      </c>
      <c r="B280" t="s">
        <v>117</v>
      </c>
      <c r="C280">
        <v>54600</v>
      </c>
      <c r="D280">
        <v>809</v>
      </c>
      <c r="E280" s="14">
        <f>IFERROR(IF(OR(HLOOKUP($A280,'Z-scores'!$C$2:$RO$15,3,FALSE)&gt;3,HLOOKUP($A280,'Z-scores'!$C$2:$RO$15,3,FALSE)&lt;-3),"",'Total-corrected counts'!E280),"")</f>
        <v>0</v>
      </c>
      <c r="F280" s="14">
        <f>IFERROR(IF(OR(HLOOKUP($A280,'Z-scores'!$C$2:$RO$15,4,FALSE)&gt;3,HLOOKUP($A280,'Z-scores'!$C$2:$RO$15,4,FALSE)&lt;-3),"",'Total-corrected counts'!F280),"")</f>
        <v>0</v>
      </c>
      <c r="G280" s="14">
        <f>IFERROR(IF(OR(HLOOKUP($A280,'Z-scores'!$C$2:$RO$15,5,FALSE)&gt;3,HLOOKUP($A280,'Z-scores'!$C$2:$RO$15,5,FALSE)&lt;-3),"",'Total-corrected counts'!G280),"")</f>
        <v>0</v>
      </c>
      <c r="H280" s="14">
        <f>IFERROR(IF(OR(HLOOKUP($A280,'Z-scores'!$C$2:$RO$15,6,FALSE)&gt;3,HLOOKUP($A280,'Z-scores'!$C$2:$RO$15,6,FALSE)&lt;-3),"",'Total-corrected counts'!H280),"")</f>
        <v>0.23652620824835557</v>
      </c>
      <c r="I280" s="14">
        <f>IFERROR(IF(OR(HLOOKUP($A280,'Z-scores'!$C$2:$RO$15,7,FALSE)&gt;3,HLOOKUP($A280,'Z-scores'!$C$2:$RO$15,7,FALSE)&lt;-3),"",'Total-corrected counts'!I280),"")</f>
        <v>0</v>
      </c>
      <c r="J280" s="14">
        <f>IFERROR(IF(OR(HLOOKUP($A280,'Z-scores'!$C$2:$RO$15,8,FALSE)&gt;3,HLOOKUP($A280,'Z-scores'!$C$2:$RO$15,8,FALSE)&lt;-3),"",'Total-corrected counts'!J280),"")</f>
        <v>0</v>
      </c>
      <c r="K280" s="14">
        <f>IFERROR(IF(OR(HLOOKUP($A280,'Z-scores'!$C$2:$RO$15,9,FALSE)&gt;3,HLOOKUP($A280,'Z-scores'!$C$2:$RO$15,9,FALSE)&lt;-3),"",'Total-corrected counts'!K280),"")</f>
        <v>0</v>
      </c>
      <c r="L280" s="14">
        <f>IFERROR(IF(OR(HLOOKUP($A280,'Z-scores'!$C$2:$RO$15,10,FALSE)&gt;3,HLOOKUP($A280,'Z-scores'!$C$2:$RO$15,10,FALSE)&lt;-3),"",'Total-corrected counts'!L280),"")</f>
        <v>0</v>
      </c>
      <c r="M280" s="14">
        <f>IFERROR(IF(OR(HLOOKUP($A280,'Z-scores'!$C$2:$RO$15,11,FALSE)&gt;3,HLOOKUP($A280,'Z-scores'!$C$2:$RO$15,11,FALSE)&lt;-3),"",'Total-corrected counts'!M280),"")</f>
        <v>0</v>
      </c>
      <c r="N280" s="14">
        <f>IFERROR(IF(OR(HLOOKUP($A280,'Z-scores'!$C$2:$RO$15,12,FALSE)&gt;3,HLOOKUP($A280,'Z-scores'!$C$2:$RO$15,12,FALSE)&lt;-3),"",'Total-corrected counts'!N280),"")</f>
        <v>0</v>
      </c>
      <c r="O280" s="14">
        <f>IFERROR(IF(OR(HLOOKUP($A280,'Z-scores'!$C$2:$RO$15,13,FALSE)&gt;3,HLOOKUP($A280,'Z-scores'!$C$2:$RO$15,13,FALSE)&lt;-3),"",'Total-corrected counts'!O280),"")</f>
        <v>0.19696578891832953</v>
      </c>
      <c r="P280" s="14">
        <f>IFERROR(IF(OR(HLOOKUP($A280,'Z-scores'!$C$2:$RO$15,14,FALSE)&gt;3,HLOOKUP($A280,'Z-scores'!$C$2:$RO$15,14,FALSE)&lt;-3),"",'Total-corrected counts'!P280),"")</f>
        <v>4.5570626268002679E-2</v>
      </c>
      <c r="Q280">
        <f t="shared" si="16"/>
        <v>1</v>
      </c>
      <c r="R280">
        <f>SUMIFS(Tabel132[Cluster],Tabel132[ID],'Total-corrected counts Z&lt;3'!A280)</f>
        <v>75</v>
      </c>
      <c r="S280">
        <f t="shared" si="17"/>
        <v>0.78046681948634311</v>
      </c>
      <c r="T280">
        <f t="shared" si="18"/>
        <v>3.3789458321193656E-2</v>
      </c>
      <c r="U280">
        <f t="shared" si="19"/>
        <v>4.8507283037266438E-2</v>
      </c>
    </row>
    <row r="281" spans="1:21" x14ac:dyDescent="0.25">
      <c r="A281">
        <v>288</v>
      </c>
      <c r="B281" t="s">
        <v>118</v>
      </c>
      <c r="C281">
        <v>22900</v>
      </c>
      <c r="D281">
        <v>746</v>
      </c>
      <c r="E281" s="14">
        <f>IFERROR(IF(OR(HLOOKUP($A281,'Z-scores'!$C$2:$RO$15,3,FALSE)&gt;3,HLOOKUP($A281,'Z-scores'!$C$2:$RO$15,3,FALSE)&lt;-3),"",'Total-corrected counts'!E281),"")</f>
        <v>2.5448722567090498</v>
      </c>
      <c r="F281" s="14">
        <f>IFERROR(IF(OR(HLOOKUP($A281,'Z-scores'!$C$2:$RO$15,4,FALSE)&gt;3,HLOOKUP($A281,'Z-scores'!$C$2:$RO$15,4,FALSE)&lt;-3),"",'Total-corrected counts'!F281),"")</f>
        <v>5.48278503157833</v>
      </c>
      <c r="G281" s="14">
        <f>IFERROR(IF(OR(HLOOKUP($A281,'Z-scores'!$C$2:$RO$15,5,FALSE)&gt;3,HLOOKUP($A281,'Z-scores'!$C$2:$RO$15,5,FALSE)&lt;-3),"",'Total-corrected counts'!G281),"")</f>
        <v>5.2321895731211887</v>
      </c>
      <c r="H281" s="14">
        <f>IFERROR(IF(OR(HLOOKUP($A281,'Z-scores'!$C$2:$RO$15,6,FALSE)&gt;3,HLOOKUP($A281,'Z-scores'!$C$2:$RO$15,6,FALSE)&lt;-3),"",'Total-corrected counts'!H281),"")</f>
        <v>4.4253290575498783</v>
      </c>
      <c r="I281" s="14">
        <f>IFERROR(IF(OR(HLOOKUP($A281,'Z-scores'!$C$2:$RO$15,7,FALSE)&gt;3,HLOOKUP($A281,'Z-scores'!$C$2:$RO$15,7,FALSE)&lt;-3),"",'Total-corrected counts'!I281),"")</f>
        <v>2.6628433496103741</v>
      </c>
      <c r="J281" s="14">
        <f>IFERROR(IF(OR(HLOOKUP($A281,'Z-scores'!$C$2:$RO$15,8,FALSE)&gt;3,HLOOKUP($A281,'Z-scores'!$C$2:$RO$15,8,FALSE)&lt;-3),"",'Total-corrected counts'!J281),"")</f>
        <v>4.1711202064704507</v>
      </c>
      <c r="K281" s="14">
        <f>IFERROR(IF(OR(HLOOKUP($A281,'Z-scores'!$C$2:$RO$15,9,FALSE)&gt;3,HLOOKUP($A281,'Z-scores'!$C$2:$RO$15,9,FALSE)&lt;-3),"",'Total-corrected counts'!K281),"")</f>
        <v>1.9211183168743406</v>
      </c>
      <c r="L281" s="14">
        <f>IFERROR(IF(OR(HLOOKUP($A281,'Z-scores'!$C$2:$RO$15,10,FALSE)&gt;3,HLOOKUP($A281,'Z-scores'!$C$2:$RO$15,10,FALSE)&lt;-3),"",'Total-corrected counts'!L281),"")</f>
        <v>6.0667748339699079</v>
      </c>
      <c r="M281" s="14">
        <f>IFERROR(IF(OR(HLOOKUP($A281,'Z-scores'!$C$2:$RO$15,11,FALSE)&gt;3,HLOOKUP($A281,'Z-scores'!$C$2:$RO$15,11,FALSE)&lt;-3),"",'Total-corrected counts'!M281),"")</f>
        <v>3.0257247939747187</v>
      </c>
      <c r="N281" s="14">
        <f>IFERROR(IF(OR(HLOOKUP($A281,'Z-scores'!$C$2:$RO$15,12,FALSE)&gt;3,HLOOKUP($A281,'Z-scores'!$C$2:$RO$15,12,FALSE)&lt;-3),"",'Total-corrected counts'!N281),"")</f>
        <v>4.8152037497118556</v>
      </c>
      <c r="O281" s="14">
        <f>IFERROR(IF(OR(HLOOKUP($A281,'Z-scores'!$C$2:$RO$15,13,FALSE)&gt;3,HLOOKUP($A281,'Z-scores'!$C$2:$RO$15,13,FALSE)&lt;-3),"",'Total-corrected counts'!O281),"")</f>
        <v>1.4162778155556077</v>
      </c>
      <c r="P281" s="14">
        <f>IFERROR(IF(OR(HLOOKUP($A281,'Z-scores'!$C$2:$RO$15,14,FALSE)&gt;3,HLOOKUP($A281,'Z-scores'!$C$2:$RO$15,14,FALSE)&lt;-3),"",'Total-corrected counts'!P281),"")</f>
        <v>7.7287782150532536</v>
      </c>
      <c r="Q281">
        <f t="shared" si="16"/>
        <v>1</v>
      </c>
      <c r="R281">
        <f>SUMIFS(Tabel132[Cluster],Tabel132[ID],'Total-corrected counts Z&lt;3'!A281)</f>
        <v>29</v>
      </c>
      <c r="S281">
        <f t="shared" si="17"/>
        <v>0.47289136107824037</v>
      </c>
      <c r="T281">
        <f t="shared" si="18"/>
        <v>3.7771796845590875</v>
      </c>
      <c r="U281">
        <f t="shared" si="19"/>
        <v>4.6105518816530688</v>
      </c>
    </row>
    <row r="282" spans="1:21" x14ac:dyDescent="0.25">
      <c r="A282">
        <v>289</v>
      </c>
      <c r="B282" t="s">
        <v>119</v>
      </c>
      <c r="C282">
        <v>28400</v>
      </c>
      <c r="D282">
        <v>541</v>
      </c>
      <c r="E282" s="14">
        <f>IFERROR(IF(OR(HLOOKUP($A282,'Z-scores'!$C$2:$RO$15,3,FALSE)&gt;3,HLOOKUP($A282,'Z-scores'!$C$2:$RO$15,3,FALSE)&lt;-3),"",'Total-corrected counts'!E282),"")</f>
        <v>3.8928411232764009</v>
      </c>
      <c r="F282" s="14">
        <f>IFERROR(IF(OR(HLOOKUP($A282,'Z-scores'!$C$2:$RO$15,4,FALSE)&gt;3,HLOOKUP($A282,'Z-scores'!$C$2:$RO$15,4,FALSE)&lt;-3),"",'Total-corrected counts'!F282),"")</f>
        <v>3.0552924221772377</v>
      </c>
      <c r="G282" s="14">
        <f>IFERROR(IF(OR(HLOOKUP($A282,'Z-scores'!$C$2:$RO$15,5,FALSE)&gt;3,HLOOKUP($A282,'Z-scores'!$C$2:$RO$15,5,FALSE)&lt;-3),"",'Total-corrected counts'!G282),"")</f>
        <v>14.660845186117735</v>
      </c>
      <c r="H282" s="14">
        <f>IFERROR(IF(OR(HLOOKUP($A282,'Z-scores'!$C$2:$RO$15,6,FALSE)&gt;3,HLOOKUP($A282,'Z-scores'!$C$2:$RO$15,6,FALSE)&lt;-3),"",'Total-corrected counts'!H282),"")</f>
        <v>17.762355251682958</v>
      </c>
      <c r="I282" s="14">
        <f>IFERROR(IF(OR(HLOOKUP($A282,'Z-scores'!$C$2:$RO$15,7,FALSE)&gt;3,HLOOKUP($A282,'Z-scores'!$C$2:$RO$15,7,FALSE)&lt;-3),"",'Total-corrected counts'!I282),"")</f>
        <v>26.72705732386709</v>
      </c>
      <c r="J282" s="14">
        <f>IFERROR(IF(OR(HLOOKUP($A282,'Z-scores'!$C$2:$RO$15,8,FALSE)&gt;3,HLOOKUP($A282,'Z-scores'!$C$2:$RO$15,8,FALSE)&lt;-3),"",'Total-corrected counts'!J282),"")</f>
        <v>10.884016788758831</v>
      </c>
      <c r="K282" s="14">
        <f>IFERROR(IF(OR(HLOOKUP($A282,'Z-scores'!$C$2:$RO$15,9,FALSE)&gt;3,HLOOKUP($A282,'Z-scores'!$C$2:$RO$15,9,FALSE)&lt;-3),"",'Total-corrected counts'!K282),"")</f>
        <v>3.6444744540704397</v>
      </c>
      <c r="L282" s="14">
        <f>IFERROR(IF(OR(HLOOKUP($A282,'Z-scores'!$C$2:$RO$15,10,FALSE)&gt;3,HLOOKUP($A282,'Z-scores'!$C$2:$RO$15,10,FALSE)&lt;-3),"",'Total-corrected counts'!L282),"")</f>
        <v>10.359874633423695</v>
      </c>
      <c r="M282" s="14">
        <f>IFERROR(IF(OR(HLOOKUP($A282,'Z-scores'!$C$2:$RO$15,11,FALSE)&gt;3,HLOOKUP($A282,'Z-scores'!$C$2:$RO$15,11,FALSE)&lt;-3),"",'Total-corrected counts'!M282),"")</f>
        <v>10.058490531321363</v>
      </c>
      <c r="N282" s="14">
        <f>IFERROR(IF(OR(HLOOKUP($A282,'Z-scores'!$C$2:$RO$15,12,FALSE)&gt;3,HLOOKUP($A282,'Z-scores'!$C$2:$RO$15,12,FALSE)&lt;-3),"",'Total-corrected counts'!N282),"")</f>
        <v>11.013497938170735</v>
      </c>
      <c r="O282" s="14">
        <f>IFERROR(IF(OR(HLOOKUP($A282,'Z-scores'!$C$2:$RO$15,13,FALSE)&gt;3,HLOOKUP($A282,'Z-scores'!$C$2:$RO$15,13,FALSE)&lt;-3),"",'Total-corrected counts'!O282),"")</f>
        <v>4.6802823176307831</v>
      </c>
      <c r="P282" s="14">
        <f>IFERROR(IF(OR(HLOOKUP($A282,'Z-scores'!$C$2:$RO$15,14,FALSE)&gt;3,HLOOKUP($A282,'Z-scores'!$C$2:$RO$15,14,FALSE)&lt;-3),"",'Total-corrected counts'!P282),"")</f>
        <v>4.9398558874514906</v>
      </c>
      <c r="Q282">
        <f t="shared" si="16"/>
        <v>1</v>
      </c>
      <c r="R282">
        <f>SUMIFS(Tabel132[Cluster],Tabel132[ID],'Total-corrected counts Z&lt;3'!A282)</f>
        <v>36</v>
      </c>
      <c r="S282">
        <f t="shared" si="17"/>
        <v>0.44788691998987384</v>
      </c>
      <c r="T282">
        <f t="shared" si="18"/>
        <v>11.518126078564382</v>
      </c>
      <c r="U282">
        <f t="shared" si="19"/>
        <v>8.210400261599613</v>
      </c>
    </row>
    <row r="283" spans="1:21" x14ac:dyDescent="0.25">
      <c r="A283">
        <v>290</v>
      </c>
      <c r="B283" t="s">
        <v>671</v>
      </c>
      <c r="C283">
        <v>77200</v>
      </c>
      <c r="D283">
        <v>1097</v>
      </c>
      <c r="E283" s="14" t="str">
        <f>IFERROR(IF(OR(HLOOKUP($A283,'Z-scores'!$C$2:$RO$15,3,FALSE)&gt;3,HLOOKUP($A283,'Z-scores'!$C$2:$RO$15,3,FALSE)&lt;-3),"",'Total-corrected counts'!E283),"")</f>
        <v/>
      </c>
      <c r="F283" s="14" t="str">
        <f>IFERROR(IF(OR(HLOOKUP($A283,'Z-scores'!$C$2:$RO$15,4,FALSE)&gt;3,HLOOKUP($A283,'Z-scores'!$C$2:$RO$15,4,FALSE)&lt;-3),"",'Total-corrected counts'!F283),"")</f>
        <v/>
      </c>
      <c r="G283" s="14" t="str">
        <f>IFERROR(IF(OR(HLOOKUP($A283,'Z-scores'!$C$2:$RO$15,5,FALSE)&gt;3,HLOOKUP($A283,'Z-scores'!$C$2:$RO$15,5,FALSE)&lt;-3),"",'Total-corrected counts'!G283),"")</f>
        <v/>
      </c>
      <c r="H283" s="14" t="str">
        <f>IFERROR(IF(OR(HLOOKUP($A283,'Z-scores'!$C$2:$RO$15,6,FALSE)&gt;3,HLOOKUP($A283,'Z-scores'!$C$2:$RO$15,6,FALSE)&lt;-3),"",'Total-corrected counts'!H283),"")</f>
        <v/>
      </c>
      <c r="I283" s="14" t="str">
        <f>IFERROR(IF(OR(HLOOKUP($A283,'Z-scores'!$C$2:$RO$15,7,FALSE)&gt;3,HLOOKUP($A283,'Z-scores'!$C$2:$RO$15,7,FALSE)&lt;-3),"",'Total-corrected counts'!I283),"")</f>
        <v/>
      </c>
      <c r="J283" s="14" t="str">
        <f>IFERROR(IF(OR(HLOOKUP($A283,'Z-scores'!$C$2:$RO$15,8,FALSE)&gt;3,HLOOKUP($A283,'Z-scores'!$C$2:$RO$15,8,FALSE)&lt;-3),"",'Total-corrected counts'!J283),"")</f>
        <v/>
      </c>
      <c r="K283" s="14" t="str">
        <f>IFERROR(IF(OR(HLOOKUP($A283,'Z-scores'!$C$2:$RO$15,9,FALSE)&gt;3,HLOOKUP($A283,'Z-scores'!$C$2:$RO$15,9,FALSE)&lt;-3),"",'Total-corrected counts'!K283),"")</f>
        <v/>
      </c>
      <c r="L283" s="14" t="str">
        <f>IFERROR(IF(OR(HLOOKUP($A283,'Z-scores'!$C$2:$RO$15,10,FALSE)&gt;3,HLOOKUP($A283,'Z-scores'!$C$2:$RO$15,10,FALSE)&lt;-3),"",'Total-corrected counts'!L283),"")</f>
        <v/>
      </c>
      <c r="M283" s="14" t="str">
        <f>IFERROR(IF(OR(HLOOKUP($A283,'Z-scores'!$C$2:$RO$15,11,FALSE)&gt;3,HLOOKUP($A283,'Z-scores'!$C$2:$RO$15,11,FALSE)&lt;-3),"",'Total-corrected counts'!M283),"")</f>
        <v/>
      </c>
      <c r="N283" s="14" t="str">
        <f>IFERROR(IF(OR(HLOOKUP($A283,'Z-scores'!$C$2:$RO$15,12,FALSE)&gt;3,HLOOKUP($A283,'Z-scores'!$C$2:$RO$15,12,FALSE)&lt;-3),"",'Total-corrected counts'!N283),"")</f>
        <v/>
      </c>
      <c r="O283" s="14" t="str">
        <f>IFERROR(IF(OR(HLOOKUP($A283,'Z-scores'!$C$2:$RO$15,13,FALSE)&gt;3,HLOOKUP($A283,'Z-scores'!$C$2:$RO$15,13,FALSE)&lt;-3),"",'Total-corrected counts'!O283),"")</f>
        <v/>
      </c>
      <c r="P283" s="14" t="str">
        <f>IFERROR(IF(OR(HLOOKUP($A283,'Z-scores'!$C$2:$RO$15,14,FALSE)&gt;3,HLOOKUP($A283,'Z-scores'!$C$2:$RO$15,14,FALSE)&lt;-3),"",'Total-corrected counts'!P283),"")</f>
        <v/>
      </c>
      <c r="Q283">
        <f t="shared" si="16"/>
        <v>1</v>
      </c>
      <c r="R283">
        <f>SUMIFS(Tabel132[Cluster],Tabel132[ID],'Total-corrected counts Z&lt;3'!A283)</f>
        <v>85</v>
      </c>
      <c r="S283" t="str">
        <f t="shared" si="17"/>
        <v/>
      </c>
      <c r="T283" t="str">
        <f t="shared" si="18"/>
        <v/>
      </c>
      <c r="U283" t="str">
        <f t="shared" si="19"/>
        <v/>
      </c>
    </row>
    <row r="284" spans="1:21" x14ac:dyDescent="0.25">
      <c r="A284">
        <v>291</v>
      </c>
      <c r="B284" t="s">
        <v>672</v>
      </c>
      <c r="C284">
        <v>34000</v>
      </c>
      <c r="D284">
        <v>961</v>
      </c>
      <c r="E284" s="14" t="str">
        <f>IFERROR(IF(OR(HLOOKUP($A284,'Z-scores'!$C$2:$RO$15,3,FALSE)&gt;3,HLOOKUP($A284,'Z-scores'!$C$2:$RO$15,3,FALSE)&lt;-3),"",'Total-corrected counts'!E284),"")</f>
        <v/>
      </c>
      <c r="F284" s="14" t="str">
        <f>IFERROR(IF(OR(HLOOKUP($A284,'Z-scores'!$C$2:$RO$15,4,FALSE)&gt;3,HLOOKUP($A284,'Z-scores'!$C$2:$RO$15,4,FALSE)&lt;-3),"",'Total-corrected counts'!F284),"")</f>
        <v/>
      </c>
      <c r="G284" s="14" t="str">
        <f>IFERROR(IF(OR(HLOOKUP($A284,'Z-scores'!$C$2:$RO$15,5,FALSE)&gt;3,HLOOKUP($A284,'Z-scores'!$C$2:$RO$15,5,FALSE)&lt;-3),"",'Total-corrected counts'!G284),"")</f>
        <v/>
      </c>
      <c r="H284" s="14" t="str">
        <f>IFERROR(IF(OR(HLOOKUP($A284,'Z-scores'!$C$2:$RO$15,6,FALSE)&gt;3,HLOOKUP($A284,'Z-scores'!$C$2:$RO$15,6,FALSE)&lt;-3),"",'Total-corrected counts'!H284),"")</f>
        <v/>
      </c>
      <c r="I284" s="14" t="str">
        <f>IFERROR(IF(OR(HLOOKUP($A284,'Z-scores'!$C$2:$RO$15,7,FALSE)&gt;3,HLOOKUP($A284,'Z-scores'!$C$2:$RO$15,7,FALSE)&lt;-3),"",'Total-corrected counts'!I284),"")</f>
        <v/>
      </c>
      <c r="J284" s="14" t="str">
        <f>IFERROR(IF(OR(HLOOKUP($A284,'Z-scores'!$C$2:$RO$15,8,FALSE)&gt;3,HLOOKUP($A284,'Z-scores'!$C$2:$RO$15,8,FALSE)&lt;-3),"",'Total-corrected counts'!J284),"")</f>
        <v/>
      </c>
      <c r="K284" s="14" t="str">
        <f>IFERROR(IF(OR(HLOOKUP($A284,'Z-scores'!$C$2:$RO$15,9,FALSE)&gt;3,HLOOKUP($A284,'Z-scores'!$C$2:$RO$15,9,FALSE)&lt;-3),"",'Total-corrected counts'!K284),"")</f>
        <v/>
      </c>
      <c r="L284" s="14" t="str">
        <f>IFERROR(IF(OR(HLOOKUP($A284,'Z-scores'!$C$2:$RO$15,10,FALSE)&gt;3,HLOOKUP($A284,'Z-scores'!$C$2:$RO$15,10,FALSE)&lt;-3),"",'Total-corrected counts'!L284),"")</f>
        <v/>
      </c>
      <c r="M284" s="14" t="str">
        <f>IFERROR(IF(OR(HLOOKUP($A284,'Z-scores'!$C$2:$RO$15,11,FALSE)&gt;3,HLOOKUP($A284,'Z-scores'!$C$2:$RO$15,11,FALSE)&lt;-3),"",'Total-corrected counts'!M284),"")</f>
        <v/>
      </c>
      <c r="N284" s="14" t="str">
        <f>IFERROR(IF(OR(HLOOKUP($A284,'Z-scores'!$C$2:$RO$15,12,FALSE)&gt;3,HLOOKUP($A284,'Z-scores'!$C$2:$RO$15,12,FALSE)&lt;-3),"",'Total-corrected counts'!N284),"")</f>
        <v/>
      </c>
      <c r="O284" s="14" t="str">
        <f>IFERROR(IF(OR(HLOOKUP($A284,'Z-scores'!$C$2:$RO$15,13,FALSE)&gt;3,HLOOKUP($A284,'Z-scores'!$C$2:$RO$15,13,FALSE)&lt;-3),"",'Total-corrected counts'!O284),"")</f>
        <v/>
      </c>
      <c r="P284" s="14" t="str">
        <f>IFERROR(IF(OR(HLOOKUP($A284,'Z-scores'!$C$2:$RO$15,14,FALSE)&gt;3,HLOOKUP($A284,'Z-scores'!$C$2:$RO$15,14,FALSE)&lt;-3),"",'Total-corrected counts'!P284),"")</f>
        <v/>
      </c>
      <c r="Q284">
        <f t="shared" si="16"/>
        <v>1</v>
      </c>
      <c r="R284">
        <f>SUMIFS(Tabel132[Cluster],Tabel132[ID],'Total-corrected counts Z&lt;3'!A284)</f>
        <v>43</v>
      </c>
      <c r="S284" t="str">
        <f t="shared" si="17"/>
        <v/>
      </c>
      <c r="T284" t="str">
        <f t="shared" si="18"/>
        <v/>
      </c>
      <c r="U284" t="str">
        <f t="shared" si="19"/>
        <v/>
      </c>
    </row>
    <row r="285" spans="1:21" x14ac:dyDescent="0.25">
      <c r="A285">
        <v>292</v>
      </c>
      <c r="B285" t="s">
        <v>120</v>
      </c>
      <c r="C285">
        <v>50200</v>
      </c>
      <c r="D285">
        <v>278</v>
      </c>
      <c r="E285" s="14">
        <f>IFERROR(IF(OR(HLOOKUP($A285,'Z-scores'!$C$2:$RO$15,3,FALSE)&gt;3,HLOOKUP($A285,'Z-scores'!$C$2:$RO$15,3,FALSE)&lt;-3),"",'Total-corrected counts'!E285),"")</f>
        <v>0.10458379137160481</v>
      </c>
      <c r="F285" s="14">
        <f>IFERROR(IF(OR(HLOOKUP($A285,'Z-scores'!$C$2:$RO$15,4,FALSE)&gt;3,HLOOKUP($A285,'Z-scores'!$C$2:$RO$15,4,FALSE)&lt;-3),"",'Total-corrected counts'!F285),"")</f>
        <v>2.7902213901161987E-2</v>
      </c>
      <c r="G285" s="14">
        <f>IFERROR(IF(OR(HLOOKUP($A285,'Z-scores'!$C$2:$RO$15,5,FALSE)&gt;3,HLOOKUP($A285,'Z-scores'!$C$2:$RO$15,5,FALSE)&lt;-3),"",'Total-corrected counts'!G285),"")</f>
        <v>7.1429209189367765E-2</v>
      </c>
      <c r="H285" s="14">
        <f>IFERROR(IF(OR(HLOOKUP($A285,'Z-scores'!$C$2:$RO$15,6,FALSE)&gt;3,HLOOKUP($A285,'Z-scores'!$C$2:$RO$15,6,FALSE)&lt;-3),"",'Total-corrected counts'!H285),"")</f>
        <v>9.9188409910600711E-2</v>
      </c>
      <c r="I285" s="14">
        <f>IFERROR(IF(OR(HLOOKUP($A285,'Z-scores'!$C$2:$RO$15,7,FALSE)&gt;3,HLOOKUP($A285,'Z-scores'!$C$2:$RO$15,7,FALSE)&lt;-3),"",'Total-corrected counts'!I285),"")</f>
        <v>0.53010307422799119</v>
      </c>
      <c r="J285" s="14">
        <f>IFERROR(IF(OR(HLOOKUP($A285,'Z-scores'!$C$2:$RO$15,8,FALSE)&gt;3,HLOOKUP($A285,'Z-scores'!$C$2:$RO$15,8,FALSE)&lt;-3),"",'Total-corrected counts'!J285),"")</f>
        <v>0</v>
      </c>
      <c r="K285" s="14">
        <f>IFERROR(IF(OR(HLOOKUP($A285,'Z-scores'!$C$2:$RO$15,9,FALSE)&gt;3,HLOOKUP($A285,'Z-scores'!$C$2:$RO$15,9,FALSE)&lt;-3),"",'Total-corrected counts'!K285),"")</f>
        <v>0.15538456974718928</v>
      </c>
      <c r="L285" s="14">
        <f>IFERROR(IF(OR(HLOOKUP($A285,'Z-scores'!$C$2:$RO$15,10,FALSE)&gt;3,HLOOKUP($A285,'Z-scores'!$C$2:$RO$15,10,FALSE)&lt;-3),"",'Total-corrected counts'!L285),"")</f>
        <v>4.0310796239002709E-2</v>
      </c>
      <c r="M285" s="14">
        <f>IFERROR(IF(OR(HLOOKUP($A285,'Z-scores'!$C$2:$RO$15,11,FALSE)&gt;3,HLOOKUP($A285,'Z-scores'!$C$2:$RO$15,11,FALSE)&lt;-3),"",'Total-corrected counts'!M285),"")</f>
        <v>0.10222043222887564</v>
      </c>
      <c r="N285" s="14">
        <f>IFERROR(IF(OR(HLOOKUP($A285,'Z-scores'!$C$2:$RO$15,12,FALSE)&gt;3,HLOOKUP($A285,'Z-scores'!$C$2:$RO$15,12,FALSE)&lt;-3),"",'Total-corrected counts'!N285),"")</f>
        <v>0</v>
      </c>
      <c r="O285" s="14">
        <f>IFERROR(IF(OR(HLOOKUP($A285,'Z-scores'!$C$2:$RO$15,13,FALSE)&gt;3,HLOOKUP($A285,'Z-scores'!$C$2:$RO$15,13,FALSE)&lt;-3),"",'Total-corrected counts'!O285),"")</f>
        <v>6.5655262972776518E-2</v>
      </c>
      <c r="P285" s="14" t="str">
        <f>IFERROR(IF(OR(HLOOKUP($A285,'Z-scores'!$C$2:$RO$15,14,FALSE)&gt;3,HLOOKUP($A285,'Z-scores'!$C$2:$RO$15,14,FALSE)&lt;-3),"",'Total-corrected counts'!P285),"")</f>
        <v/>
      </c>
      <c r="Q285">
        <f t="shared" si="16"/>
        <v>1</v>
      </c>
      <c r="R285">
        <f>SUMIFS(Tabel132[Cluster],Tabel132[ID],'Total-corrected counts Z&lt;3'!A285)</f>
        <v>66</v>
      </c>
      <c r="S285">
        <f t="shared" si="17"/>
        <v>0.36218442275060736</v>
      </c>
      <c r="T285">
        <f t="shared" si="18"/>
        <v>0.14122732404970226</v>
      </c>
      <c r="U285">
        <f t="shared" si="19"/>
        <v>5.2046622860163719E-2</v>
      </c>
    </row>
    <row r="286" spans="1:21" x14ac:dyDescent="0.25">
      <c r="A286">
        <v>293</v>
      </c>
      <c r="B286" t="s">
        <v>673</v>
      </c>
      <c r="C286">
        <v>103700</v>
      </c>
      <c r="D286">
        <v>871</v>
      </c>
      <c r="E286" s="14" t="str">
        <f>IFERROR(IF(OR(HLOOKUP($A286,'Z-scores'!$C$2:$RO$15,3,FALSE)&gt;3,HLOOKUP($A286,'Z-scores'!$C$2:$RO$15,3,FALSE)&lt;-3),"",'Total-corrected counts'!E286),"")</f>
        <v/>
      </c>
      <c r="F286" s="14" t="str">
        <f>IFERROR(IF(OR(HLOOKUP($A286,'Z-scores'!$C$2:$RO$15,4,FALSE)&gt;3,HLOOKUP($A286,'Z-scores'!$C$2:$RO$15,4,FALSE)&lt;-3),"",'Total-corrected counts'!F286),"")</f>
        <v/>
      </c>
      <c r="G286" s="14" t="str">
        <f>IFERROR(IF(OR(HLOOKUP($A286,'Z-scores'!$C$2:$RO$15,5,FALSE)&gt;3,HLOOKUP($A286,'Z-scores'!$C$2:$RO$15,5,FALSE)&lt;-3),"",'Total-corrected counts'!G286),"")</f>
        <v/>
      </c>
      <c r="H286" s="14" t="str">
        <f>IFERROR(IF(OR(HLOOKUP($A286,'Z-scores'!$C$2:$RO$15,6,FALSE)&gt;3,HLOOKUP($A286,'Z-scores'!$C$2:$RO$15,6,FALSE)&lt;-3),"",'Total-corrected counts'!H286),"")</f>
        <v/>
      </c>
      <c r="I286" s="14" t="str">
        <f>IFERROR(IF(OR(HLOOKUP($A286,'Z-scores'!$C$2:$RO$15,7,FALSE)&gt;3,HLOOKUP($A286,'Z-scores'!$C$2:$RO$15,7,FALSE)&lt;-3),"",'Total-corrected counts'!I286),"")</f>
        <v/>
      </c>
      <c r="J286" s="14" t="str">
        <f>IFERROR(IF(OR(HLOOKUP($A286,'Z-scores'!$C$2:$RO$15,8,FALSE)&gt;3,HLOOKUP($A286,'Z-scores'!$C$2:$RO$15,8,FALSE)&lt;-3),"",'Total-corrected counts'!J286),"")</f>
        <v/>
      </c>
      <c r="K286" s="14" t="str">
        <f>IFERROR(IF(OR(HLOOKUP($A286,'Z-scores'!$C$2:$RO$15,9,FALSE)&gt;3,HLOOKUP($A286,'Z-scores'!$C$2:$RO$15,9,FALSE)&lt;-3),"",'Total-corrected counts'!K286),"")</f>
        <v/>
      </c>
      <c r="L286" s="14" t="str">
        <f>IFERROR(IF(OR(HLOOKUP($A286,'Z-scores'!$C$2:$RO$15,10,FALSE)&gt;3,HLOOKUP($A286,'Z-scores'!$C$2:$RO$15,10,FALSE)&lt;-3),"",'Total-corrected counts'!L286),"")</f>
        <v/>
      </c>
      <c r="M286" s="14" t="str">
        <f>IFERROR(IF(OR(HLOOKUP($A286,'Z-scores'!$C$2:$RO$15,11,FALSE)&gt;3,HLOOKUP($A286,'Z-scores'!$C$2:$RO$15,11,FALSE)&lt;-3),"",'Total-corrected counts'!M286),"")</f>
        <v/>
      </c>
      <c r="N286" s="14" t="str">
        <f>IFERROR(IF(OR(HLOOKUP($A286,'Z-scores'!$C$2:$RO$15,12,FALSE)&gt;3,HLOOKUP($A286,'Z-scores'!$C$2:$RO$15,12,FALSE)&lt;-3),"",'Total-corrected counts'!N286),"")</f>
        <v/>
      </c>
      <c r="O286" s="14" t="str">
        <f>IFERROR(IF(OR(HLOOKUP($A286,'Z-scores'!$C$2:$RO$15,13,FALSE)&gt;3,HLOOKUP($A286,'Z-scores'!$C$2:$RO$15,13,FALSE)&lt;-3),"",'Total-corrected counts'!O286),"")</f>
        <v/>
      </c>
      <c r="P286" s="14" t="str">
        <f>IFERROR(IF(OR(HLOOKUP($A286,'Z-scores'!$C$2:$RO$15,14,FALSE)&gt;3,HLOOKUP($A286,'Z-scores'!$C$2:$RO$15,14,FALSE)&lt;-3),"",'Total-corrected counts'!P286),"")</f>
        <v/>
      </c>
      <c r="Q286">
        <f t="shared" si="16"/>
        <v>1</v>
      </c>
      <c r="R286">
        <f>SUMIFS(Tabel132[Cluster],Tabel132[ID],'Total-corrected counts Z&lt;3'!A286)</f>
        <v>0</v>
      </c>
      <c r="S286" t="str">
        <f t="shared" si="17"/>
        <v/>
      </c>
      <c r="T286" t="str">
        <f t="shared" si="18"/>
        <v/>
      </c>
      <c r="U286" t="str">
        <f t="shared" si="19"/>
        <v/>
      </c>
    </row>
    <row r="287" spans="1:21" x14ac:dyDescent="0.25">
      <c r="A287">
        <v>294</v>
      </c>
      <c r="B287" t="s">
        <v>674</v>
      </c>
      <c r="C287">
        <v>80700</v>
      </c>
      <c r="D287">
        <v>323</v>
      </c>
      <c r="E287" s="14" t="str">
        <f>IFERROR(IF(OR(HLOOKUP($A287,'Z-scores'!$C$2:$RO$15,3,FALSE)&gt;3,HLOOKUP($A287,'Z-scores'!$C$2:$RO$15,3,FALSE)&lt;-3),"",'Total-corrected counts'!E287),"")</f>
        <v/>
      </c>
      <c r="F287" s="14" t="str">
        <f>IFERROR(IF(OR(HLOOKUP($A287,'Z-scores'!$C$2:$RO$15,4,FALSE)&gt;3,HLOOKUP($A287,'Z-scores'!$C$2:$RO$15,4,FALSE)&lt;-3),"",'Total-corrected counts'!F287),"")</f>
        <v/>
      </c>
      <c r="G287" s="14" t="str">
        <f>IFERROR(IF(OR(HLOOKUP($A287,'Z-scores'!$C$2:$RO$15,5,FALSE)&gt;3,HLOOKUP($A287,'Z-scores'!$C$2:$RO$15,5,FALSE)&lt;-3),"",'Total-corrected counts'!G287),"")</f>
        <v/>
      </c>
      <c r="H287" s="14" t="str">
        <f>IFERROR(IF(OR(HLOOKUP($A287,'Z-scores'!$C$2:$RO$15,6,FALSE)&gt;3,HLOOKUP($A287,'Z-scores'!$C$2:$RO$15,6,FALSE)&lt;-3),"",'Total-corrected counts'!H287),"")</f>
        <v/>
      </c>
      <c r="I287" s="14" t="str">
        <f>IFERROR(IF(OR(HLOOKUP($A287,'Z-scores'!$C$2:$RO$15,7,FALSE)&gt;3,HLOOKUP($A287,'Z-scores'!$C$2:$RO$15,7,FALSE)&lt;-3),"",'Total-corrected counts'!I287),"")</f>
        <v/>
      </c>
      <c r="J287" s="14" t="str">
        <f>IFERROR(IF(OR(HLOOKUP($A287,'Z-scores'!$C$2:$RO$15,8,FALSE)&gt;3,HLOOKUP($A287,'Z-scores'!$C$2:$RO$15,8,FALSE)&lt;-3),"",'Total-corrected counts'!J287),"")</f>
        <v/>
      </c>
      <c r="K287" s="14" t="str">
        <f>IFERROR(IF(OR(HLOOKUP($A287,'Z-scores'!$C$2:$RO$15,9,FALSE)&gt;3,HLOOKUP($A287,'Z-scores'!$C$2:$RO$15,9,FALSE)&lt;-3),"",'Total-corrected counts'!K287),"")</f>
        <v/>
      </c>
      <c r="L287" s="14" t="str">
        <f>IFERROR(IF(OR(HLOOKUP($A287,'Z-scores'!$C$2:$RO$15,10,FALSE)&gt;3,HLOOKUP($A287,'Z-scores'!$C$2:$RO$15,10,FALSE)&lt;-3),"",'Total-corrected counts'!L287),"")</f>
        <v/>
      </c>
      <c r="M287" s="14" t="str">
        <f>IFERROR(IF(OR(HLOOKUP($A287,'Z-scores'!$C$2:$RO$15,11,FALSE)&gt;3,HLOOKUP($A287,'Z-scores'!$C$2:$RO$15,11,FALSE)&lt;-3),"",'Total-corrected counts'!M287),"")</f>
        <v/>
      </c>
      <c r="N287" s="14" t="str">
        <f>IFERROR(IF(OR(HLOOKUP($A287,'Z-scores'!$C$2:$RO$15,12,FALSE)&gt;3,HLOOKUP($A287,'Z-scores'!$C$2:$RO$15,12,FALSE)&lt;-3),"",'Total-corrected counts'!N287),"")</f>
        <v/>
      </c>
      <c r="O287" s="14" t="str">
        <f>IFERROR(IF(OR(HLOOKUP($A287,'Z-scores'!$C$2:$RO$15,13,FALSE)&gt;3,HLOOKUP($A287,'Z-scores'!$C$2:$RO$15,13,FALSE)&lt;-3),"",'Total-corrected counts'!O287),"")</f>
        <v/>
      </c>
      <c r="P287" s="14" t="str">
        <f>IFERROR(IF(OR(HLOOKUP($A287,'Z-scores'!$C$2:$RO$15,14,FALSE)&gt;3,HLOOKUP($A287,'Z-scores'!$C$2:$RO$15,14,FALSE)&lt;-3),"",'Total-corrected counts'!P287),"")</f>
        <v/>
      </c>
      <c r="Q287">
        <f t="shared" si="16"/>
        <v>1</v>
      </c>
      <c r="R287">
        <f>SUMIFS(Tabel132[Cluster],Tabel132[ID],'Total-corrected counts Z&lt;3'!A287)</f>
        <v>89</v>
      </c>
      <c r="S287" t="str">
        <f t="shared" si="17"/>
        <v/>
      </c>
      <c r="T287" t="str">
        <f t="shared" si="18"/>
        <v/>
      </c>
      <c r="U287" t="str">
        <f t="shared" si="19"/>
        <v/>
      </c>
    </row>
    <row r="288" spans="1:21" x14ac:dyDescent="0.25">
      <c r="A288">
        <v>295</v>
      </c>
      <c r="B288" t="s">
        <v>121</v>
      </c>
      <c r="C288">
        <v>47100</v>
      </c>
      <c r="D288">
        <v>703</v>
      </c>
      <c r="E288" s="14" t="str">
        <f>IFERROR(IF(OR(HLOOKUP($A288,'Z-scores'!$C$2:$RO$15,3,FALSE)&gt;3,HLOOKUP($A288,'Z-scores'!$C$2:$RO$15,3,FALSE)&lt;-3),"",'Total-corrected counts'!E288),"")</f>
        <v/>
      </c>
      <c r="F288" s="14" t="str">
        <f>IFERROR(IF(OR(HLOOKUP($A288,'Z-scores'!$C$2:$RO$15,4,FALSE)&gt;3,HLOOKUP($A288,'Z-scores'!$C$2:$RO$15,4,FALSE)&lt;-3),"",'Total-corrected counts'!F288),"")</f>
        <v/>
      </c>
      <c r="G288" s="14" t="str">
        <f>IFERROR(IF(OR(HLOOKUP($A288,'Z-scores'!$C$2:$RO$15,5,FALSE)&gt;3,HLOOKUP($A288,'Z-scores'!$C$2:$RO$15,5,FALSE)&lt;-3),"",'Total-corrected counts'!G288),"")</f>
        <v/>
      </c>
      <c r="H288" s="14" t="str">
        <f>IFERROR(IF(OR(HLOOKUP($A288,'Z-scores'!$C$2:$RO$15,6,FALSE)&gt;3,HLOOKUP($A288,'Z-scores'!$C$2:$RO$15,6,FALSE)&lt;-3),"",'Total-corrected counts'!H288),"")</f>
        <v/>
      </c>
      <c r="I288" s="14" t="str">
        <f>IFERROR(IF(OR(HLOOKUP($A288,'Z-scores'!$C$2:$RO$15,7,FALSE)&gt;3,HLOOKUP($A288,'Z-scores'!$C$2:$RO$15,7,FALSE)&lt;-3),"",'Total-corrected counts'!I288),"")</f>
        <v/>
      </c>
      <c r="J288" s="14" t="str">
        <f>IFERROR(IF(OR(HLOOKUP($A288,'Z-scores'!$C$2:$RO$15,8,FALSE)&gt;3,HLOOKUP($A288,'Z-scores'!$C$2:$RO$15,8,FALSE)&lt;-3),"",'Total-corrected counts'!J288),"")</f>
        <v/>
      </c>
      <c r="K288" s="14" t="str">
        <f>IFERROR(IF(OR(HLOOKUP($A288,'Z-scores'!$C$2:$RO$15,9,FALSE)&gt;3,HLOOKUP($A288,'Z-scores'!$C$2:$RO$15,9,FALSE)&lt;-3),"",'Total-corrected counts'!K288),"")</f>
        <v/>
      </c>
      <c r="L288" s="14" t="str">
        <f>IFERROR(IF(OR(HLOOKUP($A288,'Z-scores'!$C$2:$RO$15,10,FALSE)&gt;3,HLOOKUP($A288,'Z-scores'!$C$2:$RO$15,10,FALSE)&lt;-3),"",'Total-corrected counts'!L288),"")</f>
        <v/>
      </c>
      <c r="M288" s="14" t="str">
        <f>IFERROR(IF(OR(HLOOKUP($A288,'Z-scores'!$C$2:$RO$15,11,FALSE)&gt;3,HLOOKUP($A288,'Z-scores'!$C$2:$RO$15,11,FALSE)&lt;-3),"",'Total-corrected counts'!M288),"")</f>
        <v/>
      </c>
      <c r="N288" s="14" t="str">
        <f>IFERROR(IF(OR(HLOOKUP($A288,'Z-scores'!$C$2:$RO$15,12,FALSE)&gt;3,HLOOKUP($A288,'Z-scores'!$C$2:$RO$15,12,FALSE)&lt;-3),"",'Total-corrected counts'!N288),"")</f>
        <v/>
      </c>
      <c r="O288" s="14" t="str">
        <f>IFERROR(IF(OR(HLOOKUP($A288,'Z-scores'!$C$2:$RO$15,13,FALSE)&gt;3,HLOOKUP($A288,'Z-scores'!$C$2:$RO$15,13,FALSE)&lt;-3),"",'Total-corrected counts'!O288),"")</f>
        <v/>
      </c>
      <c r="P288" s="14" t="str">
        <f>IFERROR(IF(OR(HLOOKUP($A288,'Z-scores'!$C$2:$RO$15,14,FALSE)&gt;3,HLOOKUP($A288,'Z-scores'!$C$2:$RO$15,14,FALSE)&lt;-3),"",'Total-corrected counts'!P288),"")</f>
        <v/>
      </c>
      <c r="Q288">
        <f t="shared" si="16"/>
        <v>1</v>
      </c>
      <c r="R288">
        <f>SUMIFS(Tabel132[Cluster],Tabel132[ID],'Total-corrected counts Z&lt;3'!A288)</f>
        <v>62</v>
      </c>
      <c r="S288" t="str">
        <f t="shared" si="17"/>
        <v/>
      </c>
      <c r="T288" t="str">
        <f t="shared" si="18"/>
        <v/>
      </c>
      <c r="U288" t="str">
        <f t="shared" si="19"/>
        <v/>
      </c>
    </row>
    <row r="289" spans="1:21" x14ac:dyDescent="0.25">
      <c r="A289">
        <v>296</v>
      </c>
      <c r="B289" t="s">
        <v>122</v>
      </c>
      <c r="C289">
        <v>19700</v>
      </c>
      <c r="D289">
        <v>48</v>
      </c>
      <c r="E289" s="14">
        <f>IFERROR(IF(OR(HLOOKUP($A289,'Z-scores'!$C$2:$RO$15,3,FALSE)&gt;3,HLOOKUP($A289,'Z-scores'!$C$2:$RO$15,3,FALSE)&lt;-3),"",'Total-corrected counts'!E289),"")</f>
        <v>0</v>
      </c>
      <c r="F289" s="14">
        <f>IFERROR(IF(OR(HLOOKUP($A289,'Z-scores'!$C$2:$RO$15,4,FALSE)&gt;3,HLOOKUP($A289,'Z-scores'!$C$2:$RO$15,4,FALSE)&lt;-3),"",'Total-corrected counts'!F289),"")</f>
        <v>10.588890175490976</v>
      </c>
      <c r="G289" s="14">
        <f>IFERROR(IF(OR(HLOOKUP($A289,'Z-scores'!$C$2:$RO$15,5,FALSE)&gt;3,HLOOKUP($A289,'Z-scores'!$C$2:$RO$15,5,FALSE)&lt;-3),"",'Total-corrected counts'!G289),"")</f>
        <v>1.8035875320315362</v>
      </c>
      <c r="H289" s="14">
        <f>IFERROR(IF(OR(HLOOKUP($A289,'Z-scores'!$C$2:$RO$15,6,FALSE)&gt;3,HLOOKUP($A289,'Z-scores'!$C$2:$RO$15,6,FALSE)&lt;-3),"",'Total-corrected counts'!H289),"")</f>
        <v>0.62564997020532764</v>
      </c>
      <c r="I289" s="14">
        <f>IFERROR(IF(OR(HLOOKUP($A289,'Z-scores'!$C$2:$RO$15,7,FALSE)&gt;3,HLOOKUP($A289,'Z-scores'!$C$2:$RO$15,7,FALSE)&lt;-3),"",'Total-corrected counts'!I289),"")</f>
        <v>1.2204698685714215</v>
      </c>
      <c r="J289" s="14">
        <f>IFERROR(IF(OR(HLOOKUP($A289,'Z-scores'!$C$2:$RO$15,8,FALSE)&gt;3,HLOOKUP($A289,'Z-scores'!$C$2:$RO$15,8,FALSE)&lt;-3),"",'Total-corrected counts'!J289),"")</f>
        <v>25.765357108718511</v>
      </c>
      <c r="K289" s="14">
        <f>IFERROR(IF(OR(HLOOKUP($A289,'Z-scores'!$C$2:$RO$15,9,FALSE)&gt;3,HLOOKUP($A289,'Z-scores'!$C$2:$RO$15,9,FALSE)&lt;-3),"",'Total-corrected counts'!K289),"")</f>
        <v>0</v>
      </c>
      <c r="L289" s="14">
        <f>IFERROR(IF(OR(HLOOKUP($A289,'Z-scores'!$C$2:$RO$15,10,FALSE)&gt;3,HLOOKUP($A289,'Z-scores'!$C$2:$RO$15,10,FALSE)&lt;-3),"",'Total-corrected counts'!L289),"")</f>
        <v>1.7132088401576153</v>
      </c>
      <c r="M289" s="14">
        <f>IFERROR(IF(OR(HLOOKUP($A289,'Z-scores'!$C$2:$RO$15,11,FALSE)&gt;3,HLOOKUP($A289,'Z-scores'!$C$2:$RO$15,11,FALSE)&lt;-3),"",'Total-corrected counts'!M289),"")</f>
        <v>2.39195811415569</v>
      </c>
      <c r="N289" s="14">
        <f>IFERROR(IF(OR(HLOOKUP($A289,'Z-scores'!$C$2:$RO$15,12,FALSE)&gt;3,HLOOKUP($A289,'Z-scores'!$C$2:$RO$15,12,FALSE)&lt;-3),"",'Total-corrected counts'!N289),"")</f>
        <v>4.1236585303383446</v>
      </c>
      <c r="O289" s="14">
        <f>IFERROR(IF(OR(HLOOKUP($A289,'Z-scores'!$C$2:$RO$15,13,FALSE)&gt;3,HLOOKUP($A289,'Z-scores'!$C$2:$RO$15,13,FALSE)&lt;-3),"",'Total-corrected counts'!O289),"")</f>
        <v>3.5922808169390579</v>
      </c>
      <c r="P289" s="14">
        <f>IFERROR(IF(OR(HLOOKUP($A289,'Z-scores'!$C$2:$RO$15,14,FALSE)&gt;3,HLOOKUP($A289,'Z-scores'!$C$2:$RO$15,14,FALSE)&lt;-3),"",'Total-corrected counts'!P289),"")</f>
        <v>0</v>
      </c>
      <c r="Q289">
        <f t="shared" si="16"/>
        <v>1</v>
      </c>
      <c r="R289">
        <f>SUMIFS(Tabel132[Cluster],Tabel132[ID],'Total-corrected counts Z&lt;3'!A289)</f>
        <v>24</v>
      </c>
      <c r="S289">
        <f t="shared" si="17"/>
        <v>0.46333578015622334</v>
      </c>
      <c r="T289">
        <f t="shared" si="18"/>
        <v>5.7148506650025386</v>
      </c>
      <c r="U289">
        <f t="shared" si="19"/>
        <v>2.3642212603181418</v>
      </c>
    </row>
    <row r="290" spans="1:21" x14ac:dyDescent="0.25">
      <c r="A290">
        <v>297</v>
      </c>
      <c r="B290" t="s">
        <v>675</v>
      </c>
      <c r="C290">
        <v>32000</v>
      </c>
      <c r="D290">
        <v>589</v>
      </c>
      <c r="E290" s="14" t="str">
        <f>IFERROR(IF(OR(HLOOKUP($A290,'Z-scores'!$C$2:$RO$15,3,FALSE)&gt;3,HLOOKUP($A290,'Z-scores'!$C$2:$RO$15,3,FALSE)&lt;-3),"",'Total-corrected counts'!E290),"")</f>
        <v/>
      </c>
      <c r="F290" s="14" t="str">
        <f>IFERROR(IF(OR(HLOOKUP($A290,'Z-scores'!$C$2:$RO$15,4,FALSE)&gt;3,HLOOKUP($A290,'Z-scores'!$C$2:$RO$15,4,FALSE)&lt;-3),"",'Total-corrected counts'!F290),"")</f>
        <v/>
      </c>
      <c r="G290" s="14" t="str">
        <f>IFERROR(IF(OR(HLOOKUP($A290,'Z-scores'!$C$2:$RO$15,5,FALSE)&gt;3,HLOOKUP($A290,'Z-scores'!$C$2:$RO$15,5,FALSE)&lt;-3),"",'Total-corrected counts'!G290),"")</f>
        <v/>
      </c>
      <c r="H290" s="14" t="str">
        <f>IFERROR(IF(OR(HLOOKUP($A290,'Z-scores'!$C$2:$RO$15,6,FALSE)&gt;3,HLOOKUP($A290,'Z-scores'!$C$2:$RO$15,6,FALSE)&lt;-3),"",'Total-corrected counts'!H290),"")</f>
        <v/>
      </c>
      <c r="I290" s="14" t="str">
        <f>IFERROR(IF(OR(HLOOKUP($A290,'Z-scores'!$C$2:$RO$15,7,FALSE)&gt;3,HLOOKUP($A290,'Z-scores'!$C$2:$RO$15,7,FALSE)&lt;-3),"",'Total-corrected counts'!I290),"")</f>
        <v/>
      </c>
      <c r="J290" s="14" t="str">
        <f>IFERROR(IF(OR(HLOOKUP($A290,'Z-scores'!$C$2:$RO$15,8,FALSE)&gt;3,HLOOKUP($A290,'Z-scores'!$C$2:$RO$15,8,FALSE)&lt;-3),"",'Total-corrected counts'!J290),"")</f>
        <v/>
      </c>
      <c r="K290" s="14" t="str">
        <f>IFERROR(IF(OR(HLOOKUP($A290,'Z-scores'!$C$2:$RO$15,9,FALSE)&gt;3,HLOOKUP($A290,'Z-scores'!$C$2:$RO$15,9,FALSE)&lt;-3),"",'Total-corrected counts'!K290),"")</f>
        <v/>
      </c>
      <c r="L290" s="14" t="str">
        <f>IFERROR(IF(OR(HLOOKUP($A290,'Z-scores'!$C$2:$RO$15,10,FALSE)&gt;3,HLOOKUP($A290,'Z-scores'!$C$2:$RO$15,10,FALSE)&lt;-3),"",'Total-corrected counts'!L290),"")</f>
        <v/>
      </c>
      <c r="M290" s="14" t="str">
        <f>IFERROR(IF(OR(HLOOKUP($A290,'Z-scores'!$C$2:$RO$15,11,FALSE)&gt;3,HLOOKUP($A290,'Z-scores'!$C$2:$RO$15,11,FALSE)&lt;-3),"",'Total-corrected counts'!M290),"")</f>
        <v/>
      </c>
      <c r="N290" s="14" t="str">
        <f>IFERROR(IF(OR(HLOOKUP($A290,'Z-scores'!$C$2:$RO$15,12,FALSE)&gt;3,HLOOKUP($A290,'Z-scores'!$C$2:$RO$15,12,FALSE)&lt;-3),"",'Total-corrected counts'!N290),"")</f>
        <v/>
      </c>
      <c r="O290" s="14" t="str">
        <f>IFERROR(IF(OR(HLOOKUP($A290,'Z-scores'!$C$2:$RO$15,13,FALSE)&gt;3,HLOOKUP($A290,'Z-scores'!$C$2:$RO$15,13,FALSE)&lt;-3),"",'Total-corrected counts'!O290),"")</f>
        <v/>
      </c>
      <c r="P290" s="14" t="str">
        <f>IFERROR(IF(OR(HLOOKUP($A290,'Z-scores'!$C$2:$RO$15,14,FALSE)&gt;3,HLOOKUP($A290,'Z-scores'!$C$2:$RO$15,14,FALSE)&lt;-3),"",'Total-corrected counts'!P290),"")</f>
        <v/>
      </c>
      <c r="Q290">
        <f t="shared" si="16"/>
        <v>1</v>
      </c>
      <c r="R290">
        <f>SUMIFS(Tabel132[Cluster],Tabel132[ID],'Total-corrected counts Z&lt;3'!A290)</f>
        <v>42</v>
      </c>
      <c r="S290" t="str">
        <f t="shared" si="17"/>
        <v/>
      </c>
      <c r="T290" t="str">
        <f t="shared" si="18"/>
        <v/>
      </c>
      <c r="U290" t="str">
        <f t="shared" si="19"/>
        <v/>
      </c>
    </row>
    <row r="291" spans="1:21" x14ac:dyDescent="0.25">
      <c r="A291">
        <v>298</v>
      </c>
      <c r="B291" t="s">
        <v>123</v>
      </c>
      <c r="C291">
        <v>52200</v>
      </c>
      <c r="D291">
        <v>835</v>
      </c>
      <c r="E291" s="14">
        <f>IFERROR(IF(OR(HLOOKUP($A291,'Z-scores'!$C$2:$RO$15,3,FALSE)&gt;3,HLOOKUP($A291,'Z-scores'!$C$2:$RO$15,3,FALSE)&lt;-3),"",'Total-corrected counts'!E291),"")</f>
        <v>1.4990343429930022</v>
      </c>
      <c r="F291" s="14">
        <f>IFERROR(IF(OR(HLOOKUP($A291,'Z-scores'!$C$2:$RO$15,4,FALSE)&gt;3,HLOOKUP($A291,'Z-scores'!$C$2:$RO$15,4,FALSE)&lt;-3),"",'Total-corrected counts'!F291),"")</f>
        <v>0.54409317107265875</v>
      </c>
      <c r="G291" s="14">
        <f>IFERROR(IF(OR(HLOOKUP($A291,'Z-scores'!$C$2:$RO$15,5,FALSE)&gt;3,HLOOKUP($A291,'Z-scores'!$C$2:$RO$15,5,FALSE)&lt;-3),"",'Total-corrected counts'!G291),"")</f>
        <v>0.67857748729899381</v>
      </c>
      <c r="H291" s="14">
        <f>IFERROR(IF(OR(HLOOKUP($A291,'Z-scores'!$C$2:$RO$15,6,FALSE)&gt;3,HLOOKUP($A291,'Z-scores'!$C$2:$RO$15,6,FALSE)&lt;-3),"",'Total-corrected counts'!H291),"")</f>
        <v>4.9899400062717589</v>
      </c>
      <c r="I291" s="14">
        <f>IFERROR(IF(OR(HLOOKUP($A291,'Z-scores'!$C$2:$RO$15,7,FALSE)&gt;3,HLOOKUP($A291,'Z-scores'!$C$2:$RO$15,7,FALSE)&lt;-3),"",'Total-corrected counts'!I291),"")</f>
        <v>1.9108366629148519</v>
      </c>
      <c r="J291" s="14">
        <f>IFERROR(IF(OR(HLOOKUP($A291,'Z-scores'!$C$2:$RO$15,8,FALSE)&gt;3,HLOOKUP($A291,'Z-scores'!$C$2:$RO$15,8,FALSE)&lt;-3),"",'Total-corrected counts'!J291),"")</f>
        <v>1.3686488177481164</v>
      </c>
      <c r="K291" s="14">
        <f>IFERROR(IF(OR(HLOOKUP($A291,'Z-scores'!$C$2:$RO$15,9,FALSE)&gt;3,HLOOKUP($A291,'Z-scores'!$C$2:$RO$15,9,FALSE)&lt;-3),"",'Total-corrected counts'!K291),"")</f>
        <v>7.938738927083671</v>
      </c>
      <c r="L291" s="14">
        <f>IFERROR(IF(OR(HLOOKUP($A291,'Z-scores'!$C$2:$RO$15,10,FALSE)&gt;3,HLOOKUP($A291,'Z-scores'!$C$2:$RO$15,10,FALSE)&lt;-3),"",'Total-corrected counts'!L291),"")</f>
        <v>0.40310796239002711</v>
      </c>
      <c r="M291" s="14">
        <f>IFERROR(IF(OR(HLOOKUP($A291,'Z-scores'!$C$2:$RO$15,11,FALSE)&gt;3,HLOOKUP($A291,'Z-scores'!$C$2:$RO$15,11,FALSE)&lt;-3),"",'Total-corrected counts'!M291),"")</f>
        <v>0.14310860512042589</v>
      </c>
      <c r="N291" s="14">
        <f>IFERROR(IF(OR(HLOOKUP($A291,'Z-scores'!$C$2:$RO$15,12,FALSE)&gt;3,HLOOKUP($A291,'Z-scores'!$C$2:$RO$15,12,FALSE)&lt;-3),"",'Total-corrected counts'!N291),"")</f>
        <v>3.6114028122838926</v>
      </c>
      <c r="O291" s="14">
        <f>IFERROR(IF(OR(HLOOKUP($A291,'Z-scores'!$C$2:$RO$15,13,FALSE)&gt;3,HLOOKUP($A291,'Z-scores'!$C$2:$RO$15,13,FALSE)&lt;-3),"",'Total-corrected counts'!O291),"")</f>
        <v>2.1853823246652753</v>
      </c>
      <c r="P291" s="14">
        <f>IFERROR(IF(OR(HLOOKUP($A291,'Z-scores'!$C$2:$RO$15,14,FALSE)&gt;3,HLOOKUP($A291,'Z-scores'!$C$2:$RO$15,14,FALSE)&lt;-3),"",'Total-corrected counts'!P291),"")</f>
        <v>14.673741658296862</v>
      </c>
      <c r="Q291">
        <f t="shared" si="16"/>
        <v>1</v>
      </c>
      <c r="R291">
        <f>SUMIFS(Tabel132[Cluster],Tabel132[ID],'Total-corrected counts Z&lt;3'!A291)</f>
        <v>73</v>
      </c>
      <c r="S291">
        <f t="shared" si="17"/>
        <v>0.57023462300153116</v>
      </c>
      <c r="T291">
        <f t="shared" si="18"/>
        <v>2.7042670593404359</v>
      </c>
      <c r="U291">
        <f t="shared" si="19"/>
        <v>4.2033486725512965</v>
      </c>
    </row>
    <row r="292" spans="1:21" x14ac:dyDescent="0.25">
      <c r="A292">
        <v>299</v>
      </c>
      <c r="B292" t="s">
        <v>676</v>
      </c>
      <c r="C292">
        <v>1200</v>
      </c>
      <c r="D292">
        <v>500</v>
      </c>
      <c r="E292" s="14" t="str">
        <f>IFERROR(IF(OR(HLOOKUP($A292,'Z-scores'!$C$2:$RO$15,3,FALSE)&gt;3,HLOOKUP($A292,'Z-scores'!$C$2:$RO$15,3,FALSE)&lt;-3),"",'Total-corrected counts'!E292),"")</f>
        <v/>
      </c>
      <c r="F292" s="14" t="str">
        <f>IFERROR(IF(OR(HLOOKUP($A292,'Z-scores'!$C$2:$RO$15,4,FALSE)&gt;3,HLOOKUP($A292,'Z-scores'!$C$2:$RO$15,4,FALSE)&lt;-3),"",'Total-corrected counts'!F292),"")</f>
        <v/>
      </c>
      <c r="G292" s="14" t="str">
        <f>IFERROR(IF(OR(HLOOKUP($A292,'Z-scores'!$C$2:$RO$15,5,FALSE)&gt;3,HLOOKUP($A292,'Z-scores'!$C$2:$RO$15,5,FALSE)&lt;-3),"",'Total-corrected counts'!G292),"")</f>
        <v/>
      </c>
      <c r="H292" s="14" t="str">
        <f>IFERROR(IF(OR(HLOOKUP($A292,'Z-scores'!$C$2:$RO$15,6,FALSE)&gt;3,HLOOKUP($A292,'Z-scores'!$C$2:$RO$15,6,FALSE)&lt;-3),"",'Total-corrected counts'!H292),"")</f>
        <v/>
      </c>
      <c r="I292" s="14" t="str">
        <f>IFERROR(IF(OR(HLOOKUP($A292,'Z-scores'!$C$2:$RO$15,7,FALSE)&gt;3,HLOOKUP($A292,'Z-scores'!$C$2:$RO$15,7,FALSE)&lt;-3),"",'Total-corrected counts'!I292),"")</f>
        <v/>
      </c>
      <c r="J292" s="14" t="str">
        <f>IFERROR(IF(OR(HLOOKUP($A292,'Z-scores'!$C$2:$RO$15,8,FALSE)&gt;3,HLOOKUP($A292,'Z-scores'!$C$2:$RO$15,8,FALSE)&lt;-3),"",'Total-corrected counts'!J292),"")</f>
        <v/>
      </c>
      <c r="K292" s="14" t="str">
        <f>IFERROR(IF(OR(HLOOKUP($A292,'Z-scores'!$C$2:$RO$15,9,FALSE)&gt;3,HLOOKUP($A292,'Z-scores'!$C$2:$RO$15,9,FALSE)&lt;-3),"",'Total-corrected counts'!K292),"")</f>
        <v/>
      </c>
      <c r="L292" s="14" t="str">
        <f>IFERROR(IF(OR(HLOOKUP($A292,'Z-scores'!$C$2:$RO$15,10,FALSE)&gt;3,HLOOKUP($A292,'Z-scores'!$C$2:$RO$15,10,FALSE)&lt;-3),"",'Total-corrected counts'!L292),"")</f>
        <v/>
      </c>
      <c r="M292" s="14" t="str">
        <f>IFERROR(IF(OR(HLOOKUP($A292,'Z-scores'!$C$2:$RO$15,11,FALSE)&gt;3,HLOOKUP($A292,'Z-scores'!$C$2:$RO$15,11,FALSE)&lt;-3),"",'Total-corrected counts'!M292),"")</f>
        <v/>
      </c>
      <c r="N292" s="14" t="str">
        <f>IFERROR(IF(OR(HLOOKUP($A292,'Z-scores'!$C$2:$RO$15,12,FALSE)&gt;3,HLOOKUP($A292,'Z-scores'!$C$2:$RO$15,12,FALSE)&lt;-3),"",'Total-corrected counts'!N292),"")</f>
        <v/>
      </c>
      <c r="O292" s="14" t="str">
        <f>IFERROR(IF(OR(HLOOKUP($A292,'Z-scores'!$C$2:$RO$15,13,FALSE)&gt;3,HLOOKUP($A292,'Z-scores'!$C$2:$RO$15,13,FALSE)&lt;-3),"",'Total-corrected counts'!O292),"")</f>
        <v/>
      </c>
      <c r="P292" s="14" t="str">
        <f>IFERROR(IF(OR(HLOOKUP($A292,'Z-scores'!$C$2:$RO$15,14,FALSE)&gt;3,HLOOKUP($A292,'Z-scores'!$C$2:$RO$15,14,FALSE)&lt;-3),"",'Total-corrected counts'!P292),"")</f>
        <v/>
      </c>
      <c r="Q292">
        <f t="shared" si="16"/>
        <v>1</v>
      </c>
      <c r="R292">
        <f>SUMIFS(Tabel132[Cluster],Tabel132[ID],'Total-corrected counts Z&lt;3'!A292)</f>
        <v>2</v>
      </c>
      <c r="S292" t="str">
        <f t="shared" si="17"/>
        <v/>
      </c>
      <c r="T292" t="str">
        <f t="shared" si="18"/>
        <v/>
      </c>
      <c r="U292" t="str">
        <f t="shared" si="19"/>
        <v/>
      </c>
    </row>
    <row r="293" spans="1:21" x14ac:dyDescent="0.25">
      <c r="A293">
        <v>300</v>
      </c>
      <c r="B293" t="s">
        <v>677</v>
      </c>
      <c r="C293">
        <v>69300</v>
      </c>
      <c r="D293">
        <v>178</v>
      </c>
      <c r="E293" s="14" t="str">
        <f>IFERROR(IF(OR(HLOOKUP($A293,'Z-scores'!$C$2:$RO$15,3,FALSE)&gt;3,HLOOKUP($A293,'Z-scores'!$C$2:$RO$15,3,FALSE)&lt;-3),"",'Total-corrected counts'!E293),"")</f>
        <v/>
      </c>
      <c r="F293" s="14" t="str">
        <f>IFERROR(IF(OR(HLOOKUP($A293,'Z-scores'!$C$2:$RO$15,4,FALSE)&gt;3,HLOOKUP($A293,'Z-scores'!$C$2:$RO$15,4,FALSE)&lt;-3),"",'Total-corrected counts'!F293),"")</f>
        <v/>
      </c>
      <c r="G293" s="14" t="str">
        <f>IFERROR(IF(OR(HLOOKUP($A293,'Z-scores'!$C$2:$RO$15,5,FALSE)&gt;3,HLOOKUP($A293,'Z-scores'!$C$2:$RO$15,5,FALSE)&lt;-3),"",'Total-corrected counts'!G293),"")</f>
        <v/>
      </c>
      <c r="H293" s="14" t="str">
        <f>IFERROR(IF(OR(HLOOKUP($A293,'Z-scores'!$C$2:$RO$15,6,FALSE)&gt;3,HLOOKUP($A293,'Z-scores'!$C$2:$RO$15,6,FALSE)&lt;-3),"",'Total-corrected counts'!H293),"")</f>
        <v/>
      </c>
      <c r="I293" s="14" t="str">
        <f>IFERROR(IF(OR(HLOOKUP($A293,'Z-scores'!$C$2:$RO$15,7,FALSE)&gt;3,HLOOKUP($A293,'Z-scores'!$C$2:$RO$15,7,FALSE)&lt;-3),"",'Total-corrected counts'!I293),"")</f>
        <v/>
      </c>
      <c r="J293" s="14" t="str">
        <f>IFERROR(IF(OR(HLOOKUP($A293,'Z-scores'!$C$2:$RO$15,8,FALSE)&gt;3,HLOOKUP($A293,'Z-scores'!$C$2:$RO$15,8,FALSE)&lt;-3),"",'Total-corrected counts'!J293),"")</f>
        <v/>
      </c>
      <c r="K293" s="14" t="str">
        <f>IFERROR(IF(OR(HLOOKUP($A293,'Z-scores'!$C$2:$RO$15,9,FALSE)&gt;3,HLOOKUP($A293,'Z-scores'!$C$2:$RO$15,9,FALSE)&lt;-3),"",'Total-corrected counts'!K293),"")</f>
        <v/>
      </c>
      <c r="L293" s="14" t="str">
        <f>IFERROR(IF(OR(HLOOKUP($A293,'Z-scores'!$C$2:$RO$15,10,FALSE)&gt;3,HLOOKUP($A293,'Z-scores'!$C$2:$RO$15,10,FALSE)&lt;-3),"",'Total-corrected counts'!L293),"")</f>
        <v/>
      </c>
      <c r="M293" s="14" t="str">
        <f>IFERROR(IF(OR(HLOOKUP($A293,'Z-scores'!$C$2:$RO$15,11,FALSE)&gt;3,HLOOKUP($A293,'Z-scores'!$C$2:$RO$15,11,FALSE)&lt;-3),"",'Total-corrected counts'!M293),"")</f>
        <v/>
      </c>
      <c r="N293" s="14" t="str">
        <f>IFERROR(IF(OR(HLOOKUP($A293,'Z-scores'!$C$2:$RO$15,12,FALSE)&gt;3,HLOOKUP($A293,'Z-scores'!$C$2:$RO$15,12,FALSE)&lt;-3),"",'Total-corrected counts'!N293),"")</f>
        <v/>
      </c>
      <c r="O293" s="14" t="str">
        <f>IFERROR(IF(OR(HLOOKUP($A293,'Z-scores'!$C$2:$RO$15,13,FALSE)&gt;3,HLOOKUP($A293,'Z-scores'!$C$2:$RO$15,13,FALSE)&lt;-3),"",'Total-corrected counts'!O293),"")</f>
        <v/>
      </c>
      <c r="P293" s="14" t="str">
        <f>IFERROR(IF(OR(HLOOKUP($A293,'Z-scores'!$C$2:$RO$15,14,FALSE)&gt;3,HLOOKUP($A293,'Z-scores'!$C$2:$RO$15,14,FALSE)&lt;-3),"",'Total-corrected counts'!P293),"")</f>
        <v/>
      </c>
      <c r="Q293">
        <f t="shared" si="16"/>
        <v>1</v>
      </c>
      <c r="R293">
        <f>SUMIFS(Tabel132[Cluster],Tabel132[ID],'Total-corrected counts Z&lt;3'!A293)</f>
        <v>82</v>
      </c>
      <c r="S293" t="str">
        <f t="shared" si="17"/>
        <v/>
      </c>
      <c r="T293" t="str">
        <f t="shared" si="18"/>
        <v/>
      </c>
      <c r="U293" t="str">
        <f t="shared" si="19"/>
        <v/>
      </c>
    </row>
    <row r="294" spans="1:21" x14ac:dyDescent="0.25">
      <c r="A294">
        <v>301</v>
      </c>
      <c r="B294" t="s">
        <v>124</v>
      </c>
      <c r="C294">
        <v>112600</v>
      </c>
      <c r="D294">
        <v>768</v>
      </c>
      <c r="E294" s="14">
        <f>IFERROR(IF(OR(HLOOKUP($A294,'Z-scores'!$C$2:$RO$15,3,FALSE)&gt;3,HLOOKUP($A294,'Z-scores'!$C$2:$RO$15,3,FALSE)&lt;-3),"",'Total-corrected counts'!E294),"")</f>
        <v>32.676624592994742</v>
      </c>
      <c r="F294" s="14">
        <f>IFERROR(IF(OR(HLOOKUP($A294,'Z-scores'!$C$2:$RO$15,4,FALSE)&gt;3,HLOOKUP($A294,'Z-scores'!$C$2:$RO$15,4,FALSE)&lt;-3),"",'Total-corrected counts'!F294),"")</f>
        <v>25.084090297144627</v>
      </c>
      <c r="G294" s="14">
        <f>IFERROR(IF(OR(HLOOKUP($A294,'Z-scores'!$C$2:$RO$15,5,FALSE)&gt;3,HLOOKUP($A294,'Z-scores'!$C$2:$RO$15,5,FALSE)&lt;-3),"",'Total-corrected counts'!G294),"")</f>
        <v>3.5178885525763621</v>
      </c>
      <c r="H294" s="14">
        <f>IFERROR(IF(OR(HLOOKUP($A294,'Z-scores'!$C$2:$RO$15,6,FALSE)&gt;3,HLOOKUP($A294,'Z-scores'!$C$2:$RO$15,6,FALSE)&lt;-3),"",'Total-corrected counts'!H294),"")</f>
        <v>33.930066067110879</v>
      </c>
      <c r="I294" s="14">
        <f>IFERROR(IF(OR(HLOOKUP($A294,'Z-scores'!$C$2:$RO$15,7,FALSE)&gt;3,HLOOKUP($A294,'Z-scores'!$C$2:$RO$15,7,FALSE)&lt;-3),"",'Total-corrected counts'!I294),"")</f>
        <v>23.595750792380816</v>
      </c>
      <c r="J294" s="14">
        <f>IFERROR(IF(OR(HLOOKUP($A294,'Z-scores'!$C$2:$RO$15,8,FALSE)&gt;3,HLOOKUP($A294,'Z-scores'!$C$2:$RO$15,8,FALSE)&lt;-3),"",'Total-corrected counts'!J294),"")</f>
        <v>19.443503045786734</v>
      </c>
      <c r="K294" s="14">
        <f>IFERROR(IF(OR(HLOOKUP($A294,'Z-scores'!$C$2:$RO$15,9,FALSE)&gt;3,HLOOKUP($A294,'Z-scores'!$C$2:$RO$15,9,FALSE)&lt;-3),"",'Total-corrected counts'!K294),"")</f>
        <v>14.493142596419656</v>
      </c>
      <c r="L294" s="14">
        <f>IFERROR(IF(OR(HLOOKUP($A294,'Z-scores'!$C$2:$RO$15,10,FALSE)&gt;3,HLOOKUP($A294,'Z-scores'!$C$2:$RO$15,10,FALSE)&lt;-3),"",'Total-corrected counts'!L294),"")</f>
        <v>30.253252577371534</v>
      </c>
      <c r="M294" s="14">
        <f>IFERROR(IF(OR(HLOOKUP($A294,'Z-scores'!$C$2:$RO$15,11,FALSE)&gt;3,HLOOKUP($A294,'Z-scores'!$C$2:$RO$15,11,FALSE)&lt;-3),"",'Total-corrected counts'!M294),"")</f>
        <v>19.176553086137069</v>
      </c>
      <c r="N294" s="14">
        <f>IFERROR(IF(OR(HLOOKUP($A294,'Z-scores'!$C$2:$RO$15,12,FALSE)&gt;3,HLOOKUP($A294,'Z-scores'!$C$2:$RO$15,12,FALSE)&lt;-3),"",'Total-corrected counts'!N294),"")</f>
        <v>11.850182277659675</v>
      </c>
      <c r="O294" s="14">
        <f>IFERROR(IF(OR(HLOOKUP($A294,'Z-scores'!$C$2:$RO$15,13,FALSE)&gt;3,HLOOKUP($A294,'Z-scores'!$C$2:$RO$15,13,FALSE)&lt;-3),"",'Total-corrected counts'!O294),"")</f>
        <v>35.11618636715361</v>
      </c>
      <c r="P294" s="14">
        <f>IFERROR(IF(OR(HLOOKUP($A294,'Z-scores'!$C$2:$RO$15,14,FALSE)&gt;3,HLOOKUP($A294,'Z-scores'!$C$2:$RO$15,14,FALSE)&lt;-3),"",'Total-corrected counts'!P294),"")</f>
        <v>12.103558336781511</v>
      </c>
      <c r="Q294">
        <f t="shared" si="16"/>
        <v>1</v>
      </c>
      <c r="R294">
        <f>SUMIFS(Tabel132[Cluster],Tabel132[ID],'Total-corrected counts Z&lt;3'!A294)</f>
        <v>0</v>
      </c>
      <c r="S294">
        <f t="shared" si="17"/>
        <v>0.98491355532583791</v>
      </c>
      <c r="T294">
        <f t="shared" si="18"/>
        <v>21.820152277773399</v>
      </c>
      <c r="U294">
        <f t="shared" si="19"/>
        <v>21.699946529020679</v>
      </c>
    </row>
    <row r="295" spans="1:21" x14ac:dyDescent="0.25">
      <c r="A295">
        <v>302</v>
      </c>
      <c r="B295" t="s">
        <v>678</v>
      </c>
      <c r="C295">
        <v>78700</v>
      </c>
      <c r="D295">
        <v>339</v>
      </c>
      <c r="E295" s="14" t="str">
        <f>IFERROR(IF(OR(HLOOKUP($A295,'Z-scores'!$C$2:$RO$15,3,FALSE)&gt;3,HLOOKUP($A295,'Z-scores'!$C$2:$RO$15,3,FALSE)&lt;-3),"",'Total-corrected counts'!E295),"")</f>
        <v/>
      </c>
      <c r="F295" s="14" t="str">
        <f>IFERROR(IF(OR(HLOOKUP($A295,'Z-scores'!$C$2:$RO$15,4,FALSE)&gt;3,HLOOKUP($A295,'Z-scores'!$C$2:$RO$15,4,FALSE)&lt;-3),"",'Total-corrected counts'!F295),"")</f>
        <v/>
      </c>
      <c r="G295" s="14" t="str">
        <f>IFERROR(IF(OR(HLOOKUP($A295,'Z-scores'!$C$2:$RO$15,5,FALSE)&gt;3,HLOOKUP($A295,'Z-scores'!$C$2:$RO$15,5,FALSE)&lt;-3),"",'Total-corrected counts'!G295),"")</f>
        <v/>
      </c>
      <c r="H295" s="14" t="str">
        <f>IFERROR(IF(OR(HLOOKUP($A295,'Z-scores'!$C$2:$RO$15,6,FALSE)&gt;3,HLOOKUP($A295,'Z-scores'!$C$2:$RO$15,6,FALSE)&lt;-3),"",'Total-corrected counts'!H295),"")</f>
        <v/>
      </c>
      <c r="I295" s="14" t="str">
        <f>IFERROR(IF(OR(HLOOKUP($A295,'Z-scores'!$C$2:$RO$15,7,FALSE)&gt;3,HLOOKUP($A295,'Z-scores'!$C$2:$RO$15,7,FALSE)&lt;-3),"",'Total-corrected counts'!I295),"")</f>
        <v/>
      </c>
      <c r="J295" s="14" t="str">
        <f>IFERROR(IF(OR(HLOOKUP($A295,'Z-scores'!$C$2:$RO$15,8,FALSE)&gt;3,HLOOKUP($A295,'Z-scores'!$C$2:$RO$15,8,FALSE)&lt;-3),"",'Total-corrected counts'!J295),"")</f>
        <v/>
      </c>
      <c r="K295" s="14" t="str">
        <f>IFERROR(IF(OR(HLOOKUP($A295,'Z-scores'!$C$2:$RO$15,9,FALSE)&gt;3,HLOOKUP($A295,'Z-scores'!$C$2:$RO$15,9,FALSE)&lt;-3),"",'Total-corrected counts'!K295),"")</f>
        <v/>
      </c>
      <c r="L295" s="14" t="str">
        <f>IFERROR(IF(OR(HLOOKUP($A295,'Z-scores'!$C$2:$RO$15,10,FALSE)&gt;3,HLOOKUP($A295,'Z-scores'!$C$2:$RO$15,10,FALSE)&lt;-3),"",'Total-corrected counts'!L295),"")</f>
        <v/>
      </c>
      <c r="M295" s="14" t="str">
        <f>IFERROR(IF(OR(HLOOKUP($A295,'Z-scores'!$C$2:$RO$15,11,FALSE)&gt;3,HLOOKUP($A295,'Z-scores'!$C$2:$RO$15,11,FALSE)&lt;-3),"",'Total-corrected counts'!M295),"")</f>
        <v/>
      </c>
      <c r="N295" s="14" t="str">
        <f>IFERROR(IF(OR(HLOOKUP($A295,'Z-scores'!$C$2:$RO$15,12,FALSE)&gt;3,HLOOKUP($A295,'Z-scores'!$C$2:$RO$15,12,FALSE)&lt;-3),"",'Total-corrected counts'!N295),"")</f>
        <v/>
      </c>
      <c r="O295" s="14" t="str">
        <f>IFERROR(IF(OR(HLOOKUP($A295,'Z-scores'!$C$2:$RO$15,13,FALSE)&gt;3,HLOOKUP($A295,'Z-scores'!$C$2:$RO$15,13,FALSE)&lt;-3),"",'Total-corrected counts'!O295),"")</f>
        <v/>
      </c>
      <c r="P295" s="14" t="str">
        <f>IFERROR(IF(OR(HLOOKUP($A295,'Z-scores'!$C$2:$RO$15,14,FALSE)&gt;3,HLOOKUP($A295,'Z-scores'!$C$2:$RO$15,14,FALSE)&lt;-3),"",'Total-corrected counts'!P295),"")</f>
        <v/>
      </c>
      <c r="Q295">
        <f t="shared" si="16"/>
        <v>1</v>
      </c>
      <c r="R295">
        <f>SUMIFS(Tabel132[Cluster],Tabel132[ID],'Total-corrected counts Z&lt;3'!A295)</f>
        <v>86</v>
      </c>
      <c r="S295" t="str">
        <f t="shared" si="17"/>
        <v/>
      </c>
      <c r="T295" t="str">
        <f t="shared" si="18"/>
        <v/>
      </c>
      <c r="U295" t="str">
        <f t="shared" si="19"/>
        <v/>
      </c>
    </row>
    <row r="296" spans="1:21" x14ac:dyDescent="0.25">
      <c r="A296">
        <v>303</v>
      </c>
      <c r="B296" t="s">
        <v>125</v>
      </c>
      <c r="C296">
        <v>47200</v>
      </c>
      <c r="D296">
        <v>295</v>
      </c>
      <c r="E296" s="14">
        <f>IFERROR(IF(OR(HLOOKUP($A296,'Z-scores'!$C$2:$RO$15,3,FALSE)&gt;3,HLOOKUP($A296,'Z-scores'!$C$2:$RO$15,3,FALSE)&lt;-3),"",'Total-corrected counts'!E296),"")</f>
        <v>4.8224748243573332</v>
      </c>
      <c r="F296" s="14">
        <f>IFERROR(IF(OR(HLOOKUP($A296,'Z-scores'!$C$2:$RO$15,4,FALSE)&gt;3,HLOOKUP($A296,'Z-scores'!$C$2:$RO$15,4,FALSE)&lt;-3),"",'Total-corrected counts'!F296),"")</f>
        <v>2.9855368874243329</v>
      </c>
      <c r="G296" s="14">
        <f>IFERROR(IF(OR(HLOOKUP($A296,'Z-scores'!$C$2:$RO$15,5,FALSE)&gt;3,HLOOKUP($A296,'Z-scores'!$C$2:$RO$15,5,FALSE)&lt;-3),"",'Total-corrected counts'!G296),"")</f>
        <v>5.8036232466361311</v>
      </c>
      <c r="H296" s="14">
        <f>IFERROR(IF(OR(HLOOKUP($A296,'Z-scores'!$C$2:$RO$15,6,FALSE)&gt;3,HLOOKUP($A296,'Z-scores'!$C$2:$RO$15,6,FALSE)&lt;-3),"",'Total-corrected counts'!H296),"")</f>
        <v>13.672740812292039</v>
      </c>
      <c r="I296" s="14">
        <f>IFERROR(IF(OR(HLOOKUP($A296,'Z-scores'!$C$2:$RO$15,7,FALSE)&gt;3,HLOOKUP($A296,'Z-scores'!$C$2:$RO$15,7,FALSE)&lt;-3),"",'Total-corrected counts'!I296),"")</f>
        <v>18.615247490331782</v>
      </c>
      <c r="J296" s="14">
        <f>IFERROR(IF(OR(HLOOKUP($A296,'Z-scores'!$C$2:$RO$15,8,FALSE)&gt;3,HLOOKUP($A296,'Z-scores'!$C$2:$RO$15,8,FALSE)&lt;-3),"",'Total-corrected counts'!J296),"")</f>
        <v>6.7997949199231824</v>
      </c>
      <c r="K296" s="14">
        <f>IFERROR(IF(OR(HLOOKUP($A296,'Z-scores'!$C$2:$RO$15,9,FALSE)&gt;3,HLOOKUP($A296,'Z-scores'!$C$2:$RO$15,9,FALSE)&lt;-3),"",'Total-corrected counts'!K296),"")</f>
        <v>3.1218172649208031</v>
      </c>
      <c r="L296" s="14">
        <f>IFERROR(IF(OR(HLOOKUP($A296,'Z-scores'!$C$2:$RO$15,10,FALSE)&gt;3,HLOOKUP($A296,'Z-scores'!$C$2:$RO$15,10,FALSE)&lt;-3),"",'Total-corrected counts'!L296),"")</f>
        <v>6.4295720001209329</v>
      </c>
      <c r="M296" s="14">
        <f>IFERROR(IF(OR(HLOOKUP($A296,'Z-scores'!$C$2:$RO$15,11,FALSE)&gt;3,HLOOKUP($A296,'Z-scores'!$C$2:$RO$15,11,FALSE)&lt;-3),"",'Total-corrected counts'!M296),"")</f>
        <v>9.0158421225868324</v>
      </c>
      <c r="N296" s="14">
        <f>IFERROR(IF(OR(HLOOKUP($A296,'Z-scores'!$C$2:$RO$15,12,FALSE)&gt;3,HLOOKUP($A296,'Z-scores'!$C$2:$RO$15,12,FALSE)&lt;-3),"",'Total-corrected counts'!N296),"")</f>
        <v>10.893971603958029</v>
      </c>
      <c r="O296" s="14">
        <f>IFERROR(IF(OR(HLOOKUP($A296,'Z-scores'!$C$2:$RO$15,13,FALSE)&gt;3,HLOOKUP($A296,'Z-scores'!$C$2:$RO$15,13,FALSE)&lt;-3),"",'Total-corrected counts'!O296),"")</f>
        <v>4.0518676577484936</v>
      </c>
      <c r="P296" s="14">
        <f>IFERROR(IF(OR(HLOOKUP($A296,'Z-scores'!$C$2:$RO$15,14,FALSE)&gt;3,HLOOKUP($A296,'Z-scores'!$C$2:$RO$15,14,FALSE)&lt;-3),"",'Total-corrected counts'!P296),"")</f>
        <v>7.0816753220476159</v>
      </c>
      <c r="Q296">
        <f t="shared" si="16"/>
        <v>1</v>
      </c>
      <c r="R296">
        <f>SUMIFS(Tabel132[Cluster],Tabel132[ID],'Total-corrected counts Z&lt;3'!A296)</f>
        <v>62</v>
      </c>
      <c r="S296">
        <f t="shared" si="17"/>
        <v>0.86971982374820567</v>
      </c>
      <c r="T296">
        <f t="shared" si="18"/>
        <v>7.9744622065550859</v>
      </c>
      <c r="U296">
        <f t="shared" si="19"/>
        <v>7.4945857412923811</v>
      </c>
    </row>
    <row r="297" spans="1:21" x14ac:dyDescent="0.25">
      <c r="A297">
        <v>304</v>
      </c>
      <c r="B297" t="s">
        <v>126</v>
      </c>
      <c r="C297">
        <v>20400</v>
      </c>
      <c r="D297">
        <v>972</v>
      </c>
      <c r="E297" s="14">
        <f>IFERROR(IF(OR(HLOOKUP($A297,'Z-scores'!$C$2:$RO$15,3,FALSE)&gt;3,HLOOKUP($A297,'Z-scores'!$C$2:$RO$15,3,FALSE)&lt;-3),"",'Total-corrected counts'!E297),"")</f>
        <v>0</v>
      </c>
      <c r="F297" s="14">
        <f>IFERROR(IF(OR(HLOOKUP($A297,'Z-scores'!$C$2:$RO$15,4,FALSE)&gt;3,HLOOKUP($A297,'Z-scores'!$C$2:$RO$15,4,FALSE)&lt;-3),"",'Total-corrected counts'!F297),"")</f>
        <v>6.9337001544387533</v>
      </c>
      <c r="G297" s="14">
        <f>IFERROR(IF(OR(HLOOKUP($A297,'Z-scores'!$C$2:$RO$15,5,FALSE)&gt;3,HLOOKUP($A297,'Z-scores'!$C$2:$RO$15,5,FALSE)&lt;-3),"",'Total-corrected counts'!G297),"")</f>
        <v>1.0357235332458326</v>
      </c>
      <c r="H297" s="14">
        <f>IFERROR(IF(OR(HLOOKUP($A297,'Z-scores'!$C$2:$RO$15,6,FALSE)&gt;3,HLOOKUP($A297,'Z-scores'!$C$2:$RO$15,6,FALSE)&lt;-3),"",'Total-corrected counts'!H297),"")</f>
        <v>0.93084507762256063</v>
      </c>
      <c r="I297" s="14">
        <f>IFERROR(IF(OR(HLOOKUP($A297,'Z-scores'!$C$2:$RO$15,7,FALSE)&gt;3,HLOOKUP($A297,'Z-scores'!$C$2:$RO$15,7,FALSE)&lt;-3),"",'Total-corrected counts'!I297),"")</f>
        <v>0.65338285893217507</v>
      </c>
      <c r="J297" s="14">
        <f>IFERROR(IF(OR(HLOOKUP($A297,'Z-scores'!$C$2:$RO$15,8,FALSE)&gt;3,HLOOKUP($A297,'Z-scores'!$C$2:$RO$15,8,FALSE)&lt;-3),"",'Total-corrected counts'!J297),"")</f>
        <v>7.9077487247668952</v>
      </c>
      <c r="K297" s="14">
        <f>IFERROR(IF(OR(HLOOKUP($A297,'Z-scores'!$C$2:$RO$15,9,FALSE)&gt;3,HLOOKUP($A297,'Z-scores'!$C$2:$RO$15,9,FALSE)&lt;-3),"",'Total-corrected counts'!K297),"")</f>
        <v>0</v>
      </c>
      <c r="L297" s="14">
        <f>IFERROR(IF(OR(HLOOKUP($A297,'Z-scores'!$C$2:$RO$15,10,FALSE)&gt;3,HLOOKUP($A297,'Z-scores'!$C$2:$RO$15,10,FALSE)&lt;-3),"",'Total-corrected counts'!L297),"")</f>
        <v>0.8666821191385583</v>
      </c>
      <c r="M297" s="14">
        <f>IFERROR(IF(OR(HLOOKUP($A297,'Z-scores'!$C$2:$RO$15,11,FALSE)&gt;3,HLOOKUP($A297,'Z-scores'!$C$2:$RO$15,11,FALSE)&lt;-3),"",'Total-corrected counts'!M297),"")</f>
        <v>0.65421076626480412</v>
      </c>
      <c r="N297" s="14">
        <f>IFERROR(IF(OR(HLOOKUP($A297,'Z-scores'!$C$2:$RO$15,12,FALSE)&gt;3,HLOOKUP($A297,'Z-scores'!$C$2:$RO$15,12,FALSE)&lt;-3),"",'Total-corrected counts'!N297),"")</f>
        <v>11.440377703216113</v>
      </c>
      <c r="O297" s="14">
        <f>IFERROR(IF(OR(HLOOKUP($A297,'Z-scores'!$C$2:$RO$15,13,FALSE)&gt;3,HLOOKUP($A297,'Z-scores'!$C$2:$RO$15,13,FALSE)&lt;-3),"",'Total-corrected counts'!O297),"")</f>
        <v>0.9004150350552208</v>
      </c>
      <c r="P297" s="14">
        <f>IFERROR(IF(OR(HLOOKUP($A297,'Z-scores'!$C$2:$RO$15,14,FALSE)&gt;3,HLOOKUP($A297,'Z-scores'!$C$2:$RO$15,14,FALSE)&lt;-3),"",'Total-corrected counts'!P297),"")</f>
        <v>0.18228250507201071</v>
      </c>
      <c r="Q297">
        <f t="shared" si="16"/>
        <v>1</v>
      </c>
      <c r="R297">
        <f>SUMIFS(Tabel132[Cluster],Tabel132[ID],'Total-corrected counts Z&lt;3'!A297)</f>
        <v>25</v>
      </c>
      <c r="S297">
        <f t="shared" si="17"/>
        <v>0.89682741729578497</v>
      </c>
      <c r="T297">
        <f t="shared" si="18"/>
        <v>2.4944857641437457</v>
      </c>
      <c r="U297">
        <f t="shared" si="19"/>
        <v>2.8087936257493418</v>
      </c>
    </row>
    <row r="298" spans="1:21" x14ac:dyDescent="0.25">
      <c r="A298">
        <v>305</v>
      </c>
      <c r="B298" t="s">
        <v>127</v>
      </c>
      <c r="C298">
        <v>16800</v>
      </c>
      <c r="D298">
        <v>385</v>
      </c>
      <c r="E298" s="14">
        <f>IFERROR(IF(OR(HLOOKUP($A298,'Z-scores'!$C$2:$RO$15,3,FALSE)&gt;3,HLOOKUP($A298,'Z-scores'!$C$2:$RO$15,3,FALSE)&lt;-3),"",'Total-corrected counts'!E298),"")</f>
        <v>15.001963851193533</v>
      </c>
      <c r="F298" s="14">
        <f>IFERROR(IF(OR(HLOOKUP($A298,'Z-scores'!$C$2:$RO$15,4,FALSE)&gt;3,HLOOKUP($A298,'Z-scores'!$C$2:$RO$15,4,FALSE)&lt;-3),"",'Total-corrected counts'!F298),"")</f>
        <v>7.5475488602643175</v>
      </c>
      <c r="G298" s="14">
        <f>IFERROR(IF(OR(HLOOKUP($A298,'Z-scores'!$C$2:$RO$15,5,FALSE)&gt;3,HLOOKUP($A298,'Z-scores'!$C$2:$RO$15,5,FALSE)&lt;-3),"",'Total-corrected counts'!G298),"")</f>
        <v>4.9643300386610587</v>
      </c>
      <c r="H298" s="14">
        <f>IFERROR(IF(OR(HLOOKUP($A298,'Z-scores'!$C$2:$RO$15,6,FALSE)&gt;3,HLOOKUP($A298,'Z-scores'!$C$2:$RO$15,6,FALSE)&lt;-3),"",'Total-corrected counts'!H298),"")</f>
        <v>3.5402632460399031</v>
      </c>
      <c r="I298" s="14">
        <f>IFERROR(IF(OR(HLOOKUP($A298,'Z-scores'!$C$2:$RO$15,7,FALSE)&gt;3,HLOOKUP($A298,'Z-scores'!$C$2:$RO$15,7,FALSE)&lt;-3),"",'Total-corrected counts'!I298),"")</f>
        <v>5.5106063762770239</v>
      </c>
      <c r="J298" s="14">
        <f>IFERROR(IF(OR(HLOOKUP($A298,'Z-scores'!$C$2:$RO$15,8,FALSE)&gt;3,HLOOKUP($A298,'Z-scores'!$C$2:$RO$15,8,FALSE)&lt;-3),"",'Total-corrected counts'!J298),"")</f>
        <v>12.556809788228751</v>
      </c>
      <c r="K298" s="14">
        <f>IFERROR(IF(OR(HLOOKUP($A298,'Z-scores'!$C$2:$RO$15,9,FALSE)&gt;3,HLOOKUP($A298,'Z-scores'!$C$2:$RO$15,9,FALSE)&lt;-3),"",'Total-corrected counts'!K298),"")</f>
        <v>4.0258729434499045</v>
      </c>
      <c r="L298" s="14">
        <f>IFERROR(IF(OR(HLOOKUP($A298,'Z-scores'!$C$2:$RO$15,10,FALSE)&gt;3,HLOOKUP($A298,'Z-scores'!$C$2:$RO$15,10,FALSE)&lt;-3),"",'Total-corrected counts'!L298),"")</f>
        <v>8.0420038496810413</v>
      </c>
      <c r="M298" s="14">
        <f>IFERROR(IF(OR(HLOOKUP($A298,'Z-scores'!$C$2:$RO$15,11,FALSE)&gt;3,HLOOKUP($A298,'Z-scores'!$C$2:$RO$15,11,FALSE)&lt;-3),"",'Total-corrected counts'!M298),"")</f>
        <v>12.184675521681976</v>
      </c>
      <c r="N298" s="14">
        <f>IFERROR(IF(OR(HLOOKUP($A298,'Z-scores'!$C$2:$RO$15,12,FALSE)&gt;3,HLOOKUP($A298,'Z-scores'!$C$2:$RO$15,12,FALSE)&lt;-3),"",'Total-corrected counts'!N298),"")</f>
        <v>4.2431848645510506</v>
      </c>
      <c r="O298" s="14">
        <f>IFERROR(IF(OR(HLOOKUP($A298,'Z-scores'!$C$2:$RO$15,13,FALSE)&gt;3,HLOOKUP($A298,'Z-scores'!$C$2:$RO$15,13,FALSE)&lt;-3),"",'Total-corrected counts'!O298),"")</f>
        <v>7.672286444533027</v>
      </c>
      <c r="P298" s="14">
        <f>IFERROR(IF(OR(HLOOKUP($A298,'Z-scores'!$C$2:$RO$15,14,FALSE)&gt;3,HLOOKUP($A298,'Z-scores'!$C$2:$RO$15,14,FALSE)&lt;-3),"",'Total-corrected counts'!P298),"")</f>
        <v>7.6194087120100473</v>
      </c>
      <c r="Q298">
        <f t="shared" si="16"/>
        <v>1</v>
      </c>
      <c r="R298">
        <f>SUMIFS(Tabel132[Cluster],Tabel132[ID],'Total-corrected counts Z&lt;3'!A298)</f>
        <v>20</v>
      </c>
      <c r="S298">
        <f t="shared" si="17"/>
        <v>0.87781166331402383</v>
      </c>
      <c r="T298">
        <f t="shared" si="18"/>
        <v>7.5924850148734979</v>
      </c>
      <c r="U298">
        <f t="shared" si="19"/>
        <v>7.9523118784914288</v>
      </c>
    </row>
    <row r="299" spans="1:21" x14ac:dyDescent="0.25">
      <c r="A299">
        <v>306</v>
      </c>
      <c r="B299" t="s">
        <v>679</v>
      </c>
      <c r="C299">
        <v>32600</v>
      </c>
      <c r="D299">
        <v>589</v>
      </c>
      <c r="E299" s="14" t="str">
        <f>IFERROR(IF(OR(HLOOKUP($A299,'Z-scores'!$C$2:$RO$15,3,FALSE)&gt;3,HLOOKUP($A299,'Z-scores'!$C$2:$RO$15,3,FALSE)&lt;-3),"",'Total-corrected counts'!E299),"")</f>
        <v/>
      </c>
      <c r="F299" s="14" t="str">
        <f>IFERROR(IF(OR(HLOOKUP($A299,'Z-scores'!$C$2:$RO$15,4,FALSE)&gt;3,HLOOKUP($A299,'Z-scores'!$C$2:$RO$15,4,FALSE)&lt;-3),"",'Total-corrected counts'!F299),"")</f>
        <v/>
      </c>
      <c r="G299" s="14" t="str">
        <f>IFERROR(IF(OR(HLOOKUP($A299,'Z-scores'!$C$2:$RO$15,5,FALSE)&gt;3,HLOOKUP($A299,'Z-scores'!$C$2:$RO$15,5,FALSE)&lt;-3),"",'Total-corrected counts'!G299),"")</f>
        <v/>
      </c>
      <c r="H299" s="14" t="str">
        <f>IFERROR(IF(OR(HLOOKUP($A299,'Z-scores'!$C$2:$RO$15,6,FALSE)&gt;3,HLOOKUP($A299,'Z-scores'!$C$2:$RO$15,6,FALSE)&lt;-3),"",'Total-corrected counts'!H299),"")</f>
        <v/>
      </c>
      <c r="I299" s="14" t="str">
        <f>IFERROR(IF(OR(HLOOKUP($A299,'Z-scores'!$C$2:$RO$15,7,FALSE)&gt;3,HLOOKUP($A299,'Z-scores'!$C$2:$RO$15,7,FALSE)&lt;-3),"",'Total-corrected counts'!I299),"")</f>
        <v/>
      </c>
      <c r="J299" s="14" t="str">
        <f>IFERROR(IF(OR(HLOOKUP($A299,'Z-scores'!$C$2:$RO$15,8,FALSE)&gt;3,HLOOKUP($A299,'Z-scores'!$C$2:$RO$15,8,FALSE)&lt;-3),"",'Total-corrected counts'!J299),"")</f>
        <v/>
      </c>
      <c r="K299" s="14" t="str">
        <f>IFERROR(IF(OR(HLOOKUP($A299,'Z-scores'!$C$2:$RO$15,9,FALSE)&gt;3,HLOOKUP($A299,'Z-scores'!$C$2:$RO$15,9,FALSE)&lt;-3),"",'Total-corrected counts'!K299),"")</f>
        <v/>
      </c>
      <c r="L299" s="14" t="str">
        <f>IFERROR(IF(OR(HLOOKUP($A299,'Z-scores'!$C$2:$RO$15,10,FALSE)&gt;3,HLOOKUP($A299,'Z-scores'!$C$2:$RO$15,10,FALSE)&lt;-3),"",'Total-corrected counts'!L299),"")</f>
        <v/>
      </c>
      <c r="M299" s="14" t="str">
        <f>IFERROR(IF(OR(HLOOKUP($A299,'Z-scores'!$C$2:$RO$15,11,FALSE)&gt;3,HLOOKUP($A299,'Z-scores'!$C$2:$RO$15,11,FALSE)&lt;-3),"",'Total-corrected counts'!M299),"")</f>
        <v/>
      </c>
      <c r="N299" s="14" t="str">
        <f>IFERROR(IF(OR(HLOOKUP($A299,'Z-scores'!$C$2:$RO$15,12,FALSE)&gt;3,HLOOKUP($A299,'Z-scores'!$C$2:$RO$15,12,FALSE)&lt;-3),"",'Total-corrected counts'!N299),"")</f>
        <v/>
      </c>
      <c r="O299" s="14" t="str">
        <f>IFERROR(IF(OR(HLOOKUP($A299,'Z-scores'!$C$2:$RO$15,13,FALSE)&gt;3,HLOOKUP($A299,'Z-scores'!$C$2:$RO$15,13,FALSE)&lt;-3),"",'Total-corrected counts'!O299),"")</f>
        <v/>
      </c>
      <c r="P299" s="14" t="str">
        <f>IFERROR(IF(OR(HLOOKUP($A299,'Z-scores'!$C$2:$RO$15,14,FALSE)&gt;3,HLOOKUP($A299,'Z-scores'!$C$2:$RO$15,14,FALSE)&lt;-3),"",'Total-corrected counts'!P299),"")</f>
        <v/>
      </c>
      <c r="Q299">
        <f t="shared" si="16"/>
        <v>1</v>
      </c>
      <c r="R299">
        <f>SUMIFS(Tabel132[Cluster],Tabel132[ID],'Total-corrected counts Z&lt;3'!A299)</f>
        <v>42</v>
      </c>
      <c r="S299" t="str">
        <f t="shared" si="17"/>
        <v/>
      </c>
      <c r="T299" t="str">
        <f t="shared" si="18"/>
        <v/>
      </c>
      <c r="U299" t="str">
        <f t="shared" si="19"/>
        <v/>
      </c>
    </row>
    <row r="300" spans="1:21" x14ac:dyDescent="0.25">
      <c r="A300">
        <v>307</v>
      </c>
      <c r="B300" t="s">
        <v>680</v>
      </c>
      <c r="C300">
        <v>94200</v>
      </c>
      <c r="D300">
        <v>370</v>
      </c>
      <c r="E300" s="14">
        <f>IFERROR(IF(OR(HLOOKUP($A300,'Z-scores'!$C$2:$RO$15,3,FALSE)&gt;3,HLOOKUP($A300,'Z-scores'!$C$2:$RO$15,3,FALSE)&lt;-3),"",'Total-corrected counts'!E300),"")</f>
        <v>0</v>
      </c>
      <c r="F300" s="14">
        <f>IFERROR(IF(OR(HLOOKUP($A300,'Z-scores'!$C$2:$RO$15,4,FALSE)&gt;3,HLOOKUP($A300,'Z-scores'!$C$2:$RO$15,4,FALSE)&lt;-3),"",'Total-corrected counts'!F300),"")</f>
        <v>0</v>
      </c>
      <c r="G300" s="14">
        <f>IFERROR(IF(OR(HLOOKUP($A300,'Z-scores'!$C$2:$RO$15,5,FALSE)&gt;3,HLOOKUP($A300,'Z-scores'!$C$2:$RO$15,5,FALSE)&lt;-3),"",'Total-corrected counts'!G300),"")</f>
        <v>0</v>
      </c>
      <c r="H300" s="14" t="str">
        <f>IFERROR(IF(OR(HLOOKUP($A300,'Z-scores'!$C$2:$RO$15,6,FALSE)&gt;3,HLOOKUP($A300,'Z-scores'!$C$2:$RO$15,6,FALSE)&lt;-3),"",'Total-corrected counts'!H300),"")</f>
        <v/>
      </c>
      <c r="I300" s="14">
        <f>IFERROR(IF(OR(HLOOKUP($A300,'Z-scores'!$C$2:$RO$15,7,FALSE)&gt;3,HLOOKUP($A300,'Z-scores'!$C$2:$RO$15,7,FALSE)&lt;-3),"",'Total-corrected counts'!I300),"")</f>
        <v>0</v>
      </c>
      <c r="J300" s="14">
        <f>IFERROR(IF(OR(HLOOKUP($A300,'Z-scores'!$C$2:$RO$15,8,FALSE)&gt;3,HLOOKUP($A300,'Z-scores'!$C$2:$RO$15,8,FALSE)&lt;-3),"",'Total-corrected counts'!J300),"")</f>
        <v>0</v>
      </c>
      <c r="K300" s="14">
        <f>IFERROR(IF(OR(HLOOKUP($A300,'Z-scores'!$C$2:$RO$15,9,FALSE)&gt;3,HLOOKUP($A300,'Z-scores'!$C$2:$RO$15,9,FALSE)&lt;-3),"",'Total-corrected counts'!K300),"")</f>
        <v>0</v>
      </c>
      <c r="L300" s="14">
        <f>IFERROR(IF(OR(HLOOKUP($A300,'Z-scores'!$C$2:$RO$15,10,FALSE)&gt;3,HLOOKUP($A300,'Z-scores'!$C$2:$RO$15,10,FALSE)&lt;-3),"",'Total-corrected counts'!L300),"")</f>
        <v>0</v>
      </c>
      <c r="M300" s="14">
        <f>IFERROR(IF(OR(HLOOKUP($A300,'Z-scores'!$C$2:$RO$15,11,FALSE)&gt;3,HLOOKUP($A300,'Z-scores'!$C$2:$RO$15,11,FALSE)&lt;-3),"",'Total-corrected counts'!M300),"")</f>
        <v>0</v>
      </c>
      <c r="N300" s="14">
        <f>IFERROR(IF(OR(HLOOKUP($A300,'Z-scores'!$C$2:$RO$15,12,FALSE)&gt;3,HLOOKUP($A300,'Z-scores'!$C$2:$RO$15,12,FALSE)&lt;-3),"",'Total-corrected counts'!N300),"")</f>
        <v>0</v>
      </c>
      <c r="O300" s="14">
        <f>IFERROR(IF(OR(HLOOKUP($A300,'Z-scores'!$C$2:$RO$15,13,FALSE)&gt;3,HLOOKUP($A300,'Z-scores'!$C$2:$RO$15,13,FALSE)&lt;-3),"",'Total-corrected counts'!O300),"")</f>
        <v>0</v>
      </c>
      <c r="P300" s="14">
        <f>IFERROR(IF(OR(HLOOKUP($A300,'Z-scores'!$C$2:$RO$15,14,FALSE)&gt;3,HLOOKUP($A300,'Z-scores'!$C$2:$RO$15,14,FALSE)&lt;-3),"",'Total-corrected counts'!P300),"")</f>
        <v>0</v>
      </c>
      <c r="Q300">
        <f t="shared" si="16"/>
        <v>0</v>
      </c>
      <c r="R300">
        <f>SUMIFS(Tabel132[Cluster],Tabel132[ID],'Total-corrected counts Z&lt;3'!A300)</f>
        <v>96</v>
      </c>
      <c r="S300" t="str">
        <f t="shared" si="17"/>
        <v/>
      </c>
      <c r="T300">
        <f t="shared" si="18"/>
        <v>0</v>
      </c>
      <c r="U300">
        <f t="shared" si="19"/>
        <v>0</v>
      </c>
    </row>
    <row r="301" spans="1:21" x14ac:dyDescent="0.25">
      <c r="A301">
        <v>308</v>
      </c>
      <c r="B301" t="s">
        <v>681</v>
      </c>
      <c r="C301">
        <v>27800</v>
      </c>
      <c r="D301">
        <v>22</v>
      </c>
      <c r="E301" s="14" t="str">
        <f>IFERROR(IF(OR(HLOOKUP($A301,'Z-scores'!$C$2:$RO$15,3,FALSE)&gt;3,HLOOKUP($A301,'Z-scores'!$C$2:$RO$15,3,FALSE)&lt;-3),"",'Total-corrected counts'!E301),"")</f>
        <v/>
      </c>
      <c r="F301" s="14" t="str">
        <f>IFERROR(IF(OR(HLOOKUP($A301,'Z-scores'!$C$2:$RO$15,4,FALSE)&gt;3,HLOOKUP($A301,'Z-scores'!$C$2:$RO$15,4,FALSE)&lt;-3),"",'Total-corrected counts'!F301),"")</f>
        <v/>
      </c>
      <c r="G301" s="14" t="str">
        <f>IFERROR(IF(OR(HLOOKUP($A301,'Z-scores'!$C$2:$RO$15,5,FALSE)&gt;3,HLOOKUP($A301,'Z-scores'!$C$2:$RO$15,5,FALSE)&lt;-3),"",'Total-corrected counts'!G301),"")</f>
        <v/>
      </c>
      <c r="H301" s="14" t="str">
        <f>IFERROR(IF(OR(HLOOKUP($A301,'Z-scores'!$C$2:$RO$15,6,FALSE)&gt;3,HLOOKUP($A301,'Z-scores'!$C$2:$RO$15,6,FALSE)&lt;-3),"",'Total-corrected counts'!H301),"")</f>
        <v/>
      </c>
      <c r="I301" s="14" t="str">
        <f>IFERROR(IF(OR(HLOOKUP($A301,'Z-scores'!$C$2:$RO$15,7,FALSE)&gt;3,HLOOKUP($A301,'Z-scores'!$C$2:$RO$15,7,FALSE)&lt;-3),"",'Total-corrected counts'!I301),"")</f>
        <v/>
      </c>
      <c r="J301" s="14" t="str">
        <f>IFERROR(IF(OR(HLOOKUP($A301,'Z-scores'!$C$2:$RO$15,8,FALSE)&gt;3,HLOOKUP($A301,'Z-scores'!$C$2:$RO$15,8,FALSE)&lt;-3),"",'Total-corrected counts'!J301),"")</f>
        <v/>
      </c>
      <c r="K301" s="14" t="str">
        <f>IFERROR(IF(OR(HLOOKUP($A301,'Z-scores'!$C$2:$RO$15,9,FALSE)&gt;3,HLOOKUP($A301,'Z-scores'!$C$2:$RO$15,9,FALSE)&lt;-3),"",'Total-corrected counts'!K301),"")</f>
        <v/>
      </c>
      <c r="L301" s="14" t="str">
        <f>IFERROR(IF(OR(HLOOKUP($A301,'Z-scores'!$C$2:$RO$15,10,FALSE)&gt;3,HLOOKUP($A301,'Z-scores'!$C$2:$RO$15,10,FALSE)&lt;-3),"",'Total-corrected counts'!L301),"")</f>
        <v/>
      </c>
      <c r="M301" s="14" t="str">
        <f>IFERROR(IF(OR(HLOOKUP($A301,'Z-scores'!$C$2:$RO$15,11,FALSE)&gt;3,HLOOKUP($A301,'Z-scores'!$C$2:$RO$15,11,FALSE)&lt;-3),"",'Total-corrected counts'!M301),"")</f>
        <v/>
      </c>
      <c r="N301" s="14" t="str">
        <f>IFERROR(IF(OR(HLOOKUP($A301,'Z-scores'!$C$2:$RO$15,12,FALSE)&gt;3,HLOOKUP($A301,'Z-scores'!$C$2:$RO$15,12,FALSE)&lt;-3),"",'Total-corrected counts'!N301),"")</f>
        <v/>
      </c>
      <c r="O301" s="14" t="str">
        <f>IFERROR(IF(OR(HLOOKUP($A301,'Z-scores'!$C$2:$RO$15,13,FALSE)&gt;3,HLOOKUP($A301,'Z-scores'!$C$2:$RO$15,13,FALSE)&lt;-3),"",'Total-corrected counts'!O301),"")</f>
        <v/>
      </c>
      <c r="P301" s="14" t="str">
        <f>IFERROR(IF(OR(HLOOKUP($A301,'Z-scores'!$C$2:$RO$15,14,FALSE)&gt;3,HLOOKUP($A301,'Z-scores'!$C$2:$RO$15,14,FALSE)&lt;-3),"",'Total-corrected counts'!P301),"")</f>
        <v/>
      </c>
      <c r="Q301">
        <f t="shared" si="16"/>
        <v>1</v>
      </c>
      <c r="R301">
        <f>SUMIFS(Tabel132[Cluster],Tabel132[ID],'Total-corrected counts Z&lt;3'!A301)</f>
        <v>0</v>
      </c>
      <c r="S301" t="str">
        <f t="shared" si="17"/>
        <v/>
      </c>
      <c r="T301" t="str">
        <f t="shared" si="18"/>
        <v/>
      </c>
      <c r="U301" t="str">
        <f t="shared" si="19"/>
        <v/>
      </c>
    </row>
    <row r="302" spans="1:21" x14ac:dyDescent="0.25">
      <c r="A302">
        <v>309</v>
      </c>
      <c r="B302" t="s">
        <v>682</v>
      </c>
      <c r="C302">
        <v>109100</v>
      </c>
      <c r="D302">
        <v>760</v>
      </c>
      <c r="E302" s="14" t="str">
        <f>IFERROR(IF(OR(HLOOKUP($A302,'Z-scores'!$C$2:$RO$15,3,FALSE)&gt;3,HLOOKUP($A302,'Z-scores'!$C$2:$RO$15,3,FALSE)&lt;-3),"",'Total-corrected counts'!E302),"")</f>
        <v/>
      </c>
      <c r="F302" s="14" t="str">
        <f>IFERROR(IF(OR(HLOOKUP($A302,'Z-scores'!$C$2:$RO$15,4,FALSE)&gt;3,HLOOKUP($A302,'Z-scores'!$C$2:$RO$15,4,FALSE)&lt;-3),"",'Total-corrected counts'!F302),"")</f>
        <v/>
      </c>
      <c r="G302" s="14" t="str">
        <f>IFERROR(IF(OR(HLOOKUP($A302,'Z-scores'!$C$2:$RO$15,5,FALSE)&gt;3,HLOOKUP($A302,'Z-scores'!$C$2:$RO$15,5,FALSE)&lt;-3),"",'Total-corrected counts'!G302),"")</f>
        <v/>
      </c>
      <c r="H302" s="14" t="str">
        <f>IFERROR(IF(OR(HLOOKUP($A302,'Z-scores'!$C$2:$RO$15,6,FALSE)&gt;3,HLOOKUP($A302,'Z-scores'!$C$2:$RO$15,6,FALSE)&lt;-3),"",'Total-corrected counts'!H302),"")</f>
        <v/>
      </c>
      <c r="I302" s="14" t="str">
        <f>IFERROR(IF(OR(HLOOKUP($A302,'Z-scores'!$C$2:$RO$15,7,FALSE)&gt;3,HLOOKUP($A302,'Z-scores'!$C$2:$RO$15,7,FALSE)&lt;-3),"",'Total-corrected counts'!I302),"")</f>
        <v/>
      </c>
      <c r="J302" s="14" t="str">
        <f>IFERROR(IF(OR(HLOOKUP($A302,'Z-scores'!$C$2:$RO$15,8,FALSE)&gt;3,HLOOKUP($A302,'Z-scores'!$C$2:$RO$15,8,FALSE)&lt;-3),"",'Total-corrected counts'!J302),"")</f>
        <v/>
      </c>
      <c r="K302" s="14" t="str">
        <f>IFERROR(IF(OR(HLOOKUP($A302,'Z-scores'!$C$2:$RO$15,9,FALSE)&gt;3,HLOOKUP($A302,'Z-scores'!$C$2:$RO$15,9,FALSE)&lt;-3),"",'Total-corrected counts'!K302),"")</f>
        <v/>
      </c>
      <c r="L302" s="14" t="str">
        <f>IFERROR(IF(OR(HLOOKUP($A302,'Z-scores'!$C$2:$RO$15,10,FALSE)&gt;3,HLOOKUP($A302,'Z-scores'!$C$2:$RO$15,10,FALSE)&lt;-3),"",'Total-corrected counts'!L302),"")</f>
        <v/>
      </c>
      <c r="M302" s="14" t="str">
        <f>IFERROR(IF(OR(HLOOKUP($A302,'Z-scores'!$C$2:$RO$15,11,FALSE)&gt;3,HLOOKUP($A302,'Z-scores'!$C$2:$RO$15,11,FALSE)&lt;-3),"",'Total-corrected counts'!M302),"")</f>
        <v/>
      </c>
      <c r="N302" s="14" t="str">
        <f>IFERROR(IF(OR(HLOOKUP($A302,'Z-scores'!$C$2:$RO$15,12,FALSE)&gt;3,HLOOKUP($A302,'Z-scores'!$C$2:$RO$15,12,FALSE)&lt;-3),"",'Total-corrected counts'!N302),"")</f>
        <v/>
      </c>
      <c r="O302" s="14" t="str">
        <f>IFERROR(IF(OR(HLOOKUP($A302,'Z-scores'!$C$2:$RO$15,13,FALSE)&gt;3,HLOOKUP($A302,'Z-scores'!$C$2:$RO$15,13,FALSE)&lt;-3),"",'Total-corrected counts'!O302),"")</f>
        <v/>
      </c>
      <c r="P302" s="14" t="str">
        <f>IFERROR(IF(OR(HLOOKUP($A302,'Z-scores'!$C$2:$RO$15,14,FALSE)&gt;3,HLOOKUP($A302,'Z-scores'!$C$2:$RO$15,14,FALSE)&lt;-3),"",'Total-corrected counts'!P302),"")</f>
        <v/>
      </c>
      <c r="Q302">
        <f t="shared" si="16"/>
        <v>1</v>
      </c>
      <c r="R302">
        <f>SUMIFS(Tabel132[Cluster],Tabel132[ID],'Total-corrected counts Z&lt;3'!A302)</f>
        <v>0</v>
      </c>
      <c r="S302" t="str">
        <f t="shared" si="17"/>
        <v/>
      </c>
      <c r="T302" t="str">
        <f t="shared" si="18"/>
        <v/>
      </c>
      <c r="U302" t="str">
        <f t="shared" si="19"/>
        <v/>
      </c>
    </row>
    <row r="303" spans="1:21" x14ac:dyDescent="0.25">
      <c r="A303">
        <v>310</v>
      </c>
      <c r="B303" t="s">
        <v>128</v>
      </c>
      <c r="C303">
        <v>49800</v>
      </c>
      <c r="D303">
        <v>275</v>
      </c>
      <c r="E303" s="14">
        <f>IFERROR(IF(OR(HLOOKUP($A303,'Z-scores'!$C$2:$RO$15,3,FALSE)&gt;3,HLOOKUP($A303,'Z-scores'!$C$2:$RO$15,3,FALSE)&lt;-3),"",'Total-corrected counts'!E303),"")</f>
        <v>1.3363484453038392</v>
      </c>
      <c r="F303" s="14">
        <f>IFERROR(IF(OR(HLOOKUP($A303,'Z-scores'!$C$2:$RO$15,4,FALSE)&gt;3,HLOOKUP($A303,'Z-scores'!$C$2:$RO$15,4,FALSE)&lt;-3),"",'Total-corrected counts'!F303),"")</f>
        <v>9.7657748654066956E-2</v>
      </c>
      <c r="G303" s="14">
        <f>IFERROR(IF(OR(HLOOKUP($A303,'Z-scores'!$C$2:$RO$15,5,FALSE)&gt;3,HLOOKUP($A303,'Z-scores'!$C$2:$RO$15,5,FALSE)&lt;-3),"",'Total-corrected counts'!G303),"")</f>
        <v>7.1429209189367765E-2</v>
      </c>
      <c r="H303" s="14">
        <f>IFERROR(IF(OR(HLOOKUP($A303,'Z-scores'!$C$2:$RO$15,6,FALSE)&gt;3,HLOOKUP($A303,'Z-scores'!$C$2:$RO$15,6,FALSE)&lt;-3),"",'Total-corrected counts'!H303),"")</f>
        <v>1.4267871271755641</v>
      </c>
      <c r="I303" s="14">
        <f>IFERROR(IF(OR(HLOOKUP($A303,'Z-scores'!$C$2:$RO$15,7,FALSE)&gt;3,HLOOKUP($A303,'Z-scores'!$C$2:$RO$15,7,FALSE)&lt;-3),"",'Total-corrected counts'!I303),"")</f>
        <v>1.4670294379797895</v>
      </c>
      <c r="J303" s="14">
        <f>IFERROR(IF(OR(HLOOKUP($A303,'Z-scores'!$C$2:$RO$15,8,FALSE)&gt;3,HLOOKUP($A303,'Z-scores'!$C$2:$RO$15,8,FALSE)&lt;-3),"",'Total-corrected counts'!J303),"")</f>
        <v>2.1072846876439253</v>
      </c>
      <c r="K303" s="14">
        <f>IFERROR(IF(OR(HLOOKUP($A303,'Z-scores'!$C$2:$RO$15,9,FALSE)&gt;3,HLOOKUP($A303,'Z-scores'!$C$2:$RO$15,9,FALSE)&lt;-3),"",'Total-corrected counts'!K303),"")</f>
        <v>0.88992980855208415</v>
      </c>
      <c r="L303" s="14">
        <f>IFERROR(IF(OR(HLOOKUP($A303,'Z-scores'!$C$2:$RO$15,10,FALSE)&gt;3,HLOOKUP($A303,'Z-scores'!$C$2:$RO$15,10,FALSE)&lt;-3),"",'Total-corrected counts'!L303),"")</f>
        <v>0.66512813794354475</v>
      </c>
      <c r="M303" s="14">
        <f>IFERROR(IF(OR(HLOOKUP($A303,'Z-scores'!$C$2:$RO$15,11,FALSE)&gt;3,HLOOKUP($A303,'Z-scores'!$C$2:$RO$15,11,FALSE)&lt;-3),"",'Total-corrected counts'!M303),"")</f>
        <v>2.1670731632521636</v>
      </c>
      <c r="N303" s="14">
        <f>IFERROR(IF(OR(HLOOKUP($A303,'Z-scores'!$C$2:$RO$15,12,FALSE)&gt;3,HLOOKUP($A303,'Z-scores'!$C$2:$RO$15,12,FALSE)&lt;-3),"",'Total-corrected counts'!N303),"")</f>
        <v>2.0319476816159963</v>
      </c>
      <c r="O303" s="14">
        <f>IFERROR(IF(OR(HLOOKUP($A303,'Z-scores'!$C$2:$RO$15,13,FALSE)&gt;3,HLOOKUP($A303,'Z-scores'!$C$2:$RO$15,13,FALSE)&lt;-3),"",'Total-corrected counts'!O303),"")</f>
        <v>2.7856590147020892</v>
      </c>
      <c r="P303" s="14">
        <f>IFERROR(IF(OR(HLOOKUP($A303,'Z-scores'!$C$2:$RO$15,14,FALSE)&gt;3,HLOOKUP($A303,'Z-scores'!$C$2:$RO$15,14,FALSE)&lt;-3),"",'Total-corrected counts'!P303),"")</f>
        <v>0.56507576572323315</v>
      </c>
      <c r="Q303">
        <f t="shared" si="16"/>
        <v>1</v>
      </c>
      <c r="R303">
        <f>SUMIFS(Tabel132[Cluster],Tabel132[ID],'Total-corrected counts Z&lt;3'!A303)</f>
        <v>65</v>
      </c>
      <c r="S303">
        <f t="shared" si="17"/>
        <v>0.26698166312467619</v>
      </c>
      <c r="T303">
        <f t="shared" si="18"/>
        <v>1.0566380663569481</v>
      </c>
      <c r="U303">
        <f t="shared" si="19"/>
        <v>1.6429767526474053</v>
      </c>
    </row>
    <row r="304" spans="1:21" x14ac:dyDescent="0.25">
      <c r="A304">
        <v>311</v>
      </c>
      <c r="B304" t="s">
        <v>129</v>
      </c>
      <c r="C304">
        <v>47300</v>
      </c>
      <c r="D304">
        <v>295</v>
      </c>
      <c r="E304" s="14">
        <f>IFERROR(IF(OR(HLOOKUP($A304,'Z-scores'!$C$2:$RO$15,3,FALSE)&gt;3,HLOOKUP($A304,'Z-scores'!$C$2:$RO$15,3,FALSE)&lt;-3),"",'Total-corrected counts'!E304),"")</f>
        <v>1.1969033901416994</v>
      </c>
      <c r="F304" s="14">
        <f>IFERROR(IF(OR(HLOOKUP($A304,'Z-scores'!$C$2:$RO$15,4,FALSE)&gt;3,HLOOKUP($A304,'Z-scores'!$C$2:$RO$15,4,FALSE)&lt;-3),"",'Total-corrected counts'!F304),"")</f>
        <v>1.5206706576133282</v>
      </c>
      <c r="G304" s="14">
        <f>IFERROR(IF(OR(HLOOKUP($A304,'Z-scores'!$C$2:$RO$15,5,FALSE)&gt;3,HLOOKUP($A304,'Z-scores'!$C$2:$RO$15,5,FALSE)&lt;-3),"",'Total-corrected counts'!G304),"")</f>
        <v>3.1071705997374979</v>
      </c>
      <c r="H304" s="14">
        <f>IFERROR(IF(OR(HLOOKUP($A304,'Z-scores'!$C$2:$RO$15,6,FALSE)&gt;3,HLOOKUP($A304,'Z-scores'!$C$2:$RO$15,6,FALSE)&lt;-3),"",'Total-corrected counts'!H304),"")</f>
        <v>9.1329635894606973</v>
      </c>
      <c r="I304" s="14">
        <f>IFERROR(IF(OR(HLOOKUP($A304,'Z-scores'!$C$2:$RO$15,7,FALSE)&gt;3,HLOOKUP($A304,'Z-scores'!$C$2:$RO$15,7,FALSE)&lt;-3),"",'Total-corrected counts'!I304),"")</f>
        <v>9.3076237451658912</v>
      </c>
      <c r="J304" s="14">
        <f>IFERROR(IF(OR(HLOOKUP($A304,'Z-scores'!$C$2:$RO$15,8,FALSE)&gt;3,HLOOKUP($A304,'Z-scores'!$C$2:$RO$15,8,FALSE)&lt;-3),"",'Total-corrected counts'!J304),"")</f>
        <v>7.1473882704623861</v>
      </c>
      <c r="K304" s="14">
        <f>IFERROR(IF(OR(HLOOKUP($A304,'Z-scores'!$C$2:$RO$15,9,FALSE)&gt;3,HLOOKUP($A304,'Z-scores'!$C$2:$RO$15,9,FALSE)&lt;-3),"",'Total-corrected counts'!K304),"")</f>
        <v>5.1841942815653157</v>
      </c>
      <c r="L304" s="14">
        <f>IFERROR(IF(OR(HLOOKUP($A304,'Z-scores'!$C$2:$RO$15,10,FALSE)&gt;3,HLOOKUP($A304,'Z-scores'!$C$2:$RO$15,10,FALSE)&lt;-3),"",'Total-corrected counts'!L304),"")</f>
        <v>2.660512551774179</v>
      </c>
      <c r="M304" s="14">
        <f>IFERROR(IF(OR(HLOOKUP($A304,'Z-scores'!$C$2:$RO$15,11,FALSE)&gt;3,HLOOKUP($A304,'Z-scores'!$C$2:$RO$15,11,FALSE)&lt;-3),"",'Total-corrected counts'!M304),"")</f>
        <v>10.038046444875587</v>
      </c>
      <c r="N304" s="14">
        <f>IFERROR(IF(OR(HLOOKUP($A304,'Z-scores'!$C$2:$RO$15,12,FALSE)&gt;3,HLOOKUP($A304,'Z-scores'!$C$2:$RO$15,12,FALSE)&lt;-3),"",'Total-corrected counts'!N304),"")</f>
        <v>8.8620239223420327</v>
      </c>
      <c r="O304" s="14">
        <f>IFERROR(IF(OR(HLOOKUP($A304,'Z-scores'!$C$2:$RO$15,13,FALSE)&gt;3,HLOOKUP($A304,'Z-scores'!$C$2:$RO$15,13,FALSE)&lt;-3),"",'Total-corrected counts'!O304),"")</f>
        <v>1.5382090182193355</v>
      </c>
      <c r="P304" s="14">
        <f>IFERROR(IF(OR(HLOOKUP($A304,'Z-scores'!$C$2:$RO$15,14,FALSE)&gt;3,HLOOKUP($A304,'Z-scores'!$C$2:$RO$15,14,FALSE)&lt;-3),"",'Total-corrected counts'!P304),"")</f>
        <v>8.9774133747965266</v>
      </c>
      <c r="Q304">
        <f t="shared" si="16"/>
        <v>1</v>
      </c>
      <c r="R304">
        <f>SUMIFS(Tabel132[Cluster],Tabel132[ID],'Total-corrected counts Z&lt;3'!A304)</f>
        <v>62</v>
      </c>
      <c r="S304">
        <f t="shared" si="17"/>
        <v>0.59135256593746455</v>
      </c>
      <c r="T304">
        <f t="shared" si="18"/>
        <v>5.2281306477352603</v>
      </c>
      <c r="U304">
        <f t="shared" si="19"/>
        <v>6.4152410624015319</v>
      </c>
    </row>
    <row r="305" spans="1:21" x14ac:dyDescent="0.25">
      <c r="A305">
        <v>312</v>
      </c>
      <c r="B305" t="s">
        <v>683</v>
      </c>
      <c r="C305">
        <v>42100</v>
      </c>
      <c r="D305">
        <v>918</v>
      </c>
      <c r="E305" s="14" t="str">
        <f>IFERROR(IF(OR(HLOOKUP($A305,'Z-scores'!$C$2:$RO$15,3,FALSE)&gt;3,HLOOKUP($A305,'Z-scores'!$C$2:$RO$15,3,FALSE)&lt;-3),"",'Total-corrected counts'!E305),"")</f>
        <v/>
      </c>
      <c r="F305" s="14" t="str">
        <f>IFERROR(IF(OR(HLOOKUP($A305,'Z-scores'!$C$2:$RO$15,4,FALSE)&gt;3,HLOOKUP($A305,'Z-scores'!$C$2:$RO$15,4,FALSE)&lt;-3),"",'Total-corrected counts'!F305),"")</f>
        <v/>
      </c>
      <c r="G305" s="14" t="str">
        <f>IFERROR(IF(OR(HLOOKUP($A305,'Z-scores'!$C$2:$RO$15,5,FALSE)&gt;3,HLOOKUP($A305,'Z-scores'!$C$2:$RO$15,5,FALSE)&lt;-3),"",'Total-corrected counts'!G305),"")</f>
        <v/>
      </c>
      <c r="H305" s="14" t="str">
        <f>IFERROR(IF(OR(HLOOKUP($A305,'Z-scores'!$C$2:$RO$15,6,FALSE)&gt;3,HLOOKUP($A305,'Z-scores'!$C$2:$RO$15,6,FALSE)&lt;-3),"",'Total-corrected counts'!H305),"")</f>
        <v/>
      </c>
      <c r="I305" s="14" t="str">
        <f>IFERROR(IF(OR(HLOOKUP($A305,'Z-scores'!$C$2:$RO$15,7,FALSE)&gt;3,HLOOKUP($A305,'Z-scores'!$C$2:$RO$15,7,FALSE)&lt;-3),"",'Total-corrected counts'!I305),"")</f>
        <v/>
      </c>
      <c r="J305" s="14" t="str">
        <f>IFERROR(IF(OR(HLOOKUP($A305,'Z-scores'!$C$2:$RO$15,8,FALSE)&gt;3,HLOOKUP($A305,'Z-scores'!$C$2:$RO$15,8,FALSE)&lt;-3),"",'Total-corrected counts'!J305),"")</f>
        <v/>
      </c>
      <c r="K305" s="14" t="str">
        <f>IFERROR(IF(OR(HLOOKUP($A305,'Z-scores'!$C$2:$RO$15,9,FALSE)&gt;3,HLOOKUP($A305,'Z-scores'!$C$2:$RO$15,9,FALSE)&lt;-3),"",'Total-corrected counts'!K305),"")</f>
        <v/>
      </c>
      <c r="L305" s="14" t="str">
        <f>IFERROR(IF(OR(HLOOKUP($A305,'Z-scores'!$C$2:$RO$15,10,FALSE)&gt;3,HLOOKUP($A305,'Z-scores'!$C$2:$RO$15,10,FALSE)&lt;-3),"",'Total-corrected counts'!L305),"")</f>
        <v/>
      </c>
      <c r="M305" s="14" t="str">
        <f>IFERROR(IF(OR(HLOOKUP($A305,'Z-scores'!$C$2:$RO$15,11,FALSE)&gt;3,HLOOKUP($A305,'Z-scores'!$C$2:$RO$15,11,FALSE)&lt;-3),"",'Total-corrected counts'!M305),"")</f>
        <v/>
      </c>
      <c r="N305" s="14" t="str">
        <f>IFERROR(IF(OR(HLOOKUP($A305,'Z-scores'!$C$2:$RO$15,12,FALSE)&gt;3,HLOOKUP($A305,'Z-scores'!$C$2:$RO$15,12,FALSE)&lt;-3),"",'Total-corrected counts'!N305),"")</f>
        <v/>
      </c>
      <c r="O305" s="14" t="str">
        <f>IFERROR(IF(OR(HLOOKUP($A305,'Z-scores'!$C$2:$RO$15,13,FALSE)&gt;3,HLOOKUP($A305,'Z-scores'!$C$2:$RO$15,13,FALSE)&lt;-3),"",'Total-corrected counts'!O305),"")</f>
        <v/>
      </c>
      <c r="P305" s="14" t="str">
        <f>IFERROR(IF(OR(HLOOKUP($A305,'Z-scores'!$C$2:$RO$15,14,FALSE)&gt;3,HLOOKUP($A305,'Z-scores'!$C$2:$RO$15,14,FALSE)&lt;-3),"",'Total-corrected counts'!P305),"")</f>
        <v/>
      </c>
      <c r="Q305">
        <f t="shared" si="16"/>
        <v>1</v>
      </c>
      <c r="R305">
        <f>SUMIFS(Tabel132[Cluster],Tabel132[ID],'Total-corrected counts Z&lt;3'!A305)</f>
        <v>54</v>
      </c>
      <c r="S305" t="str">
        <f t="shared" si="17"/>
        <v/>
      </c>
      <c r="T305" t="str">
        <f t="shared" si="18"/>
        <v/>
      </c>
      <c r="U305" t="str">
        <f t="shared" si="19"/>
        <v/>
      </c>
    </row>
    <row r="306" spans="1:21" x14ac:dyDescent="0.25">
      <c r="A306">
        <v>313</v>
      </c>
      <c r="B306" t="s">
        <v>130</v>
      </c>
      <c r="C306">
        <v>78500</v>
      </c>
      <c r="D306">
        <v>343</v>
      </c>
      <c r="E306" s="14">
        <f>IFERROR(IF(OR(HLOOKUP($A306,'Z-scores'!$C$2:$RO$15,3,FALSE)&gt;3,HLOOKUP($A306,'Z-scores'!$C$2:$RO$15,3,FALSE)&lt;-3),"",'Total-corrected counts'!E306),"")</f>
        <v>127.67356842220244</v>
      </c>
      <c r="F306" s="14">
        <f>IFERROR(IF(OR(HLOOKUP($A306,'Z-scores'!$C$2:$RO$15,4,FALSE)&gt;3,HLOOKUP($A306,'Z-scores'!$C$2:$RO$15,4,FALSE)&lt;-3),"",'Total-corrected counts'!F306),"")</f>
        <v>65.793420378939956</v>
      </c>
      <c r="G306" s="14">
        <f>IFERROR(IF(OR(HLOOKUP($A306,'Z-scores'!$C$2:$RO$15,5,FALSE)&gt;3,HLOOKUP($A306,'Z-scores'!$C$2:$RO$15,5,FALSE)&lt;-3),"",'Total-corrected counts'!G306),"")</f>
        <v>21.535906570594381</v>
      </c>
      <c r="H306" s="14">
        <f>IFERROR(IF(OR(HLOOKUP($A306,'Z-scores'!$C$2:$RO$15,6,FALSE)&gt;3,HLOOKUP($A306,'Z-scores'!$C$2:$RO$15,6,FALSE)&lt;-3),"",'Total-corrected counts'!H306),"")</f>
        <v>172.82435945269361</v>
      </c>
      <c r="I306" s="14">
        <f>IFERROR(IF(OR(HLOOKUP($A306,'Z-scores'!$C$2:$RO$15,7,FALSE)&gt;3,HLOOKUP($A306,'Z-scores'!$C$2:$RO$15,7,FALSE)&lt;-3),"",'Total-corrected counts'!I306),"")</f>
        <v>88.453245525252015</v>
      </c>
      <c r="J306" s="14">
        <f>IFERROR(IF(OR(HLOOKUP($A306,'Z-scores'!$C$2:$RO$15,8,FALSE)&gt;3,HLOOKUP($A306,'Z-scores'!$C$2:$RO$15,8,FALSE)&lt;-3),"",'Total-corrected counts'!J306),"")</f>
        <v>59.286390851343008</v>
      </c>
      <c r="K306" s="14">
        <f>IFERROR(IF(OR(HLOOKUP($A306,'Z-scores'!$C$2:$RO$15,9,FALSE)&gt;3,HLOOKUP($A306,'Z-scores'!$C$2:$RO$15,9,FALSE)&lt;-3),"",'Total-corrected counts'!K306),"")</f>
        <v>252.06202386989511</v>
      </c>
      <c r="L306" s="14">
        <f>IFERROR(IF(OR(HLOOKUP($A306,'Z-scores'!$C$2:$RO$15,10,FALSE)&gt;3,HLOOKUP($A306,'Z-scores'!$C$2:$RO$15,10,FALSE)&lt;-3),"",'Total-corrected counts'!L306),"")</f>
        <v>58.531276139031938</v>
      </c>
      <c r="M306" s="14">
        <f>IFERROR(IF(OR(HLOOKUP($A306,'Z-scores'!$C$2:$RO$15,11,FALSE)&gt;3,HLOOKUP($A306,'Z-scores'!$C$2:$RO$15,11,FALSE)&lt;-3),"",'Total-corrected counts'!M306),"")</f>
        <v>36.901576034624107</v>
      </c>
      <c r="N306" s="14">
        <f>IFERROR(IF(OR(HLOOKUP($A306,'Z-scores'!$C$2:$RO$15,12,FALSE)&gt;3,HLOOKUP($A306,'Z-scores'!$C$2:$RO$15,12,FALSE)&lt;-3),"",'Total-corrected counts'!N306),"")</f>
        <v>131.15453901254173</v>
      </c>
      <c r="O306" s="14">
        <f>IFERROR(IF(OR(HLOOKUP($A306,'Z-scores'!$C$2:$RO$15,13,FALSE)&gt;3,HLOOKUP($A306,'Z-scores'!$C$2:$RO$15,13,FALSE)&lt;-3),"",'Total-corrected counts'!O306),"")</f>
        <v>103.66966023401412</v>
      </c>
      <c r="P306" s="14">
        <f>IFERROR(IF(OR(HLOOKUP($A306,'Z-scores'!$C$2:$RO$15,14,FALSE)&gt;3,HLOOKUP($A306,'Z-scores'!$C$2:$RO$15,14,FALSE)&lt;-3),"",'Total-corrected counts'!P306),"")</f>
        <v>222.7765635737579</v>
      </c>
      <c r="Q306">
        <f t="shared" si="16"/>
        <v>1</v>
      </c>
      <c r="R306">
        <f>SUMIFS(Tabel132[Cluster],Tabel132[ID],'Total-corrected counts Z&lt;3'!A306)</f>
        <v>0</v>
      </c>
      <c r="S306">
        <f t="shared" si="17"/>
        <v>0.96676654822133212</v>
      </c>
      <c r="T306">
        <f t="shared" si="18"/>
        <v>112.51841643870293</v>
      </c>
      <c r="U306">
        <f t="shared" si="19"/>
        <v>110.60672299879396</v>
      </c>
    </row>
    <row r="307" spans="1:21" x14ac:dyDescent="0.25">
      <c r="A307">
        <v>314</v>
      </c>
      <c r="B307" t="s">
        <v>131</v>
      </c>
      <c r="C307">
        <v>24400</v>
      </c>
      <c r="D307">
        <v>111</v>
      </c>
      <c r="E307" s="14">
        <f>IFERROR(IF(OR(HLOOKUP($A307,'Z-scores'!$C$2:$RO$15,3,FALSE)&gt;3,HLOOKUP($A307,'Z-scores'!$C$2:$RO$15,3,FALSE)&lt;-3),"",'Total-corrected counts'!E307),"")</f>
        <v>2.1497779337496543</v>
      </c>
      <c r="F307" s="14">
        <f>IFERROR(IF(OR(HLOOKUP($A307,'Z-scores'!$C$2:$RO$15,4,FALSE)&gt;3,HLOOKUP($A307,'Z-scores'!$C$2:$RO$15,4,FALSE)&lt;-3),"",'Total-corrected counts'!F307),"")</f>
        <v>0.69755534752904969</v>
      </c>
      <c r="G307" s="14">
        <f>IFERROR(IF(OR(HLOOKUP($A307,'Z-scores'!$C$2:$RO$15,5,FALSE)&gt;3,HLOOKUP($A307,'Z-scores'!$C$2:$RO$15,5,FALSE)&lt;-3),"",'Total-corrected counts'!G307),"")</f>
        <v>2.0000178573022973</v>
      </c>
      <c r="H307" s="14">
        <f>IFERROR(IF(OR(HLOOKUP($A307,'Z-scores'!$C$2:$RO$15,6,FALSE)&gt;3,HLOOKUP($A307,'Z-scores'!$C$2:$RO$15,6,FALSE)&lt;-3),"",'Total-corrected counts'!H307),"")</f>
        <v>3.6852309220630883</v>
      </c>
      <c r="I307" s="14">
        <f>IFERROR(IF(OR(HLOOKUP($A307,'Z-scores'!$C$2:$RO$15,7,FALSE)&gt;3,HLOOKUP($A307,'Z-scores'!$C$2:$RO$15,7,FALSE)&lt;-3),"",'Total-corrected counts'!I307),"")</f>
        <v>4.992831280519451</v>
      </c>
      <c r="J307" s="14">
        <f>IFERROR(IF(OR(HLOOKUP($A307,'Z-scores'!$C$2:$RO$15,8,FALSE)&gt;3,HLOOKUP($A307,'Z-scores'!$C$2:$RO$15,8,FALSE)&lt;-3),"",'Total-corrected counts'!J307),"")</f>
        <v>3.5628318430268426</v>
      </c>
      <c r="K307" s="14">
        <f>IFERROR(IF(OR(HLOOKUP($A307,'Z-scores'!$C$2:$RO$15,9,FALSE)&gt;3,HLOOKUP($A307,'Z-scores'!$C$2:$RO$15,9,FALSE)&lt;-3),"",'Total-corrected counts'!K307),"")</f>
        <v>1.6103491773799619</v>
      </c>
      <c r="L307" s="14">
        <f>IFERROR(IF(OR(HLOOKUP($A307,'Z-scores'!$C$2:$RO$15,10,FALSE)&gt;3,HLOOKUP($A307,'Z-scores'!$C$2:$RO$15,10,FALSE)&lt;-3),"",'Total-corrected counts'!L307),"")</f>
        <v>1.8542966269941246</v>
      </c>
      <c r="M307" s="14">
        <f>IFERROR(IF(OR(HLOOKUP($A307,'Z-scores'!$C$2:$RO$15,11,FALSE)&gt;3,HLOOKUP($A307,'Z-scores'!$C$2:$RO$15,11,FALSE)&lt;-3),"",'Total-corrected counts'!M307),"")</f>
        <v>2.39195811415569</v>
      </c>
      <c r="N307" s="14">
        <f>IFERROR(IF(OR(HLOOKUP($A307,'Z-scores'!$C$2:$RO$15,12,FALSE)&gt;3,HLOOKUP($A307,'Z-scores'!$C$2:$RO$15,12,FALSE)&lt;-3),"",'Total-corrected counts'!N307),"")</f>
        <v>1.3745528434461149</v>
      </c>
      <c r="O307" s="14">
        <f>IFERROR(IF(OR(HLOOKUP($A307,'Z-scores'!$C$2:$RO$15,13,FALSE)&gt;3,HLOOKUP($A307,'Z-scores'!$C$2:$RO$15,13,FALSE)&lt;-3),"",'Total-corrected counts'!O307),"")</f>
        <v>2.2791755574835277</v>
      </c>
      <c r="P307" s="14">
        <f>IFERROR(IF(OR(HLOOKUP($A307,'Z-scores'!$C$2:$RO$15,14,FALSE)&gt;3,HLOOKUP($A307,'Z-scores'!$C$2:$RO$15,14,FALSE)&lt;-3),"",'Total-corrected counts'!P307),"")</f>
        <v>3.8643891075266268</v>
      </c>
      <c r="Q307">
        <f t="shared" si="16"/>
        <v>1</v>
      </c>
      <c r="R307">
        <f>SUMIFS(Tabel132[Cluster],Tabel132[ID],'Total-corrected counts Z&lt;3'!A307)</f>
        <v>31</v>
      </c>
      <c r="S307">
        <f t="shared" si="17"/>
        <v>0.68064095268163327</v>
      </c>
      <c r="T307">
        <f t="shared" si="18"/>
        <v>2.671227765938621</v>
      </c>
      <c r="U307">
        <f t="shared" si="19"/>
        <v>2.3528744499212171</v>
      </c>
    </row>
    <row r="308" spans="1:21" x14ac:dyDescent="0.25">
      <c r="A308">
        <v>315</v>
      </c>
      <c r="B308" t="s">
        <v>684</v>
      </c>
      <c r="C308">
        <v>500</v>
      </c>
      <c r="D308">
        <v>695</v>
      </c>
      <c r="E308" s="14">
        <f>IFERROR(IF(OR(HLOOKUP($A308,'Z-scores'!$C$2:$RO$15,3,FALSE)&gt;3,HLOOKUP($A308,'Z-scores'!$C$2:$RO$15,3,FALSE)&lt;-3),"",'Total-corrected counts'!E308),"")</f>
        <v>0</v>
      </c>
      <c r="F308" s="14">
        <f>IFERROR(IF(OR(HLOOKUP($A308,'Z-scores'!$C$2:$RO$15,4,FALSE)&gt;3,HLOOKUP($A308,'Z-scores'!$C$2:$RO$15,4,FALSE)&lt;-3),"",'Total-corrected counts'!F308),"")</f>
        <v>1.3951106950580994E-2</v>
      </c>
      <c r="G308" s="14">
        <f>IFERROR(IF(OR(HLOOKUP($A308,'Z-scores'!$C$2:$RO$15,5,FALSE)&gt;3,HLOOKUP($A308,'Z-scores'!$C$2:$RO$15,5,FALSE)&lt;-3),"",'Total-corrected counts'!G308),"")</f>
        <v>0</v>
      </c>
      <c r="H308" s="14">
        <f>IFERROR(IF(OR(HLOOKUP($A308,'Z-scores'!$C$2:$RO$15,6,FALSE)&gt;3,HLOOKUP($A308,'Z-scores'!$C$2:$RO$15,6,FALSE)&lt;-3),"",'Total-corrected counts'!H308),"")</f>
        <v>0</v>
      </c>
      <c r="I308" s="14">
        <f>IFERROR(IF(OR(HLOOKUP($A308,'Z-scores'!$C$2:$RO$15,7,FALSE)&gt;3,HLOOKUP($A308,'Z-scores'!$C$2:$RO$15,7,FALSE)&lt;-3),"",'Total-corrected counts'!I308),"")</f>
        <v>0</v>
      </c>
      <c r="J308" s="14">
        <f>IFERROR(IF(OR(HLOOKUP($A308,'Z-scores'!$C$2:$RO$15,8,FALSE)&gt;3,HLOOKUP($A308,'Z-scores'!$C$2:$RO$15,8,FALSE)&lt;-3),"",'Total-corrected counts'!J308),"")</f>
        <v>0</v>
      </c>
      <c r="K308" s="14">
        <f>IFERROR(IF(OR(HLOOKUP($A308,'Z-scores'!$C$2:$RO$15,9,FALSE)&gt;3,HLOOKUP($A308,'Z-scores'!$C$2:$RO$15,9,FALSE)&lt;-3),"",'Total-corrected counts'!K308),"")</f>
        <v>0</v>
      </c>
      <c r="L308" s="14">
        <f>IFERROR(IF(OR(HLOOKUP($A308,'Z-scores'!$C$2:$RO$15,10,FALSE)&gt;3,HLOOKUP($A308,'Z-scores'!$C$2:$RO$15,10,FALSE)&lt;-3),"",'Total-corrected counts'!L308),"")</f>
        <v>2.0155398119501355E-2</v>
      </c>
      <c r="M308" s="14">
        <f>IFERROR(IF(OR(HLOOKUP($A308,'Z-scores'!$C$2:$RO$15,11,FALSE)&gt;3,HLOOKUP($A308,'Z-scores'!$C$2:$RO$15,11,FALSE)&lt;-3),"",'Total-corrected counts'!M308),"")</f>
        <v>0</v>
      </c>
      <c r="N308" s="14">
        <f>IFERROR(IF(OR(HLOOKUP($A308,'Z-scores'!$C$2:$RO$15,12,FALSE)&gt;3,HLOOKUP($A308,'Z-scores'!$C$2:$RO$15,12,FALSE)&lt;-3),"",'Total-corrected counts'!N308),"")</f>
        <v>0</v>
      </c>
      <c r="O308" s="14">
        <f>IFERROR(IF(OR(HLOOKUP($A308,'Z-scores'!$C$2:$RO$15,13,FALSE)&gt;3,HLOOKUP($A308,'Z-scores'!$C$2:$RO$15,13,FALSE)&lt;-3),"",'Total-corrected counts'!O308),"")</f>
        <v>0</v>
      </c>
      <c r="P308" s="14">
        <f>IFERROR(IF(OR(HLOOKUP($A308,'Z-scores'!$C$2:$RO$15,14,FALSE)&gt;3,HLOOKUP($A308,'Z-scores'!$C$2:$RO$15,14,FALSE)&lt;-3),"",'Total-corrected counts'!P308),"")</f>
        <v>0</v>
      </c>
      <c r="Q308">
        <f t="shared" si="16"/>
        <v>1</v>
      </c>
      <c r="R308">
        <f>SUMIFS(Tabel132[Cluster],Tabel132[ID],'Total-corrected counts Z&lt;3'!A308)</f>
        <v>0</v>
      </c>
      <c r="S308">
        <f t="shared" si="17"/>
        <v>0.63039924173416573</v>
      </c>
      <c r="T308">
        <f t="shared" si="18"/>
        <v>1.9930152786544275E-3</v>
      </c>
      <c r="U308">
        <f t="shared" si="19"/>
        <v>4.0310796239002708E-3</v>
      </c>
    </row>
    <row r="309" spans="1:21" x14ac:dyDescent="0.25">
      <c r="A309">
        <v>316</v>
      </c>
      <c r="B309" t="s">
        <v>685</v>
      </c>
      <c r="C309">
        <v>69400</v>
      </c>
      <c r="D309">
        <v>178</v>
      </c>
      <c r="E309" s="14" t="str">
        <f>IFERROR(IF(OR(HLOOKUP($A309,'Z-scores'!$C$2:$RO$15,3,FALSE)&gt;3,HLOOKUP($A309,'Z-scores'!$C$2:$RO$15,3,FALSE)&lt;-3),"",'Total-corrected counts'!E309),"")</f>
        <v/>
      </c>
      <c r="F309" s="14" t="str">
        <f>IFERROR(IF(OR(HLOOKUP($A309,'Z-scores'!$C$2:$RO$15,4,FALSE)&gt;3,HLOOKUP($A309,'Z-scores'!$C$2:$RO$15,4,FALSE)&lt;-3),"",'Total-corrected counts'!F309),"")</f>
        <v/>
      </c>
      <c r="G309" s="14" t="str">
        <f>IFERROR(IF(OR(HLOOKUP($A309,'Z-scores'!$C$2:$RO$15,5,FALSE)&gt;3,HLOOKUP($A309,'Z-scores'!$C$2:$RO$15,5,FALSE)&lt;-3),"",'Total-corrected counts'!G309),"")</f>
        <v/>
      </c>
      <c r="H309" s="14" t="str">
        <f>IFERROR(IF(OR(HLOOKUP($A309,'Z-scores'!$C$2:$RO$15,6,FALSE)&gt;3,HLOOKUP($A309,'Z-scores'!$C$2:$RO$15,6,FALSE)&lt;-3),"",'Total-corrected counts'!H309),"")</f>
        <v/>
      </c>
      <c r="I309" s="14" t="str">
        <f>IFERROR(IF(OR(HLOOKUP($A309,'Z-scores'!$C$2:$RO$15,7,FALSE)&gt;3,HLOOKUP($A309,'Z-scores'!$C$2:$RO$15,7,FALSE)&lt;-3),"",'Total-corrected counts'!I309),"")</f>
        <v/>
      </c>
      <c r="J309" s="14" t="str">
        <f>IFERROR(IF(OR(HLOOKUP($A309,'Z-scores'!$C$2:$RO$15,8,FALSE)&gt;3,HLOOKUP($A309,'Z-scores'!$C$2:$RO$15,8,FALSE)&lt;-3),"",'Total-corrected counts'!J309),"")</f>
        <v/>
      </c>
      <c r="K309" s="14" t="str">
        <f>IFERROR(IF(OR(HLOOKUP($A309,'Z-scores'!$C$2:$RO$15,9,FALSE)&gt;3,HLOOKUP($A309,'Z-scores'!$C$2:$RO$15,9,FALSE)&lt;-3),"",'Total-corrected counts'!K309),"")</f>
        <v/>
      </c>
      <c r="L309" s="14" t="str">
        <f>IFERROR(IF(OR(HLOOKUP($A309,'Z-scores'!$C$2:$RO$15,10,FALSE)&gt;3,HLOOKUP($A309,'Z-scores'!$C$2:$RO$15,10,FALSE)&lt;-3),"",'Total-corrected counts'!L309),"")</f>
        <v/>
      </c>
      <c r="M309" s="14" t="str">
        <f>IFERROR(IF(OR(HLOOKUP($A309,'Z-scores'!$C$2:$RO$15,11,FALSE)&gt;3,HLOOKUP($A309,'Z-scores'!$C$2:$RO$15,11,FALSE)&lt;-3),"",'Total-corrected counts'!M309),"")</f>
        <v/>
      </c>
      <c r="N309" s="14" t="str">
        <f>IFERROR(IF(OR(HLOOKUP($A309,'Z-scores'!$C$2:$RO$15,12,FALSE)&gt;3,HLOOKUP($A309,'Z-scores'!$C$2:$RO$15,12,FALSE)&lt;-3),"",'Total-corrected counts'!N309),"")</f>
        <v/>
      </c>
      <c r="O309" s="14" t="str">
        <f>IFERROR(IF(OR(HLOOKUP($A309,'Z-scores'!$C$2:$RO$15,13,FALSE)&gt;3,HLOOKUP($A309,'Z-scores'!$C$2:$RO$15,13,FALSE)&lt;-3),"",'Total-corrected counts'!O309),"")</f>
        <v/>
      </c>
      <c r="P309" s="14" t="str">
        <f>IFERROR(IF(OR(HLOOKUP($A309,'Z-scores'!$C$2:$RO$15,14,FALSE)&gt;3,HLOOKUP($A309,'Z-scores'!$C$2:$RO$15,14,FALSE)&lt;-3),"",'Total-corrected counts'!P309),"")</f>
        <v/>
      </c>
      <c r="Q309">
        <f t="shared" si="16"/>
        <v>1</v>
      </c>
      <c r="R309">
        <f>SUMIFS(Tabel132[Cluster],Tabel132[ID],'Total-corrected counts Z&lt;3'!A309)</f>
        <v>82</v>
      </c>
      <c r="S309" t="str">
        <f t="shared" si="17"/>
        <v/>
      </c>
      <c r="T309" t="str">
        <f t="shared" si="18"/>
        <v/>
      </c>
      <c r="U309" t="str">
        <f t="shared" si="19"/>
        <v/>
      </c>
    </row>
    <row r="310" spans="1:21" x14ac:dyDescent="0.25">
      <c r="A310">
        <v>317</v>
      </c>
      <c r="B310" t="s">
        <v>686</v>
      </c>
      <c r="C310">
        <v>109200</v>
      </c>
      <c r="D310">
        <v>760</v>
      </c>
      <c r="E310" s="14" t="str">
        <f>IFERROR(IF(OR(HLOOKUP($A310,'Z-scores'!$C$2:$RO$15,3,FALSE)&gt;3,HLOOKUP($A310,'Z-scores'!$C$2:$RO$15,3,FALSE)&lt;-3),"",'Total-corrected counts'!E310),"")</f>
        <v/>
      </c>
      <c r="F310" s="14" t="str">
        <f>IFERROR(IF(OR(HLOOKUP($A310,'Z-scores'!$C$2:$RO$15,4,FALSE)&gt;3,HLOOKUP($A310,'Z-scores'!$C$2:$RO$15,4,FALSE)&lt;-3),"",'Total-corrected counts'!F310),"")</f>
        <v/>
      </c>
      <c r="G310" s="14" t="str">
        <f>IFERROR(IF(OR(HLOOKUP($A310,'Z-scores'!$C$2:$RO$15,5,FALSE)&gt;3,HLOOKUP($A310,'Z-scores'!$C$2:$RO$15,5,FALSE)&lt;-3),"",'Total-corrected counts'!G310),"")</f>
        <v/>
      </c>
      <c r="H310" s="14" t="str">
        <f>IFERROR(IF(OR(HLOOKUP($A310,'Z-scores'!$C$2:$RO$15,6,FALSE)&gt;3,HLOOKUP($A310,'Z-scores'!$C$2:$RO$15,6,FALSE)&lt;-3),"",'Total-corrected counts'!H310),"")</f>
        <v/>
      </c>
      <c r="I310" s="14" t="str">
        <f>IFERROR(IF(OR(HLOOKUP($A310,'Z-scores'!$C$2:$RO$15,7,FALSE)&gt;3,HLOOKUP($A310,'Z-scores'!$C$2:$RO$15,7,FALSE)&lt;-3),"",'Total-corrected counts'!I310),"")</f>
        <v/>
      </c>
      <c r="J310" s="14" t="str">
        <f>IFERROR(IF(OR(HLOOKUP($A310,'Z-scores'!$C$2:$RO$15,8,FALSE)&gt;3,HLOOKUP($A310,'Z-scores'!$C$2:$RO$15,8,FALSE)&lt;-3),"",'Total-corrected counts'!J310),"")</f>
        <v/>
      </c>
      <c r="K310" s="14" t="str">
        <f>IFERROR(IF(OR(HLOOKUP($A310,'Z-scores'!$C$2:$RO$15,9,FALSE)&gt;3,HLOOKUP($A310,'Z-scores'!$C$2:$RO$15,9,FALSE)&lt;-3),"",'Total-corrected counts'!K310),"")</f>
        <v/>
      </c>
      <c r="L310" s="14" t="str">
        <f>IFERROR(IF(OR(HLOOKUP($A310,'Z-scores'!$C$2:$RO$15,10,FALSE)&gt;3,HLOOKUP($A310,'Z-scores'!$C$2:$RO$15,10,FALSE)&lt;-3),"",'Total-corrected counts'!L310),"")</f>
        <v/>
      </c>
      <c r="M310" s="14" t="str">
        <f>IFERROR(IF(OR(HLOOKUP($A310,'Z-scores'!$C$2:$RO$15,11,FALSE)&gt;3,HLOOKUP($A310,'Z-scores'!$C$2:$RO$15,11,FALSE)&lt;-3),"",'Total-corrected counts'!M310),"")</f>
        <v/>
      </c>
      <c r="N310" s="14" t="str">
        <f>IFERROR(IF(OR(HLOOKUP($A310,'Z-scores'!$C$2:$RO$15,12,FALSE)&gt;3,HLOOKUP($A310,'Z-scores'!$C$2:$RO$15,12,FALSE)&lt;-3),"",'Total-corrected counts'!N310),"")</f>
        <v/>
      </c>
      <c r="O310" s="14" t="str">
        <f>IFERROR(IF(OR(HLOOKUP($A310,'Z-scores'!$C$2:$RO$15,13,FALSE)&gt;3,HLOOKUP($A310,'Z-scores'!$C$2:$RO$15,13,FALSE)&lt;-3),"",'Total-corrected counts'!O310),"")</f>
        <v/>
      </c>
      <c r="P310" s="14" t="str">
        <f>IFERROR(IF(OR(HLOOKUP($A310,'Z-scores'!$C$2:$RO$15,14,FALSE)&gt;3,HLOOKUP($A310,'Z-scores'!$C$2:$RO$15,14,FALSE)&lt;-3),"",'Total-corrected counts'!P310),"")</f>
        <v/>
      </c>
      <c r="Q310">
        <f t="shared" si="16"/>
        <v>1</v>
      </c>
      <c r="R310">
        <f>SUMIFS(Tabel132[Cluster],Tabel132[ID],'Total-corrected counts Z&lt;3'!A310)</f>
        <v>0</v>
      </c>
      <c r="S310" t="str">
        <f t="shared" si="17"/>
        <v/>
      </c>
      <c r="T310" t="str">
        <f t="shared" si="18"/>
        <v/>
      </c>
      <c r="U310" t="str">
        <f t="shared" si="19"/>
        <v/>
      </c>
    </row>
    <row r="311" spans="1:21" x14ac:dyDescent="0.25">
      <c r="A311">
        <v>318</v>
      </c>
      <c r="B311" t="s">
        <v>687</v>
      </c>
      <c r="C311">
        <v>87800</v>
      </c>
      <c r="D311">
        <v>987</v>
      </c>
      <c r="E311" s="14" t="str">
        <f>IFERROR(IF(OR(HLOOKUP($A311,'Z-scores'!$C$2:$RO$15,3,FALSE)&gt;3,HLOOKUP($A311,'Z-scores'!$C$2:$RO$15,3,FALSE)&lt;-3),"",'Total-corrected counts'!E311),"")</f>
        <v/>
      </c>
      <c r="F311" s="14" t="str">
        <f>IFERROR(IF(OR(HLOOKUP($A311,'Z-scores'!$C$2:$RO$15,4,FALSE)&gt;3,HLOOKUP($A311,'Z-scores'!$C$2:$RO$15,4,FALSE)&lt;-3),"",'Total-corrected counts'!F311),"")</f>
        <v/>
      </c>
      <c r="G311" s="14" t="str">
        <f>IFERROR(IF(OR(HLOOKUP($A311,'Z-scores'!$C$2:$RO$15,5,FALSE)&gt;3,HLOOKUP($A311,'Z-scores'!$C$2:$RO$15,5,FALSE)&lt;-3),"",'Total-corrected counts'!G311),"")</f>
        <v/>
      </c>
      <c r="H311" s="14" t="str">
        <f>IFERROR(IF(OR(HLOOKUP($A311,'Z-scores'!$C$2:$RO$15,6,FALSE)&gt;3,HLOOKUP($A311,'Z-scores'!$C$2:$RO$15,6,FALSE)&lt;-3),"",'Total-corrected counts'!H311),"")</f>
        <v/>
      </c>
      <c r="I311" s="14" t="str">
        <f>IFERROR(IF(OR(HLOOKUP($A311,'Z-scores'!$C$2:$RO$15,7,FALSE)&gt;3,HLOOKUP($A311,'Z-scores'!$C$2:$RO$15,7,FALSE)&lt;-3),"",'Total-corrected counts'!I311),"")</f>
        <v/>
      </c>
      <c r="J311" s="14" t="str">
        <f>IFERROR(IF(OR(HLOOKUP($A311,'Z-scores'!$C$2:$RO$15,8,FALSE)&gt;3,HLOOKUP($A311,'Z-scores'!$C$2:$RO$15,8,FALSE)&lt;-3),"",'Total-corrected counts'!J311),"")</f>
        <v/>
      </c>
      <c r="K311" s="14" t="str">
        <f>IFERROR(IF(OR(HLOOKUP($A311,'Z-scores'!$C$2:$RO$15,9,FALSE)&gt;3,HLOOKUP($A311,'Z-scores'!$C$2:$RO$15,9,FALSE)&lt;-3),"",'Total-corrected counts'!K311),"")</f>
        <v/>
      </c>
      <c r="L311" s="14" t="str">
        <f>IFERROR(IF(OR(HLOOKUP($A311,'Z-scores'!$C$2:$RO$15,10,FALSE)&gt;3,HLOOKUP($A311,'Z-scores'!$C$2:$RO$15,10,FALSE)&lt;-3),"",'Total-corrected counts'!L311),"")</f>
        <v/>
      </c>
      <c r="M311" s="14" t="str">
        <f>IFERROR(IF(OR(HLOOKUP($A311,'Z-scores'!$C$2:$RO$15,11,FALSE)&gt;3,HLOOKUP($A311,'Z-scores'!$C$2:$RO$15,11,FALSE)&lt;-3),"",'Total-corrected counts'!M311),"")</f>
        <v/>
      </c>
      <c r="N311" s="14" t="str">
        <f>IFERROR(IF(OR(HLOOKUP($A311,'Z-scores'!$C$2:$RO$15,12,FALSE)&gt;3,HLOOKUP($A311,'Z-scores'!$C$2:$RO$15,12,FALSE)&lt;-3),"",'Total-corrected counts'!N311),"")</f>
        <v/>
      </c>
      <c r="O311" s="14" t="str">
        <f>IFERROR(IF(OR(HLOOKUP($A311,'Z-scores'!$C$2:$RO$15,13,FALSE)&gt;3,HLOOKUP($A311,'Z-scores'!$C$2:$RO$15,13,FALSE)&lt;-3),"",'Total-corrected counts'!O311),"")</f>
        <v/>
      </c>
      <c r="P311" s="14" t="str">
        <f>IFERROR(IF(OR(HLOOKUP($A311,'Z-scores'!$C$2:$RO$15,14,FALSE)&gt;3,HLOOKUP($A311,'Z-scores'!$C$2:$RO$15,14,FALSE)&lt;-3),"",'Total-corrected counts'!P311),"")</f>
        <v/>
      </c>
      <c r="Q311">
        <f t="shared" si="16"/>
        <v>1</v>
      </c>
      <c r="R311">
        <f>SUMIFS(Tabel132[Cluster],Tabel132[ID],'Total-corrected counts Z&lt;3'!A311)</f>
        <v>94</v>
      </c>
      <c r="S311" t="str">
        <f t="shared" si="17"/>
        <v/>
      </c>
      <c r="T311" t="str">
        <f t="shared" si="18"/>
        <v/>
      </c>
      <c r="U311" t="str">
        <f t="shared" si="19"/>
        <v/>
      </c>
    </row>
    <row r="312" spans="1:21" x14ac:dyDescent="0.25">
      <c r="A312">
        <v>319</v>
      </c>
      <c r="B312" t="s">
        <v>132</v>
      </c>
      <c r="C312">
        <v>47500</v>
      </c>
      <c r="D312">
        <v>703</v>
      </c>
      <c r="E312" s="14">
        <f>IFERROR(IF(OR(HLOOKUP($A312,'Z-scores'!$C$2:$RO$15,3,FALSE)&gt;3,HLOOKUP($A312,'Z-scores'!$C$2:$RO$15,3,FALSE)&lt;-3),"",'Total-corrected counts'!E312),"")</f>
        <v>1.568756870574072</v>
      </c>
      <c r="F312" s="14">
        <f>IFERROR(IF(OR(HLOOKUP($A312,'Z-scores'!$C$2:$RO$15,4,FALSE)&gt;3,HLOOKUP($A312,'Z-scores'!$C$2:$RO$15,4,FALSE)&lt;-3),"",'Total-corrected counts'!F312),"")</f>
        <v>1.8554972244272723</v>
      </c>
      <c r="G312" s="14">
        <f>IFERROR(IF(OR(HLOOKUP($A312,'Z-scores'!$C$2:$RO$15,5,FALSE)&gt;3,HLOOKUP($A312,'Z-scores'!$C$2:$RO$15,5,FALSE)&lt;-3),"",'Total-corrected counts'!G312),"")</f>
        <v>3.2500290181162335</v>
      </c>
      <c r="H312" s="14">
        <f>IFERROR(IF(OR(HLOOKUP($A312,'Z-scores'!$C$2:$RO$15,6,FALSE)&gt;3,HLOOKUP($A312,'Z-scores'!$C$2:$RO$15,6,FALSE)&lt;-3),"",'Total-corrected counts'!H312),"")</f>
        <v>5.18068694840753</v>
      </c>
      <c r="I312" s="14">
        <f>IFERROR(IF(OR(HLOOKUP($A312,'Z-scores'!$C$2:$RO$15,7,FALSE)&gt;3,HLOOKUP($A312,'Z-scores'!$C$2:$RO$15,7,FALSE)&lt;-3),"",'Total-corrected counts'!I312),"")</f>
        <v>11.970467094776266</v>
      </c>
      <c r="J312" s="14">
        <f>IFERROR(IF(OR(HLOOKUP($A312,'Z-scores'!$C$2:$RO$15,8,FALSE)&gt;3,HLOOKUP($A312,'Z-scores'!$C$2:$RO$15,8,FALSE)&lt;-3),"",'Total-corrected counts'!J312),"")</f>
        <v>4.7359594010966575</v>
      </c>
      <c r="K312" s="14">
        <f>IFERROR(IF(OR(HLOOKUP($A312,'Z-scores'!$C$2:$RO$15,9,FALSE)&gt;3,HLOOKUP($A312,'Z-scores'!$C$2:$RO$15,9,FALSE)&lt;-3),"",'Total-corrected counts'!K312),"")</f>
        <v>1.3278317778396176</v>
      </c>
      <c r="L312" s="14">
        <f>IFERROR(IF(OR(HLOOKUP($A312,'Z-scores'!$C$2:$RO$15,10,FALSE)&gt;3,HLOOKUP($A312,'Z-scores'!$C$2:$RO$15,10,FALSE)&lt;-3),"",'Total-corrected counts'!L312),"")</f>
        <v>3.7287486521077509</v>
      </c>
      <c r="M312" s="14">
        <f>IFERROR(IF(OR(HLOOKUP($A312,'Z-scores'!$C$2:$RO$15,11,FALSE)&gt;3,HLOOKUP($A312,'Z-scores'!$C$2:$RO$15,11,FALSE)&lt;-3),"",'Total-corrected counts'!M312),"")</f>
        <v>5.6834560319254859</v>
      </c>
      <c r="N312" s="14">
        <f>IFERROR(IF(OR(HLOOKUP($A312,'Z-scores'!$C$2:$RO$15,12,FALSE)&gt;3,HLOOKUP($A312,'Z-scores'!$C$2:$RO$15,12,FALSE)&lt;-3),"",'Total-corrected counts'!N312),"")</f>
        <v>5.3786850395717538</v>
      </c>
      <c r="O312" s="14">
        <f>IFERROR(IF(OR(HLOOKUP($A312,'Z-scores'!$C$2:$RO$15,13,FALSE)&gt;3,HLOOKUP($A312,'Z-scores'!$C$2:$RO$15,13,FALSE)&lt;-3),"",'Total-corrected counts'!O312),"")</f>
        <v>1.4631744319647337</v>
      </c>
      <c r="P312" s="14">
        <f>IFERROR(IF(OR(HLOOKUP($A312,'Z-scores'!$C$2:$RO$15,14,FALSE)&gt;3,HLOOKUP($A312,'Z-scores'!$C$2:$RO$15,14,FALSE)&lt;-3),"",'Total-corrected counts'!P312),"")</f>
        <v>8.1206856009580779</v>
      </c>
      <c r="Q312">
        <f t="shared" si="16"/>
        <v>1</v>
      </c>
      <c r="R312">
        <f>SUMIFS(Tabel132[Cluster],Tabel132[ID],'Total-corrected counts Z&lt;3'!A312)</f>
        <v>62</v>
      </c>
      <c r="S312">
        <f t="shared" si="17"/>
        <v>0.75918298343818413</v>
      </c>
      <c r="T312">
        <f t="shared" si="18"/>
        <v>4.269889762176807</v>
      </c>
      <c r="U312">
        <f t="shared" si="19"/>
        <v>4.8749499513055614</v>
      </c>
    </row>
    <row r="313" spans="1:21" x14ac:dyDescent="0.25">
      <c r="A313">
        <v>320</v>
      </c>
      <c r="B313" t="s">
        <v>133</v>
      </c>
      <c r="C313">
        <v>1600</v>
      </c>
      <c r="D313">
        <v>985</v>
      </c>
      <c r="E313" s="14">
        <f>IFERROR(IF(OR(HLOOKUP($A313,'Z-scores'!$C$2:$RO$15,3,FALSE)&gt;3,HLOOKUP($A313,'Z-scores'!$C$2:$RO$15,3,FALSE)&lt;-3),"",'Total-corrected counts'!E313),"")</f>
        <v>72.186056888934345</v>
      </c>
      <c r="F313" s="14">
        <f>IFERROR(IF(OR(HLOOKUP($A313,'Z-scores'!$C$2:$RO$15,4,FALSE)&gt;3,HLOOKUP($A313,'Z-scores'!$C$2:$RO$15,4,FALSE)&lt;-3),"",'Total-corrected counts'!F313),"")</f>
        <v>119.51913324562737</v>
      </c>
      <c r="G313" s="14">
        <f>IFERROR(IF(OR(HLOOKUP($A313,'Z-scores'!$C$2:$RO$15,5,FALSE)&gt;3,HLOOKUP($A313,'Z-scores'!$C$2:$RO$15,5,FALSE)&lt;-3),"",'Total-corrected counts'!G313),"")</f>
        <v>153.55494245484334</v>
      </c>
      <c r="H313" s="14">
        <f>IFERROR(IF(OR(HLOOKUP($A313,'Z-scores'!$C$2:$RO$15,6,FALSE)&gt;3,HLOOKUP($A313,'Z-scores'!$C$2:$RO$15,6,FALSE)&lt;-3),"",'Total-corrected counts'!H313),"")</f>
        <v>56.049081477174838</v>
      </c>
      <c r="I313" s="14">
        <f>IFERROR(IF(OR(HLOOKUP($A313,'Z-scores'!$C$2:$RO$15,7,FALSE)&gt;3,HLOOKUP($A313,'Z-scores'!$C$2:$RO$15,7,FALSE)&lt;-3),"",'Total-corrected counts'!I313),"")</f>
        <v>27.059912742568386</v>
      </c>
      <c r="J313" s="14">
        <f>IFERROR(IF(OR(HLOOKUP($A313,'Z-scores'!$C$2:$RO$15,8,FALSE)&gt;3,HLOOKUP($A313,'Z-scores'!$C$2:$RO$15,8,FALSE)&lt;-3),"",'Total-corrected counts'!J313),"")</f>
        <v>83.009637025643698</v>
      </c>
      <c r="K313" s="14">
        <f>IFERROR(IF(OR(HLOOKUP($A313,'Z-scores'!$C$2:$RO$15,9,FALSE)&gt;3,HLOOKUP($A313,'Z-scores'!$C$2:$RO$15,9,FALSE)&lt;-3),"",'Total-corrected counts'!K313),"")</f>
        <v>13.928107797338967</v>
      </c>
      <c r="L313" s="14">
        <f>IFERROR(IF(OR(HLOOKUP($A313,'Z-scores'!$C$2:$RO$15,10,FALSE)&gt;3,HLOOKUP($A313,'Z-scores'!$C$2:$RO$15,10,FALSE)&lt;-3),"",'Total-corrected counts'!L313),"")</f>
        <v>98.136633443852105</v>
      </c>
      <c r="M313" s="14">
        <f>IFERROR(IF(OR(HLOOKUP($A313,'Z-scores'!$C$2:$RO$15,11,FALSE)&gt;3,HLOOKUP($A313,'Z-scores'!$C$2:$RO$15,11,FALSE)&lt;-3),"",'Total-corrected counts'!M313),"")</f>
        <v>149.52804826439927</v>
      </c>
      <c r="N313" s="14">
        <f>IFERROR(IF(OR(HLOOKUP($A313,'Z-scores'!$C$2:$RO$15,12,FALSE)&gt;3,HLOOKUP($A313,'Z-scores'!$C$2:$RO$15,12,FALSE)&lt;-3),"",'Total-corrected counts'!N313),"")</f>
        <v>39.187562431165638</v>
      </c>
      <c r="O313" s="14">
        <f>IFERROR(IF(OR(HLOOKUP($A313,'Z-scores'!$C$2:$RO$15,13,FALSE)&gt;3,HLOOKUP($A313,'Z-scores'!$C$2:$RO$15,13,FALSE)&lt;-3),"",'Total-corrected counts'!O313),"")</f>
        <v>68.159542289023847</v>
      </c>
      <c r="P313" s="14">
        <f>IFERROR(IF(OR(HLOOKUP($A313,'Z-scores'!$C$2:$RO$15,14,FALSE)&gt;3,HLOOKUP($A313,'Z-scores'!$C$2:$RO$15,14,FALSE)&lt;-3),"",'Total-corrected counts'!P313),"")</f>
        <v>16.150229949380147</v>
      </c>
      <c r="Q313">
        <f t="shared" si="16"/>
        <v>1</v>
      </c>
      <c r="R313">
        <f>SUMIFS(Tabel132[Cluster],Tabel132[ID],'Total-corrected counts Z&lt;3'!A313)</f>
        <v>3</v>
      </c>
      <c r="S313">
        <f t="shared" si="17"/>
        <v>0.97864298022633267</v>
      </c>
      <c r="T313">
        <f t="shared" si="18"/>
        <v>75.043838804590138</v>
      </c>
      <c r="U313">
        <f t="shared" si="19"/>
        <v>74.232403275564195</v>
      </c>
    </row>
    <row r="314" spans="1:21" x14ac:dyDescent="0.25">
      <c r="A314">
        <v>321</v>
      </c>
      <c r="B314" t="s">
        <v>134</v>
      </c>
      <c r="C314">
        <v>69500</v>
      </c>
      <c r="D314">
        <v>1014</v>
      </c>
      <c r="E314" s="14">
        <f>IFERROR(IF(OR(HLOOKUP($A314,'Z-scores'!$C$2:$RO$15,3,FALSE)&gt;3,HLOOKUP($A314,'Z-scores'!$C$2:$RO$15,3,FALSE)&lt;-3),"",'Total-corrected counts'!E314),"")</f>
        <v>2.5564926779725621</v>
      </c>
      <c r="F314" s="14">
        <f>IFERROR(IF(OR(HLOOKUP($A314,'Z-scores'!$C$2:$RO$15,4,FALSE)&gt;3,HLOOKUP($A314,'Z-scores'!$C$2:$RO$15,4,FALSE)&lt;-3),"",'Total-corrected counts'!F314),"")</f>
        <v>1.3951106950580994E-2</v>
      </c>
      <c r="G314" s="14">
        <f>IFERROR(IF(OR(HLOOKUP($A314,'Z-scores'!$C$2:$RO$15,5,FALSE)&gt;3,HLOOKUP($A314,'Z-scores'!$C$2:$RO$15,5,FALSE)&lt;-3),"",'Total-corrected counts'!G314),"")</f>
        <v>0.14285841837873553</v>
      </c>
      <c r="H314" s="14">
        <f>IFERROR(IF(OR(HLOOKUP($A314,'Z-scores'!$C$2:$RO$15,6,FALSE)&gt;3,HLOOKUP($A314,'Z-scores'!$C$2:$RO$15,6,FALSE)&lt;-3),"",'Total-corrected counts'!H314),"")</f>
        <v>1.5030859040298725</v>
      </c>
      <c r="I314" s="14">
        <f>IFERROR(IF(OR(HLOOKUP($A314,'Z-scores'!$C$2:$RO$15,7,FALSE)&gt;3,HLOOKUP($A314,'Z-scores'!$C$2:$RO$15,7,FALSE)&lt;-3),"",'Total-corrected counts'!I314),"")</f>
        <v>2.5025796294949352</v>
      </c>
      <c r="J314" s="14">
        <f>IFERROR(IF(OR(HLOOKUP($A314,'Z-scores'!$C$2:$RO$15,8,FALSE)&gt;3,HLOOKUP($A314,'Z-scores'!$C$2:$RO$15,8,FALSE)&lt;-3),"",'Total-corrected counts'!J314),"")</f>
        <v>0.2824195973131034</v>
      </c>
      <c r="K314" s="14">
        <f>IFERROR(IF(OR(HLOOKUP($A314,'Z-scores'!$C$2:$RO$15,9,FALSE)&gt;3,HLOOKUP($A314,'Z-scores'!$C$2:$RO$15,9,FALSE)&lt;-3),"",'Total-corrected counts'!K314),"")</f>
        <v>3.0229361750816826</v>
      </c>
      <c r="L314" s="14">
        <f>IFERROR(IF(OR(HLOOKUP($A314,'Z-scores'!$C$2:$RO$15,10,FALSE)&gt;3,HLOOKUP($A314,'Z-scores'!$C$2:$RO$15,10,FALSE)&lt;-3),"",'Total-corrected counts'!L314),"")</f>
        <v>4.0310796239002709E-2</v>
      </c>
      <c r="M314" s="14">
        <f>IFERROR(IF(OR(HLOOKUP($A314,'Z-scores'!$C$2:$RO$15,11,FALSE)&gt;3,HLOOKUP($A314,'Z-scores'!$C$2:$RO$15,11,FALSE)&lt;-3),"",'Total-corrected counts'!M314),"")</f>
        <v>0.47021398825282795</v>
      </c>
      <c r="N314" s="14">
        <f>IFERROR(IF(OR(HLOOKUP($A314,'Z-scores'!$C$2:$RO$15,12,FALSE)&gt;3,HLOOKUP($A314,'Z-scores'!$C$2:$RO$15,12,FALSE)&lt;-3),"",'Total-corrected counts'!N314),"")</f>
        <v>1.5453047494642658</v>
      </c>
      <c r="O314" s="14">
        <f>IFERROR(IF(OR(HLOOKUP($A314,'Z-scores'!$C$2:$RO$15,13,FALSE)&gt;3,HLOOKUP($A314,'Z-scores'!$C$2:$RO$15,13,FALSE)&lt;-3),"",'Total-corrected counts'!O314),"")</f>
        <v>2.2697962342017024</v>
      </c>
      <c r="P314" s="14">
        <f>IFERROR(IF(OR(HLOOKUP($A314,'Z-scores'!$C$2:$RO$15,14,FALSE)&gt;3,HLOOKUP($A314,'Z-scores'!$C$2:$RO$15,14,FALSE)&lt;-3),"",'Total-corrected counts'!P314),"")</f>
        <v>0.90229840010645301</v>
      </c>
      <c r="Q314">
        <f t="shared" si="16"/>
        <v>1</v>
      </c>
      <c r="R314">
        <f>SUMIFS(Tabel132[Cluster],Tabel132[ID],'Total-corrected counts Z&lt;3'!A314)</f>
        <v>82</v>
      </c>
      <c r="S314">
        <f t="shared" si="17"/>
        <v>0.57622947237795841</v>
      </c>
      <c r="T314">
        <f t="shared" si="18"/>
        <v>1.4320462156030673</v>
      </c>
      <c r="U314">
        <f t="shared" si="19"/>
        <v>1.0455848336528504</v>
      </c>
    </row>
    <row r="315" spans="1:21" x14ac:dyDescent="0.25">
      <c r="A315">
        <v>322</v>
      </c>
      <c r="B315" t="s">
        <v>688</v>
      </c>
      <c r="C315">
        <v>2800</v>
      </c>
      <c r="D315">
        <v>453</v>
      </c>
      <c r="E315" s="14" t="str">
        <f>IFERROR(IF(OR(HLOOKUP($A315,'Z-scores'!$C$2:$RO$15,3,FALSE)&gt;3,HLOOKUP($A315,'Z-scores'!$C$2:$RO$15,3,FALSE)&lt;-3),"",'Total-corrected counts'!E315),"")</f>
        <v/>
      </c>
      <c r="F315" s="14" t="str">
        <f>IFERROR(IF(OR(HLOOKUP($A315,'Z-scores'!$C$2:$RO$15,4,FALSE)&gt;3,HLOOKUP($A315,'Z-scores'!$C$2:$RO$15,4,FALSE)&lt;-3),"",'Total-corrected counts'!F315),"")</f>
        <v/>
      </c>
      <c r="G315" s="14" t="str">
        <f>IFERROR(IF(OR(HLOOKUP($A315,'Z-scores'!$C$2:$RO$15,5,FALSE)&gt;3,HLOOKUP($A315,'Z-scores'!$C$2:$RO$15,5,FALSE)&lt;-3),"",'Total-corrected counts'!G315),"")</f>
        <v/>
      </c>
      <c r="H315" s="14" t="str">
        <f>IFERROR(IF(OR(HLOOKUP($A315,'Z-scores'!$C$2:$RO$15,6,FALSE)&gt;3,HLOOKUP($A315,'Z-scores'!$C$2:$RO$15,6,FALSE)&lt;-3),"",'Total-corrected counts'!H315),"")</f>
        <v/>
      </c>
      <c r="I315" s="14" t="str">
        <f>IFERROR(IF(OR(HLOOKUP($A315,'Z-scores'!$C$2:$RO$15,7,FALSE)&gt;3,HLOOKUP($A315,'Z-scores'!$C$2:$RO$15,7,FALSE)&lt;-3),"",'Total-corrected counts'!I315),"")</f>
        <v/>
      </c>
      <c r="J315" s="14" t="str">
        <f>IFERROR(IF(OR(HLOOKUP($A315,'Z-scores'!$C$2:$RO$15,8,FALSE)&gt;3,HLOOKUP($A315,'Z-scores'!$C$2:$RO$15,8,FALSE)&lt;-3),"",'Total-corrected counts'!J315),"")</f>
        <v/>
      </c>
      <c r="K315" s="14" t="str">
        <f>IFERROR(IF(OR(HLOOKUP($A315,'Z-scores'!$C$2:$RO$15,9,FALSE)&gt;3,HLOOKUP($A315,'Z-scores'!$C$2:$RO$15,9,FALSE)&lt;-3),"",'Total-corrected counts'!K315),"")</f>
        <v/>
      </c>
      <c r="L315" s="14" t="str">
        <f>IFERROR(IF(OR(HLOOKUP($A315,'Z-scores'!$C$2:$RO$15,10,FALSE)&gt;3,HLOOKUP($A315,'Z-scores'!$C$2:$RO$15,10,FALSE)&lt;-3),"",'Total-corrected counts'!L315),"")</f>
        <v/>
      </c>
      <c r="M315" s="14" t="str">
        <f>IFERROR(IF(OR(HLOOKUP($A315,'Z-scores'!$C$2:$RO$15,11,FALSE)&gt;3,HLOOKUP($A315,'Z-scores'!$C$2:$RO$15,11,FALSE)&lt;-3),"",'Total-corrected counts'!M315),"")</f>
        <v/>
      </c>
      <c r="N315" s="14" t="str">
        <f>IFERROR(IF(OR(HLOOKUP($A315,'Z-scores'!$C$2:$RO$15,12,FALSE)&gt;3,HLOOKUP($A315,'Z-scores'!$C$2:$RO$15,12,FALSE)&lt;-3),"",'Total-corrected counts'!N315),"")</f>
        <v/>
      </c>
      <c r="O315" s="14" t="str">
        <f>IFERROR(IF(OR(HLOOKUP($A315,'Z-scores'!$C$2:$RO$15,13,FALSE)&gt;3,HLOOKUP($A315,'Z-scores'!$C$2:$RO$15,13,FALSE)&lt;-3),"",'Total-corrected counts'!O315),"")</f>
        <v/>
      </c>
      <c r="P315" s="14" t="str">
        <f>IFERROR(IF(OR(HLOOKUP($A315,'Z-scores'!$C$2:$RO$15,14,FALSE)&gt;3,HLOOKUP($A315,'Z-scores'!$C$2:$RO$15,14,FALSE)&lt;-3),"",'Total-corrected counts'!P315),"")</f>
        <v/>
      </c>
      <c r="Q315">
        <f t="shared" si="16"/>
        <v>1</v>
      </c>
      <c r="R315">
        <f>SUMIFS(Tabel132[Cluster],Tabel132[ID],'Total-corrected counts Z&lt;3'!A315)</f>
        <v>0</v>
      </c>
      <c r="S315" t="str">
        <f t="shared" si="17"/>
        <v/>
      </c>
      <c r="T315" t="str">
        <f t="shared" si="18"/>
        <v/>
      </c>
      <c r="U315" t="str">
        <f t="shared" si="19"/>
        <v/>
      </c>
    </row>
    <row r="316" spans="1:21" x14ac:dyDescent="0.25">
      <c r="A316">
        <v>323</v>
      </c>
      <c r="B316" t="s">
        <v>689</v>
      </c>
      <c r="C316">
        <v>79900</v>
      </c>
      <c r="D316">
        <v>313</v>
      </c>
      <c r="E316" s="14" t="str">
        <f>IFERROR(IF(OR(HLOOKUP($A316,'Z-scores'!$C$2:$RO$15,3,FALSE)&gt;3,HLOOKUP($A316,'Z-scores'!$C$2:$RO$15,3,FALSE)&lt;-3),"",'Total-corrected counts'!E316),"")</f>
        <v/>
      </c>
      <c r="F316" s="14" t="str">
        <f>IFERROR(IF(OR(HLOOKUP($A316,'Z-scores'!$C$2:$RO$15,4,FALSE)&gt;3,HLOOKUP($A316,'Z-scores'!$C$2:$RO$15,4,FALSE)&lt;-3),"",'Total-corrected counts'!F316),"")</f>
        <v/>
      </c>
      <c r="G316" s="14" t="str">
        <f>IFERROR(IF(OR(HLOOKUP($A316,'Z-scores'!$C$2:$RO$15,5,FALSE)&gt;3,HLOOKUP($A316,'Z-scores'!$C$2:$RO$15,5,FALSE)&lt;-3),"",'Total-corrected counts'!G316),"")</f>
        <v/>
      </c>
      <c r="H316" s="14" t="str">
        <f>IFERROR(IF(OR(HLOOKUP($A316,'Z-scores'!$C$2:$RO$15,6,FALSE)&gt;3,HLOOKUP($A316,'Z-scores'!$C$2:$RO$15,6,FALSE)&lt;-3),"",'Total-corrected counts'!H316),"")</f>
        <v/>
      </c>
      <c r="I316" s="14" t="str">
        <f>IFERROR(IF(OR(HLOOKUP($A316,'Z-scores'!$C$2:$RO$15,7,FALSE)&gt;3,HLOOKUP($A316,'Z-scores'!$C$2:$RO$15,7,FALSE)&lt;-3),"",'Total-corrected counts'!I316),"")</f>
        <v/>
      </c>
      <c r="J316" s="14" t="str">
        <f>IFERROR(IF(OR(HLOOKUP($A316,'Z-scores'!$C$2:$RO$15,8,FALSE)&gt;3,HLOOKUP($A316,'Z-scores'!$C$2:$RO$15,8,FALSE)&lt;-3),"",'Total-corrected counts'!J316),"")</f>
        <v/>
      </c>
      <c r="K316" s="14" t="str">
        <f>IFERROR(IF(OR(HLOOKUP($A316,'Z-scores'!$C$2:$RO$15,9,FALSE)&gt;3,HLOOKUP($A316,'Z-scores'!$C$2:$RO$15,9,FALSE)&lt;-3),"",'Total-corrected counts'!K316),"")</f>
        <v/>
      </c>
      <c r="L316" s="14" t="str">
        <f>IFERROR(IF(OR(HLOOKUP($A316,'Z-scores'!$C$2:$RO$15,10,FALSE)&gt;3,HLOOKUP($A316,'Z-scores'!$C$2:$RO$15,10,FALSE)&lt;-3),"",'Total-corrected counts'!L316),"")</f>
        <v/>
      </c>
      <c r="M316" s="14" t="str">
        <f>IFERROR(IF(OR(HLOOKUP($A316,'Z-scores'!$C$2:$RO$15,11,FALSE)&gt;3,HLOOKUP($A316,'Z-scores'!$C$2:$RO$15,11,FALSE)&lt;-3),"",'Total-corrected counts'!M316),"")</f>
        <v/>
      </c>
      <c r="N316" s="14" t="str">
        <f>IFERROR(IF(OR(HLOOKUP($A316,'Z-scores'!$C$2:$RO$15,12,FALSE)&gt;3,HLOOKUP($A316,'Z-scores'!$C$2:$RO$15,12,FALSE)&lt;-3),"",'Total-corrected counts'!N316),"")</f>
        <v/>
      </c>
      <c r="O316" s="14" t="str">
        <f>IFERROR(IF(OR(HLOOKUP($A316,'Z-scores'!$C$2:$RO$15,13,FALSE)&gt;3,HLOOKUP($A316,'Z-scores'!$C$2:$RO$15,13,FALSE)&lt;-3),"",'Total-corrected counts'!O316),"")</f>
        <v/>
      </c>
      <c r="P316" s="14" t="str">
        <f>IFERROR(IF(OR(HLOOKUP($A316,'Z-scores'!$C$2:$RO$15,14,FALSE)&gt;3,HLOOKUP($A316,'Z-scores'!$C$2:$RO$15,14,FALSE)&lt;-3),"",'Total-corrected counts'!P316),"")</f>
        <v/>
      </c>
      <c r="Q316">
        <f t="shared" si="16"/>
        <v>1</v>
      </c>
      <c r="R316">
        <f>SUMIFS(Tabel132[Cluster],Tabel132[ID],'Total-corrected counts Z&lt;3'!A316)</f>
        <v>0</v>
      </c>
      <c r="S316" t="str">
        <f t="shared" si="17"/>
        <v/>
      </c>
      <c r="T316" t="str">
        <f t="shared" si="18"/>
        <v/>
      </c>
      <c r="U316" t="str">
        <f t="shared" si="19"/>
        <v/>
      </c>
    </row>
    <row r="317" spans="1:21" x14ac:dyDescent="0.25">
      <c r="A317">
        <v>324</v>
      </c>
      <c r="B317" t="s">
        <v>690</v>
      </c>
      <c r="C317">
        <v>43900</v>
      </c>
      <c r="D317">
        <v>934</v>
      </c>
      <c r="E317" s="14" t="str">
        <f>IFERROR(IF(OR(HLOOKUP($A317,'Z-scores'!$C$2:$RO$15,3,FALSE)&gt;3,HLOOKUP($A317,'Z-scores'!$C$2:$RO$15,3,FALSE)&lt;-3),"",'Total-corrected counts'!E317),"")</f>
        <v/>
      </c>
      <c r="F317" s="14" t="str">
        <f>IFERROR(IF(OR(HLOOKUP($A317,'Z-scores'!$C$2:$RO$15,4,FALSE)&gt;3,HLOOKUP($A317,'Z-scores'!$C$2:$RO$15,4,FALSE)&lt;-3),"",'Total-corrected counts'!F317),"")</f>
        <v/>
      </c>
      <c r="G317" s="14" t="str">
        <f>IFERROR(IF(OR(HLOOKUP($A317,'Z-scores'!$C$2:$RO$15,5,FALSE)&gt;3,HLOOKUP($A317,'Z-scores'!$C$2:$RO$15,5,FALSE)&lt;-3),"",'Total-corrected counts'!G317),"")</f>
        <v/>
      </c>
      <c r="H317" s="14" t="str">
        <f>IFERROR(IF(OR(HLOOKUP($A317,'Z-scores'!$C$2:$RO$15,6,FALSE)&gt;3,HLOOKUP($A317,'Z-scores'!$C$2:$RO$15,6,FALSE)&lt;-3),"",'Total-corrected counts'!H317),"")</f>
        <v/>
      </c>
      <c r="I317" s="14" t="str">
        <f>IFERROR(IF(OR(HLOOKUP($A317,'Z-scores'!$C$2:$RO$15,7,FALSE)&gt;3,HLOOKUP($A317,'Z-scores'!$C$2:$RO$15,7,FALSE)&lt;-3),"",'Total-corrected counts'!I317),"")</f>
        <v/>
      </c>
      <c r="J317" s="14" t="str">
        <f>IFERROR(IF(OR(HLOOKUP($A317,'Z-scores'!$C$2:$RO$15,8,FALSE)&gt;3,HLOOKUP($A317,'Z-scores'!$C$2:$RO$15,8,FALSE)&lt;-3),"",'Total-corrected counts'!J317),"")</f>
        <v/>
      </c>
      <c r="K317" s="14" t="str">
        <f>IFERROR(IF(OR(HLOOKUP($A317,'Z-scores'!$C$2:$RO$15,9,FALSE)&gt;3,HLOOKUP($A317,'Z-scores'!$C$2:$RO$15,9,FALSE)&lt;-3),"",'Total-corrected counts'!K317),"")</f>
        <v/>
      </c>
      <c r="L317" s="14" t="str">
        <f>IFERROR(IF(OR(HLOOKUP($A317,'Z-scores'!$C$2:$RO$15,10,FALSE)&gt;3,HLOOKUP($A317,'Z-scores'!$C$2:$RO$15,10,FALSE)&lt;-3),"",'Total-corrected counts'!L317),"")</f>
        <v/>
      </c>
      <c r="M317" s="14" t="str">
        <f>IFERROR(IF(OR(HLOOKUP($A317,'Z-scores'!$C$2:$RO$15,11,FALSE)&gt;3,HLOOKUP($A317,'Z-scores'!$C$2:$RO$15,11,FALSE)&lt;-3),"",'Total-corrected counts'!M317),"")</f>
        <v/>
      </c>
      <c r="N317" s="14" t="str">
        <f>IFERROR(IF(OR(HLOOKUP($A317,'Z-scores'!$C$2:$RO$15,12,FALSE)&gt;3,HLOOKUP($A317,'Z-scores'!$C$2:$RO$15,12,FALSE)&lt;-3),"",'Total-corrected counts'!N317),"")</f>
        <v/>
      </c>
      <c r="O317" s="14" t="str">
        <f>IFERROR(IF(OR(HLOOKUP($A317,'Z-scores'!$C$2:$RO$15,13,FALSE)&gt;3,HLOOKUP($A317,'Z-scores'!$C$2:$RO$15,13,FALSE)&lt;-3),"",'Total-corrected counts'!O317),"")</f>
        <v/>
      </c>
      <c r="P317" s="14" t="str">
        <f>IFERROR(IF(OR(HLOOKUP($A317,'Z-scores'!$C$2:$RO$15,14,FALSE)&gt;3,HLOOKUP($A317,'Z-scores'!$C$2:$RO$15,14,FALSE)&lt;-3),"",'Total-corrected counts'!P317),"")</f>
        <v/>
      </c>
      <c r="Q317">
        <f t="shared" si="16"/>
        <v>1</v>
      </c>
      <c r="R317">
        <f>SUMIFS(Tabel132[Cluster],Tabel132[ID],'Total-corrected counts Z&lt;3'!A317)</f>
        <v>56</v>
      </c>
      <c r="S317" t="str">
        <f t="shared" si="17"/>
        <v/>
      </c>
      <c r="T317" t="str">
        <f t="shared" si="18"/>
        <v/>
      </c>
      <c r="U317" t="str">
        <f t="shared" si="19"/>
        <v/>
      </c>
    </row>
    <row r="318" spans="1:21" x14ac:dyDescent="0.25">
      <c r="A318">
        <v>325</v>
      </c>
      <c r="B318" t="s">
        <v>135</v>
      </c>
      <c r="C318">
        <v>66100</v>
      </c>
      <c r="D318">
        <v>138</v>
      </c>
      <c r="E318" s="14">
        <f>IFERROR(IF(OR(HLOOKUP($A318,'Z-scores'!$C$2:$RO$15,3,FALSE)&gt;3,HLOOKUP($A318,'Z-scores'!$C$2:$RO$15,3,FALSE)&lt;-3),"",'Total-corrected counts'!E318),"")</f>
        <v>1.5803772918375838</v>
      </c>
      <c r="F318" s="14">
        <f>IFERROR(IF(OR(HLOOKUP($A318,'Z-scores'!$C$2:$RO$15,4,FALSE)&gt;3,HLOOKUP($A318,'Z-scores'!$C$2:$RO$15,4,FALSE)&lt;-3),"",'Total-corrected counts'!F318),"")</f>
        <v>1.1858440907993846</v>
      </c>
      <c r="G318" s="14">
        <f>IFERROR(IF(OR(HLOOKUP($A318,'Z-scores'!$C$2:$RO$15,5,FALSE)&gt;3,HLOOKUP($A318,'Z-scores'!$C$2:$RO$15,5,FALSE)&lt;-3),"",'Total-corrected counts'!G318),"")</f>
        <v>0</v>
      </c>
      <c r="H318" s="14">
        <f>IFERROR(IF(OR(HLOOKUP($A318,'Z-scores'!$C$2:$RO$15,6,FALSE)&gt;3,HLOOKUP($A318,'Z-scores'!$C$2:$RO$15,6,FALSE)&lt;-3),"",'Total-corrected counts'!H318),"")</f>
        <v>2.5331193915630337</v>
      </c>
      <c r="I318" s="14">
        <f>IFERROR(IF(OR(HLOOKUP($A318,'Z-scores'!$C$2:$RO$15,7,FALSE)&gt;3,HLOOKUP($A318,'Z-scores'!$C$2:$RO$15,7,FALSE)&lt;-3),"",'Total-corrected counts'!I318),"")</f>
        <v>1.577981244213555</v>
      </c>
      <c r="J318" s="14">
        <f>IFERROR(IF(OR(HLOOKUP($A318,'Z-scores'!$C$2:$RO$15,8,FALSE)&gt;3,HLOOKUP($A318,'Z-scores'!$C$2:$RO$15,8,FALSE)&lt;-3),"",'Total-corrected counts'!J318),"")</f>
        <v>0.54311461021750651</v>
      </c>
      <c r="K318" s="14">
        <f>IFERROR(IF(OR(HLOOKUP($A318,'Z-scores'!$C$2:$RO$15,9,FALSE)&gt;3,HLOOKUP($A318,'Z-scores'!$C$2:$RO$15,9,FALSE)&lt;-3),"",'Total-corrected counts'!K318),"")</f>
        <v>2.3872720261159084</v>
      </c>
      <c r="L318" s="14">
        <f>IFERROR(IF(OR(HLOOKUP($A318,'Z-scores'!$C$2:$RO$15,10,FALSE)&gt;3,HLOOKUP($A318,'Z-scores'!$C$2:$RO$15,10,FALSE)&lt;-3),"",'Total-corrected counts'!L318),"")</f>
        <v>1.3907224702455936</v>
      </c>
      <c r="M318" s="14">
        <f>IFERROR(IF(OR(HLOOKUP($A318,'Z-scores'!$C$2:$RO$15,11,FALSE)&gt;3,HLOOKUP($A318,'Z-scores'!$C$2:$RO$15,11,FALSE)&lt;-3),"",'Total-corrected counts'!M318),"")</f>
        <v>6.1332259337325383E-2</v>
      </c>
      <c r="N318" s="14">
        <f>IFERROR(IF(OR(HLOOKUP($A318,'Z-scores'!$C$2:$RO$15,12,FALSE)&gt;3,HLOOKUP($A318,'Z-scores'!$C$2:$RO$15,12,FALSE)&lt;-3),"",'Total-corrected counts'!N318),"")</f>
        <v>2.2710003500414073</v>
      </c>
      <c r="O318" s="14">
        <f>IFERROR(IF(OR(HLOOKUP($A318,'Z-scores'!$C$2:$RO$15,13,FALSE)&gt;3,HLOOKUP($A318,'Z-scores'!$C$2:$RO$15,13,FALSE)&lt;-3),"",'Total-corrected counts'!O318),"")</f>
        <v>1.1724154102281521</v>
      </c>
      <c r="P318" s="14">
        <f>IFERROR(IF(OR(HLOOKUP($A318,'Z-scores'!$C$2:$RO$15,14,FALSE)&gt;3,HLOOKUP($A318,'Z-scores'!$C$2:$RO$15,14,FALSE)&lt;-3),"",'Total-corrected counts'!P318),"")</f>
        <v>3.2719709660425922</v>
      </c>
      <c r="Q318">
        <f t="shared" si="16"/>
        <v>1</v>
      </c>
      <c r="R318">
        <f>SUMIFS(Tabel132[Cluster],Tabel132[ID],'Total-corrected counts Z&lt;3'!A318)</f>
        <v>78</v>
      </c>
      <c r="S318">
        <f t="shared" si="17"/>
        <v>0.71175701232920585</v>
      </c>
      <c r="T318">
        <f t="shared" si="18"/>
        <v>1.4011012363924245</v>
      </c>
      <c r="U318">
        <f t="shared" si="19"/>
        <v>1.6334882911790138</v>
      </c>
    </row>
    <row r="319" spans="1:21" x14ac:dyDescent="0.25">
      <c r="A319">
        <v>326</v>
      </c>
      <c r="B319" t="s">
        <v>136</v>
      </c>
      <c r="C319">
        <v>104500</v>
      </c>
      <c r="D319">
        <v>752</v>
      </c>
      <c r="E319" s="14">
        <f>IFERROR(IF(OR(HLOOKUP($A319,'Z-scores'!$C$2:$RO$15,3,FALSE)&gt;3,HLOOKUP($A319,'Z-scores'!$C$2:$RO$15,3,FALSE)&lt;-3),"",'Total-corrected counts'!E319),"")</f>
        <v>1.1620421263511644E-2</v>
      </c>
      <c r="F319" s="14">
        <f>IFERROR(IF(OR(HLOOKUP($A319,'Z-scores'!$C$2:$RO$15,4,FALSE)&gt;3,HLOOKUP($A319,'Z-scores'!$C$2:$RO$15,4,FALSE)&lt;-3),"",'Total-corrected counts'!F319),"")</f>
        <v>0</v>
      </c>
      <c r="G319" s="14">
        <f>IFERROR(IF(OR(HLOOKUP($A319,'Z-scores'!$C$2:$RO$15,5,FALSE)&gt;3,HLOOKUP($A319,'Z-scores'!$C$2:$RO$15,5,FALSE)&lt;-3),"",'Total-corrected counts'!G319),"")</f>
        <v>0</v>
      </c>
      <c r="H319" s="14">
        <f>IFERROR(IF(OR(HLOOKUP($A319,'Z-scores'!$C$2:$RO$15,6,FALSE)&gt;3,HLOOKUP($A319,'Z-scores'!$C$2:$RO$15,6,FALSE)&lt;-3),"",'Total-corrected counts'!H319),"")</f>
        <v>0</v>
      </c>
      <c r="I319" s="14">
        <f>IFERROR(IF(OR(HLOOKUP($A319,'Z-scores'!$C$2:$RO$15,7,FALSE)&gt;3,HLOOKUP($A319,'Z-scores'!$C$2:$RO$15,7,FALSE)&lt;-3),"",'Total-corrected counts'!I319),"")</f>
        <v>0</v>
      </c>
      <c r="J319" s="14">
        <f>IFERROR(IF(OR(HLOOKUP($A319,'Z-scores'!$C$2:$RO$15,8,FALSE)&gt;3,HLOOKUP($A319,'Z-scores'!$C$2:$RO$15,8,FALSE)&lt;-3),"",'Total-corrected counts'!J319),"")</f>
        <v>0</v>
      </c>
      <c r="K319" s="14">
        <f>IFERROR(IF(OR(HLOOKUP($A319,'Z-scores'!$C$2:$RO$15,9,FALSE)&gt;3,HLOOKUP($A319,'Z-scores'!$C$2:$RO$15,9,FALSE)&lt;-3),"",'Total-corrected counts'!K319),"")</f>
        <v>9.0546826552680315</v>
      </c>
      <c r="L319" s="14">
        <f>IFERROR(IF(OR(HLOOKUP($A319,'Z-scores'!$C$2:$RO$15,10,FALSE)&gt;3,HLOOKUP($A319,'Z-scores'!$C$2:$RO$15,10,FALSE)&lt;-3),"",'Total-corrected counts'!L319),"")</f>
        <v>0</v>
      </c>
      <c r="M319" s="14">
        <f>IFERROR(IF(OR(HLOOKUP($A319,'Z-scores'!$C$2:$RO$15,11,FALSE)&gt;3,HLOOKUP($A319,'Z-scores'!$C$2:$RO$15,11,FALSE)&lt;-3),"",'Total-corrected counts'!M319),"")</f>
        <v>4.0888172891550258E-2</v>
      </c>
      <c r="N319" s="14">
        <f>IFERROR(IF(OR(HLOOKUP($A319,'Z-scores'!$C$2:$RO$15,12,FALSE)&gt;3,HLOOKUP($A319,'Z-scores'!$C$2:$RO$15,12,FALSE)&lt;-3),"",'Total-corrected counts'!N319),"")</f>
        <v>0</v>
      </c>
      <c r="O319" s="14">
        <f>IFERROR(IF(OR(HLOOKUP($A319,'Z-scores'!$C$2:$RO$15,13,FALSE)&gt;3,HLOOKUP($A319,'Z-scores'!$C$2:$RO$15,13,FALSE)&lt;-3),"",'Total-corrected counts'!O319),"")</f>
        <v>0.43144887096395995</v>
      </c>
      <c r="P319" s="14">
        <f>IFERROR(IF(OR(HLOOKUP($A319,'Z-scores'!$C$2:$RO$15,14,FALSE)&gt;3,HLOOKUP($A319,'Z-scores'!$C$2:$RO$15,14,FALSE)&lt;-3),"",'Total-corrected counts'!P319),"")</f>
        <v>9.5424891405197609</v>
      </c>
      <c r="Q319">
        <f t="shared" si="16"/>
        <v>1</v>
      </c>
      <c r="R319">
        <f>SUMIFS(Tabel132[Cluster],Tabel132[ID],'Total-corrected counts Z&lt;3'!A319)</f>
        <v>0</v>
      </c>
      <c r="S319">
        <f t="shared" si="17"/>
        <v>0.75451289880633432</v>
      </c>
      <c r="T319">
        <f t="shared" si="18"/>
        <v>1.2951861537902205</v>
      </c>
      <c r="U319">
        <f t="shared" si="19"/>
        <v>2.0029652368750543</v>
      </c>
    </row>
    <row r="320" spans="1:21" x14ac:dyDescent="0.25">
      <c r="A320">
        <v>327</v>
      </c>
      <c r="B320" t="s">
        <v>691</v>
      </c>
      <c r="C320">
        <v>47600</v>
      </c>
      <c r="D320">
        <v>319</v>
      </c>
      <c r="E320" s="14" t="str">
        <f>IFERROR(IF(OR(HLOOKUP($A320,'Z-scores'!$C$2:$RO$15,3,FALSE)&gt;3,HLOOKUP($A320,'Z-scores'!$C$2:$RO$15,3,FALSE)&lt;-3),"",'Total-corrected counts'!E320),"")</f>
        <v/>
      </c>
      <c r="F320" s="14" t="str">
        <f>IFERROR(IF(OR(HLOOKUP($A320,'Z-scores'!$C$2:$RO$15,4,FALSE)&gt;3,HLOOKUP($A320,'Z-scores'!$C$2:$RO$15,4,FALSE)&lt;-3),"",'Total-corrected counts'!F320),"")</f>
        <v/>
      </c>
      <c r="G320" s="14" t="str">
        <f>IFERROR(IF(OR(HLOOKUP($A320,'Z-scores'!$C$2:$RO$15,5,FALSE)&gt;3,HLOOKUP($A320,'Z-scores'!$C$2:$RO$15,5,FALSE)&lt;-3),"",'Total-corrected counts'!G320),"")</f>
        <v/>
      </c>
      <c r="H320" s="14" t="str">
        <f>IFERROR(IF(OR(HLOOKUP($A320,'Z-scores'!$C$2:$RO$15,6,FALSE)&gt;3,HLOOKUP($A320,'Z-scores'!$C$2:$RO$15,6,FALSE)&lt;-3),"",'Total-corrected counts'!H320),"")</f>
        <v/>
      </c>
      <c r="I320" s="14" t="str">
        <f>IFERROR(IF(OR(HLOOKUP($A320,'Z-scores'!$C$2:$RO$15,7,FALSE)&gt;3,HLOOKUP($A320,'Z-scores'!$C$2:$RO$15,7,FALSE)&lt;-3),"",'Total-corrected counts'!I320),"")</f>
        <v/>
      </c>
      <c r="J320" s="14" t="str">
        <f>IFERROR(IF(OR(HLOOKUP($A320,'Z-scores'!$C$2:$RO$15,8,FALSE)&gt;3,HLOOKUP($A320,'Z-scores'!$C$2:$RO$15,8,FALSE)&lt;-3),"",'Total-corrected counts'!J320),"")</f>
        <v/>
      </c>
      <c r="K320" s="14" t="str">
        <f>IFERROR(IF(OR(HLOOKUP($A320,'Z-scores'!$C$2:$RO$15,9,FALSE)&gt;3,HLOOKUP($A320,'Z-scores'!$C$2:$RO$15,9,FALSE)&lt;-3),"",'Total-corrected counts'!K320),"")</f>
        <v/>
      </c>
      <c r="L320" s="14" t="str">
        <f>IFERROR(IF(OR(HLOOKUP($A320,'Z-scores'!$C$2:$RO$15,10,FALSE)&gt;3,HLOOKUP($A320,'Z-scores'!$C$2:$RO$15,10,FALSE)&lt;-3),"",'Total-corrected counts'!L320),"")</f>
        <v/>
      </c>
      <c r="M320" s="14" t="str">
        <f>IFERROR(IF(OR(HLOOKUP($A320,'Z-scores'!$C$2:$RO$15,11,FALSE)&gt;3,HLOOKUP($A320,'Z-scores'!$C$2:$RO$15,11,FALSE)&lt;-3),"",'Total-corrected counts'!M320),"")</f>
        <v/>
      </c>
      <c r="N320" s="14" t="str">
        <f>IFERROR(IF(OR(HLOOKUP($A320,'Z-scores'!$C$2:$RO$15,12,FALSE)&gt;3,HLOOKUP($A320,'Z-scores'!$C$2:$RO$15,12,FALSE)&lt;-3),"",'Total-corrected counts'!N320),"")</f>
        <v/>
      </c>
      <c r="O320" s="14" t="str">
        <f>IFERROR(IF(OR(HLOOKUP($A320,'Z-scores'!$C$2:$RO$15,13,FALSE)&gt;3,HLOOKUP($A320,'Z-scores'!$C$2:$RO$15,13,FALSE)&lt;-3),"",'Total-corrected counts'!O320),"")</f>
        <v/>
      </c>
      <c r="P320" s="14" t="str">
        <f>IFERROR(IF(OR(HLOOKUP($A320,'Z-scores'!$C$2:$RO$15,14,FALSE)&gt;3,HLOOKUP($A320,'Z-scores'!$C$2:$RO$15,14,FALSE)&lt;-3),"",'Total-corrected counts'!P320),"")</f>
        <v/>
      </c>
      <c r="Q320">
        <f t="shared" si="16"/>
        <v>1</v>
      </c>
      <c r="R320">
        <f>SUMIFS(Tabel132[Cluster],Tabel132[ID],'Total-corrected counts Z&lt;3'!A320)</f>
        <v>62</v>
      </c>
      <c r="S320" t="str">
        <f t="shared" si="17"/>
        <v/>
      </c>
      <c r="T320" t="str">
        <f t="shared" si="18"/>
        <v/>
      </c>
      <c r="U320" t="str">
        <f t="shared" si="19"/>
        <v/>
      </c>
    </row>
    <row r="321" spans="1:21" x14ac:dyDescent="0.25">
      <c r="A321">
        <v>328</v>
      </c>
      <c r="B321" t="s">
        <v>137</v>
      </c>
      <c r="C321">
        <v>23600</v>
      </c>
      <c r="D321">
        <v>104</v>
      </c>
      <c r="E321" s="14">
        <f>IFERROR(IF(OR(HLOOKUP($A321,'Z-scores'!$C$2:$RO$15,3,FALSE)&gt;3,HLOOKUP($A321,'Z-scores'!$C$2:$RO$15,3,FALSE)&lt;-3),"",'Total-corrected counts'!E321),"")</f>
        <v>3.8114981744318195</v>
      </c>
      <c r="F321" s="14">
        <f>IFERROR(IF(OR(HLOOKUP($A321,'Z-scores'!$C$2:$RO$15,4,FALSE)&gt;3,HLOOKUP($A321,'Z-scores'!$C$2:$RO$15,4,FALSE)&lt;-3),"",'Total-corrected counts'!F321),"")</f>
        <v>25.418916863958568</v>
      </c>
      <c r="G321" s="14">
        <f>IFERROR(IF(OR(HLOOKUP($A321,'Z-scores'!$C$2:$RO$15,5,FALSE)&gt;3,HLOOKUP($A321,'Z-scores'!$C$2:$RO$15,5,FALSE)&lt;-3),"",'Total-corrected counts'!G321),"")</f>
        <v>17.589442762881809</v>
      </c>
      <c r="H321" s="14">
        <f>IFERROR(IF(OR(HLOOKUP($A321,'Z-scores'!$C$2:$RO$15,6,FALSE)&gt;3,HLOOKUP($A321,'Z-scores'!$C$2:$RO$15,6,FALSE)&lt;-3),"",'Total-corrected counts'!H321),"")</f>
        <v>9.308450776225607</v>
      </c>
      <c r="I321" s="14">
        <f>IFERROR(IF(OR(HLOOKUP($A321,'Z-scores'!$C$2:$RO$15,7,FALSE)&gt;3,HLOOKUP($A321,'Z-scores'!$C$2:$RO$15,7,FALSE)&lt;-3),"",'Total-corrected counts'!I321),"")</f>
        <v>12.167714750302961</v>
      </c>
      <c r="J321" s="14">
        <f>IFERROR(IF(OR(HLOOKUP($A321,'Z-scores'!$C$2:$RO$15,8,FALSE)&gt;3,HLOOKUP($A321,'Z-scores'!$C$2:$RO$15,8,FALSE)&lt;-3),"",'Total-corrected counts'!J321),"")</f>
        <v>14.207878203289972</v>
      </c>
      <c r="K321" s="14">
        <f>IFERROR(IF(OR(HLOOKUP($A321,'Z-scores'!$C$2:$RO$15,9,FALSE)&gt;3,HLOOKUP($A321,'Z-scores'!$C$2:$RO$15,9,FALSE)&lt;-3),"",'Total-corrected counts'!K321),"")</f>
        <v>2.994684435127648</v>
      </c>
      <c r="L321" s="14">
        <f>IFERROR(IF(OR(HLOOKUP($A321,'Z-scores'!$C$2:$RO$15,10,FALSE)&gt;3,HLOOKUP($A321,'Z-scores'!$C$2:$RO$15,10,FALSE)&lt;-3),"",'Total-corrected counts'!L321),"")</f>
        <v>12.49634683409084</v>
      </c>
      <c r="M321" s="14">
        <f>IFERROR(IF(OR(HLOOKUP($A321,'Z-scores'!$C$2:$RO$15,11,FALSE)&gt;3,HLOOKUP($A321,'Z-scores'!$C$2:$RO$15,11,FALSE)&lt;-3),"",'Total-corrected counts'!M321),"")</f>
        <v>18.215681023185638</v>
      </c>
      <c r="N321" s="14">
        <f>IFERROR(IF(OR(HLOOKUP($A321,'Z-scores'!$C$2:$RO$15,12,FALSE)&gt;3,HLOOKUP($A321,'Z-scores'!$C$2:$RO$15,12,FALSE)&lt;-3),"",'Total-corrected counts'!N321),"")</f>
        <v>26.893425197858772</v>
      </c>
      <c r="O321" s="14">
        <f>IFERROR(IF(OR(HLOOKUP($A321,'Z-scores'!$C$2:$RO$15,13,FALSE)&gt;3,HLOOKUP($A321,'Z-scores'!$C$2:$RO$15,13,FALSE)&lt;-3),"",'Total-corrected counts'!O321),"")</f>
        <v>14.350364621192581</v>
      </c>
      <c r="P321" s="14">
        <f>IFERROR(IF(OR(HLOOKUP($A321,'Z-scores'!$C$2:$RO$15,14,FALSE)&gt;3,HLOOKUP($A321,'Z-scores'!$C$2:$RO$15,14,FALSE)&lt;-3),"",'Total-corrected counts'!P321),"")</f>
        <v>5.249736146073908</v>
      </c>
      <c r="Q321">
        <f t="shared" si="16"/>
        <v>1</v>
      </c>
      <c r="R321">
        <f>SUMIFS(Tabel132[Cluster],Tabel132[ID],'Total-corrected counts Z&lt;3'!A321)</f>
        <v>30</v>
      </c>
      <c r="S321">
        <f t="shared" si="17"/>
        <v>0.50123282878609721</v>
      </c>
      <c r="T321">
        <f t="shared" si="18"/>
        <v>12.214083709459768</v>
      </c>
      <c r="U321">
        <f t="shared" si="19"/>
        <v>15.441110764480348</v>
      </c>
    </row>
    <row r="322" spans="1:21" x14ac:dyDescent="0.25">
      <c r="A322">
        <v>329</v>
      </c>
      <c r="B322" t="s">
        <v>692</v>
      </c>
      <c r="C322">
        <v>4200</v>
      </c>
      <c r="D322">
        <v>322</v>
      </c>
      <c r="E322" s="14" t="str">
        <f>IFERROR(IF(OR(HLOOKUP($A322,'Z-scores'!$C$2:$RO$15,3,FALSE)&gt;3,HLOOKUP($A322,'Z-scores'!$C$2:$RO$15,3,FALSE)&lt;-3),"",'Total-corrected counts'!E322),"")</f>
        <v/>
      </c>
      <c r="F322" s="14" t="str">
        <f>IFERROR(IF(OR(HLOOKUP($A322,'Z-scores'!$C$2:$RO$15,4,FALSE)&gt;3,HLOOKUP($A322,'Z-scores'!$C$2:$RO$15,4,FALSE)&lt;-3),"",'Total-corrected counts'!F322),"")</f>
        <v/>
      </c>
      <c r="G322" s="14" t="str">
        <f>IFERROR(IF(OR(HLOOKUP($A322,'Z-scores'!$C$2:$RO$15,5,FALSE)&gt;3,HLOOKUP($A322,'Z-scores'!$C$2:$RO$15,5,FALSE)&lt;-3),"",'Total-corrected counts'!G322),"")</f>
        <v/>
      </c>
      <c r="H322" s="14" t="str">
        <f>IFERROR(IF(OR(HLOOKUP($A322,'Z-scores'!$C$2:$RO$15,6,FALSE)&gt;3,HLOOKUP($A322,'Z-scores'!$C$2:$RO$15,6,FALSE)&lt;-3),"",'Total-corrected counts'!H322),"")</f>
        <v/>
      </c>
      <c r="I322" s="14" t="str">
        <f>IFERROR(IF(OR(HLOOKUP($A322,'Z-scores'!$C$2:$RO$15,7,FALSE)&gt;3,HLOOKUP($A322,'Z-scores'!$C$2:$RO$15,7,FALSE)&lt;-3),"",'Total-corrected counts'!I322),"")</f>
        <v/>
      </c>
      <c r="J322" s="14" t="str">
        <f>IFERROR(IF(OR(HLOOKUP($A322,'Z-scores'!$C$2:$RO$15,8,FALSE)&gt;3,HLOOKUP($A322,'Z-scores'!$C$2:$RO$15,8,FALSE)&lt;-3),"",'Total-corrected counts'!J322),"")</f>
        <v/>
      </c>
      <c r="K322" s="14" t="str">
        <f>IFERROR(IF(OR(HLOOKUP($A322,'Z-scores'!$C$2:$RO$15,9,FALSE)&gt;3,HLOOKUP($A322,'Z-scores'!$C$2:$RO$15,9,FALSE)&lt;-3),"",'Total-corrected counts'!K322),"")</f>
        <v/>
      </c>
      <c r="L322" s="14" t="str">
        <f>IFERROR(IF(OR(HLOOKUP($A322,'Z-scores'!$C$2:$RO$15,10,FALSE)&gt;3,HLOOKUP($A322,'Z-scores'!$C$2:$RO$15,10,FALSE)&lt;-3),"",'Total-corrected counts'!L322),"")</f>
        <v/>
      </c>
      <c r="M322" s="14" t="str">
        <f>IFERROR(IF(OR(HLOOKUP($A322,'Z-scores'!$C$2:$RO$15,11,FALSE)&gt;3,HLOOKUP($A322,'Z-scores'!$C$2:$RO$15,11,FALSE)&lt;-3),"",'Total-corrected counts'!M322),"")</f>
        <v/>
      </c>
      <c r="N322" s="14" t="str">
        <f>IFERROR(IF(OR(HLOOKUP($A322,'Z-scores'!$C$2:$RO$15,12,FALSE)&gt;3,HLOOKUP($A322,'Z-scores'!$C$2:$RO$15,12,FALSE)&lt;-3),"",'Total-corrected counts'!N322),"")</f>
        <v/>
      </c>
      <c r="O322" s="14" t="str">
        <f>IFERROR(IF(OR(HLOOKUP($A322,'Z-scores'!$C$2:$RO$15,13,FALSE)&gt;3,HLOOKUP($A322,'Z-scores'!$C$2:$RO$15,13,FALSE)&lt;-3),"",'Total-corrected counts'!O322),"")</f>
        <v/>
      </c>
      <c r="P322" s="14" t="str">
        <f>IFERROR(IF(OR(HLOOKUP($A322,'Z-scores'!$C$2:$RO$15,14,FALSE)&gt;3,HLOOKUP($A322,'Z-scores'!$C$2:$RO$15,14,FALSE)&lt;-3),"",'Total-corrected counts'!P322),"")</f>
        <v/>
      </c>
      <c r="Q322">
        <f t="shared" si="16"/>
        <v>1</v>
      </c>
      <c r="R322">
        <f>SUMIFS(Tabel132[Cluster],Tabel132[ID],'Total-corrected counts Z&lt;3'!A322)</f>
        <v>6</v>
      </c>
      <c r="S322" t="str">
        <f t="shared" si="17"/>
        <v/>
      </c>
      <c r="T322" t="str">
        <f t="shared" si="18"/>
        <v/>
      </c>
      <c r="U322" t="str">
        <f t="shared" si="19"/>
        <v/>
      </c>
    </row>
    <row r="323" spans="1:21" x14ac:dyDescent="0.25">
      <c r="A323">
        <v>330</v>
      </c>
      <c r="B323" t="s">
        <v>138</v>
      </c>
      <c r="C323">
        <v>26500</v>
      </c>
      <c r="D323">
        <v>879</v>
      </c>
      <c r="E323" s="14">
        <f>IFERROR(IF(OR(HLOOKUP($A323,'Z-scores'!$C$2:$RO$15,3,FALSE)&gt;3,HLOOKUP($A323,'Z-scores'!$C$2:$RO$15,3,FALSE)&lt;-3),"",'Total-corrected counts'!E323),"")</f>
        <v>1.0225970711890249</v>
      </c>
      <c r="F323" s="14">
        <f>IFERROR(IF(OR(HLOOKUP($A323,'Z-scores'!$C$2:$RO$15,4,FALSE)&gt;3,HLOOKUP($A323,'Z-scores'!$C$2:$RO$15,4,FALSE)&lt;-3),"",'Total-corrected counts'!F323),"")</f>
        <v>0.2232177112092959</v>
      </c>
      <c r="G323" s="14">
        <f>IFERROR(IF(OR(HLOOKUP($A323,'Z-scores'!$C$2:$RO$15,5,FALSE)&gt;3,HLOOKUP($A323,'Z-scores'!$C$2:$RO$15,5,FALSE)&lt;-3),"",'Total-corrected counts'!G323),"")</f>
        <v>5.3571906892025824E-2</v>
      </c>
      <c r="H323" s="14">
        <f>IFERROR(IF(OR(HLOOKUP($A323,'Z-scores'!$C$2:$RO$15,6,FALSE)&gt;3,HLOOKUP($A323,'Z-scores'!$C$2:$RO$15,6,FALSE)&lt;-3),"",'Total-corrected counts'!H323),"")</f>
        <v>0.62564997020532764</v>
      </c>
      <c r="I323" s="14">
        <f>IFERROR(IF(OR(HLOOKUP($A323,'Z-scores'!$C$2:$RO$15,7,FALSE)&gt;3,HLOOKUP($A323,'Z-scores'!$C$2:$RO$15,7,FALSE)&lt;-3),"",'Total-corrected counts'!I323),"")</f>
        <v>0.70269477281384884</v>
      </c>
      <c r="J323" s="14">
        <f>IFERROR(IF(OR(HLOOKUP($A323,'Z-scores'!$C$2:$RO$15,8,FALSE)&gt;3,HLOOKUP($A323,'Z-scores'!$C$2:$RO$15,8,FALSE)&lt;-3),"",'Total-corrected counts'!J323),"")</f>
        <v>0.82553420753060991</v>
      </c>
      <c r="K323" s="14">
        <f>IFERROR(IF(OR(HLOOKUP($A323,'Z-scores'!$C$2:$RO$15,9,FALSE)&gt;3,HLOOKUP($A323,'Z-scores'!$C$2:$RO$15,9,FALSE)&lt;-3),"",'Total-corrected counts'!K323),"")</f>
        <v>0.76279697875892927</v>
      </c>
      <c r="L323" s="14">
        <f>IFERROR(IF(OR(HLOOKUP($A323,'Z-scores'!$C$2:$RO$15,10,FALSE)&gt;3,HLOOKUP($A323,'Z-scores'!$C$2:$RO$15,10,FALSE)&lt;-3),"",'Total-corrected counts'!L323),"")</f>
        <v>0.68528353606304604</v>
      </c>
      <c r="M323" s="14">
        <f>IFERROR(IF(OR(HLOOKUP($A323,'Z-scores'!$C$2:$RO$15,11,FALSE)&gt;3,HLOOKUP($A323,'Z-scores'!$C$2:$RO$15,11,FALSE)&lt;-3),"",'Total-corrected counts'!M323),"")</f>
        <v>1.0426484087345314</v>
      </c>
      <c r="N323" s="14">
        <f>IFERROR(IF(OR(HLOOKUP($A323,'Z-scores'!$C$2:$RO$15,12,FALSE)&gt;3,HLOOKUP($A323,'Z-scores'!$C$2:$RO$15,12,FALSE)&lt;-3),"",'Total-corrected counts'!N323),"")</f>
        <v>1.0159738408079981</v>
      </c>
      <c r="O323" s="14">
        <f>IFERROR(IF(OR(HLOOKUP($A323,'Z-scores'!$C$2:$RO$15,13,FALSE)&gt;3,HLOOKUP($A323,'Z-scores'!$C$2:$RO$15,13,FALSE)&lt;-3),"",'Total-corrected counts'!O323),"")</f>
        <v>0.60965601331863906</v>
      </c>
      <c r="P323" s="14">
        <f>IFERROR(IF(OR(HLOOKUP($A323,'Z-scores'!$C$2:$RO$15,14,FALSE)&gt;3,HLOOKUP($A323,'Z-scores'!$C$2:$RO$15,14,FALSE)&lt;-3),"",'Total-corrected counts'!P323),"")</f>
        <v>1.4764882910832866</v>
      </c>
      <c r="Q323">
        <f t="shared" ref="Q323:Q386" si="20">IF(AND(T323=0,U323=0),0,1)</f>
        <v>1</v>
      </c>
      <c r="R323">
        <f>SUMIFS(Tabel132[Cluster],Tabel132[ID],'Total-corrected counts Z&lt;3'!A323)</f>
        <v>34</v>
      </c>
      <c r="S323">
        <f t="shared" ref="S323:S386" si="21">IFERROR(_xlfn.T.TEST(E323:K323,L323:P323,2,2),"")</f>
        <v>0.1009906138774623</v>
      </c>
      <c r="T323">
        <f t="shared" si="18"/>
        <v>0.60229465979986607</v>
      </c>
      <c r="U323">
        <f t="shared" si="19"/>
        <v>0.96601001800150033</v>
      </c>
    </row>
    <row r="324" spans="1:21" x14ac:dyDescent="0.25">
      <c r="A324">
        <v>331</v>
      </c>
      <c r="B324" t="s">
        <v>693</v>
      </c>
      <c r="C324">
        <v>74600</v>
      </c>
      <c r="D324">
        <v>467</v>
      </c>
      <c r="E324" s="14" t="str">
        <f>IFERROR(IF(OR(HLOOKUP($A324,'Z-scores'!$C$2:$RO$15,3,FALSE)&gt;3,HLOOKUP($A324,'Z-scores'!$C$2:$RO$15,3,FALSE)&lt;-3),"",'Total-corrected counts'!E324),"")</f>
        <v/>
      </c>
      <c r="F324" s="14" t="str">
        <f>IFERROR(IF(OR(HLOOKUP($A324,'Z-scores'!$C$2:$RO$15,4,FALSE)&gt;3,HLOOKUP($A324,'Z-scores'!$C$2:$RO$15,4,FALSE)&lt;-3),"",'Total-corrected counts'!F324),"")</f>
        <v/>
      </c>
      <c r="G324" s="14" t="str">
        <f>IFERROR(IF(OR(HLOOKUP($A324,'Z-scores'!$C$2:$RO$15,5,FALSE)&gt;3,HLOOKUP($A324,'Z-scores'!$C$2:$RO$15,5,FALSE)&lt;-3),"",'Total-corrected counts'!G324),"")</f>
        <v/>
      </c>
      <c r="H324" s="14" t="str">
        <f>IFERROR(IF(OR(HLOOKUP($A324,'Z-scores'!$C$2:$RO$15,6,FALSE)&gt;3,HLOOKUP($A324,'Z-scores'!$C$2:$RO$15,6,FALSE)&lt;-3),"",'Total-corrected counts'!H324),"")</f>
        <v/>
      </c>
      <c r="I324" s="14" t="str">
        <f>IFERROR(IF(OR(HLOOKUP($A324,'Z-scores'!$C$2:$RO$15,7,FALSE)&gt;3,HLOOKUP($A324,'Z-scores'!$C$2:$RO$15,7,FALSE)&lt;-3),"",'Total-corrected counts'!I324),"")</f>
        <v/>
      </c>
      <c r="J324" s="14" t="str">
        <f>IFERROR(IF(OR(HLOOKUP($A324,'Z-scores'!$C$2:$RO$15,8,FALSE)&gt;3,HLOOKUP($A324,'Z-scores'!$C$2:$RO$15,8,FALSE)&lt;-3),"",'Total-corrected counts'!J324),"")</f>
        <v/>
      </c>
      <c r="K324" s="14" t="str">
        <f>IFERROR(IF(OR(HLOOKUP($A324,'Z-scores'!$C$2:$RO$15,9,FALSE)&gt;3,HLOOKUP($A324,'Z-scores'!$C$2:$RO$15,9,FALSE)&lt;-3),"",'Total-corrected counts'!K324),"")</f>
        <v/>
      </c>
      <c r="L324" s="14" t="str">
        <f>IFERROR(IF(OR(HLOOKUP($A324,'Z-scores'!$C$2:$RO$15,10,FALSE)&gt;3,HLOOKUP($A324,'Z-scores'!$C$2:$RO$15,10,FALSE)&lt;-3),"",'Total-corrected counts'!L324),"")</f>
        <v/>
      </c>
      <c r="M324" s="14" t="str">
        <f>IFERROR(IF(OR(HLOOKUP($A324,'Z-scores'!$C$2:$RO$15,11,FALSE)&gt;3,HLOOKUP($A324,'Z-scores'!$C$2:$RO$15,11,FALSE)&lt;-3),"",'Total-corrected counts'!M324),"")</f>
        <v/>
      </c>
      <c r="N324" s="14" t="str">
        <f>IFERROR(IF(OR(HLOOKUP($A324,'Z-scores'!$C$2:$RO$15,12,FALSE)&gt;3,HLOOKUP($A324,'Z-scores'!$C$2:$RO$15,12,FALSE)&lt;-3),"",'Total-corrected counts'!N324),"")</f>
        <v/>
      </c>
      <c r="O324" s="14" t="str">
        <f>IFERROR(IF(OR(HLOOKUP($A324,'Z-scores'!$C$2:$RO$15,13,FALSE)&gt;3,HLOOKUP($A324,'Z-scores'!$C$2:$RO$15,13,FALSE)&lt;-3),"",'Total-corrected counts'!O324),"")</f>
        <v/>
      </c>
      <c r="P324" s="14" t="str">
        <f>IFERROR(IF(OR(HLOOKUP($A324,'Z-scores'!$C$2:$RO$15,14,FALSE)&gt;3,HLOOKUP($A324,'Z-scores'!$C$2:$RO$15,14,FALSE)&lt;-3),"",'Total-corrected counts'!P324),"")</f>
        <v/>
      </c>
      <c r="Q324">
        <f t="shared" si="20"/>
        <v>1</v>
      </c>
      <c r="R324">
        <f>SUMIFS(Tabel132[Cluster],Tabel132[ID],'Total-corrected counts Z&lt;3'!A324)</f>
        <v>84</v>
      </c>
      <c r="S324" t="str">
        <f t="shared" si="21"/>
        <v/>
      </c>
      <c r="T324" t="str">
        <f t="shared" ref="T324:T387" si="22">IFERROR(AVERAGE(E324:K324),"")</f>
        <v/>
      </c>
      <c r="U324" t="str">
        <f t="shared" ref="U324:U387" si="23">IFERROR(AVERAGE(L324:P324),"")</f>
        <v/>
      </c>
    </row>
    <row r="325" spans="1:21" x14ac:dyDescent="0.25">
      <c r="A325">
        <v>332</v>
      </c>
      <c r="B325" t="s">
        <v>139</v>
      </c>
      <c r="C325">
        <v>70300</v>
      </c>
      <c r="D325">
        <v>157</v>
      </c>
      <c r="E325" s="14">
        <f>IFERROR(IF(OR(HLOOKUP($A325,'Z-scores'!$C$2:$RO$15,3,FALSE)&gt;3,HLOOKUP($A325,'Z-scores'!$C$2:$RO$15,3,FALSE)&lt;-3),"",'Total-corrected counts'!E325),"")</f>
        <v>0</v>
      </c>
      <c r="F325" s="14">
        <f>IFERROR(IF(OR(HLOOKUP($A325,'Z-scores'!$C$2:$RO$15,4,FALSE)&gt;3,HLOOKUP($A325,'Z-scores'!$C$2:$RO$15,4,FALSE)&lt;-3),"",'Total-corrected counts'!F325),"")</f>
        <v>0</v>
      </c>
      <c r="G325" s="14">
        <f>IFERROR(IF(OR(HLOOKUP($A325,'Z-scores'!$C$2:$RO$15,5,FALSE)&gt;3,HLOOKUP($A325,'Z-scores'!$C$2:$RO$15,5,FALSE)&lt;-3),"",'Total-corrected counts'!G325),"")</f>
        <v>0</v>
      </c>
      <c r="H325" s="14" t="str">
        <f>IFERROR(IF(OR(HLOOKUP($A325,'Z-scores'!$C$2:$RO$15,6,FALSE)&gt;3,HLOOKUP($A325,'Z-scores'!$C$2:$RO$15,6,FALSE)&lt;-3),"",'Total-corrected counts'!H325),"")</f>
        <v/>
      </c>
      <c r="I325" s="14">
        <f>IFERROR(IF(OR(HLOOKUP($A325,'Z-scores'!$C$2:$RO$15,7,FALSE)&gt;3,HLOOKUP($A325,'Z-scores'!$C$2:$RO$15,7,FALSE)&lt;-3),"",'Total-corrected counts'!I325),"")</f>
        <v>0</v>
      </c>
      <c r="J325" s="14">
        <f>IFERROR(IF(OR(HLOOKUP($A325,'Z-scores'!$C$2:$RO$15,8,FALSE)&gt;3,HLOOKUP($A325,'Z-scores'!$C$2:$RO$15,8,FALSE)&lt;-3),"",'Total-corrected counts'!J325),"")</f>
        <v>0</v>
      </c>
      <c r="K325" s="14">
        <f>IFERROR(IF(OR(HLOOKUP($A325,'Z-scores'!$C$2:$RO$15,9,FALSE)&gt;3,HLOOKUP($A325,'Z-scores'!$C$2:$RO$15,9,FALSE)&lt;-3),"",'Total-corrected counts'!K325),"")</f>
        <v>0</v>
      </c>
      <c r="L325" s="14">
        <f>IFERROR(IF(OR(HLOOKUP($A325,'Z-scores'!$C$2:$RO$15,10,FALSE)&gt;3,HLOOKUP($A325,'Z-scores'!$C$2:$RO$15,10,FALSE)&lt;-3),"",'Total-corrected counts'!L325),"")</f>
        <v>0</v>
      </c>
      <c r="M325" s="14">
        <f>IFERROR(IF(OR(HLOOKUP($A325,'Z-scores'!$C$2:$RO$15,11,FALSE)&gt;3,HLOOKUP($A325,'Z-scores'!$C$2:$RO$15,11,FALSE)&lt;-3),"",'Total-corrected counts'!M325),"")</f>
        <v>0</v>
      </c>
      <c r="N325" s="14">
        <f>IFERROR(IF(OR(HLOOKUP($A325,'Z-scores'!$C$2:$RO$15,12,FALSE)&gt;3,HLOOKUP($A325,'Z-scores'!$C$2:$RO$15,12,FALSE)&lt;-3),"",'Total-corrected counts'!N325),"")</f>
        <v>0</v>
      </c>
      <c r="O325" s="14">
        <f>IFERROR(IF(OR(HLOOKUP($A325,'Z-scores'!$C$2:$RO$15,13,FALSE)&gt;3,HLOOKUP($A325,'Z-scores'!$C$2:$RO$15,13,FALSE)&lt;-3),"",'Total-corrected counts'!O325),"")</f>
        <v>0</v>
      </c>
      <c r="P325" s="14">
        <f>IFERROR(IF(OR(HLOOKUP($A325,'Z-scores'!$C$2:$RO$15,14,FALSE)&gt;3,HLOOKUP($A325,'Z-scores'!$C$2:$RO$15,14,FALSE)&lt;-3),"",'Total-corrected counts'!P325),"")</f>
        <v>0</v>
      </c>
      <c r="Q325">
        <f t="shared" si="20"/>
        <v>0</v>
      </c>
      <c r="R325">
        <f>SUMIFS(Tabel132[Cluster],Tabel132[ID],'Total-corrected counts Z&lt;3'!A325)</f>
        <v>83</v>
      </c>
      <c r="S325" t="str">
        <f t="shared" si="21"/>
        <v/>
      </c>
      <c r="T325">
        <f t="shared" si="22"/>
        <v>0</v>
      </c>
      <c r="U325">
        <f t="shared" si="23"/>
        <v>0</v>
      </c>
    </row>
    <row r="326" spans="1:21" x14ac:dyDescent="0.25">
      <c r="A326">
        <v>333</v>
      </c>
      <c r="B326" t="s">
        <v>140</v>
      </c>
      <c r="C326">
        <v>49900</v>
      </c>
      <c r="D326">
        <v>275</v>
      </c>
      <c r="E326" s="14">
        <f>IFERROR(IF(OR(HLOOKUP($A326,'Z-scores'!$C$2:$RO$15,3,FALSE)&gt;3,HLOOKUP($A326,'Z-scores'!$C$2:$RO$15,3,FALSE)&lt;-3),"",'Total-corrected counts'!E326),"")</f>
        <v>0</v>
      </c>
      <c r="F326" s="14">
        <f>IFERROR(IF(OR(HLOOKUP($A326,'Z-scores'!$C$2:$RO$15,4,FALSE)&gt;3,HLOOKUP($A326,'Z-scores'!$C$2:$RO$15,4,FALSE)&lt;-3),"",'Total-corrected counts'!F326),"")</f>
        <v>0</v>
      </c>
      <c r="G326" s="14">
        <f>IFERROR(IF(OR(HLOOKUP($A326,'Z-scores'!$C$2:$RO$15,5,FALSE)&gt;3,HLOOKUP($A326,'Z-scores'!$C$2:$RO$15,5,FALSE)&lt;-3),"",'Total-corrected counts'!G326),"")</f>
        <v>1.7857302297341941E-2</v>
      </c>
      <c r="H326" s="14">
        <f>IFERROR(IF(OR(HLOOKUP($A326,'Z-scores'!$C$2:$RO$15,6,FALSE)&gt;3,HLOOKUP($A326,'Z-scores'!$C$2:$RO$15,6,FALSE)&lt;-3),"",'Total-corrected counts'!H326),"")</f>
        <v>0</v>
      </c>
      <c r="I326" s="14">
        <f>IFERROR(IF(OR(HLOOKUP($A326,'Z-scores'!$C$2:$RO$15,7,FALSE)&gt;3,HLOOKUP($A326,'Z-scores'!$C$2:$RO$15,7,FALSE)&lt;-3),"",'Total-corrected counts'!I326),"")</f>
        <v>3.6983935411255199E-2</v>
      </c>
      <c r="J326" s="14">
        <f>IFERROR(IF(OR(HLOOKUP($A326,'Z-scores'!$C$2:$RO$15,8,FALSE)&gt;3,HLOOKUP($A326,'Z-scores'!$C$2:$RO$15,8,FALSE)&lt;-3),"",'Total-corrected counts'!J326),"")</f>
        <v>0</v>
      </c>
      <c r="K326" s="14">
        <f>IFERROR(IF(OR(HLOOKUP($A326,'Z-scores'!$C$2:$RO$15,9,FALSE)&gt;3,HLOOKUP($A326,'Z-scores'!$C$2:$RO$15,9,FALSE)&lt;-3),"",'Total-corrected counts'!K326),"")</f>
        <v>0</v>
      </c>
      <c r="L326" s="14">
        <f>IFERROR(IF(OR(HLOOKUP($A326,'Z-scores'!$C$2:$RO$15,10,FALSE)&gt;3,HLOOKUP($A326,'Z-scores'!$C$2:$RO$15,10,FALSE)&lt;-3),"",'Total-corrected counts'!L326),"")</f>
        <v>0</v>
      </c>
      <c r="M326" s="14">
        <f>IFERROR(IF(OR(HLOOKUP($A326,'Z-scores'!$C$2:$RO$15,11,FALSE)&gt;3,HLOOKUP($A326,'Z-scores'!$C$2:$RO$15,11,FALSE)&lt;-3),"",'Total-corrected counts'!M326),"")</f>
        <v>0</v>
      </c>
      <c r="N326" s="14">
        <f>IFERROR(IF(OR(HLOOKUP($A326,'Z-scores'!$C$2:$RO$15,12,FALSE)&gt;3,HLOOKUP($A326,'Z-scores'!$C$2:$RO$15,12,FALSE)&lt;-3),"",'Total-corrected counts'!N326),"")</f>
        <v>1.7075190601815091E-2</v>
      </c>
      <c r="O326" s="14">
        <f>IFERROR(IF(OR(HLOOKUP($A326,'Z-scores'!$C$2:$RO$15,13,FALSE)&gt;3,HLOOKUP($A326,'Z-scores'!$C$2:$RO$15,13,FALSE)&lt;-3),"",'Total-corrected counts'!O326),"")</f>
        <v>0</v>
      </c>
      <c r="P326" s="14">
        <f>IFERROR(IF(OR(HLOOKUP($A326,'Z-scores'!$C$2:$RO$15,14,FALSE)&gt;3,HLOOKUP($A326,'Z-scores'!$C$2:$RO$15,14,FALSE)&lt;-3),"",'Total-corrected counts'!P326),"")</f>
        <v>0</v>
      </c>
      <c r="Q326">
        <f t="shared" si="20"/>
        <v>1</v>
      </c>
      <c r="R326">
        <f>SUMIFS(Tabel132[Cluster],Tabel132[ID],'Total-corrected counts Z&lt;3'!A326)</f>
        <v>65</v>
      </c>
      <c r="S326">
        <f t="shared" si="21"/>
        <v>0.55022335418709156</v>
      </c>
      <c r="T326">
        <f t="shared" si="22"/>
        <v>7.8344625297995917E-3</v>
      </c>
      <c r="U326">
        <f t="shared" si="23"/>
        <v>3.4150381203630182E-3</v>
      </c>
    </row>
    <row r="327" spans="1:21" x14ac:dyDescent="0.25">
      <c r="A327">
        <v>334</v>
      </c>
      <c r="B327" t="s">
        <v>694</v>
      </c>
      <c r="C327">
        <v>47700</v>
      </c>
      <c r="D327">
        <v>319</v>
      </c>
      <c r="E327" s="14" t="str">
        <f>IFERROR(IF(OR(HLOOKUP($A327,'Z-scores'!$C$2:$RO$15,3,FALSE)&gt;3,HLOOKUP($A327,'Z-scores'!$C$2:$RO$15,3,FALSE)&lt;-3),"",'Total-corrected counts'!E327),"")</f>
        <v/>
      </c>
      <c r="F327" s="14" t="str">
        <f>IFERROR(IF(OR(HLOOKUP($A327,'Z-scores'!$C$2:$RO$15,4,FALSE)&gt;3,HLOOKUP($A327,'Z-scores'!$C$2:$RO$15,4,FALSE)&lt;-3),"",'Total-corrected counts'!F327),"")</f>
        <v/>
      </c>
      <c r="G327" s="14" t="str">
        <f>IFERROR(IF(OR(HLOOKUP($A327,'Z-scores'!$C$2:$RO$15,5,FALSE)&gt;3,HLOOKUP($A327,'Z-scores'!$C$2:$RO$15,5,FALSE)&lt;-3),"",'Total-corrected counts'!G327),"")</f>
        <v/>
      </c>
      <c r="H327" s="14" t="str">
        <f>IFERROR(IF(OR(HLOOKUP($A327,'Z-scores'!$C$2:$RO$15,6,FALSE)&gt;3,HLOOKUP($A327,'Z-scores'!$C$2:$RO$15,6,FALSE)&lt;-3),"",'Total-corrected counts'!H327),"")</f>
        <v/>
      </c>
      <c r="I327" s="14" t="str">
        <f>IFERROR(IF(OR(HLOOKUP($A327,'Z-scores'!$C$2:$RO$15,7,FALSE)&gt;3,HLOOKUP($A327,'Z-scores'!$C$2:$RO$15,7,FALSE)&lt;-3),"",'Total-corrected counts'!I327),"")</f>
        <v/>
      </c>
      <c r="J327" s="14" t="str">
        <f>IFERROR(IF(OR(HLOOKUP($A327,'Z-scores'!$C$2:$RO$15,8,FALSE)&gt;3,HLOOKUP($A327,'Z-scores'!$C$2:$RO$15,8,FALSE)&lt;-3),"",'Total-corrected counts'!J327),"")</f>
        <v/>
      </c>
      <c r="K327" s="14" t="str">
        <f>IFERROR(IF(OR(HLOOKUP($A327,'Z-scores'!$C$2:$RO$15,9,FALSE)&gt;3,HLOOKUP($A327,'Z-scores'!$C$2:$RO$15,9,FALSE)&lt;-3),"",'Total-corrected counts'!K327),"")</f>
        <v/>
      </c>
      <c r="L327" s="14" t="str">
        <f>IFERROR(IF(OR(HLOOKUP($A327,'Z-scores'!$C$2:$RO$15,10,FALSE)&gt;3,HLOOKUP($A327,'Z-scores'!$C$2:$RO$15,10,FALSE)&lt;-3),"",'Total-corrected counts'!L327),"")</f>
        <v/>
      </c>
      <c r="M327" s="14" t="str">
        <f>IFERROR(IF(OR(HLOOKUP($A327,'Z-scores'!$C$2:$RO$15,11,FALSE)&gt;3,HLOOKUP($A327,'Z-scores'!$C$2:$RO$15,11,FALSE)&lt;-3),"",'Total-corrected counts'!M327),"")</f>
        <v/>
      </c>
      <c r="N327" s="14" t="str">
        <f>IFERROR(IF(OR(HLOOKUP($A327,'Z-scores'!$C$2:$RO$15,12,FALSE)&gt;3,HLOOKUP($A327,'Z-scores'!$C$2:$RO$15,12,FALSE)&lt;-3),"",'Total-corrected counts'!N327),"")</f>
        <v/>
      </c>
      <c r="O327" s="14" t="str">
        <f>IFERROR(IF(OR(HLOOKUP($A327,'Z-scores'!$C$2:$RO$15,13,FALSE)&gt;3,HLOOKUP($A327,'Z-scores'!$C$2:$RO$15,13,FALSE)&lt;-3),"",'Total-corrected counts'!O327),"")</f>
        <v/>
      </c>
      <c r="P327" s="14" t="str">
        <f>IFERROR(IF(OR(HLOOKUP($A327,'Z-scores'!$C$2:$RO$15,14,FALSE)&gt;3,HLOOKUP($A327,'Z-scores'!$C$2:$RO$15,14,FALSE)&lt;-3),"",'Total-corrected counts'!P327),"")</f>
        <v/>
      </c>
      <c r="Q327">
        <f t="shared" si="20"/>
        <v>1</v>
      </c>
      <c r="R327">
        <f>SUMIFS(Tabel132[Cluster],Tabel132[ID],'Total-corrected counts Z&lt;3'!A327)</f>
        <v>62</v>
      </c>
      <c r="S327" t="str">
        <f t="shared" si="21"/>
        <v/>
      </c>
      <c r="T327" t="str">
        <f t="shared" si="22"/>
        <v/>
      </c>
      <c r="U327" t="str">
        <f t="shared" si="23"/>
        <v/>
      </c>
    </row>
    <row r="328" spans="1:21" x14ac:dyDescent="0.25">
      <c r="A328">
        <v>335</v>
      </c>
      <c r="B328" t="s">
        <v>141</v>
      </c>
      <c r="C328">
        <v>28800</v>
      </c>
      <c r="D328">
        <v>922</v>
      </c>
      <c r="E328" s="14">
        <f>IFERROR(IF(OR(HLOOKUP($A328,'Z-scores'!$C$2:$RO$15,3,FALSE)&gt;3,HLOOKUP($A328,'Z-scores'!$C$2:$RO$15,3,FALSE)&lt;-3),"",'Total-corrected counts'!E328),"")</f>
        <v>1.2317646539322342</v>
      </c>
      <c r="F328" s="14">
        <f>IFERROR(IF(OR(HLOOKUP($A328,'Z-scores'!$C$2:$RO$15,4,FALSE)&gt;3,HLOOKUP($A328,'Z-scores'!$C$2:$RO$15,4,FALSE)&lt;-3),"",'Total-corrected counts'!F328),"")</f>
        <v>0.6696531336278877</v>
      </c>
      <c r="G328" s="14">
        <f>IFERROR(IF(OR(HLOOKUP($A328,'Z-scores'!$C$2:$RO$15,5,FALSE)&gt;3,HLOOKUP($A328,'Z-scores'!$C$2:$RO$15,5,FALSE)&lt;-3),"",'Total-corrected counts'!G328),"")</f>
        <v>1.2500111608139359</v>
      </c>
      <c r="H328" s="14">
        <f>IFERROR(IF(OR(HLOOKUP($A328,'Z-scores'!$C$2:$RO$15,6,FALSE)&gt;3,HLOOKUP($A328,'Z-scores'!$C$2:$RO$15,6,FALSE)&lt;-3),"",'Total-corrected counts'!H328),"")</f>
        <v>2.6246779237882039</v>
      </c>
      <c r="I328" s="14">
        <f>IFERROR(IF(OR(HLOOKUP($A328,'Z-scores'!$C$2:$RO$15,7,FALSE)&gt;3,HLOOKUP($A328,'Z-scores'!$C$2:$RO$15,7,FALSE)&lt;-3),"",'Total-corrected counts'!I328),"")</f>
        <v>5.9913975366233423</v>
      </c>
      <c r="J328" s="14">
        <f>IFERROR(IF(OR(HLOOKUP($A328,'Z-scores'!$C$2:$RO$15,8,FALSE)&gt;3,HLOOKUP($A328,'Z-scores'!$C$2:$RO$15,8,FALSE)&lt;-3),"",'Total-corrected counts'!J328),"")</f>
        <v>2.7807468043136332</v>
      </c>
      <c r="K328" s="14">
        <f>IFERROR(IF(OR(HLOOKUP($A328,'Z-scores'!$C$2:$RO$15,9,FALSE)&gt;3,HLOOKUP($A328,'Z-scores'!$C$2:$RO$15,9,FALSE)&lt;-3),"",'Total-corrected counts'!K328),"")</f>
        <v>2.0623770166445126</v>
      </c>
      <c r="L328" s="14">
        <f>IFERROR(IF(OR(HLOOKUP($A328,'Z-scores'!$C$2:$RO$15,10,FALSE)&gt;3,HLOOKUP($A328,'Z-scores'!$C$2:$RO$15,10,FALSE)&lt;-3),"",'Total-corrected counts'!L328),"")</f>
        <v>1.2294792852895826</v>
      </c>
      <c r="M328" s="14">
        <f>IFERROR(IF(OR(HLOOKUP($A328,'Z-scores'!$C$2:$RO$15,11,FALSE)&gt;3,HLOOKUP($A328,'Z-scores'!$C$2:$RO$15,11,FALSE)&lt;-3),"",'Total-corrected counts'!M328),"")</f>
        <v>2.5146226328303407</v>
      </c>
      <c r="N328" s="14">
        <f>IFERROR(IF(OR(HLOOKUP($A328,'Z-scores'!$C$2:$RO$15,12,FALSE)&gt;3,HLOOKUP($A328,'Z-scores'!$C$2:$RO$15,12,FALSE)&lt;-3),"",'Total-corrected counts'!N328),"")</f>
        <v>3.2442862143448674</v>
      </c>
      <c r="O328" s="14">
        <f>IFERROR(IF(OR(HLOOKUP($A328,'Z-scores'!$C$2:$RO$15,13,FALSE)&gt;3,HLOOKUP($A328,'Z-scores'!$C$2:$RO$15,13,FALSE)&lt;-3),"",'Total-corrected counts'!O328),"")</f>
        <v>0.95669097474617215</v>
      </c>
      <c r="P328" s="14">
        <f>IFERROR(IF(OR(HLOOKUP($A328,'Z-scores'!$C$2:$RO$15,14,FALSE)&gt;3,HLOOKUP($A328,'Z-scores'!$C$2:$RO$15,14,FALSE)&lt;-3),"",'Total-corrected counts'!P328),"")</f>
        <v>3.8097043560050237</v>
      </c>
      <c r="Q328">
        <f t="shared" si="20"/>
        <v>1</v>
      </c>
      <c r="R328">
        <f>SUMIFS(Tabel132[Cluster],Tabel132[ID],'Total-corrected counts Z&lt;3'!A328)</f>
        <v>37</v>
      </c>
      <c r="S328">
        <f t="shared" si="21"/>
        <v>0.98153172983101822</v>
      </c>
      <c r="T328">
        <f t="shared" si="22"/>
        <v>2.372946889963393</v>
      </c>
      <c r="U328">
        <f t="shared" si="23"/>
        <v>2.3509566926431971</v>
      </c>
    </row>
    <row r="329" spans="1:21" x14ac:dyDescent="0.25">
      <c r="A329">
        <v>336</v>
      </c>
      <c r="B329" t="s">
        <v>695</v>
      </c>
      <c r="C329">
        <v>98600</v>
      </c>
      <c r="D329">
        <v>848</v>
      </c>
      <c r="E329" s="14" t="str">
        <f>IFERROR(IF(OR(HLOOKUP($A329,'Z-scores'!$C$2:$RO$15,3,FALSE)&gt;3,HLOOKUP($A329,'Z-scores'!$C$2:$RO$15,3,FALSE)&lt;-3),"",'Total-corrected counts'!E329),"")</f>
        <v/>
      </c>
      <c r="F329" s="14" t="str">
        <f>IFERROR(IF(OR(HLOOKUP($A329,'Z-scores'!$C$2:$RO$15,4,FALSE)&gt;3,HLOOKUP($A329,'Z-scores'!$C$2:$RO$15,4,FALSE)&lt;-3),"",'Total-corrected counts'!F329),"")</f>
        <v/>
      </c>
      <c r="G329" s="14" t="str">
        <f>IFERROR(IF(OR(HLOOKUP($A329,'Z-scores'!$C$2:$RO$15,5,FALSE)&gt;3,HLOOKUP($A329,'Z-scores'!$C$2:$RO$15,5,FALSE)&lt;-3),"",'Total-corrected counts'!G329),"")</f>
        <v/>
      </c>
      <c r="H329" s="14" t="str">
        <f>IFERROR(IF(OR(HLOOKUP($A329,'Z-scores'!$C$2:$RO$15,6,FALSE)&gt;3,HLOOKUP($A329,'Z-scores'!$C$2:$RO$15,6,FALSE)&lt;-3),"",'Total-corrected counts'!H329),"")</f>
        <v/>
      </c>
      <c r="I329" s="14" t="str">
        <f>IFERROR(IF(OR(HLOOKUP($A329,'Z-scores'!$C$2:$RO$15,7,FALSE)&gt;3,HLOOKUP($A329,'Z-scores'!$C$2:$RO$15,7,FALSE)&lt;-3),"",'Total-corrected counts'!I329),"")</f>
        <v/>
      </c>
      <c r="J329" s="14" t="str">
        <f>IFERROR(IF(OR(HLOOKUP($A329,'Z-scores'!$C$2:$RO$15,8,FALSE)&gt;3,HLOOKUP($A329,'Z-scores'!$C$2:$RO$15,8,FALSE)&lt;-3),"",'Total-corrected counts'!J329),"")</f>
        <v/>
      </c>
      <c r="K329" s="14" t="str">
        <f>IFERROR(IF(OR(HLOOKUP($A329,'Z-scores'!$C$2:$RO$15,9,FALSE)&gt;3,HLOOKUP($A329,'Z-scores'!$C$2:$RO$15,9,FALSE)&lt;-3),"",'Total-corrected counts'!K329),"")</f>
        <v/>
      </c>
      <c r="L329" s="14" t="str">
        <f>IFERROR(IF(OR(HLOOKUP($A329,'Z-scores'!$C$2:$RO$15,10,FALSE)&gt;3,HLOOKUP($A329,'Z-scores'!$C$2:$RO$15,10,FALSE)&lt;-3),"",'Total-corrected counts'!L329),"")</f>
        <v/>
      </c>
      <c r="M329" s="14" t="str">
        <f>IFERROR(IF(OR(HLOOKUP($A329,'Z-scores'!$C$2:$RO$15,11,FALSE)&gt;3,HLOOKUP($A329,'Z-scores'!$C$2:$RO$15,11,FALSE)&lt;-3),"",'Total-corrected counts'!M329),"")</f>
        <v/>
      </c>
      <c r="N329" s="14" t="str">
        <f>IFERROR(IF(OR(HLOOKUP($A329,'Z-scores'!$C$2:$RO$15,12,FALSE)&gt;3,HLOOKUP($A329,'Z-scores'!$C$2:$RO$15,12,FALSE)&lt;-3),"",'Total-corrected counts'!N329),"")</f>
        <v/>
      </c>
      <c r="O329" s="14" t="str">
        <f>IFERROR(IF(OR(HLOOKUP($A329,'Z-scores'!$C$2:$RO$15,13,FALSE)&gt;3,HLOOKUP($A329,'Z-scores'!$C$2:$RO$15,13,FALSE)&lt;-3),"",'Total-corrected counts'!O329),"")</f>
        <v/>
      </c>
      <c r="P329" s="14" t="str">
        <f>IFERROR(IF(OR(HLOOKUP($A329,'Z-scores'!$C$2:$RO$15,14,FALSE)&gt;3,HLOOKUP($A329,'Z-scores'!$C$2:$RO$15,14,FALSE)&lt;-3),"",'Total-corrected counts'!P329),"")</f>
        <v/>
      </c>
      <c r="Q329">
        <f t="shared" si="20"/>
        <v>1</v>
      </c>
      <c r="R329">
        <f>SUMIFS(Tabel132[Cluster],Tabel132[ID],'Total-corrected counts Z&lt;3'!A329)</f>
        <v>0</v>
      </c>
      <c r="S329" t="str">
        <f t="shared" si="21"/>
        <v/>
      </c>
      <c r="T329" t="str">
        <f t="shared" si="22"/>
        <v/>
      </c>
      <c r="U329" t="str">
        <f t="shared" si="23"/>
        <v/>
      </c>
    </row>
    <row r="330" spans="1:21" x14ac:dyDescent="0.25">
      <c r="A330">
        <v>337</v>
      </c>
      <c r="B330" t="s">
        <v>696</v>
      </c>
      <c r="C330">
        <v>4900</v>
      </c>
      <c r="D330">
        <v>322</v>
      </c>
      <c r="E330" s="14" t="str">
        <f>IFERROR(IF(OR(HLOOKUP($A330,'Z-scores'!$C$2:$RO$15,3,FALSE)&gt;3,HLOOKUP($A330,'Z-scores'!$C$2:$RO$15,3,FALSE)&lt;-3),"",'Total-corrected counts'!E330),"")</f>
        <v/>
      </c>
      <c r="F330" s="14" t="str">
        <f>IFERROR(IF(OR(HLOOKUP($A330,'Z-scores'!$C$2:$RO$15,4,FALSE)&gt;3,HLOOKUP($A330,'Z-scores'!$C$2:$RO$15,4,FALSE)&lt;-3),"",'Total-corrected counts'!F330),"")</f>
        <v/>
      </c>
      <c r="G330" s="14" t="str">
        <f>IFERROR(IF(OR(HLOOKUP($A330,'Z-scores'!$C$2:$RO$15,5,FALSE)&gt;3,HLOOKUP($A330,'Z-scores'!$C$2:$RO$15,5,FALSE)&lt;-3),"",'Total-corrected counts'!G330),"")</f>
        <v/>
      </c>
      <c r="H330" s="14" t="str">
        <f>IFERROR(IF(OR(HLOOKUP($A330,'Z-scores'!$C$2:$RO$15,6,FALSE)&gt;3,HLOOKUP($A330,'Z-scores'!$C$2:$RO$15,6,FALSE)&lt;-3),"",'Total-corrected counts'!H330),"")</f>
        <v/>
      </c>
      <c r="I330" s="14" t="str">
        <f>IFERROR(IF(OR(HLOOKUP($A330,'Z-scores'!$C$2:$RO$15,7,FALSE)&gt;3,HLOOKUP($A330,'Z-scores'!$C$2:$RO$15,7,FALSE)&lt;-3),"",'Total-corrected counts'!I330),"")</f>
        <v/>
      </c>
      <c r="J330" s="14" t="str">
        <f>IFERROR(IF(OR(HLOOKUP($A330,'Z-scores'!$C$2:$RO$15,8,FALSE)&gt;3,HLOOKUP($A330,'Z-scores'!$C$2:$RO$15,8,FALSE)&lt;-3),"",'Total-corrected counts'!J330),"")</f>
        <v/>
      </c>
      <c r="K330" s="14" t="str">
        <f>IFERROR(IF(OR(HLOOKUP($A330,'Z-scores'!$C$2:$RO$15,9,FALSE)&gt;3,HLOOKUP($A330,'Z-scores'!$C$2:$RO$15,9,FALSE)&lt;-3),"",'Total-corrected counts'!K330),"")</f>
        <v/>
      </c>
      <c r="L330" s="14" t="str">
        <f>IFERROR(IF(OR(HLOOKUP($A330,'Z-scores'!$C$2:$RO$15,10,FALSE)&gt;3,HLOOKUP($A330,'Z-scores'!$C$2:$RO$15,10,FALSE)&lt;-3),"",'Total-corrected counts'!L330),"")</f>
        <v/>
      </c>
      <c r="M330" s="14" t="str">
        <f>IFERROR(IF(OR(HLOOKUP($A330,'Z-scores'!$C$2:$RO$15,11,FALSE)&gt;3,HLOOKUP($A330,'Z-scores'!$C$2:$RO$15,11,FALSE)&lt;-3),"",'Total-corrected counts'!M330),"")</f>
        <v/>
      </c>
      <c r="N330" s="14" t="str">
        <f>IFERROR(IF(OR(HLOOKUP($A330,'Z-scores'!$C$2:$RO$15,12,FALSE)&gt;3,HLOOKUP($A330,'Z-scores'!$C$2:$RO$15,12,FALSE)&lt;-3),"",'Total-corrected counts'!N330),"")</f>
        <v/>
      </c>
      <c r="O330" s="14" t="str">
        <f>IFERROR(IF(OR(HLOOKUP($A330,'Z-scores'!$C$2:$RO$15,13,FALSE)&gt;3,HLOOKUP($A330,'Z-scores'!$C$2:$RO$15,13,FALSE)&lt;-3),"",'Total-corrected counts'!O330),"")</f>
        <v/>
      </c>
      <c r="P330" s="14" t="str">
        <f>IFERROR(IF(OR(HLOOKUP($A330,'Z-scores'!$C$2:$RO$15,14,FALSE)&gt;3,HLOOKUP($A330,'Z-scores'!$C$2:$RO$15,14,FALSE)&lt;-3),"",'Total-corrected counts'!P330),"")</f>
        <v/>
      </c>
      <c r="Q330">
        <f t="shared" si="20"/>
        <v>1</v>
      </c>
      <c r="R330">
        <f>SUMIFS(Tabel132[Cluster],Tabel132[ID],'Total-corrected counts Z&lt;3'!A330)</f>
        <v>7</v>
      </c>
      <c r="S330" t="str">
        <f t="shared" si="21"/>
        <v/>
      </c>
      <c r="T330" t="str">
        <f t="shared" si="22"/>
        <v/>
      </c>
      <c r="U330" t="str">
        <f t="shared" si="23"/>
        <v/>
      </c>
    </row>
    <row r="331" spans="1:21" x14ac:dyDescent="0.25">
      <c r="A331">
        <v>338</v>
      </c>
      <c r="B331" t="s">
        <v>697</v>
      </c>
      <c r="C331">
        <v>73800</v>
      </c>
      <c r="D331">
        <v>141</v>
      </c>
      <c r="E331" s="14" t="str">
        <f>IFERROR(IF(OR(HLOOKUP($A331,'Z-scores'!$C$2:$RO$15,3,FALSE)&gt;3,HLOOKUP($A331,'Z-scores'!$C$2:$RO$15,3,FALSE)&lt;-3),"",'Total-corrected counts'!E331),"")</f>
        <v/>
      </c>
      <c r="F331" s="14" t="str">
        <f>IFERROR(IF(OR(HLOOKUP($A331,'Z-scores'!$C$2:$RO$15,4,FALSE)&gt;3,HLOOKUP($A331,'Z-scores'!$C$2:$RO$15,4,FALSE)&lt;-3),"",'Total-corrected counts'!F331),"")</f>
        <v/>
      </c>
      <c r="G331" s="14" t="str">
        <f>IFERROR(IF(OR(HLOOKUP($A331,'Z-scores'!$C$2:$RO$15,5,FALSE)&gt;3,HLOOKUP($A331,'Z-scores'!$C$2:$RO$15,5,FALSE)&lt;-3),"",'Total-corrected counts'!G331),"")</f>
        <v/>
      </c>
      <c r="H331" s="14" t="str">
        <f>IFERROR(IF(OR(HLOOKUP($A331,'Z-scores'!$C$2:$RO$15,6,FALSE)&gt;3,HLOOKUP($A331,'Z-scores'!$C$2:$RO$15,6,FALSE)&lt;-3),"",'Total-corrected counts'!H331),"")</f>
        <v/>
      </c>
      <c r="I331" s="14" t="str">
        <f>IFERROR(IF(OR(HLOOKUP($A331,'Z-scores'!$C$2:$RO$15,7,FALSE)&gt;3,HLOOKUP($A331,'Z-scores'!$C$2:$RO$15,7,FALSE)&lt;-3),"",'Total-corrected counts'!I331),"")</f>
        <v/>
      </c>
      <c r="J331" s="14" t="str">
        <f>IFERROR(IF(OR(HLOOKUP($A331,'Z-scores'!$C$2:$RO$15,8,FALSE)&gt;3,HLOOKUP($A331,'Z-scores'!$C$2:$RO$15,8,FALSE)&lt;-3),"",'Total-corrected counts'!J331),"")</f>
        <v/>
      </c>
      <c r="K331" s="14" t="str">
        <f>IFERROR(IF(OR(HLOOKUP($A331,'Z-scores'!$C$2:$RO$15,9,FALSE)&gt;3,HLOOKUP($A331,'Z-scores'!$C$2:$RO$15,9,FALSE)&lt;-3),"",'Total-corrected counts'!K331),"")</f>
        <v/>
      </c>
      <c r="L331" s="14" t="str">
        <f>IFERROR(IF(OR(HLOOKUP($A331,'Z-scores'!$C$2:$RO$15,10,FALSE)&gt;3,HLOOKUP($A331,'Z-scores'!$C$2:$RO$15,10,FALSE)&lt;-3),"",'Total-corrected counts'!L331),"")</f>
        <v/>
      </c>
      <c r="M331" s="14" t="str">
        <f>IFERROR(IF(OR(HLOOKUP($A331,'Z-scores'!$C$2:$RO$15,11,FALSE)&gt;3,HLOOKUP($A331,'Z-scores'!$C$2:$RO$15,11,FALSE)&lt;-3),"",'Total-corrected counts'!M331),"")</f>
        <v/>
      </c>
      <c r="N331" s="14" t="str">
        <f>IFERROR(IF(OR(HLOOKUP($A331,'Z-scores'!$C$2:$RO$15,12,FALSE)&gt;3,HLOOKUP($A331,'Z-scores'!$C$2:$RO$15,12,FALSE)&lt;-3),"",'Total-corrected counts'!N331),"")</f>
        <v/>
      </c>
      <c r="O331" s="14" t="str">
        <f>IFERROR(IF(OR(HLOOKUP($A331,'Z-scores'!$C$2:$RO$15,13,FALSE)&gt;3,HLOOKUP($A331,'Z-scores'!$C$2:$RO$15,13,FALSE)&lt;-3),"",'Total-corrected counts'!O331),"")</f>
        <v/>
      </c>
      <c r="P331" s="14" t="str">
        <f>IFERROR(IF(OR(HLOOKUP($A331,'Z-scores'!$C$2:$RO$15,14,FALSE)&gt;3,HLOOKUP($A331,'Z-scores'!$C$2:$RO$15,14,FALSE)&lt;-3),"",'Total-corrected counts'!P331),"")</f>
        <v/>
      </c>
      <c r="Q331">
        <f t="shared" si="20"/>
        <v>1</v>
      </c>
      <c r="R331">
        <f>SUMIFS(Tabel132[Cluster],Tabel132[ID],'Total-corrected counts Z&lt;3'!A331)</f>
        <v>83</v>
      </c>
      <c r="S331" t="str">
        <f t="shared" si="21"/>
        <v/>
      </c>
      <c r="T331" t="str">
        <f t="shared" si="22"/>
        <v/>
      </c>
      <c r="U331" t="str">
        <f t="shared" si="23"/>
        <v/>
      </c>
    </row>
    <row r="332" spans="1:21" x14ac:dyDescent="0.25">
      <c r="A332">
        <v>339</v>
      </c>
      <c r="B332" t="s">
        <v>698</v>
      </c>
      <c r="C332">
        <v>78600</v>
      </c>
      <c r="D332">
        <v>313</v>
      </c>
      <c r="E332" s="14" t="str">
        <f>IFERROR(IF(OR(HLOOKUP($A332,'Z-scores'!$C$2:$RO$15,3,FALSE)&gt;3,HLOOKUP($A332,'Z-scores'!$C$2:$RO$15,3,FALSE)&lt;-3),"",'Total-corrected counts'!E332),"")</f>
        <v/>
      </c>
      <c r="F332" s="14" t="str">
        <f>IFERROR(IF(OR(HLOOKUP($A332,'Z-scores'!$C$2:$RO$15,4,FALSE)&gt;3,HLOOKUP($A332,'Z-scores'!$C$2:$RO$15,4,FALSE)&lt;-3),"",'Total-corrected counts'!F332),"")</f>
        <v/>
      </c>
      <c r="G332" s="14" t="str">
        <f>IFERROR(IF(OR(HLOOKUP($A332,'Z-scores'!$C$2:$RO$15,5,FALSE)&gt;3,HLOOKUP($A332,'Z-scores'!$C$2:$RO$15,5,FALSE)&lt;-3),"",'Total-corrected counts'!G332),"")</f>
        <v/>
      </c>
      <c r="H332" s="14" t="str">
        <f>IFERROR(IF(OR(HLOOKUP($A332,'Z-scores'!$C$2:$RO$15,6,FALSE)&gt;3,HLOOKUP($A332,'Z-scores'!$C$2:$RO$15,6,FALSE)&lt;-3),"",'Total-corrected counts'!H332),"")</f>
        <v/>
      </c>
      <c r="I332" s="14" t="str">
        <f>IFERROR(IF(OR(HLOOKUP($A332,'Z-scores'!$C$2:$RO$15,7,FALSE)&gt;3,HLOOKUP($A332,'Z-scores'!$C$2:$RO$15,7,FALSE)&lt;-3),"",'Total-corrected counts'!I332),"")</f>
        <v/>
      </c>
      <c r="J332" s="14" t="str">
        <f>IFERROR(IF(OR(HLOOKUP($A332,'Z-scores'!$C$2:$RO$15,8,FALSE)&gt;3,HLOOKUP($A332,'Z-scores'!$C$2:$RO$15,8,FALSE)&lt;-3),"",'Total-corrected counts'!J332),"")</f>
        <v/>
      </c>
      <c r="K332" s="14" t="str">
        <f>IFERROR(IF(OR(HLOOKUP($A332,'Z-scores'!$C$2:$RO$15,9,FALSE)&gt;3,HLOOKUP($A332,'Z-scores'!$C$2:$RO$15,9,FALSE)&lt;-3),"",'Total-corrected counts'!K332),"")</f>
        <v/>
      </c>
      <c r="L332" s="14" t="str">
        <f>IFERROR(IF(OR(HLOOKUP($A332,'Z-scores'!$C$2:$RO$15,10,FALSE)&gt;3,HLOOKUP($A332,'Z-scores'!$C$2:$RO$15,10,FALSE)&lt;-3),"",'Total-corrected counts'!L332),"")</f>
        <v/>
      </c>
      <c r="M332" s="14" t="str">
        <f>IFERROR(IF(OR(HLOOKUP($A332,'Z-scores'!$C$2:$RO$15,11,FALSE)&gt;3,HLOOKUP($A332,'Z-scores'!$C$2:$RO$15,11,FALSE)&lt;-3),"",'Total-corrected counts'!M332),"")</f>
        <v/>
      </c>
      <c r="N332" s="14" t="str">
        <f>IFERROR(IF(OR(HLOOKUP($A332,'Z-scores'!$C$2:$RO$15,12,FALSE)&gt;3,HLOOKUP($A332,'Z-scores'!$C$2:$RO$15,12,FALSE)&lt;-3),"",'Total-corrected counts'!N332),"")</f>
        <v/>
      </c>
      <c r="O332" s="14" t="str">
        <f>IFERROR(IF(OR(HLOOKUP($A332,'Z-scores'!$C$2:$RO$15,13,FALSE)&gt;3,HLOOKUP($A332,'Z-scores'!$C$2:$RO$15,13,FALSE)&lt;-3),"",'Total-corrected counts'!O332),"")</f>
        <v/>
      </c>
      <c r="P332" s="14" t="str">
        <f>IFERROR(IF(OR(HLOOKUP($A332,'Z-scores'!$C$2:$RO$15,14,FALSE)&gt;3,HLOOKUP($A332,'Z-scores'!$C$2:$RO$15,14,FALSE)&lt;-3),"",'Total-corrected counts'!P332),"")</f>
        <v/>
      </c>
      <c r="Q332">
        <f t="shared" si="20"/>
        <v>1</v>
      </c>
      <c r="R332">
        <f>SUMIFS(Tabel132[Cluster],Tabel132[ID],'Total-corrected counts Z&lt;3'!A332)</f>
        <v>86</v>
      </c>
      <c r="S332" t="str">
        <f t="shared" si="21"/>
        <v/>
      </c>
      <c r="T332" t="str">
        <f t="shared" si="22"/>
        <v/>
      </c>
      <c r="U332" t="str">
        <f t="shared" si="23"/>
        <v/>
      </c>
    </row>
    <row r="333" spans="1:21" x14ac:dyDescent="0.25">
      <c r="A333">
        <v>340</v>
      </c>
      <c r="B333" t="s">
        <v>699</v>
      </c>
      <c r="C333">
        <v>27900</v>
      </c>
      <c r="D333">
        <v>22</v>
      </c>
      <c r="E333" s="14" t="str">
        <f>IFERROR(IF(OR(HLOOKUP($A333,'Z-scores'!$C$2:$RO$15,3,FALSE)&gt;3,HLOOKUP($A333,'Z-scores'!$C$2:$RO$15,3,FALSE)&lt;-3),"",'Total-corrected counts'!E333),"")</f>
        <v/>
      </c>
      <c r="F333" s="14" t="str">
        <f>IFERROR(IF(OR(HLOOKUP($A333,'Z-scores'!$C$2:$RO$15,4,FALSE)&gt;3,HLOOKUP($A333,'Z-scores'!$C$2:$RO$15,4,FALSE)&lt;-3),"",'Total-corrected counts'!F333),"")</f>
        <v/>
      </c>
      <c r="G333" s="14" t="str">
        <f>IFERROR(IF(OR(HLOOKUP($A333,'Z-scores'!$C$2:$RO$15,5,FALSE)&gt;3,HLOOKUP($A333,'Z-scores'!$C$2:$RO$15,5,FALSE)&lt;-3),"",'Total-corrected counts'!G333),"")</f>
        <v/>
      </c>
      <c r="H333" s="14" t="str">
        <f>IFERROR(IF(OR(HLOOKUP($A333,'Z-scores'!$C$2:$RO$15,6,FALSE)&gt;3,HLOOKUP($A333,'Z-scores'!$C$2:$RO$15,6,FALSE)&lt;-3),"",'Total-corrected counts'!H333),"")</f>
        <v/>
      </c>
      <c r="I333" s="14" t="str">
        <f>IFERROR(IF(OR(HLOOKUP($A333,'Z-scores'!$C$2:$RO$15,7,FALSE)&gt;3,HLOOKUP($A333,'Z-scores'!$C$2:$RO$15,7,FALSE)&lt;-3),"",'Total-corrected counts'!I333),"")</f>
        <v/>
      </c>
      <c r="J333" s="14" t="str">
        <f>IFERROR(IF(OR(HLOOKUP($A333,'Z-scores'!$C$2:$RO$15,8,FALSE)&gt;3,HLOOKUP($A333,'Z-scores'!$C$2:$RO$15,8,FALSE)&lt;-3),"",'Total-corrected counts'!J333),"")</f>
        <v/>
      </c>
      <c r="K333" s="14" t="str">
        <f>IFERROR(IF(OR(HLOOKUP($A333,'Z-scores'!$C$2:$RO$15,9,FALSE)&gt;3,HLOOKUP($A333,'Z-scores'!$C$2:$RO$15,9,FALSE)&lt;-3),"",'Total-corrected counts'!K333),"")</f>
        <v/>
      </c>
      <c r="L333" s="14" t="str">
        <f>IFERROR(IF(OR(HLOOKUP($A333,'Z-scores'!$C$2:$RO$15,10,FALSE)&gt;3,HLOOKUP($A333,'Z-scores'!$C$2:$RO$15,10,FALSE)&lt;-3),"",'Total-corrected counts'!L333),"")</f>
        <v/>
      </c>
      <c r="M333" s="14" t="str">
        <f>IFERROR(IF(OR(HLOOKUP($A333,'Z-scores'!$C$2:$RO$15,11,FALSE)&gt;3,HLOOKUP($A333,'Z-scores'!$C$2:$RO$15,11,FALSE)&lt;-3),"",'Total-corrected counts'!M333),"")</f>
        <v/>
      </c>
      <c r="N333" s="14" t="str">
        <f>IFERROR(IF(OR(HLOOKUP($A333,'Z-scores'!$C$2:$RO$15,12,FALSE)&gt;3,HLOOKUP($A333,'Z-scores'!$C$2:$RO$15,12,FALSE)&lt;-3),"",'Total-corrected counts'!N333),"")</f>
        <v/>
      </c>
      <c r="O333" s="14" t="str">
        <f>IFERROR(IF(OR(HLOOKUP($A333,'Z-scores'!$C$2:$RO$15,13,FALSE)&gt;3,HLOOKUP($A333,'Z-scores'!$C$2:$RO$15,13,FALSE)&lt;-3),"",'Total-corrected counts'!O333),"")</f>
        <v/>
      </c>
      <c r="P333" s="14" t="str">
        <f>IFERROR(IF(OR(HLOOKUP($A333,'Z-scores'!$C$2:$RO$15,14,FALSE)&gt;3,HLOOKUP($A333,'Z-scores'!$C$2:$RO$15,14,FALSE)&lt;-3),"",'Total-corrected counts'!P333),"")</f>
        <v/>
      </c>
      <c r="Q333">
        <f t="shared" si="20"/>
        <v>1</v>
      </c>
      <c r="R333">
        <f>SUMIFS(Tabel132[Cluster],Tabel132[ID],'Total-corrected counts Z&lt;3'!A333)</f>
        <v>0</v>
      </c>
      <c r="S333" t="str">
        <f t="shared" si="21"/>
        <v/>
      </c>
      <c r="T333" t="str">
        <f t="shared" si="22"/>
        <v/>
      </c>
      <c r="U333" t="str">
        <f t="shared" si="23"/>
        <v/>
      </c>
    </row>
    <row r="334" spans="1:21" x14ac:dyDescent="0.25">
      <c r="A334">
        <v>341</v>
      </c>
      <c r="B334" t="s">
        <v>142</v>
      </c>
      <c r="C334">
        <v>113600</v>
      </c>
      <c r="D334">
        <v>824</v>
      </c>
      <c r="E334" s="14">
        <f>IFERROR(IF(OR(HLOOKUP($A334,'Z-scores'!$C$2:$RO$15,3,FALSE)&gt;3,HLOOKUP($A334,'Z-scores'!$C$2:$RO$15,3,FALSE)&lt;-3),"",'Total-corrected counts'!E334),"")</f>
        <v>0</v>
      </c>
      <c r="F334" s="14">
        <f>IFERROR(IF(OR(HLOOKUP($A334,'Z-scores'!$C$2:$RO$15,4,FALSE)&gt;3,HLOOKUP($A334,'Z-scores'!$C$2:$RO$15,4,FALSE)&lt;-3),"",'Total-corrected counts'!F334),"")</f>
        <v>0</v>
      </c>
      <c r="G334" s="14">
        <f>IFERROR(IF(OR(HLOOKUP($A334,'Z-scores'!$C$2:$RO$15,5,FALSE)&gt;3,HLOOKUP($A334,'Z-scores'!$C$2:$RO$15,5,FALSE)&lt;-3),"",'Total-corrected counts'!G334),"")</f>
        <v>0</v>
      </c>
      <c r="H334" s="14">
        <f>IFERROR(IF(OR(HLOOKUP($A334,'Z-scores'!$C$2:$RO$15,6,FALSE)&gt;3,HLOOKUP($A334,'Z-scores'!$C$2:$RO$15,6,FALSE)&lt;-3),"",'Total-corrected counts'!H334),"")</f>
        <v>0</v>
      </c>
      <c r="I334" s="14">
        <f>IFERROR(IF(OR(HLOOKUP($A334,'Z-scores'!$C$2:$RO$15,7,FALSE)&gt;3,HLOOKUP($A334,'Z-scores'!$C$2:$RO$15,7,FALSE)&lt;-3),"",'Total-corrected counts'!I334),"")</f>
        <v>0</v>
      </c>
      <c r="J334" s="14">
        <f>IFERROR(IF(OR(HLOOKUP($A334,'Z-scores'!$C$2:$RO$15,8,FALSE)&gt;3,HLOOKUP($A334,'Z-scores'!$C$2:$RO$15,8,FALSE)&lt;-3),"",'Total-corrected counts'!J334),"")</f>
        <v>0</v>
      </c>
      <c r="K334" s="14">
        <f>IFERROR(IF(OR(HLOOKUP($A334,'Z-scores'!$C$2:$RO$15,9,FALSE)&gt;3,HLOOKUP($A334,'Z-scores'!$C$2:$RO$15,9,FALSE)&lt;-3),"",'Total-corrected counts'!K334),"")</f>
        <v>5.6503479908068845E-2</v>
      </c>
      <c r="L334" s="14">
        <f>IFERROR(IF(OR(HLOOKUP($A334,'Z-scores'!$C$2:$RO$15,10,FALSE)&gt;3,HLOOKUP($A334,'Z-scores'!$C$2:$RO$15,10,FALSE)&lt;-3),"",'Total-corrected counts'!L334),"")</f>
        <v>0</v>
      </c>
      <c r="M334" s="14">
        <f>IFERROR(IF(OR(HLOOKUP($A334,'Z-scores'!$C$2:$RO$15,11,FALSE)&gt;3,HLOOKUP($A334,'Z-scores'!$C$2:$RO$15,11,FALSE)&lt;-3),"",'Total-corrected counts'!M334),"")</f>
        <v>0</v>
      </c>
      <c r="N334" s="14">
        <f>IFERROR(IF(OR(HLOOKUP($A334,'Z-scores'!$C$2:$RO$15,12,FALSE)&gt;3,HLOOKUP($A334,'Z-scores'!$C$2:$RO$15,12,FALSE)&lt;-3),"",'Total-corrected counts'!N334),"")</f>
        <v>9.3913548309983011E-2</v>
      </c>
      <c r="O334" s="14">
        <f>IFERROR(IF(OR(HLOOKUP($A334,'Z-scores'!$C$2:$RO$15,13,FALSE)&gt;3,HLOOKUP($A334,'Z-scores'!$C$2:$RO$15,13,FALSE)&lt;-3),"",'Total-corrected counts'!O334),"")</f>
        <v>0</v>
      </c>
      <c r="P334" s="14">
        <f>IFERROR(IF(OR(HLOOKUP($A334,'Z-scores'!$C$2:$RO$15,14,FALSE)&gt;3,HLOOKUP($A334,'Z-scores'!$C$2:$RO$15,14,FALSE)&lt;-3),"",'Total-corrected counts'!P334),"")</f>
        <v>0</v>
      </c>
      <c r="Q334">
        <f t="shared" si="20"/>
        <v>1</v>
      </c>
      <c r="R334">
        <f>SUMIFS(Tabel132[Cluster],Tabel132[ID],'Total-corrected counts Z&lt;3'!A334)</f>
        <v>0</v>
      </c>
      <c r="S334">
        <f t="shared" si="21"/>
        <v>0.57180223467752578</v>
      </c>
      <c r="T334">
        <f t="shared" si="22"/>
        <v>8.0719257011526921E-3</v>
      </c>
      <c r="U334">
        <f t="shared" si="23"/>
        <v>1.8782709661996601E-2</v>
      </c>
    </row>
    <row r="335" spans="1:21" x14ac:dyDescent="0.25">
      <c r="A335">
        <v>342</v>
      </c>
      <c r="B335" t="s">
        <v>143</v>
      </c>
      <c r="C335">
        <v>52100</v>
      </c>
      <c r="D335">
        <v>835</v>
      </c>
      <c r="E335" s="14">
        <f>IFERROR(IF(OR(HLOOKUP($A335,'Z-scores'!$C$2:$RO$15,3,FALSE)&gt;3,HLOOKUP($A335,'Z-scores'!$C$2:$RO$15,3,FALSE)&lt;-3),"",'Total-corrected counts'!E335),"")</f>
        <v>45.249920400114348</v>
      </c>
      <c r="F335" s="14">
        <f>IFERROR(IF(OR(HLOOKUP($A335,'Z-scores'!$C$2:$RO$15,4,FALSE)&gt;3,HLOOKUP($A335,'Z-scores'!$C$2:$RO$15,4,FALSE)&lt;-3),"",'Total-corrected counts'!F335),"")</f>
        <v>31.097017392845036</v>
      </c>
      <c r="G335" s="14">
        <f>IFERROR(IF(OR(HLOOKUP($A335,'Z-scores'!$C$2:$RO$15,5,FALSE)&gt;3,HLOOKUP($A335,'Z-scores'!$C$2:$RO$15,5,FALSE)&lt;-3),"",'Total-corrected counts'!G335),"")</f>
        <v>11.821534120840363</v>
      </c>
      <c r="H335" s="14">
        <f>IFERROR(IF(OR(HLOOKUP($A335,'Z-scores'!$C$2:$RO$15,6,FALSE)&gt;3,HLOOKUP($A335,'Z-scores'!$C$2:$RO$15,6,FALSE)&lt;-3),"",'Total-corrected counts'!H335),"")</f>
        <v>75.284003122145947</v>
      </c>
      <c r="I335" s="14">
        <f>IFERROR(IF(OR(HLOOKUP($A335,'Z-scores'!$C$2:$RO$15,7,FALSE)&gt;3,HLOOKUP($A335,'Z-scores'!$C$2:$RO$15,7,FALSE)&lt;-3),"",'Total-corrected counts'!I335),"")</f>
        <v>38.056469538181595</v>
      </c>
      <c r="J335" s="14">
        <f>IFERROR(IF(OR(HLOOKUP($A335,'Z-scores'!$C$2:$RO$15,8,FALSE)&gt;3,HLOOKUP($A335,'Z-scores'!$C$2:$RO$15,8,FALSE)&lt;-3),"",'Total-corrected counts'!J335),"")</f>
        <v>47.098898998062168</v>
      </c>
      <c r="K335" s="14">
        <f>IFERROR(IF(OR(HLOOKUP($A335,'Z-scores'!$C$2:$RO$15,9,FALSE)&gt;3,HLOOKUP($A335,'Z-scores'!$C$2:$RO$15,9,FALSE)&lt;-3),"",'Total-corrected counts'!K335),"")</f>
        <v>54.808375510826771</v>
      </c>
      <c r="L335" s="14">
        <f>IFERROR(IF(OR(HLOOKUP($A335,'Z-scores'!$C$2:$RO$15,10,FALSE)&gt;3,HLOOKUP($A335,'Z-scores'!$C$2:$RO$15,10,FALSE)&lt;-3),"",'Total-corrected counts'!L335),"")</f>
        <v>16.628203448588618</v>
      </c>
      <c r="M335" s="14">
        <f>IFERROR(IF(OR(HLOOKUP($A335,'Z-scores'!$C$2:$RO$15,11,FALSE)&gt;3,HLOOKUP($A335,'Z-scores'!$C$2:$RO$15,11,FALSE)&lt;-3),"",'Total-corrected counts'!M335),"")</f>
        <v>14.085975561139064</v>
      </c>
      <c r="N335" s="14">
        <f>IFERROR(IF(OR(HLOOKUP($A335,'Z-scores'!$C$2:$RO$15,12,FALSE)&gt;3,HLOOKUP($A335,'Z-scores'!$C$2:$RO$15,12,FALSE)&lt;-3),"",'Total-corrected counts'!N335),"")</f>
        <v>37.531268942789573</v>
      </c>
      <c r="O335" s="14">
        <f>IFERROR(IF(OR(HLOOKUP($A335,'Z-scores'!$C$2:$RO$15,13,FALSE)&gt;3,HLOOKUP($A335,'Z-scores'!$C$2:$RO$15,13,FALSE)&lt;-3),"",'Total-corrected counts'!O335),"")</f>
        <v>51.633174666447815</v>
      </c>
      <c r="P335" s="14">
        <f>IFERROR(IF(OR(HLOOKUP($A335,'Z-scores'!$C$2:$RO$15,14,FALSE)&gt;3,HLOOKUP($A335,'Z-scores'!$C$2:$RO$15,14,FALSE)&lt;-3),"",'Total-corrected counts'!P335),"")</f>
        <v>67.171103119035948</v>
      </c>
      <c r="Q335">
        <f t="shared" si="20"/>
        <v>1</v>
      </c>
      <c r="R335">
        <f>SUMIFS(Tabel132[Cluster],Tabel132[ID],'Total-corrected counts Z&lt;3'!A335)</f>
        <v>72</v>
      </c>
      <c r="S335">
        <f t="shared" si="21"/>
        <v>0.63952050187804166</v>
      </c>
      <c r="T335">
        <f t="shared" si="22"/>
        <v>43.345174154716609</v>
      </c>
      <c r="U335">
        <f t="shared" si="23"/>
        <v>37.409945147600205</v>
      </c>
    </row>
    <row r="336" spans="1:21" x14ac:dyDescent="0.25">
      <c r="A336">
        <v>343</v>
      </c>
      <c r="B336" t="s">
        <v>700</v>
      </c>
      <c r="C336">
        <v>63300</v>
      </c>
      <c r="D336">
        <v>8</v>
      </c>
      <c r="E336" s="14" t="str">
        <f>IFERROR(IF(OR(HLOOKUP($A336,'Z-scores'!$C$2:$RO$15,3,FALSE)&gt;3,HLOOKUP($A336,'Z-scores'!$C$2:$RO$15,3,FALSE)&lt;-3),"",'Total-corrected counts'!E336),"")</f>
        <v/>
      </c>
      <c r="F336" s="14" t="str">
        <f>IFERROR(IF(OR(HLOOKUP($A336,'Z-scores'!$C$2:$RO$15,4,FALSE)&gt;3,HLOOKUP($A336,'Z-scores'!$C$2:$RO$15,4,FALSE)&lt;-3),"",'Total-corrected counts'!F336),"")</f>
        <v/>
      </c>
      <c r="G336" s="14" t="str">
        <f>IFERROR(IF(OR(HLOOKUP($A336,'Z-scores'!$C$2:$RO$15,5,FALSE)&gt;3,HLOOKUP($A336,'Z-scores'!$C$2:$RO$15,5,FALSE)&lt;-3),"",'Total-corrected counts'!G336),"")</f>
        <v/>
      </c>
      <c r="H336" s="14" t="str">
        <f>IFERROR(IF(OR(HLOOKUP($A336,'Z-scores'!$C$2:$RO$15,6,FALSE)&gt;3,HLOOKUP($A336,'Z-scores'!$C$2:$RO$15,6,FALSE)&lt;-3),"",'Total-corrected counts'!H336),"")</f>
        <v/>
      </c>
      <c r="I336" s="14" t="str">
        <f>IFERROR(IF(OR(HLOOKUP($A336,'Z-scores'!$C$2:$RO$15,7,FALSE)&gt;3,HLOOKUP($A336,'Z-scores'!$C$2:$RO$15,7,FALSE)&lt;-3),"",'Total-corrected counts'!I336),"")</f>
        <v/>
      </c>
      <c r="J336" s="14" t="str">
        <f>IFERROR(IF(OR(HLOOKUP($A336,'Z-scores'!$C$2:$RO$15,8,FALSE)&gt;3,HLOOKUP($A336,'Z-scores'!$C$2:$RO$15,8,FALSE)&lt;-3),"",'Total-corrected counts'!J336),"")</f>
        <v/>
      </c>
      <c r="K336" s="14" t="str">
        <f>IFERROR(IF(OR(HLOOKUP($A336,'Z-scores'!$C$2:$RO$15,9,FALSE)&gt;3,HLOOKUP($A336,'Z-scores'!$C$2:$RO$15,9,FALSE)&lt;-3),"",'Total-corrected counts'!K336),"")</f>
        <v/>
      </c>
      <c r="L336" s="14" t="str">
        <f>IFERROR(IF(OR(HLOOKUP($A336,'Z-scores'!$C$2:$RO$15,10,FALSE)&gt;3,HLOOKUP($A336,'Z-scores'!$C$2:$RO$15,10,FALSE)&lt;-3),"",'Total-corrected counts'!L336),"")</f>
        <v/>
      </c>
      <c r="M336" s="14" t="str">
        <f>IFERROR(IF(OR(HLOOKUP($A336,'Z-scores'!$C$2:$RO$15,11,FALSE)&gt;3,HLOOKUP($A336,'Z-scores'!$C$2:$RO$15,11,FALSE)&lt;-3),"",'Total-corrected counts'!M336),"")</f>
        <v/>
      </c>
      <c r="N336" s="14" t="str">
        <f>IFERROR(IF(OR(HLOOKUP($A336,'Z-scores'!$C$2:$RO$15,12,FALSE)&gt;3,HLOOKUP($A336,'Z-scores'!$C$2:$RO$15,12,FALSE)&lt;-3),"",'Total-corrected counts'!N336),"")</f>
        <v/>
      </c>
      <c r="O336" s="14" t="str">
        <f>IFERROR(IF(OR(HLOOKUP($A336,'Z-scores'!$C$2:$RO$15,13,FALSE)&gt;3,HLOOKUP($A336,'Z-scores'!$C$2:$RO$15,13,FALSE)&lt;-3),"",'Total-corrected counts'!O336),"")</f>
        <v/>
      </c>
      <c r="P336" s="14" t="str">
        <f>IFERROR(IF(OR(HLOOKUP($A336,'Z-scores'!$C$2:$RO$15,14,FALSE)&gt;3,HLOOKUP($A336,'Z-scores'!$C$2:$RO$15,14,FALSE)&lt;-3),"",'Total-corrected counts'!P336),"")</f>
        <v/>
      </c>
      <c r="Q336">
        <f t="shared" si="20"/>
        <v>1</v>
      </c>
      <c r="R336">
        <f>SUMIFS(Tabel132[Cluster],Tabel132[ID],'Total-corrected counts Z&lt;3'!A336)</f>
        <v>0</v>
      </c>
      <c r="S336" t="str">
        <f t="shared" si="21"/>
        <v/>
      </c>
      <c r="T336" t="str">
        <f t="shared" si="22"/>
        <v/>
      </c>
      <c r="U336" t="str">
        <f t="shared" si="23"/>
        <v/>
      </c>
    </row>
    <row r="337" spans="1:21" x14ac:dyDescent="0.25">
      <c r="A337">
        <v>344</v>
      </c>
      <c r="B337" t="s">
        <v>144</v>
      </c>
      <c r="C337">
        <v>24300</v>
      </c>
      <c r="D337">
        <v>111</v>
      </c>
      <c r="E337" s="14">
        <f>IFERROR(IF(OR(HLOOKUP($A337,'Z-scores'!$C$2:$RO$15,3,FALSE)&gt;3,HLOOKUP($A337,'Z-scores'!$C$2:$RO$15,3,FALSE)&lt;-3),"",'Total-corrected counts'!E337),"")</f>
        <v>2.1613983550131657</v>
      </c>
      <c r="F337" s="14">
        <f>IFERROR(IF(OR(HLOOKUP($A337,'Z-scores'!$C$2:$RO$15,4,FALSE)&gt;3,HLOOKUP($A337,'Z-scores'!$C$2:$RO$15,4,FALSE)&lt;-3),"",'Total-corrected counts'!F337),"")</f>
        <v>10.281965822578194</v>
      </c>
      <c r="G337" s="14">
        <f>IFERROR(IF(OR(HLOOKUP($A337,'Z-scores'!$C$2:$RO$15,5,FALSE)&gt;3,HLOOKUP($A337,'Z-scores'!$C$2:$RO$15,5,FALSE)&lt;-3),"",'Total-corrected counts'!G337),"")</f>
        <v>2.053589764194323</v>
      </c>
      <c r="H337" s="14">
        <f>IFERROR(IF(OR(HLOOKUP($A337,'Z-scores'!$C$2:$RO$15,6,FALSE)&gt;3,HLOOKUP($A337,'Z-scores'!$C$2:$RO$15,6,FALSE)&lt;-3),"",'Total-corrected counts'!H337),"")</f>
        <v>3.1969187501955152</v>
      </c>
      <c r="I337" s="14">
        <f>IFERROR(IF(OR(HLOOKUP($A337,'Z-scores'!$C$2:$RO$15,7,FALSE)&gt;3,HLOOKUP($A337,'Z-scores'!$C$2:$RO$15,7,FALSE)&lt;-3),"",'Total-corrected counts'!I337),"")</f>
        <v>8.9501123695237581</v>
      </c>
      <c r="J337" s="14">
        <f>IFERROR(IF(OR(HLOOKUP($A337,'Z-scores'!$C$2:$RO$15,8,FALSE)&gt;3,HLOOKUP($A337,'Z-scores'!$C$2:$RO$15,8,FALSE)&lt;-3),"",'Total-corrected counts'!J337),"")</f>
        <v>2.9545434795832355</v>
      </c>
      <c r="K337" s="14">
        <f>IFERROR(IF(OR(HLOOKUP($A337,'Z-scores'!$C$2:$RO$15,9,FALSE)&gt;3,HLOOKUP($A337,'Z-scores'!$C$2:$RO$15,9,FALSE)&lt;-3),"",'Total-corrected counts'!K337),"")</f>
        <v>1.0029367683682218</v>
      </c>
      <c r="L337" s="14">
        <f>IFERROR(IF(OR(HLOOKUP($A337,'Z-scores'!$C$2:$RO$15,10,FALSE)&gt;3,HLOOKUP($A337,'Z-scores'!$C$2:$RO$15,10,FALSE)&lt;-3),"",'Total-corrected counts'!L337),"")</f>
        <v>1.18916848905058</v>
      </c>
      <c r="M337" s="14">
        <f>IFERROR(IF(OR(HLOOKUP($A337,'Z-scores'!$C$2:$RO$15,11,FALSE)&gt;3,HLOOKUP($A337,'Z-scores'!$C$2:$RO$15,11,FALSE)&lt;-3),"",'Total-corrected counts'!M337),"")</f>
        <v>3.0461688804204941</v>
      </c>
      <c r="N337" s="14">
        <f>IFERROR(IF(OR(HLOOKUP($A337,'Z-scores'!$C$2:$RO$15,12,FALSE)&gt;3,HLOOKUP($A337,'Z-scores'!$C$2:$RO$15,12,FALSE)&lt;-3),"",'Total-corrected counts'!N337),"")</f>
        <v>3.466263692168464</v>
      </c>
      <c r="O337" s="14">
        <f>IFERROR(IF(OR(HLOOKUP($A337,'Z-scores'!$C$2:$RO$15,13,FALSE)&gt;3,HLOOKUP($A337,'Z-scores'!$C$2:$RO$15,13,FALSE)&lt;-3),"",'Total-corrected counts'!O337),"")</f>
        <v>3.6204187867845334</v>
      </c>
      <c r="P337" s="14">
        <f>IFERROR(IF(OR(HLOOKUP($A337,'Z-scores'!$C$2:$RO$15,14,FALSE)&gt;3,HLOOKUP($A337,'Z-scores'!$C$2:$RO$15,14,FALSE)&lt;-3),"",'Total-corrected counts'!P337),"")</f>
        <v>2.4790420689793455</v>
      </c>
      <c r="Q337">
        <f t="shared" si="20"/>
        <v>1</v>
      </c>
      <c r="R337">
        <f>SUMIFS(Tabel132[Cluster],Tabel132[ID],'Total-corrected counts Z&lt;3'!A337)</f>
        <v>31</v>
      </c>
      <c r="S337">
        <f t="shared" si="21"/>
        <v>0.36678902559053639</v>
      </c>
      <c r="T337">
        <f t="shared" si="22"/>
        <v>4.3716379013509163</v>
      </c>
      <c r="U337">
        <f t="shared" si="23"/>
        <v>2.7602123834806833</v>
      </c>
    </row>
    <row r="338" spans="1:21" x14ac:dyDescent="0.25">
      <c r="A338">
        <v>345</v>
      </c>
      <c r="B338" t="s">
        <v>701</v>
      </c>
      <c r="C338">
        <v>5600</v>
      </c>
      <c r="D338">
        <v>322</v>
      </c>
      <c r="E338" s="14" t="str">
        <f>IFERROR(IF(OR(HLOOKUP($A338,'Z-scores'!$C$2:$RO$15,3,FALSE)&gt;3,HLOOKUP($A338,'Z-scores'!$C$2:$RO$15,3,FALSE)&lt;-3),"",'Total-corrected counts'!E338),"")</f>
        <v/>
      </c>
      <c r="F338" s="14" t="str">
        <f>IFERROR(IF(OR(HLOOKUP($A338,'Z-scores'!$C$2:$RO$15,4,FALSE)&gt;3,HLOOKUP($A338,'Z-scores'!$C$2:$RO$15,4,FALSE)&lt;-3),"",'Total-corrected counts'!F338),"")</f>
        <v/>
      </c>
      <c r="G338" s="14" t="str">
        <f>IFERROR(IF(OR(HLOOKUP($A338,'Z-scores'!$C$2:$RO$15,5,FALSE)&gt;3,HLOOKUP($A338,'Z-scores'!$C$2:$RO$15,5,FALSE)&lt;-3),"",'Total-corrected counts'!G338),"")</f>
        <v/>
      </c>
      <c r="H338" s="14" t="str">
        <f>IFERROR(IF(OR(HLOOKUP($A338,'Z-scores'!$C$2:$RO$15,6,FALSE)&gt;3,HLOOKUP($A338,'Z-scores'!$C$2:$RO$15,6,FALSE)&lt;-3),"",'Total-corrected counts'!H338),"")</f>
        <v/>
      </c>
      <c r="I338" s="14" t="str">
        <f>IFERROR(IF(OR(HLOOKUP($A338,'Z-scores'!$C$2:$RO$15,7,FALSE)&gt;3,HLOOKUP($A338,'Z-scores'!$C$2:$RO$15,7,FALSE)&lt;-3),"",'Total-corrected counts'!I338),"")</f>
        <v/>
      </c>
      <c r="J338" s="14" t="str">
        <f>IFERROR(IF(OR(HLOOKUP($A338,'Z-scores'!$C$2:$RO$15,8,FALSE)&gt;3,HLOOKUP($A338,'Z-scores'!$C$2:$RO$15,8,FALSE)&lt;-3),"",'Total-corrected counts'!J338),"")</f>
        <v/>
      </c>
      <c r="K338" s="14" t="str">
        <f>IFERROR(IF(OR(HLOOKUP($A338,'Z-scores'!$C$2:$RO$15,9,FALSE)&gt;3,HLOOKUP($A338,'Z-scores'!$C$2:$RO$15,9,FALSE)&lt;-3),"",'Total-corrected counts'!K338),"")</f>
        <v/>
      </c>
      <c r="L338" s="14" t="str">
        <f>IFERROR(IF(OR(HLOOKUP($A338,'Z-scores'!$C$2:$RO$15,10,FALSE)&gt;3,HLOOKUP($A338,'Z-scores'!$C$2:$RO$15,10,FALSE)&lt;-3),"",'Total-corrected counts'!L338),"")</f>
        <v/>
      </c>
      <c r="M338" s="14" t="str">
        <f>IFERROR(IF(OR(HLOOKUP($A338,'Z-scores'!$C$2:$RO$15,11,FALSE)&gt;3,HLOOKUP($A338,'Z-scores'!$C$2:$RO$15,11,FALSE)&lt;-3),"",'Total-corrected counts'!M338),"")</f>
        <v/>
      </c>
      <c r="N338" s="14" t="str">
        <f>IFERROR(IF(OR(HLOOKUP($A338,'Z-scores'!$C$2:$RO$15,12,FALSE)&gt;3,HLOOKUP($A338,'Z-scores'!$C$2:$RO$15,12,FALSE)&lt;-3),"",'Total-corrected counts'!N338),"")</f>
        <v/>
      </c>
      <c r="O338" s="14" t="str">
        <f>IFERROR(IF(OR(HLOOKUP($A338,'Z-scores'!$C$2:$RO$15,13,FALSE)&gt;3,HLOOKUP($A338,'Z-scores'!$C$2:$RO$15,13,FALSE)&lt;-3),"",'Total-corrected counts'!O338),"")</f>
        <v/>
      </c>
      <c r="P338" s="14" t="str">
        <f>IFERROR(IF(OR(HLOOKUP($A338,'Z-scores'!$C$2:$RO$15,14,FALSE)&gt;3,HLOOKUP($A338,'Z-scores'!$C$2:$RO$15,14,FALSE)&lt;-3),"",'Total-corrected counts'!P338),"")</f>
        <v/>
      </c>
      <c r="Q338">
        <f t="shared" si="20"/>
        <v>1</v>
      </c>
      <c r="R338">
        <f>SUMIFS(Tabel132[Cluster],Tabel132[ID],'Total-corrected counts Z&lt;3'!A338)</f>
        <v>8</v>
      </c>
      <c r="S338" t="str">
        <f t="shared" si="21"/>
        <v/>
      </c>
      <c r="T338" t="str">
        <f t="shared" si="22"/>
        <v/>
      </c>
      <c r="U338" t="str">
        <f t="shared" si="23"/>
        <v/>
      </c>
    </row>
    <row r="339" spans="1:21" x14ac:dyDescent="0.25">
      <c r="A339">
        <v>346</v>
      </c>
      <c r="B339" t="s">
        <v>702</v>
      </c>
      <c r="C339">
        <v>3000</v>
      </c>
      <c r="D339">
        <v>322</v>
      </c>
      <c r="E339" s="14" t="str">
        <f>IFERROR(IF(OR(HLOOKUP($A339,'Z-scores'!$C$2:$RO$15,3,FALSE)&gt;3,HLOOKUP($A339,'Z-scores'!$C$2:$RO$15,3,FALSE)&lt;-3),"",'Total-corrected counts'!E339),"")</f>
        <v/>
      </c>
      <c r="F339" s="14" t="str">
        <f>IFERROR(IF(OR(HLOOKUP($A339,'Z-scores'!$C$2:$RO$15,4,FALSE)&gt;3,HLOOKUP($A339,'Z-scores'!$C$2:$RO$15,4,FALSE)&lt;-3),"",'Total-corrected counts'!F339),"")</f>
        <v/>
      </c>
      <c r="G339" s="14" t="str">
        <f>IFERROR(IF(OR(HLOOKUP($A339,'Z-scores'!$C$2:$RO$15,5,FALSE)&gt;3,HLOOKUP($A339,'Z-scores'!$C$2:$RO$15,5,FALSE)&lt;-3),"",'Total-corrected counts'!G339),"")</f>
        <v/>
      </c>
      <c r="H339" s="14" t="str">
        <f>IFERROR(IF(OR(HLOOKUP($A339,'Z-scores'!$C$2:$RO$15,6,FALSE)&gt;3,HLOOKUP($A339,'Z-scores'!$C$2:$RO$15,6,FALSE)&lt;-3),"",'Total-corrected counts'!H339),"")</f>
        <v/>
      </c>
      <c r="I339" s="14" t="str">
        <f>IFERROR(IF(OR(HLOOKUP($A339,'Z-scores'!$C$2:$RO$15,7,FALSE)&gt;3,HLOOKUP($A339,'Z-scores'!$C$2:$RO$15,7,FALSE)&lt;-3),"",'Total-corrected counts'!I339),"")</f>
        <v/>
      </c>
      <c r="J339" s="14" t="str">
        <f>IFERROR(IF(OR(HLOOKUP($A339,'Z-scores'!$C$2:$RO$15,8,FALSE)&gt;3,HLOOKUP($A339,'Z-scores'!$C$2:$RO$15,8,FALSE)&lt;-3),"",'Total-corrected counts'!J339),"")</f>
        <v/>
      </c>
      <c r="K339" s="14" t="str">
        <f>IFERROR(IF(OR(HLOOKUP($A339,'Z-scores'!$C$2:$RO$15,9,FALSE)&gt;3,HLOOKUP($A339,'Z-scores'!$C$2:$RO$15,9,FALSE)&lt;-3),"",'Total-corrected counts'!K339),"")</f>
        <v/>
      </c>
      <c r="L339" s="14" t="str">
        <f>IFERROR(IF(OR(HLOOKUP($A339,'Z-scores'!$C$2:$RO$15,10,FALSE)&gt;3,HLOOKUP($A339,'Z-scores'!$C$2:$RO$15,10,FALSE)&lt;-3),"",'Total-corrected counts'!L339),"")</f>
        <v/>
      </c>
      <c r="M339" s="14" t="str">
        <f>IFERROR(IF(OR(HLOOKUP($A339,'Z-scores'!$C$2:$RO$15,11,FALSE)&gt;3,HLOOKUP($A339,'Z-scores'!$C$2:$RO$15,11,FALSE)&lt;-3),"",'Total-corrected counts'!M339),"")</f>
        <v/>
      </c>
      <c r="N339" s="14" t="str">
        <f>IFERROR(IF(OR(HLOOKUP($A339,'Z-scores'!$C$2:$RO$15,12,FALSE)&gt;3,HLOOKUP($A339,'Z-scores'!$C$2:$RO$15,12,FALSE)&lt;-3),"",'Total-corrected counts'!N339),"")</f>
        <v/>
      </c>
      <c r="O339" s="14" t="str">
        <f>IFERROR(IF(OR(HLOOKUP($A339,'Z-scores'!$C$2:$RO$15,13,FALSE)&gt;3,HLOOKUP($A339,'Z-scores'!$C$2:$RO$15,13,FALSE)&lt;-3),"",'Total-corrected counts'!O339),"")</f>
        <v/>
      </c>
      <c r="P339" s="14" t="str">
        <f>IFERROR(IF(OR(HLOOKUP($A339,'Z-scores'!$C$2:$RO$15,14,FALSE)&gt;3,HLOOKUP($A339,'Z-scores'!$C$2:$RO$15,14,FALSE)&lt;-3),"",'Total-corrected counts'!P339),"")</f>
        <v/>
      </c>
      <c r="Q339">
        <f t="shared" si="20"/>
        <v>1</v>
      </c>
      <c r="R339">
        <f>SUMIFS(Tabel132[Cluster],Tabel132[ID],'Total-corrected counts Z&lt;3'!A339)</f>
        <v>0</v>
      </c>
      <c r="S339" t="str">
        <f t="shared" si="21"/>
        <v/>
      </c>
      <c r="T339" t="str">
        <f t="shared" si="22"/>
        <v/>
      </c>
      <c r="U339" t="str">
        <f t="shared" si="23"/>
        <v/>
      </c>
    </row>
    <row r="340" spans="1:21" x14ac:dyDescent="0.25">
      <c r="A340">
        <v>347</v>
      </c>
      <c r="B340" t="s">
        <v>145</v>
      </c>
      <c r="C340">
        <v>73600</v>
      </c>
      <c r="D340">
        <v>141</v>
      </c>
      <c r="E340" s="14">
        <f>IFERROR(IF(OR(HLOOKUP($A340,'Z-scores'!$C$2:$RO$15,3,FALSE)&gt;3,HLOOKUP($A340,'Z-scores'!$C$2:$RO$15,3,FALSE)&lt;-3),"",'Total-corrected counts'!E340),"")</f>
        <v>0</v>
      </c>
      <c r="F340" s="14">
        <f>IFERROR(IF(OR(HLOOKUP($A340,'Z-scores'!$C$2:$RO$15,4,FALSE)&gt;3,HLOOKUP($A340,'Z-scores'!$C$2:$RO$15,4,FALSE)&lt;-3),"",'Total-corrected counts'!F340),"")</f>
        <v>0</v>
      </c>
      <c r="G340" s="14">
        <f>IFERROR(IF(OR(HLOOKUP($A340,'Z-scores'!$C$2:$RO$15,5,FALSE)&gt;3,HLOOKUP($A340,'Z-scores'!$C$2:$RO$15,5,FALSE)&lt;-3),"",'Total-corrected counts'!G340),"")</f>
        <v>3.5714604594683882E-2</v>
      </c>
      <c r="H340" s="14">
        <f>IFERROR(IF(OR(HLOOKUP($A340,'Z-scores'!$C$2:$RO$15,6,FALSE)&gt;3,HLOOKUP($A340,'Z-scores'!$C$2:$RO$15,6,FALSE)&lt;-3),"",'Total-corrected counts'!H340),"")</f>
        <v>0</v>
      </c>
      <c r="I340" s="14">
        <f>IFERROR(IF(OR(HLOOKUP($A340,'Z-scores'!$C$2:$RO$15,7,FALSE)&gt;3,HLOOKUP($A340,'Z-scores'!$C$2:$RO$15,7,FALSE)&lt;-3),"",'Total-corrected counts'!I340),"")</f>
        <v>6.1639892352092003E-2</v>
      </c>
      <c r="J340" s="14">
        <f>IFERROR(IF(OR(HLOOKUP($A340,'Z-scores'!$C$2:$RO$15,8,FALSE)&gt;3,HLOOKUP($A340,'Z-scores'!$C$2:$RO$15,8,FALSE)&lt;-3),"",'Total-corrected counts'!J340),"")</f>
        <v>0</v>
      </c>
      <c r="K340" s="14">
        <f>IFERROR(IF(OR(HLOOKUP($A340,'Z-scores'!$C$2:$RO$15,9,FALSE)&gt;3,HLOOKUP($A340,'Z-scores'!$C$2:$RO$15,9,FALSE)&lt;-3),"",'Total-corrected counts'!K340),"")</f>
        <v>1.4125869977017211E-2</v>
      </c>
      <c r="L340" s="14">
        <f>IFERROR(IF(OR(HLOOKUP($A340,'Z-scores'!$C$2:$RO$15,10,FALSE)&gt;3,HLOOKUP($A340,'Z-scores'!$C$2:$RO$15,10,FALSE)&lt;-3),"",'Total-corrected counts'!L340),"")</f>
        <v>0</v>
      </c>
      <c r="M340" s="14">
        <f>IFERROR(IF(OR(HLOOKUP($A340,'Z-scores'!$C$2:$RO$15,11,FALSE)&gt;3,HLOOKUP($A340,'Z-scores'!$C$2:$RO$15,11,FALSE)&lt;-3),"",'Total-corrected counts'!M340),"")</f>
        <v>0</v>
      </c>
      <c r="N340" s="14">
        <f>IFERROR(IF(OR(HLOOKUP($A340,'Z-scores'!$C$2:$RO$15,12,FALSE)&gt;3,HLOOKUP($A340,'Z-scores'!$C$2:$RO$15,12,FALSE)&lt;-3),"",'Total-corrected counts'!N340),"")</f>
        <v>0</v>
      </c>
      <c r="O340" s="14">
        <f>IFERROR(IF(OR(HLOOKUP($A340,'Z-scores'!$C$2:$RO$15,13,FALSE)&gt;3,HLOOKUP($A340,'Z-scores'!$C$2:$RO$15,13,FALSE)&lt;-3),"",'Total-corrected counts'!O340),"")</f>
        <v>9.3793232818252161E-3</v>
      </c>
      <c r="P340" s="14">
        <f>IFERROR(IF(OR(HLOOKUP($A340,'Z-scores'!$C$2:$RO$15,14,FALSE)&gt;3,HLOOKUP($A340,'Z-scores'!$C$2:$RO$15,14,FALSE)&lt;-3),"",'Total-corrected counts'!P340),"")</f>
        <v>0</v>
      </c>
      <c r="Q340">
        <f t="shared" si="20"/>
        <v>1</v>
      </c>
      <c r="R340">
        <f>SUMIFS(Tabel132[Cluster],Tabel132[ID],'Total-corrected counts Z&lt;3'!A340)</f>
        <v>83</v>
      </c>
      <c r="S340">
        <f t="shared" si="21"/>
        <v>0.23283129153510046</v>
      </c>
      <c r="T340">
        <f t="shared" si="22"/>
        <v>1.5925766703399017E-2</v>
      </c>
      <c r="U340">
        <f t="shared" si="23"/>
        <v>1.8758646563650431E-3</v>
      </c>
    </row>
    <row r="341" spans="1:21" x14ac:dyDescent="0.25">
      <c r="A341">
        <v>348</v>
      </c>
      <c r="B341" t="s">
        <v>703</v>
      </c>
      <c r="C341">
        <v>83700</v>
      </c>
      <c r="D341">
        <v>313</v>
      </c>
      <c r="E341" s="14" t="str">
        <f>IFERROR(IF(OR(HLOOKUP($A341,'Z-scores'!$C$2:$RO$15,3,FALSE)&gt;3,HLOOKUP($A341,'Z-scores'!$C$2:$RO$15,3,FALSE)&lt;-3),"",'Total-corrected counts'!E341),"")</f>
        <v/>
      </c>
      <c r="F341" s="14" t="str">
        <f>IFERROR(IF(OR(HLOOKUP($A341,'Z-scores'!$C$2:$RO$15,4,FALSE)&gt;3,HLOOKUP($A341,'Z-scores'!$C$2:$RO$15,4,FALSE)&lt;-3),"",'Total-corrected counts'!F341),"")</f>
        <v/>
      </c>
      <c r="G341" s="14" t="str">
        <f>IFERROR(IF(OR(HLOOKUP($A341,'Z-scores'!$C$2:$RO$15,5,FALSE)&gt;3,HLOOKUP($A341,'Z-scores'!$C$2:$RO$15,5,FALSE)&lt;-3),"",'Total-corrected counts'!G341),"")</f>
        <v/>
      </c>
      <c r="H341" s="14" t="str">
        <f>IFERROR(IF(OR(HLOOKUP($A341,'Z-scores'!$C$2:$RO$15,6,FALSE)&gt;3,HLOOKUP($A341,'Z-scores'!$C$2:$RO$15,6,FALSE)&lt;-3),"",'Total-corrected counts'!H341),"")</f>
        <v/>
      </c>
      <c r="I341" s="14" t="str">
        <f>IFERROR(IF(OR(HLOOKUP($A341,'Z-scores'!$C$2:$RO$15,7,FALSE)&gt;3,HLOOKUP($A341,'Z-scores'!$C$2:$RO$15,7,FALSE)&lt;-3),"",'Total-corrected counts'!I341),"")</f>
        <v/>
      </c>
      <c r="J341" s="14" t="str">
        <f>IFERROR(IF(OR(HLOOKUP($A341,'Z-scores'!$C$2:$RO$15,8,FALSE)&gt;3,HLOOKUP($A341,'Z-scores'!$C$2:$RO$15,8,FALSE)&lt;-3),"",'Total-corrected counts'!J341),"")</f>
        <v/>
      </c>
      <c r="K341" s="14" t="str">
        <f>IFERROR(IF(OR(HLOOKUP($A341,'Z-scores'!$C$2:$RO$15,9,FALSE)&gt;3,HLOOKUP($A341,'Z-scores'!$C$2:$RO$15,9,FALSE)&lt;-3),"",'Total-corrected counts'!K341),"")</f>
        <v/>
      </c>
      <c r="L341" s="14" t="str">
        <f>IFERROR(IF(OR(HLOOKUP($A341,'Z-scores'!$C$2:$RO$15,10,FALSE)&gt;3,HLOOKUP($A341,'Z-scores'!$C$2:$RO$15,10,FALSE)&lt;-3),"",'Total-corrected counts'!L341),"")</f>
        <v/>
      </c>
      <c r="M341" s="14" t="str">
        <f>IFERROR(IF(OR(HLOOKUP($A341,'Z-scores'!$C$2:$RO$15,11,FALSE)&gt;3,HLOOKUP($A341,'Z-scores'!$C$2:$RO$15,11,FALSE)&lt;-3),"",'Total-corrected counts'!M341),"")</f>
        <v/>
      </c>
      <c r="N341" s="14" t="str">
        <f>IFERROR(IF(OR(HLOOKUP($A341,'Z-scores'!$C$2:$RO$15,12,FALSE)&gt;3,HLOOKUP($A341,'Z-scores'!$C$2:$RO$15,12,FALSE)&lt;-3),"",'Total-corrected counts'!N341),"")</f>
        <v/>
      </c>
      <c r="O341" s="14" t="str">
        <f>IFERROR(IF(OR(HLOOKUP($A341,'Z-scores'!$C$2:$RO$15,13,FALSE)&gt;3,HLOOKUP($A341,'Z-scores'!$C$2:$RO$15,13,FALSE)&lt;-3),"",'Total-corrected counts'!O341),"")</f>
        <v/>
      </c>
      <c r="P341" s="14" t="str">
        <f>IFERROR(IF(OR(HLOOKUP($A341,'Z-scores'!$C$2:$RO$15,14,FALSE)&gt;3,HLOOKUP($A341,'Z-scores'!$C$2:$RO$15,14,FALSE)&lt;-3),"",'Total-corrected counts'!P341),"")</f>
        <v/>
      </c>
      <c r="Q341">
        <f t="shared" si="20"/>
        <v>1</v>
      </c>
      <c r="R341">
        <f>SUMIFS(Tabel132[Cluster],Tabel132[ID],'Total-corrected counts Z&lt;3'!A341)</f>
        <v>92</v>
      </c>
      <c r="S341" t="str">
        <f t="shared" si="21"/>
        <v/>
      </c>
      <c r="T341" t="str">
        <f t="shared" si="22"/>
        <v/>
      </c>
      <c r="U341" t="str">
        <f t="shared" si="23"/>
        <v/>
      </c>
    </row>
    <row r="342" spans="1:21" x14ac:dyDescent="0.25">
      <c r="A342">
        <v>349</v>
      </c>
      <c r="B342" t="s">
        <v>704</v>
      </c>
      <c r="C342">
        <v>113100</v>
      </c>
      <c r="D342">
        <v>824</v>
      </c>
      <c r="E342" s="14" t="str">
        <f>IFERROR(IF(OR(HLOOKUP($A342,'Z-scores'!$C$2:$RO$15,3,FALSE)&gt;3,HLOOKUP($A342,'Z-scores'!$C$2:$RO$15,3,FALSE)&lt;-3),"",'Total-corrected counts'!E342),"")</f>
        <v/>
      </c>
      <c r="F342" s="14" t="str">
        <f>IFERROR(IF(OR(HLOOKUP($A342,'Z-scores'!$C$2:$RO$15,4,FALSE)&gt;3,HLOOKUP($A342,'Z-scores'!$C$2:$RO$15,4,FALSE)&lt;-3),"",'Total-corrected counts'!F342),"")</f>
        <v/>
      </c>
      <c r="G342" s="14" t="str">
        <f>IFERROR(IF(OR(HLOOKUP($A342,'Z-scores'!$C$2:$RO$15,5,FALSE)&gt;3,HLOOKUP($A342,'Z-scores'!$C$2:$RO$15,5,FALSE)&lt;-3),"",'Total-corrected counts'!G342),"")</f>
        <v/>
      </c>
      <c r="H342" s="14" t="str">
        <f>IFERROR(IF(OR(HLOOKUP($A342,'Z-scores'!$C$2:$RO$15,6,FALSE)&gt;3,HLOOKUP($A342,'Z-scores'!$C$2:$RO$15,6,FALSE)&lt;-3),"",'Total-corrected counts'!H342),"")</f>
        <v/>
      </c>
      <c r="I342" s="14" t="str">
        <f>IFERROR(IF(OR(HLOOKUP($A342,'Z-scores'!$C$2:$RO$15,7,FALSE)&gt;3,HLOOKUP($A342,'Z-scores'!$C$2:$RO$15,7,FALSE)&lt;-3),"",'Total-corrected counts'!I342),"")</f>
        <v/>
      </c>
      <c r="J342" s="14" t="str">
        <f>IFERROR(IF(OR(HLOOKUP($A342,'Z-scores'!$C$2:$RO$15,8,FALSE)&gt;3,HLOOKUP($A342,'Z-scores'!$C$2:$RO$15,8,FALSE)&lt;-3),"",'Total-corrected counts'!J342),"")</f>
        <v/>
      </c>
      <c r="K342" s="14" t="str">
        <f>IFERROR(IF(OR(HLOOKUP($A342,'Z-scores'!$C$2:$RO$15,9,FALSE)&gt;3,HLOOKUP($A342,'Z-scores'!$C$2:$RO$15,9,FALSE)&lt;-3),"",'Total-corrected counts'!K342),"")</f>
        <v/>
      </c>
      <c r="L342" s="14" t="str">
        <f>IFERROR(IF(OR(HLOOKUP($A342,'Z-scores'!$C$2:$RO$15,10,FALSE)&gt;3,HLOOKUP($A342,'Z-scores'!$C$2:$RO$15,10,FALSE)&lt;-3),"",'Total-corrected counts'!L342),"")</f>
        <v/>
      </c>
      <c r="M342" s="14" t="str">
        <f>IFERROR(IF(OR(HLOOKUP($A342,'Z-scores'!$C$2:$RO$15,11,FALSE)&gt;3,HLOOKUP($A342,'Z-scores'!$C$2:$RO$15,11,FALSE)&lt;-3),"",'Total-corrected counts'!M342),"")</f>
        <v/>
      </c>
      <c r="N342" s="14" t="str">
        <f>IFERROR(IF(OR(HLOOKUP($A342,'Z-scores'!$C$2:$RO$15,12,FALSE)&gt;3,HLOOKUP($A342,'Z-scores'!$C$2:$RO$15,12,FALSE)&lt;-3),"",'Total-corrected counts'!N342),"")</f>
        <v/>
      </c>
      <c r="O342" s="14" t="str">
        <f>IFERROR(IF(OR(HLOOKUP($A342,'Z-scores'!$C$2:$RO$15,13,FALSE)&gt;3,HLOOKUP($A342,'Z-scores'!$C$2:$RO$15,13,FALSE)&lt;-3),"",'Total-corrected counts'!O342),"")</f>
        <v/>
      </c>
      <c r="P342" s="14" t="str">
        <f>IFERROR(IF(OR(HLOOKUP($A342,'Z-scores'!$C$2:$RO$15,14,FALSE)&gt;3,HLOOKUP($A342,'Z-scores'!$C$2:$RO$15,14,FALSE)&lt;-3),"",'Total-corrected counts'!P342),"")</f>
        <v/>
      </c>
      <c r="Q342">
        <f t="shared" si="20"/>
        <v>1</v>
      </c>
      <c r="R342">
        <f>SUMIFS(Tabel132[Cluster],Tabel132[ID],'Total-corrected counts Z&lt;3'!A342)</f>
        <v>0</v>
      </c>
      <c r="S342" t="str">
        <f t="shared" si="21"/>
        <v/>
      </c>
      <c r="T342" t="str">
        <f t="shared" si="22"/>
        <v/>
      </c>
      <c r="U342" t="str">
        <f t="shared" si="23"/>
        <v/>
      </c>
    </row>
    <row r="343" spans="1:21" x14ac:dyDescent="0.25">
      <c r="A343">
        <v>350</v>
      </c>
      <c r="B343" t="s">
        <v>146</v>
      </c>
      <c r="C343">
        <v>89200</v>
      </c>
      <c r="D343">
        <v>1117</v>
      </c>
      <c r="E343" s="14">
        <f>IFERROR(IF(OR(HLOOKUP($A343,'Z-scores'!$C$2:$RO$15,3,FALSE)&gt;3,HLOOKUP($A343,'Z-scores'!$C$2:$RO$15,3,FALSE)&lt;-3),"",'Total-corrected counts'!E343),"")</f>
        <v>0</v>
      </c>
      <c r="F343" s="14">
        <f>IFERROR(IF(OR(HLOOKUP($A343,'Z-scores'!$C$2:$RO$15,4,FALSE)&gt;3,HLOOKUP($A343,'Z-scores'!$C$2:$RO$15,4,FALSE)&lt;-3),"",'Total-corrected counts'!F343),"")</f>
        <v>0</v>
      </c>
      <c r="G343" s="14">
        <f>IFERROR(IF(OR(HLOOKUP($A343,'Z-scores'!$C$2:$RO$15,5,FALSE)&gt;3,HLOOKUP($A343,'Z-scores'!$C$2:$RO$15,5,FALSE)&lt;-3),"",'Total-corrected counts'!G343),"")</f>
        <v>0</v>
      </c>
      <c r="H343" s="14">
        <f>IFERROR(IF(OR(HLOOKUP($A343,'Z-scores'!$C$2:$RO$15,6,FALSE)&gt;3,HLOOKUP($A343,'Z-scores'!$C$2:$RO$15,6,FALSE)&lt;-3),"",'Total-corrected counts'!H343),"")</f>
        <v>0</v>
      </c>
      <c r="I343" s="14">
        <f>IFERROR(IF(OR(HLOOKUP($A343,'Z-scores'!$C$2:$RO$15,7,FALSE)&gt;3,HLOOKUP($A343,'Z-scores'!$C$2:$RO$15,7,FALSE)&lt;-3),"",'Total-corrected counts'!I343),"")</f>
        <v>0</v>
      </c>
      <c r="J343" s="14">
        <f>IFERROR(IF(OR(HLOOKUP($A343,'Z-scores'!$C$2:$RO$15,8,FALSE)&gt;3,HLOOKUP($A343,'Z-scores'!$C$2:$RO$15,8,FALSE)&lt;-3),"",'Total-corrected counts'!J343),"")</f>
        <v>0</v>
      </c>
      <c r="K343" s="14">
        <f>IFERROR(IF(OR(HLOOKUP($A343,'Z-scores'!$C$2:$RO$15,9,FALSE)&gt;3,HLOOKUP($A343,'Z-scores'!$C$2:$RO$15,9,FALSE)&lt;-3),"",'Total-corrected counts'!K343),"")</f>
        <v>0.18363630970122372</v>
      </c>
      <c r="L343" s="14">
        <f>IFERROR(IF(OR(HLOOKUP($A343,'Z-scores'!$C$2:$RO$15,10,FALSE)&gt;3,HLOOKUP($A343,'Z-scores'!$C$2:$RO$15,10,FALSE)&lt;-3),"",'Total-corrected counts'!L343),"")</f>
        <v>0</v>
      </c>
      <c r="M343" s="14">
        <f>IFERROR(IF(OR(HLOOKUP($A343,'Z-scores'!$C$2:$RO$15,11,FALSE)&gt;3,HLOOKUP($A343,'Z-scores'!$C$2:$RO$15,11,FALSE)&lt;-3),"",'Total-corrected counts'!M343),"")</f>
        <v>0</v>
      </c>
      <c r="N343" s="14">
        <f>IFERROR(IF(OR(HLOOKUP($A343,'Z-scores'!$C$2:$RO$15,12,FALSE)&gt;3,HLOOKUP($A343,'Z-scores'!$C$2:$RO$15,12,FALSE)&lt;-3),"",'Total-corrected counts'!N343),"")</f>
        <v>1.7075190601815091E-2</v>
      </c>
      <c r="O343" s="14">
        <f>IFERROR(IF(OR(HLOOKUP($A343,'Z-scores'!$C$2:$RO$15,13,FALSE)&gt;3,HLOOKUP($A343,'Z-scores'!$C$2:$RO$15,13,FALSE)&lt;-3),"",'Total-corrected counts'!O343),"")</f>
        <v>0</v>
      </c>
      <c r="P343" s="14" t="str">
        <f>IFERROR(IF(OR(HLOOKUP($A343,'Z-scores'!$C$2:$RO$15,14,FALSE)&gt;3,HLOOKUP($A343,'Z-scores'!$C$2:$RO$15,14,FALSE)&lt;-3),"",'Total-corrected counts'!P343),"")</f>
        <v/>
      </c>
      <c r="Q343">
        <f t="shared" si="20"/>
        <v>1</v>
      </c>
      <c r="R343">
        <f>SUMIFS(Tabel132[Cluster],Tabel132[ID],'Total-corrected counts Z&lt;3'!A343)</f>
        <v>95</v>
      </c>
      <c r="S343">
        <f t="shared" si="21"/>
        <v>0.55312412601932825</v>
      </c>
      <c r="T343">
        <f t="shared" si="22"/>
        <v>2.6233758528746244E-2</v>
      </c>
      <c r="U343">
        <f t="shared" si="23"/>
        <v>4.2687976504537728E-3</v>
      </c>
    </row>
    <row r="344" spans="1:21" x14ac:dyDescent="0.25">
      <c r="A344">
        <v>351</v>
      </c>
      <c r="B344" t="s">
        <v>147</v>
      </c>
      <c r="C344">
        <v>52900</v>
      </c>
      <c r="D344">
        <v>809</v>
      </c>
      <c r="E344" s="14">
        <f>IFERROR(IF(OR(HLOOKUP($A344,'Z-scores'!$C$2:$RO$15,3,FALSE)&gt;3,HLOOKUP($A344,'Z-scores'!$C$2:$RO$15,3,FALSE)&lt;-3),"",'Total-corrected counts'!E344),"")</f>
        <v>0.77856822465528019</v>
      </c>
      <c r="F344" s="14">
        <f>IFERROR(IF(OR(HLOOKUP($A344,'Z-scores'!$C$2:$RO$15,4,FALSE)&gt;3,HLOOKUP($A344,'Z-scores'!$C$2:$RO$15,4,FALSE)&lt;-3),"",'Total-corrected counts'!F344),"")</f>
        <v>0.71150645447963068</v>
      </c>
      <c r="G344" s="14">
        <f>IFERROR(IF(OR(HLOOKUP($A344,'Z-scores'!$C$2:$RO$15,5,FALSE)&gt;3,HLOOKUP($A344,'Z-scores'!$C$2:$RO$15,5,FALSE)&lt;-3),"",'Total-corrected counts'!G344),"")</f>
        <v>3.3750301341976265</v>
      </c>
      <c r="H344" s="14">
        <f>IFERROR(IF(OR(HLOOKUP($A344,'Z-scores'!$C$2:$RO$15,6,FALSE)&gt;3,HLOOKUP($A344,'Z-scores'!$C$2:$RO$15,6,FALSE)&lt;-3),"",'Total-corrected counts'!H344),"")</f>
        <v>20.669338649832106</v>
      </c>
      <c r="I344" s="14">
        <f>IFERROR(IF(OR(HLOOKUP($A344,'Z-scores'!$C$2:$RO$15,7,FALSE)&gt;3,HLOOKUP($A344,'Z-scores'!$C$2:$RO$15,7,FALSE)&lt;-3),"",'Total-corrected counts'!I344),"")</f>
        <v>6.4105488046175676</v>
      </c>
      <c r="J344" s="14">
        <f>IFERROR(IF(OR(HLOOKUP($A344,'Z-scores'!$C$2:$RO$15,8,FALSE)&gt;3,HLOOKUP($A344,'Z-scores'!$C$2:$RO$15,8,FALSE)&lt;-3),"",'Total-corrected counts'!J344),"")</f>
        <v>5.127001920453262</v>
      </c>
      <c r="K344" s="14">
        <f>IFERROR(IF(OR(HLOOKUP($A344,'Z-scores'!$C$2:$RO$15,9,FALSE)&gt;3,HLOOKUP($A344,'Z-scores'!$C$2:$RO$15,9,FALSE)&lt;-3),"",'Total-corrected counts'!K344),"")</f>
        <v>6.2295086598645888</v>
      </c>
      <c r="L344" s="14">
        <f>IFERROR(IF(OR(HLOOKUP($A344,'Z-scores'!$C$2:$RO$15,10,FALSE)&gt;3,HLOOKUP($A344,'Z-scores'!$C$2:$RO$15,10,FALSE)&lt;-3),"",'Total-corrected counts'!L344),"")</f>
        <v>11.045158169486742</v>
      </c>
      <c r="M344" s="14">
        <f>IFERROR(IF(OR(HLOOKUP($A344,'Z-scores'!$C$2:$RO$15,11,FALSE)&gt;3,HLOOKUP($A344,'Z-scores'!$C$2:$RO$15,11,FALSE)&lt;-3),"",'Total-corrected counts'!M344),"")</f>
        <v>8.8318453445748553</v>
      </c>
      <c r="N344" s="14">
        <f>IFERROR(IF(OR(HLOOKUP($A344,'Z-scores'!$C$2:$RO$15,12,FALSE)&gt;3,HLOOKUP($A344,'Z-scores'!$C$2:$RO$15,12,FALSE)&lt;-3),"",'Total-corrected counts'!N344),"")</f>
        <v>6.753237883017869</v>
      </c>
      <c r="O344" s="14">
        <f>IFERROR(IF(OR(HLOOKUP($A344,'Z-scores'!$C$2:$RO$15,13,FALSE)&gt;3,HLOOKUP($A344,'Z-scores'!$C$2:$RO$15,13,FALSE)&lt;-3),"",'Total-corrected counts'!O344),"")</f>
        <v>10.17656576078036</v>
      </c>
      <c r="P344" s="14">
        <f>IFERROR(IF(OR(HLOOKUP($A344,'Z-scores'!$C$2:$RO$15,14,FALSE)&gt;3,HLOOKUP($A344,'Z-scores'!$C$2:$RO$15,14,FALSE)&lt;-3),"",'Total-corrected counts'!P344),"")</f>
        <v>8.7222178676957114</v>
      </c>
      <c r="Q344">
        <f t="shared" si="20"/>
        <v>1</v>
      </c>
      <c r="R344">
        <f>SUMIFS(Tabel132[Cluster],Tabel132[ID],'Total-corrected counts Z&lt;3'!A344)</f>
        <v>75</v>
      </c>
      <c r="S344">
        <f t="shared" si="21"/>
        <v>0.37523884533962215</v>
      </c>
      <c r="T344">
        <f t="shared" si="22"/>
        <v>6.1859289783000078</v>
      </c>
      <c r="U344">
        <f t="shared" si="23"/>
        <v>9.1058050051111064</v>
      </c>
    </row>
    <row r="345" spans="1:21" x14ac:dyDescent="0.25">
      <c r="A345">
        <v>352</v>
      </c>
      <c r="B345" t="s">
        <v>705</v>
      </c>
      <c r="C345">
        <v>21100</v>
      </c>
      <c r="D345">
        <v>714</v>
      </c>
      <c r="E345" s="14" t="str">
        <f>IFERROR(IF(OR(HLOOKUP($A345,'Z-scores'!$C$2:$RO$15,3,FALSE)&gt;3,HLOOKUP($A345,'Z-scores'!$C$2:$RO$15,3,FALSE)&lt;-3),"",'Total-corrected counts'!E345),"")</f>
        <v/>
      </c>
      <c r="F345" s="14" t="str">
        <f>IFERROR(IF(OR(HLOOKUP($A345,'Z-scores'!$C$2:$RO$15,4,FALSE)&gt;3,HLOOKUP($A345,'Z-scores'!$C$2:$RO$15,4,FALSE)&lt;-3),"",'Total-corrected counts'!F345),"")</f>
        <v/>
      </c>
      <c r="G345" s="14" t="str">
        <f>IFERROR(IF(OR(HLOOKUP($A345,'Z-scores'!$C$2:$RO$15,5,FALSE)&gt;3,HLOOKUP($A345,'Z-scores'!$C$2:$RO$15,5,FALSE)&lt;-3),"",'Total-corrected counts'!G345),"")</f>
        <v/>
      </c>
      <c r="H345" s="14" t="str">
        <f>IFERROR(IF(OR(HLOOKUP($A345,'Z-scores'!$C$2:$RO$15,6,FALSE)&gt;3,HLOOKUP($A345,'Z-scores'!$C$2:$RO$15,6,FALSE)&lt;-3),"",'Total-corrected counts'!H345),"")</f>
        <v/>
      </c>
      <c r="I345" s="14" t="str">
        <f>IFERROR(IF(OR(HLOOKUP($A345,'Z-scores'!$C$2:$RO$15,7,FALSE)&gt;3,HLOOKUP($A345,'Z-scores'!$C$2:$RO$15,7,FALSE)&lt;-3),"",'Total-corrected counts'!I345),"")</f>
        <v/>
      </c>
      <c r="J345" s="14" t="str">
        <f>IFERROR(IF(OR(HLOOKUP($A345,'Z-scores'!$C$2:$RO$15,8,FALSE)&gt;3,HLOOKUP($A345,'Z-scores'!$C$2:$RO$15,8,FALSE)&lt;-3),"",'Total-corrected counts'!J345),"")</f>
        <v/>
      </c>
      <c r="K345" s="14" t="str">
        <f>IFERROR(IF(OR(HLOOKUP($A345,'Z-scores'!$C$2:$RO$15,9,FALSE)&gt;3,HLOOKUP($A345,'Z-scores'!$C$2:$RO$15,9,FALSE)&lt;-3),"",'Total-corrected counts'!K345),"")</f>
        <v/>
      </c>
      <c r="L345" s="14" t="str">
        <f>IFERROR(IF(OR(HLOOKUP($A345,'Z-scores'!$C$2:$RO$15,10,FALSE)&gt;3,HLOOKUP($A345,'Z-scores'!$C$2:$RO$15,10,FALSE)&lt;-3),"",'Total-corrected counts'!L345),"")</f>
        <v/>
      </c>
      <c r="M345" s="14" t="str">
        <f>IFERROR(IF(OR(HLOOKUP($A345,'Z-scores'!$C$2:$RO$15,11,FALSE)&gt;3,HLOOKUP($A345,'Z-scores'!$C$2:$RO$15,11,FALSE)&lt;-3),"",'Total-corrected counts'!M345),"")</f>
        <v/>
      </c>
      <c r="N345" s="14" t="str">
        <f>IFERROR(IF(OR(HLOOKUP($A345,'Z-scores'!$C$2:$RO$15,12,FALSE)&gt;3,HLOOKUP($A345,'Z-scores'!$C$2:$RO$15,12,FALSE)&lt;-3),"",'Total-corrected counts'!N345),"")</f>
        <v/>
      </c>
      <c r="O345" s="14" t="str">
        <f>IFERROR(IF(OR(HLOOKUP($A345,'Z-scores'!$C$2:$RO$15,13,FALSE)&gt;3,HLOOKUP($A345,'Z-scores'!$C$2:$RO$15,13,FALSE)&lt;-3),"",'Total-corrected counts'!O345),"")</f>
        <v/>
      </c>
      <c r="P345" s="14" t="str">
        <f>IFERROR(IF(OR(HLOOKUP($A345,'Z-scores'!$C$2:$RO$15,14,FALSE)&gt;3,HLOOKUP($A345,'Z-scores'!$C$2:$RO$15,14,FALSE)&lt;-3),"",'Total-corrected counts'!P345),"")</f>
        <v/>
      </c>
      <c r="Q345">
        <f t="shared" si="20"/>
        <v>1</v>
      </c>
      <c r="R345">
        <f>SUMIFS(Tabel132[Cluster],Tabel132[ID],'Total-corrected counts Z&lt;3'!A345)</f>
        <v>0</v>
      </c>
      <c r="S345" t="str">
        <f t="shared" si="21"/>
        <v/>
      </c>
      <c r="T345" t="str">
        <f t="shared" si="22"/>
        <v/>
      </c>
      <c r="U345" t="str">
        <f t="shared" si="23"/>
        <v/>
      </c>
    </row>
    <row r="346" spans="1:21" x14ac:dyDescent="0.25">
      <c r="A346">
        <v>353</v>
      </c>
      <c r="B346" t="s">
        <v>706</v>
      </c>
      <c r="C346">
        <v>3500</v>
      </c>
      <c r="D346">
        <v>322</v>
      </c>
      <c r="E346" s="14" t="str">
        <f>IFERROR(IF(OR(HLOOKUP($A346,'Z-scores'!$C$2:$RO$15,3,FALSE)&gt;3,HLOOKUP($A346,'Z-scores'!$C$2:$RO$15,3,FALSE)&lt;-3),"",'Total-corrected counts'!E346),"")</f>
        <v/>
      </c>
      <c r="F346" s="14" t="str">
        <f>IFERROR(IF(OR(HLOOKUP($A346,'Z-scores'!$C$2:$RO$15,4,FALSE)&gt;3,HLOOKUP($A346,'Z-scores'!$C$2:$RO$15,4,FALSE)&lt;-3),"",'Total-corrected counts'!F346),"")</f>
        <v/>
      </c>
      <c r="G346" s="14" t="str">
        <f>IFERROR(IF(OR(HLOOKUP($A346,'Z-scores'!$C$2:$RO$15,5,FALSE)&gt;3,HLOOKUP($A346,'Z-scores'!$C$2:$RO$15,5,FALSE)&lt;-3),"",'Total-corrected counts'!G346),"")</f>
        <v/>
      </c>
      <c r="H346" s="14" t="str">
        <f>IFERROR(IF(OR(HLOOKUP($A346,'Z-scores'!$C$2:$RO$15,6,FALSE)&gt;3,HLOOKUP($A346,'Z-scores'!$C$2:$RO$15,6,FALSE)&lt;-3),"",'Total-corrected counts'!H346),"")</f>
        <v/>
      </c>
      <c r="I346" s="14" t="str">
        <f>IFERROR(IF(OR(HLOOKUP($A346,'Z-scores'!$C$2:$RO$15,7,FALSE)&gt;3,HLOOKUP($A346,'Z-scores'!$C$2:$RO$15,7,FALSE)&lt;-3),"",'Total-corrected counts'!I346),"")</f>
        <v/>
      </c>
      <c r="J346" s="14" t="str">
        <f>IFERROR(IF(OR(HLOOKUP($A346,'Z-scores'!$C$2:$RO$15,8,FALSE)&gt;3,HLOOKUP($A346,'Z-scores'!$C$2:$RO$15,8,FALSE)&lt;-3),"",'Total-corrected counts'!J346),"")</f>
        <v/>
      </c>
      <c r="K346" s="14" t="str">
        <f>IFERROR(IF(OR(HLOOKUP($A346,'Z-scores'!$C$2:$RO$15,9,FALSE)&gt;3,HLOOKUP($A346,'Z-scores'!$C$2:$RO$15,9,FALSE)&lt;-3),"",'Total-corrected counts'!K346),"")</f>
        <v/>
      </c>
      <c r="L346" s="14" t="str">
        <f>IFERROR(IF(OR(HLOOKUP($A346,'Z-scores'!$C$2:$RO$15,10,FALSE)&gt;3,HLOOKUP($A346,'Z-scores'!$C$2:$RO$15,10,FALSE)&lt;-3),"",'Total-corrected counts'!L346),"")</f>
        <v/>
      </c>
      <c r="M346" s="14" t="str">
        <f>IFERROR(IF(OR(HLOOKUP($A346,'Z-scores'!$C$2:$RO$15,11,FALSE)&gt;3,HLOOKUP($A346,'Z-scores'!$C$2:$RO$15,11,FALSE)&lt;-3),"",'Total-corrected counts'!M346),"")</f>
        <v/>
      </c>
      <c r="N346" s="14" t="str">
        <f>IFERROR(IF(OR(HLOOKUP($A346,'Z-scores'!$C$2:$RO$15,12,FALSE)&gt;3,HLOOKUP($A346,'Z-scores'!$C$2:$RO$15,12,FALSE)&lt;-3),"",'Total-corrected counts'!N346),"")</f>
        <v/>
      </c>
      <c r="O346" s="14" t="str">
        <f>IFERROR(IF(OR(HLOOKUP($A346,'Z-scores'!$C$2:$RO$15,13,FALSE)&gt;3,HLOOKUP($A346,'Z-scores'!$C$2:$RO$15,13,FALSE)&lt;-3),"",'Total-corrected counts'!O346),"")</f>
        <v/>
      </c>
      <c r="P346" s="14" t="str">
        <f>IFERROR(IF(OR(HLOOKUP($A346,'Z-scores'!$C$2:$RO$15,14,FALSE)&gt;3,HLOOKUP($A346,'Z-scores'!$C$2:$RO$15,14,FALSE)&lt;-3),"",'Total-corrected counts'!P346),"")</f>
        <v/>
      </c>
      <c r="Q346">
        <f t="shared" si="20"/>
        <v>1</v>
      </c>
      <c r="R346">
        <f>SUMIFS(Tabel132[Cluster],Tabel132[ID],'Total-corrected counts Z&lt;3'!A346)</f>
        <v>5</v>
      </c>
      <c r="S346" t="str">
        <f t="shared" si="21"/>
        <v/>
      </c>
      <c r="T346" t="str">
        <f t="shared" si="22"/>
        <v/>
      </c>
      <c r="U346" t="str">
        <f t="shared" si="23"/>
        <v/>
      </c>
    </row>
    <row r="347" spans="1:21" x14ac:dyDescent="0.25">
      <c r="A347">
        <v>354</v>
      </c>
      <c r="B347" t="s">
        <v>707</v>
      </c>
      <c r="C347">
        <v>89400</v>
      </c>
      <c r="D347">
        <v>1065</v>
      </c>
      <c r="E347" s="14">
        <f>IFERROR(IF(OR(HLOOKUP($A347,'Z-scores'!$C$2:$RO$15,3,FALSE)&gt;3,HLOOKUP($A347,'Z-scores'!$C$2:$RO$15,3,FALSE)&lt;-3),"",'Total-corrected counts'!E347),"")</f>
        <v>0</v>
      </c>
      <c r="F347" s="14">
        <f>IFERROR(IF(OR(HLOOKUP($A347,'Z-scores'!$C$2:$RO$15,4,FALSE)&gt;3,HLOOKUP($A347,'Z-scores'!$C$2:$RO$15,4,FALSE)&lt;-3),"",'Total-corrected counts'!F347),"")</f>
        <v>0</v>
      </c>
      <c r="G347" s="14">
        <f>IFERROR(IF(OR(HLOOKUP($A347,'Z-scores'!$C$2:$RO$15,5,FALSE)&gt;3,HLOOKUP($A347,'Z-scores'!$C$2:$RO$15,5,FALSE)&lt;-3),"",'Total-corrected counts'!G347),"")</f>
        <v>0</v>
      </c>
      <c r="H347" s="14" t="str">
        <f>IFERROR(IF(OR(HLOOKUP($A347,'Z-scores'!$C$2:$RO$15,6,FALSE)&gt;3,HLOOKUP($A347,'Z-scores'!$C$2:$RO$15,6,FALSE)&lt;-3),"",'Total-corrected counts'!H347),"")</f>
        <v/>
      </c>
      <c r="I347" s="14">
        <f>IFERROR(IF(OR(HLOOKUP($A347,'Z-scores'!$C$2:$RO$15,7,FALSE)&gt;3,HLOOKUP($A347,'Z-scores'!$C$2:$RO$15,7,FALSE)&lt;-3),"",'Total-corrected counts'!I347),"")</f>
        <v>0</v>
      </c>
      <c r="J347" s="14">
        <f>IFERROR(IF(OR(HLOOKUP($A347,'Z-scores'!$C$2:$RO$15,8,FALSE)&gt;3,HLOOKUP($A347,'Z-scores'!$C$2:$RO$15,8,FALSE)&lt;-3),"",'Total-corrected counts'!J347),"")</f>
        <v>0</v>
      </c>
      <c r="K347" s="14">
        <f>IFERROR(IF(OR(HLOOKUP($A347,'Z-scores'!$C$2:$RO$15,9,FALSE)&gt;3,HLOOKUP($A347,'Z-scores'!$C$2:$RO$15,9,FALSE)&lt;-3),"",'Total-corrected counts'!K347),"")</f>
        <v>0</v>
      </c>
      <c r="L347" s="14">
        <f>IFERROR(IF(OR(HLOOKUP($A347,'Z-scores'!$C$2:$RO$15,10,FALSE)&gt;3,HLOOKUP($A347,'Z-scores'!$C$2:$RO$15,10,FALSE)&lt;-3),"",'Total-corrected counts'!L347),"")</f>
        <v>0</v>
      </c>
      <c r="M347" s="14">
        <f>IFERROR(IF(OR(HLOOKUP($A347,'Z-scores'!$C$2:$RO$15,11,FALSE)&gt;3,HLOOKUP($A347,'Z-scores'!$C$2:$RO$15,11,FALSE)&lt;-3),"",'Total-corrected counts'!M347),"")</f>
        <v>4.0888172891550258E-2</v>
      </c>
      <c r="N347" s="14">
        <f>IFERROR(IF(OR(HLOOKUP($A347,'Z-scores'!$C$2:$RO$15,12,FALSE)&gt;3,HLOOKUP($A347,'Z-scores'!$C$2:$RO$15,12,FALSE)&lt;-3),"",'Total-corrected counts'!N347),"")</f>
        <v>0</v>
      </c>
      <c r="O347" s="14">
        <f>IFERROR(IF(OR(HLOOKUP($A347,'Z-scores'!$C$2:$RO$15,13,FALSE)&gt;3,HLOOKUP($A347,'Z-scores'!$C$2:$RO$15,13,FALSE)&lt;-3),"",'Total-corrected counts'!O347),"")</f>
        <v>6.5655262972776518E-2</v>
      </c>
      <c r="P347" s="14">
        <f>IFERROR(IF(OR(HLOOKUP($A347,'Z-scores'!$C$2:$RO$15,14,FALSE)&gt;3,HLOOKUP($A347,'Z-scores'!$C$2:$RO$15,14,FALSE)&lt;-3),"",'Total-corrected counts'!P347),"")</f>
        <v>0</v>
      </c>
      <c r="Q347">
        <f t="shared" si="20"/>
        <v>1</v>
      </c>
      <c r="R347">
        <f>SUMIFS(Tabel132[Cluster],Tabel132[ID],'Total-corrected counts Z&lt;3'!A347)</f>
        <v>95</v>
      </c>
      <c r="S347">
        <f t="shared" si="21"/>
        <v>0.11718305902569334</v>
      </c>
      <c r="T347">
        <f t="shared" si="22"/>
        <v>0</v>
      </c>
      <c r="U347">
        <f t="shared" si="23"/>
        <v>2.1308687172865354E-2</v>
      </c>
    </row>
    <row r="348" spans="1:21" x14ac:dyDescent="0.25">
      <c r="A348">
        <v>355</v>
      </c>
      <c r="B348" t="s">
        <v>708</v>
      </c>
      <c r="C348">
        <v>24500</v>
      </c>
      <c r="D348">
        <v>111</v>
      </c>
      <c r="E348" s="14" t="str">
        <f>IFERROR(IF(OR(HLOOKUP($A348,'Z-scores'!$C$2:$RO$15,3,FALSE)&gt;3,HLOOKUP($A348,'Z-scores'!$C$2:$RO$15,3,FALSE)&lt;-3),"",'Total-corrected counts'!E348),"")</f>
        <v/>
      </c>
      <c r="F348" s="14" t="str">
        <f>IFERROR(IF(OR(HLOOKUP($A348,'Z-scores'!$C$2:$RO$15,4,FALSE)&gt;3,HLOOKUP($A348,'Z-scores'!$C$2:$RO$15,4,FALSE)&lt;-3),"",'Total-corrected counts'!F348),"")</f>
        <v/>
      </c>
      <c r="G348" s="14" t="str">
        <f>IFERROR(IF(OR(HLOOKUP($A348,'Z-scores'!$C$2:$RO$15,5,FALSE)&gt;3,HLOOKUP($A348,'Z-scores'!$C$2:$RO$15,5,FALSE)&lt;-3),"",'Total-corrected counts'!G348),"")</f>
        <v/>
      </c>
      <c r="H348" s="14" t="str">
        <f>IFERROR(IF(OR(HLOOKUP($A348,'Z-scores'!$C$2:$RO$15,6,FALSE)&gt;3,HLOOKUP($A348,'Z-scores'!$C$2:$RO$15,6,FALSE)&lt;-3),"",'Total-corrected counts'!H348),"")</f>
        <v/>
      </c>
      <c r="I348" s="14" t="str">
        <f>IFERROR(IF(OR(HLOOKUP($A348,'Z-scores'!$C$2:$RO$15,7,FALSE)&gt;3,HLOOKUP($A348,'Z-scores'!$C$2:$RO$15,7,FALSE)&lt;-3),"",'Total-corrected counts'!I348),"")</f>
        <v/>
      </c>
      <c r="J348" s="14" t="str">
        <f>IFERROR(IF(OR(HLOOKUP($A348,'Z-scores'!$C$2:$RO$15,8,FALSE)&gt;3,HLOOKUP($A348,'Z-scores'!$C$2:$RO$15,8,FALSE)&lt;-3),"",'Total-corrected counts'!J348),"")</f>
        <v/>
      </c>
      <c r="K348" s="14" t="str">
        <f>IFERROR(IF(OR(HLOOKUP($A348,'Z-scores'!$C$2:$RO$15,9,FALSE)&gt;3,HLOOKUP($A348,'Z-scores'!$C$2:$RO$15,9,FALSE)&lt;-3),"",'Total-corrected counts'!K348),"")</f>
        <v/>
      </c>
      <c r="L348" s="14" t="str">
        <f>IFERROR(IF(OR(HLOOKUP($A348,'Z-scores'!$C$2:$RO$15,10,FALSE)&gt;3,HLOOKUP($A348,'Z-scores'!$C$2:$RO$15,10,FALSE)&lt;-3),"",'Total-corrected counts'!L348),"")</f>
        <v/>
      </c>
      <c r="M348" s="14" t="str">
        <f>IFERROR(IF(OR(HLOOKUP($A348,'Z-scores'!$C$2:$RO$15,11,FALSE)&gt;3,HLOOKUP($A348,'Z-scores'!$C$2:$RO$15,11,FALSE)&lt;-3),"",'Total-corrected counts'!M348),"")</f>
        <v/>
      </c>
      <c r="N348" s="14" t="str">
        <f>IFERROR(IF(OR(HLOOKUP($A348,'Z-scores'!$C$2:$RO$15,12,FALSE)&gt;3,HLOOKUP($A348,'Z-scores'!$C$2:$RO$15,12,FALSE)&lt;-3),"",'Total-corrected counts'!N348),"")</f>
        <v/>
      </c>
      <c r="O348" s="14" t="str">
        <f>IFERROR(IF(OR(HLOOKUP($A348,'Z-scores'!$C$2:$RO$15,13,FALSE)&gt;3,HLOOKUP($A348,'Z-scores'!$C$2:$RO$15,13,FALSE)&lt;-3),"",'Total-corrected counts'!O348),"")</f>
        <v/>
      </c>
      <c r="P348" s="14" t="str">
        <f>IFERROR(IF(OR(HLOOKUP($A348,'Z-scores'!$C$2:$RO$15,14,FALSE)&gt;3,HLOOKUP($A348,'Z-scores'!$C$2:$RO$15,14,FALSE)&lt;-3),"",'Total-corrected counts'!P348),"")</f>
        <v/>
      </c>
      <c r="Q348">
        <f t="shared" si="20"/>
        <v>1</v>
      </c>
      <c r="R348">
        <f>SUMIFS(Tabel132[Cluster],Tabel132[ID],'Total-corrected counts Z&lt;3'!A348)</f>
        <v>31</v>
      </c>
      <c r="S348" t="str">
        <f t="shared" si="21"/>
        <v/>
      </c>
      <c r="T348" t="str">
        <f t="shared" si="22"/>
        <v/>
      </c>
      <c r="U348" t="str">
        <f t="shared" si="23"/>
        <v/>
      </c>
    </row>
    <row r="349" spans="1:21" x14ac:dyDescent="0.25">
      <c r="A349">
        <v>356</v>
      </c>
      <c r="B349" t="s">
        <v>148</v>
      </c>
      <c r="C349">
        <v>77600</v>
      </c>
      <c r="D349">
        <v>290</v>
      </c>
      <c r="E349" s="14">
        <f>IFERROR(IF(OR(HLOOKUP($A349,'Z-scores'!$C$2:$RO$15,3,FALSE)&gt;3,HLOOKUP($A349,'Z-scores'!$C$2:$RO$15,3,FALSE)&lt;-3),"",'Total-corrected counts'!E349),"")</f>
        <v>0.30213095285130276</v>
      </c>
      <c r="F349" s="14">
        <f>IFERROR(IF(OR(HLOOKUP($A349,'Z-scores'!$C$2:$RO$15,4,FALSE)&gt;3,HLOOKUP($A349,'Z-scores'!$C$2:$RO$15,4,FALSE)&lt;-3),"",'Total-corrected counts'!F349),"")</f>
        <v>0</v>
      </c>
      <c r="G349" s="14">
        <f>IFERROR(IF(OR(HLOOKUP($A349,'Z-scores'!$C$2:$RO$15,5,FALSE)&gt;3,HLOOKUP($A349,'Z-scores'!$C$2:$RO$15,5,FALSE)&lt;-3),"",'Total-corrected counts'!G349),"")</f>
        <v>0.19643032527076135</v>
      </c>
      <c r="H349" s="14">
        <f>IFERROR(IF(OR(HLOOKUP($A349,'Z-scores'!$C$2:$RO$15,6,FALSE)&gt;3,HLOOKUP($A349,'Z-scores'!$C$2:$RO$15,6,FALSE)&lt;-3),"",'Total-corrected counts'!H349),"")</f>
        <v>0.72483838011592838</v>
      </c>
      <c r="I349" s="14">
        <f>IFERROR(IF(OR(HLOOKUP($A349,'Z-scores'!$C$2:$RO$15,7,FALSE)&gt;3,HLOOKUP($A349,'Z-scores'!$C$2:$RO$15,7,FALSE)&lt;-3),"",'Total-corrected counts'!I349),"")</f>
        <v>0.20957563399711279</v>
      </c>
      <c r="J349" s="14">
        <f>IFERROR(IF(OR(HLOOKUP($A349,'Z-scores'!$C$2:$RO$15,8,FALSE)&gt;3,HLOOKUP($A349,'Z-scores'!$C$2:$RO$15,8,FALSE)&lt;-3),"",'Total-corrected counts'!J349),"")</f>
        <v>0.52139002580880633</v>
      </c>
      <c r="K349" s="14" t="str">
        <f>IFERROR(IF(OR(HLOOKUP($A349,'Z-scores'!$C$2:$RO$15,9,FALSE)&gt;3,HLOOKUP($A349,'Z-scores'!$C$2:$RO$15,9,FALSE)&lt;-3),"",'Total-corrected counts'!K349),"")</f>
        <v/>
      </c>
      <c r="L349" s="14">
        <f>IFERROR(IF(OR(HLOOKUP($A349,'Z-scores'!$C$2:$RO$15,10,FALSE)&gt;3,HLOOKUP($A349,'Z-scores'!$C$2:$RO$15,10,FALSE)&lt;-3),"",'Total-corrected counts'!L349),"")</f>
        <v>0.54419574922653657</v>
      </c>
      <c r="M349" s="14">
        <f>IFERROR(IF(OR(HLOOKUP($A349,'Z-scores'!$C$2:$RO$15,11,FALSE)&gt;3,HLOOKUP($A349,'Z-scores'!$C$2:$RO$15,11,FALSE)&lt;-3),"",'Total-corrected counts'!M349),"")</f>
        <v>0.20444086445775128</v>
      </c>
      <c r="N349" s="14">
        <f>IFERROR(IF(OR(HLOOKUP($A349,'Z-scores'!$C$2:$RO$15,12,FALSE)&gt;3,HLOOKUP($A349,'Z-scores'!$C$2:$RO$15,12,FALSE)&lt;-3),"",'Total-corrected counts'!N349),"")</f>
        <v>0.20490228722178111</v>
      </c>
      <c r="O349" s="14">
        <f>IFERROR(IF(OR(HLOOKUP($A349,'Z-scores'!$C$2:$RO$15,13,FALSE)&gt;3,HLOOKUP($A349,'Z-scores'!$C$2:$RO$15,13,FALSE)&lt;-3),"",'Total-corrected counts'!O349),"")</f>
        <v>7.5034586254601729E-2</v>
      </c>
      <c r="P349" s="14">
        <f>IFERROR(IF(OR(HLOOKUP($A349,'Z-scores'!$C$2:$RO$15,14,FALSE)&gt;3,HLOOKUP($A349,'Z-scores'!$C$2:$RO$15,14,FALSE)&lt;-3),"",'Total-corrected counts'!P349),"")</f>
        <v>0.29165200811521713</v>
      </c>
      <c r="Q349">
        <f t="shared" si="20"/>
        <v>1</v>
      </c>
      <c r="R349">
        <f>SUMIFS(Tabel132[Cluster],Tabel132[ID],'Total-corrected counts Z&lt;3'!A349)</f>
        <v>85</v>
      </c>
      <c r="S349">
        <f t="shared" si="21"/>
        <v>0.66174341563418138</v>
      </c>
      <c r="T349">
        <f t="shared" si="22"/>
        <v>0.32572755300731865</v>
      </c>
      <c r="U349">
        <f t="shared" si="23"/>
        <v>0.26404509905517759</v>
      </c>
    </row>
    <row r="350" spans="1:21" x14ac:dyDescent="0.25">
      <c r="A350">
        <v>357</v>
      </c>
      <c r="B350" t="s">
        <v>709</v>
      </c>
      <c r="C350">
        <v>98900</v>
      </c>
      <c r="D350">
        <v>848</v>
      </c>
      <c r="E350" s="14" t="str">
        <f>IFERROR(IF(OR(HLOOKUP($A350,'Z-scores'!$C$2:$RO$15,3,FALSE)&gt;3,HLOOKUP($A350,'Z-scores'!$C$2:$RO$15,3,FALSE)&lt;-3),"",'Total-corrected counts'!E350),"")</f>
        <v/>
      </c>
      <c r="F350" s="14" t="str">
        <f>IFERROR(IF(OR(HLOOKUP($A350,'Z-scores'!$C$2:$RO$15,4,FALSE)&gt;3,HLOOKUP($A350,'Z-scores'!$C$2:$RO$15,4,FALSE)&lt;-3),"",'Total-corrected counts'!F350),"")</f>
        <v/>
      </c>
      <c r="G350" s="14" t="str">
        <f>IFERROR(IF(OR(HLOOKUP($A350,'Z-scores'!$C$2:$RO$15,5,FALSE)&gt;3,HLOOKUP($A350,'Z-scores'!$C$2:$RO$15,5,FALSE)&lt;-3),"",'Total-corrected counts'!G350),"")</f>
        <v/>
      </c>
      <c r="H350" s="14" t="str">
        <f>IFERROR(IF(OR(HLOOKUP($A350,'Z-scores'!$C$2:$RO$15,6,FALSE)&gt;3,HLOOKUP($A350,'Z-scores'!$C$2:$RO$15,6,FALSE)&lt;-3),"",'Total-corrected counts'!H350),"")</f>
        <v/>
      </c>
      <c r="I350" s="14" t="str">
        <f>IFERROR(IF(OR(HLOOKUP($A350,'Z-scores'!$C$2:$RO$15,7,FALSE)&gt;3,HLOOKUP($A350,'Z-scores'!$C$2:$RO$15,7,FALSE)&lt;-3),"",'Total-corrected counts'!I350),"")</f>
        <v/>
      </c>
      <c r="J350" s="14" t="str">
        <f>IFERROR(IF(OR(HLOOKUP($A350,'Z-scores'!$C$2:$RO$15,8,FALSE)&gt;3,HLOOKUP($A350,'Z-scores'!$C$2:$RO$15,8,FALSE)&lt;-3),"",'Total-corrected counts'!J350),"")</f>
        <v/>
      </c>
      <c r="K350" s="14" t="str">
        <f>IFERROR(IF(OR(HLOOKUP($A350,'Z-scores'!$C$2:$RO$15,9,FALSE)&gt;3,HLOOKUP($A350,'Z-scores'!$C$2:$RO$15,9,FALSE)&lt;-3),"",'Total-corrected counts'!K350),"")</f>
        <v/>
      </c>
      <c r="L350" s="14" t="str">
        <f>IFERROR(IF(OR(HLOOKUP($A350,'Z-scores'!$C$2:$RO$15,10,FALSE)&gt;3,HLOOKUP($A350,'Z-scores'!$C$2:$RO$15,10,FALSE)&lt;-3),"",'Total-corrected counts'!L350),"")</f>
        <v/>
      </c>
      <c r="M350" s="14" t="str">
        <f>IFERROR(IF(OR(HLOOKUP($A350,'Z-scores'!$C$2:$RO$15,11,FALSE)&gt;3,HLOOKUP($A350,'Z-scores'!$C$2:$RO$15,11,FALSE)&lt;-3),"",'Total-corrected counts'!M350),"")</f>
        <v/>
      </c>
      <c r="N350" s="14" t="str">
        <f>IFERROR(IF(OR(HLOOKUP($A350,'Z-scores'!$C$2:$RO$15,12,FALSE)&gt;3,HLOOKUP($A350,'Z-scores'!$C$2:$RO$15,12,FALSE)&lt;-3),"",'Total-corrected counts'!N350),"")</f>
        <v/>
      </c>
      <c r="O350" s="14" t="str">
        <f>IFERROR(IF(OR(HLOOKUP($A350,'Z-scores'!$C$2:$RO$15,13,FALSE)&gt;3,HLOOKUP($A350,'Z-scores'!$C$2:$RO$15,13,FALSE)&lt;-3),"",'Total-corrected counts'!O350),"")</f>
        <v/>
      </c>
      <c r="P350" s="14" t="str">
        <f>IFERROR(IF(OR(HLOOKUP($A350,'Z-scores'!$C$2:$RO$15,14,FALSE)&gt;3,HLOOKUP($A350,'Z-scores'!$C$2:$RO$15,14,FALSE)&lt;-3),"",'Total-corrected counts'!P350),"")</f>
        <v/>
      </c>
      <c r="Q350">
        <f t="shared" si="20"/>
        <v>1</v>
      </c>
      <c r="R350">
        <f>SUMIFS(Tabel132[Cluster],Tabel132[ID],'Total-corrected counts Z&lt;3'!A350)</f>
        <v>0</v>
      </c>
      <c r="S350" t="str">
        <f t="shared" si="21"/>
        <v/>
      </c>
      <c r="T350" t="str">
        <f t="shared" si="22"/>
        <v/>
      </c>
      <c r="U350" t="str">
        <f t="shared" si="23"/>
        <v/>
      </c>
    </row>
    <row r="351" spans="1:21" x14ac:dyDescent="0.25">
      <c r="A351">
        <v>358</v>
      </c>
      <c r="B351" t="s">
        <v>149</v>
      </c>
      <c r="C351">
        <v>89300</v>
      </c>
      <c r="D351">
        <v>1117</v>
      </c>
      <c r="E351" s="14">
        <f>IFERROR(IF(OR(HLOOKUP($A351,'Z-scores'!$C$2:$RO$15,3,FALSE)&gt;3,HLOOKUP($A351,'Z-scores'!$C$2:$RO$15,3,FALSE)&lt;-3),"",'Total-corrected counts'!E351),"")</f>
        <v>1.1620421263511644E-2</v>
      </c>
      <c r="F351" s="14">
        <f>IFERROR(IF(OR(HLOOKUP($A351,'Z-scores'!$C$2:$RO$15,4,FALSE)&gt;3,HLOOKUP($A351,'Z-scores'!$C$2:$RO$15,4,FALSE)&lt;-3),"",'Total-corrected counts'!F351),"")</f>
        <v>0</v>
      </c>
      <c r="G351" s="14">
        <f>IFERROR(IF(OR(HLOOKUP($A351,'Z-scores'!$C$2:$RO$15,5,FALSE)&gt;3,HLOOKUP($A351,'Z-scores'!$C$2:$RO$15,5,FALSE)&lt;-3),"",'Total-corrected counts'!G351),"")</f>
        <v>0</v>
      </c>
      <c r="H351" s="14">
        <f>IFERROR(IF(OR(HLOOKUP($A351,'Z-scores'!$C$2:$RO$15,6,FALSE)&gt;3,HLOOKUP($A351,'Z-scores'!$C$2:$RO$15,6,FALSE)&lt;-3),"",'Total-corrected counts'!H351),"")</f>
        <v>0</v>
      </c>
      <c r="I351" s="14">
        <f>IFERROR(IF(OR(HLOOKUP($A351,'Z-scores'!$C$2:$RO$15,7,FALSE)&gt;3,HLOOKUP($A351,'Z-scores'!$C$2:$RO$15,7,FALSE)&lt;-3),"",'Total-corrected counts'!I351),"")</f>
        <v>0</v>
      </c>
      <c r="J351" s="14">
        <f>IFERROR(IF(OR(HLOOKUP($A351,'Z-scores'!$C$2:$RO$15,8,FALSE)&gt;3,HLOOKUP($A351,'Z-scores'!$C$2:$RO$15,8,FALSE)&lt;-3),"",'Total-corrected counts'!J351),"")</f>
        <v>0</v>
      </c>
      <c r="K351" s="14">
        <f>IFERROR(IF(OR(HLOOKUP($A351,'Z-scores'!$C$2:$RO$15,9,FALSE)&gt;3,HLOOKUP($A351,'Z-scores'!$C$2:$RO$15,9,FALSE)&lt;-3),"",'Total-corrected counts'!K351),"")</f>
        <v>5.6503479908068845E-2</v>
      </c>
      <c r="L351" s="14">
        <f>IFERROR(IF(OR(HLOOKUP($A351,'Z-scores'!$C$2:$RO$15,10,FALSE)&gt;3,HLOOKUP($A351,'Z-scores'!$C$2:$RO$15,10,FALSE)&lt;-3),"",'Total-corrected counts'!L351),"")</f>
        <v>0</v>
      </c>
      <c r="M351" s="14">
        <f>IFERROR(IF(OR(HLOOKUP($A351,'Z-scores'!$C$2:$RO$15,11,FALSE)&gt;3,HLOOKUP($A351,'Z-scores'!$C$2:$RO$15,11,FALSE)&lt;-3),"",'Total-corrected counts'!M351),"")</f>
        <v>0</v>
      </c>
      <c r="N351" s="14">
        <f>IFERROR(IF(OR(HLOOKUP($A351,'Z-scores'!$C$2:$RO$15,12,FALSE)&gt;3,HLOOKUP($A351,'Z-scores'!$C$2:$RO$15,12,FALSE)&lt;-3),"",'Total-corrected counts'!N351),"")</f>
        <v>0</v>
      </c>
      <c r="O351" s="14">
        <f>IFERROR(IF(OR(HLOOKUP($A351,'Z-scores'!$C$2:$RO$15,13,FALSE)&gt;3,HLOOKUP($A351,'Z-scores'!$C$2:$RO$15,13,FALSE)&lt;-3),"",'Total-corrected counts'!O351),"")</f>
        <v>1.8758646563650432E-2</v>
      </c>
      <c r="P351" s="14" t="str">
        <f>IFERROR(IF(OR(HLOOKUP($A351,'Z-scores'!$C$2:$RO$15,14,FALSE)&gt;3,HLOOKUP($A351,'Z-scores'!$C$2:$RO$15,14,FALSE)&lt;-3),"",'Total-corrected counts'!P351),"")</f>
        <v/>
      </c>
      <c r="Q351">
        <f t="shared" si="20"/>
        <v>1</v>
      </c>
      <c r="R351">
        <f>SUMIFS(Tabel132[Cluster],Tabel132[ID],'Total-corrected counts Z&lt;3'!A351)</f>
        <v>95</v>
      </c>
      <c r="S351">
        <f t="shared" si="21"/>
        <v>0.66615591797537255</v>
      </c>
      <c r="T351">
        <f t="shared" si="22"/>
        <v>9.7319858816543557E-3</v>
      </c>
      <c r="U351">
        <f t="shared" si="23"/>
        <v>4.6896616409126081E-3</v>
      </c>
    </row>
    <row r="352" spans="1:21" x14ac:dyDescent="0.25">
      <c r="A352">
        <v>359</v>
      </c>
      <c r="B352" t="s">
        <v>710</v>
      </c>
      <c r="C352">
        <v>53000</v>
      </c>
      <c r="D352">
        <v>351</v>
      </c>
      <c r="E352" s="14" t="str">
        <f>IFERROR(IF(OR(HLOOKUP($A352,'Z-scores'!$C$2:$RO$15,3,FALSE)&gt;3,HLOOKUP($A352,'Z-scores'!$C$2:$RO$15,3,FALSE)&lt;-3),"",'Total-corrected counts'!E352),"")</f>
        <v/>
      </c>
      <c r="F352" s="14" t="str">
        <f>IFERROR(IF(OR(HLOOKUP($A352,'Z-scores'!$C$2:$RO$15,4,FALSE)&gt;3,HLOOKUP($A352,'Z-scores'!$C$2:$RO$15,4,FALSE)&lt;-3),"",'Total-corrected counts'!F352),"")</f>
        <v/>
      </c>
      <c r="G352" s="14" t="str">
        <f>IFERROR(IF(OR(HLOOKUP($A352,'Z-scores'!$C$2:$RO$15,5,FALSE)&gt;3,HLOOKUP($A352,'Z-scores'!$C$2:$RO$15,5,FALSE)&lt;-3),"",'Total-corrected counts'!G352),"")</f>
        <v/>
      </c>
      <c r="H352" s="14" t="str">
        <f>IFERROR(IF(OR(HLOOKUP($A352,'Z-scores'!$C$2:$RO$15,6,FALSE)&gt;3,HLOOKUP($A352,'Z-scores'!$C$2:$RO$15,6,FALSE)&lt;-3),"",'Total-corrected counts'!H352),"")</f>
        <v/>
      </c>
      <c r="I352" s="14" t="str">
        <f>IFERROR(IF(OR(HLOOKUP($A352,'Z-scores'!$C$2:$RO$15,7,FALSE)&gt;3,HLOOKUP($A352,'Z-scores'!$C$2:$RO$15,7,FALSE)&lt;-3),"",'Total-corrected counts'!I352),"")</f>
        <v/>
      </c>
      <c r="J352" s="14" t="str">
        <f>IFERROR(IF(OR(HLOOKUP($A352,'Z-scores'!$C$2:$RO$15,8,FALSE)&gt;3,HLOOKUP($A352,'Z-scores'!$C$2:$RO$15,8,FALSE)&lt;-3),"",'Total-corrected counts'!J352),"")</f>
        <v/>
      </c>
      <c r="K352" s="14" t="str">
        <f>IFERROR(IF(OR(HLOOKUP($A352,'Z-scores'!$C$2:$RO$15,9,FALSE)&gt;3,HLOOKUP($A352,'Z-scores'!$C$2:$RO$15,9,FALSE)&lt;-3),"",'Total-corrected counts'!K352),"")</f>
        <v/>
      </c>
      <c r="L352" s="14" t="str">
        <f>IFERROR(IF(OR(HLOOKUP($A352,'Z-scores'!$C$2:$RO$15,10,FALSE)&gt;3,HLOOKUP($A352,'Z-scores'!$C$2:$RO$15,10,FALSE)&lt;-3),"",'Total-corrected counts'!L352),"")</f>
        <v/>
      </c>
      <c r="M352" s="14" t="str">
        <f>IFERROR(IF(OR(HLOOKUP($A352,'Z-scores'!$C$2:$RO$15,11,FALSE)&gt;3,HLOOKUP($A352,'Z-scores'!$C$2:$RO$15,11,FALSE)&lt;-3),"",'Total-corrected counts'!M352),"")</f>
        <v/>
      </c>
      <c r="N352" s="14" t="str">
        <f>IFERROR(IF(OR(HLOOKUP($A352,'Z-scores'!$C$2:$RO$15,12,FALSE)&gt;3,HLOOKUP($A352,'Z-scores'!$C$2:$RO$15,12,FALSE)&lt;-3),"",'Total-corrected counts'!N352),"")</f>
        <v/>
      </c>
      <c r="O352" s="14" t="str">
        <f>IFERROR(IF(OR(HLOOKUP($A352,'Z-scores'!$C$2:$RO$15,13,FALSE)&gt;3,HLOOKUP($A352,'Z-scores'!$C$2:$RO$15,13,FALSE)&lt;-3),"",'Total-corrected counts'!O352),"")</f>
        <v/>
      </c>
      <c r="P352" s="14" t="str">
        <f>IFERROR(IF(OR(HLOOKUP($A352,'Z-scores'!$C$2:$RO$15,14,FALSE)&gt;3,HLOOKUP($A352,'Z-scores'!$C$2:$RO$15,14,FALSE)&lt;-3),"",'Total-corrected counts'!P352),"")</f>
        <v/>
      </c>
      <c r="Q352">
        <f t="shared" si="20"/>
        <v>1</v>
      </c>
      <c r="R352">
        <f>SUMIFS(Tabel132[Cluster],Tabel132[ID],'Total-corrected counts Z&lt;3'!A352)</f>
        <v>75</v>
      </c>
      <c r="S352" t="str">
        <f t="shared" si="21"/>
        <v/>
      </c>
      <c r="T352" t="str">
        <f t="shared" si="22"/>
        <v/>
      </c>
      <c r="U352" t="str">
        <f t="shared" si="23"/>
        <v/>
      </c>
    </row>
    <row r="353" spans="1:21" x14ac:dyDescent="0.25">
      <c r="A353">
        <v>360</v>
      </c>
      <c r="B353" t="s">
        <v>711</v>
      </c>
      <c r="C353">
        <v>33300</v>
      </c>
      <c r="D353">
        <v>814</v>
      </c>
      <c r="E353" s="14" t="str">
        <f>IFERROR(IF(OR(HLOOKUP($A353,'Z-scores'!$C$2:$RO$15,3,FALSE)&gt;3,HLOOKUP($A353,'Z-scores'!$C$2:$RO$15,3,FALSE)&lt;-3),"",'Total-corrected counts'!E353),"")</f>
        <v/>
      </c>
      <c r="F353" s="14" t="str">
        <f>IFERROR(IF(OR(HLOOKUP($A353,'Z-scores'!$C$2:$RO$15,4,FALSE)&gt;3,HLOOKUP($A353,'Z-scores'!$C$2:$RO$15,4,FALSE)&lt;-3),"",'Total-corrected counts'!F353),"")</f>
        <v/>
      </c>
      <c r="G353" s="14" t="str">
        <f>IFERROR(IF(OR(HLOOKUP($A353,'Z-scores'!$C$2:$RO$15,5,FALSE)&gt;3,HLOOKUP($A353,'Z-scores'!$C$2:$RO$15,5,FALSE)&lt;-3),"",'Total-corrected counts'!G353),"")</f>
        <v/>
      </c>
      <c r="H353" s="14" t="str">
        <f>IFERROR(IF(OR(HLOOKUP($A353,'Z-scores'!$C$2:$RO$15,6,FALSE)&gt;3,HLOOKUP($A353,'Z-scores'!$C$2:$RO$15,6,FALSE)&lt;-3),"",'Total-corrected counts'!H353),"")</f>
        <v/>
      </c>
      <c r="I353" s="14" t="str">
        <f>IFERROR(IF(OR(HLOOKUP($A353,'Z-scores'!$C$2:$RO$15,7,FALSE)&gt;3,HLOOKUP($A353,'Z-scores'!$C$2:$RO$15,7,FALSE)&lt;-3),"",'Total-corrected counts'!I353),"")</f>
        <v/>
      </c>
      <c r="J353" s="14" t="str">
        <f>IFERROR(IF(OR(HLOOKUP($A353,'Z-scores'!$C$2:$RO$15,8,FALSE)&gt;3,HLOOKUP($A353,'Z-scores'!$C$2:$RO$15,8,FALSE)&lt;-3),"",'Total-corrected counts'!J353),"")</f>
        <v/>
      </c>
      <c r="K353" s="14" t="str">
        <f>IFERROR(IF(OR(HLOOKUP($A353,'Z-scores'!$C$2:$RO$15,9,FALSE)&gt;3,HLOOKUP($A353,'Z-scores'!$C$2:$RO$15,9,FALSE)&lt;-3),"",'Total-corrected counts'!K353),"")</f>
        <v/>
      </c>
      <c r="L353" s="14" t="str">
        <f>IFERROR(IF(OR(HLOOKUP($A353,'Z-scores'!$C$2:$RO$15,10,FALSE)&gt;3,HLOOKUP($A353,'Z-scores'!$C$2:$RO$15,10,FALSE)&lt;-3),"",'Total-corrected counts'!L353),"")</f>
        <v/>
      </c>
      <c r="M353" s="14" t="str">
        <f>IFERROR(IF(OR(HLOOKUP($A353,'Z-scores'!$C$2:$RO$15,11,FALSE)&gt;3,HLOOKUP($A353,'Z-scores'!$C$2:$RO$15,11,FALSE)&lt;-3),"",'Total-corrected counts'!M353),"")</f>
        <v/>
      </c>
      <c r="N353" s="14" t="str">
        <f>IFERROR(IF(OR(HLOOKUP($A353,'Z-scores'!$C$2:$RO$15,12,FALSE)&gt;3,HLOOKUP($A353,'Z-scores'!$C$2:$RO$15,12,FALSE)&lt;-3),"",'Total-corrected counts'!N353),"")</f>
        <v/>
      </c>
      <c r="O353" s="14" t="str">
        <f>IFERROR(IF(OR(HLOOKUP($A353,'Z-scores'!$C$2:$RO$15,13,FALSE)&gt;3,HLOOKUP($A353,'Z-scores'!$C$2:$RO$15,13,FALSE)&lt;-3),"",'Total-corrected counts'!O353),"")</f>
        <v/>
      </c>
      <c r="P353" s="14" t="str">
        <f>IFERROR(IF(OR(HLOOKUP($A353,'Z-scores'!$C$2:$RO$15,14,FALSE)&gt;3,HLOOKUP($A353,'Z-scores'!$C$2:$RO$15,14,FALSE)&lt;-3),"",'Total-corrected counts'!P353),"")</f>
        <v/>
      </c>
      <c r="Q353">
        <f t="shared" si="20"/>
        <v>1</v>
      </c>
      <c r="R353">
        <f>SUMIFS(Tabel132[Cluster],Tabel132[ID],'Total-corrected counts Z&lt;3'!A353)</f>
        <v>42</v>
      </c>
      <c r="S353" t="str">
        <f t="shared" si="21"/>
        <v/>
      </c>
      <c r="T353" t="str">
        <f t="shared" si="22"/>
        <v/>
      </c>
      <c r="U353" t="str">
        <f t="shared" si="23"/>
        <v/>
      </c>
    </row>
    <row r="354" spans="1:21" x14ac:dyDescent="0.25">
      <c r="A354">
        <v>361</v>
      </c>
      <c r="B354" t="s">
        <v>712</v>
      </c>
      <c r="C354">
        <v>7000</v>
      </c>
      <c r="D354">
        <v>322</v>
      </c>
      <c r="E354" s="14" t="str">
        <f>IFERROR(IF(OR(HLOOKUP($A354,'Z-scores'!$C$2:$RO$15,3,FALSE)&gt;3,HLOOKUP($A354,'Z-scores'!$C$2:$RO$15,3,FALSE)&lt;-3),"",'Total-corrected counts'!E354),"")</f>
        <v/>
      </c>
      <c r="F354" s="14" t="str">
        <f>IFERROR(IF(OR(HLOOKUP($A354,'Z-scores'!$C$2:$RO$15,4,FALSE)&gt;3,HLOOKUP($A354,'Z-scores'!$C$2:$RO$15,4,FALSE)&lt;-3),"",'Total-corrected counts'!F354),"")</f>
        <v/>
      </c>
      <c r="G354" s="14" t="str">
        <f>IFERROR(IF(OR(HLOOKUP($A354,'Z-scores'!$C$2:$RO$15,5,FALSE)&gt;3,HLOOKUP($A354,'Z-scores'!$C$2:$RO$15,5,FALSE)&lt;-3),"",'Total-corrected counts'!G354),"")</f>
        <v/>
      </c>
      <c r="H354" s="14" t="str">
        <f>IFERROR(IF(OR(HLOOKUP($A354,'Z-scores'!$C$2:$RO$15,6,FALSE)&gt;3,HLOOKUP($A354,'Z-scores'!$C$2:$RO$15,6,FALSE)&lt;-3),"",'Total-corrected counts'!H354),"")</f>
        <v/>
      </c>
      <c r="I354" s="14" t="str">
        <f>IFERROR(IF(OR(HLOOKUP($A354,'Z-scores'!$C$2:$RO$15,7,FALSE)&gt;3,HLOOKUP($A354,'Z-scores'!$C$2:$RO$15,7,FALSE)&lt;-3),"",'Total-corrected counts'!I354),"")</f>
        <v/>
      </c>
      <c r="J354" s="14" t="str">
        <f>IFERROR(IF(OR(HLOOKUP($A354,'Z-scores'!$C$2:$RO$15,8,FALSE)&gt;3,HLOOKUP($A354,'Z-scores'!$C$2:$RO$15,8,FALSE)&lt;-3),"",'Total-corrected counts'!J354),"")</f>
        <v/>
      </c>
      <c r="K354" s="14" t="str">
        <f>IFERROR(IF(OR(HLOOKUP($A354,'Z-scores'!$C$2:$RO$15,9,FALSE)&gt;3,HLOOKUP($A354,'Z-scores'!$C$2:$RO$15,9,FALSE)&lt;-3),"",'Total-corrected counts'!K354),"")</f>
        <v/>
      </c>
      <c r="L354" s="14" t="str">
        <f>IFERROR(IF(OR(HLOOKUP($A354,'Z-scores'!$C$2:$RO$15,10,FALSE)&gt;3,HLOOKUP($A354,'Z-scores'!$C$2:$RO$15,10,FALSE)&lt;-3),"",'Total-corrected counts'!L354),"")</f>
        <v/>
      </c>
      <c r="M354" s="14" t="str">
        <f>IFERROR(IF(OR(HLOOKUP($A354,'Z-scores'!$C$2:$RO$15,11,FALSE)&gt;3,HLOOKUP($A354,'Z-scores'!$C$2:$RO$15,11,FALSE)&lt;-3),"",'Total-corrected counts'!M354),"")</f>
        <v/>
      </c>
      <c r="N354" s="14" t="str">
        <f>IFERROR(IF(OR(HLOOKUP($A354,'Z-scores'!$C$2:$RO$15,12,FALSE)&gt;3,HLOOKUP($A354,'Z-scores'!$C$2:$RO$15,12,FALSE)&lt;-3),"",'Total-corrected counts'!N354),"")</f>
        <v/>
      </c>
      <c r="O354" s="14" t="str">
        <f>IFERROR(IF(OR(HLOOKUP($A354,'Z-scores'!$C$2:$RO$15,13,FALSE)&gt;3,HLOOKUP($A354,'Z-scores'!$C$2:$RO$15,13,FALSE)&lt;-3),"",'Total-corrected counts'!O354),"")</f>
        <v/>
      </c>
      <c r="P354" s="14" t="str">
        <f>IFERROR(IF(OR(HLOOKUP($A354,'Z-scores'!$C$2:$RO$15,14,FALSE)&gt;3,HLOOKUP($A354,'Z-scores'!$C$2:$RO$15,14,FALSE)&lt;-3),"",'Total-corrected counts'!P354),"")</f>
        <v/>
      </c>
      <c r="Q354">
        <f t="shared" si="20"/>
        <v>1</v>
      </c>
      <c r="R354">
        <f>SUMIFS(Tabel132[Cluster],Tabel132[ID],'Total-corrected counts Z&lt;3'!A354)</f>
        <v>10</v>
      </c>
      <c r="S354" t="str">
        <f t="shared" si="21"/>
        <v/>
      </c>
      <c r="T354" t="str">
        <f t="shared" si="22"/>
        <v/>
      </c>
      <c r="U354" t="str">
        <f t="shared" si="23"/>
        <v/>
      </c>
    </row>
    <row r="355" spans="1:21" x14ac:dyDescent="0.25">
      <c r="A355">
        <v>362</v>
      </c>
      <c r="B355" t="s">
        <v>150</v>
      </c>
      <c r="C355">
        <v>67300</v>
      </c>
      <c r="D355">
        <v>444</v>
      </c>
      <c r="E355" s="14">
        <f>IFERROR(IF(OR(HLOOKUP($A355,'Z-scores'!$C$2:$RO$15,3,FALSE)&gt;3,HLOOKUP($A355,'Z-scores'!$C$2:$RO$15,3,FALSE)&lt;-3),"",'Total-corrected counts'!E355),"")</f>
        <v>17.965171273389004</v>
      </c>
      <c r="F355" s="14">
        <f>IFERROR(IF(OR(HLOOKUP($A355,'Z-scores'!$C$2:$RO$15,4,FALSE)&gt;3,HLOOKUP($A355,'Z-scores'!$C$2:$RO$15,4,FALSE)&lt;-3),"",'Total-corrected counts'!F355),"")</f>
        <v>0.76731088228195465</v>
      </c>
      <c r="G355" s="14">
        <f>IFERROR(IF(OR(HLOOKUP($A355,'Z-scores'!$C$2:$RO$15,5,FALSE)&gt;3,HLOOKUP($A355,'Z-scores'!$C$2:$RO$15,5,FALSE)&lt;-3),"",'Total-corrected counts'!G355),"")</f>
        <v>0.41071795283886464</v>
      </c>
      <c r="H355" s="14">
        <f>IFERROR(IF(OR(HLOOKUP($A355,'Z-scores'!$C$2:$RO$15,6,FALSE)&gt;3,HLOOKUP($A355,'Z-scores'!$C$2:$RO$15,6,FALSE)&lt;-3),"",'Total-corrected counts'!H355),"")</f>
        <v>8.5683526407388158</v>
      </c>
      <c r="I355" s="14">
        <f>IFERROR(IF(OR(HLOOKUP($A355,'Z-scores'!$C$2:$RO$15,7,FALSE)&gt;3,HLOOKUP($A355,'Z-scores'!$C$2:$RO$15,7,FALSE)&lt;-3),"",'Total-corrected counts'!I355),"")</f>
        <v>12.093746879480449</v>
      </c>
      <c r="J355" s="14">
        <f>IFERROR(IF(OR(HLOOKUP($A355,'Z-scores'!$C$2:$RO$15,8,FALSE)&gt;3,HLOOKUP($A355,'Z-scores'!$C$2:$RO$15,8,FALSE)&lt;-3),"",'Total-corrected counts'!J355),"")</f>
        <v>1.412097986565517</v>
      </c>
      <c r="K355" s="14">
        <f>IFERROR(IF(OR(HLOOKUP($A355,'Z-scores'!$C$2:$RO$15,9,FALSE)&gt;3,HLOOKUP($A355,'Z-scores'!$C$2:$RO$15,9,FALSE)&lt;-3),"",'Total-corrected counts'!K355),"")</f>
        <v>27.969222554494078</v>
      </c>
      <c r="L355" s="14">
        <f>IFERROR(IF(OR(HLOOKUP($A355,'Z-scores'!$C$2:$RO$15,10,FALSE)&gt;3,HLOOKUP($A355,'Z-scores'!$C$2:$RO$15,10,FALSE)&lt;-3),"",'Total-corrected counts'!L355),"")</f>
        <v>0.66512813794354475</v>
      </c>
      <c r="M355" s="14">
        <f>IFERROR(IF(OR(HLOOKUP($A355,'Z-scores'!$C$2:$RO$15,11,FALSE)&gt;3,HLOOKUP($A355,'Z-scores'!$C$2:$RO$15,11,FALSE)&lt;-3),"",'Total-corrected counts'!M355),"")</f>
        <v>0.83820754427678024</v>
      </c>
      <c r="N355" s="14">
        <f>IFERROR(IF(OR(HLOOKUP($A355,'Z-scores'!$C$2:$RO$15,12,FALSE)&gt;3,HLOOKUP($A355,'Z-scores'!$C$2:$RO$15,12,FALSE)&lt;-3),"",'Total-corrected counts'!N355),"")</f>
        <v>15.068855706101818</v>
      </c>
      <c r="O355" s="14">
        <f>IFERROR(IF(OR(HLOOKUP($A355,'Z-scores'!$C$2:$RO$15,13,FALSE)&gt;3,HLOOKUP($A355,'Z-scores'!$C$2:$RO$15,13,FALSE)&lt;-3),"",'Total-corrected counts'!O355),"")</f>
        <v>2.9732454803385937</v>
      </c>
      <c r="P355" s="14">
        <f>IFERROR(IF(OR(HLOOKUP($A355,'Z-scores'!$C$2:$RO$15,14,FALSE)&gt;3,HLOOKUP($A355,'Z-scores'!$C$2:$RO$15,14,FALSE)&lt;-3),"",'Total-corrected counts'!P355),"")</f>
        <v>13.962839888516021</v>
      </c>
      <c r="Q355">
        <f t="shared" si="20"/>
        <v>1</v>
      </c>
      <c r="R355">
        <f>SUMIFS(Tabel132[Cluster],Tabel132[ID],'Total-corrected counts Z&lt;3'!A355)</f>
        <v>80</v>
      </c>
      <c r="S355">
        <f t="shared" si="21"/>
        <v>0.56887170693677536</v>
      </c>
      <c r="T355">
        <f t="shared" si="22"/>
        <v>9.8838028813983829</v>
      </c>
      <c r="U355">
        <f t="shared" si="23"/>
        <v>6.7016553514353516</v>
      </c>
    </row>
    <row r="356" spans="1:21" x14ac:dyDescent="0.25">
      <c r="A356">
        <v>363</v>
      </c>
      <c r="B356" t="s">
        <v>151</v>
      </c>
      <c r="C356">
        <v>20500</v>
      </c>
      <c r="D356">
        <v>972</v>
      </c>
      <c r="E356" s="14">
        <f>IFERROR(IF(OR(HLOOKUP($A356,'Z-scores'!$C$2:$RO$15,3,FALSE)&gt;3,HLOOKUP($A356,'Z-scores'!$C$2:$RO$15,3,FALSE)&lt;-3),"",'Total-corrected counts'!E356),"")</f>
        <v>0.61588232696611711</v>
      </c>
      <c r="F356" s="14">
        <f>IFERROR(IF(OR(HLOOKUP($A356,'Z-scores'!$C$2:$RO$15,4,FALSE)&gt;3,HLOOKUP($A356,'Z-scores'!$C$2:$RO$15,4,FALSE)&lt;-3),"",'Total-corrected counts'!F356),"")</f>
        <v>29.074106885010792</v>
      </c>
      <c r="G356" s="14">
        <f>IFERROR(IF(OR(HLOOKUP($A356,'Z-scores'!$C$2:$RO$15,5,FALSE)&gt;3,HLOOKUP($A356,'Z-scores'!$C$2:$RO$15,5,FALSE)&lt;-3),"",'Total-corrected counts'!G356),"")</f>
        <v>3.232171715818891</v>
      </c>
      <c r="H356" s="14">
        <f>IFERROR(IF(OR(HLOOKUP($A356,'Z-scores'!$C$2:$RO$15,6,FALSE)&gt;3,HLOOKUP($A356,'Z-scores'!$C$2:$RO$15,6,FALSE)&lt;-3),"",'Total-corrected counts'!H356),"")</f>
        <v>1.6938328461656431</v>
      </c>
      <c r="I356" s="14">
        <f>IFERROR(IF(OR(HLOOKUP($A356,'Z-scores'!$C$2:$RO$15,7,FALSE)&gt;3,HLOOKUP($A356,'Z-scores'!$C$2:$RO$15,7,FALSE)&lt;-3),"",'Total-corrected counts'!I356),"")</f>
        <v>1.8738527275035965</v>
      </c>
      <c r="J356" s="14">
        <f>IFERROR(IF(OR(HLOOKUP($A356,'Z-scores'!$C$2:$RO$15,8,FALSE)&gt;3,HLOOKUP($A356,'Z-scores'!$C$2:$RO$15,8,FALSE)&lt;-3),"",'Total-corrected counts'!J356),"")</f>
        <v>4.4100906349661528</v>
      </c>
      <c r="K356" s="14">
        <f>IFERROR(IF(OR(HLOOKUP($A356,'Z-scores'!$C$2:$RO$15,9,FALSE)&gt;3,HLOOKUP($A356,'Z-scores'!$C$2:$RO$15,9,FALSE)&lt;-3),"",'Total-corrected counts'!K356),"")</f>
        <v>2.8251739954034422E-2</v>
      </c>
      <c r="L356" s="14">
        <f>IFERROR(IF(OR(HLOOKUP($A356,'Z-scores'!$C$2:$RO$15,10,FALSE)&gt;3,HLOOKUP($A356,'Z-scores'!$C$2:$RO$15,10,FALSE)&lt;-3),"",'Total-corrected counts'!L356),"")</f>
        <v>4.1923228088562823</v>
      </c>
      <c r="M356" s="14">
        <f>IFERROR(IF(OR(HLOOKUP($A356,'Z-scores'!$C$2:$RO$15,11,FALSE)&gt;3,HLOOKUP($A356,'Z-scores'!$C$2:$RO$15,11,FALSE)&lt;-3),"",'Total-corrected counts'!M356),"")</f>
        <v>2.3510699412641394</v>
      </c>
      <c r="N356" s="14">
        <f>IFERROR(IF(OR(HLOOKUP($A356,'Z-scores'!$C$2:$RO$15,12,FALSE)&gt;3,HLOOKUP($A356,'Z-scores'!$C$2:$RO$15,12,FALSE)&lt;-3),"",'Total-corrected counts'!N356),"")</f>
        <v>22.120909424651455</v>
      </c>
      <c r="O356" s="14">
        <f>IFERROR(IF(OR(HLOOKUP($A356,'Z-scores'!$C$2:$RO$15,13,FALSE)&gt;3,HLOOKUP($A356,'Z-scores'!$C$2:$RO$15,13,FALSE)&lt;-3),"",'Total-corrected counts'!O356),"")</f>
        <v>0.88165638849157024</v>
      </c>
      <c r="P356" s="14">
        <f>IFERROR(IF(OR(HLOOKUP($A356,'Z-scores'!$C$2:$RO$15,14,FALSE)&gt;3,HLOOKUP($A356,'Z-scores'!$C$2:$RO$15,14,FALSE)&lt;-3),"",'Total-corrected counts'!P356),"")</f>
        <v>5.6963282835003346</v>
      </c>
      <c r="Q356">
        <f t="shared" si="20"/>
        <v>1</v>
      </c>
      <c r="R356">
        <f>SUMIFS(Tabel132[Cluster],Tabel132[ID],'Total-corrected counts Z&lt;3'!A356)</f>
        <v>25</v>
      </c>
      <c r="S356">
        <f t="shared" si="21"/>
        <v>0.83662006068424066</v>
      </c>
      <c r="T356">
        <f t="shared" si="22"/>
        <v>5.8468841251978896</v>
      </c>
      <c r="U356">
        <f t="shared" si="23"/>
        <v>7.0484573693527564</v>
      </c>
    </row>
    <row r="357" spans="1:21" x14ac:dyDescent="0.25">
      <c r="A357">
        <v>364</v>
      </c>
      <c r="B357" t="s">
        <v>152</v>
      </c>
      <c r="C357">
        <v>77700</v>
      </c>
      <c r="D357">
        <v>290</v>
      </c>
      <c r="E357" s="14">
        <f>IFERROR(IF(OR(HLOOKUP($A357,'Z-scores'!$C$2:$RO$15,3,FALSE)&gt;3,HLOOKUP($A357,'Z-scores'!$C$2:$RO$15,3,FALSE)&lt;-3),"",'Total-corrected counts'!E357),"")</f>
        <v>0.80180906718230349</v>
      </c>
      <c r="F357" s="14">
        <f>IFERROR(IF(OR(HLOOKUP($A357,'Z-scores'!$C$2:$RO$15,4,FALSE)&gt;3,HLOOKUP($A357,'Z-scores'!$C$2:$RO$15,4,FALSE)&lt;-3),"",'Total-corrected counts'!F357),"")</f>
        <v>6.9755534752904969E-2</v>
      </c>
      <c r="G357" s="14">
        <f>IFERROR(IF(OR(HLOOKUP($A357,'Z-scores'!$C$2:$RO$15,5,FALSE)&gt;3,HLOOKUP($A357,'Z-scores'!$C$2:$RO$15,5,FALSE)&lt;-3),"",'Total-corrected counts'!G357),"")</f>
        <v>0.23214492986544522</v>
      </c>
      <c r="H357" s="14">
        <f>IFERROR(IF(OR(HLOOKUP($A357,'Z-scores'!$C$2:$RO$15,6,FALSE)&gt;3,HLOOKUP($A357,'Z-scores'!$C$2:$RO$15,6,FALSE)&lt;-3),"",'Total-corrected counts'!H357),"")</f>
        <v>3.0748407072286228</v>
      </c>
      <c r="I357" s="14">
        <f>IFERROR(IF(OR(HLOOKUP($A357,'Z-scores'!$C$2:$RO$15,7,FALSE)&gt;3,HLOOKUP($A357,'Z-scores'!$C$2:$RO$15,7,FALSE)&lt;-3),"",'Total-corrected counts'!I357),"")</f>
        <v>0.51777509575757275</v>
      </c>
      <c r="J357" s="14">
        <f>IFERROR(IF(OR(HLOOKUP($A357,'Z-scores'!$C$2:$RO$15,8,FALSE)&gt;3,HLOOKUP($A357,'Z-scores'!$C$2:$RO$15,8,FALSE)&lt;-3),"",'Total-corrected counts'!J357),"")</f>
        <v>0.23897042849570288</v>
      </c>
      <c r="K357" s="14">
        <f>IFERROR(IF(OR(HLOOKUP($A357,'Z-scores'!$C$2:$RO$15,9,FALSE)&gt;3,HLOOKUP($A357,'Z-scores'!$C$2:$RO$15,9,FALSE)&lt;-3),"",'Total-corrected counts'!K357),"")</f>
        <v>1.8787407069432887</v>
      </c>
      <c r="L357" s="14">
        <f>IFERROR(IF(OR(HLOOKUP($A357,'Z-scores'!$C$2:$RO$15,10,FALSE)&gt;3,HLOOKUP($A357,'Z-scores'!$C$2:$RO$15,10,FALSE)&lt;-3),"",'Total-corrected counts'!L357),"")</f>
        <v>0.42326336050952845</v>
      </c>
      <c r="M357" s="14">
        <f>IFERROR(IF(OR(HLOOKUP($A357,'Z-scores'!$C$2:$RO$15,11,FALSE)&gt;3,HLOOKUP($A357,'Z-scores'!$C$2:$RO$15,11,FALSE)&lt;-3),"",'Total-corrected counts'!M357),"")</f>
        <v>0.34754946957817717</v>
      </c>
      <c r="N357" s="14">
        <f>IFERROR(IF(OR(HLOOKUP($A357,'Z-scores'!$C$2:$RO$15,12,FALSE)&gt;3,HLOOKUP($A357,'Z-scores'!$C$2:$RO$15,12,FALSE)&lt;-3),"",'Total-corrected counts'!N357),"")</f>
        <v>3.5345644545757238</v>
      </c>
      <c r="O357" s="14">
        <f>IFERROR(IF(OR(HLOOKUP($A357,'Z-scores'!$C$2:$RO$15,13,FALSE)&gt;3,HLOOKUP($A357,'Z-scores'!$C$2:$RO$15,13,FALSE)&lt;-3),"",'Total-corrected counts'!O357),"")</f>
        <v>0.24386240532745562</v>
      </c>
      <c r="P357" s="14">
        <f>IFERROR(IF(OR(HLOOKUP($A357,'Z-scores'!$C$2:$RO$15,14,FALSE)&gt;3,HLOOKUP($A357,'Z-scores'!$C$2:$RO$15,14,FALSE)&lt;-3),"",'Total-corrected counts'!P357),"")</f>
        <v>0.51039101420162991</v>
      </c>
      <c r="Q357">
        <f t="shared" si="20"/>
        <v>1</v>
      </c>
      <c r="R357">
        <f>SUMIFS(Tabel132[Cluster],Tabel132[ID],'Total-corrected counts Z&lt;3'!A357)</f>
        <v>85</v>
      </c>
      <c r="S357">
        <f t="shared" si="21"/>
        <v>0.95875794013366833</v>
      </c>
      <c r="T357">
        <f t="shared" si="22"/>
        <v>0.97343378146083437</v>
      </c>
      <c r="U357">
        <f t="shared" si="23"/>
        <v>1.0119261408385032</v>
      </c>
    </row>
    <row r="358" spans="1:21" x14ac:dyDescent="0.25">
      <c r="A358">
        <v>365</v>
      </c>
      <c r="B358" t="s">
        <v>713</v>
      </c>
      <c r="C358">
        <v>108400</v>
      </c>
      <c r="D358">
        <v>896</v>
      </c>
      <c r="E358" s="14" t="str">
        <f>IFERROR(IF(OR(HLOOKUP($A358,'Z-scores'!$C$2:$RO$15,3,FALSE)&gt;3,HLOOKUP($A358,'Z-scores'!$C$2:$RO$15,3,FALSE)&lt;-3),"",'Total-corrected counts'!E358),"")</f>
        <v/>
      </c>
      <c r="F358" s="14" t="str">
        <f>IFERROR(IF(OR(HLOOKUP($A358,'Z-scores'!$C$2:$RO$15,4,FALSE)&gt;3,HLOOKUP($A358,'Z-scores'!$C$2:$RO$15,4,FALSE)&lt;-3),"",'Total-corrected counts'!F358),"")</f>
        <v/>
      </c>
      <c r="G358" s="14" t="str">
        <f>IFERROR(IF(OR(HLOOKUP($A358,'Z-scores'!$C$2:$RO$15,5,FALSE)&gt;3,HLOOKUP($A358,'Z-scores'!$C$2:$RO$15,5,FALSE)&lt;-3),"",'Total-corrected counts'!G358),"")</f>
        <v/>
      </c>
      <c r="H358" s="14" t="str">
        <f>IFERROR(IF(OR(HLOOKUP($A358,'Z-scores'!$C$2:$RO$15,6,FALSE)&gt;3,HLOOKUP($A358,'Z-scores'!$C$2:$RO$15,6,FALSE)&lt;-3),"",'Total-corrected counts'!H358),"")</f>
        <v/>
      </c>
      <c r="I358" s="14" t="str">
        <f>IFERROR(IF(OR(HLOOKUP($A358,'Z-scores'!$C$2:$RO$15,7,FALSE)&gt;3,HLOOKUP($A358,'Z-scores'!$C$2:$RO$15,7,FALSE)&lt;-3),"",'Total-corrected counts'!I358),"")</f>
        <v/>
      </c>
      <c r="J358" s="14" t="str">
        <f>IFERROR(IF(OR(HLOOKUP($A358,'Z-scores'!$C$2:$RO$15,8,FALSE)&gt;3,HLOOKUP($A358,'Z-scores'!$C$2:$RO$15,8,FALSE)&lt;-3),"",'Total-corrected counts'!J358),"")</f>
        <v/>
      </c>
      <c r="K358" s="14" t="str">
        <f>IFERROR(IF(OR(HLOOKUP($A358,'Z-scores'!$C$2:$RO$15,9,FALSE)&gt;3,HLOOKUP($A358,'Z-scores'!$C$2:$RO$15,9,FALSE)&lt;-3),"",'Total-corrected counts'!K358),"")</f>
        <v/>
      </c>
      <c r="L358" s="14" t="str">
        <f>IFERROR(IF(OR(HLOOKUP($A358,'Z-scores'!$C$2:$RO$15,10,FALSE)&gt;3,HLOOKUP($A358,'Z-scores'!$C$2:$RO$15,10,FALSE)&lt;-3),"",'Total-corrected counts'!L358),"")</f>
        <v/>
      </c>
      <c r="M358" s="14" t="str">
        <f>IFERROR(IF(OR(HLOOKUP($A358,'Z-scores'!$C$2:$RO$15,11,FALSE)&gt;3,HLOOKUP($A358,'Z-scores'!$C$2:$RO$15,11,FALSE)&lt;-3),"",'Total-corrected counts'!M358),"")</f>
        <v/>
      </c>
      <c r="N358" s="14" t="str">
        <f>IFERROR(IF(OR(HLOOKUP($A358,'Z-scores'!$C$2:$RO$15,12,FALSE)&gt;3,HLOOKUP($A358,'Z-scores'!$C$2:$RO$15,12,FALSE)&lt;-3),"",'Total-corrected counts'!N358),"")</f>
        <v/>
      </c>
      <c r="O358" s="14" t="str">
        <f>IFERROR(IF(OR(HLOOKUP($A358,'Z-scores'!$C$2:$RO$15,13,FALSE)&gt;3,HLOOKUP($A358,'Z-scores'!$C$2:$RO$15,13,FALSE)&lt;-3),"",'Total-corrected counts'!O358),"")</f>
        <v/>
      </c>
      <c r="P358" s="14" t="str">
        <f>IFERROR(IF(OR(HLOOKUP($A358,'Z-scores'!$C$2:$RO$15,14,FALSE)&gt;3,HLOOKUP($A358,'Z-scores'!$C$2:$RO$15,14,FALSE)&lt;-3),"",'Total-corrected counts'!P358),"")</f>
        <v/>
      </c>
      <c r="Q358">
        <f t="shared" si="20"/>
        <v>1</v>
      </c>
      <c r="R358">
        <f>SUMIFS(Tabel132[Cluster],Tabel132[ID],'Total-corrected counts Z&lt;3'!A358)</f>
        <v>0</v>
      </c>
      <c r="S358" t="str">
        <f t="shared" si="21"/>
        <v/>
      </c>
      <c r="T358" t="str">
        <f t="shared" si="22"/>
        <v/>
      </c>
      <c r="U358" t="str">
        <f t="shared" si="23"/>
        <v/>
      </c>
    </row>
    <row r="359" spans="1:21" x14ac:dyDescent="0.25">
      <c r="A359">
        <v>366</v>
      </c>
      <c r="B359" t="s">
        <v>153</v>
      </c>
      <c r="C359">
        <v>67700</v>
      </c>
      <c r="D359">
        <v>444</v>
      </c>
      <c r="E359" s="14">
        <f>IFERROR(IF(OR(HLOOKUP($A359,'Z-scores'!$C$2:$RO$15,3,FALSE)&gt;3,HLOOKUP($A359,'Z-scores'!$C$2:$RO$15,3,FALSE)&lt;-3),"",'Total-corrected counts'!E359),"")</f>
        <v>1.1620421263511644</v>
      </c>
      <c r="F359" s="14">
        <f>IFERROR(IF(OR(HLOOKUP($A359,'Z-scores'!$C$2:$RO$15,4,FALSE)&gt;3,HLOOKUP($A359,'Z-scores'!$C$2:$RO$15,4,FALSE)&lt;-3),"",'Total-corrected counts'!F359),"")</f>
        <v>0</v>
      </c>
      <c r="G359" s="14">
        <f>IFERROR(IF(OR(HLOOKUP($A359,'Z-scores'!$C$2:$RO$15,5,FALSE)&gt;3,HLOOKUP($A359,'Z-scores'!$C$2:$RO$15,5,FALSE)&lt;-3),"",'Total-corrected counts'!G359),"")</f>
        <v>0.48214716202823238</v>
      </c>
      <c r="H359" s="14">
        <f>IFERROR(IF(OR(HLOOKUP($A359,'Z-scores'!$C$2:$RO$15,6,FALSE)&gt;3,HLOOKUP($A359,'Z-scores'!$C$2:$RO$15,6,FALSE)&lt;-3),"",'Total-corrected counts'!H359),"")</f>
        <v>1.8311706445033979</v>
      </c>
      <c r="I359" s="14">
        <f>IFERROR(IF(OR(HLOOKUP($A359,'Z-scores'!$C$2:$RO$15,7,FALSE)&gt;3,HLOOKUP($A359,'Z-scores'!$C$2:$RO$15,7,FALSE)&lt;-3),"",'Total-corrected counts'!I359),"")</f>
        <v>1.6026372011543919</v>
      </c>
      <c r="J359" s="14">
        <f>IFERROR(IF(OR(HLOOKUP($A359,'Z-scores'!$C$2:$RO$15,8,FALSE)&gt;3,HLOOKUP($A359,'Z-scores'!$C$2:$RO$15,8,FALSE)&lt;-3),"",'Total-corrected counts'!J359),"")</f>
        <v>0.39104251935660467</v>
      </c>
      <c r="K359" s="14">
        <f>IFERROR(IF(OR(HLOOKUP($A359,'Z-scores'!$C$2:$RO$15,9,FALSE)&gt;3,HLOOKUP($A359,'Z-scores'!$C$2:$RO$15,9,FALSE)&lt;-3),"",'Total-corrected counts'!K359),"")</f>
        <v>9.8881089839120459E-2</v>
      </c>
      <c r="L359" s="14">
        <f>IFERROR(IF(OR(HLOOKUP($A359,'Z-scores'!$C$2:$RO$15,10,FALSE)&gt;3,HLOOKUP($A359,'Z-scores'!$C$2:$RO$15,10,FALSE)&lt;-3),"",'Total-corrected counts'!L359),"")</f>
        <v>8.0621592478005419E-2</v>
      </c>
      <c r="M359" s="14">
        <f>IFERROR(IF(OR(HLOOKUP($A359,'Z-scores'!$C$2:$RO$15,11,FALSE)&gt;3,HLOOKUP($A359,'Z-scores'!$C$2:$RO$15,11,FALSE)&lt;-3),"",'Total-corrected counts'!M359),"")</f>
        <v>0.77687528493945479</v>
      </c>
      <c r="N359" s="14">
        <f>IFERROR(IF(OR(HLOOKUP($A359,'Z-scores'!$C$2:$RO$15,12,FALSE)&gt;3,HLOOKUP($A359,'Z-scores'!$C$2:$RO$15,12,FALSE)&lt;-3),"",'Total-corrected counts'!N359),"")</f>
        <v>1.8099702037923997</v>
      </c>
      <c r="O359" s="14">
        <f>IFERROR(IF(OR(HLOOKUP($A359,'Z-scores'!$C$2:$RO$15,13,FALSE)&gt;3,HLOOKUP($A359,'Z-scores'!$C$2:$RO$15,13,FALSE)&lt;-3),"",'Total-corrected counts'!O359),"")</f>
        <v>0.71282856941871642</v>
      </c>
      <c r="P359" s="14">
        <f>IFERROR(IF(OR(HLOOKUP($A359,'Z-scores'!$C$2:$RO$15,14,FALSE)&gt;3,HLOOKUP($A359,'Z-scores'!$C$2:$RO$15,14,FALSE)&lt;-3),"",'Total-corrected counts'!P359),"")</f>
        <v>0</v>
      </c>
      <c r="Q359">
        <f t="shared" si="20"/>
        <v>1</v>
      </c>
      <c r="R359">
        <f>SUMIFS(Tabel132[Cluster],Tabel132[ID],'Total-corrected counts Z&lt;3'!A359)</f>
        <v>80</v>
      </c>
      <c r="S359">
        <f t="shared" si="21"/>
        <v>0.7861075010913483</v>
      </c>
      <c r="T359">
        <f t="shared" si="22"/>
        <v>0.79541724903327304</v>
      </c>
      <c r="U359">
        <f t="shared" si="23"/>
        <v>0.67605913012571528</v>
      </c>
    </row>
    <row r="360" spans="1:21" x14ac:dyDescent="0.25">
      <c r="A360">
        <v>367</v>
      </c>
      <c r="B360" t="s">
        <v>714</v>
      </c>
      <c r="C360">
        <v>54000</v>
      </c>
      <c r="D360">
        <v>351</v>
      </c>
      <c r="E360" s="14" t="str">
        <f>IFERROR(IF(OR(HLOOKUP($A360,'Z-scores'!$C$2:$RO$15,3,FALSE)&gt;3,HLOOKUP($A360,'Z-scores'!$C$2:$RO$15,3,FALSE)&lt;-3),"",'Total-corrected counts'!E360),"")</f>
        <v/>
      </c>
      <c r="F360" s="14" t="str">
        <f>IFERROR(IF(OR(HLOOKUP($A360,'Z-scores'!$C$2:$RO$15,4,FALSE)&gt;3,HLOOKUP($A360,'Z-scores'!$C$2:$RO$15,4,FALSE)&lt;-3),"",'Total-corrected counts'!F360),"")</f>
        <v/>
      </c>
      <c r="G360" s="14" t="str">
        <f>IFERROR(IF(OR(HLOOKUP($A360,'Z-scores'!$C$2:$RO$15,5,FALSE)&gt;3,HLOOKUP($A360,'Z-scores'!$C$2:$RO$15,5,FALSE)&lt;-3),"",'Total-corrected counts'!G360),"")</f>
        <v/>
      </c>
      <c r="H360" s="14" t="str">
        <f>IFERROR(IF(OR(HLOOKUP($A360,'Z-scores'!$C$2:$RO$15,6,FALSE)&gt;3,HLOOKUP($A360,'Z-scores'!$C$2:$RO$15,6,FALSE)&lt;-3),"",'Total-corrected counts'!H360),"")</f>
        <v/>
      </c>
      <c r="I360" s="14" t="str">
        <f>IFERROR(IF(OR(HLOOKUP($A360,'Z-scores'!$C$2:$RO$15,7,FALSE)&gt;3,HLOOKUP($A360,'Z-scores'!$C$2:$RO$15,7,FALSE)&lt;-3),"",'Total-corrected counts'!I360),"")</f>
        <v/>
      </c>
      <c r="J360" s="14" t="str">
        <f>IFERROR(IF(OR(HLOOKUP($A360,'Z-scores'!$C$2:$RO$15,8,FALSE)&gt;3,HLOOKUP($A360,'Z-scores'!$C$2:$RO$15,8,FALSE)&lt;-3),"",'Total-corrected counts'!J360),"")</f>
        <v/>
      </c>
      <c r="K360" s="14" t="str">
        <f>IFERROR(IF(OR(HLOOKUP($A360,'Z-scores'!$C$2:$RO$15,9,FALSE)&gt;3,HLOOKUP($A360,'Z-scores'!$C$2:$RO$15,9,FALSE)&lt;-3),"",'Total-corrected counts'!K360),"")</f>
        <v/>
      </c>
      <c r="L360" s="14" t="str">
        <f>IFERROR(IF(OR(HLOOKUP($A360,'Z-scores'!$C$2:$RO$15,10,FALSE)&gt;3,HLOOKUP($A360,'Z-scores'!$C$2:$RO$15,10,FALSE)&lt;-3),"",'Total-corrected counts'!L360),"")</f>
        <v/>
      </c>
      <c r="M360" s="14" t="str">
        <f>IFERROR(IF(OR(HLOOKUP($A360,'Z-scores'!$C$2:$RO$15,11,FALSE)&gt;3,HLOOKUP($A360,'Z-scores'!$C$2:$RO$15,11,FALSE)&lt;-3),"",'Total-corrected counts'!M360),"")</f>
        <v/>
      </c>
      <c r="N360" s="14" t="str">
        <f>IFERROR(IF(OR(HLOOKUP($A360,'Z-scores'!$C$2:$RO$15,12,FALSE)&gt;3,HLOOKUP($A360,'Z-scores'!$C$2:$RO$15,12,FALSE)&lt;-3),"",'Total-corrected counts'!N360),"")</f>
        <v/>
      </c>
      <c r="O360" s="14" t="str">
        <f>IFERROR(IF(OR(HLOOKUP($A360,'Z-scores'!$C$2:$RO$15,13,FALSE)&gt;3,HLOOKUP($A360,'Z-scores'!$C$2:$RO$15,13,FALSE)&lt;-3),"",'Total-corrected counts'!O360),"")</f>
        <v/>
      </c>
      <c r="P360" s="14" t="str">
        <f>IFERROR(IF(OR(HLOOKUP($A360,'Z-scores'!$C$2:$RO$15,14,FALSE)&gt;3,HLOOKUP($A360,'Z-scores'!$C$2:$RO$15,14,FALSE)&lt;-3),"",'Total-corrected counts'!P360),"")</f>
        <v/>
      </c>
      <c r="Q360">
        <f t="shared" si="20"/>
        <v>1</v>
      </c>
      <c r="R360">
        <f>SUMIFS(Tabel132[Cluster],Tabel132[ID],'Total-corrected counts Z&lt;3'!A360)</f>
        <v>75</v>
      </c>
      <c r="S360" t="str">
        <f t="shared" si="21"/>
        <v/>
      </c>
      <c r="T360" t="str">
        <f t="shared" si="22"/>
        <v/>
      </c>
      <c r="U360" t="str">
        <f t="shared" si="23"/>
        <v/>
      </c>
    </row>
    <row r="361" spans="1:21" x14ac:dyDescent="0.25">
      <c r="A361">
        <v>368</v>
      </c>
      <c r="B361" t="s">
        <v>154</v>
      </c>
      <c r="C361">
        <v>28900</v>
      </c>
      <c r="D361">
        <v>922</v>
      </c>
      <c r="E361" s="14">
        <f>IFERROR(IF(OR(HLOOKUP($A361,'Z-scores'!$C$2:$RO$15,3,FALSE)&gt;3,HLOOKUP($A361,'Z-scores'!$C$2:$RO$15,3,FALSE)&lt;-3),"",'Total-corrected counts'!E361),"")</f>
        <v>0.46481685054046584</v>
      </c>
      <c r="F361" s="14">
        <f>IFERROR(IF(OR(HLOOKUP($A361,'Z-scores'!$C$2:$RO$15,4,FALSE)&gt;3,HLOOKUP($A361,'Z-scores'!$C$2:$RO$15,4,FALSE)&lt;-3),"",'Total-corrected counts'!F361),"")</f>
        <v>6.9755534752904969E-2</v>
      </c>
      <c r="G361" s="14">
        <f>IFERROR(IF(OR(HLOOKUP($A361,'Z-scores'!$C$2:$RO$15,5,FALSE)&gt;3,HLOOKUP($A361,'Z-scores'!$C$2:$RO$15,5,FALSE)&lt;-3),"",'Total-corrected counts'!G361),"")</f>
        <v>0.3392887436494969</v>
      </c>
      <c r="H361" s="14">
        <f>IFERROR(IF(OR(HLOOKUP($A361,'Z-scores'!$C$2:$RO$15,6,FALSE)&gt;3,HLOOKUP($A361,'Z-scores'!$C$2:$RO$15,6,FALSE)&lt;-3),"",'Total-corrected counts'!H361),"")</f>
        <v>0.54935119335101945</v>
      </c>
      <c r="I361" s="14">
        <f>IFERROR(IF(OR(HLOOKUP($A361,'Z-scores'!$C$2:$RO$15,7,FALSE)&gt;3,HLOOKUP($A361,'Z-scores'!$C$2:$RO$15,7,FALSE)&lt;-3),"",'Total-corrected counts'!I361),"")</f>
        <v>2.0464444260894541</v>
      </c>
      <c r="J361" s="14">
        <f>IFERROR(IF(OR(HLOOKUP($A361,'Z-scores'!$C$2:$RO$15,8,FALSE)&gt;3,HLOOKUP($A361,'Z-scores'!$C$2:$RO$15,8,FALSE)&lt;-3),"",'Total-corrected counts'!J361),"")</f>
        <v>0.76036045430450916</v>
      </c>
      <c r="K361" s="14">
        <f>IFERROR(IF(OR(HLOOKUP($A361,'Z-scores'!$C$2:$RO$15,9,FALSE)&gt;3,HLOOKUP($A361,'Z-scores'!$C$2:$RO$15,9,FALSE)&lt;-3),"",'Total-corrected counts'!K361),"")</f>
        <v>1.285454167908566</v>
      </c>
      <c r="L361" s="14">
        <f>IFERROR(IF(OR(HLOOKUP($A361,'Z-scores'!$C$2:$RO$15,10,FALSE)&gt;3,HLOOKUP($A361,'Z-scores'!$C$2:$RO$15,10,FALSE)&lt;-3),"",'Total-corrected counts'!L361),"")</f>
        <v>0.18139858307551221</v>
      </c>
      <c r="M361" s="14">
        <f>IFERROR(IF(OR(HLOOKUP($A361,'Z-scores'!$C$2:$RO$15,11,FALSE)&gt;3,HLOOKUP($A361,'Z-scores'!$C$2:$RO$15,11,FALSE)&lt;-3),"",'Total-corrected counts'!M361),"")</f>
        <v>0.81776345783100512</v>
      </c>
      <c r="N361" s="14">
        <f>IFERROR(IF(OR(HLOOKUP($A361,'Z-scores'!$C$2:$RO$15,12,FALSE)&gt;3,HLOOKUP($A361,'Z-scores'!$C$2:$RO$15,12,FALSE)&lt;-3),"",'Total-corrected counts'!N361),"")</f>
        <v>1.7502070366860472</v>
      </c>
      <c r="O361" s="14">
        <f>IFERROR(IF(OR(HLOOKUP($A361,'Z-scores'!$C$2:$RO$15,13,FALSE)&gt;3,HLOOKUP($A361,'Z-scores'!$C$2:$RO$15,13,FALSE)&lt;-3),"",'Total-corrected counts'!O361),"")</f>
        <v>0.56275939690951293</v>
      </c>
      <c r="P361" s="14">
        <f>IFERROR(IF(OR(HLOOKUP($A361,'Z-scores'!$C$2:$RO$15,14,FALSE)&gt;3,HLOOKUP($A361,'Z-scores'!$C$2:$RO$15,14,FALSE)&lt;-3),"",'Total-corrected counts'!P361),"")</f>
        <v>1.2850916607576754</v>
      </c>
      <c r="Q361">
        <f t="shared" si="20"/>
        <v>1</v>
      </c>
      <c r="R361">
        <f>SUMIFS(Tabel132[Cluster],Tabel132[ID],'Total-corrected counts Z&lt;3'!A361)</f>
        <v>37</v>
      </c>
      <c r="S361">
        <f t="shared" si="21"/>
        <v>0.73658537072044494</v>
      </c>
      <c r="T361">
        <f t="shared" si="22"/>
        <v>0.78792448151377381</v>
      </c>
      <c r="U361">
        <f t="shared" si="23"/>
        <v>0.91944402705195061</v>
      </c>
    </row>
    <row r="362" spans="1:21" x14ac:dyDescent="0.25">
      <c r="A362">
        <v>369</v>
      </c>
      <c r="B362" t="s">
        <v>715</v>
      </c>
      <c r="C362">
        <v>6300</v>
      </c>
      <c r="D362">
        <v>322</v>
      </c>
      <c r="E362" s="14" t="str">
        <f>IFERROR(IF(OR(HLOOKUP($A362,'Z-scores'!$C$2:$RO$15,3,FALSE)&gt;3,HLOOKUP($A362,'Z-scores'!$C$2:$RO$15,3,FALSE)&lt;-3),"",'Total-corrected counts'!E362),"")</f>
        <v/>
      </c>
      <c r="F362" s="14" t="str">
        <f>IFERROR(IF(OR(HLOOKUP($A362,'Z-scores'!$C$2:$RO$15,4,FALSE)&gt;3,HLOOKUP($A362,'Z-scores'!$C$2:$RO$15,4,FALSE)&lt;-3),"",'Total-corrected counts'!F362),"")</f>
        <v/>
      </c>
      <c r="G362" s="14" t="str">
        <f>IFERROR(IF(OR(HLOOKUP($A362,'Z-scores'!$C$2:$RO$15,5,FALSE)&gt;3,HLOOKUP($A362,'Z-scores'!$C$2:$RO$15,5,FALSE)&lt;-3),"",'Total-corrected counts'!G362),"")</f>
        <v/>
      </c>
      <c r="H362" s="14" t="str">
        <f>IFERROR(IF(OR(HLOOKUP($A362,'Z-scores'!$C$2:$RO$15,6,FALSE)&gt;3,HLOOKUP($A362,'Z-scores'!$C$2:$RO$15,6,FALSE)&lt;-3),"",'Total-corrected counts'!H362),"")</f>
        <v/>
      </c>
      <c r="I362" s="14" t="str">
        <f>IFERROR(IF(OR(HLOOKUP($A362,'Z-scores'!$C$2:$RO$15,7,FALSE)&gt;3,HLOOKUP($A362,'Z-scores'!$C$2:$RO$15,7,FALSE)&lt;-3),"",'Total-corrected counts'!I362),"")</f>
        <v/>
      </c>
      <c r="J362" s="14" t="str">
        <f>IFERROR(IF(OR(HLOOKUP($A362,'Z-scores'!$C$2:$RO$15,8,FALSE)&gt;3,HLOOKUP($A362,'Z-scores'!$C$2:$RO$15,8,FALSE)&lt;-3),"",'Total-corrected counts'!J362),"")</f>
        <v/>
      </c>
      <c r="K362" s="14" t="str">
        <f>IFERROR(IF(OR(HLOOKUP($A362,'Z-scores'!$C$2:$RO$15,9,FALSE)&gt;3,HLOOKUP($A362,'Z-scores'!$C$2:$RO$15,9,FALSE)&lt;-3),"",'Total-corrected counts'!K362),"")</f>
        <v/>
      </c>
      <c r="L362" s="14" t="str">
        <f>IFERROR(IF(OR(HLOOKUP($A362,'Z-scores'!$C$2:$RO$15,10,FALSE)&gt;3,HLOOKUP($A362,'Z-scores'!$C$2:$RO$15,10,FALSE)&lt;-3),"",'Total-corrected counts'!L362),"")</f>
        <v/>
      </c>
      <c r="M362" s="14" t="str">
        <f>IFERROR(IF(OR(HLOOKUP($A362,'Z-scores'!$C$2:$RO$15,11,FALSE)&gt;3,HLOOKUP($A362,'Z-scores'!$C$2:$RO$15,11,FALSE)&lt;-3),"",'Total-corrected counts'!M362),"")</f>
        <v/>
      </c>
      <c r="N362" s="14" t="str">
        <f>IFERROR(IF(OR(HLOOKUP($A362,'Z-scores'!$C$2:$RO$15,12,FALSE)&gt;3,HLOOKUP($A362,'Z-scores'!$C$2:$RO$15,12,FALSE)&lt;-3),"",'Total-corrected counts'!N362),"")</f>
        <v/>
      </c>
      <c r="O362" s="14" t="str">
        <f>IFERROR(IF(OR(HLOOKUP($A362,'Z-scores'!$C$2:$RO$15,13,FALSE)&gt;3,HLOOKUP($A362,'Z-scores'!$C$2:$RO$15,13,FALSE)&lt;-3),"",'Total-corrected counts'!O362),"")</f>
        <v/>
      </c>
      <c r="P362" s="14" t="str">
        <f>IFERROR(IF(OR(HLOOKUP($A362,'Z-scores'!$C$2:$RO$15,14,FALSE)&gt;3,HLOOKUP($A362,'Z-scores'!$C$2:$RO$15,14,FALSE)&lt;-3),"",'Total-corrected counts'!P362),"")</f>
        <v/>
      </c>
      <c r="Q362">
        <f t="shared" si="20"/>
        <v>1</v>
      </c>
      <c r="R362">
        <f>SUMIFS(Tabel132[Cluster],Tabel132[ID],'Total-corrected counts Z&lt;3'!A362)</f>
        <v>9</v>
      </c>
      <c r="S362" t="str">
        <f t="shared" si="21"/>
        <v/>
      </c>
      <c r="T362" t="str">
        <f t="shared" si="22"/>
        <v/>
      </c>
      <c r="U362" t="str">
        <f t="shared" si="23"/>
        <v/>
      </c>
    </row>
    <row r="363" spans="1:21" x14ac:dyDescent="0.25">
      <c r="A363">
        <v>370</v>
      </c>
      <c r="B363" t="s">
        <v>716</v>
      </c>
      <c r="C363">
        <v>92200</v>
      </c>
      <c r="D363">
        <v>354</v>
      </c>
      <c r="E363" s="14" t="str">
        <f>IFERROR(IF(OR(HLOOKUP($A363,'Z-scores'!$C$2:$RO$15,3,FALSE)&gt;3,HLOOKUP($A363,'Z-scores'!$C$2:$RO$15,3,FALSE)&lt;-3),"",'Total-corrected counts'!E363),"")</f>
        <v/>
      </c>
      <c r="F363" s="14" t="str">
        <f>IFERROR(IF(OR(HLOOKUP($A363,'Z-scores'!$C$2:$RO$15,4,FALSE)&gt;3,HLOOKUP($A363,'Z-scores'!$C$2:$RO$15,4,FALSE)&lt;-3),"",'Total-corrected counts'!F363),"")</f>
        <v/>
      </c>
      <c r="G363" s="14" t="str">
        <f>IFERROR(IF(OR(HLOOKUP($A363,'Z-scores'!$C$2:$RO$15,5,FALSE)&gt;3,HLOOKUP($A363,'Z-scores'!$C$2:$RO$15,5,FALSE)&lt;-3),"",'Total-corrected counts'!G363),"")</f>
        <v/>
      </c>
      <c r="H363" s="14" t="str">
        <f>IFERROR(IF(OR(HLOOKUP($A363,'Z-scores'!$C$2:$RO$15,6,FALSE)&gt;3,HLOOKUP($A363,'Z-scores'!$C$2:$RO$15,6,FALSE)&lt;-3),"",'Total-corrected counts'!H363),"")</f>
        <v/>
      </c>
      <c r="I363" s="14" t="str">
        <f>IFERROR(IF(OR(HLOOKUP($A363,'Z-scores'!$C$2:$RO$15,7,FALSE)&gt;3,HLOOKUP($A363,'Z-scores'!$C$2:$RO$15,7,FALSE)&lt;-3),"",'Total-corrected counts'!I363),"")</f>
        <v/>
      </c>
      <c r="J363" s="14" t="str">
        <f>IFERROR(IF(OR(HLOOKUP($A363,'Z-scores'!$C$2:$RO$15,8,FALSE)&gt;3,HLOOKUP($A363,'Z-scores'!$C$2:$RO$15,8,FALSE)&lt;-3),"",'Total-corrected counts'!J363),"")</f>
        <v/>
      </c>
      <c r="K363" s="14" t="str">
        <f>IFERROR(IF(OR(HLOOKUP($A363,'Z-scores'!$C$2:$RO$15,9,FALSE)&gt;3,HLOOKUP($A363,'Z-scores'!$C$2:$RO$15,9,FALSE)&lt;-3),"",'Total-corrected counts'!K363),"")</f>
        <v/>
      </c>
      <c r="L363" s="14" t="str">
        <f>IFERROR(IF(OR(HLOOKUP($A363,'Z-scores'!$C$2:$RO$15,10,FALSE)&gt;3,HLOOKUP($A363,'Z-scores'!$C$2:$RO$15,10,FALSE)&lt;-3),"",'Total-corrected counts'!L363),"")</f>
        <v/>
      </c>
      <c r="M363" s="14" t="str">
        <f>IFERROR(IF(OR(HLOOKUP($A363,'Z-scores'!$C$2:$RO$15,11,FALSE)&gt;3,HLOOKUP($A363,'Z-scores'!$C$2:$RO$15,11,FALSE)&lt;-3),"",'Total-corrected counts'!M363),"")</f>
        <v/>
      </c>
      <c r="N363" s="14" t="str">
        <f>IFERROR(IF(OR(HLOOKUP($A363,'Z-scores'!$C$2:$RO$15,12,FALSE)&gt;3,HLOOKUP($A363,'Z-scores'!$C$2:$RO$15,12,FALSE)&lt;-3),"",'Total-corrected counts'!N363),"")</f>
        <v/>
      </c>
      <c r="O363" s="14" t="str">
        <f>IFERROR(IF(OR(HLOOKUP($A363,'Z-scores'!$C$2:$RO$15,13,FALSE)&gt;3,HLOOKUP($A363,'Z-scores'!$C$2:$RO$15,13,FALSE)&lt;-3),"",'Total-corrected counts'!O363),"")</f>
        <v/>
      </c>
      <c r="P363" s="14" t="str">
        <f>IFERROR(IF(OR(HLOOKUP($A363,'Z-scores'!$C$2:$RO$15,14,FALSE)&gt;3,HLOOKUP($A363,'Z-scores'!$C$2:$RO$15,14,FALSE)&lt;-3),"",'Total-corrected counts'!P363),"")</f>
        <v/>
      </c>
      <c r="Q363">
        <f t="shared" si="20"/>
        <v>1</v>
      </c>
      <c r="R363">
        <f>SUMIFS(Tabel132[Cluster],Tabel132[ID],'Total-corrected counts Z&lt;3'!A363)</f>
        <v>96</v>
      </c>
      <c r="S363" t="str">
        <f t="shared" si="21"/>
        <v/>
      </c>
      <c r="T363" t="str">
        <f t="shared" si="22"/>
        <v/>
      </c>
      <c r="U363" t="str">
        <f t="shared" si="23"/>
        <v/>
      </c>
    </row>
    <row r="364" spans="1:21" x14ac:dyDescent="0.25">
      <c r="A364">
        <v>371</v>
      </c>
      <c r="B364" t="s">
        <v>717</v>
      </c>
      <c r="C364">
        <v>44000</v>
      </c>
      <c r="D364">
        <v>934</v>
      </c>
      <c r="E364" s="14" t="str">
        <f>IFERROR(IF(OR(HLOOKUP($A364,'Z-scores'!$C$2:$RO$15,3,FALSE)&gt;3,HLOOKUP($A364,'Z-scores'!$C$2:$RO$15,3,FALSE)&lt;-3),"",'Total-corrected counts'!E364),"")</f>
        <v/>
      </c>
      <c r="F364" s="14" t="str">
        <f>IFERROR(IF(OR(HLOOKUP($A364,'Z-scores'!$C$2:$RO$15,4,FALSE)&gt;3,HLOOKUP($A364,'Z-scores'!$C$2:$RO$15,4,FALSE)&lt;-3),"",'Total-corrected counts'!F364),"")</f>
        <v/>
      </c>
      <c r="G364" s="14" t="str">
        <f>IFERROR(IF(OR(HLOOKUP($A364,'Z-scores'!$C$2:$RO$15,5,FALSE)&gt;3,HLOOKUP($A364,'Z-scores'!$C$2:$RO$15,5,FALSE)&lt;-3),"",'Total-corrected counts'!G364),"")</f>
        <v/>
      </c>
      <c r="H364" s="14" t="str">
        <f>IFERROR(IF(OR(HLOOKUP($A364,'Z-scores'!$C$2:$RO$15,6,FALSE)&gt;3,HLOOKUP($A364,'Z-scores'!$C$2:$RO$15,6,FALSE)&lt;-3),"",'Total-corrected counts'!H364),"")</f>
        <v/>
      </c>
      <c r="I364" s="14" t="str">
        <f>IFERROR(IF(OR(HLOOKUP($A364,'Z-scores'!$C$2:$RO$15,7,FALSE)&gt;3,HLOOKUP($A364,'Z-scores'!$C$2:$RO$15,7,FALSE)&lt;-3),"",'Total-corrected counts'!I364),"")</f>
        <v/>
      </c>
      <c r="J364" s="14" t="str">
        <f>IFERROR(IF(OR(HLOOKUP($A364,'Z-scores'!$C$2:$RO$15,8,FALSE)&gt;3,HLOOKUP($A364,'Z-scores'!$C$2:$RO$15,8,FALSE)&lt;-3),"",'Total-corrected counts'!J364),"")</f>
        <v/>
      </c>
      <c r="K364" s="14" t="str">
        <f>IFERROR(IF(OR(HLOOKUP($A364,'Z-scores'!$C$2:$RO$15,9,FALSE)&gt;3,HLOOKUP($A364,'Z-scores'!$C$2:$RO$15,9,FALSE)&lt;-3),"",'Total-corrected counts'!K364),"")</f>
        <v/>
      </c>
      <c r="L364" s="14" t="str">
        <f>IFERROR(IF(OR(HLOOKUP($A364,'Z-scores'!$C$2:$RO$15,10,FALSE)&gt;3,HLOOKUP($A364,'Z-scores'!$C$2:$RO$15,10,FALSE)&lt;-3),"",'Total-corrected counts'!L364),"")</f>
        <v/>
      </c>
      <c r="M364" s="14" t="str">
        <f>IFERROR(IF(OR(HLOOKUP($A364,'Z-scores'!$C$2:$RO$15,11,FALSE)&gt;3,HLOOKUP($A364,'Z-scores'!$C$2:$RO$15,11,FALSE)&lt;-3),"",'Total-corrected counts'!M364),"")</f>
        <v/>
      </c>
      <c r="N364" s="14" t="str">
        <f>IFERROR(IF(OR(HLOOKUP($A364,'Z-scores'!$C$2:$RO$15,12,FALSE)&gt;3,HLOOKUP($A364,'Z-scores'!$C$2:$RO$15,12,FALSE)&lt;-3),"",'Total-corrected counts'!N364),"")</f>
        <v/>
      </c>
      <c r="O364" s="14" t="str">
        <f>IFERROR(IF(OR(HLOOKUP($A364,'Z-scores'!$C$2:$RO$15,13,FALSE)&gt;3,HLOOKUP($A364,'Z-scores'!$C$2:$RO$15,13,FALSE)&lt;-3),"",'Total-corrected counts'!O364),"")</f>
        <v/>
      </c>
      <c r="P364" s="14" t="str">
        <f>IFERROR(IF(OR(HLOOKUP($A364,'Z-scores'!$C$2:$RO$15,14,FALSE)&gt;3,HLOOKUP($A364,'Z-scores'!$C$2:$RO$15,14,FALSE)&lt;-3),"",'Total-corrected counts'!P364),"")</f>
        <v/>
      </c>
      <c r="Q364">
        <f t="shared" si="20"/>
        <v>1</v>
      </c>
      <c r="R364">
        <f>SUMIFS(Tabel132[Cluster],Tabel132[ID],'Total-corrected counts Z&lt;3'!A364)</f>
        <v>56</v>
      </c>
      <c r="S364" t="str">
        <f t="shared" si="21"/>
        <v/>
      </c>
      <c r="T364" t="str">
        <f t="shared" si="22"/>
        <v/>
      </c>
      <c r="U364" t="str">
        <f t="shared" si="23"/>
        <v/>
      </c>
    </row>
    <row r="365" spans="1:21" x14ac:dyDescent="0.25">
      <c r="A365">
        <v>372</v>
      </c>
      <c r="B365" t="s">
        <v>718</v>
      </c>
      <c r="C365">
        <v>93400</v>
      </c>
      <c r="D365">
        <v>370</v>
      </c>
      <c r="E365" s="14" t="str">
        <f>IFERROR(IF(OR(HLOOKUP($A365,'Z-scores'!$C$2:$RO$15,3,FALSE)&gt;3,HLOOKUP($A365,'Z-scores'!$C$2:$RO$15,3,FALSE)&lt;-3),"",'Total-corrected counts'!E365),"")</f>
        <v/>
      </c>
      <c r="F365" s="14" t="str">
        <f>IFERROR(IF(OR(HLOOKUP($A365,'Z-scores'!$C$2:$RO$15,4,FALSE)&gt;3,HLOOKUP($A365,'Z-scores'!$C$2:$RO$15,4,FALSE)&lt;-3),"",'Total-corrected counts'!F365),"")</f>
        <v/>
      </c>
      <c r="G365" s="14" t="str">
        <f>IFERROR(IF(OR(HLOOKUP($A365,'Z-scores'!$C$2:$RO$15,5,FALSE)&gt;3,HLOOKUP($A365,'Z-scores'!$C$2:$RO$15,5,FALSE)&lt;-3),"",'Total-corrected counts'!G365),"")</f>
        <v/>
      </c>
      <c r="H365" s="14" t="str">
        <f>IFERROR(IF(OR(HLOOKUP($A365,'Z-scores'!$C$2:$RO$15,6,FALSE)&gt;3,HLOOKUP($A365,'Z-scores'!$C$2:$RO$15,6,FALSE)&lt;-3),"",'Total-corrected counts'!H365),"")</f>
        <v/>
      </c>
      <c r="I365" s="14" t="str">
        <f>IFERROR(IF(OR(HLOOKUP($A365,'Z-scores'!$C$2:$RO$15,7,FALSE)&gt;3,HLOOKUP($A365,'Z-scores'!$C$2:$RO$15,7,FALSE)&lt;-3),"",'Total-corrected counts'!I365),"")</f>
        <v/>
      </c>
      <c r="J365" s="14" t="str">
        <f>IFERROR(IF(OR(HLOOKUP($A365,'Z-scores'!$C$2:$RO$15,8,FALSE)&gt;3,HLOOKUP($A365,'Z-scores'!$C$2:$RO$15,8,FALSE)&lt;-3),"",'Total-corrected counts'!J365),"")</f>
        <v/>
      </c>
      <c r="K365" s="14" t="str">
        <f>IFERROR(IF(OR(HLOOKUP($A365,'Z-scores'!$C$2:$RO$15,9,FALSE)&gt;3,HLOOKUP($A365,'Z-scores'!$C$2:$RO$15,9,FALSE)&lt;-3),"",'Total-corrected counts'!K365),"")</f>
        <v/>
      </c>
      <c r="L365" s="14" t="str">
        <f>IFERROR(IF(OR(HLOOKUP($A365,'Z-scores'!$C$2:$RO$15,10,FALSE)&gt;3,HLOOKUP($A365,'Z-scores'!$C$2:$RO$15,10,FALSE)&lt;-3),"",'Total-corrected counts'!L365),"")</f>
        <v/>
      </c>
      <c r="M365" s="14" t="str">
        <f>IFERROR(IF(OR(HLOOKUP($A365,'Z-scores'!$C$2:$RO$15,11,FALSE)&gt;3,HLOOKUP($A365,'Z-scores'!$C$2:$RO$15,11,FALSE)&lt;-3),"",'Total-corrected counts'!M365),"")</f>
        <v/>
      </c>
      <c r="N365" s="14" t="str">
        <f>IFERROR(IF(OR(HLOOKUP($A365,'Z-scores'!$C$2:$RO$15,12,FALSE)&gt;3,HLOOKUP($A365,'Z-scores'!$C$2:$RO$15,12,FALSE)&lt;-3),"",'Total-corrected counts'!N365),"")</f>
        <v/>
      </c>
      <c r="O365" s="14" t="str">
        <f>IFERROR(IF(OR(HLOOKUP($A365,'Z-scores'!$C$2:$RO$15,13,FALSE)&gt;3,HLOOKUP($A365,'Z-scores'!$C$2:$RO$15,13,FALSE)&lt;-3),"",'Total-corrected counts'!O365),"")</f>
        <v/>
      </c>
      <c r="P365" s="14" t="str">
        <f>IFERROR(IF(OR(HLOOKUP($A365,'Z-scores'!$C$2:$RO$15,14,FALSE)&gt;3,HLOOKUP($A365,'Z-scores'!$C$2:$RO$15,14,FALSE)&lt;-3),"",'Total-corrected counts'!P365),"")</f>
        <v/>
      </c>
      <c r="Q365">
        <f t="shared" si="20"/>
        <v>1</v>
      </c>
      <c r="R365">
        <f>SUMIFS(Tabel132[Cluster],Tabel132[ID],'Total-corrected counts Z&lt;3'!A365)</f>
        <v>96</v>
      </c>
      <c r="S365" t="str">
        <f t="shared" si="21"/>
        <v/>
      </c>
      <c r="T365" t="str">
        <f t="shared" si="22"/>
        <v/>
      </c>
      <c r="U365" t="str">
        <f t="shared" si="23"/>
        <v/>
      </c>
    </row>
    <row r="366" spans="1:21" x14ac:dyDescent="0.25">
      <c r="A366">
        <v>373</v>
      </c>
      <c r="B366" t="s">
        <v>719</v>
      </c>
      <c r="C366">
        <v>105800</v>
      </c>
      <c r="D366">
        <v>752</v>
      </c>
      <c r="E366" s="14" t="str">
        <f>IFERROR(IF(OR(HLOOKUP($A366,'Z-scores'!$C$2:$RO$15,3,FALSE)&gt;3,HLOOKUP($A366,'Z-scores'!$C$2:$RO$15,3,FALSE)&lt;-3),"",'Total-corrected counts'!E366),"")</f>
        <v/>
      </c>
      <c r="F366" s="14" t="str">
        <f>IFERROR(IF(OR(HLOOKUP($A366,'Z-scores'!$C$2:$RO$15,4,FALSE)&gt;3,HLOOKUP($A366,'Z-scores'!$C$2:$RO$15,4,FALSE)&lt;-3),"",'Total-corrected counts'!F366),"")</f>
        <v/>
      </c>
      <c r="G366" s="14" t="str">
        <f>IFERROR(IF(OR(HLOOKUP($A366,'Z-scores'!$C$2:$RO$15,5,FALSE)&gt;3,HLOOKUP($A366,'Z-scores'!$C$2:$RO$15,5,FALSE)&lt;-3),"",'Total-corrected counts'!G366),"")</f>
        <v/>
      </c>
      <c r="H366" s="14" t="str">
        <f>IFERROR(IF(OR(HLOOKUP($A366,'Z-scores'!$C$2:$RO$15,6,FALSE)&gt;3,HLOOKUP($A366,'Z-scores'!$C$2:$RO$15,6,FALSE)&lt;-3),"",'Total-corrected counts'!H366),"")</f>
        <v/>
      </c>
      <c r="I366" s="14" t="str">
        <f>IFERROR(IF(OR(HLOOKUP($A366,'Z-scores'!$C$2:$RO$15,7,FALSE)&gt;3,HLOOKUP($A366,'Z-scores'!$C$2:$RO$15,7,FALSE)&lt;-3),"",'Total-corrected counts'!I366),"")</f>
        <v/>
      </c>
      <c r="J366" s="14" t="str">
        <f>IFERROR(IF(OR(HLOOKUP($A366,'Z-scores'!$C$2:$RO$15,8,FALSE)&gt;3,HLOOKUP($A366,'Z-scores'!$C$2:$RO$15,8,FALSE)&lt;-3),"",'Total-corrected counts'!J366),"")</f>
        <v/>
      </c>
      <c r="K366" s="14" t="str">
        <f>IFERROR(IF(OR(HLOOKUP($A366,'Z-scores'!$C$2:$RO$15,9,FALSE)&gt;3,HLOOKUP($A366,'Z-scores'!$C$2:$RO$15,9,FALSE)&lt;-3),"",'Total-corrected counts'!K366),"")</f>
        <v/>
      </c>
      <c r="L366" s="14" t="str">
        <f>IFERROR(IF(OR(HLOOKUP($A366,'Z-scores'!$C$2:$RO$15,10,FALSE)&gt;3,HLOOKUP($A366,'Z-scores'!$C$2:$RO$15,10,FALSE)&lt;-3),"",'Total-corrected counts'!L366),"")</f>
        <v/>
      </c>
      <c r="M366" s="14" t="str">
        <f>IFERROR(IF(OR(HLOOKUP($A366,'Z-scores'!$C$2:$RO$15,11,FALSE)&gt;3,HLOOKUP($A366,'Z-scores'!$C$2:$RO$15,11,FALSE)&lt;-3),"",'Total-corrected counts'!M366),"")</f>
        <v/>
      </c>
      <c r="N366" s="14" t="str">
        <f>IFERROR(IF(OR(HLOOKUP($A366,'Z-scores'!$C$2:$RO$15,12,FALSE)&gt;3,HLOOKUP($A366,'Z-scores'!$C$2:$RO$15,12,FALSE)&lt;-3),"",'Total-corrected counts'!N366),"")</f>
        <v/>
      </c>
      <c r="O366" s="14" t="str">
        <f>IFERROR(IF(OR(HLOOKUP($A366,'Z-scores'!$C$2:$RO$15,13,FALSE)&gt;3,HLOOKUP($A366,'Z-scores'!$C$2:$RO$15,13,FALSE)&lt;-3),"",'Total-corrected counts'!O366),"")</f>
        <v/>
      </c>
      <c r="P366" s="14" t="str">
        <f>IFERROR(IF(OR(HLOOKUP($A366,'Z-scores'!$C$2:$RO$15,14,FALSE)&gt;3,HLOOKUP($A366,'Z-scores'!$C$2:$RO$15,14,FALSE)&lt;-3),"",'Total-corrected counts'!P366),"")</f>
        <v/>
      </c>
      <c r="Q366">
        <f t="shared" si="20"/>
        <v>1</v>
      </c>
      <c r="R366">
        <f>SUMIFS(Tabel132[Cluster],Tabel132[ID],'Total-corrected counts Z&lt;3'!A366)</f>
        <v>0</v>
      </c>
      <c r="S366" t="str">
        <f t="shared" si="21"/>
        <v/>
      </c>
      <c r="T366" t="str">
        <f t="shared" si="22"/>
        <v/>
      </c>
      <c r="U366" t="str">
        <f t="shared" si="23"/>
        <v/>
      </c>
    </row>
    <row r="367" spans="1:21" x14ac:dyDescent="0.25">
      <c r="A367">
        <v>374</v>
      </c>
      <c r="B367" t="s">
        <v>155</v>
      </c>
      <c r="C367">
        <v>83800</v>
      </c>
      <c r="D367">
        <v>348</v>
      </c>
      <c r="E367" s="14">
        <f>IFERROR(IF(OR(HLOOKUP($A367,'Z-scores'!$C$2:$RO$15,3,FALSE)&gt;3,HLOOKUP($A367,'Z-scores'!$C$2:$RO$15,3,FALSE)&lt;-3),"",'Total-corrected counts'!E367),"")</f>
        <v>3.207236268729214</v>
      </c>
      <c r="F367" s="14">
        <f>IFERROR(IF(OR(HLOOKUP($A367,'Z-scores'!$C$2:$RO$15,4,FALSE)&gt;3,HLOOKUP($A367,'Z-scores'!$C$2:$RO$15,4,FALSE)&lt;-3),"",'Total-corrected counts'!F367),"")</f>
        <v>0.64175091972672571</v>
      </c>
      <c r="G367" s="14">
        <f>IFERROR(IF(OR(HLOOKUP($A367,'Z-scores'!$C$2:$RO$15,5,FALSE)&gt;3,HLOOKUP($A367,'Z-scores'!$C$2:$RO$15,5,FALSE)&lt;-3),"",'Total-corrected counts'!G367),"")</f>
        <v>0</v>
      </c>
      <c r="H367" s="14">
        <f>IFERROR(IF(OR(HLOOKUP($A367,'Z-scores'!$C$2:$RO$15,6,FALSE)&gt;3,HLOOKUP($A367,'Z-scores'!$C$2:$RO$15,6,FALSE)&lt;-3),"",'Total-corrected counts'!H367),"")</f>
        <v>6.2107204359406918</v>
      </c>
      <c r="I367" s="14">
        <f>IFERROR(IF(OR(HLOOKUP($A367,'Z-scores'!$C$2:$RO$15,7,FALSE)&gt;3,HLOOKUP($A367,'Z-scores'!$C$2:$RO$15,7,FALSE)&lt;-3),"",'Total-corrected counts'!I367),"")</f>
        <v>4.1175448091197451</v>
      </c>
      <c r="J367" s="14">
        <f>IFERROR(IF(OR(HLOOKUP($A367,'Z-scores'!$C$2:$RO$15,8,FALSE)&gt;3,HLOOKUP($A367,'Z-scores'!$C$2:$RO$15,8,FALSE)&lt;-3),"",'Total-corrected counts'!J367),"")</f>
        <v>2.6721238822701321</v>
      </c>
      <c r="K367" s="14">
        <f>IFERROR(IF(OR(HLOOKUP($A367,'Z-scores'!$C$2:$RO$15,9,FALSE)&gt;3,HLOOKUP($A367,'Z-scores'!$C$2:$RO$15,9,FALSE)&lt;-3),"",'Total-corrected counts'!K367),"")</f>
        <v>11.413702941429905</v>
      </c>
      <c r="L367" s="14">
        <f>IFERROR(IF(OR(HLOOKUP($A367,'Z-scores'!$C$2:$RO$15,10,FALSE)&gt;3,HLOOKUP($A367,'Z-scores'!$C$2:$RO$15,10,FALSE)&lt;-3),"",'Total-corrected counts'!L367),"")</f>
        <v>0.56435114734603797</v>
      </c>
      <c r="M367" s="14">
        <f>IFERROR(IF(OR(HLOOKUP($A367,'Z-scores'!$C$2:$RO$15,11,FALSE)&gt;3,HLOOKUP($A367,'Z-scores'!$C$2:$RO$15,11,FALSE)&lt;-3),"",'Total-corrected counts'!M367),"")</f>
        <v>0.18399677801197617</v>
      </c>
      <c r="N367" s="14">
        <f>IFERROR(IF(OR(HLOOKUP($A367,'Z-scores'!$C$2:$RO$15,12,FALSE)&gt;3,HLOOKUP($A367,'Z-scores'!$C$2:$RO$15,12,FALSE)&lt;-3),"",'Total-corrected counts'!N367),"")</f>
        <v>5.3103842771644931</v>
      </c>
      <c r="O367" s="14">
        <f>IFERROR(IF(OR(HLOOKUP($A367,'Z-scores'!$C$2:$RO$15,13,FALSE)&gt;3,HLOOKUP($A367,'Z-scores'!$C$2:$RO$15,13,FALSE)&lt;-3),"",'Total-corrected counts'!O367),"")</f>
        <v>4.9335240462400636</v>
      </c>
      <c r="P367" s="14">
        <f>IFERROR(IF(OR(HLOOKUP($A367,'Z-scores'!$C$2:$RO$15,14,FALSE)&gt;3,HLOOKUP($A367,'Z-scores'!$C$2:$RO$15,14,FALSE)&lt;-3),"",'Total-corrected counts'!P367),"")</f>
        <v>8.4305658595804953</v>
      </c>
      <c r="Q367">
        <f t="shared" si="20"/>
        <v>1</v>
      </c>
      <c r="R367">
        <f>SUMIFS(Tabel132[Cluster],Tabel132[ID],'Total-corrected counts Z&lt;3'!A367)</f>
        <v>92</v>
      </c>
      <c r="S367">
        <f t="shared" si="21"/>
        <v>0.94531233525229341</v>
      </c>
      <c r="T367">
        <f t="shared" si="22"/>
        <v>4.0375827510309161</v>
      </c>
      <c r="U367">
        <f t="shared" si="23"/>
        <v>3.884564421668613</v>
      </c>
    </row>
    <row r="368" spans="1:21" x14ac:dyDescent="0.25">
      <c r="A368">
        <v>375</v>
      </c>
      <c r="B368" t="s">
        <v>720</v>
      </c>
      <c r="C368">
        <v>37600</v>
      </c>
      <c r="D368">
        <v>1080</v>
      </c>
      <c r="E368" s="14" t="str">
        <f>IFERROR(IF(OR(HLOOKUP($A368,'Z-scores'!$C$2:$RO$15,3,FALSE)&gt;3,HLOOKUP($A368,'Z-scores'!$C$2:$RO$15,3,FALSE)&lt;-3),"",'Total-corrected counts'!E368),"")</f>
        <v/>
      </c>
      <c r="F368" s="14" t="str">
        <f>IFERROR(IF(OR(HLOOKUP($A368,'Z-scores'!$C$2:$RO$15,4,FALSE)&gt;3,HLOOKUP($A368,'Z-scores'!$C$2:$RO$15,4,FALSE)&lt;-3),"",'Total-corrected counts'!F368),"")</f>
        <v/>
      </c>
      <c r="G368" s="14" t="str">
        <f>IFERROR(IF(OR(HLOOKUP($A368,'Z-scores'!$C$2:$RO$15,5,FALSE)&gt;3,HLOOKUP($A368,'Z-scores'!$C$2:$RO$15,5,FALSE)&lt;-3),"",'Total-corrected counts'!G368),"")</f>
        <v/>
      </c>
      <c r="H368" s="14" t="str">
        <f>IFERROR(IF(OR(HLOOKUP($A368,'Z-scores'!$C$2:$RO$15,6,FALSE)&gt;3,HLOOKUP($A368,'Z-scores'!$C$2:$RO$15,6,FALSE)&lt;-3),"",'Total-corrected counts'!H368),"")</f>
        <v/>
      </c>
      <c r="I368" s="14" t="str">
        <f>IFERROR(IF(OR(HLOOKUP($A368,'Z-scores'!$C$2:$RO$15,7,FALSE)&gt;3,HLOOKUP($A368,'Z-scores'!$C$2:$RO$15,7,FALSE)&lt;-3),"",'Total-corrected counts'!I368),"")</f>
        <v/>
      </c>
      <c r="J368" s="14" t="str">
        <f>IFERROR(IF(OR(HLOOKUP($A368,'Z-scores'!$C$2:$RO$15,8,FALSE)&gt;3,HLOOKUP($A368,'Z-scores'!$C$2:$RO$15,8,FALSE)&lt;-3),"",'Total-corrected counts'!J368),"")</f>
        <v/>
      </c>
      <c r="K368" s="14" t="str">
        <f>IFERROR(IF(OR(HLOOKUP($A368,'Z-scores'!$C$2:$RO$15,9,FALSE)&gt;3,HLOOKUP($A368,'Z-scores'!$C$2:$RO$15,9,FALSE)&lt;-3),"",'Total-corrected counts'!K368),"")</f>
        <v/>
      </c>
      <c r="L368" s="14" t="str">
        <f>IFERROR(IF(OR(HLOOKUP($A368,'Z-scores'!$C$2:$RO$15,10,FALSE)&gt;3,HLOOKUP($A368,'Z-scores'!$C$2:$RO$15,10,FALSE)&lt;-3),"",'Total-corrected counts'!L368),"")</f>
        <v/>
      </c>
      <c r="M368" s="14" t="str">
        <f>IFERROR(IF(OR(HLOOKUP($A368,'Z-scores'!$C$2:$RO$15,11,FALSE)&gt;3,HLOOKUP($A368,'Z-scores'!$C$2:$RO$15,11,FALSE)&lt;-3),"",'Total-corrected counts'!M368),"")</f>
        <v/>
      </c>
      <c r="N368" s="14" t="str">
        <f>IFERROR(IF(OR(HLOOKUP($A368,'Z-scores'!$C$2:$RO$15,12,FALSE)&gt;3,HLOOKUP($A368,'Z-scores'!$C$2:$RO$15,12,FALSE)&lt;-3),"",'Total-corrected counts'!N368),"")</f>
        <v/>
      </c>
      <c r="O368" s="14" t="str">
        <f>IFERROR(IF(OR(HLOOKUP($A368,'Z-scores'!$C$2:$RO$15,13,FALSE)&gt;3,HLOOKUP($A368,'Z-scores'!$C$2:$RO$15,13,FALSE)&lt;-3),"",'Total-corrected counts'!O368),"")</f>
        <v/>
      </c>
      <c r="P368" s="14" t="str">
        <f>IFERROR(IF(OR(HLOOKUP($A368,'Z-scores'!$C$2:$RO$15,14,FALSE)&gt;3,HLOOKUP($A368,'Z-scores'!$C$2:$RO$15,14,FALSE)&lt;-3),"",'Total-corrected counts'!P368),"")</f>
        <v/>
      </c>
      <c r="Q368">
        <f t="shared" si="20"/>
        <v>1</v>
      </c>
      <c r="R368">
        <f>SUMIFS(Tabel132[Cluster],Tabel132[ID],'Total-corrected counts Z&lt;3'!A368)</f>
        <v>0</v>
      </c>
      <c r="S368" t="str">
        <f t="shared" si="21"/>
        <v/>
      </c>
      <c r="T368" t="str">
        <f t="shared" si="22"/>
        <v/>
      </c>
      <c r="U368" t="str">
        <f t="shared" si="23"/>
        <v/>
      </c>
    </row>
    <row r="369" spans="1:21" x14ac:dyDescent="0.25">
      <c r="A369">
        <v>376</v>
      </c>
      <c r="B369" t="s">
        <v>721</v>
      </c>
      <c r="C369">
        <v>35400</v>
      </c>
      <c r="D369">
        <v>655</v>
      </c>
      <c r="E369" s="14" t="str">
        <f>IFERROR(IF(OR(HLOOKUP($A369,'Z-scores'!$C$2:$RO$15,3,FALSE)&gt;3,HLOOKUP($A369,'Z-scores'!$C$2:$RO$15,3,FALSE)&lt;-3),"",'Total-corrected counts'!E369),"")</f>
        <v/>
      </c>
      <c r="F369" s="14" t="str">
        <f>IFERROR(IF(OR(HLOOKUP($A369,'Z-scores'!$C$2:$RO$15,4,FALSE)&gt;3,HLOOKUP($A369,'Z-scores'!$C$2:$RO$15,4,FALSE)&lt;-3),"",'Total-corrected counts'!F369),"")</f>
        <v/>
      </c>
      <c r="G369" s="14" t="str">
        <f>IFERROR(IF(OR(HLOOKUP($A369,'Z-scores'!$C$2:$RO$15,5,FALSE)&gt;3,HLOOKUP($A369,'Z-scores'!$C$2:$RO$15,5,FALSE)&lt;-3),"",'Total-corrected counts'!G369),"")</f>
        <v/>
      </c>
      <c r="H369" s="14" t="str">
        <f>IFERROR(IF(OR(HLOOKUP($A369,'Z-scores'!$C$2:$RO$15,6,FALSE)&gt;3,HLOOKUP($A369,'Z-scores'!$C$2:$RO$15,6,FALSE)&lt;-3),"",'Total-corrected counts'!H369),"")</f>
        <v/>
      </c>
      <c r="I369" s="14" t="str">
        <f>IFERROR(IF(OR(HLOOKUP($A369,'Z-scores'!$C$2:$RO$15,7,FALSE)&gt;3,HLOOKUP($A369,'Z-scores'!$C$2:$RO$15,7,FALSE)&lt;-3),"",'Total-corrected counts'!I369),"")</f>
        <v/>
      </c>
      <c r="J369" s="14" t="str">
        <f>IFERROR(IF(OR(HLOOKUP($A369,'Z-scores'!$C$2:$RO$15,8,FALSE)&gt;3,HLOOKUP($A369,'Z-scores'!$C$2:$RO$15,8,FALSE)&lt;-3),"",'Total-corrected counts'!J369),"")</f>
        <v/>
      </c>
      <c r="K369" s="14" t="str">
        <f>IFERROR(IF(OR(HLOOKUP($A369,'Z-scores'!$C$2:$RO$15,9,FALSE)&gt;3,HLOOKUP($A369,'Z-scores'!$C$2:$RO$15,9,FALSE)&lt;-3),"",'Total-corrected counts'!K369),"")</f>
        <v/>
      </c>
      <c r="L369" s="14" t="str">
        <f>IFERROR(IF(OR(HLOOKUP($A369,'Z-scores'!$C$2:$RO$15,10,FALSE)&gt;3,HLOOKUP($A369,'Z-scores'!$C$2:$RO$15,10,FALSE)&lt;-3),"",'Total-corrected counts'!L369),"")</f>
        <v/>
      </c>
      <c r="M369" s="14" t="str">
        <f>IFERROR(IF(OR(HLOOKUP($A369,'Z-scores'!$C$2:$RO$15,11,FALSE)&gt;3,HLOOKUP($A369,'Z-scores'!$C$2:$RO$15,11,FALSE)&lt;-3),"",'Total-corrected counts'!M369),"")</f>
        <v/>
      </c>
      <c r="N369" s="14" t="str">
        <f>IFERROR(IF(OR(HLOOKUP($A369,'Z-scores'!$C$2:$RO$15,12,FALSE)&gt;3,HLOOKUP($A369,'Z-scores'!$C$2:$RO$15,12,FALSE)&lt;-3),"",'Total-corrected counts'!N369),"")</f>
        <v/>
      </c>
      <c r="O369" s="14" t="str">
        <f>IFERROR(IF(OR(HLOOKUP($A369,'Z-scores'!$C$2:$RO$15,13,FALSE)&gt;3,HLOOKUP($A369,'Z-scores'!$C$2:$RO$15,13,FALSE)&lt;-3),"",'Total-corrected counts'!O369),"")</f>
        <v/>
      </c>
      <c r="P369" s="14" t="str">
        <f>IFERROR(IF(OR(HLOOKUP($A369,'Z-scores'!$C$2:$RO$15,14,FALSE)&gt;3,HLOOKUP($A369,'Z-scores'!$C$2:$RO$15,14,FALSE)&lt;-3),"",'Total-corrected counts'!P369),"")</f>
        <v/>
      </c>
      <c r="Q369">
        <f t="shared" si="20"/>
        <v>1</v>
      </c>
      <c r="R369">
        <f>SUMIFS(Tabel132[Cluster],Tabel132[ID],'Total-corrected counts Z&lt;3'!A369)</f>
        <v>45</v>
      </c>
      <c r="S369" t="str">
        <f t="shared" si="21"/>
        <v/>
      </c>
      <c r="T369" t="str">
        <f t="shared" si="22"/>
        <v/>
      </c>
      <c r="U369" t="str">
        <f t="shared" si="23"/>
        <v/>
      </c>
    </row>
    <row r="370" spans="1:21" x14ac:dyDescent="0.25">
      <c r="A370">
        <v>377</v>
      </c>
      <c r="B370" t="s">
        <v>156</v>
      </c>
      <c r="C370">
        <v>17400</v>
      </c>
      <c r="D370">
        <v>425</v>
      </c>
      <c r="E370" s="14">
        <f>IFERROR(IF(OR(HLOOKUP($A370,'Z-scores'!$C$2:$RO$15,3,FALSE)&gt;3,HLOOKUP($A370,'Z-scores'!$C$2:$RO$15,3,FALSE)&lt;-3),"",'Total-corrected counts'!E370),"")</f>
        <v>1.5455160280470486</v>
      </c>
      <c r="F370" s="14">
        <f>IFERROR(IF(OR(HLOOKUP($A370,'Z-scores'!$C$2:$RO$15,4,FALSE)&gt;3,HLOOKUP($A370,'Z-scores'!$C$2:$RO$15,4,FALSE)&lt;-3),"",'Total-corrected counts'!F370),"")</f>
        <v>0.64175091972672571</v>
      </c>
      <c r="G370" s="14">
        <f>IFERROR(IF(OR(HLOOKUP($A370,'Z-scores'!$C$2:$RO$15,5,FALSE)&gt;3,HLOOKUP($A370,'Z-scores'!$C$2:$RO$15,5,FALSE)&lt;-3),"",'Total-corrected counts'!G370),"")</f>
        <v>0.3571460459468388</v>
      </c>
      <c r="H370" s="14">
        <f>IFERROR(IF(OR(HLOOKUP($A370,'Z-scores'!$C$2:$RO$15,6,FALSE)&gt;3,HLOOKUP($A370,'Z-scores'!$C$2:$RO$15,6,FALSE)&lt;-3),"",'Total-corrected counts'!H370),"")</f>
        <v>0.86217617845368322</v>
      </c>
      <c r="I370" s="14">
        <f>IFERROR(IF(OR(HLOOKUP($A370,'Z-scores'!$C$2:$RO$15,7,FALSE)&gt;3,HLOOKUP($A370,'Z-scores'!$C$2:$RO$15,7,FALSE)&lt;-3),"",'Total-corrected counts'!I370),"")</f>
        <v>0.54243105269840952</v>
      </c>
      <c r="J370" s="14">
        <f>IFERROR(IF(OR(HLOOKUP($A370,'Z-scores'!$C$2:$RO$15,8,FALSE)&gt;3,HLOOKUP($A370,'Z-scores'!$C$2:$RO$15,8,FALSE)&lt;-3),"",'Total-corrected counts'!J370),"")</f>
        <v>2.0638355188265249</v>
      </c>
      <c r="K370" s="14">
        <f>IFERROR(IF(OR(HLOOKUP($A370,'Z-scores'!$C$2:$RO$15,9,FALSE)&gt;3,HLOOKUP($A370,'Z-scores'!$C$2:$RO$15,9,FALSE)&lt;-3),"",'Total-corrected counts'!K370),"")</f>
        <v>1.1159437281843596</v>
      </c>
      <c r="L370" s="14">
        <f>IFERROR(IF(OR(HLOOKUP($A370,'Z-scores'!$C$2:$RO$15,10,FALSE)&gt;3,HLOOKUP($A370,'Z-scores'!$C$2:$RO$15,10,FALSE)&lt;-3),"",'Total-corrected counts'!L370),"")</f>
        <v>1.4914994608431003</v>
      </c>
      <c r="M370" s="14">
        <f>IFERROR(IF(OR(HLOOKUP($A370,'Z-scores'!$C$2:$RO$15,11,FALSE)&gt;3,HLOOKUP($A370,'Z-scores'!$C$2:$RO$15,11,FALSE)&lt;-3),"",'Total-corrected counts'!M370),"")</f>
        <v>2.4532903734930152</v>
      </c>
      <c r="N370" s="14">
        <f>IFERROR(IF(OR(HLOOKUP($A370,'Z-scores'!$C$2:$RO$15,12,FALSE)&gt;3,HLOOKUP($A370,'Z-scores'!$C$2:$RO$15,12,FALSE)&lt;-3),"",'Total-corrected counts'!N370),"")</f>
        <v>1.3660152481452075</v>
      </c>
      <c r="O370" s="14">
        <f>IFERROR(IF(OR(HLOOKUP($A370,'Z-scores'!$C$2:$RO$15,13,FALSE)&gt;3,HLOOKUP($A370,'Z-scores'!$C$2:$RO$15,13,FALSE)&lt;-3),"",'Total-corrected counts'!O370),"")</f>
        <v>2.6355898421928861</v>
      </c>
      <c r="P370" s="14">
        <f>IFERROR(IF(OR(HLOOKUP($A370,'Z-scores'!$C$2:$RO$15,14,FALSE)&gt;3,HLOOKUP($A370,'Z-scores'!$C$2:$RO$15,14,FALSE)&lt;-3),"",'Total-corrected counts'!P370),"")</f>
        <v>0.89318427485285246</v>
      </c>
      <c r="Q370">
        <f t="shared" si="20"/>
        <v>1</v>
      </c>
      <c r="R370">
        <f>SUMIFS(Tabel132[Cluster],Tabel132[ID],'Total-corrected counts Z&lt;3'!A370)</f>
        <v>21</v>
      </c>
      <c r="S370">
        <f t="shared" si="21"/>
        <v>8.3549259150742849E-2</v>
      </c>
      <c r="T370">
        <f t="shared" si="22"/>
        <v>1.0183999245547988</v>
      </c>
      <c r="U370">
        <f t="shared" si="23"/>
        <v>1.7679158399054125</v>
      </c>
    </row>
    <row r="371" spans="1:21" x14ac:dyDescent="0.25">
      <c r="A371">
        <v>378</v>
      </c>
      <c r="B371" t="s">
        <v>722</v>
      </c>
      <c r="C371">
        <v>7700</v>
      </c>
      <c r="D371">
        <v>453</v>
      </c>
      <c r="E371" s="14" t="str">
        <f>IFERROR(IF(OR(HLOOKUP($A371,'Z-scores'!$C$2:$RO$15,3,FALSE)&gt;3,HLOOKUP($A371,'Z-scores'!$C$2:$RO$15,3,FALSE)&lt;-3),"",'Total-corrected counts'!E371),"")</f>
        <v/>
      </c>
      <c r="F371" s="14" t="str">
        <f>IFERROR(IF(OR(HLOOKUP($A371,'Z-scores'!$C$2:$RO$15,4,FALSE)&gt;3,HLOOKUP($A371,'Z-scores'!$C$2:$RO$15,4,FALSE)&lt;-3),"",'Total-corrected counts'!F371),"")</f>
        <v/>
      </c>
      <c r="G371" s="14" t="str">
        <f>IFERROR(IF(OR(HLOOKUP($A371,'Z-scores'!$C$2:$RO$15,5,FALSE)&gt;3,HLOOKUP($A371,'Z-scores'!$C$2:$RO$15,5,FALSE)&lt;-3),"",'Total-corrected counts'!G371),"")</f>
        <v/>
      </c>
      <c r="H371" s="14" t="str">
        <f>IFERROR(IF(OR(HLOOKUP($A371,'Z-scores'!$C$2:$RO$15,6,FALSE)&gt;3,HLOOKUP($A371,'Z-scores'!$C$2:$RO$15,6,FALSE)&lt;-3),"",'Total-corrected counts'!H371),"")</f>
        <v/>
      </c>
      <c r="I371" s="14" t="str">
        <f>IFERROR(IF(OR(HLOOKUP($A371,'Z-scores'!$C$2:$RO$15,7,FALSE)&gt;3,HLOOKUP($A371,'Z-scores'!$C$2:$RO$15,7,FALSE)&lt;-3),"",'Total-corrected counts'!I371),"")</f>
        <v/>
      </c>
      <c r="J371" s="14" t="str">
        <f>IFERROR(IF(OR(HLOOKUP($A371,'Z-scores'!$C$2:$RO$15,8,FALSE)&gt;3,HLOOKUP($A371,'Z-scores'!$C$2:$RO$15,8,FALSE)&lt;-3),"",'Total-corrected counts'!J371),"")</f>
        <v/>
      </c>
      <c r="K371" s="14" t="str">
        <f>IFERROR(IF(OR(HLOOKUP($A371,'Z-scores'!$C$2:$RO$15,9,FALSE)&gt;3,HLOOKUP($A371,'Z-scores'!$C$2:$RO$15,9,FALSE)&lt;-3),"",'Total-corrected counts'!K371),"")</f>
        <v/>
      </c>
      <c r="L371" s="14" t="str">
        <f>IFERROR(IF(OR(HLOOKUP($A371,'Z-scores'!$C$2:$RO$15,10,FALSE)&gt;3,HLOOKUP($A371,'Z-scores'!$C$2:$RO$15,10,FALSE)&lt;-3),"",'Total-corrected counts'!L371),"")</f>
        <v/>
      </c>
      <c r="M371" s="14" t="str">
        <f>IFERROR(IF(OR(HLOOKUP($A371,'Z-scores'!$C$2:$RO$15,11,FALSE)&gt;3,HLOOKUP($A371,'Z-scores'!$C$2:$RO$15,11,FALSE)&lt;-3),"",'Total-corrected counts'!M371),"")</f>
        <v/>
      </c>
      <c r="N371" s="14" t="str">
        <f>IFERROR(IF(OR(HLOOKUP($A371,'Z-scores'!$C$2:$RO$15,12,FALSE)&gt;3,HLOOKUP($A371,'Z-scores'!$C$2:$RO$15,12,FALSE)&lt;-3),"",'Total-corrected counts'!N371),"")</f>
        <v/>
      </c>
      <c r="O371" s="14" t="str">
        <f>IFERROR(IF(OR(HLOOKUP($A371,'Z-scores'!$C$2:$RO$15,13,FALSE)&gt;3,HLOOKUP($A371,'Z-scores'!$C$2:$RO$15,13,FALSE)&lt;-3),"",'Total-corrected counts'!O371),"")</f>
        <v/>
      </c>
      <c r="P371" s="14" t="str">
        <f>IFERROR(IF(OR(HLOOKUP($A371,'Z-scores'!$C$2:$RO$15,14,FALSE)&gt;3,HLOOKUP($A371,'Z-scores'!$C$2:$RO$15,14,FALSE)&lt;-3),"",'Total-corrected counts'!P371),"")</f>
        <v/>
      </c>
      <c r="Q371">
        <f t="shared" si="20"/>
        <v>1</v>
      </c>
      <c r="R371">
        <f>SUMIFS(Tabel132[Cluster],Tabel132[ID],'Total-corrected counts Z&lt;3'!A371)</f>
        <v>11</v>
      </c>
      <c r="S371" t="str">
        <f t="shared" si="21"/>
        <v/>
      </c>
      <c r="T371" t="str">
        <f t="shared" si="22"/>
        <v/>
      </c>
      <c r="U371" t="str">
        <f t="shared" si="23"/>
        <v/>
      </c>
    </row>
    <row r="372" spans="1:21" x14ac:dyDescent="0.25">
      <c r="A372">
        <v>379</v>
      </c>
      <c r="B372" t="s">
        <v>723</v>
      </c>
      <c r="C372">
        <v>96800</v>
      </c>
      <c r="D372">
        <v>354</v>
      </c>
      <c r="E372" s="14" t="str">
        <f>IFERROR(IF(OR(HLOOKUP($A372,'Z-scores'!$C$2:$RO$15,3,FALSE)&gt;3,HLOOKUP($A372,'Z-scores'!$C$2:$RO$15,3,FALSE)&lt;-3),"",'Total-corrected counts'!E372),"")</f>
        <v/>
      </c>
      <c r="F372" s="14" t="str">
        <f>IFERROR(IF(OR(HLOOKUP($A372,'Z-scores'!$C$2:$RO$15,4,FALSE)&gt;3,HLOOKUP($A372,'Z-scores'!$C$2:$RO$15,4,FALSE)&lt;-3),"",'Total-corrected counts'!F372),"")</f>
        <v/>
      </c>
      <c r="G372" s="14" t="str">
        <f>IFERROR(IF(OR(HLOOKUP($A372,'Z-scores'!$C$2:$RO$15,5,FALSE)&gt;3,HLOOKUP($A372,'Z-scores'!$C$2:$RO$15,5,FALSE)&lt;-3),"",'Total-corrected counts'!G372),"")</f>
        <v/>
      </c>
      <c r="H372" s="14" t="str">
        <f>IFERROR(IF(OR(HLOOKUP($A372,'Z-scores'!$C$2:$RO$15,6,FALSE)&gt;3,HLOOKUP($A372,'Z-scores'!$C$2:$RO$15,6,FALSE)&lt;-3),"",'Total-corrected counts'!H372),"")</f>
        <v/>
      </c>
      <c r="I372" s="14" t="str">
        <f>IFERROR(IF(OR(HLOOKUP($A372,'Z-scores'!$C$2:$RO$15,7,FALSE)&gt;3,HLOOKUP($A372,'Z-scores'!$C$2:$RO$15,7,FALSE)&lt;-3),"",'Total-corrected counts'!I372),"")</f>
        <v/>
      </c>
      <c r="J372" s="14" t="str">
        <f>IFERROR(IF(OR(HLOOKUP($A372,'Z-scores'!$C$2:$RO$15,8,FALSE)&gt;3,HLOOKUP($A372,'Z-scores'!$C$2:$RO$15,8,FALSE)&lt;-3),"",'Total-corrected counts'!J372),"")</f>
        <v/>
      </c>
      <c r="K372" s="14" t="str">
        <f>IFERROR(IF(OR(HLOOKUP($A372,'Z-scores'!$C$2:$RO$15,9,FALSE)&gt;3,HLOOKUP($A372,'Z-scores'!$C$2:$RO$15,9,FALSE)&lt;-3),"",'Total-corrected counts'!K372),"")</f>
        <v/>
      </c>
      <c r="L372" s="14" t="str">
        <f>IFERROR(IF(OR(HLOOKUP($A372,'Z-scores'!$C$2:$RO$15,10,FALSE)&gt;3,HLOOKUP($A372,'Z-scores'!$C$2:$RO$15,10,FALSE)&lt;-3),"",'Total-corrected counts'!L372),"")</f>
        <v/>
      </c>
      <c r="M372" s="14" t="str">
        <f>IFERROR(IF(OR(HLOOKUP($A372,'Z-scores'!$C$2:$RO$15,11,FALSE)&gt;3,HLOOKUP($A372,'Z-scores'!$C$2:$RO$15,11,FALSE)&lt;-3),"",'Total-corrected counts'!M372),"")</f>
        <v/>
      </c>
      <c r="N372" s="14" t="str">
        <f>IFERROR(IF(OR(HLOOKUP($A372,'Z-scores'!$C$2:$RO$15,12,FALSE)&gt;3,HLOOKUP($A372,'Z-scores'!$C$2:$RO$15,12,FALSE)&lt;-3),"",'Total-corrected counts'!N372),"")</f>
        <v/>
      </c>
      <c r="O372" s="14" t="str">
        <f>IFERROR(IF(OR(HLOOKUP($A372,'Z-scores'!$C$2:$RO$15,13,FALSE)&gt;3,HLOOKUP($A372,'Z-scores'!$C$2:$RO$15,13,FALSE)&lt;-3),"",'Total-corrected counts'!O372),"")</f>
        <v/>
      </c>
      <c r="P372" s="14" t="str">
        <f>IFERROR(IF(OR(HLOOKUP($A372,'Z-scores'!$C$2:$RO$15,14,FALSE)&gt;3,HLOOKUP($A372,'Z-scores'!$C$2:$RO$15,14,FALSE)&lt;-3),"",'Total-corrected counts'!P372),"")</f>
        <v/>
      </c>
      <c r="Q372">
        <f t="shared" si="20"/>
        <v>1</v>
      </c>
      <c r="R372">
        <f>SUMIFS(Tabel132[Cluster],Tabel132[ID],'Total-corrected counts Z&lt;3'!A372)</f>
        <v>96</v>
      </c>
      <c r="S372" t="str">
        <f t="shared" si="21"/>
        <v/>
      </c>
      <c r="T372" t="str">
        <f t="shared" si="22"/>
        <v/>
      </c>
      <c r="U372" t="str">
        <f t="shared" si="23"/>
        <v/>
      </c>
    </row>
    <row r="373" spans="1:21" x14ac:dyDescent="0.25">
      <c r="A373">
        <v>380</v>
      </c>
      <c r="B373" t="s">
        <v>724</v>
      </c>
      <c r="C373">
        <v>102700</v>
      </c>
      <c r="D373">
        <v>514</v>
      </c>
      <c r="E373" s="14" t="str">
        <f>IFERROR(IF(OR(HLOOKUP($A373,'Z-scores'!$C$2:$RO$15,3,FALSE)&gt;3,HLOOKUP($A373,'Z-scores'!$C$2:$RO$15,3,FALSE)&lt;-3),"",'Total-corrected counts'!E373),"")</f>
        <v/>
      </c>
      <c r="F373" s="14" t="str">
        <f>IFERROR(IF(OR(HLOOKUP($A373,'Z-scores'!$C$2:$RO$15,4,FALSE)&gt;3,HLOOKUP($A373,'Z-scores'!$C$2:$RO$15,4,FALSE)&lt;-3),"",'Total-corrected counts'!F373),"")</f>
        <v/>
      </c>
      <c r="G373" s="14" t="str">
        <f>IFERROR(IF(OR(HLOOKUP($A373,'Z-scores'!$C$2:$RO$15,5,FALSE)&gt;3,HLOOKUP($A373,'Z-scores'!$C$2:$RO$15,5,FALSE)&lt;-3),"",'Total-corrected counts'!G373),"")</f>
        <v/>
      </c>
      <c r="H373" s="14" t="str">
        <f>IFERROR(IF(OR(HLOOKUP($A373,'Z-scores'!$C$2:$RO$15,6,FALSE)&gt;3,HLOOKUP($A373,'Z-scores'!$C$2:$RO$15,6,FALSE)&lt;-3),"",'Total-corrected counts'!H373),"")</f>
        <v/>
      </c>
      <c r="I373" s="14" t="str">
        <f>IFERROR(IF(OR(HLOOKUP($A373,'Z-scores'!$C$2:$RO$15,7,FALSE)&gt;3,HLOOKUP($A373,'Z-scores'!$C$2:$RO$15,7,FALSE)&lt;-3),"",'Total-corrected counts'!I373),"")</f>
        <v/>
      </c>
      <c r="J373" s="14" t="str">
        <f>IFERROR(IF(OR(HLOOKUP($A373,'Z-scores'!$C$2:$RO$15,8,FALSE)&gt;3,HLOOKUP($A373,'Z-scores'!$C$2:$RO$15,8,FALSE)&lt;-3),"",'Total-corrected counts'!J373),"")</f>
        <v/>
      </c>
      <c r="K373" s="14" t="str">
        <f>IFERROR(IF(OR(HLOOKUP($A373,'Z-scores'!$C$2:$RO$15,9,FALSE)&gt;3,HLOOKUP($A373,'Z-scores'!$C$2:$RO$15,9,FALSE)&lt;-3),"",'Total-corrected counts'!K373),"")</f>
        <v/>
      </c>
      <c r="L373" s="14" t="str">
        <f>IFERROR(IF(OR(HLOOKUP($A373,'Z-scores'!$C$2:$RO$15,10,FALSE)&gt;3,HLOOKUP($A373,'Z-scores'!$C$2:$RO$15,10,FALSE)&lt;-3),"",'Total-corrected counts'!L373),"")</f>
        <v/>
      </c>
      <c r="M373" s="14" t="str">
        <f>IFERROR(IF(OR(HLOOKUP($A373,'Z-scores'!$C$2:$RO$15,11,FALSE)&gt;3,HLOOKUP($A373,'Z-scores'!$C$2:$RO$15,11,FALSE)&lt;-3),"",'Total-corrected counts'!M373),"")</f>
        <v/>
      </c>
      <c r="N373" s="14" t="str">
        <f>IFERROR(IF(OR(HLOOKUP($A373,'Z-scores'!$C$2:$RO$15,12,FALSE)&gt;3,HLOOKUP($A373,'Z-scores'!$C$2:$RO$15,12,FALSE)&lt;-3),"",'Total-corrected counts'!N373),"")</f>
        <v/>
      </c>
      <c r="O373" s="14" t="str">
        <f>IFERROR(IF(OR(HLOOKUP($A373,'Z-scores'!$C$2:$RO$15,13,FALSE)&gt;3,HLOOKUP($A373,'Z-scores'!$C$2:$RO$15,13,FALSE)&lt;-3),"",'Total-corrected counts'!O373),"")</f>
        <v/>
      </c>
      <c r="P373" s="14" t="str">
        <f>IFERROR(IF(OR(HLOOKUP($A373,'Z-scores'!$C$2:$RO$15,14,FALSE)&gt;3,HLOOKUP($A373,'Z-scores'!$C$2:$RO$15,14,FALSE)&lt;-3),"",'Total-corrected counts'!P373),"")</f>
        <v/>
      </c>
      <c r="Q373">
        <f t="shared" si="20"/>
        <v>1</v>
      </c>
      <c r="R373">
        <f>SUMIFS(Tabel132[Cluster],Tabel132[ID],'Total-corrected counts Z&lt;3'!A373)</f>
        <v>0</v>
      </c>
      <c r="S373" t="str">
        <f t="shared" si="21"/>
        <v/>
      </c>
      <c r="T373" t="str">
        <f t="shared" si="22"/>
        <v/>
      </c>
      <c r="U373" t="str">
        <f t="shared" si="23"/>
        <v/>
      </c>
    </row>
    <row r="374" spans="1:21" x14ac:dyDescent="0.25">
      <c r="A374">
        <v>381</v>
      </c>
      <c r="B374" t="s">
        <v>157</v>
      </c>
      <c r="C374">
        <v>80000</v>
      </c>
      <c r="D374">
        <v>323</v>
      </c>
      <c r="E374" s="14">
        <f>IFERROR(IF(OR(HLOOKUP($A374,'Z-scores'!$C$2:$RO$15,3,FALSE)&gt;3,HLOOKUP($A374,'Z-scores'!$C$2:$RO$15,3,FALSE)&lt;-3),"",'Total-corrected counts'!E374),"")</f>
        <v>50.17697901584328</v>
      </c>
      <c r="F374" s="14">
        <f>IFERROR(IF(OR(HLOOKUP($A374,'Z-scores'!$C$2:$RO$15,4,FALSE)&gt;3,HLOOKUP($A374,'Z-scores'!$C$2:$RO$15,4,FALSE)&lt;-3),"",'Total-corrected counts'!F374),"")</f>
        <v>44.071546856885362</v>
      </c>
      <c r="G374" s="14">
        <f>IFERROR(IF(OR(HLOOKUP($A374,'Z-scores'!$C$2:$RO$15,5,FALSE)&gt;3,HLOOKUP($A374,'Z-scores'!$C$2:$RO$15,5,FALSE)&lt;-3),"",'Total-corrected counts'!G374),"")</f>
        <v>4.0536076214966208</v>
      </c>
      <c r="H374" s="14">
        <f>IFERROR(IF(OR(HLOOKUP($A374,'Z-scores'!$C$2:$RO$15,6,FALSE)&gt;3,HLOOKUP($A374,'Z-scores'!$C$2:$RO$15,6,FALSE)&lt;-3),"",'Total-corrected counts'!H374),"")</f>
        <v>76.138549422914195</v>
      </c>
      <c r="I374" s="14">
        <f>IFERROR(IF(OR(HLOOKUP($A374,'Z-scores'!$C$2:$RO$15,7,FALSE)&gt;3,HLOOKUP($A374,'Z-scores'!$C$2:$RO$15,7,FALSE)&lt;-3),"",'Total-corrected counts'!I374),"")</f>
        <v>48.350331560980962</v>
      </c>
      <c r="J374" s="14">
        <f>IFERROR(IF(OR(HLOOKUP($A374,'Z-scores'!$C$2:$RO$15,8,FALSE)&gt;3,HLOOKUP($A374,'Z-scores'!$C$2:$RO$15,8,FALSE)&lt;-3),"",'Total-corrected counts'!J374),"")</f>
        <v>41.428782467391393</v>
      </c>
      <c r="K374" s="14">
        <f>IFERROR(IF(OR(HLOOKUP($A374,'Z-scores'!$C$2:$RO$15,9,FALSE)&gt;3,HLOOKUP($A374,'Z-scores'!$C$2:$RO$15,9,FALSE)&lt;-3),"",'Total-corrected counts'!K374),"")</f>
        <v>61.094387650599437</v>
      </c>
      <c r="L374" s="14">
        <f>IFERROR(IF(OR(HLOOKUP($A374,'Z-scores'!$C$2:$RO$15,10,FALSE)&gt;3,HLOOKUP($A374,'Z-scores'!$C$2:$RO$15,10,FALSE)&lt;-3),"",'Total-corrected counts'!L374),"")</f>
        <v>16.688669642947122</v>
      </c>
      <c r="M374" s="14">
        <f>IFERROR(IF(OR(HLOOKUP($A374,'Z-scores'!$C$2:$RO$15,11,FALSE)&gt;3,HLOOKUP($A374,'Z-scores'!$C$2:$RO$15,11,FALSE)&lt;-3),"",'Total-corrected counts'!M374),"")</f>
        <v>10.119822790658688</v>
      </c>
      <c r="N374" s="14">
        <f>IFERROR(IF(OR(HLOOKUP($A374,'Z-scores'!$C$2:$RO$15,12,FALSE)&gt;3,HLOOKUP($A374,'Z-scores'!$C$2:$RO$15,12,FALSE)&lt;-3),"",'Total-corrected counts'!N374),"")</f>
        <v>50.141297202230021</v>
      </c>
      <c r="O374" s="14">
        <f>IFERROR(IF(OR(HLOOKUP($A374,'Z-scores'!$C$2:$RO$15,13,FALSE)&gt;3,HLOOKUP($A374,'Z-scores'!$C$2:$RO$15,13,FALSE)&lt;-3),"",'Total-corrected counts'!O374),"")</f>
        <v>35.003634487771706</v>
      </c>
      <c r="P374" s="14">
        <f>IFERROR(IF(OR(HLOOKUP($A374,'Z-scores'!$C$2:$RO$15,14,FALSE)&gt;3,HLOOKUP($A374,'Z-scores'!$C$2:$RO$15,14,FALSE)&lt;-3),"",'Total-corrected counts'!P374),"")</f>
        <v>61.657057340607622</v>
      </c>
      <c r="Q374">
        <f t="shared" si="20"/>
        <v>1</v>
      </c>
      <c r="R374">
        <f>SUMIFS(Tabel132[Cluster],Tabel132[ID],'Total-corrected counts Z&lt;3'!A374)</f>
        <v>87</v>
      </c>
      <c r="S374">
        <f t="shared" si="21"/>
        <v>0.38289472046573758</v>
      </c>
      <c r="T374">
        <f t="shared" si="22"/>
        <v>46.473454942301608</v>
      </c>
      <c r="U374">
        <f t="shared" si="23"/>
        <v>34.722096292843034</v>
      </c>
    </row>
    <row r="375" spans="1:21" x14ac:dyDescent="0.25">
      <c r="A375">
        <v>382</v>
      </c>
      <c r="B375" t="s">
        <v>158</v>
      </c>
      <c r="C375">
        <v>37700</v>
      </c>
      <c r="D375">
        <v>375</v>
      </c>
      <c r="E375" s="14">
        <f>IFERROR(IF(OR(HLOOKUP($A375,'Z-scores'!$C$2:$RO$15,3,FALSE)&gt;3,HLOOKUP($A375,'Z-scores'!$C$2:$RO$15,3,FALSE)&lt;-3),"",'Total-corrected counts'!E375),"")</f>
        <v>16.535859457977072</v>
      </c>
      <c r="F375" s="14">
        <f>IFERROR(IF(OR(HLOOKUP($A375,'Z-scores'!$C$2:$RO$15,4,FALSE)&gt;3,HLOOKUP($A375,'Z-scores'!$C$2:$RO$15,4,FALSE)&lt;-3),"",'Total-corrected counts'!F375),"")</f>
        <v>11.049276704860148</v>
      </c>
      <c r="G375" s="14">
        <f>IFERROR(IF(OR(HLOOKUP($A375,'Z-scores'!$C$2:$RO$15,5,FALSE)&gt;3,HLOOKUP($A375,'Z-scores'!$C$2:$RO$15,5,FALSE)&lt;-3),"",'Total-corrected counts'!G375),"")</f>
        <v>4.9643300386610587</v>
      </c>
      <c r="H375" s="14">
        <f>IFERROR(IF(OR(HLOOKUP($A375,'Z-scores'!$C$2:$RO$15,6,FALSE)&gt;3,HLOOKUP($A375,'Z-scores'!$C$2:$RO$15,6,FALSE)&lt;-3),"",'Total-corrected counts'!H375),"")</f>
        <v>22.859113545550752</v>
      </c>
      <c r="I375" s="14">
        <f>IFERROR(IF(OR(HLOOKUP($A375,'Z-scores'!$C$2:$RO$15,7,FALSE)&gt;3,HLOOKUP($A375,'Z-scores'!$C$2:$RO$15,7,FALSE)&lt;-3),"",'Total-corrected counts'!I375),"")</f>
        <v>20.69867585183249</v>
      </c>
      <c r="J375" s="14">
        <f>IFERROR(IF(OR(HLOOKUP($A375,'Z-scores'!$C$2:$RO$15,8,FALSE)&gt;3,HLOOKUP($A375,'Z-scores'!$C$2:$RO$15,8,FALSE)&lt;-3),"",'Total-corrected counts'!J375),"")</f>
        <v>15.228933670498883</v>
      </c>
      <c r="K375" s="14">
        <f>IFERROR(IF(OR(HLOOKUP($A375,'Z-scores'!$C$2:$RO$15,9,FALSE)&gt;3,HLOOKUP($A375,'Z-scores'!$C$2:$RO$15,9,FALSE)&lt;-3),"",'Total-corrected counts'!K375),"")</f>
        <v>22.41775565352631</v>
      </c>
      <c r="L375" s="14">
        <f>IFERROR(IF(OR(HLOOKUP($A375,'Z-scores'!$C$2:$RO$15,10,FALSE)&gt;3,HLOOKUP($A375,'Z-scores'!$C$2:$RO$15,10,FALSE)&lt;-3),"",'Total-corrected counts'!L375),"")</f>
        <v>6.510193592598938</v>
      </c>
      <c r="M375" s="14">
        <f>IFERROR(IF(OR(HLOOKUP($A375,'Z-scores'!$C$2:$RO$15,11,FALSE)&gt;3,HLOOKUP($A375,'Z-scores'!$C$2:$RO$15,11,FALSE)&lt;-3),"",'Total-corrected counts'!M375),"")</f>
        <v>6.1127818472867625</v>
      </c>
      <c r="N375" s="14">
        <f>IFERROR(IF(OR(HLOOKUP($A375,'Z-scores'!$C$2:$RO$15,12,FALSE)&gt;3,HLOOKUP($A375,'Z-scores'!$C$2:$RO$15,12,FALSE)&lt;-3),"",'Total-corrected counts'!N375),"")</f>
        <v>51.293872567852539</v>
      </c>
      <c r="O375" s="14">
        <f>IFERROR(IF(OR(HLOOKUP($A375,'Z-scores'!$C$2:$RO$15,13,FALSE)&gt;3,HLOOKUP($A375,'Z-scores'!$C$2:$RO$15,13,FALSE)&lt;-3),"",'Total-corrected counts'!O375),"")</f>
        <v>6.950078551832485</v>
      </c>
      <c r="P375" s="14">
        <f>IFERROR(IF(OR(HLOOKUP($A375,'Z-scores'!$C$2:$RO$15,14,FALSE)&gt;3,HLOOKUP($A375,'Z-scores'!$C$2:$RO$15,14,FALSE)&lt;-3),"",'Total-corrected counts'!P375),"")</f>
        <v>33.722263438321981</v>
      </c>
      <c r="Q375">
        <f t="shared" si="20"/>
        <v>1</v>
      </c>
      <c r="R375">
        <f>SUMIFS(Tabel132[Cluster],Tabel132[ID],'Total-corrected counts Z&lt;3'!A375)</f>
        <v>48</v>
      </c>
      <c r="S375">
        <f t="shared" si="21"/>
        <v>0.58220933985435641</v>
      </c>
      <c r="T375">
        <f t="shared" si="22"/>
        <v>16.250563560415248</v>
      </c>
      <c r="U375">
        <f t="shared" si="23"/>
        <v>20.917837999578541</v>
      </c>
    </row>
    <row r="376" spans="1:21" x14ac:dyDescent="0.25">
      <c r="A376">
        <v>383</v>
      </c>
      <c r="B376" t="s">
        <v>725</v>
      </c>
      <c r="C376">
        <v>36000</v>
      </c>
      <c r="D376">
        <v>663</v>
      </c>
      <c r="E376" s="14" t="str">
        <f>IFERROR(IF(OR(HLOOKUP($A376,'Z-scores'!$C$2:$RO$15,3,FALSE)&gt;3,HLOOKUP($A376,'Z-scores'!$C$2:$RO$15,3,FALSE)&lt;-3),"",'Total-corrected counts'!E376),"")</f>
        <v/>
      </c>
      <c r="F376" s="14" t="str">
        <f>IFERROR(IF(OR(HLOOKUP($A376,'Z-scores'!$C$2:$RO$15,4,FALSE)&gt;3,HLOOKUP($A376,'Z-scores'!$C$2:$RO$15,4,FALSE)&lt;-3),"",'Total-corrected counts'!F376),"")</f>
        <v/>
      </c>
      <c r="G376" s="14" t="str">
        <f>IFERROR(IF(OR(HLOOKUP($A376,'Z-scores'!$C$2:$RO$15,5,FALSE)&gt;3,HLOOKUP($A376,'Z-scores'!$C$2:$RO$15,5,FALSE)&lt;-3),"",'Total-corrected counts'!G376),"")</f>
        <v/>
      </c>
      <c r="H376" s="14" t="str">
        <f>IFERROR(IF(OR(HLOOKUP($A376,'Z-scores'!$C$2:$RO$15,6,FALSE)&gt;3,HLOOKUP($A376,'Z-scores'!$C$2:$RO$15,6,FALSE)&lt;-3),"",'Total-corrected counts'!H376),"")</f>
        <v/>
      </c>
      <c r="I376" s="14" t="str">
        <f>IFERROR(IF(OR(HLOOKUP($A376,'Z-scores'!$C$2:$RO$15,7,FALSE)&gt;3,HLOOKUP($A376,'Z-scores'!$C$2:$RO$15,7,FALSE)&lt;-3),"",'Total-corrected counts'!I376),"")</f>
        <v/>
      </c>
      <c r="J376" s="14" t="str">
        <f>IFERROR(IF(OR(HLOOKUP($A376,'Z-scores'!$C$2:$RO$15,8,FALSE)&gt;3,HLOOKUP($A376,'Z-scores'!$C$2:$RO$15,8,FALSE)&lt;-3),"",'Total-corrected counts'!J376),"")</f>
        <v/>
      </c>
      <c r="K376" s="14" t="str">
        <f>IFERROR(IF(OR(HLOOKUP($A376,'Z-scores'!$C$2:$RO$15,9,FALSE)&gt;3,HLOOKUP($A376,'Z-scores'!$C$2:$RO$15,9,FALSE)&lt;-3),"",'Total-corrected counts'!K376),"")</f>
        <v/>
      </c>
      <c r="L376" s="14" t="str">
        <f>IFERROR(IF(OR(HLOOKUP($A376,'Z-scores'!$C$2:$RO$15,10,FALSE)&gt;3,HLOOKUP($A376,'Z-scores'!$C$2:$RO$15,10,FALSE)&lt;-3),"",'Total-corrected counts'!L376),"")</f>
        <v/>
      </c>
      <c r="M376" s="14" t="str">
        <f>IFERROR(IF(OR(HLOOKUP($A376,'Z-scores'!$C$2:$RO$15,11,FALSE)&gt;3,HLOOKUP($A376,'Z-scores'!$C$2:$RO$15,11,FALSE)&lt;-3),"",'Total-corrected counts'!M376),"")</f>
        <v/>
      </c>
      <c r="N376" s="14" t="str">
        <f>IFERROR(IF(OR(HLOOKUP($A376,'Z-scores'!$C$2:$RO$15,12,FALSE)&gt;3,HLOOKUP($A376,'Z-scores'!$C$2:$RO$15,12,FALSE)&lt;-3),"",'Total-corrected counts'!N376),"")</f>
        <v/>
      </c>
      <c r="O376" s="14" t="str">
        <f>IFERROR(IF(OR(HLOOKUP($A376,'Z-scores'!$C$2:$RO$15,13,FALSE)&gt;3,HLOOKUP($A376,'Z-scores'!$C$2:$RO$15,13,FALSE)&lt;-3),"",'Total-corrected counts'!O376),"")</f>
        <v/>
      </c>
      <c r="P376" s="14" t="str">
        <f>IFERROR(IF(OR(HLOOKUP($A376,'Z-scores'!$C$2:$RO$15,14,FALSE)&gt;3,HLOOKUP($A376,'Z-scores'!$C$2:$RO$15,14,FALSE)&lt;-3),"",'Total-corrected counts'!P376),"")</f>
        <v/>
      </c>
      <c r="Q376">
        <f t="shared" si="20"/>
        <v>1</v>
      </c>
      <c r="R376">
        <f>SUMIFS(Tabel132[Cluster],Tabel132[ID],'Total-corrected counts Z&lt;3'!A376)</f>
        <v>45</v>
      </c>
      <c r="S376" t="str">
        <f t="shared" si="21"/>
        <v/>
      </c>
      <c r="T376" t="str">
        <f t="shared" si="22"/>
        <v/>
      </c>
      <c r="U376" t="str">
        <f t="shared" si="23"/>
        <v/>
      </c>
    </row>
    <row r="377" spans="1:21" x14ac:dyDescent="0.25">
      <c r="A377">
        <v>384</v>
      </c>
      <c r="B377" t="s">
        <v>726</v>
      </c>
      <c r="C377">
        <v>99400</v>
      </c>
      <c r="D377">
        <v>911</v>
      </c>
      <c r="E377" s="14" t="str">
        <f>IFERROR(IF(OR(HLOOKUP($A377,'Z-scores'!$C$2:$RO$15,3,FALSE)&gt;3,HLOOKUP($A377,'Z-scores'!$C$2:$RO$15,3,FALSE)&lt;-3),"",'Total-corrected counts'!E377),"")</f>
        <v/>
      </c>
      <c r="F377" s="14" t="str">
        <f>IFERROR(IF(OR(HLOOKUP($A377,'Z-scores'!$C$2:$RO$15,4,FALSE)&gt;3,HLOOKUP($A377,'Z-scores'!$C$2:$RO$15,4,FALSE)&lt;-3),"",'Total-corrected counts'!F377),"")</f>
        <v/>
      </c>
      <c r="G377" s="14" t="str">
        <f>IFERROR(IF(OR(HLOOKUP($A377,'Z-scores'!$C$2:$RO$15,5,FALSE)&gt;3,HLOOKUP($A377,'Z-scores'!$C$2:$RO$15,5,FALSE)&lt;-3),"",'Total-corrected counts'!G377),"")</f>
        <v/>
      </c>
      <c r="H377" s="14" t="str">
        <f>IFERROR(IF(OR(HLOOKUP($A377,'Z-scores'!$C$2:$RO$15,6,FALSE)&gt;3,HLOOKUP($A377,'Z-scores'!$C$2:$RO$15,6,FALSE)&lt;-3),"",'Total-corrected counts'!H377),"")</f>
        <v/>
      </c>
      <c r="I377" s="14" t="str">
        <f>IFERROR(IF(OR(HLOOKUP($A377,'Z-scores'!$C$2:$RO$15,7,FALSE)&gt;3,HLOOKUP($A377,'Z-scores'!$C$2:$RO$15,7,FALSE)&lt;-3),"",'Total-corrected counts'!I377),"")</f>
        <v/>
      </c>
      <c r="J377" s="14" t="str">
        <f>IFERROR(IF(OR(HLOOKUP($A377,'Z-scores'!$C$2:$RO$15,8,FALSE)&gt;3,HLOOKUP($A377,'Z-scores'!$C$2:$RO$15,8,FALSE)&lt;-3),"",'Total-corrected counts'!J377),"")</f>
        <v/>
      </c>
      <c r="K377" s="14" t="str">
        <f>IFERROR(IF(OR(HLOOKUP($A377,'Z-scores'!$C$2:$RO$15,9,FALSE)&gt;3,HLOOKUP($A377,'Z-scores'!$C$2:$RO$15,9,FALSE)&lt;-3),"",'Total-corrected counts'!K377),"")</f>
        <v/>
      </c>
      <c r="L377" s="14" t="str">
        <f>IFERROR(IF(OR(HLOOKUP($A377,'Z-scores'!$C$2:$RO$15,10,FALSE)&gt;3,HLOOKUP($A377,'Z-scores'!$C$2:$RO$15,10,FALSE)&lt;-3),"",'Total-corrected counts'!L377),"")</f>
        <v/>
      </c>
      <c r="M377" s="14" t="str">
        <f>IFERROR(IF(OR(HLOOKUP($A377,'Z-scores'!$C$2:$RO$15,11,FALSE)&gt;3,HLOOKUP($A377,'Z-scores'!$C$2:$RO$15,11,FALSE)&lt;-3),"",'Total-corrected counts'!M377),"")</f>
        <v/>
      </c>
      <c r="N377" s="14" t="str">
        <f>IFERROR(IF(OR(HLOOKUP($A377,'Z-scores'!$C$2:$RO$15,12,FALSE)&gt;3,HLOOKUP($A377,'Z-scores'!$C$2:$RO$15,12,FALSE)&lt;-3),"",'Total-corrected counts'!N377),"")</f>
        <v/>
      </c>
      <c r="O377" s="14" t="str">
        <f>IFERROR(IF(OR(HLOOKUP($A377,'Z-scores'!$C$2:$RO$15,13,FALSE)&gt;3,HLOOKUP($A377,'Z-scores'!$C$2:$RO$15,13,FALSE)&lt;-3),"",'Total-corrected counts'!O377),"")</f>
        <v/>
      </c>
      <c r="P377" s="14" t="str">
        <f>IFERROR(IF(OR(HLOOKUP($A377,'Z-scores'!$C$2:$RO$15,14,FALSE)&gt;3,HLOOKUP($A377,'Z-scores'!$C$2:$RO$15,14,FALSE)&lt;-3),"",'Total-corrected counts'!P377),"")</f>
        <v/>
      </c>
      <c r="Q377">
        <f t="shared" si="20"/>
        <v>1</v>
      </c>
      <c r="R377">
        <f>SUMIFS(Tabel132[Cluster],Tabel132[ID],'Total-corrected counts Z&lt;3'!A377)</f>
        <v>0</v>
      </c>
      <c r="S377" t="str">
        <f t="shared" si="21"/>
        <v/>
      </c>
      <c r="T377" t="str">
        <f t="shared" si="22"/>
        <v/>
      </c>
      <c r="U377" t="str">
        <f t="shared" si="23"/>
        <v/>
      </c>
    </row>
    <row r="378" spans="1:21" x14ac:dyDescent="0.25">
      <c r="A378">
        <v>385</v>
      </c>
      <c r="B378" t="s">
        <v>727</v>
      </c>
      <c r="C378">
        <v>16200</v>
      </c>
      <c r="D378">
        <v>669</v>
      </c>
      <c r="E378" s="14" t="str">
        <f>IFERROR(IF(OR(HLOOKUP($A378,'Z-scores'!$C$2:$RO$15,3,FALSE)&gt;3,HLOOKUP($A378,'Z-scores'!$C$2:$RO$15,3,FALSE)&lt;-3),"",'Total-corrected counts'!E378),"")</f>
        <v/>
      </c>
      <c r="F378" s="14" t="str">
        <f>IFERROR(IF(OR(HLOOKUP($A378,'Z-scores'!$C$2:$RO$15,4,FALSE)&gt;3,HLOOKUP($A378,'Z-scores'!$C$2:$RO$15,4,FALSE)&lt;-3),"",'Total-corrected counts'!F378),"")</f>
        <v/>
      </c>
      <c r="G378" s="14" t="str">
        <f>IFERROR(IF(OR(HLOOKUP($A378,'Z-scores'!$C$2:$RO$15,5,FALSE)&gt;3,HLOOKUP($A378,'Z-scores'!$C$2:$RO$15,5,FALSE)&lt;-3),"",'Total-corrected counts'!G378),"")</f>
        <v/>
      </c>
      <c r="H378" s="14" t="str">
        <f>IFERROR(IF(OR(HLOOKUP($A378,'Z-scores'!$C$2:$RO$15,6,FALSE)&gt;3,HLOOKUP($A378,'Z-scores'!$C$2:$RO$15,6,FALSE)&lt;-3),"",'Total-corrected counts'!H378),"")</f>
        <v/>
      </c>
      <c r="I378" s="14" t="str">
        <f>IFERROR(IF(OR(HLOOKUP($A378,'Z-scores'!$C$2:$RO$15,7,FALSE)&gt;3,HLOOKUP($A378,'Z-scores'!$C$2:$RO$15,7,FALSE)&lt;-3),"",'Total-corrected counts'!I378),"")</f>
        <v/>
      </c>
      <c r="J378" s="14" t="str">
        <f>IFERROR(IF(OR(HLOOKUP($A378,'Z-scores'!$C$2:$RO$15,8,FALSE)&gt;3,HLOOKUP($A378,'Z-scores'!$C$2:$RO$15,8,FALSE)&lt;-3),"",'Total-corrected counts'!J378),"")</f>
        <v/>
      </c>
      <c r="K378" s="14" t="str">
        <f>IFERROR(IF(OR(HLOOKUP($A378,'Z-scores'!$C$2:$RO$15,9,FALSE)&gt;3,HLOOKUP($A378,'Z-scores'!$C$2:$RO$15,9,FALSE)&lt;-3),"",'Total-corrected counts'!K378),"")</f>
        <v/>
      </c>
      <c r="L378" s="14" t="str">
        <f>IFERROR(IF(OR(HLOOKUP($A378,'Z-scores'!$C$2:$RO$15,10,FALSE)&gt;3,HLOOKUP($A378,'Z-scores'!$C$2:$RO$15,10,FALSE)&lt;-3),"",'Total-corrected counts'!L378),"")</f>
        <v/>
      </c>
      <c r="M378" s="14" t="str">
        <f>IFERROR(IF(OR(HLOOKUP($A378,'Z-scores'!$C$2:$RO$15,11,FALSE)&gt;3,HLOOKUP($A378,'Z-scores'!$C$2:$RO$15,11,FALSE)&lt;-3),"",'Total-corrected counts'!M378),"")</f>
        <v/>
      </c>
      <c r="N378" s="14" t="str">
        <f>IFERROR(IF(OR(HLOOKUP($A378,'Z-scores'!$C$2:$RO$15,12,FALSE)&gt;3,HLOOKUP($A378,'Z-scores'!$C$2:$RO$15,12,FALSE)&lt;-3),"",'Total-corrected counts'!N378),"")</f>
        <v/>
      </c>
      <c r="O378" s="14" t="str">
        <f>IFERROR(IF(OR(HLOOKUP($A378,'Z-scores'!$C$2:$RO$15,13,FALSE)&gt;3,HLOOKUP($A378,'Z-scores'!$C$2:$RO$15,13,FALSE)&lt;-3),"",'Total-corrected counts'!O378),"")</f>
        <v/>
      </c>
      <c r="P378" s="14" t="str">
        <f>IFERROR(IF(OR(HLOOKUP($A378,'Z-scores'!$C$2:$RO$15,14,FALSE)&gt;3,HLOOKUP($A378,'Z-scores'!$C$2:$RO$15,14,FALSE)&lt;-3),"",'Total-corrected counts'!P378),"")</f>
        <v/>
      </c>
      <c r="Q378">
        <f t="shared" si="20"/>
        <v>1</v>
      </c>
      <c r="R378">
        <f>SUMIFS(Tabel132[Cluster],Tabel132[ID],'Total-corrected counts Z&lt;3'!A378)</f>
        <v>20</v>
      </c>
      <c r="S378" t="str">
        <f t="shared" si="21"/>
        <v/>
      </c>
      <c r="T378" t="str">
        <f t="shared" si="22"/>
        <v/>
      </c>
      <c r="U378" t="str">
        <f t="shared" si="23"/>
        <v/>
      </c>
    </row>
    <row r="379" spans="1:21" x14ac:dyDescent="0.25">
      <c r="A379">
        <v>386</v>
      </c>
      <c r="B379" t="s">
        <v>728</v>
      </c>
      <c r="C379">
        <v>89500</v>
      </c>
      <c r="D379">
        <v>354</v>
      </c>
      <c r="E379" s="14" t="str">
        <f>IFERROR(IF(OR(HLOOKUP($A379,'Z-scores'!$C$2:$RO$15,3,FALSE)&gt;3,HLOOKUP($A379,'Z-scores'!$C$2:$RO$15,3,FALSE)&lt;-3),"",'Total-corrected counts'!E379),"")</f>
        <v/>
      </c>
      <c r="F379" s="14" t="str">
        <f>IFERROR(IF(OR(HLOOKUP($A379,'Z-scores'!$C$2:$RO$15,4,FALSE)&gt;3,HLOOKUP($A379,'Z-scores'!$C$2:$RO$15,4,FALSE)&lt;-3),"",'Total-corrected counts'!F379),"")</f>
        <v/>
      </c>
      <c r="G379" s="14" t="str">
        <f>IFERROR(IF(OR(HLOOKUP($A379,'Z-scores'!$C$2:$RO$15,5,FALSE)&gt;3,HLOOKUP($A379,'Z-scores'!$C$2:$RO$15,5,FALSE)&lt;-3),"",'Total-corrected counts'!G379),"")</f>
        <v/>
      </c>
      <c r="H379" s="14" t="str">
        <f>IFERROR(IF(OR(HLOOKUP($A379,'Z-scores'!$C$2:$RO$15,6,FALSE)&gt;3,HLOOKUP($A379,'Z-scores'!$C$2:$RO$15,6,FALSE)&lt;-3),"",'Total-corrected counts'!H379),"")</f>
        <v/>
      </c>
      <c r="I379" s="14" t="str">
        <f>IFERROR(IF(OR(HLOOKUP($A379,'Z-scores'!$C$2:$RO$15,7,FALSE)&gt;3,HLOOKUP($A379,'Z-scores'!$C$2:$RO$15,7,FALSE)&lt;-3),"",'Total-corrected counts'!I379),"")</f>
        <v/>
      </c>
      <c r="J379" s="14" t="str">
        <f>IFERROR(IF(OR(HLOOKUP($A379,'Z-scores'!$C$2:$RO$15,8,FALSE)&gt;3,HLOOKUP($A379,'Z-scores'!$C$2:$RO$15,8,FALSE)&lt;-3),"",'Total-corrected counts'!J379),"")</f>
        <v/>
      </c>
      <c r="K379" s="14" t="str">
        <f>IFERROR(IF(OR(HLOOKUP($A379,'Z-scores'!$C$2:$RO$15,9,FALSE)&gt;3,HLOOKUP($A379,'Z-scores'!$C$2:$RO$15,9,FALSE)&lt;-3),"",'Total-corrected counts'!K379),"")</f>
        <v/>
      </c>
      <c r="L379" s="14" t="str">
        <f>IFERROR(IF(OR(HLOOKUP($A379,'Z-scores'!$C$2:$RO$15,10,FALSE)&gt;3,HLOOKUP($A379,'Z-scores'!$C$2:$RO$15,10,FALSE)&lt;-3),"",'Total-corrected counts'!L379),"")</f>
        <v/>
      </c>
      <c r="M379" s="14" t="str">
        <f>IFERROR(IF(OR(HLOOKUP($A379,'Z-scores'!$C$2:$RO$15,11,FALSE)&gt;3,HLOOKUP($A379,'Z-scores'!$C$2:$RO$15,11,FALSE)&lt;-3),"",'Total-corrected counts'!M379),"")</f>
        <v/>
      </c>
      <c r="N379" s="14" t="str">
        <f>IFERROR(IF(OR(HLOOKUP($A379,'Z-scores'!$C$2:$RO$15,12,FALSE)&gt;3,HLOOKUP($A379,'Z-scores'!$C$2:$RO$15,12,FALSE)&lt;-3),"",'Total-corrected counts'!N379),"")</f>
        <v/>
      </c>
      <c r="O379" s="14" t="str">
        <f>IFERROR(IF(OR(HLOOKUP($A379,'Z-scores'!$C$2:$RO$15,13,FALSE)&gt;3,HLOOKUP($A379,'Z-scores'!$C$2:$RO$15,13,FALSE)&lt;-3),"",'Total-corrected counts'!O379),"")</f>
        <v/>
      </c>
      <c r="P379" s="14" t="str">
        <f>IFERROR(IF(OR(HLOOKUP($A379,'Z-scores'!$C$2:$RO$15,14,FALSE)&gt;3,HLOOKUP($A379,'Z-scores'!$C$2:$RO$15,14,FALSE)&lt;-3),"",'Total-corrected counts'!P379),"")</f>
        <v/>
      </c>
      <c r="Q379">
        <f t="shared" si="20"/>
        <v>1</v>
      </c>
      <c r="R379">
        <f>SUMIFS(Tabel132[Cluster],Tabel132[ID],'Total-corrected counts Z&lt;3'!A379)</f>
        <v>96</v>
      </c>
      <c r="S379" t="str">
        <f t="shared" si="21"/>
        <v/>
      </c>
      <c r="T379" t="str">
        <f t="shared" si="22"/>
        <v/>
      </c>
      <c r="U379" t="str">
        <f t="shared" si="23"/>
        <v/>
      </c>
    </row>
    <row r="380" spans="1:21" x14ac:dyDescent="0.25">
      <c r="A380">
        <v>387</v>
      </c>
      <c r="B380" t="s">
        <v>729</v>
      </c>
      <c r="C380">
        <v>42300</v>
      </c>
      <c r="D380">
        <v>918</v>
      </c>
      <c r="E380" s="14" t="str">
        <f>IFERROR(IF(OR(HLOOKUP($A380,'Z-scores'!$C$2:$RO$15,3,FALSE)&gt;3,HLOOKUP($A380,'Z-scores'!$C$2:$RO$15,3,FALSE)&lt;-3),"",'Total-corrected counts'!E380),"")</f>
        <v/>
      </c>
      <c r="F380" s="14" t="str">
        <f>IFERROR(IF(OR(HLOOKUP($A380,'Z-scores'!$C$2:$RO$15,4,FALSE)&gt;3,HLOOKUP($A380,'Z-scores'!$C$2:$RO$15,4,FALSE)&lt;-3),"",'Total-corrected counts'!F380),"")</f>
        <v/>
      </c>
      <c r="G380" s="14" t="str">
        <f>IFERROR(IF(OR(HLOOKUP($A380,'Z-scores'!$C$2:$RO$15,5,FALSE)&gt;3,HLOOKUP($A380,'Z-scores'!$C$2:$RO$15,5,FALSE)&lt;-3),"",'Total-corrected counts'!G380),"")</f>
        <v/>
      </c>
      <c r="H380" s="14" t="str">
        <f>IFERROR(IF(OR(HLOOKUP($A380,'Z-scores'!$C$2:$RO$15,6,FALSE)&gt;3,HLOOKUP($A380,'Z-scores'!$C$2:$RO$15,6,FALSE)&lt;-3),"",'Total-corrected counts'!H380),"")</f>
        <v/>
      </c>
      <c r="I380" s="14" t="str">
        <f>IFERROR(IF(OR(HLOOKUP($A380,'Z-scores'!$C$2:$RO$15,7,FALSE)&gt;3,HLOOKUP($A380,'Z-scores'!$C$2:$RO$15,7,FALSE)&lt;-3),"",'Total-corrected counts'!I380),"")</f>
        <v/>
      </c>
      <c r="J380" s="14" t="str">
        <f>IFERROR(IF(OR(HLOOKUP($A380,'Z-scores'!$C$2:$RO$15,8,FALSE)&gt;3,HLOOKUP($A380,'Z-scores'!$C$2:$RO$15,8,FALSE)&lt;-3),"",'Total-corrected counts'!J380),"")</f>
        <v/>
      </c>
      <c r="K380" s="14" t="str">
        <f>IFERROR(IF(OR(HLOOKUP($A380,'Z-scores'!$C$2:$RO$15,9,FALSE)&gt;3,HLOOKUP($A380,'Z-scores'!$C$2:$RO$15,9,FALSE)&lt;-3),"",'Total-corrected counts'!K380),"")</f>
        <v/>
      </c>
      <c r="L380" s="14" t="str">
        <f>IFERROR(IF(OR(HLOOKUP($A380,'Z-scores'!$C$2:$RO$15,10,FALSE)&gt;3,HLOOKUP($A380,'Z-scores'!$C$2:$RO$15,10,FALSE)&lt;-3),"",'Total-corrected counts'!L380),"")</f>
        <v/>
      </c>
      <c r="M380" s="14" t="str">
        <f>IFERROR(IF(OR(HLOOKUP($A380,'Z-scores'!$C$2:$RO$15,11,FALSE)&gt;3,HLOOKUP($A380,'Z-scores'!$C$2:$RO$15,11,FALSE)&lt;-3),"",'Total-corrected counts'!M380),"")</f>
        <v/>
      </c>
      <c r="N380" s="14" t="str">
        <f>IFERROR(IF(OR(HLOOKUP($A380,'Z-scores'!$C$2:$RO$15,12,FALSE)&gt;3,HLOOKUP($A380,'Z-scores'!$C$2:$RO$15,12,FALSE)&lt;-3),"",'Total-corrected counts'!N380),"")</f>
        <v/>
      </c>
      <c r="O380" s="14" t="str">
        <f>IFERROR(IF(OR(HLOOKUP($A380,'Z-scores'!$C$2:$RO$15,13,FALSE)&gt;3,HLOOKUP($A380,'Z-scores'!$C$2:$RO$15,13,FALSE)&lt;-3),"",'Total-corrected counts'!O380),"")</f>
        <v/>
      </c>
      <c r="P380" s="14" t="str">
        <f>IFERROR(IF(OR(HLOOKUP($A380,'Z-scores'!$C$2:$RO$15,14,FALSE)&gt;3,HLOOKUP($A380,'Z-scores'!$C$2:$RO$15,14,FALSE)&lt;-3),"",'Total-corrected counts'!P380),"")</f>
        <v/>
      </c>
      <c r="Q380">
        <f t="shared" si="20"/>
        <v>1</v>
      </c>
      <c r="R380">
        <f>SUMIFS(Tabel132[Cluster],Tabel132[ID],'Total-corrected counts Z&lt;3'!A380)</f>
        <v>54</v>
      </c>
      <c r="S380" t="str">
        <f t="shared" si="21"/>
        <v/>
      </c>
      <c r="T380" t="str">
        <f t="shared" si="22"/>
        <v/>
      </c>
      <c r="U380" t="str">
        <f t="shared" si="23"/>
        <v/>
      </c>
    </row>
    <row r="381" spans="1:21" x14ac:dyDescent="0.25">
      <c r="A381">
        <v>388</v>
      </c>
      <c r="B381" t="s">
        <v>730</v>
      </c>
      <c r="C381">
        <v>102800</v>
      </c>
      <c r="D381">
        <v>514</v>
      </c>
      <c r="E381" s="14" t="str">
        <f>IFERROR(IF(OR(HLOOKUP($A381,'Z-scores'!$C$2:$RO$15,3,FALSE)&gt;3,HLOOKUP($A381,'Z-scores'!$C$2:$RO$15,3,FALSE)&lt;-3),"",'Total-corrected counts'!E381),"")</f>
        <v/>
      </c>
      <c r="F381" s="14" t="str">
        <f>IFERROR(IF(OR(HLOOKUP($A381,'Z-scores'!$C$2:$RO$15,4,FALSE)&gt;3,HLOOKUP($A381,'Z-scores'!$C$2:$RO$15,4,FALSE)&lt;-3),"",'Total-corrected counts'!F381),"")</f>
        <v/>
      </c>
      <c r="G381" s="14" t="str">
        <f>IFERROR(IF(OR(HLOOKUP($A381,'Z-scores'!$C$2:$RO$15,5,FALSE)&gt;3,HLOOKUP($A381,'Z-scores'!$C$2:$RO$15,5,FALSE)&lt;-3),"",'Total-corrected counts'!G381),"")</f>
        <v/>
      </c>
      <c r="H381" s="14" t="str">
        <f>IFERROR(IF(OR(HLOOKUP($A381,'Z-scores'!$C$2:$RO$15,6,FALSE)&gt;3,HLOOKUP($A381,'Z-scores'!$C$2:$RO$15,6,FALSE)&lt;-3),"",'Total-corrected counts'!H381),"")</f>
        <v/>
      </c>
      <c r="I381" s="14" t="str">
        <f>IFERROR(IF(OR(HLOOKUP($A381,'Z-scores'!$C$2:$RO$15,7,FALSE)&gt;3,HLOOKUP($A381,'Z-scores'!$C$2:$RO$15,7,FALSE)&lt;-3),"",'Total-corrected counts'!I381),"")</f>
        <v/>
      </c>
      <c r="J381" s="14" t="str">
        <f>IFERROR(IF(OR(HLOOKUP($A381,'Z-scores'!$C$2:$RO$15,8,FALSE)&gt;3,HLOOKUP($A381,'Z-scores'!$C$2:$RO$15,8,FALSE)&lt;-3),"",'Total-corrected counts'!J381),"")</f>
        <v/>
      </c>
      <c r="K381" s="14" t="str">
        <f>IFERROR(IF(OR(HLOOKUP($A381,'Z-scores'!$C$2:$RO$15,9,FALSE)&gt;3,HLOOKUP($A381,'Z-scores'!$C$2:$RO$15,9,FALSE)&lt;-3),"",'Total-corrected counts'!K381),"")</f>
        <v/>
      </c>
      <c r="L381" s="14" t="str">
        <f>IFERROR(IF(OR(HLOOKUP($A381,'Z-scores'!$C$2:$RO$15,10,FALSE)&gt;3,HLOOKUP($A381,'Z-scores'!$C$2:$RO$15,10,FALSE)&lt;-3),"",'Total-corrected counts'!L381),"")</f>
        <v/>
      </c>
      <c r="M381" s="14" t="str">
        <f>IFERROR(IF(OR(HLOOKUP($A381,'Z-scores'!$C$2:$RO$15,11,FALSE)&gt;3,HLOOKUP($A381,'Z-scores'!$C$2:$RO$15,11,FALSE)&lt;-3),"",'Total-corrected counts'!M381),"")</f>
        <v/>
      </c>
      <c r="N381" s="14" t="str">
        <f>IFERROR(IF(OR(HLOOKUP($A381,'Z-scores'!$C$2:$RO$15,12,FALSE)&gt;3,HLOOKUP($A381,'Z-scores'!$C$2:$RO$15,12,FALSE)&lt;-3),"",'Total-corrected counts'!N381),"")</f>
        <v/>
      </c>
      <c r="O381" s="14" t="str">
        <f>IFERROR(IF(OR(HLOOKUP($A381,'Z-scores'!$C$2:$RO$15,13,FALSE)&gt;3,HLOOKUP($A381,'Z-scores'!$C$2:$RO$15,13,FALSE)&lt;-3),"",'Total-corrected counts'!O381),"")</f>
        <v/>
      </c>
      <c r="P381" s="14" t="str">
        <f>IFERROR(IF(OR(HLOOKUP($A381,'Z-scores'!$C$2:$RO$15,14,FALSE)&gt;3,HLOOKUP($A381,'Z-scores'!$C$2:$RO$15,14,FALSE)&lt;-3),"",'Total-corrected counts'!P381),"")</f>
        <v/>
      </c>
      <c r="Q381">
        <f t="shared" si="20"/>
        <v>1</v>
      </c>
      <c r="R381">
        <f>SUMIFS(Tabel132[Cluster],Tabel132[ID],'Total-corrected counts Z&lt;3'!A381)</f>
        <v>0</v>
      </c>
      <c r="S381" t="str">
        <f t="shared" si="21"/>
        <v/>
      </c>
      <c r="T381" t="str">
        <f t="shared" si="22"/>
        <v/>
      </c>
      <c r="U381" t="str">
        <f t="shared" si="23"/>
        <v/>
      </c>
    </row>
    <row r="382" spans="1:21" x14ac:dyDescent="0.25">
      <c r="A382">
        <v>389</v>
      </c>
      <c r="B382" t="s">
        <v>731</v>
      </c>
      <c r="C382">
        <v>103300</v>
      </c>
      <c r="D382">
        <v>871</v>
      </c>
      <c r="E382" s="14" t="str">
        <f>IFERROR(IF(OR(HLOOKUP($A382,'Z-scores'!$C$2:$RO$15,3,FALSE)&gt;3,HLOOKUP($A382,'Z-scores'!$C$2:$RO$15,3,FALSE)&lt;-3),"",'Total-corrected counts'!E382),"")</f>
        <v/>
      </c>
      <c r="F382" s="14" t="str">
        <f>IFERROR(IF(OR(HLOOKUP($A382,'Z-scores'!$C$2:$RO$15,4,FALSE)&gt;3,HLOOKUP($A382,'Z-scores'!$C$2:$RO$15,4,FALSE)&lt;-3),"",'Total-corrected counts'!F382),"")</f>
        <v/>
      </c>
      <c r="G382" s="14" t="str">
        <f>IFERROR(IF(OR(HLOOKUP($A382,'Z-scores'!$C$2:$RO$15,5,FALSE)&gt;3,HLOOKUP($A382,'Z-scores'!$C$2:$RO$15,5,FALSE)&lt;-3),"",'Total-corrected counts'!G382),"")</f>
        <v/>
      </c>
      <c r="H382" s="14" t="str">
        <f>IFERROR(IF(OR(HLOOKUP($A382,'Z-scores'!$C$2:$RO$15,6,FALSE)&gt;3,HLOOKUP($A382,'Z-scores'!$C$2:$RO$15,6,FALSE)&lt;-3),"",'Total-corrected counts'!H382),"")</f>
        <v/>
      </c>
      <c r="I382" s="14" t="str">
        <f>IFERROR(IF(OR(HLOOKUP($A382,'Z-scores'!$C$2:$RO$15,7,FALSE)&gt;3,HLOOKUP($A382,'Z-scores'!$C$2:$RO$15,7,FALSE)&lt;-3),"",'Total-corrected counts'!I382),"")</f>
        <v/>
      </c>
      <c r="J382" s="14" t="str">
        <f>IFERROR(IF(OR(HLOOKUP($A382,'Z-scores'!$C$2:$RO$15,8,FALSE)&gt;3,HLOOKUP($A382,'Z-scores'!$C$2:$RO$15,8,FALSE)&lt;-3),"",'Total-corrected counts'!J382),"")</f>
        <v/>
      </c>
      <c r="K382" s="14" t="str">
        <f>IFERROR(IF(OR(HLOOKUP($A382,'Z-scores'!$C$2:$RO$15,9,FALSE)&gt;3,HLOOKUP($A382,'Z-scores'!$C$2:$RO$15,9,FALSE)&lt;-3),"",'Total-corrected counts'!K382),"")</f>
        <v/>
      </c>
      <c r="L382" s="14" t="str">
        <f>IFERROR(IF(OR(HLOOKUP($A382,'Z-scores'!$C$2:$RO$15,10,FALSE)&gt;3,HLOOKUP($A382,'Z-scores'!$C$2:$RO$15,10,FALSE)&lt;-3),"",'Total-corrected counts'!L382),"")</f>
        <v/>
      </c>
      <c r="M382" s="14" t="str">
        <f>IFERROR(IF(OR(HLOOKUP($A382,'Z-scores'!$C$2:$RO$15,11,FALSE)&gt;3,HLOOKUP($A382,'Z-scores'!$C$2:$RO$15,11,FALSE)&lt;-3),"",'Total-corrected counts'!M382),"")</f>
        <v/>
      </c>
      <c r="N382" s="14" t="str">
        <f>IFERROR(IF(OR(HLOOKUP($A382,'Z-scores'!$C$2:$RO$15,12,FALSE)&gt;3,HLOOKUP($A382,'Z-scores'!$C$2:$RO$15,12,FALSE)&lt;-3),"",'Total-corrected counts'!N382),"")</f>
        <v/>
      </c>
      <c r="O382" s="14" t="str">
        <f>IFERROR(IF(OR(HLOOKUP($A382,'Z-scores'!$C$2:$RO$15,13,FALSE)&gt;3,HLOOKUP($A382,'Z-scores'!$C$2:$RO$15,13,FALSE)&lt;-3),"",'Total-corrected counts'!O382),"")</f>
        <v/>
      </c>
      <c r="P382" s="14" t="str">
        <f>IFERROR(IF(OR(HLOOKUP($A382,'Z-scores'!$C$2:$RO$15,14,FALSE)&gt;3,HLOOKUP($A382,'Z-scores'!$C$2:$RO$15,14,FALSE)&lt;-3),"",'Total-corrected counts'!P382),"")</f>
        <v/>
      </c>
      <c r="Q382">
        <f t="shared" si="20"/>
        <v>1</v>
      </c>
      <c r="R382">
        <f>SUMIFS(Tabel132[Cluster],Tabel132[ID],'Total-corrected counts Z&lt;3'!A382)</f>
        <v>0</v>
      </c>
      <c r="S382" t="str">
        <f t="shared" si="21"/>
        <v/>
      </c>
      <c r="T382" t="str">
        <f t="shared" si="22"/>
        <v/>
      </c>
      <c r="U382" t="str">
        <f t="shared" si="23"/>
        <v/>
      </c>
    </row>
    <row r="383" spans="1:21" x14ac:dyDescent="0.25">
      <c r="A383">
        <v>390</v>
      </c>
      <c r="B383" t="s">
        <v>159</v>
      </c>
      <c r="C383">
        <v>70200</v>
      </c>
      <c r="D383">
        <v>157</v>
      </c>
      <c r="E383" s="14">
        <f>IFERROR(IF(OR(HLOOKUP($A383,'Z-scores'!$C$2:$RO$15,3,FALSE)&gt;3,HLOOKUP($A383,'Z-scores'!$C$2:$RO$15,3,FALSE)&lt;-3),"",'Total-corrected counts'!E383),"")</f>
        <v>0.30213095285130276</v>
      </c>
      <c r="F383" s="14">
        <f>IFERROR(IF(OR(HLOOKUP($A383,'Z-scores'!$C$2:$RO$15,4,FALSE)&gt;3,HLOOKUP($A383,'Z-scores'!$C$2:$RO$15,4,FALSE)&lt;-3),"",'Total-corrected counts'!F383),"")</f>
        <v>0</v>
      </c>
      <c r="G383" s="14">
        <f>IFERROR(IF(OR(HLOOKUP($A383,'Z-scores'!$C$2:$RO$15,5,FALSE)&gt;3,HLOOKUP($A383,'Z-scores'!$C$2:$RO$15,5,FALSE)&lt;-3),"",'Total-corrected counts'!G383),"")</f>
        <v>8.9286511486709699E-2</v>
      </c>
      <c r="H383" s="14">
        <f>IFERROR(IF(OR(HLOOKUP($A383,'Z-scores'!$C$2:$RO$15,6,FALSE)&gt;3,HLOOKUP($A383,'Z-scores'!$C$2:$RO$15,6,FALSE)&lt;-3),"",'Total-corrected counts'!H383),"")</f>
        <v>0.77824752391394414</v>
      </c>
      <c r="I383" s="14">
        <f>IFERROR(IF(OR(HLOOKUP($A383,'Z-scores'!$C$2:$RO$15,7,FALSE)&gt;3,HLOOKUP($A383,'Z-scores'!$C$2:$RO$15,7,FALSE)&lt;-3),"",'Total-corrected counts'!I383),"")</f>
        <v>0.43147924646464397</v>
      </c>
      <c r="J383" s="14">
        <f>IFERROR(IF(OR(HLOOKUP($A383,'Z-scores'!$C$2:$RO$15,8,FALSE)&gt;3,HLOOKUP($A383,'Z-scores'!$C$2:$RO$15,8,FALSE)&lt;-3),"",'Total-corrected counts'!J383),"")</f>
        <v>0</v>
      </c>
      <c r="K383" s="14">
        <f>IFERROR(IF(OR(HLOOKUP($A383,'Z-scores'!$C$2:$RO$15,9,FALSE)&gt;3,HLOOKUP($A383,'Z-scores'!$C$2:$RO$15,9,FALSE)&lt;-3),"",'Total-corrected counts'!K383),"")</f>
        <v>0.36727261940244743</v>
      </c>
      <c r="L383" s="14">
        <f>IFERROR(IF(OR(HLOOKUP($A383,'Z-scores'!$C$2:$RO$15,10,FALSE)&gt;3,HLOOKUP($A383,'Z-scores'!$C$2:$RO$15,10,FALSE)&lt;-3),"",'Total-corrected counts'!L383),"")</f>
        <v>0</v>
      </c>
      <c r="M383" s="14">
        <f>IFERROR(IF(OR(HLOOKUP($A383,'Z-scores'!$C$2:$RO$15,11,FALSE)&gt;3,HLOOKUP($A383,'Z-scores'!$C$2:$RO$15,11,FALSE)&lt;-3),"",'Total-corrected counts'!M383),"")</f>
        <v>0</v>
      </c>
      <c r="N383" s="14">
        <f>IFERROR(IF(OR(HLOOKUP($A383,'Z-scores'!$C$2:$RO$15,12,FALSE)&gt;3,HLOOKUP($A383,'Z-scores'!$C$2:$RO$15,12,FALSE)&lt;-3),"",'Total-corrected counts'!N383),"")</f>
        <v>5.9763167106352828E-2</v>
      </c>
      <c r="O383" s="14" t="str">
        <f>IFERROR(IF(OR(HLOOKUP($A383,'Z-scores'!$C$2:$RO$15,13,FALSE)&gt;3,HLOOKUP($A383,'Z-scores'!$C$2:$RO$15,13,FALSE)&lt;-3),"",'Total-corrected counts'!O383),"")</f>
        <v/>
      </c>
      <c r="P383" s="14">
        <f>IFERROR(IF(OR(HLOOKUP($A383,'Z-scores'!$C$2:$RO$15,14,FALSE)&gt;3,HLOOKUP($A383,'Z-scores'!$C$2:$RO$15,14,FALSE)&lt;-3),"",'Total-corrected counts'!P383),"")</f>
        <v>0.18228250507201071</v>
      </c>
      <c r="Q383">
        <f t="shared" si="20"/>
        <v>1</v>
      </c>
      <c r="R383">
        <f>SUMIFS(Tabel132[Cluster],Tabel132[ID],'Total-corrected counts Z&lt;3'!A383)</f>
        <v>83</v>
      </c>
      <c r="S383">
        <f t="shared" si="21"/>
        <v>0.16735645692426965</v>
      </c>
      <c r="T383">
        <f t="shared" si="22"/>
        <v>0.28120240773129257</v>
      </c>
      <c r="U383">
        <f t="shared" si="23"/>
        <v>6.0511418044590884E-2</v>
      </c>
    </row>
    <row r="384" spans="1:21" x14ac:dyDescent="0.25">
      <c r="A384">
        <v>391</v>
      </c>
      <c r="B384" t="s">
        <v>732</v>
      </c>
      <c r="C384">
        <v>37800</v>
      </c>
      <c r="D384">
        <v>382</v>
      </c>
      <c r="E384" s="14" t="str">
        <f>IFERROR(IF(OR(HLOOKUP($A384,'Z-scores'!$C$2:$RO$15,3,FALSE)&gt;3,HLOOKUP($A384,'Z-scores'!$C$2:$RO$15,3,FALSE)&lt;-3),"",'Total-corrected counts'!E384),"")</f>
        <v/>
      </c>
      <c r="F384" s="14" t="str">
        <f>IFERROR(IF(OR(HLOOKUP($A384,'Z-scores'!$C$2:$RO$15,4,FALSE)&gt;3,HLOOKUP($A384,'Z-scores'!$C$2:$RO$15,4,FALSE)&lt;-3),"",'Total-corrected counts'!F384),"")</f>
        <v/>
      </c>
      <c r="G384" s="14" t="str">
        <f>IFERROR(IF(OR(HLOOKUP($A384,'Z-scores'!$C$2:$RO$15,5,FALSE)&gt;3,HLOOKUP($A384,'Z-scores'!$C$2:$RO$15,5,FALSE)&lt;-3),"",'Total-corrected counts'!G384),"")</f>
        <v/>
      </c>
      <c r="H384" s="14" t="str">
        <f>IFERROR(IF(OR(HLOOKUP($A384,'Z-scores'!$C$2:$RO$15,6,FALSE)&gt;3,HLOOKUP($A384,'Z-scores'!$C$2:$RO$15,6,FALSE)&lt;-3),"",'Total-corrected counts'!H384),"")</f>
        <v/>
      </c>
      <c r="I384" s="14" t="str">
        <f>IFERROR(IF(OR(HLOOKUP($A384,'Z-scores'!$C$2:$RO$15,7,FALSE)&gt;3,HLOOKUP($A384,'Z-scores'!$C$2:$RO$15,7,FALSE)&lt;-3),"",'Total-corrected counts'!I384),"")</f>
        <v/>
      </c>
      <c r="J384" s="14" t="str">
        <f>IFERROR(IF(OR(HLOOKUP($A384,'Z-scores'!$C$2:$RO$15,8,FALSE)&gt;3,HLOOKUP($A384,'Z-scores'!$C$2:$RO$15,8,FALSE)&lt;-3),"",'Total-corrected counts'!J384),"")</f>
        <v/>
      </c>
      <c r="K384" s="14" t="str">
        <f>IFERROR(IF(OR(HLOOKUP($A384,'Z-scores'!$C$2:$RO$15,9,FALSE)&gt;3,HLOOKUP($A384,'Z-scores'!$C$2:$RO$15,9,FALSE)&lt;-3),"",'Total-corrected counts'!K384),"")</f>
        <v/>
      </c>
      <c r="L384" s="14" t="str">
        <f>IFERROR(IF(OR(HLOOKUP($A384,'Z-scores'!$C$2:$RO$15,10,FALSE)&gt;3,HLOOKUP($A384,'Z-scores'!$C$2:$RO$15,10,FALSE)&lt;-3),"",'Total-corrected counts'!L384),"")</f>
        <v/>
      </c>
      <c r="M384" s="14" t="str">
        <f>IFERROR(IF(OR(HLOOKUP($A384,'Z-scores'!$C$2:$RO$15,11,FALSE)&gt;3,HLOOKUP($A384,'Z-scores'!$C$2:$RO$15,11,FALSE)&lt;-3),"",'Total-corrected counts'!M384),"")</f>
        <v/>
      </c>
      <c r="N384" s="14" t="str">
        <f>IFERROR(IF(OR(HLOOKUP($A384,'Z-scores'!$C$2:$RO$15,12,FALSE)&gt;3,HLOOKUP($A384,'Z-scores'!$C$2:$RO$15,12,FALSE)&lt;-3),"",'Total-corrected counts'!N384),"")</f>
        <v/>
      </c>
      <c r="O384" s="14" t="str">
        <f>IFERROR(IF(OR(HLOOKUP($A384,'Z-scores'!$C$2:$RO$15,13,FALSE)&gt;3,HLOOKUP($A384,'Z-scores'!$C$2:$RO$15,13,FALSE)&lt;-3),"",'Total-corrected counts'!O384),"")</f>
        <v/>
      </c>
      <c r="P384" s="14" t="str">
        <f>IFERROR(IF(OR(HLOOKUP($A384,'Z-scores'!$C$2:$RO$15,14,FALSE)&gt;3,HLOOKUP($A384,'Z-scores'!$C$2:$RO$15,14,FALSE)&lt;-3),"",'Total-corrected counts'!P384),"")</f>
        <v/>
      </c>
      <c r="Q384">
        <f t="shared" si="20"/>
        <v>1</v>
      </c>
      <c r="R384">
        <f>SUMIFS(Tabel132[Cluster],Tabel132[ID],'Total-corrected counts Z&lt;3'!A384)</f>
        <v>48</v>
      </c>
      <c r="S384" t="str">
        <f t="shared" si="21"/>
        <v/>
      </c>
      <c r="T384" t="str">
        <f t="shared" si="22"/>
        <v/>
      </c>
      <c r="U384" t="str">
        <f t="shared" si="23"/>
        <v/>
      </c>
    </row>
    <row r="385" spans="1:21" x14ac:dyDescent="0.25">
      <c r="A385">
        <v>392</v>
      </c>
      <c r="B385" t="s">
        <v>733</v>
      </c>
      <c r="C385">
        <v>34200</v>
      </c>
      <c r="D385">
        <v>619</v>
      </c>
      <c r="E385" s="14" t="str">
        <f>IFERROR(IF(OR(HLOOKUP($A385,'Z-scores'!$C$2:$RO$15,3,FALSE)&gt;3,HLOOKUP($A385,'Z-scores'!$C$2:$RO$15,3,FALSE)&lt;-3),"",'Total-corrected counts'!E385),"")</f>
        <v/>
      </c>
      <c r="F385" s="14" t="str">
        <f>IFERROR(IF(OR(HLOOKUP($A385,'Z-scores'!$C$2:$RO$15,4,FALSE)&gt;3,HLOOKUP($A385,'Z-scores'!$C$2:$RO$15,4,FALSE)&lt;-3),"",'Total-corrected counts'!F385),"")</f>
        <v/>
      </c>
      <c r="G385" s="14" t="str">
        <f>IFERROR(IF(OR(HLOOKUP($A385,'Z-scores'!$C$2:$RO$15,5,FALSE)&gt;3,HLOOKUP($A385,'Z-scores'!$C$2:$RO$15,5,FALSE)&lt;-3),"",'Total-corrected counts'!G385),"")</f>
        <v/>
      </c>
      <c r="H385" s="14" t="str">
        <f>IFERROR(IF(OR(HLOOKUP($A385,'Z-scores'!$C$2:$RO$15,6,FALSE)&gt;3,HLOOKUP($A385,'Z-scores'!$C$2:$RO$15,6,FALSE)&lt;-3),"",'Total-corrected counts'!H385),"")</f>
        <v/>
      </c>
      <c r="I385" s="14" t="str">
        <f>IFERROR(IF(OR(HLOOKUP($A385,'Z-scores'!$C$2:$RO$15,7,FALSE)&gt;3,HLOOKUP($A385,'Z-scores'!$C$2:$RO$15,7,FALSE)&lt;-3),"",'Total-corrected counts'!I385),"")</f>
        <v/>
      </c>
      <c r="J385" s="14" t="str">
        <f>IFERROR(IF(OR(HLOOKUP($A385,'Z-scores'!$C$2:$RO$15,8,FALSE)&gt;3,HLOOKUP($A385,'Z-scores'!$C$2:$RO$15,8,FALSE)&lt;-3),"",'Total-corrected counts'!J385),"")</f>
        <v/>
      </c>
      <c r="K385" s="14" t="str">
        <f>IFERROR(IF(OR(HLOOKUP($A385,'Z-scores'!$C$2:$RO$15,9,FALSE)&gt;3,HLOOKUP($A385,'Z-scores'!$C$2:$RO$15,9,FALSE)&lt;-3),"",'Total-corrected counts'!K385),"")</f>
        <v/>
      </c>
      <c r="L385" s="14" t="str">
        <f>IFERROR(IF(OR(HLOOKUP($A385,'Z-scores'!$C$2:$RO$15,10,FALSE)&gt;3,HLOOKUP($A385,'Z-scores'!$C$2:$RO$15,10,FALSE)&lt;-3),"",'Total-corrected counts'!L385),"")</f>
        <v/>
      </c>
      <c r="M385" s="14" t="str">
        <f>IFERROR(IF(OR(HLOOKUP($A385,'Z-scores'!$C$2:$RO$15,11,FALSE)&gt;3,HLOOKUP($A385,'Z-scores'!$C$2:$RO$15,11,FALSE)&lt;-3),"",'Total-corrected counts'!M385),"")</f>
        <v/>
      </c>
      <c r="N385" s="14" t="str">
        <f>IFERROR(IF(OR(HLOOKUP($A385,'Z-scores'!$C$2:$RO$15,12,FALSE)&gt;3,HLOOKUP($A385,'Z-scores'!$C$2:$RO$15,12,FALSE)&lt;-3),"",'Total-corrected counts'!N385),"")</f>
        <v/>
      </c>
      <c r="O385" s="14" t="str">
        <f>IFERROR(IF(OR(HLOOKUP($A385,'Z-scores'!$C$2:$RO$15,13,FALSE)&gt;3,HLOOKUP($A385,'Z-scores'!$C$2:$RO$15,13,FALSE)&lt;-3),"",'Total-corrected counts'!O385),"")</f>
        <v/>
      </c>
      <c r="P385" s="14" t="str">
        <f>IFERROR(IF(OR(HLOOKUP($A385,'Z-scores'!$C$2:$RO$15,14,FALSE)&gt;3,HLOOKUP($A385,'Z-scores'!$C$2:$RO$15,14,FALSE)&lt;-3),"",'Total-corrected counts'!P385),"")</f>
        <v/>
      </c>
      <c r="Q385">
        <f t="shared" si="20"/>
        <v>1</v>
      </c>
      <c r="R385">
        <f>SUMIFS(Tabel132[Cluster],Tabel132[ID],'Total-corrected counts Z&lt;3'!A385)</f>
        <v>44</v>
      </c>
      <c r="S385" t="str">
        <f t="shared" si="21"/>
        <v/>
      </c>
      <c r="T385" t="str">
        <f t="shared" si="22"/>
        <v/>
      </c>
      <c r="U385" t="str">
        <f t="shared" si="23"/>
        <v/>
      </c>
    </row>
    <row r="386" spans="1:21" x14ac:dyDescent="0.25">
      <c r="A386">
        <v>393</v>
      </c>
      <c r="B386" t="s">
        <v>160</v>
      </c>
      <c r="C386">
        <v>17500</v>
      </c>
      <c r="D386">
        <v>425</v>
      </c>
      <c r="E386" s="14">
        <f>IFERROR(IF(OR(HLOOKUP($A386,'Z-scores'!$C$2:$RO$15,3,FALSE)&gt;3,HLOOKUP($A386,'Z-scores'!$C$2:$RO$15,3,FALSE)&lt;-3),"",'Total-corrected counts'!E386),"")</f>
        <v>3.4861263790534933E-2</v>
      </c>
      <c r="F386" s="14">
        <f>IFERROR(IF(OR(HLOOKUP($A386,'Z-scores'!$C$2:$RO$15,4,FALSE)&gt;3,HLOOKUP($A386,'Z-scores'!$C$2:$RO$15,4,FALSE)&lt;-3),"",'Total-corrected counts'!F386),"")</f>
        <v>2.7902213901161987E-2</v>
      </c>
      <c r="G386" s="14">
        <f>IFERROR(IF(OR(HLOOKUP($A386,'Z-scores'!$C$2:$RO$15,5,FALSE)&gt;3,HLOOKUP($A386,'Z-scores'!$C$2:$RO$15,5,FALSE)&lt;-3),"",'Total-corrected counts'!G386),"")</f>
        <v>0</v>
      </c>
      <c r="H386" s="14">
        <f>IFERROR(IF(OR(HLOOKUP($A386,'Z-scores'!$C$2:$RO$15,6,FALSE)&gt;3,HLOOKUP($A386,'Z-scores'!$C$2:$RO$15,6,FALSE)&lt;-3),"",'Total-corrected counts'!H386),"")</f>
        <v>1.525975537086165E-2</v>
      </c>
      <c r="I386" s="14">
        <f>IFERROR(IF(OR(HLOOKUP($A386,'Z-scores'!$C$2:$RO$15,7,FALSE)&gt;3,HLOOKUP($A386,'Z-scores'!$C$2:$RO$15,7,FALSE)&lt;-3),"",'Total-corrected counts'!I386),"")</f>
        <v>0.13560776317460238</v>
      </c>
      <c r="J386" s="14">
        <f>IFERROR(IF(OR(HLOOKUP($A386,'Z-scores'!$C$2:$RO$15,8,FALSE)&gt;3,HLOOKUP($A386,'Z-scores'!$C$2:$RO$15,8,FALSE)&lt;-3),"",'Total-corrected counts'!J386),"")</f>
        <v>6.5173753226100792E-2</v>
      </c>
      <c r="K386" s="14">
        <f>IFERROR(IF(OR(HLOOKUP($A386,'Z-scores'!$C$2:$RO$15,9,FALSE)&gt;3,HLOOKUP($A386,'Z-scores'!$C$2:$RO$15,9,FALSE)&lt;-3),"",'Total-corrected counts'!K386),"")</f>
        <v>0.12713282979315488</v>
      </c>
      <c r="L386" s="14">
        <f>IFERROR(IF(OR(HLOOKUP($A386,'Z-scores'!$C$2:$RO$15,10,FALSE)&gt;3,HLOOKUP($A386,'Z-scores'!$C$2:$RO$15,10,FALSE)&lt;-3),"",'Total-corrected counts'!L386),"")</f>
        <v>0</v>
      </c>
      <c r="M386" s="14">
        <f>IFERROR(IF(OR(HLOOKUP($A386,'Z-scores'!$C$2:$RO$15,11,FALSE)&gt;3,HLOOKUP($A386,'Z-scores'!$C$2:$RO$15,11,FALSE)&lt;-3),"",'Total-corrected counts'!M386),"")</f>
        <v>8.1776345783100515E-2</v>
      </c>
      <c r="N386" s="14">
        <f>IFERROR(IF(OR(HLOOKUP($A386,'Z-scores'!$C$2:$RO$15,12,FALSE)&gt;3,HLOOKUP($A386,'Z-scores'!$C$2:$RO$15,12,FALSE)&lt;-3),"",'Total-corrected counts'!N386),"")</f>
        <v>8.5375953009075467E-2</v>
      </c>
      <c r="O386" s="14">
        <f>IFERROR(IF(OR(HLOOKUP($A386,'Z-scores'!$C$2:$RO$15,13,FALSE)&gt;3,HLOOKUP($A386,'Z-scores'!$C$2:$RO$15,13,FALSE)&lt;-3),"",'Total-corrected counts'!O386),"")</f>
        <v>0.10317255610007739</v>
      </c>
      <c r="P386" s="14">
        <f>IFERROR(IF(OR(HLOOKUP($A386,'Z-scores'!$C$2:$RO$15,14,FALSE)&gt;3,HLOOKUP($A386,'Z-scores'!$C$2:$RO$15,14,FALSE)&lt;-3),"",'Total-corrected counts'!P386),"")</f>
        <v>0.10936950304320642</v>
      </c>
      <c r="Q386">
        <f t="shared" si="20"/>
        <v>1</v>
      </c>
      <c r="R386">
        <f>SUMIFS(Tabel132[Cluster],Tabel132[ID],'Total-corrected counts Z&lt;3'!A386)</f>
        <v>21</v>
      </c>
      <c r="S386">
        <f t="shared" si="21"/>
        <v>0.55535857737459671</v>
      </c>
      <c r="T386">
        <f t="shared" si="22"/>
        <v>5.7991082750916655E-2</v>
      </c>
      <c r="U386">
        <f t="shared" si="23"/>
        <v>7.593887158709195E-2</v>
      </c>
    </row>
    <row r="387" spans="1:21" x14ac:dyDescent="0.25">
      <c r="A387">
        <v>394</v>
      </c>
      <c r="B387" t="s">
        <v>734</v>
      </c>
      <c r="C387">
        <v>14800</v>
      </c>
      <c r="D387">
        <v>669</v>
      </c>
      <c r="E387" s="14" t="str">
        <f>IFERROR(IF(OR(HLOOKUP($A387,'Z-scores'!$C$2:$RO$15,3,FALSE)&gt;3,HLOOKUP($A387,'Z-scores'!$C$2:$RO$15,3,FALSE)&lt;-3),"",'Total-corrected counts'!E387),"")</f>
        <v/>
      </c>
      <c r="F387" s="14" t="str">
        <f>IFERROR(IF(OR(HLOOKUP($A387,'Z-scores'!$C$2:$RO$15,4,FALSE)&gt;3,HLOOKUP($A387,'Z-scores'!$C$2:$RO$15,4,FALSE)&lt;-3),"",'Total-corrected counts'!F387),"")</f>
        <v/>
      </c>
      <c r="G387" s="14" t="str">
        <f>IFERROR(IF(OR(HLOOKUP($A387,'Z-scores'!$C$2:$RO$15,5,FALSE)&gt;3,HLOOKUP($A387,'Z-scores'!$C$2:$RO$15,5,FALSE)&lt;-3),"",'Total-corrected counts'!G387),"")</f>
        <v/>
      </c>
      <c r="H387" s="14" t="str">
        <f>IFERROR(IF(OR(HLOOKUP($A387,'Z-scores'!$C$2:$RO$15,6,FALSE)&gt;3,HLOOKUP($A387,'Z-scores'!$C$2:$RO$15,6,FALSE)&lt;-3),"",'Total-corrected counts'!H387),"")</f>
        <v/>
      </c>
      <c r="I387" s="14" t="str">
        <f>IFERROR(IF(OR(HLOOKUP($A387,'Z-scores'!$C$2:$RO$15,7,FALSE)&gt;3,HLOOKUP($A387,'Z-scores'!$C$2:$RO$15,7,FALSE)&lt;-3),"",'Total-corrected counts'!I387),"")</f>
        <v/>
      </c>
      <c r="J387" s="14" t="str">
        <f>IFERROR(IF(OR(HLOOKUP($A387,'Z-scores'!$C$2:$RO$15,8,FALSE)&gt;3,HLOOKUP($A387,'Z-scores'!$C$2:$RO$15,8,FALSE)&lt;-3),"",'Total-corrected counts'!J387),"")</f>
        <v/>
      </c>
      <c r="K387" s="14" t="str">
        <f>IFERROR(IF(OR(HLOOKUP($A387,'Z-scores'!$C$2:$RO$15,9,FALSE)&gt;3,HLOOKUP($A387,'Z-scores'!$C$2:$RO$15,9,FALSE)&lt;-3),"",'Total-corrected counts'!K387),"")</f>
        <v/>
      </c>
      <c r="L387" s="14" t="str">
        <f>IFERROR(IF(OR(HLOOKUP($A387,'Z-scores'!$C$2:$RO$15,10,FALSE)&gt;3,HLOOKUP($A387,'Z-scores'!$C$2:$RO$15,10,FALSE)&lt;-3),"",'Total-corrected counts'!L387),"")</f>
        <v/>
      </c>
      <c r="M387" s="14" t="str">
        <f>IFERROR(IF(OR(HLOOKUP($A387,'Z-scores'!$C$2:$RO$15,11,FALSE)&gt;3,HLOOKUP($A387,'Z-scores'!$C$2:$RO$15,11,FALSE)&lt;-3),"",'Total-corrected counts'!M387),"")</f>
        <v/>
      </c>
      <c r="N387" s="14" t="str">
        <f>IFERROR(IF(OR(HLOOKUP($A387,'Z-scores'!$C$2:$RO$15,12,FALSE)&gt;3,HLOOKUP($A387,'Z-scores'!$C$2:$RO$15,12,FALSE)&lt;-3),"",'Total-corrected counts'!N387),"")</f>
        <v/>
      </c>
      <c r="O387" s="14" t="str">
        <f>IFERROR(IF(OR(HLOOKUP($A387,'Z-scores'!$C$2:$RO$15,13,FALSE)&gt;3,HLOOKUP($A387,'Z-scores'!$C$2:$RO$15,13,FALSE)&lt;-3),"",'Total-corrected counts'!O387),"")</f>
        <v/>
      </c>
      <c r="P387" s="14" t="str">
        <f>IFERROR(IF(OR(HLOOKUP($A387,'Z-scores'!$C$2:$RO$15,14,FALSE)&gt;3,HLOOKUP($A387,'Z-scores'!$C$2:$RO$15,14,FALSE)&lt;-3),"",'Total-corrected counts'!P387),"")</f>
        <v/>
      </c>
      <c r="Q387">
        <f t="shared" ref="Q387:Q450" si="24">IF(AND(T387=0,U387=0),0,1)</f>
        <v>1</v>
      </c>
      <c r="R387">
        <f>SUMIFS(Tabel132[Cluster],Tabel132[ID],'Total-corrected counts Z&lt;3'!A387)</f>
        <v>18</v>
      </c>
      <c r="S387" t="str">
        <f t="shared" ref="S387:S450" si="25">IFERROR(_xlfn.T.TEST(E387:K387,L387:P387,2,2),"")</f>
        <v/>
      </c>
      <c r="T387" t="str">
        <f t="shared" si="22"/>
        <v/>
      </c>
      <c r="U387" t="str">
        <f t="shared" si="23"/>
        <v/>
      </c>
    </row>
    <row r="388" spans="1:21" x14ac:dyDescent="0.25">
      <c r="A388">
        <v>395</v>
      </c>
      <c r="B388" t="s">
        <v>735</v>
      </c>
      <c r="C388">
        <v>94300</v>
      </c>
      <c r="D388">
        <v>370</v>
      </c>
      <c r="E388" s="14" t="str">
        <f>IFERROR(IF(OR(HLOOKUP($A388,'Z-scores'!$C$2:$RO$15,3,FALSE)&gt;3,HLOOKUP($A388,'Z-scores'!$C$2:$RO$15,3,FALSE)&lt;-3),"",'Total-corrected counts'!E388),"")</f>
        <v/>
      </c>
      <c r="F388" s="14" t="str">
        <f>IFERROR(IF(OR(HLOOKUP($A388,'Z-scores'!$C$2:$RO$15,4,FALSE)&gt;3,HLOOKUP($A388,'Z-scores'!$C$2:$RO$15,4,FALSE)&lt;-3),"",'Total-corrected counts'!F388),"")</f>
        <v/>
      </c>
      <c r="G388" s="14" t="str">
        <f>IFERROR(IF(OR(HLOOKUP($A388,'Z-scores'!$C$2:$RO$15,5,FALSE)&gt;3,HLOOKUP($A388,'Z-scores'!$C$2:$RO$15,5,FALSE)&lt;-3),"",'Total-corrected counts'!G388),"")</f>
        <v/>
      </c>
      <c r="H388" s="14" t="str">
        <f>IFERROR(IF(OR(HLOOKUP($A388,'Z-scores'!$C$2:$RO$15,6,FALSE)&gt;3,HLOOKUP($A388,'Z-scores'!$C$2:$RO$15,6,FALSE)&lt;-3),"",'Total-corrected counts'!H388),"")</f>
        <v/>
      </c>
      <c r="I388" s="14" t="str">
        <f>IFERROR(IF(OR(HLOOKUP($A388,'Z-scores'!$C$2:$RO$15,7,FALSE)&gt;3,HLOOKUP($A388,'Z-scores'!$C$2:$RO$15,7,FALSE)&lt;-3),"",'Total-corrected counts'!I388),"")</f>
        <v/>
      </c>
      <c r="J388" s="14" t="str">
        <f>IFERROR(IF(OR(HLOOKUP($A388,'Z-scores'!$C$2:$RO$15,8,FALSE)&gt;3,HLOOKUP($A388,'Z-scores'!$C$2:$RO$15,8,FALSE)&lt;-3),"",'Total-corrected counts'!J388),"")</f>
        <v/>
      </c>
      <c r="K388" s="14" t="str">
        <f>IFERROR(IF(OR(HLOOKUP($A388,'Z-scores'!$C$2:$RO$15,9,FALSE)&gt;3,HLOOKUP($A388,'Z-scores'!$C$2:$RO$15,9,FALSE)&lt;-3),"",'Total-corrected counts'!K388),"")</f>
        <v/>
      </c>
      <c r="L388" s="14" t="str">
        <f>IFERROR(IF(OR(HLOOKUP($A388,'Z-scores'!$C$2:$RO$15,10,FALSE)&gt;3,HLOOKUP($A388,'Z-scores'!$C$2:$RO$15,10,FALSE)&lt;-3),"",'Total-corrected counts'!L388),"")</f>
        <v/>
      </c>
      <c r="M388" s="14" t="str">
        <f>IFERROR(IF(OR(HLOOKUP($A388,'Z-scores'!$C$2:$RO$15,11,FALSE)&gt;3,HLOOKUP($A388,'Z-scores'!$C$2:$RO$15,11,FALSE)&lt;-3),"",'Total-corrected counts'!M388),"")</f>
        <v/>
      </c>
      <c r="N388" s="14" t="str">
        <f>IFERROR(IF(OR(HLOOKUP($A388,'Z-scores'!$C$2:$RO$15,12,FALSE)&gt;3,HLOOKUP($A388,'Z-scores'!$C$2:$RO$15,12,FALSE)&lt;-3),"",'Total-corrected counts'!N388),"")</f>
        <v/>
      </c>
      <c r="O388" s="14" t="str">
        <f>IFERROR(IF(OR(HLOOKUP($A388,'Z-scores'!$C$2:$RO$15,13,FALSE)&gt;3,HLOOKUP($A388,'Z-scores'!$C$2:$RO$15,13,FALSE)&lt;-3),"",'Total-corrected counts'!O388),"")</f>
        <v/>
      </c>
      <c r="P388" s="14" t="str">
        <f>IFERROR(IF(OR(HLOOKUP($A388,'Z-scores'!$C$2:$RO$15,14,FALSE)&gt;3,HLOOKUP($A388,'Z-scores'!$C$2:$RO$15,14,FALSE)&lt;-3),"",'Total-corrected counts'!P388),"")</f>
        <v/>
      </c>
      <c r="Q388">
        <f t="shared" si="24"/>
        <v>1</v>
      </c>
      <c r="R388">
        <f>SUMIFS(Tabel132[Cluster],Tabel132[ID],'Total-corrected counts Z&lt;3'!A388)</f>
        <v>96</v>
      </c>
      <c r="S388" t="str">
        <f t="shared" si="25"/>
        <v/>
      </c>
      <c r="T388" t="str">
        <f t="shared" ref="T388:T451" si="26">IFERROR(AVERAGE(E388:K388),"")</f>
        <v/>
      </c>
      <c r="U388" t="str">
        <f t="shared" ref="U388:U451" si="27">IFERROR(AVERAGE(L388:P388),"")</f>
        <v/>
      </c>
    </row>
    <row r="389" spans="1:21" x14ac:dyDescent="0.25">
      <c r="A389">
        <v>396</v>
      </c>
      <c r="B389" t="s">
        <v>736</v>
      </c>
      <c r="C389">
        <v>102900</v>
      </c>
      <c r="D389">
        <v>514</v>
      </c>
      <c r="E389" s="14" t="str">
        <f>IFERROR(IF(OR(HLOOKUP($A389,'Z-scores'!$C$2:$RO$15,3,FALSE)&gt;3,HLOOKUP($A389,'Z-scores'!$C$2:$RO$15,3,FALSE)&lt;-3),"",'Total-corrected counts'!E389),"")</f>
        <v/>
      </c>
      <c r="F389" s="14" t="str">
        <f>IFERROR(IF(OR(HLOOKUP($A389,'Z-scores'!$C$2:$RO$15,4,FALSE)&gt;3,HLOOKUP($A389,'Z-scores'!$C$2:$RO$15,4,FALSE)&lt;-3),"",'Total-corrected counts'!F389),"")</f>
        <v/>
      </c>
      <c r="G389" s="14" t="str">
        <f>IFERROR(IF(OR(HLOOKUP($A389,'Z-scores'!$C$2:$RO$15,5,FALSE)&gt;3,HLOOKUP($A389,'Z-scores'!$C$2:$RO$15,5,FALSE)&lt;-3),"",'Total-corrected counts'!G389),"")</f>
        <v/>
      </c>
      <c r="H389" s="14" t="str">
        <f>IFERROR(IF(OR(HLOOKUP($A389,'Z-scores'!$C$2:$RO$15,6,FALSE)&gt;3,HLOOKUP($A389,'Z-scores'!$C$2:$RO$15,6,FALSE)&lt;-3),"",'Total-corrected counts'!H389),"")</f>
        <v/>
      </c>
      <c r="I389" s="14" t="str">
        <f>IFERROR(IF(OR(HLOOKUP($A389,'Z-scores'!$C$2:$RO$15,7,FALSE)&gt;3,HLOOKUP($A389,'Z-scores'!$C$2:$RO$15,7,FALSE)&lt;-3),"",'Total-corrected counts'!I389),"")</f>
        <v/>
      </c>
      <c r="J389" s="14" t="str">
        <f>IFERROR(IF(OR(HLOOKUP($A389,'Z-scores'!$C$2:$RO$15,8,FALSE)&gt;3,HLOOKUP($A389,'Z-scores'!$C$2:$RO$15,8,FALSE)&lt;-3),"",'Total-corrected counts'!J389),"")</f>
        <v/>
      </c>
      <c r="K389" s="14" t="str">
        <f>IFERROR(IF(OR(HLOOKUP($A389,'Z-scores'!$C$2:$RO$15,9,FALSE)&gt;3,HLOOKUP($A389,'Z-scores'!$C$2:$RO$15,9,FALSE)&lt;-3),"",'Total-corrected counts'!K389),"")</f>
        <v/>
      </c>
      <c r="L389" s="14" t="str">
        <f>IFERROR(IF(OR(HLOOKUP($A389,'Z-scores'!$C$2:$RO$15,10,FALSE)&gt;3,HLOOKUP($A389,'Z-scores'!$C$2:$RO$15,10,FALSE)&lt;-3),"",'Total-corrected counts'!L389),"")</f>
        <v/>
      </c>
      <c r="M389" s="14" t="str">
        <f>IFERROR(IF(OR(HLOOKUP($A389,'Z-scores'!$C$2:$RO$15,11,FALSE)&gt;3,HLOOKUP($A389,'Z-scores'!$C$2:$RO$15,11,FALSE)&lt;-3),"",'Total-corrected counts'!M389),"")</f>
        <v/>
      </c>
      <c r="N389" s="14" t="str">
        <f>IFERROR(IF(OR(HLOOKUP($A389,'Z-scores'!$C$2:$RO$15,12,FALSE)&gt;3,HLOOKUP($A389,'Z-scores'!$C$2:$RO$15,12,FALSE)&lt;-3),"",'Total-corrected counts'!N389),"")</f>
        <v/>
      </c>
      <c r="O389" s="14" t="str">
        <f>IFERROR(IF(OR(HLOOKUP($A389,'Z-scores'!$C$2:$RO$15,13,FALSE)&gt;3,HLOOKUP($A389,'Z-scores'!$C$2:$RO$15,13,FALSE)&lt;-3),"",'Total-corrected counts'!O389),"")</f>
        <v/>
      </c>
      <c r="P389" s="14" t="str">
        <f>IFERROR(IF(OR(HLOOKUP($A389,'Z-scores'!$C$2:$RO$15,14,FALSE)&gt;3,HLOOKUP($A389,'Z-scores'!$C$2:$RO$15,14,FALSE)&lt;-3),"",'Total-corrected counts'!P389),"")</f>
        <v/>
      </c>
      <c r="Q389">
        <f t="shared" si="24"/>
        <v>1</v>
      </c>
      <c r="R389">
        <f>SUMIFS(Tabel132[Cluster],Tabel132[ID],'Total-corrected counts Z&lt;3'!A389)</f>
        <v>0</v>
      </c>
      <c r="S389" t="str">
        <f t="shared" si="25"/>
        <v/>
      </c>
      <c r="T389" t="str">
        <f t="shared" si="26"/>
        <v/>
      </c>
      <c r="U389" t="str">
        <f t="shared" si="27"/>
        <v/>
      </c>
    </row>
    <row r="390" spans="1:21" x14ac:dyDescent="0.25">
      <c r="A390">
        <v>397</v>
      </c>
      <c r="B390" t="s">
        <v>161</v>
      </c>
      <c r="C390">
        <v>109800</v>
      </c>
      <c r="D390">
        <v>863</v>
      </c>
      <c r="E390" s="14">
        <f>IFERROR(IF(OR(HLOOKUP($A390,'Z-scores'!$C$2:$RO$15,3,FALSE)&gt;3,HLOOKUP($A390,'Z-scores'!$C$2:$RO$15,3,FALSE)&lt;-3),"",'Total-corrected counts'!E390),"")</f>
        <v>3.4861263790534933E-2</v>
      </c>
      <c r="F390" s="14">
        <f>IFERROR(IF(OR(HLOOKUP($A390,'Z-scores'!$C$2:$RO$15,4,FALSE)&gt;3,HLOOKUP($A390,'Z-scores'!$C$2:$RO$15,4,FALSE)&lt;-3),"",'Total-corrected counts'!F390),"")</f>
        <v>0.93472416568892669</v>
      </c>
      <c r="G390" s="14">
        <f>IFERROR(IF(OR(HLOOKUP($A390,'Z-scores'!$C$2:$RO$15,5,FALSE)&gt;3,HLOOKUP($A390,'Z-scores'!$C$2:$RO$15,5,FALSE)&lt;-3),"",'Total-corrected counts'!G390),"")</f>
        <v>0</v>
      </c>
      <c r="H390" s="14">
        <f>IFERROR(IF(OR(HLOOKUP($A390,'Z-scores'!$C$2:$RO$15,6,FALSE)&gt;3,HLOOKUP($A390,'Z-scores'!$C$2:$RO$15,6,FALSE)&lt;-3),"",'Total-corrected counts'!H390),"")</f>
        <v>0</v>
      </c>
      <c r="I390" s="14">
        <f>IFERROR(IF(OR(HLOOKUP($A390,'Z-scores'!$C$2:$RO$15,7,FALSE)&gt;3,HLOOKUP($A390,'Z-scores'!$C$2:$RO$15,7,FALSE)&lt;-3),"",'Total-corrected counts'!I390),"")</f>
        <v>0.1725916985858576</v>
      </c>
      <c r="J390" s="14">
        <f>IFERROR(IF(OR(HLOOKUP($A390,'Z-scores'!$C$2:$RO$15,8,FALSE)&gt;3,HLOOKUP($A390,'Z-scores'!$C$2:$RO$15,8,FALSE)&lt;-3),"",'Total-corrected counts'!J390),"")</f>
        <v>4.3449168817400519E-2</v>
      </c>
      <c r="K390" s="14">
        <f>IFERROR(IF(OR(HLOOKUP($A390,'Z-scores'!$C$2:$RO$15,9,FALSE)&gt;3,HLOOKUP($A390,'Z-scores'!$C$2:$RO$15,9,FALSE)&lt;-3),"",'Total-corrected counts'!K390),"")</f>
        <v>0</v>
      </c>
      <c r="L390" s="14">
        <f>IFERROR(IF(OR(HLOOKUP($A390,'Z-scores'!$C$2:$RO$15,10,FALSE)&gt;3,HLOOKUP($A390,'Z-scores'!$C$2:$RO$15,10,FALSE)&lt;-3),"",'Total-corrected counts'!L390),"")</f>
        <v>0</v>
      </c>
      <c r="M390" s="14">
        <f>IFERROR(IF(OR(HLOOKUP($A390,'Z-scores'!$C$2:$RO$15,11,FALSE)&gt;3,HLOOKUP($A390,'Z-scores'!$C$2:$RO$15,11,FALSE)&lt;-3),"",'Total-corrected counts'!M390),"")</f>
        <v>0</v>
      </c>
      <c r="N390" s="14">
        <f>IFERROR(IF(OR(HLOOKUP($A390,'Z-scores'!$C$2:$RO$15,12,FALSE)&gt;3,HLOOKUP($A390,'Z-scores'!$C$2:$RO$15,12,FALSE)&lt;-3),"",'Total-corrected counts'!N390),"")</f>
        <v>0.42687976504537734</v>
      </c>
      <c r="O390" s="14">
        <f>IFERROR(IF(OR(HLOOKUP($A390,'Z-scores'!$C$2:$RO$15,13,FALSE)&gt;3,HLOOKUP($A390,'Z-scores'!$C$2:$RO$15,13,FALSE)&lt;-3),"",'Total-corrected counts'!O390),"")</f>
        <v>3.7517293127300864E-2</v>
      </c>
      <c r="P390" s="14">
        <f>IFERROR(IF(OR(HLOOKUP($A390,'Z-scores'!$C$2:$RO$15,14,FALSE)&gt;3,HLOOKUP($A390,'Z-scores'!$C$2:$RO$15,14,FALSE)&lt;-3),"",'Total-corrected counts'!P390),"")</f>
        <v>9.1141252536005354E-3</v>
      </c>
      <c r="Q390">
        <f t="shared" si="24"/>
        <v>1</v>
      </c>
      <c r="R390">
        <f>SUMIFS(Tabel132[Cluster],Tabel132[ID],'Total-corrected counts Z&lt;3'!A390)</f>
        <v>0</v>
      </c>
      <c r="S390">
        <f t="shared" si="25"/>
        <v>0.67013570896941466</v>
      </c>
      <c r="T390">
        <f t="shared" si="26"/>
        <v>0.16937518526895998</v>
      </c>
      <c r="U390">
        <f t="shared" si="27"/>
        <v>9.470223668525575E-2</v>
      </c>
    </row>
    <row r="391" spans="1:21" x14ac:dyDescent="0.25">
      <c r="A391">
        <v>398</v>
      </c>
      <c r="B391" t="s">
        <v>737</v>
      </c>
      <c r="C391">
        <v>86600</v>
      </c>
      <c r="D391">
        <v>1132</v>
      </c>
      <c r="E391" s="14" t="str">
        <f>IFERROR(IF(OR(HLOOKUP($A391,'Z-scores'!$C$2:$RO$15,3,FALSE)&gt;3,HLOOKUP($A391,'Z-scores'!$C$2:$RO$15,3,FALSE)&lt;-3),"",'Total-corrected counts'!E391),"")</f>
        <v/>
      </c>
      <c r="F391" s="14" t="str">
        <f>IFERROR(IF(OR(HLOOKUP($A391,'Z-scores'!$C$2:$RO$15,4,FALSE)&gt;3,HLOOKUP($A391,'Z-scores'!$C$2:$RO$15,4,FALSE)&lt;-3),"",'Total-corrected counts'!F391),"")</f>
        <v/>
      </c>
      <c r="G391" s="14" t="str">
        <f>IFERROR(IF(OR(HLOOKUP($A391,'Z-scores'!$C$2:$RO$15,5,FALSE)&gt;3,HLOOKUP($A391,'Z-scores'!$C$2:$RO$15,5,FALSE)&lt;-3),"",'Total-corrected counts'!G391),"")</f>
        <v/>
      </c>
      <c r="H391" s="14" t="str">
        <f>IFERROR(IF(OR(HLOOKUP($A391,'Z-scores'!$C$2:$RO$15,6,FALSE)&gt;3,HLOOKUP($A391,'Z-scores'!$C$2:$RO$15,6,FALSE)&lt;-3),"",'Total-corrected counts'!H391),"")</f>
        <v/>
      </c>
      <c r="I391" s="14" t="str">
        <f>IFERROR(IF(OR(HLOOKUP($A391,'Z-scores'!$C$2:$RO$15,7,FALSE)&gt;3,HLOOKUP($A391,'Z-scores'!$C$2:$RO$15,7,FALSE)&lt;-3),"",'Total-corrected counts'!I391),"")</f>
        <v/>
      </c>
      <c r="J391" s="14" t="str">
        <f>IFERROR(IF(OR(HLOOKUP($A391,'Z-scores'!$C$2:$RO$15,8,FALSE)&gt;3,HLOOKUP($A391,'Z-scores'!$C$2:$RO$15,8,FALSE)&lt;-3),"",'Total-corrected counts'!J391),"")</f>
        <v/>
      </c>
      <c r="K391" s="14" t="str">
        <f>IFERROR(IF(OR(HLOOKUP($A391,'Z-scores'!$C$2:$RO$15,9,FALSE)&gt;3,HLOOKUP($A391,'Z-scores'!$C$2:$RO$15,9,FALSE)&lt;-3),"",'Total-corrected counts'!K391),"")</f>
        <v/>
      </c>
      <c r="L391" s="14" t="str">
        <f>IFERROR(IF(OR(HLOOKUP($A391,'Z-scores'!$C$2:$RO$15,10,FALSE)&gt;3,HLOOKUP($A391,'Z-scores'!$C$2:$RO$15,10,FALSE)&lt;-3),"",'Total-corrected counts'!L391),"")</f>
        <v/>
      </c>
      <c r="M391" s="14" t="str">
        <f>IFERROR(IF(OR(HLOOKUP($A391,'Z-scores'!$C$2:$RO$15,11,FALSE)&gt;3,HLOOKUP($A391,'Z-scores'!$C$2:$RO$15,11,FALSE)&lt;-3),"",'Total-corrected counts'!M391),"")</f>
        <v/>
      </c>
      <c r="N391" s="14" t="str">
        <f>IFERROR(IF(OR(HLOOKUP($A391,'Z-scores'!$C$2:$RO$15,12,FALSE)&gt;3,HLOOKUP($A391,'Z-scores'!$C$2:$RO$15,12,FALSE)&lt;-3),"",'Total-corrected counts'!N391),"")</f>
        <v/>
      </c>
      <c r="O391" s="14" t="str">
        <f>IFERROR(IF(OR(HLOOKUP($A391,'Z-scores'!$C$2:$RO$15,13,FALSE)&gt;3,HLOOKUP($A391,'Z-scores'!$C$2:$RO$15,13,FALSE)&lt;-3),"",'Total-corrected counts'!O391),"")</f>
        <v/>
      </c>
      <c r="P391" s="14" t="str">
        <f>IFERROR(IF(OR(HLOOKUP($A391,'Z-scores'!$C$2:$RO$15,14,FALSE)&gt;3,HLOOKUP($A391,'Z-scores'!$C$2:$RO$15,14,FALSE)&lt;-3),"",'Total-corrected counts'!P391),"")</f>
        <v/>
      </c>
      <c r="Q391">
        <f t="shared" si="24"/>
        <v>1</v>
      </c>
      <c r="R391">
        <f>SUMIFS(Tabel132[Cluster],Tabel132[ID],'Total-corrected counts Z&lt;3'!A391)</f>
        <v>93</v>
      </c>
      <c r="S391" t="str">
        <f t="shared" si="25"/>
        <v/>
      </c>
      <c r="T391" t="str">
        <f t="shared" si="26"/>
        <v/>
      </c>
      <c r="U391" t="str">
        <f t="shared" si="27"/>
        <v/>
      </c>
    </row>
    <row r="392" spans="1:21" x14ac:dyDescent="0.25">
      <c r="A392">
        <v>399</v>
      </c>
      <c r="B392" t="s">
        <v>738</v>
      </c>
      <c r="C392">
        <v>37900</v>
      </c>
      <c r="D392">
        <v>382</v>
      </c>
      <c r="E392" s="14" t="str">
        <f>IFERROR(IF(OR(HLOOKUP($A392,'Z-scores'!$C$2:$RO$15,3,FALSE)&gt;3,HLOOKUP($A392,'Z-scores'!$C$2:$RO$15,3,FALSE)&lt;-3),"",'Total-corrected counts'!E392),"")</f>
        <v/>
      </c>
      <c r="F392" s="14" t="str">
        <f>IFERROR(IF(OR(HLOOKUP($A392,'Z-scores'!$C$2:$RO$15,4,FALSE)&gt;3,HLOOKUP($A392,'Z-scores'!$C$2:$RO$15,4,FALSE)&lt;-3),"",'Total-corrected counts'!F392),"")</f>
        <v/>
      </c>
      <c r="G392" s="14" t="str">
        <f>IFERROR(IF(OR(HLOOKUP($A392,'Z-scores'!$C$2:$RO$15,5,FALSE)&gt;3,HLOOKUP($A392,'Z-scores'!$C$2:$RO$15,5,FALSE)&lt;-3),"",'Total-corrected counts'!G392),"")</f>
        <v/>
      </c>
      <c r="H392" s="14" t="str">
        <f>IFERROR(IF(OR(HLOOKUP($A392,'Z-scores'!$C$2:$RO$15,6,FALSE)&gt;3,HLOOKUP($A392,'Z-scores'!$C$2:$RO$15,6,FALSE)&lt;-3),"",'Total-corrected counts'!H392),"")</f>
        <v/>
      </c>
      <c r="I392" s="14" t="str">
        <f>IFERROR(IF(OR(HLOOKUP($A392,'Z-scores'!$C$2:$RO$15,7,FALSE)&gt;3,HLOOKUP($A392,'Z-scores'!$C$2:$RO$15,7,FALSE)&lt;-3),"",'Total-corrected counts'!I392),"")</f>
        <v/>
      </c>
      <c r="J392" s="14" t="str">
        <f>IFERROR(IF(OR(HLOOKUP($A392,'Z-scores'!$C$2:$RO$15,8,FALSE)&gt;3,HLOOKUP($A392,'Z-scores'!$C$2:$RO$15,8,FALSE)&lt;-3),"",'Total-corrected counts'!J392),"")</f>
        <v/>
      </c>
      <c r="K392" s="14" t="str">
        <f>IFERROR(IF(OR(HLOOKUP($A392,'Z-scores'!$C$2:$RO$15,9,FALSE)&gt;3,HLOOKUP($A392,'Z-scores'!$C$2:$RO$15,9,FALSE)&lt;-3),"",'Total-corrected counts'!K392),"")</f>
        <v/>
      </c>
      <c r="L392" s="14" t="str">
        <f>IFERROR(IF(OR(HLOOKUP($A392,'Z-scores'!$C$2:$RO$15,10,FALSE)&gt;3,HLOOKUP($A392,'Z-scores'!$C$2:$RO$15,10,FALSE)&lt;-3),"",'Total-corrected counts'!L392),"")</f>
        <v/>
      </c>
      <c r="M392" s="14" t="str">
        <f>IFERROR(IF(OR(HLOOKUP($A392,'Z-scores'!$C$2:$RO$15,11,FALSE)&gt;3,HLOOKUP($A392,'Z-scores'!$C$2:$RO$15,11,FALSE)&lt;-3),"",'Total-corrected counts'!M392),"")</f>
        <v/>
      </c>
      <c r="N392" s="14" t="str">
        <f>IFERROR(IF(OR(HLOOKUP($A392,'Z-scores'!$C$2:$RO$15,12,FALSE)&gt;3,HLOOKUP($A392,'Z-scores'!$C$2:$RO$15,12,FALSE)&lt;-3),"",'Total-corrected counts'!N392),"")</f>
        <v/>
      </c>
      <c r="O392" s="14" t="str">
        <f>IFERROR(IF(OR(HLOOKUP($A392,'Z-scores'!$C$2:$RO$15,13,FALSE)&gt;3,HLOOKUP($A392,'Z-scores'!$C$2:$RO$15,13,FALSE)&lt;-3),"",'Total-corrected counts'!O392),"")</f>
        <v/>
      </c>
      <c r="P392" s="14" t="str">
        <f>IFERROR(IF(OR(HLOOKUP($A392,'Z-scores'!$C$2:$RO$15,14,FALSE)&gt;3,HLOOKUP($A392,'Z-scores'!$C$2:$RO$15,14,FALSE)&lt;-3),"",'Total-corrected counts'!P392),"")</f>
        <v/>
      </c>
      <c r="Q392">
        <f t="shared" si="24"/>
        <v>1</v>
      </c>
      <c r="R392">
        <f>SUMIFS(Tabel132[Cluster],Tabel132[ID],'Total-corrected counts Z&lt;3'!A392)</f>
        <v>48</v>
      </c>
      <c r="S392" t="str">
        <f t="shared" si="25"/>
        <v/>
      </c>
      <c r="T392" t="str">
        <f t="shared" si="26"/>
        <v/>
      </c>
      <c r="U392" t="str">
        <f t="shared" si="27"/>
        <v/>
      </c>
    </row>
    <row r="393" spans="1:21" x14ac:dyDescent="0.25">
      <c r="A393">
        <v>400</v>
      </c>
      <c r="B393" t="s">
        <v>739</v>
      </c>
      <c r="C393">
        <v>36500</v>
      </c>
      <c r="D393">
        <v>788</v>
      </c>
      <c r="E393" s="14" t="str">
        <f>IFERROR(IF(OR(HLOOKUP($A393,'Z-scores'!$C$2:$RO$15,3,FALSE)&gt;3,HLOOKUP($A393,'Z-scores'!$C$2:$RO$15,3,FALSE)&lt;-3),"",'Total-corrected counts'!E393),"")</f>
        <v/>
      </c>
      <c r="F393" s="14" t="str">
        <f>IFERROR(IF(OR(HLOOKUP($A393,'Z-scores'!$C$2:$RO$15,4,FALSE)&gt;3,HLOOKUP($A393,'Z-scores'!$C$2:$RO$15,4,FALSE)&lt;-3),"",'Total-corrected counts'!F393),"")</f>
        <v/>
      </c>
      <c r="G393" s="14" t="str">
        <f>IFERROR(IF(OR(HLOOKUP($A393,'Z-scores'!$C$2:$RO$15,5,FALSE)&gt;3,HLOOKUP($A393,'Z-scores'!$C$2:$RO$15,5,FALSE)&lt;-3),"",'Total-corrected counts'!G393),"")</f>
        <v/>
      </c>
      <c r="H393" s="14" t="str">
        <f>IFERROR(IF(OR(HLOOKUP($A393,'Z-scores'!$C$2:$RO$15,6,FALSE)&gt;3,HLOOKUP($A393,'Z-scores'!$C$2:$RO$15,6,FALSE)&lt;-3),"",'Total-corrected counts'!H393),"")</f>
        <v/>
      </c>
      <c r="I393" s="14" t="str">
        <f>IFERROR(IF(OR(HLOOKUP($A393,'Z-scores'!$C$2:$RO$15,7,FALSE)&gt;3,HLOOKUP($A393,'Z-scores'!$C$2:$RO$15,7,FALSE)&lt;-3),"",'Total-corrected counts'!I393),"")</f>
        <v/>
      </c>
      <c r="J393" s="14" t="str">
        <f>IFERROR(IF(OR(HLOOKUP($A393,'Z-scores'!$C$2:$RO$15,8,FALSE)&gt;3,HLOOKUP($A393,'Z-scores'!$C$2:$RO$15,8,FALSE)&lt;-3),"",'Total-corrected counts'!J393),"")</f>
        <v/>
      </c>
      <c r="K393" s="14" t="str">
        <f>IFERROR(IF(OR(HLOOKUP($A393,'Z-scores'!$C$2:$RO$15,9,FALSE)&gt;3,HLOOKUP($A393,'Z-scores'!$C$2:$RO$15,9,FALSE)&lt;-3),"",'Total-corrected counts'!K393),"")</f>
        <v/>
      </c>
      <c r="L393" s="14" t="str">
        <f>IFERROR(IF(OR(HLOOKUP($A393,'Z-scores'!$C$2:$RO$15,10,FALSE)&gt;3,HLOOKUP($A393,'Z-scores'!$C$2:$RO$15,10,FALSE)&lt;-3),"",'Total-corrected counts'!L393),"")</f>
        <v/>
      </c>
      <c r="M393" s="14" t="str">
        <f>IFERROR(IF(OR(HLOOKUP($A393,'Z-scores'!$C$2:$RO$15,11,FALSE)&gt;3,HLOOKUP($A393,'Z-scores'!$C$2:$RO$15,11,FALSE)&lt;-3),"",'Total-corrected counts'!M393),"")</f>
        <v/>
      </c>
      <c r="N393" s="14" t="str">
        <f>IFERROR(IF(OR(HLOOKUP($A393,'Z-scores'!$C$2:$RO$15,12,FALSE)&gt;3,HLOOKUP($A393,'Z-scores'!$C$2:$RO$15,12,FALSE)&lt;-3),"",'Total-corrected counts'!N393),"")</f>
        <v/>
      </c>
      <c r="O393" s="14" t="str">
        <f>IFERROR(IF(OR(HLOOKUP($A393,'Z-scores'!$C$2:$RO$15,13,FALSE)&gt;3,HLOOKUP($A393,'Z-scores'!$C$2:$RO$15,13,FALSE)&lt;-3),"",'Total-corrected counts'!O393),"")</f>
        <v/>
      </c>
      <c r="P393" s="14" t="str">
        <f>IFERROR(IF(OR(HLOOKUP($A393,'Z-scores'!$C$2:$RO$15,14,FALSE)&gt;3,HLOOKUP($A393,'Z-scores'!$C$2:$RO$15,14,FALSE)&lt;-3),"",'Total-corrected counts'!P393),"")</f>
        <v/>
      </c>
      <c r="Q393">
        <f t="shared" si="24"/>
        <v>1</v>
      </c>
      <c r="R393">
        <f>SUMIFS(Tabel132[Cluster],Tabel132[ID],'Total-corrected counts Z&lt;3'!A393)</f>
        <v>46</v>
      </c>
      <c r="S393" t="str">
        <f t="shared" si="25"/>
        <v/>
      </c>
      <c r="T393" t="str">
        <f t="shared" si="26"/>
        <v/>
      </c>
      <c r="U393" t="str">
        <f t="shared" si="27"/>
        <v/>
      </c>
    </row>
    <row r="394" spans="1:21" x14ac:dyDescent="0.25">
      <c r="A394">
        <v>401</v>
      </c>
      <c r="B394" t="s">
        <v>162</v>
      </c>
      <c r="C394">
        <v>15100</v>
      </c>
      <c r="D394">
        <v>394</v>
      </c>
      <c r="E394" s="14">
        <f>IFERROR(IF(OR(HLOOKUP($A394,'Z-scores'!$C$2:$RO$15,3,FALSE)&gt;3,HLOOKUP($A394,'Z-scores'!$C$2:$RO$15,3,FALSE)&lt;-3),"",'Total-corrected counts'!E394),"")</f>
        <v>1.3712097090943742</v>
      </c>
      <c r="F394" s="14">
        <f>IFERROR(IF(OR(HLOOKUP($A394,'Z-scores'!$C$2:$RO$15,4,FALSE)&gt;3,HLOOKUP($A394,'Z-scores'!$C$2:$RO$15,4,FALSE)&lt;-3),"",'Total-corrected counts'!F394),"")</f>
        <v>0.6557020266773067</v>
      </c>
      <c r="G394" s="14">
        <f>IFERROR(IF(OR(HLOOKUP($A394,'Z-scores'!$C$2:$RO$15,5,FALSE)&gt;3,HLOOKUP($A394,'Z-scores'!$C$2:$RO$15,5,FALSE)&lt;-3),"",'Total-corrected counts'!G394),"")</f>
        <v>2.9643121813587623</v>
      </c>
      <c r="H394" s="14">
        <f>IFERROR(IF(OR(HLOOKUP($A394,'Z-scores'!$C$2:$RO$15,6,FALSE)&gt;3,HLOOKUP($A394,'Z-scores'!$C$2:$RO$15,6,FALSE)&lt;-3),"",'Total-corrected counts'!H394),"")</f>
        <v>2.4339309816524328</v>
      </c>
      <c r="I394" s="14">
        <f>IFERROR(IF(OR(HLOOKUP($A394,'Z-scores'!$C$2:$RO$15,7,FALSE)&gt;3,HLOOKUP($A394,'Z-scores'!$C$2:$RO$15,7,FALSE)&lt;-3),"",'Total-corrected counts'!I394),"")</f>
        <v>1.4177175240981159</v>
      </c>
      <c r="J394" s="14">
        <f>IFERROR(IF(OR(HLOOKUP($A394,'Z-scores'!$C$2:$RO$15,8,FALSE)&gt;3,HLOOKUP($A394,'Z-scores'!$C$2:$RO$15,8,FALSE)&lt;-3),"",'Total-corrected counts'!J394),"")</f>
        <v>2.2376321940961268</v>
      </c>
      <c r="K394" s="14">
        <f>IFERROR(IF(OR(HLOOKUP($A394,'Z-scores'!$C$2:$RO$15,9,FALSE)&gt;3,HLOOKUP($A394,'Z-scores'!$C$2:$RO$15,9,FALSE)&lt;-3),"",'Total-corrected counts'!K394),"")</f>
        <v>0.80517458868998093</v>
      </c>
      <c r="L394" s="14">
        <f>IFERROR(IF(OR(HLOOKUP($A394,'Z-scores'!$C$2:$RO$15,10,FALSE)&gt;3,HLOOKUP($A394,'Z-scores'!$C$2:$RO$15,10,FALSE)&lt;-3),"",'Total-corrected counts'!L394),"")</f>
        <v>1.8744520251136261</v>
      </c>
      <c r="M394" s="14">
        <f>IFERROR(IF(OR(HLOOKUP($A394,'Z-scores'!$C$2:$RO$15,11,FALSE)&gt;3,HLOOKUP($A394,'Z-scores'!$C$2:$RO$15,11,FALSE)&lt;-3),"",'Total-corrected counts'!M394),"")</f>
        <v>1.5333064834331347</v>
      </c>
      <c r="N394" s="14">
        <f>IFERROR(IF(OR(HLOOKUP($A394,'Z-scores'!$C$2:$RO$15,12,FALSE)&gt;3,HLOOKUP($A394,'Z-scores'!$C$2:$RO$15,12,FALSE)&lt;-3),"",'Total-corrected counts'!N394),"")</f>
        <v>1.8270453943942149</v>
      </c>
      <c r="O394" s="14">
        <f>IFERROR(IF(OR(HLOOKUP($A394,'Z-scores'!$C$2:$RO$15,13,FALSE)&gt;3,HLOOKUP($A394,'Z-scores'!$C$2:$RO$15,13,FALSE)&lt;-3),"",'Total-corrected counts'!O394),"")</f>
        <v>0.50648345721856169</v>
      </c>
      <c r="P394" s="14">
        <f>IFERROR(IF(OR(HLOOKUP($A394,'Z-scores'!$C$2:$RO$15,14,FALSE)&gt;3,HLOOKUP($A394,'Z-scores'!$C$2:$RO$15,14,FALSE)&lt;-3),"",'Total-corrected counts'!P394),"")</f>
        <v>0.67444526876643962</v>
      </c>
      <c r="Q394">
        <f t="shared" si="24"/>
        <v>1</v>
      </c>
      <c r="R394">
        <f>SUMIFS(Tabel132[Cluster],Tabel132[ID],'Total-corrected counts Z&lt;3'!A394)</f>
        <v>18</v>
      </c>
      <c r="S394">
        <f t="shared" si="25"/>
        <v>0.38895556128976005</v>
      </c>
      <c r="T394">
        <f t="shared" si="26"/>
        <v>1.6979541722381573</v>
      </c>
      <c r="U394">
        <f t="shared" si="27"/>
        <v>1.2831465257851955</v>
      </c>
    </row>
    <row r="395" spans="1:21" x14ac:dyDescent="0.25">
      <c r="A395">
        <v>402</v>
      </c>
      <c r="B395" t="s">
        <v>740</v>
      </c>
      <c r="C395">
        <v>14100</v>
      </c>
      <c r="D395">
        <v>669</v>
      </c>
      <c r="E395" s="14" t="str">
        <f>IFERROR(IF(OR(HLOOKUP($A395,'Z-scores'!$C$2:$RO$15,3,FALSE)&gt;3,HLOOKUP($A395,'Z-scores'!$C$2:$RO$15,3,FALSE)&lt;-3),"",'Total-corrected counts'!E395),"")</f>
        <v/>
      </c>
      <c r="F395" s="14" t="str">
        <f>IFERROR(IF(OR(HLOOKUP($A395,'Z-scores'!$C$2:$RO$15,4,FALSE)&gt;3,HLOOKUP($A395,'Z-scores'!$C$2:$RO$15,4,FALSE)&lt;-3),"",'Total-corrected counts'!F395),"")</f>
        <v/>
      </c>
      <c r="G395" s="14" t="str">
        <f>IFERROR(IF(OR(HLOOKUP($A395,'Z-scores'!$C$2:$RO$15,5,FALSE)&gt;3,HLOOKUP($A395,'Z-scores'!$C$2:$RO$15,5,FALSE)&lt;-3),"",'Total-corrected counts'!G395),"")</f>
        <v/>
      </c>
      <c r="H395" s="14" t="str">
        <f>IFERROR(IF(OR(HLOOKUP($A395,'Z-scores'!$C$2:$RO$15,6,FALSE)&gt;3,HLOOKUP($A395,'Z-scores'!$C$2:$RO$15,6,FALSE)&lt;-3),"",'Total-corrected counts'!H395),"")</f>
        <v/>
      </c>
      <c r="I395" s="14" t="str">
        <f>IFERROR(IF(OR(HLOOKUP($A395,'Z-scores'!$C$2:$RO$15,7,FALSE)&gt;3,HLOOKUP($A395,'Z-scores'!$C$2:$RO$15,7,FALSE)&lt;-3),"",'Total-corrected counts'!I395),"")</f>
        <v/>
      </c>
      <c r="J395" s="14" t="str">
        <f>IFERROR(IF(OR(HLOOKUP($A395,'Z-scores'!$C$2:$RO$15,8,FALSE)&gt;3,HLOOKUP($A395,'Z-scores'!$C$2:$RO$15,8,FALSE)&lt;-3),"",'Total-corrected counts'!J395),"")</f>
        <v/>
      </c>
      <c r="K395" s="14" t="str">
        <f>IFERROR(IF(OR(HLOOKUP($A395,'Z-scores'!$C$2:$RO$15,9,FALSE)&gt;3,HLOOKUP($A395,'Z-scores'!$C$2:$RO$15,9,FALSE)&lt;-3),"",'Total-corrected counts'!K395),"")</f>
        <v/>
      </c>
      <c r="L395" s="14" t="str">
        <f>IFERROR(IF(OR(HLOOKUP($A395,'Z-scores'!$C$2:$RO$15,10,FALSE)&gt;3,HLOOKUP($A395,'Z-scores'!$C$2:$RO$15,10,FALSE)&lt;-3),"",'Total-corrected counts'!L395),"")</f>
        <v/>
      </c>
      <c r="M395" s="14" t="str">
        <f>IFERROR(IF(OR(HLOOKUP($A395,'Z-scores'!$C$2:$RO$15,11,FALSE)&gt;3,HLOOKUP($A395,'Z-scores'!$C$2:$RO$15,11,FALSE)&lt;-3),"",'Total-corrected counts'!M395),"")</f>
        <v/>
      </c>
      <c r="N395" s="14" t="str">
        <f>IFERROR(IF(OR(HLOOKUP($A395,'Z-scores'!$C$2:$RO$15,12,FALSE)&gt;3,HLOOKUP($A395,'Z-scores'!$C$2:$RO$15,12,FALSE)&lt;-3),"",'Total-corrected counts'!N395),"")</f>
        <v/>
      </c>
      <c r="O395" s="14" t="str">
        <f>IFERROR(IF(OR(HLOOKUP($A395,'Z-scores'!$C$2:$RO$15,13,FALSE)&gt;3,HLOOKUP($A395,'Z-scores'!$C$2:$RO$15,13,FALSE)&lt;-3),"",'Total-corrected counts'!O395),"")</f>
        <v/>
      </c>
      <c r="P395" s="14" t="str">
        <f>IFERROR(IF(OR(HLOOKUP($A395,'Z-scores'!$C$2:$RO$15,14,FALSE)&gt;3,HLOOKUP($A395,'Z-scores'!$C$2:$RO$15,14,FALSE)&lt;-3),"",'Total-corrected counts'!P395),"")</f>
        <v/>
      </c>
      <c r="Q395">
        <f t="shared" si="24"/>
        <v>1</v>
      </c>
      <c r="R395">
        <f>SUMIFS(Tabel132[Cluster],Tabel132[ID],'Total-corrected counts Z&lt;3'!A395)</f>
        <v>17</v>
      </c>
      <c r="S395" t="str">
        <f t="shared" si="25"/>
        <v/>
      </c>
      <c r="T395" t="str">
        <f t="shared" si="26"/>
        <v/>
      </c>
      <c r="U395" t="str">
        <f t="shared" si="27"/>
        <v/>
      </c>
    </row>
    <row r="396" spans="1:21" x14ac:dyDescent="0.25">
      <c r="A396">
        <v>403</v>
      </c>
      <c r="B396" t="s">
        <v>163</v>
      </c>
      <c r="C396">
        <v>50800</v>
      </c>
      <c r="D396">
        <v>278</v>
      </c>
      <c r="E396" s="14">
        <f>IFERROR(IF(OR(HLOOKUP($A396,'Z-scores'!$C$2:$RO$15,3,FALSE)&gt;3,HLOOKUP($A396,'Z-scores'!$C$2:$RO$15,3,FALSE)&lt;-3),"",'Total-corrected counts'!E396),"")</f>
        <v>6.3331295886138461</v>
      </c>
      <c r="F396" s="14">
        <f>IFERROR(IF(OR(HLOOKUP($A396,'Z-scores'!$C$2:$RO$15,4,FALSE)&gt;3,HLOOKUP($A396,'Z-scores'!$C$2:$RO$15,4,FALSE)&lt;-3),"",'Total-corrected counts'!F396),"")</f>
        <v>2.4832970372034171</v>
      </c>
      <c r="G396" s="14">
        <f>IFERROR(IF(OR(HLOOKUP($A396,'Z-scores'!$C$2:$RO$15,5,FALSE)&gt;3,HLOOKUP($A396,'Z-scores'!$C$2:$RO$15,5,FALSE)&lt;-3),"",'Total-corrected counts'!G396),"")</f>
        <v>6.250055804069679</v>
      </c>
      <c r="H396" s="14">
        <f>IFERROR(IF(OR(HLOOKUP($A396,'Z-scores'!$C$2:$RO$15,6,FALSE)&gt;3,HLOOKUP($A396,'Z-scores'!$C$2:$RO$15,6,FALSE)&lt;-3),"",'Total-corrected counts'!H396),"")</f>
        <v>7.9274429151626267</v>
      </c>
      <c r="I396" s="14">
        <f>IFERROR(IF(OR(HLOOKUP($A396,'Z-scores'!$C$2:$RO$15,7,FALSE)&gt;3,HLOOKUP($A396,'Z-scores'!$C$2:$RO$15,7,FALSE)&lt;-3),"",'Total-corrected counts'!I396),"")</f>
        <v>14.115535348629066</v>
      </c>
      <c r="J396" s="14">
        <f>IFERROR(IF(OR(HLOOKUP($A396,'Z-scores'!$C$2:$RO$15,8,FALSE)&gt;3,HLOOKUP($A396,'Z-scores'!$C$2:$RO$15,8,FALSE)&lt;-3),"",'Total-corrected counts'!J396),"")</f>
        <v>5.8656377903490702</v>
      </c>
      <c r="K396" s="14">
        <f>IFERROR(IF(OR(HLOOKUP($A396,'Z-scores'!$C$2:$RO$15,9,FALSE)&gt;3,HLOOKUP($A396,'Z-scores'!$C$2:$RO$15,9,FALSE)&lt;-3),"",'Total-corrected counts'!K396),"")</f>
        <v>13.221814298488107</v>
      </c>
      <c r="L396" s="14">
        <f>IFERROR(IF(OR(HLOOKUP($A396,'Z-scores'!$C$2:$RO$15,10,FALSE)&gt;3,HLOOKUP($A396,'Z-scores'!$C$2:$RO$15,10,FALSE)&lt;-3),"",'Total-corrected counts'!L396),"")</f>
        <v>3.0837759122837078</v>
      </c>
      <c r="M396" s="14">
        <f>IFERROR(IF(OR(HLOOKUP($A396,'Z-scores'!$C$2:$RO$15,11,FALSE)&gt;3,HLOOKUP($A396,'Z-scores'!$C$2:$RO$15,11,FALSE)&lt;-3),"",'Total-corrected counts'!M396),"")</f>
        <v>4.4976990180705281</v>
      </c>
      <c r="N396" s="14">
        <f>IFERROR(IF(OR(HLOOKUP($A396,'Z-scores'!$C$2:$RO$15,12,FALSE)&gt;3,HLOOKUP($A396,'Z-scores'!$C$2:$RO$15,12,FALSE)&lt;-3),"",'Total-corrected counts'!N396),"")</f>
        <v>3.5431020498766319</v>
      </c>
      <c r="O396" s="14">
        <f>IFERROR(IF(OR(HLOOKUP($A396,'Z-scores'!$C$2:$RO$15,13,FALSE)&gt;3,HLOOKUP($A396,'Z-scores'!$C$2:$RO$15,13,FALSE)&lt;-3),"",'Total-corrected counts'!O396),"")</f>
        <v>3.207728562384224</v>
      </c>
      <c r="P396" s="14">
        <f>IFERROR(IF(OR(HLOOKUP($A396,'Z-scores'!$C$2:$RO$15,14,FALSE)&gt;3,HLOOKUP($A396,'Z-scores'!$C$2:$RO$15,14,FALSE)&lt;-3),"",'Total-corrected counts'!P396),"")</f>
        <v>34.205312076762809</v>
      </c>
      <c r="Q396">
        <f t="shared" si="24"/>
        <v>1</v>
      </c>
      <c r="R396">
        <f>SUMIFS(Tabel132[Cluster],Tabel132[ID],'Total-corrected counts Z&lt;3'!A396)</f>
        <v>66</v>
      </c>
      <c r="S396">
        <f t="shared" si="25"/>
        <v>0.76304691527708712</v>
      </c>
      <c r="T396">
        <f t="shared" si="26"/>
        <v>8.0281303975022578</v>
      </c>
      <c r="U396">
        <f t="shared" si="27"/>
        <v>9.7075235238755795</v>
      </c>
    </row>
    <row r="397" spans="1:21" x14ac:dyDescent="0.25">
      <c r="A397">
        <v>404</v>
      </c>
      <c r="B397" t="s">
        <v>741</v>
      </c>
      <c r="C397">
        <v>105600</v>
      </c>
      <c r="D397">
        <v>490</v>
      </c>
      <c r="E397" s="14" t="str">
        <f>IFERROR(IF(OR(HLOOKUP($A397,'Z-scores'!$C$2:$RO$15,3,FALSE)&gt;3,HLOOKUP($A397,'Z-scores'!$C$2:$RO$15,3,FALSE)&lt;-3),"",'Total-corrected counts'!E397),"")</f>
        <v/>
      </c>
      <c r="F397" s="14" t="str">
        <f>IFERROR(IF(OR(HLOOKUP($A397,'Z-scores'!$C$2:$RO$15,4,FALSE)&gt;3,HLOOKUP($A397,'Z-scores'!$C$2:$RO$15,4,FALSE)&lt;-3),"",'Total-corrected counts'!F397),"")</f>
        <v/>
      </c>
      <c r="G397" s="14" t="str">
        <f>IFERROR(IF(OR(HLOOKUP($A397,'Z-scores'!$C$2:$RO$15,5,FALSE)&gt;3,HLOOKUP($A397,'Z-scores'!$C$2:$RO$15,5,FALSE)&lt;-3),"",'Total-corrected counts'!G397),"")</f>
        <v/>
      </c>
      <c r="H397" s="14" t="str">
        <f>IFERROR(IF(OR(HLOOKUP($A397,'Z-scores'!$C$2:$RO$15,6,FALSE)&gt;3,HLOOKUP($A397,'Z-scores'!$C$2:$RO$15,6,FALSE)&lt;-3),"",'Total-corrected counts'!H397),"")</f>
        <v/>
      </c>
      <c r="I397" s="14" t="str">
        <f>IFERROR(IF(OR(HLOOKUP($A397,'Z-scores'!$C$2:$RO$15,7,FALSE)&gt;3,HLOOKUP($A397,'Z-scores'!$C$2:$RO$15,7,FALSE)&lt;-3),"",'Total-corrected counts'!I397),"")</f>
        <v/>
      </c>
      <c r="J397" s="14" t="str">
        <f>IFERROR(IF(OR(HLOOKUP($A397,'Z-scores'!$C$2:$RO$15,8,FALSE)&gt;3,HLOOKUP($A397,'Z-scores'!$C$2:$RO$15,8,FALSE)&lt;-3),"",'Total-corrected counts'!J397),"")</f>
        <v/>
      </c>
      <c r="K397" s="14" t="str">
        <f>IFERROR(IF(OR(HLOOKUP($A397,'Z-scores'!$C$2:$RO$15,9,FALSE)&gt;3,HLOOKUP($A397,'Z-scores'!$C$2:$RO$15,9,FALSE)&lt;-3),"",'Total-corrected counts'!K397),"")</f>
        <v/>
      </c>
      <c r="L397" s="14" t="str">
        <f>IFERROR(IF(OR(HLOOKUP($A397,'Z-scores'!$C$2:$RO$15,10,FALSE)&gt;3,HLOOKUP($A397,'Z-scores'!$C$2:$RO$15,10,FALSE)&lt;-3),"",'Total-corrected counts'!L397),"")</f>
        <v/>
      </c>
      <c r="M397" s="14" t="str">
        <f>IFERROR(IF(OR(HLOOKUP($A397,'Z-scores'!$C$2:$RO$15,11,FALSE)&gt;3,HLOOKUP($A397,'Z-scores'!$C$2:$RO$15,11,FALSE)&lt;-3),"",'Total-corrected counts'!M397),"")</f>
        <v/>
      </c>
      <c r="N397" s="14" t="str">
        <f>IFERROR(IF(OR(HLOOKUP($A397,'Z-scores'!$C$2:$RO$15,12,FALSE)&gt;3,HLOOKUP($A397,'Z-scores'!$C$2:$RO$15,12,FALSE)&lt;-3),"",'Total-corrected counts'!N397),"")</f>
        <v/>
      </c>
      <c r="O397" s="14" t="str">
        <f>IFERROR(IF(OR(HLOOKUP($A397,'Z-scores'!$C$2:$RO$15,13,FALSE)&gt;3,HLOOKUP($A397,'Z-scores'!$C$2:$RO$15,13,FALSE)&lt;-3),"",'Total-corrected counts'!O397),"")</f>
        <v/>
      </c>
      <c r="P397" s="14" t="str">
        <f>IFERROR(IF(OR(HLOOKUP($A397,'Z-scores'!$C$2:$RO$15,14,FALSE)&gt;3,HLOOKUP($A397,'Z-scores'!$C$2:$RO$15,14,FALSE)&lt;-3),"",'Total-corrected counts'!P397),"")</f>
        <v/>
      </c>
      <c r="Q397">
        <f t="shared" si="24"/>
        <v>1</v>
      </c>
      <c r="R397">
        <f>SUMIFS(Tabel132[Cluster],Tabel132[ID],'Total-corrected counts Z&lt;3'!A397)</f>
        <v>0</v>
      </c>
      <c r="S397" t="str">
        <f t="shared" si="25"/>
        <v/>
      </c>
      <c r="T397" t="str">
        <f t="shared" si="26"/>
        <v/>
      </c>
      <c r="U397" t="str">
        <f t="shared" si="27"/>
        <v/>
      </c>
    </row>
    <row r="398" spans="1:21" x14ac:dyDescent="0.25">
      <c r="A398">
        <v>405</v>
      </c>
      <c r="B398" t="s">
        <v>742</v>
      </c>
      <c r="C398">
        <v>112900</v>
      </c>
      <c r="D398">
        <v>824</v>
      </c>
      <c r="E398" s="14" t="str">
        <f>IFERROR(IF(OR(HLOOKUP($A398,'Z-scores'!$C$2:$RO$15,3,FALSE)&gt;3,HLOOKUP($A398,'Z-scores'!$C$2:$RO$15,3,FALSE)&lt;-3),"",'Total-corrected counts'!E398),"")</f>
        <v/>
      </c>
      <c r="F398" s="14" t="str">
        <f>IFERROR(IF(OR(HLOOKUP($A398,'Z-scores'!$C$2:$RO$15,4,FALSE)&gt;3,HLOOKUP($A398,'Z-scores'!$C$2:$RO$15,4,FALSE)&lt;-3),"",'Total-corrected counts'!F398),"")</f>
        <v/>
      </c>
      <c r="G398" s="14" t="str">
        <f>IFERROR(IF(OR(HLOOKUP($A398,'Z-scores'!$C$2:$RO$15,5,FALSE)&gt;3,HLOOKUP($A398,'Z-scores'!$C$2:$RO$15,5,FALSE)&lt;-3),"",'Total-corrected counts'!G398),"")</f>
        <v/>
      </c>
      <c r="H398" s="14" t="str">
        <f>IFERROR(IF(OR(HLOOKUP($A398,'Z-scores'!$C$2:$RO$15,6,FALSE)&gt;3,HLOOKUP($A398,'Z-scores'!$C$2:$RO$15,6,FALSE)&lt;-3),"",'Total-corrected counts'!H398),"")</f>
        <v/>
      </c>
      <c r="I398" s="14" t="str">
        <f>IFERROR(IF(OR(HLOOKUP($A398,'Z-scores'!$C$2:$RO$15,7,FALSE)&gt;3,HLOOKUP($A398,'Z-scores'!$C$2:$RO$15,7,FALSE)&lt;-3),"",'Total-corrected counts'!I398),"")</f>
        <v/>
      </c>
      <c r="J398" s="14" t="str">
        <f>IFERROR(IF(OR(HLOOKUP($A398,'Z-scores'!$C$2:$RO$15,8,FALSE)&gt;3,HLOOKUP($A398,'Z-scores'!$C$2:$RO$15,8,FALSE)&lt;-3),"",'Total-corrected counts'!J398),"")</f>
        <v/>
      </c>
      <c r="K398" s="14" t="str">
        <f>IFERROR(IF(OR(HLOOKUP($A398,'Z-scores'!$C$2:$RO$15,9,FALSE)&gt;3,HLOOKUP($A398,'Z-scores'!$C$2:$RO$15,9,FALSE)&lt;-3),"",'Total-corrected counts'!K398),"")</f>
        <v/>
      </c>
      <c r="L398" s="14" t="str">
        <f>IFERROR(IF(OR(HLOOKUP($A398,'Z-scores'!$C$2:$RO$15,10,FALSE)&gt;3,HLOOKUP($A398,'Z-scores'!$C$2:$RO$15,10,FALSE)&lt;-3),"",'Total-corrected counts'!L398),"")</f>
        <v/>
      </c>
      <c r="M398" s="14" t="str">
        <f>IFERROR(IF(OR(HLOOKUP($A398,'Z-scores'!$C$2:$RO$15,11,FALSE)&gt;3,HLOOKUP($A398,'Z-scores'!$C$2:$RO$15,11,FALSE)&lt;-3),"",'Total-corrected counts'!M398),"")</f>
        <v/>
      </c>
      <c r="N398" s="14" t="str">
        <f>IFERROR(IF(OR(HLOOKUP($A398,'Z-scores'!$C$2:$RO$15,12,FALSE)&gt;3,HLOOKUP($A398,'Z-scores'!$C$2:$RO$15,12,FALSE)&lt;-3),"",'Total-corrected counts'!N398),"")</f>
        <v/>
      </c>
      <c r="O398" s="14" t="str">
        <f>IFERROR(IF(OR(HLOOKUP($A398,'Z-scores'!$C$2:$RO$15,13,FALSE)&gt;3,HLOOKUP($A398,'Z-scores'!$C$2:$RO$15,13,FALSE)&lt;-3),"",'Total-corrected counts'!O398),"")</f>
        <v/>
      </c>
      <c r="P398" s="14" t="str">
        <f>IFERROR(IF(OR(HLOOKUP($A398,'Z-scores'!$C$2:$RO$15,14,FALSE)&gt;3,HLOOKUP($A398,'Z-scores'!$C$2:$RO$15,14,FALSE)&lt;-3),"",'Total-corrected counts'!P398),"")</f>
        <v/>
      </c>
      <c r="Q398">
        <f t="shared" si="24"/>
        <v>1</v>
      </c>
      <c r="R398">
        <f>SUMIFS(Tabel132[Cluster],Tabel132[ID],'Total-corrected counts Z&lt;3'!A398)</f>
        <v>0</v>
      </c>
      <c r="S398" t="str">
        <f t="shared" si="25"/>
        <v/>
      </c>
      <c r="T398" t="str">
        <f t="shared" si="26"/>
        <v/>
      </c>
      <c r="U398" t="str">
        <f t="shared" si="27"/>
        <v/>
      </c>
    </row>
    <row r="399" spans="1:21" x14ac:dyDescent="0.25">
      <c r="A399">
        <v>406</v>
      </c>
      <c r="B399" t="s">
        <v>743</v>
      </c>
      <c r="C399">
        <v>64500</v>
      </c>
      <c r="D399">
        <v>864</v>
      </c>
      <c r="E399" s="14" t="str">
        <f>IFERROR(IF(OR(HLOOKUP($A399,'Z-scores'!$C$2:$RO$15,3,FALSE)&gt;3,HLOOKUP($A399,'Z-scores'!$C$2:$RO$15,3,FALSE)&lt;-3),"",'Total-corrected counts'!E399),"")</f>
        <v/>
      </c>
      <c r="F399" s="14" t="str">
        <f>IFERROR(IF(OR(HLOOKUP($A399,'Z-scores'!$C$2:$RO$15,4,FALSE)&gt;3,HLOOKUP($A399,'Z-scores'!$C$2:$RO$15,4,FALSE)&lt;-3),"",'Total-corrected counts'!F399),"")</f>
        <v/>
      </c>
      <c r="G399" s="14" t="str">
        <f>IFERROR(IF(OR(HLOOKUP($A399,'Z-scores'!$C$2:$RO$15,5,FALSE)&gt;3,HLOOKUP($A399,'Z-scores'!$C$2:$RO$15,5,FALSE)&lt;-3),"",'Total-corrected counts'!G399),"")</f>
        <v/>
      </c>
      <c r="H399" s="14" t="str">
        <f>IFERROR(IF(OR(HLOOKUP($A399,'Z-scores'!$C$2:$RO$15,6,FALSE)&gt;3,HLOOKUP($A399,'Z-scores'!$C$2:$RO$15,6,FALSE)&lt;-3),"",'Total-corrected counts'!H399),"")</f>
        <v/>
      </c>
      <c r="I399" s="14" t="str">
        <f>IFERROR(IF(OR(HLOOKUP($A399,'Z-scores'!$C$2:$RO$15,7,FALSE)&gt;3,HLOOKUP($A399,'Z-scores'!$C$2:$RO$15,7,FALSE)&lt;-3),"",'Total-corrected counts'!I399),"")</f>
        <v/>
      </c>
      <c r="J399" s="14" t="str">
        <f>IFERROR(IF(OR(HLOOKUP($A399,'Z-scores'!$C$2:$RO$15,8,FALSE)&gt;3,HLOOKUP($A399,'Z-scores'!$C$2:$RO$15,8,FALSE)&lt;-3),"",'Total-corrected counts'!J399),"")</f>
        <v/>
      </c>
      <c r="K399" s="14" t="str">
        <f>IFERROR(IF(OR(HLOOKUP($A399,'Z-scores'!$C$2:$RO$15,9,FALSE)&gt;3,HLOOKUP($A399,'Z-scores'!$C$2:$RO$15,9,FALSE)&lt;-3),"",'Total-corrected counts'!K399),"")</f>
        <v/>
      </c>
      <c r="L399" s="14" t="str">
        <f>IFERROR(IF(OR(HLOOKUP($A399,'Z-scores'!$C$2:$RO$15,10,FALSE)&gt;3,HLOOKUP($A399,'Z-scores'!$C$2:$RO$15,10,FALSE)&lt;-3),"",'Total-corrected counts'!L399),"")</f>
        <v/>
      </c>
      <c r="M399" s="14" t="str">
        <f>IFERROR(IF(OR(HLOOKUP($A399,'Z-scores'!$C$2:$RO$15,11,FALSE)&gt;3,HLOOKUP($A399,'Z-scores'!$C$2:$RO$15,11,FALSE)&lt;-3),"",'Total-corrected counts'!M399),"")</f>
        <v/>
      </c>
      <c r="N399" s="14" t="str">
        <f>IFERROR(IF(OR(HLOOKUP($A399,'Z-scores'!$C$2:$RO$15,12,FALSE)&gt;3,HLOOKUP($A399,'Z-scores'!$C$2:$RO$15,12,FALSE)&lt;-3),"",'Total-corrected counts'!N399),"")</f>
        <v/>
      </c>
      <c r="O399" s="14" t="str">
        <f>IFERROR(IF(OR(HLOOKUP($A399,'Z-scores'!$C$2:$RO$15,13,FALSE)&gt;3,HLOOKUP($A399,'Z-scores'!$C$2:$RO$15,13,FALSE)&lt;-3),"",'Total-corrected counts'!O399),"")</f>
        <v/>
      </c>
      <c r="P399" s="14" t="str">
        <f>IFERROR(IF(OR(HLOOKUP($A399,'Z-scores'!$C$2:$RO$15,14,FALSE)&gt;3,HLOOKUP($A399,'Z-scores'!$C$2:$RO$15,14,FALSE)&lt;-3),"",'Total-corrected counts'!P399),"")</f>
        <v/>
      </c>
      <c r="Q399">
        <f t="shared" si="24"/>
        <v>1</v>
      </c>
      <c r="R399">
        <f>SUMIFS(Tabel132[Cluster],Tabel132[ID],'Total-corrected counts Z&lt;3'!A399)</f>
        <v>76</v>
      </c>
      <c r="S399" t="str">
        <f t="shared" si="25"/>
        <v/>
      </c>
      <c r="T399" t="str">
        <f t="shared" si="26"/>
        <v/>
      </c>
      <c r="U399" t="str">
        <f t="shared" si="27"/>
        <v/>
      </c>
    </row>
    <row r="400" spans="1:21" x14ac:dyDescent="0.25">
      <c r="A400">
        <v>407</v>
      </c>
      <c r="B400" t="s">
        <v>744</v>
      </c>
      <c r="C400">
        <v>38000</v>
      </c>
      <c r="D400">
        <v>382</v>
      </c>
      <c r="E400" s="14" t="str">
        <f>IFERROR(IF(OR(HLOOKUP($A400,'Z-scores'!$C$2:$RO$15,3,FALSE)&gt;3,HLOOKUP($A400,'Z-scores'!$C$2:$RO$15,3,FALSE)&lt;-3),"",'Total-corrected counts'!E400),"")</f>
        <v/>
      </c>
      <c r="F400" s="14" t="str">
        <f>IFERROR(IF(OR(HLOOKUP($A400,'Z-scores'!$C$2:$RO$15,4,FALSE)&gt;3,HLOOKUP($A400,'Z-scores'!$C$2:$RO$15,4,FALSE)&lt;-3),"",'Total-corrected counts'!F400),"")</f>
        <v/>
      </c>
      <c r="G400" s="14" t="str">
        <f>IFERROR(IF(OR(HLOOKUP($A400,'Z-scores'!$C$2:$RO$15,5,FALSE)&gt;3,HLOOKUP($A400,'Z-scores'!$C$2:$RO$15,5,FALSE)&lt;-3),"",'Total-corrected counts'!G400),"")</f>
        <v/>
      </c>
      <c r="H400" s="14" t="str">
        <f>IFERROR(IF(OR(HLOOKUP($A400,'Z-scores'!$C$2:$RO$15,6,FALSE)&gt;3,HLOOKUP($A400,'Z-scores'!$C$2:$RO$15,6,FALSE)&lt;-3),"",'Total-corrected counts'!H400),"")</f>
        <v/>
      </c>
      <c r="I400" s="14" t="str">
        <f>IFERROR(IF(OR(HLOOKUP($A400,'Z-scores'!$C$2:$RO$15,7,FALSE)&gt;3,HLOOKUP($A400,'Z-scores'!$C$2:$RO$15,7,FALSE)&lt;-3),"",'Total-corrected counts'!I400),"")</f>
        <v/>
      </c>
      <c r="J400" s="14" t="str">
        <f>IFERROR(IF(OR(HLOOKUP($A400,'Z-scores'!$C$2:$RO$15,8,FALSE)&gt;3,HLOOKUP($A400,'Z-scores'!$C$2:$RO$15,8,FALSE)&lt;-3),"",'Total-corrected counts'!J400),"")</f>
        <v/>
      </c>
      <c r="K400" s="14" t="str">
        <f>IFERROR(IF(OR(HLOOKUP($A400,'Z-scores'!$C$2:$RO$15,9,FALSE)&gt;3,HLOOKUP($A400,'Z-scores'!$C$2:$RO$15,9,FALSE)&lt;-3),"",'Total-corrected counts'!K400),"")</f>
        <v/>
      </c>
      <c r="L400" s="14" t="str">
        <f>IFERROR(IF(OR(HLOOKUP($A400,'Z-scores'!$C$2:$RO$15,10,FALSE)&gt;3,HLOOKUP($A400,'Z-scores'!$C$2:$RO$15,10,FALSE)&lt;-3),"",'Total-corrected counts'!L400),"")</f>
        <v/>
      </c>
      <c r="M400" s="14" t="str">
        <f>IFERROR(IF(OR(HLOOKUP($A400,'Z-scores'!$C$2:$RO$15,11,FALSE)&gt;3,HLOOKUP($A400,'Z-scores'!$C$2:$RO$15,11,FALSE)&lt;-3),"",'Total-corrected counts'!M400),"")</f>
        <v/>
      </c>
      <c r="N400" s="14" t="str">
        <f>IFERROR(IF(OR(HLOOKUP($A400,'Z-scores'!$C$2:$RO$15,12,FALSE)&gt;3,HLOOKUP($A400,'Z-scores'!$C$2:$RO$15,12,FALSE)&lt;-3),"",'Total-corrected counts'!N400),"")</f>
        <v/>
      </c>
      <c r="O400" s="14" t="str">
        <f>IFERROR(IF(OR(HLOOKUP($A400,'Z-scores'!$C$2:$RO$15,13,FALSE)&gt;3,HLOOKUP($A400,'Z-scores'!$C$2:$RO$15,13,FALSE)&lt;-3),"",'Total-corrected counts'!O400),"")</f>
        <v/>
      </c>
      <c r="P400" s="14" t="str">
        <f>IFERROR(IF(OR(HLOOKUP($A400,'Z-scores'!$C$2:$RO$15,14,FALSE)&gt;3,HLOOKUP($A400,'Z-scores'!$C$2:$RO$15,14,FALSE)&lt;-3),"",'Total-corrected counts'!P400),"")</f>
        <v/>
      </c>
      <c r="Q400">
        <f t="shared" si="24"/>
        <v>1</v>
      </c>
      <c r="R400">
        <f>SUMIFS(Tabel132[Cluster],Tabel132[ID],'Total-corrected counts Z&lt;3'!A400)</f>
        <v>48</v>
      </c>
      <c r="S400" t="str">
        <f t="shared" si="25"/>
        <v/>
      </c>
      <c r="T400" t="str">
        <f t="shared" si="26"/>
        <v/>
      </c>
      <c r="U400" t="str">
        <f t="shared" si="27"/>
        <v/>
      </c>
    </row>
    <row r="401" spans="1:21" x14ac:dyDescent="0.25">
      <c r="A401">
        <v>408</v>
      </c>
      <c r="B401" t="s">
        <v>745</v>
      </c>
      <c r="C401">
        <v>36600</v>
      </c>
      <c r="D401">
        <v>788</v>
      </c>
      <c r="E401" s="14" t="str">
        <f>IFERROR(IF(OR(HLOOKUP($A401,'Z-scores'!$C$2:$RO$15,3,FALSE)&gt;3,HLOOKUP($A401,'Z-scores'!$C$2:$RO$15,3,FALSE)&lt;-3),"",'Total-corrected counts'!E401),"")</f>
        <v/>
      </c>
      <c r="F401" s="14" t="str">
        <f>IFERROR(IF(OR(HLOOKUP($A401,'Z-scores'!$C$2:$RO$15,4,FALSE)&gt;3,HLOOKUP($A401,'Z-scores'!$C$2:$RO$15,4,FALSE)&lt;-3),"",'Total-corrected counts'!F401),"")</f>
        <v/>
      </c>
      <c r="G401" s="14" t="str">
        <f>IFERROR(IF(OR(HLOOKUP($A401,'Z-scores'!$C$2:$RO$15,5,FALSE)&gt;3,HLOOKUP($A401,'Z-scores'!$C$2:$RO$15,5,FALSE)&lt;-3),"",'Total-corrected counts'!G401),"")</f>
        <v/>
      </c>
      <c r="H401" s="14" t="str">
        <f>IFERROR(IF(OR(HLOOKUP($A401,'Z-scores'!$C$2:$RO$15,6,FALSE)&gt;3,HLOOKUP($A401,'Z-scores'!$C$2:$RO$15,6,FALSE)&lt;-3),"",'Total-corrected counts'!H401),"")</f>
        <v/>
      </c>
      <c r="I401" s="14" t="str">
        <f>IFERROR(IF(OR(HLOOKUP($A401,'Z-scores'!$C$2:$RO$15,7,FALSE)&gt;3,HLOOKUP($A401,'Z-scores'!$C$2:$RO$15,7,FALSE)&lt;-3),"",'Total-corrected counts'!I401),"")</f>
        <v/>
      </c>
      <c r="J401" s="14" t="str">
        <f>IFERROR(IF(OR(HLOOKUP($A401,'Z-scores'!$C$2:$RO$15,8,FALSE)&gt;3,HLOOKUP($A401,'Z-scores'!$C$2:$RO$15,8,FALSE)&lt;-3),"",'Total-corrected counts'!J401),"")</f>
        <v/>
      </c>
      <c r="K401" s="14" t="str">
        <f>IFERROR(IF(OR(HLOOKUP($A401,'Z-scores'!$C$2:$RO$15,9,FALSE)&gt;3,HLOOKUP($A401,'Z-scores'!$C$2:$RO$15,9,FALSE)&lt;-3),"",'Total-corrected counts'!K401),"")</f>
        <v/>
      </c>
      <c r="L401" s="14" t="str">
        <f>IFERROR(IF(OR(HLOOKUP($A401,'Z-scores'!$C$2:$RO$15,10,FALSE)&gt;3,HLOOKUP($A401,'Z-scores'!$C$2:$RO$15,10,FALSE)&lt;-3),"",'Total-corrected counts'!L401),"")</f>
        <v/>
      </c>
      <c r="M401" s="14" t="str">
        <f>IFERROR(IF(OR(HLOOKUP($A401,'Z-scores'!$C$2:$RO$15,11,FALSE)&gt;3,HLOOKUP($A401,'Z-scores'!$C$2:$RO$15,11,FALSE)&lt;-3),"",'Total-corrected counts'!M401),"")</f>
        <v/>
      </c>
      <c r="N401" s="14" t="str">
        <f>IFERROR(IF(OR(HLOOKUP($A401,'Z-scores'!$C$2:$RO$15,12,FALSE)&gt;3,HLOOKUP($A401,'Z-scores'!$C$2:$RO$15,12,FALSE)&lt;-3),"",'Total-corrected counts'!N401),"")</f>
        <v/>
      </c>
      <c r="O401" s="14" t="str">
        <f>IFERROR(IF(OR(HLOOKUP($A401,'Z-scores'!$C$2:$RO$15,13,FALSE)&gt;3,HLOOKUP($A401,'Z-scores'!$C$2:$RO$15,13,FALSE)&lt;-3),"",'Total-corrected counts'!O401),"")</f>
        <v/>
      </c>
      <c r="P401" s="14" t="str">
        <f>IFERROR(IF(OR(HLOOKUP($A401,'Z-scores'!$C$2:$RO$15,14,FALSE)&gt;3,HLOOKUP($A401,'Z-scores'!$C$2:$RO$15,14,FALSE)&lt;-3),"",'Total-corrected counts'!P401),"")</f>
        <v/>
      </c>
      <c r="Q401">
        <f t="shared" si="24"/>
        <v>1</v>
      </c>
      <c r="R401">
        <f>SUMIFS(Tabel132[Cluster],Tabel132[ID],'Total-corrected counts Z&lt;3'!A401)</f>
        <v>46</v>
      </c>
      <c r="S401" t="str">
        <f t="shared" si="25"/>
        <v/>
      </c>
      <c r="T401" t="str">
        <f t="shared" si="26"/>
        <v/>
      </c>
      <c r="U401" t="str">
        <f t="shared" si="27"/>
        <v/>
      </c>
    </row>
    <row r="402" spans="1:21" x14ac:dyDescent="0.25">
      <c r="A402">
        <v>409</v>
      </c>
      <c r="B402" t="s">
        <v>746</v>
      </c>
      <c r="C402">
        <v>15500</v>
      </c>
      <c r="D402">
        <v>669</v>
      </c>
      <c r="E402" s="14" t="str">
        <f>IFERROR(IF(OR(HLOOKUP($A402,'Z-scores'!$C$2:$RO$15,3,FALSE)&gt;3,HLOOKUP($A402,'Z-scores'!$C$2:$RO$15,3,FALSE)&lt;-3),"",'Total-corrected counts'!E402),"")</f>
        <v/>
      </c>
      <c r="F402" s="14" t="str">
        <f>IFERROR(IF(OR(HLOOKUP($A402,'Z-scores'!$C$2:$RO$15,4,FALSE)&gt;3,HLOOKUP($A402,'Z-scores'!$C$2:$RO$15,4,FALSE)&lt;-3),"",'Total-corrected counts'!F402),"")</f>
        <v/>
      </c>
      <c r="G402" s="14" t="str">
        <f>IFERROR(IF(OR(HLOOKUP($A402,'Z-scores'!$C$2:$RO$15,5,FALSE)&gt;3,HLOOKUP($A402,'Z-scores'!$C$2:$RO$15,5,FALSE)&lt;-3),"",'Total-corrected counts'!G402),"")</f>
        <v/>
      </c>
      <c r="H402" s="14" t="str">
        <f>IFERROR(IF(OR(HLOOKUP($A402,'Z-scores'!$C$2:$RO$15,6,FALSE)&gt;3,HLOOKUP($A402,'Z-scores'!$C$2:$RO$15,6,FALSE)&lt;-3),"",'Total-corrected counts'!H402),"")</f>
        <v/>
      </c>
      <c r="I402" s="14" t="str">
        <f>IFERROR(IF(OR(HLOOKUP($A402,'Z-scores'!$C$2:$RO$15,7,FALSE)&gt;3,HLOOKUP($A402,'Z-scores'!$C$2:$RO$15,7,FALSE)&lt;-3),"",'Total-corrected counts'!I402),"")</f>
        <v/>
      </c>
      <c r="J402" s="14" t="str">
        <f>IFERROR(IF(OR(HLOOKUP($A402,'Z-scores'!$C$2:$RO$15,8,FALSE)&gt;3,HLOOKUP($A402,'Z-scores'!$C$2:$RO$15,8,FALSE)&lt;-3),"",'Total-corrected counts'!J402),"")</f>
        <v/>
      </c>
      <c r="K402" s="14" t="str">
        <f>IFERROR(IF(OR(HLOOKUP($A402,'Z-scores'!$C$2:$RO$15,9,FALSE)&gt;3,HLOOKUP($A402,'Z-scores'!$C$2:$RO$15,9,FALSE)&lt;-3),"",'Total-corrected counts'!K402),"")</f>
        <v/>
      </c>
      <c r="L402" s="14" t="str">
        <f>IFERROR(IF(OR(HLOOKUP($A402,'Z-scores'!$C$2:$RO$15,10,FALSE)&gt;3,HLOOKUP($A402,'Z-scores'!$C$2:$RO$15,10,FALSE)&lt;-3),"",'Total-corrected counts'!L402),"")</f>
        <v/>
      </c>
      <c r="M402" s="14" t="str">
        <f>IFERROR(IF(OR(HLOOKUP($A402,'Z-scores'!$C$2:$RO$15,11,FALSE)&gt;3,HLOOKUP($A402,'Z-scores'!$C$2:$RO$15,11,FALSE)&lt;-3),"",'Total-corrected counts'!M402),"")</f>
        <v/>
      </c>
      <c r="N402" s="14" t="str">
        <f>IFERROR(IF(OR(HLOOKUP($A402,'Z-scores'!$C$2:$RO$15,12,FALSE)&gt;3,HLOOKUP($A402,'Z-scores'!$C$2:$RO$15,12,FALSE)&lt;-3),"",'Total-corrected counts'!N402),"")</f>
        <v/>
      </c>
      <c r="O402" s="14" t="str">
        <f>IFERROR(IF(OR(HLOOKUP($A402,'Z-scores'!$C$2:$RO$15,13,FALSE)&gt;3,HLOOKUP($A402,'Z-scores'!$C$2:$RO$15,13,FALSE)&lt;-3),"",'Total-corrected counts'!O402),"")</f>
        <v/>
      </c>
      <c r="P402" s="14" t="str">
        <f>IFERROR(IF(OR(HLOOKUP($A402,'Z-scores'!$C$2:$RO$15,14,FALSE)&gt;3,HLOOKUP($A402,'Z-scores'!$C$2:$RO$15,14,FALSE)&lt;-3),"",'Total-corrected counts'!P402),"")</f>
        <v/>
      </c>
      <c r="Q402">
        <f t="shared" si="24"/>
        <v>1</v>
      </c>
      <c r="R402">
        <f>SUMIFS(Tabel132[Cluster],Tabel132[ID],'Total-corrected counts Z&lt;3'!A402)</f>
        <v>19</v>
      </c>
      <c r="S402" t="str">
        <f t="shared" si="25"/>
        <v/>
      </c>
      <c r="T402" t="str">
        <f t="shared" si="26"/>
        <v/>
      </c>
      <c r="U402" t="str">
        <f t="shared" si="27"/>
        <v/>
      </c>
    </row>
    <row r="403" spans="1:21" x14ac:dyDescent="0.25">
      <c r="A403">
        <v>410</v>
      </c>
      <c r="B403" t="s">
        <v>747</v>
      </c>
      <c r="C403">
        <v>105700</v>
      </c>
      <c r="D403">
        <v>490</v>
      </c>
      <c r="E403" s="14" t="str">
        <f>IFERROR(IF(OR(HLOOKUP($A403,'Z-scores'!$C$2:$RO$15,3,FALSE)&gt;3,HLOOKUP($A403,'Z-scores'!$C$2:$RO$15,3,FALSE)&lt;-3),"",'Total-corrected counts'!E403),"")</f>
        <v/>
      </c>
      <c r="F403" s="14" t="str">
        <f>IFERROR(IF(OR(HLOOKUP($A403,'Z-scores'!$C$2:$RO$15,4,FALSE)&gt;3,HLOOKUP($A403,'Z-scores'!$C$2:$RO$15,4,FALSE)&lt;-3),"",'Total-corrected counts'!F403),"")</f>
        <v/>
      </c>
      <c r="G403" s="14" t="str">
        <f>IFERROR(IF(OR(HLOOKUP($A403,'Z-scores'!$C$2:$RO$15,5,FALSE)&gt;3,HLOOKUP($A403,'Z-scores'!$C$2:$RO$15,5,FALSE)&lt;-3),"",'Total-corrected counts'!G403),"")</f>
        <v/>
      </c>
      <c r="H403" s="14" t="str">
        <f>IFERROR(IF(OR(HLOOKUP($A403,'Z-scores'!$C$2:$RO$15,6,FALSE)&gt;3,HLOOKUP($A403,'Z-scores'!$C$2:$RO$15,6,FALSE)&lt;-3),"",'Total-corrected counts'!H403),"")</f>
        <v/>
      </c>
      <c r="I403" s="14" t="str">
        <f>IFERROR(IF(OR(HLOOKUP($A403,'Z-scores'!$C$2:$RO$15,7,FALSE)&gt;3,HLOOKUP($A403,'Z-scores'!$C$2:$RO$15,7,FALSE)&lt;-3),"",'Total-corrected counts'!I403),"")</f>
        <v/>
      </c>
      <c r="J403" s="14" t="str">
        <f>IFERROR(IF(OR(HLOOKUP($A403,'Z-scores'!$C$2:$RO$15,8,FALSE)&gt;3,HLOOKUP($A403,'Z-scores'!$C$2:$RO$15,8,FALSE)&lt;-3),"",'Total-corrected counts'!J403),"")</f>
        <v/>
      </c>
      <c r="K403" s="14" t="str">
        <f>IFERROR(IF(OR(HLOOKUP($A403,'Z-scores'!$C$2:$RO$15,9,FALSE)&gt;3,HLOOKUP($A403,'Z-scores'!$C$2:$RO$15,9,FALSE)&lt;-3),"",'Total-corrected counts'!K403),"")</f>
        <v/>
      </c>
      <c r="L403" s="14" t="str">
        <f>IFERROR(IF(OR(HLOOKUP($A403,'Z-scores'!$C$2:$RO$15,10,FALSE)&gt;3,HLOOKUP($A403,'Z-scores'!$C$2:$RO$15,10,FALSE)&lt;-3),"",'Total-corrected counts'!L403),"")</f>
        <v/>
      </c>
      <c r="M403" s="14" t="str">
        <f>IFERROR(IF(OR(HLOOKUP($A403,'Z-scores'!$C$2:$RO$15,11,FALSE)&gt;3,HLOOKUP($A403,'Z-scores'!$C$2:$RO$15,11,FALSE)&lt;-3),"",'Total-corrected counts'!M403),"")</f>
        <v/>
      </c>
      <c r="N403" s="14" t="str">
        <f>IFERROR(IF(OR(HLOOKUP($A403,'Z-scores'!$C$2:$RO$15,12,FALSE)&gt;3,HLOOKUP($A403,'Z-scores'!$C$2:$RO$15,12,FALSE)&lt;-3),"",'Total-corrected counts'!N403),"")</f>
        <v/>
      </c>
      <c r="O403" s="14" t="str">
        <f>IFERROR(IF(OR(HLOOKUP($A403,'Z-scores'!$C$2:$RO$15,13,FALSE)&gt;3,HLOOKUP($A403,'Z-scores'!$C$2:$RO$15,13,FALSE)&lt;-3),"",'Total-corrected counts'!O403),"")</f>
        <v/>
      </c>
      <c r="P403" s="14" t="str">
        <f>IFERROR(IF(OR(HLOOKUP($A403,'Z-scores'!$C$2:$RO$15,14,FALSE)&gt;3,HLOOKUP($A403,'Z-scores'!$C$2:$RO$15,14,FALSE)&lt;-3),"",'Total-corrected counts'!P403),"")</f>
        <v/>
      </c>
      <c r="Q403">
        <f t="shared" si="24"/>
        <v>1</v>
      </c>
      <c r="R403">
        <f>SUMIFS(Tabel132[Cluster],Tabel132[ID],'Total-corrected counts Z&lt;3'!A403)</f>
        <v>0</v>
      </c>
      <c r="S403" t="str">
        <f t="shared" si="25"/>
        <v/>
      </c>
      <c r="T403" t="str">
        <f t="shared" si="26"/>
        <v/>
      </c>
      <c r="U403" t="str">
        <f t="shared" si="27"/>
        <v/>
      </c>
    </row>
    <row r="404" spans="1:21" x14ac:dyDescent="0.25">
      <c r="A404">
        <v>411</v>
      </c>
      <c r="B404" t="s">
        <v>748</v>
      </c>
      <c r="C404">
        <v>50900</v>
      </c>
      <c r="D404">
        <v>403</v>
      </c>
      <c r="E404" s="14" t="str">
        <f>IFERROR(IF(OR(HLOOKUP($A404,'Z-scores'!$C$2:$RO$15,3,FALSE)&gt;3,HLOOKUP($A404,'Z-scores'!$C$2:$RO$15,3,FALSE)&lt;-3),"",'Total-corrected counts'!E404),"")</f>
        <v/>
      </c>
      <c r="F404" s="14" t="str">
        <f>IFERROR(IF(OR(HLOOKUP($A404,'Z-scores'!$C$2:$RO$15,4,FALSE)&gt;3,HLOOKUP($A404,'Z-scores'!$C$2:$RO$15,4,FALSE)&lt;-3),"",'Total-corrected counts'!F404),"")</f>
        <v/>
      </c>
      <c r="G404" s="14" t="str">
        <f>IFERROR(IF(OR(HLOOKUP($A404,'Z-scores'!$C$2:$RO$15,5,FALSE)&gt;3,HLOOKUP($A404,'Z-scores'!$C$2:$RO$15,5,FALSE)&lt;-3),"",'Total-corrected counts'!G404),"")</f>
        <v/>
      </c>
      <c r="H404" s="14" t="str">
        <f>IFERROR(IF(OR(HLOOKUP($A404,'Z-scores'!$C$2:$RO$15,6,FALSE)&gt;3,HLOOKUP($A404,'Z-scores'!$C$2:$RO$15,6,FALSE)&lt;-3),"",'Total-corrected counts'!H404),"")</f>
        <v/>
      </c>
      <c r="I404" s="14" t="str">
        <f>IFERROR(IF(OR(HLOOKUP($A404,'Z-scores'!$C$2:$RO$15,7,FALSE)&gt;3,HLOOKUP($A404,'Z-scores'!$C$2:$RO$15,7,FALSE)&lt;-3),"",'Total-corrected counts'!I404),"")</f>
        <v/>
      </c>
      <c r="J404" s="14" t="str">
        <f>IFERROR(IF(OR(HLOOKUP($A404,'Z-scores'!$C$2:$RO$15,8,FALSE)&gt;3,HLOOKUP($A404,'Z-scores'!$C$2:$RO$15,8,FALSE)&lt;-3),"",'Total-corrected counts'!J404),"")</f>
        <v/>
      </c>
      <c r="K404" s="14" t="str">
        <f>IFERROR(IF(OR(HLOOKUP($A404,'Z-scores'!$C$2:$RO$15,9,FALSE)&gt;3,HLOOKUP($A404,'Z-scores'!$C$2:$RO$15,9,FALSE)&lt;-3),"",'Total-corrected counts'!K404),"")</f>
        <v/>
      </c>
      <c r="L404" s="14" t="str">
        <f>IFERROR(IF(OR(HLOOKUP($A404,'Z-scores'!$C$2:$RO$15,10,FALSE)&gt;3,HLOOKUP($A404,'Z-scores'!$C$2:$RO$15,10,FALSE)&lt;-3),"",'Total-corrected counts'!L404),"")</f>
        <v/>
      </c>
      <c r="M404" s="14" t="str">
        <f>IFERROR(IF(OR(HLOOKUP($A404,'Z-scores'!$C$2:$RO$15,11,FALSE)&gt;3,HLOOKUP($A404,'Z-scores'!$C$2:$RO$15,11,FALSE)&lt;-3),"",'Total-corrected counts'!M404),"")</f>
        <v/>
      </c>
      <c r="N404" s="14" t="str">
        <f>IFERROR(IF(OR(HLOOKUP($A404,'Z-scores'!$C$2:$RO$15,12,FALSE)&gt;3,HLOOKUP($A404,'Z-scores'!$C$2:$RO$15,12,FALSE)&lt;-3),"",'Total-corrected counts'!N404),"")</f>
        <v/>
      </c>
      <c r="O404" s="14" t="str">
        <f>IFERROR(IF(OR(HLOOKUP($A404,'Z-scores'!$C$2:$RO$15,13,FALSE)&gt;3,HLOOKUP($A404,'Z-scores'!$C$2:$RO$15,13,FALSE)&lt;-3),"",'Total-corrected counts'!O404),"")</f>
        <v/>
      </c>
      <c r="P404" s="14" t="str">
        <f>IFERROR(IF(OR(HLOOKUP($A404,'Z-scores'!$C$2:$RO$15,14,FALSE)&gt;3,HLOOKUP($A404,'Z-scores'!$C$2:$RO$15,14,FALSE)&lt;-3),"",'Total-corrected counts'!P404),"")</f>
        <v/>
      </c>
      <c r="Q404">
        <f t="shared" si="24"/>
        <v>1</v>
      </c>
      <c r="R404">
        <f>SUMIFS(Tabel132[Cluster],Tabel132[ID],'Total-corrected counts Z&lt;3'!A404)</f>
        <v>66</v>
      </c>
      <c r="S404" t="str">
        <f t="shared" si="25"/>
        <v/>
      </c>
      <c r="T404" t="str">
        <f t="shared" si="26"/>
        <v/>
      </c>
      <c r="U404" t="str">
        <f t="shared" si="27"/>
        <v/>
      </c>
    </row>
    <row r="405" spans="1:21" x14ac:dyDescent="0.25">
      <c r="A405">
        <v>412</v>
      </c>
      <c r="B405" t="s">
        <v>164</v>
      </c>
      <c r="C405">
        <v>21600</v>
      </c>
      <c r="D405">
        <v>723</v>
      </c>
      <c r="E405" s="14">
        <f>IFERROR(IF(OR(HLOOKUP($A405,'Z-scores'!$C$2:$RO$15,3,FALSE)&gt;3,HLOOKUP($A405,'Z-scores'!$C$2:$RO$15,3,FALSE)&lt;-3),"",'Total-corrected counts'!E405),"")</f>
        <v>5.4267367300599387</v>
      </c>
      <c r="F405" s="14">
        <f>IFERROR(IF(OR(HLOOKUP($A405,'Z-scores'!$C$2:$RO$15,4,FALSE)&gt;3,HLOOKUP($A405,'Z-scores'!$C$2:$RO$15,4,FALSE)&lt;-3),"",'Total-corrected counts'!F405),"")</f>
        <v>4.0039676948167449</v>
      </c>
      <c r="G405" s="14">
        <f>IFERROR(IF(OR(HLOOKUP($A405,'Z-scores'!$C$2:$RO$15,5,FALSE)&gt;3,HLOOKUP($A405,'Z-scores'!$C$2:$RO$15,5,FALSE)&lt;-3),"",'Total-corrected counts'!G405),"")</f>
        <v>9.9108027750247771</v>
      </c>
      <c r="H405" s="14">
        <f>IFERROR(IF(OR(HLOOKUP($A405,'Z-scores'!$C$2:$RO$15,6,FALSE)&gt;3,HLOOKUP($A405,'Z-scores'!$C$2:$RO$15,6,FALSE)&lt;-3),"",'Total-corrected counts'!H405),"")</f>
        <v>7.7977349945103036</v>
      </c>
      <c r="I405" s="14">
        <f>IFERROR(IF(OR(HLOOKUP($A405,'Z-scores'!$C$2:$RO$15,7,FALSE)&gt;3,HLOOKUP($A405,'Z-scores'!$C$2:$RO$15,7,FALSE)&lt;-3),"",'Total-corrected counts'!I405),"")</f>
        <v>3.3778661008946416</v>
      </c>
      <c r="J405" s="14">
        <f>IFERROR(IF(OR(HLOOKUP($A405,'Z-scores'!$C$2:$RO$15,8,FALSE)&gt;3,HLOOKUP($A405,'Z-scores'!$C$2:$RO$15,8,FALSE)&lt;-3),"",'Total-corrected counts'!J405),"")</f>
        <v>7.7774012183146937</v>
      </c>
      <c r="K405" s="14">
        <f>IFERROR(IF(OR(HLOOKUP($A405,'Z-scores'!$C$2:$RO$15,9,FALSE)&gt;3,HLOOKUP($A405,'Z-scores'!$C$2:$RO$15,9,FALSE)&lt;-3),"",'Total-corrected counts'!K405),"")</f>
        <v>4.1106281633120076</v>
      </c>
      <c r="L405" s="14">
        <f>IFERROR(IF(OR(HLOOKUP($A405,'Z-scores'!$C$2:$RO$15,10,FALSE)&gt;3,HLOOKUP($A405,'Z-scores'!$C$2:$RO$15,10,FALSE)&lt;-3),"",'Total-corrected counts'!L405),"")</f>
        <v>7.9412268590835344</v>
      </c>
      <c r="M405" s="14">
        <f>IFERROR(IF(OR(HLOOKUP($A405,'Z-scores'!$C$2:$RO$15,11,FALSE)&gt;3,HLOOKUP($A405,'Z-scores'!$C$2:$RO$15,11,FALSE)&lt;-3),"",'Total-corrected counts'!M405),"")</f>
        <v>5.1927979572268823</v>
      </c>
      <c r="N405" s="14">
        <f>IFERROR(IF(OR(HLOOKUP($A405,'Z-scores'!$C$2:$RO$15,12,FALSE)&gt;3,HLOOKUP($A405,'Z-scores'!$C$2:$RO$15,12,FALSE)&lt;-3),"",'Total-corrected counts'!N405),"")</f>
        <v>12.772242570157688</v>
      </c>
      <c r="O405" s="14">
        <f>IFERROR(IF(OR(HLOOKUP($A405,'Z-scores'!$C$2:$RO$15,13,FALSE)&gt;3,HLOOKUP($A405,'Z-scores'!$C$2:$RO$15,13,FALSE)&lt;-3),"",'Total-corrected counts'!O405),"")</f>
        <v>6.0027669003681385</v>
      </c>
      <c r="P405" s="14">
        <f>IFERROR(IF(OR(HLOOKUP($A405,'Z-scores'!$C$2:$RO$15,14,FALSE)&gt;3,HLOOKUP($A405,'Z-scores'!$C$2:$RO$15,14,FALSE)&lt;-3),"",'Total-corrected counts'!P405),"")</f>
        <v>6.9358493179900069</v>
      </c>
      <c r="Q405">
        <f t="shared" si="24"/>
        <v>1</v>
      </c>
      <c r="R405">
        <f>SUMIFS(Tabel132[Cluster],Tabel132[ID],'Total-corrected counts Z&lt;3'!A405)</f>
        <v>27</v>
      </c>
      <c r="S405">
        <f t="shared" si="25"/>
        <v>0.30146128552525869</v>
      </c>
      <c r="T405">
        <f t="shared" si="26"/>
        <v>6.0578768109904439</v>
      </c>
      <c r="U405">
        <f t="shared" si="27"/>
        <v>7.7689767209652505</v>
      </c>
    </row>
    <row r="406" spans="1:21" x14ac:dyDescent="0.25">
      <c r="A406">
        <v>413</v>
      </c>
      <c r="B406" t="s">
        <v>165</v>
      </c>
      <c r="C406">
        <v>100600</v>
      </c>
      <c r="D406">
        <v>933</v>
      </c>
      <c r="E406" s="14">
        <f>IFERROR(IF(OR(HLOOKUP($A406,'Z-scores'!$C$2:$RO$15,3,FALSE)&gt;3,HLOOKUP($A406,'Z-scores'!$C$2:$RO$15,3,FALSE)&lt;-3),"",'Total-corrected counts'!E406),"")</f>
        <v>0.15106547642565138</v>
      </c>
      <c r="F406" s="14">
        <f>IFERROR(IF(OR(HLOOKUP($A406,'Z-scores'!$C$2:$RO$15,4,FALSE)&gt;3,HLOOKUP($A406,'Z-scores'!$C$2:$RO$15,4,FALSE)&lt;-3),"",'Total-corrected counts'!F406),"")</f>
        <v>0.47433763631975379</v>
      </c>
      <c r="G406" s="14">
        <f>IFERROR(IF(OR(HLOOKUP($A406,'Z-scores'!$C$2:$RO$15,5,FALSE)&gt;3,HLOOKUP($A406,'Z-scores'!$C$2:$RO$15,5,FALSE)&lt;-3),"",'Total-corrected counts'!G406),"")</f>
        <v>2.2321627871677427</v>
      </c>
      <c r="H406" s="14">
        <f>IFERROR(IF(OR(HLOOKUP($A406,'Z-scores'!$C$2:$RO$15,6,FALSE)&gt;3,HLOOKUP($A406,'Z-scores'!$C$2:$RO$15,6,FALSE)&lt;-3),"",'Total-corrected counts'!H406),"")</f>
        <v>0.27467559667550973</v>
      </c>
      <c r="I406" s="14">
        <f>IFERROR(IF(OR(HLOOKUP($A406,'Z-scores'!$C$2:$RO$15,7,FALSE)&gt;3,HLOOKUP($A406,'Z-scores'!$C$2:$RO$15,7,FALSE)&lt;-3),"",'Total-corrected counts'!I406),"")</f>
        <v>0</v>
      </c>
      <c r="J406" s="14">
        <f>IFERROR(IF(OR(HLOOKUP($A406,'Z-scores'!$C$2:$RO$15,8,FALSE)&gt;3,HLOOKUP($A406,'Z-scores'!$C$2:$RO$15,8,FALSE)&lt;-3),"",'Total-corrected counts'!J406),"")</f>
        <v>0</v>
      </c>
      <c r="K406" s="14">
        <f>IFERROR(IF(OR(HLOOKUP($A406,'Z-scores'!$C$2:$RO$15,9,FALSE)&gt;3,HLOOKUP($A406,'Z-scores'!$C$2:$RO$15,9,FALSE)&lt;-3),"",'Total-corrected counts'!K406),"")</f>
        <v>1.3137059078626003</v>
      </c>
      <c r="L406" s="14">
        <f>IFERROR(IF(OR(HLOOKUP($A406,'Z-scores'!$C$2:$RO$15,10,FALSE)&gt;3,HLOOKUP($A406,'Z-scores'!$C$2:$RO$15,10,FALSE)&lt;-3),"",'Total-corrected counts'!L406),"")</f>
        <v>0.14108778683650949</v>
      </c>
      <c r="M406" s="14">
        <f>IFERROR(IF(OR(HLOOKUP($A406,'Z-scores'!$C$2:$RO$15,11,FALSE)&gt;3,HLOOKUP($A406,'Z-scores'!$C$2:$RO$15,11,FALSE)&lt;-3),"",'Total-corrected counts'!M406),"")</f>
        <v>0.16355269156620103</v>
      </c>
      <c r="N406" s="14">
        <f>IFERROR(IF(OR(HLOOKUP($A406,'Z-scores'!$C$2:$RO$15,12,FALSE)&gt;3,HLOOKUP($A406,'Z-scores'!$C$2:$RO$15,12,FALSE)&lt;-3),"",'Total-corrected counts'!N406),"")</f>
        <v>8.5375953009075457E-3</v>
      </c>
      <c r="O406" s="14">
        <f>IFERROR(IF(OR(HLOOKUP($A406,'Z-scores'!$C$2:$RO$15,13,FALSE)&gt;3,HLOOKUP($A406,'Z-scores'!$C$2:$RO$15,13,FALSE)&lt;-3),"",'Total-corrected counts'!O406),"")</f>
        <v>0.81600112551879389</v>
      </c>
      <c r="P406" s="14">
        <f>IFERROR(IF(OR(HLOOKUP($A406,'Z-scores'!$C$2:$RO$15,14,FALSE)&gt;3,HLOOKUP($A406,'Z-scores'!$C$2:$RO$15,14,FALSE)&lt;-3),"",'Total-corrected counts'!P406),"")</f>
        <v>9.1141252536005354E-3</v>
      </c>
      <c r="Q406">
        <f t="shared" si="24"/>
        <v>1</v>
      </c>
      <c r="R406">
        <f>SUMIFS(Tabel132[Cluster],Tabel132[ID],'Total-corrected counts Z&lt;3'!A406)</f>
        <v>0</v>
      </c>
      <c r="S406">
        <f t="shared" si="25"/>
        <v>0.33210107100561004</v>
      </c>
      <c r="T406">
        <f t="shared" si="26"/>
        <v>0.6351353434930368</v>
      </c>
      <c r="U406">
        <f t="shared" si="27"/>
        <v>0.22765866489520251</v>
      </c>
    </row>
    <row r="407" spans="1:21" x14ac:dyDescent="0.25">
      <c r="A407">
        <v>414</v>
      </c>
      <c r="B407" t="s">
        <v>166</v>
      </c>
      <c r="C407">
        <v>64600</v>
      </c>
      <c r="D407">
        <v>406</v>
      </c>
      <c r="E407" s="14">
        <f>IFERROR(IF(OR(HLOOKUP($A407,'Z-scores'!$C$2:$RO$15,3,FALSE)&gt;3,HLOOKUP($A407,'Z-scores'!$C$2:$RO$15,3,FALSE)&lt;-3),"",'Total-corrected counts'!E407),"")</f>
        <v>0</v>
      </c>
      <c r="F407" s="14">
        <f>IFERROR(IF(OR(HLOOKUP($A407,'Z-scores'!$C$2:$RO$15,4,FALSE)&gt;3,HLOOKUP($A407,'Z-scores'!$C$2:$RO$15,4,FALSE)&lt;-3),"",'Total-corrected counts'!F407),"")</f>
        <v>0</v>
      </c>
      <c r="G407" s="14">
        <f>IFERROR(IF(OR(HLOOKUP($A407,'Z-scores'!$C$2:$RO$15,5,FALSE)&gt;3,HLOOKUP($A407,'Z-scores'!$C$2:$RO$15,5,FALSE)&lt;-3),"",'Total-corrected counts'!G407),"")</f>
        <v>1.7857302297341941E-2</v>
      </c>
      <c r="H407" s="14">
        <f>IFERROR(IF(OR(HLOOKUP($A407,'Z-scores'!$C$2:$RO$15,6,FALSE)&gt;3,HLOOKUP($A407,'Z-scores'!$C$2:$RO$15,6,FALSE)&lt;-3),"",'Total-corrected counts'!H407),"")</f>
        <v>2.2889633056292474E-2</v>
      </c>
      <c r="I407" s="14">
        <f>IFERROR(IF(OR(HLOOKUP($A407,'Z-scores'!$C$2:$RO$15,7,FALSE)&gt;3,HLOOKUP($A407,'Z-scores'!$C$2:$RO$15,7,FALSE)&lt;-3),"",'Total-corrected counts'!I407),"")</f>
        <v>0.13560776317460238</v>
      </c>
      <c r="J407" s="14">
        <f>IFERROR(IF(OR(HLOOKUP($A407,'Z-scores'!$C$2:$RO$15,8,FALSE)&gt;3,HLOOKUP($A407,'Z-scores'!$C$2:$RO$15,8,FALSE)&lt;-3),"",'Total-corrected counts'!J407),"")</f>
        <v>0</v>
      </c>
      <c r="K407" s="14">
        <f>IFERROR(IF(OR(HLOOKUP($A407,'Z-scores'!$C$2:$RO$15,9,FALSE)&gt;3,HLOOKUP($A407,'Z-scores'!$C$2:$RO$15,9,FALSE)&lt;-3),"",'Total-corrected counts'!K407),"")</f>
        <v>0.12713282979315488</v>
      </c>
      <c r="L407" s="14">
        <f>IFERROR(IF(OR(HLOOKUP($A407,'Z-scores'!$C$2:$RO$15,10,FALSE)&gt;3,HLOOKUP($A407,'Z-scores'!$C$2:$RO$15,10,FALSE)&lt;-3),"",'Total-corrected counts'!L407),"")</f>
        <v>4.0310796239002709E-2</v>
      </c>
      <c r="M407" s="14">
        <f>IFERROR(IF(OR(HLOOKUP($A407,'Z-scores'!$C$2:$RO$15,11,FALSE)&gt;3,HLOOKUP($A407,'Z-scores'!$C$2:$RO$15,11,FALSE)&lt;-3),"",'Total-corrected counts'!M407),"")</f>
        <v>4.0888172891550258E-2</v>
      </c>
      <c r="N407" s="14">
        <f>IFERROR(IF(OR(HLOOKUP($A407,'Z-scores'!$C$2:$RO$15,12,FALSE)&gt;3,HLOOKUP($A407,'Z-scores'!$C$2:$RO$15,12,FALSE)&lt;-3),"",'Total-corrected counts'!N407),"")</f>
        <v>0.10245114361089055</v>
      </c>
      <c r="O407" s="14">
        <f>IFERROR(IF(OR(HLOOKUP($A407,'Z-scores'!$C$2:$RO$15,13,FALSE)&gt;3,HLOOKUP($A407,'Z-scores'!$C$2:$RO$15,13,FALSE)&lt;-3),"",'Total-corrected counts'!O407),"")</f>
        <v>3.7517293127300864E-2</v>
      </c>
      <c r="P407" s="14">
        <f>IFERROR(IF(OR(HLOOKUP($A407,'Z-scores'!$C$2:$RO$15,14,FALSE)&gt;3,HLOOKUP($A407,'Z-scores'!$C$2:$RO$15,14,FALSE)&lt;-3),"",'Total-corrected counts'!P407),"")</f>
        <v>0</v>
      </c>
      <c r="Q407">
        <f t="shared" si="24"/>
        <v>1</v>
      </c>
      <c r="R407">
        <f>SUMIFS(Tabel132[Cluster],Tabel132[ID],'Total-corrected counts Z&lt;3'!A407)</f>
        <v>76</v>
      </c>
      <c r="S407">
        <f t="shared" si="25"/>
        <v>0.9778104883142209</v>
      </c>
      <c r="T407">
        <f t="shared" si="26"/>
        <v>4.3355361188770244E-2</v>
      </c>
      <c r="U407">
        <f t="shared" si="27"/>
        <v>4.4233481173748881E-2</v>
      </c>
    </row>
    <row r="408" spans="1:21" x14ac:dyDescent="0.25">
      <c r="A408">
        <v>415</v>
      </c>
      <c r="B408" t="s">
        <v>749</v>
      </c>
      <c r="C408">
        <v>38100</v>
      </c>
      <c r="D408">
        <v>382</v>
      </c>
      <c r="E408" s="14" t="str">
        <f>IFERROR(IF(OR(HLOOKUP($A408,'Z-scores'!$C$2:$RO$15,3,FALSE)&gt;3,HLOOKUP($A408,'Z-scores'!$C$2:$RO$15,3,FALSE)&lt;-3),"",'Total-corrected counts'!E408),"")</f>
        <v/>
      </c>
      <c r="F408" s="14" t="str">
        <f>IFERROR(IF(OR(HLOOKUP($A408,'Z-scores'!$C$2:$RO$15,4,FALSE)&gt;3,HLOOKUP($A408,'Z-scores'!$C$2:$RO$15,4,FALSE)&lt;-3),"",'Total-corrected counts'!F408),"")</f>
        <v/>
      </c>
      <c r="G408" s="14" t="str">
        <f>IFERROR(IF(OR(HLOOKUP($A408,'Z-scores'!$C$2:$RO$15,5,FALSE)&gt;3,HLOOKUP($A408,'Z-scores'!$C$2:$RO$15,5,FALSE)&lt;-3),"",'Total-corrected counts'!G408),"")</f>
        <v/>
      </c>
      <c r="H408" s="14" t="str">
        <f>IFERROR(IF(OR(HLOOKUP($A408,'Z-scores'!$C$2:$RO$15,6,FALSE)&gt;3,HLOOKUP($A408,'Z-scores'!$C$2:$RO$15,6,FALSE)&lt;-3),"",'Total-corrected counts'!H408),"")</f>
        <v/>
      </c>
      <c r="I408" s="14" t="str">
        <f>IFERROR(IF(OR(HLOOKUP($A408,'Z-scores'!$C$2:$RO$15,7,FALSE)&gt;3,HLOOKUP($A408,'Z-scores'!$C$2:$RO$15,7,FALSE)&lt;-3),"",'Total-corrected counts'!I408),"")</f>
        <v/>
      </c>
      <c r="J408" s="14" t="str">
        <f>IFERROR(IF(OR(HLOOKUP($A408,'Z-scores'!$C$2:$RO$15,8,FALSE)&gt;3,HLOOKUP($A408,'Z-scores'!$C$2:$RO$15,8,FALSE)&lt;-3),"",'Total-corrected counts'!J408),"")</f>
        <v/>
      </c>
      <c r="K408" s="14" t="str">
        <f>IFERROR(IF(OR(HLOOKUP($A408,'Z-scores'!$C$2:$RO$15,9,FALSE)&gt;3,HLOOKUP($A408,'Z-scores'!$C$2:$RO$15,9,FALSE)&lt;-3),"",'Total-corrected counts'!K408),"")</f>
        <v/>
      </c>
      <c r="L408" s="14" t="str">
        <f>IFERROR(IF(OR(HLOOKUP($A408,'Z-scores'!$C$2:$RO$15,10,FALSE)&gt;3,HLOOKUP($A408,'Z-scores'!$C$2:$RO$15,10,FALSE)&lt;-3),"",'Total-corrected counts'!L408),"")</f>
        <v/>
      </c>
      <c r="M408" s="14" t="str">
        <f>IFERROR(IF(OR(HLOOKUP($A408,'Z-scores'!$C$2:$RO$15,11,FALSE)&gt;3,HLOOKUP($A408,'Z-scores'!$C$2:$RO$15,11,FALSE)&lt;-3),"",'Total-corrected counts'!M408),"")</f>
        <v/>
      </c>
      <c r="N408" s="14" t="str">
        <f>IFERROR(IF(OR(HLOOKUP($A408,'Z-scores'!$C$2:$RO$15,12,FALSE)&gt;3,HLOOKUP($A408,'Z-scores'!$C$2:$RO$15,12,FALSE)&lt;-3),"",'Total-corrected counts'!N408),"")</f>
        <v/>
      </c>
      <c r="O408" s="14" t="str">
        <f>IFERROR(IF(OR(HLOOKUP($A408,'Z-scores'!$C$2:$RO$15,13,FALSE)&gt;3,HLOOKUP($A408,'Z-scores'!$C$2:$RO$15,13,FALSE)&lt;-3),"",'Total-corrected counts'!O408),"")</f>
        <v/>
      </c>
      <c r="P408" s="14" t="str">
        <f>IFERROR(IF(OR(HLOOKUP($A408,'Z-scores'!$C$2:$RO$15,14,FALSE)&gt;3,HLOOKUP($A408,'Z-scores'!$C$2:$RO$15,14,FALSE)&lt;-3),"",'Total-corrected counts'!P408),"")</f>
        <v/>
      </c>
      <c r="Q408">
        <f t="shared" si="24"/>
        <v>1</v>
      </c>
      <c r="R408">
        <f>SUMIFS(Tabel132[Cluster],Tabel132[ID],'Total-corrected counts Z&lt;3'!A408)</f>
        <v>48</v>
      </c>
      <c r="S408" t="str">
        <f t="shared" si="25"/>
        <v/>
      </c>
      <c r="T408" t="str">
        <f t="shared" si="26"/>
        <v/>
      </c>
      <c r="U408" t="str">
        <f t="shared" si="27"/>
        <v/>
      </c>
    </row>
    <row r="409" spans="1:21" x14ac:dyDescent="0.25">
      <c r="A409">
        <v>416</v>
      </c>
      <c r="B409" t="s">
        <v>750</v>
      </c>
      <c r="C409">
        <v>36700</v>
      </c>
      <c r="D409">
        <v>788</v>
      </c>
      <c r="E409" s="14" t="str">
        <f>IFERROR(IF(OR(HLOOKUP($A409,'Z-scores'!$C$2:$RO$15,3,FALSE)&gt;3,HLOOKUP($A409,'Z-scores'!$C$2:$RO$15,3,FALSE)&lt;-3),"",'Total-corrected counts'!E409),"")</f>
        <v/>
      </c>
      <c r="F409" s="14" t="str">
        <f>IFERROR(IF(OR(HLOOKUP($A409,'Z-scores'!$C$2:$RO$15,4,FALSE)&gt;3,HLOOKUP($A409,'Z-scores'!$C$2:$RO$15,4,FALSE)&lt;-3),"",'Total-corrected counts'!F409),"")</f>
        <v/>
      </c>
      <c r="G409" s="14" t="str">
        <f>IFERROR(IF(OR(HLOOKUP($A409,'Z-scores'!$C$2:$RO$15,5,FALSE)&gt;3,HLOOKUP($A409,'Z-scores'!$C$2:$RO$15,5,FALSE)&lt;-3),"",'Total-corrected counts'!G409),"")</f>
        <v/>
      </c>
      <c r="H409" s="14" t="str">
        <f>IFERROR(IF(OR(HLOOKUP($A409,'Z-scores'!$C$2:$RO$15,6,FALSE)&gt;3,HLOOKUP($A409,'Z-scores'!$C$2:$RO$15,6,FALSE)&lt;-3),"",'Total-corrected counts'!H409),"")</f>
        <v/>
      </c>
      <c r="I409" s="14" t="str">
        <f>IFERROR(IF(OR(HLOOKUP($A409,'Z-scores'!$C$2:$RO$15,7,FALSE)&gt;3,HLOOKUP($A409,'Z-scores'!$C$2:$RO$15,7,FALSE)&lt;-3),"",'Total-corrected counts'!I409),"")</f>
        <v/>
      </c>
      <c r="J409" s="14" t="str">
        <f>IFERROR(IF(OR(HLOOKUP($A409,'Z-scores'!$C$2:$RO$15,8,FALSE)&gt;3,HLOOKUP($A409,'Z-scores'!$C$2:$RO$15,8,FALSE)&lt;-3),"",'Total-corrected counts'!J409),"")</f>
        <v/>
      </c>
      <c r="K409" s="14" t="str">
        <f>IFERROR(IF(OR(HLOOKUP($A409,'Z-scores'!$C$2:$RO$15,9,FALSE)&gt;3,HLOOKUP($A409,'Z-scores'!$C$2:$RO$15,9,FALSE)&lt;-3),"",'Total-corrected counts'!K409),"")</f>
        <v/>
      </c>
      <c r="L409" s="14" t="str">
        <f>IFERROR(IF(OR(HLOOKUP($A409,'Z-scores'!$C$2:$RO$15,10,FALSE)&gt;3,HLOOKUP($A409,'Z-scores'!$C$2:$RO$15,10,FALSE)&lt;-3),"",'Total-corrected counts'!L409),"")</f>
        <v/>
      </c>
      <c r="M409" s="14" t="str">
        <f>IFERROR(IF(OR(HLOOKUP($A409,'Z-scores'!$C$2:$RO$15,11,FALSE)&gt;3,HLOOKUP($A409,'Z-scores'!$C$2:$RO$15,11,FALSE)&lt;-3),"",'Total-corrected counts'!M409),"")</f>
        <v/>
      </c>
      <c r="N409" s="14" t="str">
        <f>IFERROR(IF(OR(HLOOKUP($A409,'Z-scores'!$C$2:$RO$15,12,FALSE)&gt;3,HLOOKUP($A409,'Z-scores'!$C$2:$RO$15,12,FALSE)&lt;-3),"",'Total-corrected counts'!N409),"")</f>
        <v/>
      </c>
      <c r="O409" s="14" t="str">
        <f>IFERROR(IF(OR(HLOOKUP($A409,'Z-scores'!$C$2:$RO$15,13,FALSE)&gt;3,HLOOKUP($A409,'Z-scores'!$C$2:$RO$15,13,FALSE)&lt;-3),"",'Total-corrected counts'!O409),"")</f>
        <v/>
      </c>
      <c r="P409" s="14" t="str">
        <f>IFERROR(IF(OR(HLOOKUP($A409,'Z-scores'!$C$2:$RO$15,14,FALSE)&gt;3,HLOOKUP($A409,'Z-scores'!$C$2:$RO$15,14,FALSE)&lt;-3),"",'Total-corrected counts'!P409),"")</f>
        <v/>
      </c>
      <c r="Q409">
        <f t="shared" si="24"/>
        <v>1</v>
      </c>
      <c r="R409">
        <f>SUMIFS(Tabel132[Cluster],Tabel132[ID],'Total-corrected counts Z&lt;3'!A409)</f>
        <v>46</v>
      </c>
      <c r="S409" t="str">
        <f t="shared" si="25"/>
        <v/>
      </c>
      <c r="T409" t="str">
        <f t="shared" si="26"/>
        <v/>
      </c>
      <c r="U409" t="str">
        <f t="shared" si="27"/>
        <v/>
      </c>
    </row>
    <row r="410" spans="1:21" x14ac:dyDescent="0.25">
      <c r="A410">
        <v>418</v>
      </c>
      <c r="B410" t="s">
        <v>751</v>
      </c>
      <c r="C410">
        <v>51000</v>
      </c>
      <c r="D410">
        <v>403</v>
      </c>
      <c r="E410" s="14" t="str">
        <f>IFERROR(IF(OR(HLOOKUP($A410,'Z-scores'!$C$2:$RO$15,3,FALSE)&gt;3,HLOOKUP($A410,'Z-scores'!$C$2:$RO$15,3,FALSE)&lt;-3),"",'Total-corrected counts'!E410),"")</f>
        <v/>
      </c>
      <c r="F410" s="14" t="str">
        <f>IFERROR(IF(OR(HLOOKUP($A410,'Z-scores'!$C$2:$RO$15,4,FALSE)&gt;3,HLOOKUP($A410,'Z-scores'!$C$2:$RO$15,4,FALSE)&lt;-3),"",'Total-corrected counts'!F410),"")</f>
        <v/>
      </c>
      <c r="G410" s="14" t="str">
        <f>IFERROR(IF(OR(HLOOKUP($A410,'Z-scores'!$C$2:$RO$15,5,FALSE)&gt;3,HLOOKUP($A410,'Z-scores'!$C$2:$RO$15,5,FALSE)&lt;-3),"",'Total-corrected counts'!G410),"")</f>
        <v/>
      </c>
      <c r="H410" s="14" t="str">
        <f>IFERROR(IF(OR(HLOOKUP($A410,'Z-scores'!$C$2:$RO$15,6,FALSE)&gt;3,HLOOKUP($A410,'Z-scores'!$C$2:$RO$15,6,FALSE)&lt;-3),"",'Total-corrected counts'!H410),"")</f>
        <v/>
      </c>
      <c r="I410" s="14" t="str">
        <f>IFERROR(IF(OR(HLOOKUP($A410,'Z-scores'!$C$2:$RO$15,7,FALSE)&gt;3,HLOOKUP($A410,'Z-scores'!$C$2:$RO$15,7,FALSE)&lt;-3),"",'Total-corrected counts'!I410),"")</f>
        <v/>
      </c>
      <c r="J410" s="14" t="str">
        <f>IFERROR(IF(OR(HLOOKUP($A410,'Z-scores'!$C$2:$RO$15,8,FALSE)&gt;3,HLOOKUP($A410,'Z-scores'!$C$2:$RO$15,8,FALSE)&lt;-3),"",'Total-corrected counts'!J410),"")</f>
        <v/>
      </c>
      <c r="K410" s="14" t="str">
        <f>IFERROR(IF(OR(HLOOKUP($A410,'Z-scores'!$C$2:$RO$15,9,FALSE)&gt;3,HLOOKUP($A410,'Z-scores'!$C$2:$RO$15,9,FALSE)&lt;-3),"",'Total-corrected counts'!K410),"")</f>
        <v/>
      </c>
      <c r="L410" s="14" t="str">
        <f>IFERROR(IF(OR(HLOOKUP($A410,'Z-scores'!$C$2:$RO$15,10,FALSE)&gt;3,HLOOKUP($A410,'Z-scores'!$C$2:$RO$15,10,FALSE)&lt;-3),"",'Total-corrected counts'!L410),"")</f>
        <v/>
      </c>
      <c r="M410" s="14" t="str">
        <f>IFERROR(IF(OR(HLOOKUP($A410,'Z-scores'!$C$2:$RO$15,11,FALSE)&gt;3,HLOOKUP($A410,'Z-scores'!$C$2:$RO$15,11,FALSE)&lt;-3),"",'Total-corrected counts'!M410),"")</f>
        <v/>
      </c>
      <c r="N410" s="14" t="str">
        <f>IFERROR(IF(OR(HLOOKUP($A410,'Z-scores'!$C$2:$RO$15,12,FALSE)&gt;3,HLOOKUP($A410,'Z-scores'!$C$2:$RO$15,12,FALSE)&lt;-3),"",'Total-corrected counts'!N410),"")</f>
        <v/>
      </c>
      <c r="O410" s="14" t="str">
        <f>IFERROR(IF(OR(HLOOKUP($A410,'Z-scores'!$C$2:$RO$15,13,FALSE)&gt;3,HLOOKUP($A410,'Z-scores'!$C$2:$RO$15,13,FALSE)&lt;-3),"",'Total-corrected counts'!O410),"")</f>
        <v/>
      </c>
      <c r="P410" s="14" t="str">
        <f>IFERROR(IF(OR(HLOOKUP($A410,'Z-scores'!$C$2:$RO$15,14,FALSE)&gt;3,HLOOKUP($A410,'Z-scores'!$C$2:$RO$15,14,FALSE)&lt;-3),"",'Total-corrected counts'!P410),"")</f>
        <v/>
      </c>
      <c r="Q410">
        <f t="shared" si="24"/>
        <v>1</v>
      </c>
      <c r="R410">
        <f>SUMIFS(Tabel132[Cluster],Tabel132[ID],'Total-corrected counts Z&lt;3'!A410)</f>
        <v>66</v>
      </c>
      <c r="S410" t="str">
        <f t="shared" si="25"/>
        <v/>
      </c>
      <c r="T410" t="str">
        <f t="shared" si="26"/>
        <v/>
      </c>
      <c r="U410" t="str">
        <f t="shared" si="27"/>
        <v/>
      </c>
    </row>
    <row r="411" spans="1:21" x14ac:dyDescent="0.25">
      <c r="A411">
        <v>419</v>
      </c>
      <c r="B411" t="s">
        <v>752</v>
      </c>
      <c r="C411">
        <v>44100</v>
      </c>
      <c r="D411">
        <v>934</v>
      </c>
      <c r="E411" s="14" t="str">
        <f>IFERROR(IF(OR(HLOOKUP($A411,'Z-scores'!$C$2:$RO$15,3,FALSE)&gt;3,HLOOKUP($A411,'Z-scores'!$C$2:$RO$15,3,FALSE)&lt;-3),"",'Total-corrected counts'!E411),"")</f>
        <v/>
      </c>
      <c r="F411" s="14" t="str">
        <f>IFERROR(IF(OR(HLOOKUP($A411,'Z-scores'!$C$2:$RO$15,4,FALSE)&gt;3,HLOOKUP($A411,'Z-scores'!$C$2:$RO$15,4,FALSE)&lt;-3),"",'Total-corrected counts'!F411),"")</f>
        <v/>
      </c>
      <c r="G411" s="14" t="str">
        <f>IFERROR(IF(OR(HLOOKUP($A411,'Z-scores'!$C$2:$RO$15,5,FALSE)&gt;3,HLOOKUP($A411,'Z-scores'!$C$2:$RO$15,5,FALSE)&lt;-3),"",'Total-corrected counts'!G411),"")</f>
        <v/>
      </c>
      <c r="H411" s="14" t="str">
        <f>IFERROR(IF(OR(HLOOKUP($A411,'Z-scores'!$C$2:$RO$15,6,FALSE)&gt;3,HLOOKUP($A411,'Z-scores'!$C$2:$RO$15,6,FALSE)&lt;-3),"",'Total-corrected counts'!H411),"")</f>
        <v/>
      </c>
      <c r="I411" s="14" t="str">
        <f>IFERROR(IF(OR(HLOOKUP($A411,'Z-scores'!$C$2:$RO$15,7,FALSE)&gt;3,HLOOKUP($A411,'Z-scores'!$C$2:$RO$15,7,FALSE)&lt;-3),"",'Total-corrected counts'!I411),"")</f>
        <v/>
      </c>
      <c r="J411" s="14" t="str">
        <f>IFERROR(IF(OR(HLOOKUP($A411,'Z-scores'!$C$2:$RO$15,8,FALSE)&gt;3,HLOOKUP($A411,'Z-scores'!$C$2:$RO$15,8,FALSE)&lt;-3),"",'Total-corrected counts'!J411),"")</f>
        <v/>
      </c>
      <c r="K411" s="14" t="str">
        <f>IFERROR(IF(OR(HLOOKUP($A411,'Z-scores'!$C$2:$RO$15,9,FALSE)&gt;3,HLOOKUP($A411,'Z-scores'!$C$2:$RO$15,9,FALSE)&lt;-3),"",'Total-corrected counts'!K411),"")</f>
        <v/>
      </c>
      <c r="L411" s="14" t="str">
        <f>IFERROR(IF(OR(HLOOKUP($A411,'Z-scores'!$C$2:$RO$15,10,FALSE)&gt;3,HLOOKUP($A411,'Z-scores'!$C$2:$RO$15,10,FALSE)&lt;-3),"",'Total-corrected counts'!L411),"")</f>
        <v/>
      </c>
      <c r="M411" s="14" t="str">
        <f>IFERROR(IF(OR(HLOOKUP($A411,'Z-scores'!$C$2:$RO$15,11,FALSE)&gt;3,HLOOKUP($A411,'Z-scores'!$C$2:$RO$15,11,FALSE)&lt;-3),"",'Total-corrected counts'!M411),"")</f>
        <v/>
      </c>
      <c r="N411" s="14" t="str">
        <f>IFERROR(IF(OR(HLOOKUP($A411,'Z-scores'!$C$2:$RO$15,12,FALSE)&gt;3,HLOOKUP($A411,'Z-scores'!$C$2:$RO$15,12,FALSE)&lt;-3),"",'Total-corrected counts'!N411),"")</f>
        <v/>
      </c>
      <c r="O411" s="14" t="str">
        <f>IFERROR(IF(OR(HLOOKUP($A411,'Z-scores'!$C$2:$RO$15,13,FALSE)&gt;3,HLOOKUP($A411,'Z-scores'!$C$2:$RO$15,13,FALSE)&lt;-3),"",'Total-corrected counts'!O411),"")</f>
        <v/>
      </c>
      <c r="P411" s="14" t="str">
        <f>IFERROR(IF(OR(HLOOKUP($A411,'Z-scores'!$C$2:$RO$15,14,FALSE)&gt;3,HLOOKUP($A411,'Z-scores'!$C$2:$RO$15,14,FALSE)&lt;-3),"",'Total-corrected counts'!P411),"")</f>
        <v/>
      </c>
      <c r="Q411">
        <f t="shared" si="24"/>
        <v>1</v>
      </c>
      <c r="R411">
        <f>SUMIFS(Tabel132[Cluster],Tabel132[ID],'Total-corrected counts Z&lt;3'!A411)</f>
        <v>56</v>
      </c>
      <c r="S411" t="str">
        <f t="shared" si="25"/>
        <v/>
      </c>
      <c r="T411" t="str">
        <f t="shared" si="26"/>
        <v/>
      </c>
      <c r="U411" t="str">
        <f t="shared" si="27"/>
        <v/>
      </c>
    </row>
    <row r="412" spans="1:21" x14ac:dyDescent="0.25">
      <c r="A412">
        <v>420</v>
      </c>
      <c r="B412" t="s">
        <v>753</v>
      </c>
      <c r="C412">
        <v>111600</v>
      </c>
      <c r="D412">
        <v>745</v>
      </c>
      <c r="E412" s="14" t="str">
        <f>IFERROR(IF(OR(HLOOKUP($A412,'Z-scores'!$C$2:$RO$15,3,FALSE)&gt;3,HLOOKUP($A412,'Z-scores'!$C$2:$RO$15,3,FALSE)&lt;-3),"",'Total-corrected counts'!E412),"")</f>
        <v/>
      </c>
      <c r="F412" s="14" t="str">
        <f>IFERROR(IF(OR(HLOOKUP($A412,'Z-scores'!$C$2:$RO$15,4,FALSE)&gt;3,HLOOKUP($A412,'Z-scores'!$C$2:$RO$15,4,FALSE)&lt;-3),"",'Total-corrected counts'!F412),"")</f>
        <v/>
      </c>
      <c r="G412" s="14" t="str">
        <f>IFERROR(IF(OR(HLOOKUP($A412,'Z-scores'!$C$2:$RO$15,5,FALSE)&gt;3,HLOOKUP($A412,'Z-scores'!$C$2:$RO$15,5,FALSE)&lt;-3),"",'Total-corrected counts'!G412),"")</f>
        <v/>
      </c>
      <c r="H412" s="14" t="str">
        <f>IFERROR(IF(OR(HLOOKUP($A412,'Z-scores'!$C$2:$RO$15,6,FALSE)&gt;3,HLOOKUP($A412,'Z-scores'!$C$2:$RO$15,6,FALSE)&lt;-3),"",'Total-corrected counts'!H412),"")</f>
        <v/>
      </c>
      <c r="I412" s="14" t="str">
        <f>IFERROR(IF(OR(HLOOKUP($A412,'Z-scores'!$C$2:$RO$15,7,FALSE)&gt;3,HLOOKUP($A412,'Z-scores'!$C$2:$RO$15,7,FALSE)&lt;-3),"",'Total-corrected counts'!I412),"")</f>
        <v/>
      </c>
      <c r="J412" s="14" t="str">
        <f>IFERROR(IF(OR(HLOOKUP($A412,'Z-scores'!$C$2:$RO$15,8,FALSE)&gt;3,HLOOKUP($A412,'Z-scores'!$C$2:$RO$15,8,FALSE)&lt;-3),"",'Total-corrected counts'!J412),"")</f>
        <v/>
      </c>
      <c r="K412" s="14" t="str">
        <f>IFERROR(IF(OR(HLOOKUP($A412,'Z-scores'!$C$2:$RO$15,9,FALSE)&gt;3,HLOOKUP($A412,'Z-scores'!$C$2:$RO$15,9,FALSE)&lt;-3),"",'Total-corrected counts'!K412),"")</f>
        <v/>
      </c>
      <c r="L412" s="14" t="str">
        <f>IFERROR(IF(OR(HLOOKUP($A412,'Z-scores'!$C$2:$RO$15,10,FALSE)&gt;3,HLOOKUP($A412,'Z-scores'!$C$2:$RO$15,10,FALSE)&lt;-3),"",'Total-corrected counts'!L412),"")</f>
        <v/>
      </c>
      <c r="M412" s="14" t="str">
        <f>IFERROR(IF(OR(HLOOKUP($A412,'Z-scores'!$C$2:$RO$15,11,FALSE)&gt;3,HLOOKUP($A412,'Z-scores'!$C$2:$RO$15,11,FALSE)&lt;-3),"",'Total-corrected counts'!M412),"")</f>
        <v/>
      </c>
      <c r="N412" s="14" t="str">
        <f>IFERROR(IF(OR(HLOOKUP($A412,'Z-scores'!$C$2:$RO$15,12,FALSE)&gt;3,HLOOKUP($A412,'Z-scores'!$C$2:$RO$15,12,FALSE)&lt;-3),"",'Total-corrected counts'!N412),"")</f>
        <v/>
      </c>
      <c r="O412" s="14" t="str">
        <f>IFERROR(IF(OR(HLOOKUP($A412,'Z-scores'!$C$2:$RO$15,13,FALSE)&gt;3,HLOOKUP($A412,'Z-scores'!$C$2:$RO$15,13,FALSE)&lt;-3),"",'Total-corrected counts'!O412),"")</f>
        <v/>
      </c>
      <c r="P412" s="14" t="str">
        <f>IFERROR(IF(OR(HLOOKUP($A412,'Z-scores'!$C$2:$RO$15,14,FALSE)&gt;3,HLOOKUP($A412,'Z-scores'!$C$2:$RO$15,14,FALSE)&lt;-3),"",'Total-corrected counts'!P412),"")</f>
        <v/>
      </c>
      <c r="Q412">
        <f t="shared" si="24"/>
        <v>1</v>
      </c>
      <c r="R412">
        <f>SUMIFS(Tabel132[Cluster],Tabel132[ID],'Total-corrected counts Z&lt;3'!A412)</f>
        <v>0</v>
      </c>
      <c r="S412" t="str">
        <f t="shared" si="25"/>
        <v/>
      </c>
      <c r="T412" t="str">
        <f t="shared" si="26"/>
        <v/>
      </c>
      <c r="U412" t="str">
        <f t="shared" si="27"/>
        <v/>
      </c>
    </row>
    <row r="413" spans="1:21" x14ac:dyDescent="0.25">
      <c r="A413">
        <v>421</v>
      </c>
      <c r="B413" t="s">
        <v>167</v>
      </c>
      <c r="C413">
        <v>15600</v>
      </c>
      <c r="D413">
        <v>409</v>
      </c>
      <c r="E413" s="14">
        <f>IFERROR(IF(OR(HLOOKUP($A413,'Z-scores'!$C$2:$RO$15,3,FALSE)&gt;3,HLOOKUP($A413,'Z-scores'!$C$2:$RO$15,3,FALSE)&lt;-3),"",'Total-corrected counts'!E413),"")</f>
        <v>3.1026524773576094</v>
      </c>
      <c r="F413" s="14">
        <f>IFERROR(IF(OR(HLOOKUP($A413,'Z-scores'!$C$2:$RO$15,4,FALSE)&gt;3,HLOOKUP($A413,'Z-scores'!$C$2:$RO$15,4,FALSE)&lt;-3),"",'Total-corrected counts'!F413),"")</f>
        <v>10.184308073924125</v>
      </c>
      <c r="G413" s="14">
        <f>IFERROR(IF(OR(HLOOKUP($A413,'Z-scores'!$C$2:$RO$15,5,FALSE)&gt;3,HLOOKUP($A413,'Z-scores'!$C$2:$RO$15,5,FALSE)&lt;-3),"",'Total-corrected counts'!G413),"")</f>
        <v>0.25000223216278716</v>
      </c>
      <c r="H413" s="14">
        <f>IFERROR(IF(OR(HLOOKUP($A413,'Z-scores'!$C$2:$RO$15,6,FALSE)&gt;3,HLOOKUP($A413,'Z-scores'!$C$2:$RO$15,6,FALSE)&lt;-3),"",'Total-corrected counts'!H413),"")</f>
        <v>3.7767894542882581</v>
      </c>
      <c r="I413" s="14">
        <f>IFERROR(IF(OR(HLOOKUP($A413,'Z-scores'!$C$2:$RO$15,7,FALSE)&gt;3,HLOOKUP($A413,'Z-scores'!$C$2:$RO$15,7,FALSE)&lt;-3),"",'Total-corrected counts'!I413),"")</f>
        <v>2.3299879309090774</v>
      </c>
      <c r="J413" s="14">
        <f>IFERROR(IF(OR(HLOOKUP($A413,'Z-scores'!$C$2:$RO$15,8,FALSE)&gt;3,HLOOKUP($A413,'Z-scores'!$C$2:$RO$15,8,FALSE)&lt;-3),"",'Total-corrected counts'!J413),"")</f>
        <v>0.82553420753060991</v>
      </c>
      <c r="K413" s="14">
        <f>IFERROR(IF(OR(HLOOKUP($A413,'Z-scores'!$C$2:$RO$15,9,FALSE)&gt;3,HLOOKUP($A413,'Z-scores'!$C$2:$RO$15,9,FALSE)&lt;-3),"",'Total-corrected counts'!K413),"")</f>
        <v>1.3984611277247037</v>
      </c>
      <c r="L413" s="14">
        <f>IFERROR(IF(OR(HLOOKUP($A413,'Z-scores'!$C$2:$RO$15,10,FALSE)&gt;3,HLOOKUP($A413,'Z-scores'!$C$2:$RO$15,10,FALSE)&lt;-3),"",'Total-corrected counts'!L413),"")</f>
        <v>9.452881718046136</v>
      </c>
      <c r="M413" s="14">
        <f>IFERROR(IF(OR(HLOOKUP($A413,'Z-scores'!$C$2:$RO$15,11,FALSE)&gt;3,HLOOKUP($A413,'Z-scores'!$C$2:$RO$15,11,FALSE)&lt;-3),"",'Total-corrected counts'!M413),"")</f>
        <v>22.406718744569538</v>
      </c>
      <c r="N413" s="14">
        <f>IFERROR(IF(OR(HLOOKUP($A413,'Z-scores'!$C$2:$RO$15,12,FALSE)&gt;3,HLOOKUP($A413,'Z-scores'!$C$2:$RO$15,12,FALSE)&lt;-3),"",'Total-corrected counts'!N413),"")</f>
        <v>2.1941619923332394</v>
      </c>
      <c r="O413" s="14">
        <f>IFERROR(IF(OR(HLOOKUP($A413,'Z-scores'!$C$2:$RO$15,13,FALSE)&gt;3,HLOOKUP($A413,'Z-scores'!$C$2:$RO$15,13,FALSE)&lt;-3),"",'Total-corrected counts'!O413),"")</f>
        <v>2.2604169109198771</v>
      </c>
      <c r="P413" s="14">
        <f>IFERROR(IF(OR(HLOOKUP($A413,'Z-scores'!$C$2:$RO$15,14,FALSE)&gt;3,HLOOKUP($A413,'Z-scores'!$C$2:$RO$15,14,FALSE)&lt;-3),"",'Total-corrected counts'!P413),"")</f>
        <v>2.5246126952473484</v>
      </c>
      <c r="Q413">
        <f t="shared" si="24"/>
        <v>1</v>
      </c>
      <c r="R413">
        <f>SUMIFS(Tabel132[Cluster],Tabel132[ID],'Total-corrected counts Z&lt;3'!A413)</f>
        <v>19</v>
      </c>
      <c r="S413">
        <f t="shared" si="25"/>
        <v>0.22349975740110201</v>
      </c>
      <c r="T413">
        <f t="shared" si="26"/>
        <v>3.1239622148424528</v>
      </c>
      <c r="U413">
        <f t="shared" si="27"/>
        <v>7.7677584122232286</v>
      </c>
    </row>
    <row r="414" spans="1:21" x14ac:dyDescent="0.25">
      <c r="A414">
        <v>422</v>
      </c>
      <c r="B414" t="s">
        <v>168</v>
      </c>
      <c r="C414">
        <v>64700</v>
      </c>
      <c r="D414">
        <v>406</v>
      </c>
      <c r="E414" s="14">
        <f>IFERROR(IF(OR(HLOOKUP($A414,'Z-scores'!$C$2:$RO$15,3,FALSE)&gt;3,HLOOKUP($A414,'Z-scores'!$C$2:$RO$15,3,FALSE)&lt;-3),"",'Total-corrected counts'!E414),"")</f>
        <v>17.093639678625628</v>
      </c>
      <c r="F414" s="14">
        <f>IFERROR(IF(OR(HLOOKUP($A414,'Z-scores'!$C$2:$RO$15,4,FALSE)&gt;3,HLOOKUP($A414,'Z-scores'!$C$2:$RO$15,4,FALSE)&lt;-3),"",'Total-corrected counts'!F414),"")</f>
        <v>5.5804427802323975E-2</v>
      </c>
      <c r="G414" s="14">
        <f>IFERROR(IF(OR(HLOOKUP($A414,'Z-scores'!$C$2:$RO$15,5,FALSE)&gt;3,HLOOKUP($A414,'Z-scores'!$C$2:$RO$15,5,FALSE)&lt;-3),"",'Total-corrected counts'!G414),"")</f>
        <v>1.7857302297341941E-2</v>
      </c>
      <c r="H414" s="14">
        <f>IFERROR(IF(OR(HLOOKUP($A414,'Z-scores'!$C$2:$RO$15,6,FALSE)&gt;3,HLOOKUP($A414,'Z-scores'!$C$2:$RO$15,6,FALSE)&lt;-3),"",'Total-corrected counts'!H414),"")</f>
        <v>17.441900388894865</v>
      </c>
      <c r="I414" s="14">
        <f>IFERROR(IF(OR(HLOOKUP($A414,'Z-scores'!$C$2:$RO$15,7,FALSE)&gt;3,HLOOKUP($A414,'Z-scores'!$C$2:$RO$15,7,FALSE)&lt;-3),"",'Total-corrected counts'!I414),"")</f>
        <v>10.232222130447271</v>
      </c>
      <c r="J414" s="14">
        <f>IFERROR(IF(OR(HLOOKUP($A414,'Z-scores'!$C$2:$RO$15,8,FALSE)&gt;3,HLOOKUP($A414,'Z-scores'!$C$2:$RO$15,8,FALSE)&lt;-3),"",'Total-corrected counts'!J414),"")</f>
        <v>4.1928447908791506</v>
      </c>
      <c r="K414" s="14">
        <f>IFERROR(IF(OR(HLOOKUP($A414,'Z-scores'!$C$2:$RO$15,9,FALSE)&gt;3,HLOOKUP($A414,'Z-scores'!$C$2:$RO$15,9,FALSE)&lt;-3),"",'Total-corrected counts'!K414),"")</f>
        <v>22.092860644054916</v>
      </c>
      <c r="L414" s="14">
        <f>IFERROR(IF(OR(HLOOKUP($A414,'Z-scores'!$C$2:$RO$15,10,FALSE)&gt;3,HLOOKUP($A414,'Z-scores'!$C$2:$RO$15,10,FALSE)&lt;-3),"",'Total-corrected counts'!L414),"")</f>
        <v>0.36279716615102442</v>
      </c>
      <c r="M414" s="14">
        <f>IFERROR(IF(OR(HLOOKUP($A414,'Z-scores'!$C$2:$RO$15,11,FALSE)&gt;3,HLOOKUP($A414,'Z-scores'!$C$2:$RO$15,11,FALSE)&lt;-3),"",'Total-corrected counts'!M414),"")</f>
        <v>3.3732742635528963</v>
      </c>
      <c r="N414" s="14">
        <f>IFERROR(IF(OR(HLOOKUP($A414,'Z-scores'!$C$2:$RO$15,12,FALSE)&gt;3,HLOOKUP($A414,'Z-scores'!$C$2:$RO$15,12,FALSE)&lt;-3),"",'Total-corrected counts'!N414),"")</f>
        <v>15.265220398022693</v>
      </c>
      <c r="O414" s="14">
        <f>IFERROR(IF(OR(HLOOKUP($A414,'Z-scores'!$C$2:$RO$15,13,FALSE)&gt;3,HLOOKUP($A414,'Z-scores'!$C$2:$RO$15,13,FALSE)&lt;-3),"",'Total-corrected counts'!O414),"")</f>
        <v>15.353952212347878</v>
      </c>
      <c r="P414" s="14">
        <f>IFERROR(IF(OR(HLOOKUP($A414,'Z-scores'!$C$2:$RO$15,14,FALSE)&gt;3,HLOOKUP($A414,'Z-scores'!$C$2:$RO$15,14,FALSE)&lt;-3),"",'Total-corrected counts'!P414),"")</f>
        <v>13.151682740945573</v>
      </c>
      <c r="Q414">
        <f t="shared" si="24"/>
        <v>1</v>
      </c>
      <c r="R414">
        <f>SUMIFS(Tabel132[Cluster],Tabel132[ID],'Total-corrected counts Z&lt;3'!A414)</f>
        <v>76</v>
      </c>
      <c r="S414">
        <f t="shared" si="25"/>
        <v>0.89450402691701547</v>
      </c>
      <c r="T414">
        <f t="shared" si="26"/>
        <v>10.161018480428785</v>
      </c>
      <c r="U414">
        <f t="shared" si="27"/>
        <v>9.5013853562040147</v>
      </c>
    </row>
    <row r="415" spans="1:21" x14ac:dyDescent="0.25">
      <c r="A415">
        <v>423</v>
      </c>
      <c r="B415" t="s">
        <v>169</v>
      </c>
      <c r="C415">
        <v>38200</v>
      </c>
      <c r="D415">
        <v>375</v>
      </c>
      <c r="E415" s="14">
        <f>IFERROR(IF(OR(HLOOKUP($A415,'Z-scores'!$C$2:$RO$15,3,FALSE)&gt;3,HLOOKUP($A415,'Z-scores'!$C$2:$RO$15,3,FALSE)&lt;-3),"",'Total-corrected counts'!E415),"")</f>
        <v>3.8347390169588431</v>
      </c>
      <c r="F415" s="14">
        <f>IFERROR(IF(OR(HLOOKUP($A415,'Z-scores'!$C$2:$RO$15,4,FALSE)&gt;3,HLOOKUP($A415,'Z-scores'!$C$2:$RO$15,4,FALSE)&lt;-3),"",'Total-corrected counts'!F415),"")</f>
        <v>0.92077305873834558</v>
      </c>
      <c r="G415" s="14">
        <f>IFERROR(IF(OR(HLOOKUP($A415,'Z-scores'!$C$2:$RO$15,5,FALSE)&gt;3,HLOOKUP($A415,'Z-scores'!$C$2:$RO$15,5,FALSE)&lt;-3),"",'Total-corrected counts'!G415),"")</f>
        <v>0.83929320797507123</v>
      </c>
      <c r="H415" s="14">
        <f>IFERROR(IF(OR(HLOOKUP($A415,'Z-scores'!$C$2:$RO$15,6,FALSE)&gt;3,HLOOKUP($A415,'Z-scores'!$C$2:$RO$15,6,FALSE)&lt;-3),"",'Total-corrected counts'!H415),"")</f>
        <v>6.6532533416956792</v>
      </c>
      <c r="I415" s="14">
        <f>IFERROR(IF(OR(HLOOKUP($A415,'Z-scores'!$C$2:$RO$15,7,FALSE)&gt;3,HLOOKUP($A415,'Z-scores'!$C$2:$RO$15,7,FALSE)&lt;-3),"",'Total-corrected counts'!I415),"")</f>
        <v>2.6628433496103741</v>
      </c>
      <c r="J415" s="14">
        <f>IFERROR(IF(OR(HLOOKUP($A415,'Z-scores'!$C$2:$RO$15,8,FALSE)&gt;3,HLOOKUP($A415,'Z-scores'!$C$2:$RO$15,8,FALSE)&lt;-3),"",'Total-corrected counts'!J415),"")</f>
        <v>1.7596913371047211</v>
      </c>
      <c r="K415" s="14">
        <f>IFERROR(IF(OR(HLOOKUP($A415,'Z-scores'!$C$2:$RO$15,9,FALSE)&gt;3,HLOOKUP($A415,'Z-scores'!$C$2:$RO$15,9,FALSE)&lt;-3),"",'Total-corrected counts'!K415),"")</f>
        <v>3.0088103051046655</v>
      </c>
      <c r="L415" s="14">
        <f>IFERROR(IF(OR(HLOOKUP($A415,'Z-scores'!$C$2:$RO$15,10,FALSE)&gt;3,HLOOKUP($A415,'Z-scores'!$C$2:$RO$15,10,FALSE)&lt;-3),"",'Total-corrected counts'!L415),"")</f>
        <v>0.70543893418254744</v>
      </c>
      <c r="M415" s="14">
        <f>IFERROR(IF(OR(HLOOKUP($A415,'Z-scores'!$C$2:$RO$15,11,FALSE)&gt;3,HLOOKUP($A415,'Z-scores'!$C$2:$RO$15,11,FALSE)&lt;-3),"",'Total-corrected counts'!M415),"")</f>
        <v>0.69509893915635435</v>
      </c>
      <c r="N415" s="14">
        <f>IFERROR(IF(OR(HLOOKUP($A415,'Z-scores'!$C$2:$RO$15,12,FALSE)&gt;3,HLOOKUP($A415,'Z-scores'!$C$2:$RO$15,12,FALSE)&lt;-3),"",'Total-corrected counts'!N415),"")</f>
        <v>10.99642274756892</v>
      </c>
      <c r="O415" s="14">
        <f>IFERROR(IF(OR(HLOOKUP($A415,'Z-scores'!$C$2:$RO$15,13,FALSE)&gt;3,HLOOKUP($A415,'Z-scores'!$C$2:$RO$15,13,FALSE)&lt;-3),"",'Total-corrected counts'!O415),"")</f>
        <v>1.9133819494923443</v>
      </c>
      <c r="P415" s="14">
        <f>IFERROR(IF(OR(HLOOKUP($A415,'Z-scores'!$C$2:$RO$15,14,FALSE)&gt;3,HLOOKUP($A415,'Z-scores'!$C$2:$RO$15,14,FALSE)&lt;-3),"",'Total-corrected counts'!P415),"")</f>
        <v>6.9996481947652107</v>
      </c>
      <c r="Q415">
        <f t="shared" si="24"/>
        <v>1</v>
      </c>
      <c r="R415">
        <f>SUMIFS(Tabel132[Cluster],Tabel132[ID],'Total-corrected counts Z&lt;3'!A415)</f>
        <v>0</v>
      </c>
      <c r="S415">
        <f t="shared" si="25"/>
        <v>0.4686535773416195</v>
      </c>
      <c r="T415">
        <f t="shared" si="26"/>
        <v>2.8113433738839575</v>
      </c>
      <c r="U415">
        <f t="shared" si="27"/>
        <v>4.2619981530330744</v>
      </c>
    </row>
    <row r="416" spans="1:21" x14ac:dyDescent="0.25">
      <c r="A416">
        <v>424</v>
      </c>
      <c r="B416" t="s">
        <v>754</v>
      </c>
      <c r="C416">
        <v>36800</v>
      </c>
      <c r="D416">
        <v>788</v>
      </c>
      <c r="E416" s="14" t="str">
        <f>IFERROR(IF(OR(HLOOKUP($A416,'Z-scores'!$C$2:$RO$15,3,FALSE)&gt;3,HLOOKUP($A416,'Z-scores'!$C$2:$RO$15,3,FALSE)&lt;-3),"",'Total-corrected counts'!E416),"")</f>
        <v/>
      </c>
      <c r="F416" s="14" t="str">
        <f>IFERROR(IF(OR(HLOOKUP($A416,'Z-scores'!$C$2:$RO$15,4,FALSE)&gt;3,HLOOKUP($A416,'Z-scores'!$C$2:$RO$15,4,FALSE)&lt;-3),"",'Total-corrected counts'!F416),"")</f>
        <v/>
      </c>
      <c r="G416" s="14" t="str">
        <f>IFERROR(IF(OR(HLOOKUP($A416,'Z-scores'!$C$2:$RO$15,5,FALSE)&gt;3,HLOOKUP($A416,'Z-scores'!$C$2:$RO$15,5,FALSE)&lt;-3),"",'Total-corrected counts'!G416),"")</f>
        <v/>
      </c>
      <c r="H416" s="14" t="str">
        <f>IFERROR(IF(OR(HLOOKUP($A416,'Z-scores'!$C$2:$RO$15,6,FALSE)&gt;3,HLOOKUP($A416,'Z-scores'!$C$2:$RO$15,6,FALSE)&lt;-3),"",'Total-corrected counts'!H416),"")</f>
        <v/>
      </c>
      <c r="I416" s="14" t="str">
        <f>IFERROR(IF(OR(HLOOKUP($A416,'Z-scores'!$C$2:$RO$15,7,FALSE)&gt;3,HLOOKUP($A416,'Z-scores'!$C$2:$RO$15,7,FALSE)&lt;-3),"",'Total-corrected counts'!I416),"")</f>
        <v/>
      </c>
      <c r="J416" s="14" t="str">
        <f>IFERROR(IF(OR(HLOOKUP($A416,'Z-scores'!$C$2:$RO$15,8,FALSE)&gt;3,HLOOKUP($A416,'Z-scores'!$C$2:$RO$15,8,FALSE)&lt;-3),"",'Total-corrected counts'!J416),"")</f>
        <v/>
      </c>
      <c r="K416" s="14" t="str">
        <f>IFERROR(IF(OR(HLOOKUP($A416,'Z-scores'!$C$2:$RO$15,9,FALSE)&gt;3,HLOOKUP($A416,'Z-scores'!$C$2:$RO$15,9,FALSE)&lt;-3),"",'Total-corrected counts'!K416),"")</f>
        <v/>
      </c>
      <c r="L416" s="14" t="str">
        <f>IFERROR(IF(OR(HLOOKUP($A416,'Z-scores'!$C$2:$RO$15,10,FALSE)&gt;3,HLOOKUP($A416,'Z-scores'!$C$2:$RO$15,10,FALSE)&lt;-3),"",'Total-corrected counts'!L416),"")</f>
        <v/>
      </c>
      <c r="M416" s="14" t="str">
        <f>IFERROR(IF(OR(HLOOKUP($A416,'Z-scores'!$C$2:$RO$15,11,FALSE)&gt;3,HLOOKUP($A416,'Z-scores'!$C$2:$RO$15,11,FALSE)&lt;-3),"",'Total-corrected counts'!M416),"")</f>
        <v/>
      </c>
      <c r="N416" s="14" t="str">
        <f>IFERROR(IF(OR(HLOOKUP($A416,'Z-scores'!$C$2:$RO$15,12,FALSE)&gt;3,HLOOKUP($A416,'Z-scores'!$C$2:$RO$15,12,FALSE)&lt;-3),"",'Total-corrected counts'!N416),"")</f>
        <v/>
      </c>
      <c r="O416" s="14" t="str">
        <f>IFERROR(IF(OR(HLOOKUP($A416,'Z-scores'!$C$2:$RO$15,13,FALSE)&gt;3,HLOOKUP($A416,'Z-scores'!$C$2:$RO$15,13,FALSE)&lt;-3),"",'Total-corrected counts'!O416),"")</f>
        <v/>
      </c>
      <c r="P416" s="14" t="str">
        <f>IFERROR(IF(OR(HLOOKUP($A416,'Z-scores'!$C$2:$RO$15,14,FALSE)&gt;3,HLOOKUP($A416,'Z-scores'!$C$2:$RO$15,14,FALSE)&lt;-3),"",'Total-corrected counts'!P416),"")</f>
        <v/>
      </c>
      <c r="Q416">
        <f t="shared" si="24"/>
        <v>1</v>
      </c>
      <c r="R416">
        <f>SUMIFS(Tabel132[Cluster],Tabel132[ID],'Total-corrected counts Z&lt;3'!A416)</f>
        <v>46</v>
      </c>
      <c r="S416" t="str">
        <f t="shared" si="25"/>
        <v/>
      </c>
      <c r="T416" t="str">
        <f t="shared" si="26"/>
        <v/>
      </c>
      <c r="U416" t="str">
        <f t="shared" si="27"/>
        <v/>
      </c>
    </row>
    <row r="417" spans="1:21" x14ac:dyDescent="0.25">
      <c r="A417">
        <v>425</v>
      </c>
      <c r="B417" t="s">
        <v>755</v>
      </c>
      <c r="C417">
        <v>16900</v>
      </c>
      <c r="D417">
        <v>669</v>
      </c>
      <c r="E417" s="14" t="str">
        <f>IFERROR(IF(OR(HLOOKUP($A417,'Z-scores'!$C$2:$RO$15,3,FALSE)&gt;3,HLOOKUP($A417,'Z-scores'!$C$2:$RO$15,3,FALSE)&lt;-3),"",'Total-corrected counts'!E417),"")</f>
        <v/>
      </c>
      <c r="F417" s="14" t="str">
        <f>IFERROR(IF(OR(HLOOKUP($A417,'Z-scores'!$C$2:$RO$15,4,FALSE)&gt;3,HLOOKUP($A417,'Z-scores'!$C$2:$RO$15,4,FALSE)&lt;-3),"",'Total-corrected counts'!F417),"")</f>
        <v/>
      </c>
      <c r="G417" s="14" t="str">
        <f>IFERROR(IF(OR(HLOOKUP($A417,'Z-scores'!$C$2:$RO$15,5,FALSE)&gt;3,HLOOKUP($A417,'Z-scores'!$C$2:$RO$15,5,FALSE)&lt;-3),"",'Total-corrected counts'!G417),"")</f>
        <v/>
      </c>
      <c r="H417" s="14" t="str">
        <f>IFERROR(IF(OR(HLOOKUP($A417,'Z-scores'!$C$2:$RO$15,6,FALSE)&gt;3,HLOOKUP($A417,'Z-scores'!$C$2:$RO$15,6,FALSE)&lt;-3),"",'Total-corrected counts'!H417),"")</f>
        <v/>
      </c>
      <c r="I417" s="14" t="str">
        <f>IFERROR(IF(OR(HLOOKUP($A417,'Z-scores'!$C$2:$RO$15,7,FALSE)&gt;3,HLOOKUP($A417,'Z-scores'!$C$2:$RO$15,7,FALSE)&lt;-3),"",'Total-corrected counts'!I417),"")</f>
        <v/>
      </c>
      <c r="J417" s="14" t="str">
        <f>IFERROR(IF(OR(HLOOKUP($A417,'Z-scores'!$C$2:$RO$15,8,FALSE)&gt;3,HLOOKUP($A417,'Z-scores'!$C$2:$RO$15,8,FALSE)&lt;-3),"",'Total-corrected counts'!J417),"")</f>
        <v/>
      </c>
      <c r="K417" s="14" t="str">
        <f>IFERROR(IF(OR(HLOOKUP($A417,'Z-scores'!$C$2:$RO$15,9,FALSE)&gt;3,HLOOKUP($A417,'Z-scores'!$C$2:$RO$15,9,FALSE)&lt;-3),"",'Total-corrected counts'!K417),"")</f>
        <v/>
      </c>
      <c r="L417" s="14" t="str">
        <f>IFERROR(IF(OR(HLOOKUP($A417,'Z-scores'!$C$2:$RO$15,10,FALSE)&gt;3,HLOOKUP($A417,'Z-scores'!$C$2:$RO$15,10,FALSE)&lt;-3),"",'Total-corrected counts'!L417),"")</f>
        <v/>
      </c>
      <c r="M417" s="14" t="str">
        <f>IFERROR(IF(OR(HLOOKUP($A417,'Z-scores'!$C$2:$RO$15,11,FALSE)&gt;3,HLOOKUP($A417,'Z-scores'!$C$2:$RO$15,11,FALSE)&lt;-3),"",'Total-corrected counts'!M417),"")</f>
        <v/>
      </c>
      <c r="N417" s="14" t="str">
        <f>IFERROR(IF(OR(HLOOKUP($A417,'Z-scores'!$C$2:$RO$15,12,FALSE)&gt;3,HLOOKUP($A417,'Z-scores'!$C$2:$RO$15,12,FALSE)&lt;-3),"",'Total-corrected counts'!N417),"")</f>
        <v/>
      </c>
      <c r="O417" s="14" t="str">
        <f>IFERROR(IF(OR(HLOOKUP($A417,'Z-scores'!$C$2:$RO$15,13,FALSE)&gt;3,HLOOKUP($A417,'Z-scores'!$C$2:$RO$15,13,FALSE)&lt;-3),"",'Total-corrected counts'!O417),"")</f>
        <v/>
      </c>
      <c r="P417" s="14" t="str">
        <f>IFERROR(IF(OR(HLOOKUP($A417,'Z-scores'!$C$2:$RO$15,14,FALSE)&gt;3,HLOOKUP($A417,'Z-scores'!$C$2:$RO$15,14,FALSE)&lt;-3),"",'Total-corrected counts'!P417),"")</f>
        <v/>
      </c>
      <c r="Q417">
        <f t="shared" si="24"/>
        <v>1</v>
      </c>
      <c r="R417">
        <f>SUMIFS(Tabel132[Cluster],Tabel132[ID],'Total-corrected counts Z&lt;3'!A417)</f>
        <v>21</v>
      </c>
      <c r="S417" t="str">
        <f t="shared" si="25"/>
        <v/>
      </c>
      <c r="T417" t="str">
        <f t="shared" si="26"/>
        <v/>
      </c>
      <c r="U417" t="str">
        <f t="shared" si="27"/>
        <v/>
      </c>
    </row>
    <row r="418" spans="1:21" x14ac:dyDescent="0.25">
      <c r="A418">
        <v>426</v>
      </c>
      <c r="B418" t="s">
        <v>756</v>
      </c>
      <c r="C418">
        <v>51100</v>
      </c>
      <c r="D418">
        <v>403</v>
      </c>
      <c r="E418" s="14" t="str">
        <f>IFERROR(IF(OR(HLOOKUP($A418,'Z-scores'!$C$2:$RO$15,3,FALSE)&gt;3,HLOOKUP($A418,'Z-scores'!$C$2:$RO$15,3,FALSE)&lt;-3),"",'Total-corrected counts'!E418),"")</f>
        <v/>
      </c>
      <c r="F418" s="14" t="str">
        <f>IFERROR(IF(OR(HLOOKUP($A418,'Z-scores'!$C$2:$RO$15,4,FALSE)&gt;3,HLOOKUP($A418,'Z-scores'!$C$2:$RO$15,4,FALSE)&lt;-3),"",'Total-corrected counts'!F418),"")</f>
        <v/>
      </c>
      <c r="G418" s="14" t="str">
        <f>IFERROR(IF(OR(HLOOKUP($A418,'Z-scores'!$C$2:$RO$15,5,FALSE)&gt;3,HLOOKUP($A418,'Z-scores'!$C$2:$RO$15,5,FALSE)&lt;-3),"",'Total-corrected counts'!G418),"")</f>
        <v/>
      </c>
      <c r="H418" s="14" t="str">
        <f>IFERROR(IF(OR(HLOOKUP($A418,'Z-scores'!$C$2:$RO$15,6,FALSE)&gt;3,HLOOKUP($A418,'Z-scores'!$C$2:$RO$15,6,FALSE)&lt;-3),"",'Total-corrected counts'!H418),"")</f>
        <v/>
      </c>
      <c r="I418" s="14" t="str">
        <f>IFERROR(IF(OR(HLOOKUP($A418,'Z-scores'!$C$2:$RO$15,7,FALSE)&gt;3,HLOOKUP($A418,'Z-scores'!$C$2:$RO$15,7,FALSE)&lt;-3),"",'Total-corrected counts'!I418),"")</f>
        <v/>
      </c>
      <c r="J418" s="14" t="str">
        <f>IFERROR(IF(OR(HLOOKUP($A418,'Z-scores'!$C$2:$RO$15,8,FALSE)&gt;3,HLOOKUP($A418,'Z-scores'!$C$2:$RO$15,8,FALSE)&lt;-3),"",'Total-corrected counts'!J418),"")</f>
        <v/>
      </c>
      <c r="K418" s="14" t="str">
        <f>IFERROR(IF(OR(HLOOKUP($A418,'Z-scores'!$C$2:$RO$15,9,FALSE)&gt;3,HLOOKUP($A418,'Z-scores'!$C$2:$RO$15,9,FALSE)&lt;-3),"",'Total-corrected counts'!K418),"")</f>
        <v/>
      </c>
      <c r="L418" s="14" t="str">
        <f>IFERROR(IF(OR(HLOOKUP($A418,'Z-scores'!$C$2:$RO$15,10,FALSE)&gt;3,HLOOKUP($A418,'Z-scores'!$C$2:$RO$15,10,FALSE)&lt;-3),"",'Total-corrected counts'!L418),"")</f>
        <v/>
      </c>
      <c r="M418" s="14" t="str">
        <f>IFERROR(IF(OR(HLOOKUP($A418,'Z-scores'!$C$2:$RO$15,11,FALSE)&gt;3,HLOOKUP($A418,'Z-scores'!$C$2:$RO$15,11,FALSE)&lt;-3),"",'Total-corrected counts'!M418),"")</f>
        <v/>
      </c>
      <c r="N418" s="14" t="str">
        <f>IFERROR(IF(OR(HLOOKUP($A418,'Z-scores'!$C$2:$RO$15,12,FALSE)&gt;3,HLOOKUP($A418,'Z-scores'!$C$2:$RO$15,12,FALSE)&lt;-3),"",'Total-corrected counts'!N418),"")</f>
        <v/>
      </c>
      <c r="O418" s="14" t="str">
        <f>IFERROR(IF(OR(HLOOKUP($A418,'Z-scores'!$C$2:$RO$15,13,FALSE)&gt;3,HLOOKUP($A418,'Z-scores'!$C$2:$RO$15,13,FALSE)&lt;-3),"",'Total-corrected counts'!O418),"")</f>
        <v/>
      </c>
      <c r="P418" s="14" t="str">
        <f>IFERROR(IF(OR(HLOOKUP($A418,'Z-scores'!$C$2:$RO$15,14,FALSE)&gt;3,HLOOKUP($A418,'Z-scores'!$C$2:$RO$15,14,FALSE)&lt;-3),"",'Total-corrected counts'!P418),"")</f>
        <v/>
      </c>
      <c r="Q418">
        <f t="shared" si="24"/>
        <v>1</v>
      </c>
      <c r="R418">
        <f>SUMIFS(Tabel132[Cluster],Tabel132[ID],'Total-corrected counts Z&lt;3'!A418)</f>
        <v>66</v>
      </c>
      <c r="S418" t="str">
        <f t="shared" si="25"/>
        <v/>
      </c>
      <c r="T418" t="str">
        <f t="shared" si="26"/>
        <v/>
      </c>
      <c r="U418" t="str">
        <f t="shared" si="27"/>
        <v/>
      </c>
    </row>
    <row r="419" spans="1:21" x14ac:dyDescent="0.25">
      <c r="A419">
        <v>427</v>
      </c>
      <c r="B419" t="s">
        <v>170</v>
      </c>
      <c r="C419">
        <v>29500</v>
      </c>
      <c r="D419">
        <v>895</v>
      </c>
      <c r="E419" s="14">
        <f>IFERROR(IF(OR(HLOOKUP($A419,'Z-scores'!$C$2:$RO$15,3,FALSE)&gt;3,HLOOKUP($A419,'Z-scores'!$C$2:$RO$15,3,FALSE)&lt;-3),"",'Total-corrected counts'!E419),"")</f>
        <v>1.3595892878308624</v>
      </c>
      <c r="F419" s="14">
        <f>IFERROR(IF(OR(HLOOKUP($A419,'Z-scores'!$C$2:$RO$15,4,FALSE)&gt;3,HLOOKUP($A419,'Z-scores'!$C$2:$RO$15,4,FALSE)&lt;-3),"",'Total-corrected counts'!F419),"")</f>
        <v>16.406501773883249</v>
      </c>
      <c r="G419" s="14">
        <f>IFERROR(IF(OR(HLOOKUP($A419,'Z-scores'!$C$2:$RO$15,5,FALSE)&gt;3,HLOOKUP($A419,'Z-scores'!$C$2:$RO$15,5,FALSE)&lt;-3),"",'Total-corrected counts'!G419),"")</f>
        <v>35.857463013062613</v>
      </c>
      <c r="H419" s="14">
        <f>IFERROR(IF(OR(HLOOKUP($A419,'Z-scores'!$C$2:$RO$15,6,FALSE)&gt;3,HLOOKUP($A419,'Z-scores'!$C$2:$RO$15,6,FALSE)&lt;-3),"",'Total-corrected counts'!H419),"")</f>
        <v>23.850997644656761</v>
      </c>
      <c r="I419" s="14">
        <f>IFERROR(IF(OR(HLOOKUP($A419,'Z-scores'!$C$2:$RO$15,7,FALSE)&gt;3,HLOOKUP($A419,'Z-scores'!$C$2:$RO$15,7,FALSE)&lt;-3),"",'Total-corrected counts'!I419),"")</f>
        <v>14.929181927676682</v>
      </c>
      <c r="J419" s="14">
        <f>IFERROR(IF(OR(HLOOKUP($A419,'Z-scores'!$C$2:$RO$15,8,FALSE)&gt;3,HLOOKUP($A419,'Z-scores'!$C$2:$RO$15,8,FALSE)&lt;-3),"",'Total-corrected counts'!J419),"")</f>
        <v>25.135344160866204</v>
      </c>
      <c r="K419" s="14">
        <f>IFERROR(IF(OR(HLOOKUP($A419,'Z-scores'!$C$2:$RO$15,9,FALSE)&gt;3,HLOOKUP($A419,'Z-scores'!$C$2:$RO$15,9,FALSE)&lt;-3),"",'Total-corrected counts'!K419),"")</f>
        <v>3.8563625037256979</v>
      </c>
      <c r="L419" s="14">
        <f>IFERROR(IF(OR(HLOOKUP($A419,'Z-scores'!$C$2:$RO$15,10,FALSE)&gt;3,HLOOKUP($A419,'Z-scores'!$C$2:$RO$15,10,FALSE)&lt;-3),"",'Total-corrected counts'!L419),"")</f>
        <v>9.35210472744863</v>
      </c>
      <c r="M419" s="14">
        <f>IFERROR(IF(OR(HLOOKUP($A419,'Z-scores'!$C$2:$RO$15,11,FALSE)&gt;3,HLOOKUP($A419,'Z-scores'!$C$2:$RO$15,11,FALSE)&lt;-3),"",'Total-corrected counts'!M419),"")</f>
        <v>25.411999452098485</v>
      </c>
      <c r="N419" s="14">
        <f>IFERROR(IF(OR(HLOOKUP($A419,'Z-scores'!$C$2:$RO$15,12,FALSE)&gt;3,HLOOKUP($A419,'Z-scores'!$C$2:$RO$15,12,FALSE)&lt;-3),"",'Total-corrected counts'!N419),"")</f>
        <v>4.9005797027209317</v>
      </c>
      <c r="O419" s="14">
        <f>IFERROR(IF(OR(HLOOKUP($A419,'Z-scores'!$C$2:$RO$15,13,FALSE)&gt;3,HLOOKUP($A419,'Z-scores'!$C$2:$RO$15,13,FALSE)&lt;-3),"",'Total-corrected counts'!O419),"")</f>
        <v>2.9451075104931177</v>
      </c>
      <c r="P419" s="14">
        <f>IFERROR(IF(OR(HLOOKUP($A419,'Z-scores'!$C$2:$RO$15,14,FALSE)&gt;3,HLOOKUP($A419,'Z-scores'!$C$2:$RO$15,14,FALSE)&lt;-3),"",'Total-corrected counts'!P419),"")</f>
        <v>8.7404461182029127</v>
      </c>
      <c r="Q419">
        <f t="shared" si="24"/>
        <v>1</v>
      </c>
      <c r="R419">
        <f>SUMIFS(Tabel132[Cluster],Tabel132[ID],'Total-corrected counts Z&lt;3'!A419)</f>
        <v>38</v>
      </c>
      <c r="S419">
        <f t="shared" si="25"/>
        <v>0.29696725232224991</v>
      </c>
      <c r="T419">
        <f t="shared" si="26"/>
        <v>17.342205758814579</v>
      </c>
      <c r="U419">
        <f t="shared" si="27"/>
        <v>10.270047502192815</v>
      </c>
    </row>
    <row r="420" spans="1:21" x14ac:dyDescent="0.25">
      <c r="A420">
        <v>428</v>
      </c>
      <c r="B420" t="s">
        <v>757</v>
      </c>
      <c r="C420">
        <v>111800</v>
      </c>
      <c r="D420">
        <v>737</v>
      </c>
      <c r="E420" s="14" t="str">
        <f>IFERROR(IF(OR(HLOOKUP($A420,'Z-scores'!$C$2:$RO$15,3,FALSE)&gt;3,HLOOKUP($A420,'Z-scores'!$C$2:$RO$15,3,FALSE)&lt;-3),"",'Total-corrected counts'!E420),"")</f>
        <v/>
      </c>
      <c r="F420" s="14" t="str">
        <f>IFERROR(IF(OR(HLOOKUP($A420,'Z-scores'!$C$2:$RO$15,4,FALSE)&gt;3,HLOOKUP($A420,'Z-scores'!$C$2:$RO$15,4,FALSE)&lt;-3),"",'Total-corrected counts'!F420),"")</f>
        <v/>
      </c>
      <c r="G420" s="14" t="str">
        <f>IFERROR(IF(OR(HLOOKUP($A420,'Z-scores'!$C$2:$RO$15,5,FALSE)&gt;3,HLOOKUP($A420,'Z-scores'!$C$2:$RO$15,5,FALSE)&lt;-3),"",'Total-corrected counts'!G420),"")</f>
        <v/>
      </c>
      <c r="H420" s="14" t="str">
        <f>IFERROR(IF(OR(HLOOKUP($A420,'Z-scores'!$C$2:$RO$15,6,FALSE)&gt;3,HLOOKUP($A420,'Z-scores'!$C$2:$RO$15,6,FALSE)&lt;-3),"",'Total-corrected counts'!H420),"")</f>
        <v/>
      </c>
      <c r="I420" s="14" t="str">
        <f>IFERROR(IF(OR(HLOOKUP($A420,'Z-scores'!$C$2:$RO$15,7,FALSE)&gt;3,HLOOKUP($A420,'Z-scores'!$C$2:$RO$15,7,FALSE)&lt;-3),"",'Total-corrected counts'!I420),"")</f>
        <v/>
      </c>
      <c r="J420" s="14" t="str">
        <f>IFERROR(IF(OR(HLOOKUP($A420,'Z-scores'!$C$2:$RO$15,8,FALSE)&gt;3,HLOOKUP($A420,'Z-scores'!$C$2:$RO$15,8,FALSE)&lt;-3),"",'Total-corrected counts'!J420),"")</f>
        <v/>
      </c>
      <c r="K420" s="14" t="str">
        <f>IFERROR(IF(OR(HLOOKUP($A420,'Z-scores'!$C$2:$RO$15,9,FALSE)&gt;3,HLOOKUP($A420,'Z-scores'!$C$2:$RO$15,9,FALSE)&lt;-3),"",'Total-corrected counts'!K420),"")</f>
        <v/>
      </c>
      <c r="L420" s="14" t="str">
        <f>IFERROR(IF(OR(HLOOKUP($A420,'Z-scores'!$C$2:$RO$15,10,FALSE)&gt;3,HLOOKUP($A420,'Z-scores'!$C$2:$RO$15,10,FALSE)&lt;-3),"",'Total-corrected counts'!L420),"")</f>
        <v/>
      </c>
      <c r="M420" s="14" t="str">
        <f>IFERROR(IF(OR(HLOOKUP($A420,'Z-scores'!$C$2:$RO$15,11,FALSE)&gt;3,HLOOKUP($A420,'Z-scores'!$C$2:$RO$15,11,FALSE)&lt;-3),"",'Total-corrected counts'!M420),"")</f>
        <v/>
      </c>
      <c r="N420" s="14" t="str">
        <f>IFERROR(IF(OR(HLOOKUP($A420,'Z-scores'!$C$2:$RO$15,12,FALSE)&gt;3,HLOOKUP($A420,'Z-scores'!$C$2:$RO$15,12,FALSE)&lt;-3),"",'Total-corrected counts'!N420),"")</f>
        <v/>
      </c>
      <c r="O420" s="14" t="str">
        <f>IFERROR(IF(OR(HLOOKUP($A420,'Z-scores'!$C$2:$RO$15,13,FALSE)&gt;3,HLOOKUP($A420,'Z-scores'!$C$2:$RO$15,13,FALSE)&lt;-3),"",'Total-corrected counts'!O420),"")</f>
        <v/>
      </c>
      <c r="P420" s="14" t="str">
        <f>IFERROR(IF(OR(HLOOKUP($A420,'Z-scores'!$C$2:$RO$15,14,FALSE)&gt;3,HLOOKUP($A420,'Z-scores'!$C$2:$RO$15,14,FALSE)&lt;-3),"",'Total-corrected counts'!P420),"")</f>
        <v/>
      </c>
      <c r="Q420">
        <f t="shared" si="24"/>
        <v>1</v>
      </c>
      <c r="R420">
        <f>SUMIFS(Tabel132[Cluster],Tabel132[ID],'Total-corrected counts Z&lt;3'!A420)</f>
        <v>0</v>
      </c>
      <c r="S420" t="str">
        <f t="shared" si="25"/>
        <v/>
      </c>
      <c r="T420" t="str">
        <f t="shared" si="26"/>
        <v/>
      </c>
      <c r="U420" t="str">
        <f t="shared" si="27"/>
        <v/>
      </c>
    </row>
    <row r="421" spans="1:21" x14ac:dyDescent="0.25">
      <c r="A421">
        <v>429</v>
      </c>
      <c r="B421" t="s">
        <v>758</v>
      </c>
      <c r="C421">
        <v>91300</v>
      </c>
      <c r="D421">
        <v>386</v>
      </c>
      <c r="E421" s="14" t="str">
        <f>IFERROR(IF(OR(HLOOKUP($A421,'Z-scores'!$C$2:$RO$15,3,FALSE)&gt;3,HLOOKUP($A421,'Z-scores'!$C$2:$RO$15,3,FALSE)&lt;-3),"",'Total-corrected counts'!E421),"")</f>
        <v/>
      </c>
      <c r="F421" s="14" t="str">
        <f>IFERROR(IF(OR(HLOOKUP($A421,'Z-scores'!$C$2:$RO$15,4,FALSE)&gt;3,HLOOKUP($A421,'Z-scores'!$C$2:$RO$15,4,FALSE)&lt;-3),"",'Total-corrected counts'!F421),"")</f>
        <v/>
      </c>
      <c r="G421" s="14" t="str">
        <f>IFERROR(IF(OR(HLOOKUP($A421,'Z-scores'!$C$2:$RO$15,5,FALSE)&gt;3,HLOOKUP($A421,'Z-scores'!$C$2:$RO$15,5,FALSE)&lt;-3),"",'Total-corrected counts'!G421),"")</f>
        <v/>
      </c>
      <c r="H421" s="14" t="str">
        <f>IFERROR(IF(OR(HLOOKUP($A421,'Z-scores'!$C$2:$RO$15,6,FALSE)&gt;3,HLOOKUP($A421,'Z-scores'!$C$2:$RO$15,6,FALSE)&lt;-3),"",'Total-corrected counts'!H421),"")</f>
        <v/>
      </c>
      <c r="I421" s="14" t="str">
        <f>IFERROR(IF(OR(HLOOKUP($A421,'Z-scores'!$C$2:$RO$15,7,FALSE)&gt;3,HLOOKUP($A421,'Z-scores'!$C$2:$RO$15,7,FALSE)&lt;-3),"",'Total-corrected counts'!I421),"")</f>
        <v/>
      </c>
      <c r="J421" s="14" t="str">
        <f>IFERROR(IF(OR(HLOOKUP($A421,'Z-scores'!$C$2:$RO$15,8,FALSE)&gt;3,HLOOKUP($A421,'Z-scores'!$C$2:$RO$15,8,FALSE)&lt;-3),"",'Total-corrected counts'!J421),"")</f>
        <v/>
      </c>
      <c r="K421" s="14" t="str">
        <f>IFERROR(IF(OR(HLOOKUP($A421,'Z-scores'!$C$2:$RO$15,9,FALSE)&gt;3,HLOOKUP($A421,'Z-scores'!$C$2:$RO$15,9,FALSE)&lt;-3),"",'Total-corrected counts'!K421),"")</f>
        <v/>
      </c>
      <c r="L421" s="14" t="str">
        <f>IFERROR(IF(OR(HLOOKUP($A421,'Z-scores'!$C$2:$RO$15,10,FALSE)&gt;3,HLOOKUP($A421,'Z-scores'!$C$2:$RO$15,10,FALSE)&lt;-3),"",'Total-corrected counts'!L421),"")</f>
        <v/>
      </c>
      <c r="M421" s="14" t="str">
        <f>IFERROR(IF(OR(HLOOKUP($A421,'Z-scores'!$C$2:$RO$15,11,FALSE)&gt;3,HLOOKUP($A421,'Z-scores'!$C$2:$RO$15,11,FALSE)&lt;-3),"",'Total-corrected counts'!M421),"")</f>
        <v/>
      </c>
      <c r="N421" s="14" t="str">
        <f>IFERROR(IF(OR(HLOOKUP($A421,'Z-scores'!$C$2:$RO$15,12,FALSE)&gt;3,HLOOKUP($A421,'Z-scores'!$C$2:$RO$15,12,FALSE)&lt;-3),"",'Total-corrected counts'!N421),"")</f>
        <v/>
      </c>
      <c r="O421" s="14" t="str">
        <f>IFERROR(IF(OR(HLOOKUP($A421,'Z-scores'!$C$2:$RO$15,13,FALSE)&gt;3,HLOOKUP($A421,'Z-scores'!$C$2:$RO$15,13,FALSE)&lt;-3),"",'Total-corrected counts'!O421),"")</f>
        <v/>
      </c>
      <c r="P421" s="14" t="str">
        <f>IFERROR(IF(OR(HLOOKUP($A421,'Z-scores'!$C$2:$RO$15,14,FALSE)&gt;3,HLOOKUP($A421,'Z-scores'!$C$2:$RO$15,14,FALSE)&lt;-3),"",'Total-corrected counts'!P421),"")</f>
        <v/>
      </c>
      <c r="Q421">
        <f t="shared" si="24"/>
        <v>1</v>
      </c>
      <c r="R421">
        <f>SUMIFS(Tabel132[Cluster],Tabel132[ID],'Total-corrected counts Z&lt;3'!A421)</f>
        <v>96</v>
      </c>
      <c r="S421" t="str">
        <f t="shared" si="25"/>
        <v/>
      </c>
      <c r="T421" t="str">
        <f t="shared" si="26"/>
        <v/>
      </c>
      <c r="U421" t="str">
        <f t="shared" si="27"/>
        <v/>
      </c>
    </row>
    <row r="422" spans="1:21" x14ac:dyDescent="0.25">
      <c r="A422">
        <v>430</v>
      </c>
      <c r="B422" t="s">
        <v>171</v>
      </c>
      <c r="C422">
        <v>26900</v>
      </c>
      <c r="D422">
        <v>886</v>
      </c>
      <c r="E422" s="14">
        <f>IFERROR(IF(OR(HLOOKUP($A422,'Z-scores'!$C$2:$RO$15,3,FALSE)&gt;3,HLOOKUP($A422,'Z-scores'!$C$2:$RO$15,3,FALSE)&lt;-3),"",'Total-corrected counts'!E422),"")</f>
        <v>2.602974363026608</v>
      </c>
      <c r="F422" s="14">
        <f>IFERROR(IF(OR(HLOOKUP($A422,'Z-scores'!$C$2:$RO$15,4,FALSE)&gt;3,HLOOKUP($A422,'Z-scores'!$C$2:$RO$15,4,FALSE)&lt;-3),"",'Total-corrected counts'!F422),"")</f>
        <v>1.2695507325028703</v>
      </c>
      <c r="G422" s="14">
        <f>IFERROR(IF(OR(HLOOKUP($A422,'Z-scores'!$C$2:$RO$15,5,FALSE)&gt;3,HLOOKUP($A422,'Z-scores'!$C$2:$RO$15,5,FALSE)&lt;-3),"",'Total-corrected counts'!G422),"")</f>
        <v>1.5357279975714069</v>
      </c>
      <c r="H422" s="14">
        <f>IFERROR(IF(OR(HLOOKUP($A422,'Z-scores'!$C$2:$RO$15,6,FALSE)&gt;3,HLOOKUP($A422,'Z-scores'!$C$2:$RO$15,6,FALSE)&lt;-3),"",'Total-corrected counts'!H422),"")</f>
        <v>2.1745151403477854</v>
      </c>
      <c r="I422" s="14">
        <f>IFERROR(IF(OR(HLOOKUP($A422,'Z-scores'!$C$2:$RO$15,7,FALSE)&gt;3,HLOOKUP($A422,'Z-scores'!$C$2:$RO$15,7,FALSE)&lt;-3),"",'Total-corrected counts'!I422),"")</f>
        <v>4.2654805507647655</v>
      </c>
      <c r="J422" s="14">
        <f>IFERROR(IF(OR(HLOOKUP($A422,'Z-scores'!$C$2:$RO$15,8,FALSE)&gt;3,HLOOKUP($A422,'Z-scores'!$C$2:$RO$15,8,FALSE)&lt;-3),"",'Total-corrected counts'!J422),"")</f>
        <v>10.775393866715328</v>
      </c>
      <c r="K422" s="14">
        <f>IFERROR(IF(OR(HLOOKUP($A422,'Z-scores'!$C$2:$RO$15,9,FALSE)&gt;3,HLOOKUP($A422,'Z-scores'!$C$2:$RO$15,9,FALSE)&lt;-3),"",'Total-corrected counts'!K422),"")</f>
        <v>6.1871310499335372</v>
      </c>
      <c r="L422" s="14">
        <f>IFERROR(IF(OR(HLOOKUP($A422,'Z-scores'!$C$2:$RO$15,10,FALSE)&gt;3,HLOOKUP($A422,'Z-scores'!$C$2:$RO$15,10,FALSE)&lt;-3),"",'Total-corrected counts'!L422),"")</f>
        <v>4.8372955486803253</v>
      </c>
      <c r="M422" s="14">
        <f>IFERROR(IF(OR(HLOOKUP($A422,'Z-scores'!$C$2:$RO$15,11,FALSE)&gt;3,HLOOKUP($A422,'Z-scores'!$C$2:$RO$15,11,FALSE)&lt;-3),"",'Total-corrected counts'!M422),"")</f>
        <v>2.8008398430711923</v>
      </c>
      <c r="N422" s="14">
        <f>IFERROR(IF(OR(HLOOKUP($A422,'Z-scores'!$C$2:$RO$15,12,FALSE)&gt;3,HLOOKUP($A422,'Z-scores'!$C$2:$RO$15,12,FALSE)&lt;-3),"",'Total-corrected counts'!N422),"")</f>
        <v>6.2922077367688614</v>
      </c>
      <c r="O422" s="14">
        <f>IFERROR(IF(OR(HLOOKUP($A422,'Z-scores'!$C$2:$RO$15,13,FALSE)&gt;3,HLOOKUP($A422,'Z-scores'!$C$2:$RO$15,13,FALSE)&lt;-3),"",'Total-corrected counts'!O422),"")</f>
        <v>16.198091307712147</v>
      </c>
      <c r="P422" s="14">
        <f>IFERROR(IF(OR(HLOOKUP($A422,'Z-scores'!$C$2:$RO$15,14,FALSE)&gt;3,HLOOKUP($A422,'Z-scores'!$C$2:$RO$15,14,FALSE)&lt;-3),"",'Total-corrected counts'!P422),"")</f>
        <v>11.06454805787105</v>
      </c>
      <c r="Q422">
        <f t="shared" si="24"/>
        <v>1</v>
      </c>
      <c r="R422">
        <f>SUMIFS(Tabel132[Cluster],Tabel132[ID],'Total-corrected counts Z&lt;3'!A422)</f>
        <v>35</v>
      </c>
      <c r="S422">
        <f t="shared" si="25"/>
        <v>0.13336762437697949</v>
      </c>
      <c r="T422">
        <f t="shared" si="26"/>
        <v>4.1158248144089002</v>
      </c>
      <c r="U422">
        <f t="shared" si="27"/>
        <v>8.2385964988207157</v>
      </c>
    </row>
    <row r="423" spans="1:21" x14ac:dyDescent="0.25">
      <c r="A423">
        <v>431</v>
      </c>
      <c r="B423" t="s">
        <v>759</v>
      </c>
      <c r="C423">
        <v>38300</v>
      </c>
      <c r="D423">
        <v>423</v>
      </c>
      <c r="E423" s="14" t="str">
        <f>IFERROR(IF(OR(HLOOKUP($A423,'Z-scores'!$C$2:$RO$15,3,FALSE)&gt;3,HLOOKUP($A423,'Z-scores'!$C$2:$RO$15,3,FALSE)&lt;-3),"",'Total-corrected counts'!E423),"")</f>
        <v/>
      </c>
      <c r="F423" s="14" t="str">
        <f>IFERROR(IF(OR(HLOOKUP($A423,'Z-scores'!$C$2:$RO$15,4,FALSE)&gt;3,HLOOKUP($A423,'Z-scores'!$C$2:$RO$15,4,FALSE)&lt;-3),"",'Total-corrected counts'!F423),"")</f>
        <v/>
      </c>
      <c r="G423" s="14" t="str">
        <f>IFERROR(IF(OR(HLOOKUP($A423,'Z-scores'!$C$2:$RO$15,5,FALSE)&gt;3,HLOOKUP($A423,'Z-scores'!$C$2:$RO$15,5,FALSE)&lt;-3),"",'Total-corrected counts'!G423),"")</f>
        <v/>
      </c>
      <c r="H423" s="14" t="str">
        <f>IFERROR(IF(OR(HLOOKUP($A423,'Z-scores'!$C$2:$RO$15,6,FALSE)&gt;3,HLOOKUP($A423,'Z-scores'!$C$2:$RO$15,6,FALSE)&lt;-3),"",'Total-corrected counts'!H423),"")</f>
        <v/>
      </c>
      <c r="I423" s="14" t="str">
        <f>IFERROR(IF(OR(HLOOKUP($A423,'Z-scores'!$C$2:$RO$15,7,FALSE)&gt;3,HLOOKUP($A423,'Z-scores'!$C$2:$RO$15,7,FALSE)&lt;-3),"",'Total-corrected counts'!I423),"")</f>
        <v/>
      </c>
      <c r="J423" s="14" t="str">
        <f>IFERROR(IF(OR(HLOOKUP($A423,'Z-scores'!$C$2:$RO$15,8,FALSE)&gt;3,HLOOKUP($A423,'Z-scores'!$C$2:$RO$15,8,FALSE)&lt;-3),"",'Total-corrected counts'!J423),"")</f>
        <v/>
      </c>
      <c r="K423" s="14" t="str">
        <f>IFERROR(IF(OR(HLOOKUP($A423,'Z-scores'!$C$2:$RO$15,9,FALSE)&gt;3,HLOOKUP($A423,'Z-scores'!$C$2:$RO$15,9,FALSE)&lt;-3),"",'Total-corrected counts'!K423),"")</f>
        <v/>
      </c>
      <c r="L423" s="14" t="str">
        <f>IFERROR(IF(OR(HLOOKUP($A423,'Z-scores'!$C$2:$RO$15,10,FALSE)&gt;3,HLOOKUP($A423,'Z-scores'!$C$2:$RO$15,10,FALSE)&lt;-3),"",'Total-corrected counts'!L423),"")</f>
        <v/>
      </c>
      <c r="M423" s="14" t="str">
        <f>IFERROR(IF(OR(HLOOKUP($A423,'Z-scores'!$C$2:$RO$15,11,FALSE)&gt;3,HLOOKUP($A423,'Z-scores'!$C$2:$RO$15,11,FALSE)&lt;-3),"",'Total-corrected counts'!M423),"")</f>
        <v/>
      </c>
      <c r="N423" s="14" t="str">
        <f>IFERROR(IF(OR(HLOOKUP($A423,'Z-scores'!$C$2:$RO$15,12,FALSE)&gt;3,HLOOKUP($A423,'Z-scores'!$C$2:$RO$15,12,FALSE)&lt;-3),"",'Total-corrected counts'!N423),"")</f>
        <v/>
      </c>
      <c r="O423" s="14" t="str">
        <f>IFERROR(IF(OR(HLOOKUP($A423,'Z-scores'!$C$2:$RO$15,13,FALSE)&gt;3,HLOOKUP($A423,'Z-scores'!$C$2:$RO$15,13,FALSE)&lt;-3),"",'Total-corrected counts'!O423),"")</f>
        <v/>
      </c>
      <c r="P423" s="14" t="str">
        <f>IFERROR(IF(OR(HLOOKUP($A423,'Z-scores'!$C$2:$RO$15,14,FALSE)&gt;3,HLOOKUP($A423,'Z-scores'!$C$2:$RO$15,14,FALSE)&lt;-3),"",'Total-corrected counts'!P423),"")</f>
        <v/>
      </c>
      <c r="Q423">
        <f t="shared" si="24"/>
        <v>1</v>
      </c>
      <c r="R423">
        <f>SUMIFS(Tabel132[Cluster],Tabel132[ID],'Total-corrected counts Z&lt;3'!A423)</f>
        <v>0</v>
      </c>
      <c r="S423" t="str">
        <f t="shared" si="25"/>
        <v/>
      </c>
      <c r="T423" t="str">
        <f t="shared" si="26"/>
        <v/>
      </c>
      <c r="U423" t="str">
        <f t="shared" si="27"/>
        <v/>
      </c>
    </row>
    <row r="424" spans="1:21" x14ac:dyDescent="0.25">
      <c r="A424">
        <v>432</v>
      </c>
      <c r="B424" t="s">
        <v>760</v>
      </c>
      <c r="C424">
        <v>70400</v>
      </c>
      <c r="D424">
        <v>332</v>
      </c>
      <c r="E424" s="14" t="str">
        <f>IFERROR(IF(OR(HLOOKUP($A424,'Z-scores'!$C$2:$RO$15,3,FALSE)&gt;3,HLOOKUP($A424,'Z-scores'!$C$2:$RO$15,3,FALSE)&lt;-3),"",'Total-corrected counts'!E424),"")</f>
        <v/>
      </c>
      <c r="F424" s="14" t="str">
        <f>IFERROR(IF(OR(HLOOKUP($A424,'Z-scores'!$C$2:$RO$15,4,FALSE)&gt;3,HLOOKUP($A424,'Z-scores'!$C$2:$RO$15,4,FALSE)&lt;-3),"",'Total-corrected counts'!F424),"")</f>
        <v/>
      </c>
      <c r="G424" s="14" t="str">
        <f>IFERROR(IF(OR(HLOOKUP($A424,'Z-scores'!$C$2:$RO$15,5,FALSE)&gt;3,HLOOKUP($A424,'Z-scores'!$C$2:$RO$15,5,FALSE)&lt;-3),"",'Total-corrected counts'!G424),"")</f>
        <v/>
      </c>
      <c r="H424" s="14" t="str">
        <f>IFERROR(IF(OR(HLOOKUP($A424,'Z-scores'!$C$2:$RO$15,6,FALSE)&gt;3,HLOOKUP($A424,'Z-scores'!$C$2:$RO$15,6,FALSE)&lt;-3),"",'Total-corrected counts'!H424),"")</f>
        <v/>
      </c>
      <c r="I424" s="14" t="str">
        <f>IFERROR(IF(OR(HLOOKUP($A424,'Z-scores'!$C$2:$RO$15,7,FALSE)&gt;3,HLOOKUP($A424,'Z-scores'!$C$2:$RO$15,7,FALSE)&lt;-3),"",'Total-corrected counts'!I424),"")</f>
        <v/>
      </c>
      <c r="J424" s="14" t="str">
        <f>IFERROR(IF(OR(HLOOKUP($A424,'Z-scores'!$C$2:$RO$15,8,FALSE)&gt;3,HLOOKUP($A424,'Z-scores'!$C$2:$RO$15,8,FALSE)&lt;-3),"",'Total-corrected counts'!J424),"")</f>
        <v/>
      </c>
      <c r="K424" s="14" t="str">
        <f>IFERROR(IF(OR(HLOOKUP($A424,'Z-scores'!$C$2:$RO$15,9,FALSE)&gt;3,HLOOKUP($A424,'Z-scores'!$C$2:$RO$15,9,FALSE)&lt;-3),"",'Total-corrected counts'!K424),"")</f>
        <v/>
      </c>
      <c r="L424" s="14" t="str">
        <f>IFERROR(IF(OR(HLOOKUP($A424,'Z-scores'!$C$2:$RO$15,10,FALSE)&gt;3,HLOOKUP($A424,'Z-scores'!$C$2:$RO$15,10,FALSE)&lt;-3),"",'Total-corrected counts'!L424),"")</f>
        <v/>
      </c>
      <c r="M424" s="14" t="str">
        <f>IFERROR(IF(OR(HLOOKUP($A424,'Z-scores'!$C$2:$RO$15,11,FALSE)&gt;3,HLOOKUP($A424,'Z-scores'!$C$2:$RO$15,11,FALSE)&lt;-3),"",'Total-corrected counts'!M424),"")</f>
        <v/>
      </c>
      <c r="N424" s="14" t="str">
        <f>IFERROR(IF(OR(HLOOKUP($A424,'Z-scores'!$C$2:$RO$15,12,FALSE)&gt;3,HLOOKUP($A424,'Z-scores'!$C$2:$RO$15,12,FALSE)&lt;-3),"",'Total-corrected counts'!N424),"")</f>
        <v/>
      </c>
      <c r="O424" s="14" t="str">
        <f>IFERROR(IF(OR(HLOOKUP($A424,'Z-scores'!$C$2:$RO$15,13,FALSE)&gt;3,HLOOKUP($A424,'Z-scores'!$C$2:$RO$15,13,FALSE)&lt;-3),"",'Total-corrected counts'!O424),"")</f>
        <v/>
      </c>
      <c r="P424" s="14" t="str">
        <f>IFERROR(IF(OR(HLOOKUP($A424,'Z-scores'!$C$2:$RO$15,14,FALSE)&gt;3,HLOOKUP($A424,'Z-scores'!$C$2:$RO$15,14,FALSE)&lt;-3),"",'Total-corrected counts'!P424),"")</f>
        <v/>
      </c>
      <c r="Q424">
        <f t="shared" si="24"/>
        <v>1</v>
      </c>
      <c r="R424">
        <f>SUMIFS(Tabel132[Cluster],Tabel132[ID],'Total-corrected counts Z&lt;3'!A424)</f>
        <v>83</v>
      </c>
      <c r="S424" t="str">
        <f t="shared" si="25"/>
        <v/>
      </c>
      <c r="T424" t="str">
        <f t="shared" si="26"/>
        <v/>
      </c>
      <c r="U424" t="str">
        <f t="shared" si="27"/>
        <v/>
      </c>
    </row>
    <row r="425" spans="1:21" x14ac:dyDescent="0.25">
      <c r="A425">
        <v>433</v>
      </c>
      <c r="B425" t="s">
        <v>172</v>
      </c>
      <c r="C425">
        <v>15200</v>
      </c>
      <c r="D425">
        <v>394</v>
      </c>
      <c r="E425" s="14">
        <f>IFERROR(IF(OR(HLOOKUP($A425,'Z-scores'!$C$2:$RO$15,3,FALSE)&gt;3,HLOOKUP($A425,'Z-scores'!$C$2:$RO$15,3,FALSE)&lt;-3),"",'Total-corrected counts'!E425),"")</f>
        <v>2.9051053158779112</v>
      </c>
      <c r="F425" s="14">
        <f>IFERROR(IF(OR(HLOOKUP($A425,'Z-scores'!$C$2:$RO$15,4,FALSE)&gt;3,HLOOKUP($A425,'Z-scores'!$C$2:$RO$15,4,FALSE)&lt;-3),"",'Total-corrected counts'!F425),"")</f>
        <v>1.2555996255522892</v>
      </c>
      <c r="G425" s="14">
        <f>IFERROR(IF(OR(HLOOKUP($A425,'Z-scores'!$C$2:$RO$15,5,FALSE)&gt;3,HLOOKUP($A425,'Z-scores'!$C$2:$RO$15,5,FALSE)&lt;-3),"",'Total-corrected counts'!G425),"")</f>
        <v>4.357181760551434</v>
      </c>
      <c r="H425" s="14">
        <f>IFERROR(IF(OR(HLOOKUP($A425,'Z-scores'!$C$2:$RO$15,6,FALSE)&gt;3,HLOOKUP($A425,'Z-scores'!$C$2:$RO$15,6,FALSE)&lt;-3),"",'Total-corrected counts'!H425),"")</f>
        <v>5.6384796095333796</v>
      </c>
      <c r="I425" s="14">
        <f>IFERROR(IF(OR(HLOOKUP($A425,'Z-scores'!$C$2:$RO$15,7,FALSE)&gt;3,HLOOKUP($A425,'Z-scores'!$C$2:$RO$15,7,FALSE)&lt;-3),"",'Total-corrected counts'!I425),"")</f>
        <v>3.8463292827705406</v>
      </c>
      <c r="J425" s="14">
        <f>IFERROR(IF(OR(HLOOKUP($A425,'Z-scores'!$C$2:$RO$15,8,FALSE)&gt;3,HLOOKUP($A425,'Z-scores'!$C$2:$RO$15,8,FALSE)&lt;-3),"",'Total-corrected counts'!J425),"")</f>
        <v>4.0624972844269491</v>
      </c>
      <c r="K425" s="14">
        <f>IFERROR(IF(OR(HLOOKUP($A425,'Z-scores'!$C$2:$RO$15,9,FALSE)&gt;3,HLOOKUP($A425,'Z-scores'!$C$2:$RO$15,9,FALSE)&lt;-3),"",'Total-corrected counts'!K425),"")</f>
        <v>1.4125869977017209</v>
      </c>
      <c r="L425" s="14">
        <f>IFERROR(IF(OR(HLOOKUP($A425,'Z-scores'!$C$2:$RO$15,10,FALSE)&gt;3,HLOOKUP($A425,'Z-scores'!$C$2:$RO$15,10,FALSE)&lt;-3),"",'Total-corrected counts'!L425),"")</f>
        <v>2.4388031724596639</v>
      </c>
      <c r="M425" s="14">
        <f>IFERROR(IF(OR(HLOOKUP($A425,'Z-scores'!$C$2:$RO$15,11,FALSE)&gt;3,HLOOKUP($A425,'Z-scores'!$C$2:$RO$15,11,FALSE)&lt;-3),"",'Total-corrected counts'!M425),"")</f>
        <v>4.7021398825282787</v>
      </c>
      <c r="N425" s="14">
        <f>IFERROR(IF(OR(HLOOKUP($A425,'Z-scores'!$C$2:$RO$15,12,FALSE)&gt;3,HLOOKUP($A425,'Z-scores'!$C$2:$RO$15,12,FALSE)&lt;-3),"",'Total-corrected counts'!N425),"")</f>
        <v>5.370147444270847</v>
      </c>
      <c r="O425" s="14">
        <f>IFERROR(IF(OR(HLOOKUP($A425,'Z-scores'!$C$2:$RO$15,13,FALSE)&gt;3,HLOOKUP($A425,'Z-scores'!$C$2:$RO$15,13,FALSE)&lt;-3),"",'Total-corrected counts'!O425),"")</f>
        <v>1.3975191689919573</v>
      </c>
      <c r="P425" s="14">
        <f>IFERROR(IF(OR(HLOOKUP($A425,'Z-scores'!$C$2:$RO$15,14,FALSE)&gt;3,HLOOKUP($A425,'Z-scores'!$C$2:$RO$15,14,FALSE)&lt;-3),"",'Total-corrected counts'!P425),"")</f>
        <v>2.0233358062993188</v>
      </c>
      <c r="Q425">
        <f t="shared" si="24"/>
        <v>1</v>
      </c>
      <c r="R425">
        <f>SUMIFS(Tabel132[Cluster],Tabel132[ID],'Total-corrected counts Z&lt;3'!A425)</f>
        <v>18</v>
      </c>
      <c r="S425">
        <f t="shared" si="25"/>
        <v>0.86647357226250321</v>
      </c>
      <c r="T425">
        <f t="shared" si="26"/>
        <v>3.3539685537734605</v>
      </c>
      <c r="U425">
        <f t="shared" si="27"/>
        <v>3.1863890949100133</v>
      </c>
    </row>
    <row r="426" spans="1:21" x14ac:dyDescent="0.25">
      <c r="A426">
        <v>434</v>
      </c>
      <c r="B426" t="s">
        <v>173</v>
      </c>
      <c r="C426">
        <v>26100</v>
      </c>
      <c r="D426">
        <v>879</v>
      </c>
      <c r="E426" s="14">
        <f>IFERROR(IF(OR(HLOOKUP($A426,'Z-scores'!$C$2:$RO$15,3,FALSE)&gt;3,HLOOKUP($A426,'Z-scores'!$C$2:$RO$15,3,FALSE)&lt;-3),"",'Total-corrected counts'!E426),"")</f>
        <v>9.9238397590389447</v>
      </c>
      <c r="F426" s="14">
        <f>IFERROR(IF(OR(HLOOKUP($A426,'Z-scores'!$C$2:$RO$15,4,FALSE)&gt;3,HLOOKUP($A426,'Z-scores'!$C$2:$RO$15,4,FALSE)&lt;-3),"",'Total-corrected counts'!F426),"")</f>
        <v>8.4125174912003384</v>
      </c>
      <c r="G426" s="14">
        <f>IFERROR(IF(OR(HLOOKUP($A426,'Z-scores'!$C$2:$RO$15,5,FALSE)&gt;3,HLOOKUP($A426,'Z-scores'!$C$2:$RO$15,5,FALSE)&lt;-3),"",'Total-corrected counts'!G426),"")</f>
        <v>17.857302297341942</v>
      </c>
      <c r="H426" s="14">
        <f>IFERROR(IF(OR(HLOOKUP($A426,'Z-scores'!$C$2:$RO$15,6,FALSE)&gt;3,HLOOKUP($A426,'Z-scores'!$C$2:$RO$15,6,FALSE)&lt;-3),"",'Total-corrected counts'!H426),"")</f>
        <v>12.528259159477415</v>
      </c>
      <c r="I426" s="14">
        <f>IFERROR(IF(OR(HLOOKUP($A426,'Z-scores'!$C$2:$RO$15,7,FALSE)&gt;3,HLOOKUP($A426,'Z-scores'!$C$2:$RO$15,7,FALSE)&lt;-3),"",'Total-corrected counts'!I426),"")</f>
        <v>4.142200766060582</v>
      </c>
      <c r="J426" s="14">
        <f>IFERROR(IF(OR(HLOOKUP($A426,'Z-scores'!$C$2:$RO$15,8,FALSE)&gt;3,HLOOKUP($A426,'Z-scores'!$C$2:$RO$15,8,FALSE)&lt;-3),"",'Total-corrected counts'!J426),"")</f>
        <v>15.120310748455383</v>
      </c>
      <c r="K426" s="14">
        <f>IFERROR(IF(OR(HLOOKUP($A426,'Z-scores'!$C$2:$RO$15,9,FALSE)&gt;3,HLOOKUP($A426,'Z-scores'!$C$2:$RO$15,9,FALSE)&lt;-3),"",'Total-corrected counts'!K426),"")</f>
        <v>6.3001380097496753</v>
      </c>
      <c r="L426" s="14">
        <f>IFERROR(IF(OR(HLOOKUP($A426,'Z-scores'!$C$2:$RO$15,10,FALSE)&gt;3,HLOOKUP($A426,'Z-scores'!$C$2:$RO$15,10,FALSE)&lt;-3),"",'Total-corrected counts'!L426),"")</f>
        <v>16.809602031664131</v>
      </c>
      <c r="M426" s="14">
        <f>IFERROR(IF(OR(HLOOKUP($A426,'Z-scores'!$C$2:$RO$15,11,FALSE)&gt;3,HLOOKUP($A426,'Z-scores'!$C$2:$RO$15,11,FALSE)&lt;-3),"",'Total-corrected counts'!M426),"")</f>
        <v>14.494857290054567</v>
      </c>
      <c r="N426" s="14">
        <f>IFERROR(IF(OR(HLOOKUP($A426,'Z-scores'!$C$2:$RO$15,12,FALSE)&gt;3,HLOOKUP($A426,'Z-scores'!$C$2:$RO$15,12,FALSE)&lt;-3),"",'Total-corrected counts'!N426),"")</f>
        <v>5.3445346583681239</v>
      </c>
      <c r="O426" s="14">
        <f>IFERROR(IF(OR(HLOOKUP($A426,'Z-scores'!$C$2:$RO$15,13,FALSE)&gt;3,HLOOKUP($A426,'Z-scores'!$C$2:$RO$15,13,FALSE)&lt;-3),"",'Total-corrected counts'!O426),"")</f>
        <v>25.230379628109834</v>
      </c>
      <c r="P426" s="14">
        <f>IFERROR(IF(OR(HLOOKUP($A426,'Z-scores'!$C$2:$RO$15,14,FALSE)&gt;3,HLOOKUP($A426,'Z-scores'!$C$2:$RO$15,14,FALSE)&lt;-3),"",'Total-corrected counts'!P426),"")</f>
        <v>21.618705101540467</v>
      </c>
      <c r="Q426">
        <f t="shared" si="24"/>
        <v>1</v>
      </c>
      <c r="R426">
        <f>SUMIFS(Tabel132[Cluster],Tabel132[ID],'Total-corrected counts Z&lt;3'!A426)</f>
        <v>34</v>
      </c>
      <c r="S426">
        <f t="shared" si="25"/>
        <v>0.11954681182740884</v>
      </c>
      <c r="T426">
        <f t="shared" si="26"/>
        <v>10.612081175903468</v>
      </c>
      <c r="U426">
        <f t="shared" si="27"/>
        <v>16.699615741947426</v>
      </c>
    </row>
    <row r="427" spans="1:21" x14ac:dyDescent="0.25">
      <c r="A427">
        <v>435</v>
      </c>
      <c r="B427" t="s">
        <v>761</v>
      </c>
      <c r="C427">
        <v>51500</v>
      </c>
      <c r="D427">
        <v>403</v>
      </c>
      <c r="E427" s="14" t="str">
        <f>IFERROR(IF(OR(HLOOKUP($A427,'Z-scores'!$C$2:$RO$15,3,FALSE)&gt;3,HLOOKUP($A427,'Z-scores'!$C$2:$RO$15,3,FALSE)&lt;-3),"",'Total-corrected counts'!E427),"")</f>
        <v/>
      </c>
      <c r="F427" s="14" t="str">
        <f>IFERROR(IF(OR(HLOOKUP($A427,'Z-scores'!$C$2:$RO$15,4,FALSE)&gt;3,HLOOKUP($A427,'Z-scores'!$C$2:$RO$15,4,FALSE)&lt;-3),"",'Total-corrected counts'!F427),"")</f>
        <v/>
      </c>
      <c r="G427" s="14" t="str">
        <f>IFERROR(IF(OR(HLOOKUP($A427,'Z-scores'!$C$2:$RO$15,5,FALSE)&gt;3,HLOOKUP($A427,'Z-scores'!$C$2:$RO$15,5,FALSE)&lt;-3),"",'Total-corrected counts'!G427),"")</f>
        <v/>
      </c>
      <c r="H427" s="14" t="str">
        <f>IFERROR(IF(OR(HLOOKUP($A427,'Z-scores'!$C$2:$RO$15,6,FALSE)&gt;3,HLOOKUP($A427,'Z-scores'!$C$2:$RO$15,6,FALSE)&lt;-3),"",'Total-corrected counts'!H427),"")</f>
        <v/>
      </c>
      <c r="I427" s="14" t="str">
        <f>IFERROR(IF(OR(HLOOKUP($A427,'Z-scores'!$C$2:$RO$15,7,FALSE)&gt;3,HLOOKUP($A427,'Z-scores'!$C$2:$RO$15,7,FALSE)&lt;-3),"",'Total-corrected counts'!I427),"")</f>
        <v/>
      </c>
      <c r="J427" s="14" t="str">
        <f>IFERROR(IF(OR(HLOOKUP($A427,'Z-scores'!$C$2:$RO$15,8,FALSE)&gt;3,HLOOKUP($A427,'Z-scores'!$C$2:$RO$15,8,FALSE)&lt;-3),"",'Total-corrected counts'!J427),"")</f>
        <v/>
      </c>
      <c r="K427" s="14" t="str">
        <f>IFERROR(IF(OR(HLOOKUP($A427,'Z-scores'!$C$2:$RO$15,9,FALSE)&gt;3,HLOOKUP($A427,'Z-scores'!$C$2:$RO$15,9,FALSE)&lt;-3),"",'Total-corrected counts'!K427),"")</f>
        <v/>
      </c>
      <c r="L427" s="14" t="str">
        <f>IFERROR(IF(OR(HLOOKUP($A427,'Z-scores'!$C$2:$RO$15,10,FALSE)&gt;3,HLOOKUP($A427,'Z-scores'!$C$2:$RO$15,10,FALSE)&lt;-3),"",'Total-corrected counts'!L427),"")</f>
        <v/>
      </c>
      <c r="M427" s="14" t="str">
        <f>IFERROR(IF(OR(HLOOKUP($A427,'Z-scores'!$C$2:$RO$15,11,FALSE)&gt;3,HLOOKUP($A427,'Z-scores'!$C$2:$RO$15,11,FALSE)&lt;-3),"",'Total-corrected counts'!M427),"")</f>
        <v/>
      </c>
      <c r="N427" s="14" t="str">
        <f>IFERROR(IF(OR(HLOOKUP($A427,'Z-scores'!$C$2:$RO$15,12,FALSE)&gt;3,HLOOKUP($A427,'Z-scores'!$C$2:$RO$15,12,FALSE)&lt;-3),"",'Total-corrected counts'!N427),"")</f>
        <v/>
      </c>
      <c r="O427" s="14" t="str">
        <f>IFERROR(IF(OR(HLOOKUP($A427,'Z-scores'!$C$2:$RO$15,13,FALSE)&gt;3,HLOOKUP($A427,'Z-scores'!$C$2:$RO$15,13,FALSE)&lt;-3),"",'Total-corrected counts'!O427),"")</f>
        <v/>
      </c>
      <c r="P427" s="14" t="str">
        <f>IFERROR(IF(OR(HLOOKUP($A427,'Z-scores'!$C$2:$RO$15,14,FALSE)&gt;3,HLOOKUP($A427,'Z-scores'!$C$2:$RO$15,14,FALSE)&lt;-3),"",'Total-corrected counts'!P427),"")</f>
        <v/>
      </c>
      <c r="Q427">
        <f t="shared" si="24"/>
        <v>1</v>
      </c>
      <c r="R427">
        <f>SUMIFS(Tabel132[Cluster],Tabel132[ID],'Total-corrected counts Z&lt;3'!A427)</f>
        <v>66</v>
      </c>
      <c r="S427" t="str">
        <f t="shared" si="25"/>
        <v/>
      </c>
      <c r="T427" t="str">
        <f t="shared" si="26"/>
        <v/>
      </c>
      <c r="U427" t="str">
        <f t="shared" si="27"/>
        <v/>
      </c>
    </row>
    <row r="428" spans="1:21" x14ac:dyDescent="0.25">
      <c r="A428">
        <v>436</v>
      </c>
      <c r="B428" t="s">
        <v>174</v>
      </c>
      <c r="C428">
        <v>111900</v>
      </c>
      <c r="D428">
        <v>737</v>
      </c>
      <c r="E428" s="14">
        <f>IFERROR(IF(OR(HLOOKUP($A428,'Z-scores'!$C$2:$RO$15,3,FALSE)&gt;3,HLOOKUP($A428,'Z-scores'!$C$2:$RO$15,3,FALSE)&lt;-3),"",'Total-corrected counts'!E428),"")</f>
        <v>1.7663040320537702</v>
      </c>
      <c r="F428" s="14">
        <f>IFERROR(IF(OR(HLOOKUP($A428,'Z-scores'!$C$2:$RO$15,4,FALSE)&gt;3,HLOOKUP($A428,'Z-scores'!$C$2:$RO$15,4,FALSE)&lt;-3),"",'Total-corrected counts'!F428),"")</f>
        <v>1.8415461174766912</v>
      </c>
      <c r="G428" s="14">
        <f>IFERROR(IF(OR(HLOOKUP($A428,'Z-scores'!$C$2:$RO$15,5,FALSE)&gt;3,HLOOKUP($A428,'Z-scores'!$C$2:$RO$15,5,FALSE)&lt;-3),"",'Total-corrected counts'!G428),"")</f>
        <v>3.5714604594683882E-2</v>
      </c>
      <c r="H428" s="14" t="str">
        <f>IFERROR(IF(OR(HLOOKUP($A428,'Z-scores'!$C$2:$RO$15,6,FALSE)&gt;3,HLOOKUP($A428,'Z-scores'!$C$2:$RO$15,6,FALSE)&lt;-3),"",'Total-corrected counts'!H428),"")</f>
        <v/>
      </c>
      <c r="I428" s="14">
        <f>IFERROR(IF(OR(HLOOKUP($A428,'Z-scores'!$C$2:$RO$15,7,FALSE)&gt;3,HLOOKUP($A428,'Z-scores'!$C$2:$RO$15,7,FALSE)&lt;-3),"",'Total-corrected counts'!I428),"")</f>
        <v>0.64105488046175685</v>
      </c>
      <c r="J428" s="14">
        <f>IFERROR(IF(OR(HLOOKUP($A428,'Z-scores'!$C$2:$RO$15,8,FALSE)&gt;3,HLOOKUP($A428,'Z-scores'!$C$2:$RO$15,8,FALSE)&lt;-3),"",'Total-corrected counts'!J428),"")</f>
        <v>0.6951867010784083</v>
      </c>
      <c r="K428" s="14">
        <f>IFERROR(IF(OR(HLOOKUP($A428,'Z-scores'!$C$2:$RO$15,9,FALSE)&gt;3,HLOOKUP($A428,'Z-scores'!$C$2:$RO$15,9,FALSE)&lt;-3),"",'Total-corrected counts'!K428),"")</f>
        <v>0.24013978960929258</v>
      </c>
      <c r="L428" s="14">
        <f>IFERROR(IF(OR(HLOOKUP($A428,'Z-scores'!$C$2:$RO$15,10,FALSE)&gt;3,HLOOKUP($A428,'Z-scores'!$C$2:$RO$15,10,FALSE)&lt;-3),"",'Total-corrected counts'!L428),"")</f>
        <v>0.12093238871700814</v>
      </c>
      <c r="M428" s="14">
        <f>IFERROR(IF(OR(HLOOKUP($A428,'Z-scores'!$C$2:$RO$15,11,FALSE)&gt;3,HLOOKUP($A428,'Z-scores'!$C$2:$RO$15,11,FALSE)&lt;-3),"",'Total-corrected counts'!M428),"")</f>
        <v>1.0426484087345314</v>
      </c>
      <c r="N428" s="14">
        <f>IFERROR(IF(OR(HLOOKUP($A428,'Z-scores'!$C$2:$RO$15,12,FALSE)&gt;3,HLOOKUP($A428,'Z-scores'!$C$2:$RO$15,12,FALSE)&lt;-3),"",'Total-corrected counts'!N428),"")</f>
        <v>9.3913548309983011E-2</v>
      </c>
      <c r="O428" s="14">
        <f>IFERROR(IF(OR(HLOOKUP($A428,'Z-scores'!$C$2:$RO$15,13,FALSE)&gt;3,HLOOKUP($A428,'Z-scores'!$C$2:$RO$15,13,FALSE)&lt;-3),"",'Total-corrected counts'!O428),"")</f>
        <v>0.98482894459164771</v>
      </c>
      <c r="P428" s="14">
        <f>IFERROR(IF(OR(HLOOKUP($A428,'Z-scores'!$C$2:$RO$15,14,FALSE)&gt;3,HLOOKUP($A428,'Z-scores'!$C$2:$RO$15,14,FALSE)&lt;-3),"",'Total-corrected counts'!P428),"")</f>
        <v>4.5570626268002679E-2</v>
      </c>
      <c r="Q428">
        <f t="shared" si="24"/>
        <v>1</v>
      </c>
      <c r="R428">
        <f>SUMIFS(Tabel132[Cluster],Tabel132[ID],'Total-corrected counts Z&lt;3'!A428)</f>
        <v>0</v>
      </c>
      <c r="S428">
        <f t="shared" si="25"/>
        <v>0.33125712913551431</v>
      </c>
      <c r="T428">
        <f t="shared" si="26"/>
        <v>0.86999102087910041</v>
      </c>
      <c r="U428">
        <f t="shared" si="27"/>
        <v>0.45757878332423463</v>
      </c>
    </row>
    <row r="429" spans="1:21" x14ac:dyDescent="0.25">
      <c r="A429">
        <v>437</v>
      </c>
      <c r="B429" t="s">
        <v>762</v>
      </c>
      <c r="C429">
        <v>91400</v>
      </c>
      <c r="D429">
        <v>386</v>
      </c>
      <c r="E429" s="14" t="str">
        <f>IFERROR(IF(OR(HLOOKUP($A429,'Z-scores'!$C$2:$RO$15,3,FALSE)&gt;3,HLOOKUP($A429,'Z-scores'!$C$2:$RO$15,3,FALSE)&lt;-3),"",'Total-corrected counts'!E429),"")</f>
        <v/>
      </c>
      <c r="F429" s="14" t="str">
        <f>IFERROR(IF(OR(HLOOKUP($A429,'Z-scores'!$C$2:$RO$15,4,FALSE)&gt;3,HLOOKUP($A429,'Z-scores'!$C$2:$RO$15,4,FALSE)&lt;-3),"",'Total-corrected counts'!F429),"")</f>
        <v/>
      </c>
      <c r="G429" s="14" t="str">
        <f>IFERROR(IF(OR(HLOOKUP($A429,'Z-scores'!$C$2:$RO$15,5,FALSE)&gt;3,HLOOKUP($A429,'Z-scores'!$C$2:$RO$15,5,FALSE)&lt;-3),"",'Total-corrected counts'!G429),"")</f>
        <v/>
      </c>
      <c r="H429" s="14" t="str">
        <f>IFERROR(IF(OR(HLOOKUP($A429,'Z-scores'!$C$2:$RO$15,6,FALSE)&gt;3,HLOOKUP($A429,'Z-scores'!$C$2:$RO$15,6,FALSE)&lt;-3),"",'Total-corrected counts'!H429),"")</f>
        <v/>
      </c>
      <c r="I429" s="14" t="str">
        <f>IFERROR(IF(OR(HLOOKUP($A429,'Z-scores'!$C$2:$RO$15,7,FALSE)&gt;3,HLOOKUP($A429,'Z-scores'!$C$2:$RO$15,7,FALSE)&lt;-3),"",'Total-corrected counts'!I429),"")</f>
        <v/>
      </c>
      <c r="J429" s="14" t="str">
        <f>IFERROR(IF(OR(HLOOKUP($A429,'Z-scores'!$C$2:$RO$15,8,FALSE)&gt;3,HLOOKUP($A429,'Z-scores'!$C$2:$RO$15,8,FALSE)&lt;-3),"",'Total-corrected counts'!J429),"")</f>
        <v/>
      </c>
      <c r="K429" s="14" t="str">
        <f>IFERROR(IF(OR(HLOOKUP($A429,'Z-scores'!$C$2:$RO$15,9,FALSE)&gt;3,HLOOKUP($A429,'Z-scores'!$C$2:$RO$15,9,FALSE)&lt;-3),"",'Total-corrected counts'!K429),"")</f>
        <v/>
      </c>
      <c r="L429" s="14" t="str">
        <f>IFERROR(IF(OR(HLOOKUP($A429,'Z-scores'!$C$2:$RO$15,10,FALSE)&gt;3,HLOOKUP($A429,'Z-scores'!$C$2:$RO$15,10,FALSE)&lt;-3),"",'Total-corrected counts'!L429),"")</f>
        <v/>
      </c>
      <c r="M429" s="14" t="str">
        <f>IFERROR(IF(OR(HLOOKUP($A429,'Z-scores'!$C$2:$RO$15,11,FALSE)&gt;3,HLOOKUP($A429,'Z-scores'!$C$2:$RO$15,11,FALSE)&lt;-3),"",'Total-corrected counts'!M429),"")</f>
        <v/>
      </c>
      <c r="N429" s="14" t="str">
        <f>IFERROR(IF(OR(HLOOKUP($A429,'Z-scores'!$C$2:$RO$15,12,FALSE)&gt;3,HLOOKUP($A429,'Z-scores'!$C$2:$RO$15,12,FALSE)&lt;-3),"",'Total-corrected counts'!N429),"")</f>
        <v/>
      </c>
      <c r="O429" s="14" t="str">
        <f>IFERROR(IF(OR(HLOOKUP($A429,'Z-scores'!$C$2:$RO$15,13,FALSE)&gt;3,HLOOKUP($A429,'Z-scores'!$C$2:$RO$15,13,FALSE)&lt;-3),"",'Total-corrected counts'!O429),"")</f>
        <v/>
      </c>
      <c r="P429" s="14" t="str">
        <f>IFERROR(IF(OR(HLOOKUP($A429,'Z-scores'!$C$2:$RO$15,14,FALSE)&gt;3,HLOOKUP($A429,'Z-scores'!$C$2:$RO$15,14,FALSE)&lt;-3),"",'Total-corrected counts'!P429),"")</f>
        <v/>
      </c>
      <c r="Q429">
        <f t="shared" si="24"/>
        <v>1</v>
      </c>
      <c r="R429">
        <f>SUMIFS(Tabel132[Cluster],Tabel132[ID],'Total-corrected counts Z&lt;3'!A429)</f>
        <v>96</v>
      </c>
      <c r="S429" t="str">
        <f t="shared" si="25"/>
        <v/>
      </c>
      <c r="T429" t="str">
        <f t="shared" si="26"/>
        <v/>
      </c>
      <c r="U429" t="str">
        <f t="shared" si="27"/>
        <v/>
      </c>
    </row>
    <row r="430" spans="1:21" x14ac:dyDescent="0.25">
      <c r="A430">
        <v>438</v>
      </c>
      <c r="B430" t="s">
        <v>763</v>
      </c>
      <c r="C430">
        <v>38400</v>
      </c>
      <c r="D430">
        <v>423</v>
      </c>
      <c r="E430" s="14" t="str">
        <f>IFERROR(IF(OR(HLOOKUP($A430,'Z-scores'!$C$2:$RO$15,3,FALSE)&gt;3,HLOOKUP($A430,'Z-scores'!$C$2:$RO$15,3,FALSE)&lt;-3),"",'Total-corrected counts'!E430),"")</f>
        <v/>
      </c>
      <c r="F430" s="14" t="str">
        <f>IFERROR(IF(OR(HLOOKUP($A430,'Z-scores'!$C$2:$RO$15,4,FALSE)&gt;3,HLOOKUP($A430,'Z-scores'!$C$2:$RO$15,4,FALSE)&lt;-3),"",'Total-corrected counts'!F430),"")</f>
        <v/>
      </c>
      <c r="G430" s="14" t="str">
        <f>IFERROR(IF(OR(HLOOKUP($A430,'Z-scores'!$C$2:$RO$15,5,FALSE)&gt;3,HLOOKUP($A430,'Z-scores'!$C$2:$RO$15,5,FALSE)&lt;-3),"",'Total-corrected counts'!G430),"")</f>
        <v/>
      </c>
      <c r="H430" s="14" t="str">
        <f>IFERROR(IF(OR(HLOOKUP($A430,'Z-scores'!$C$2:$RO$15,6,FALSE)&gt;3,HLOOKUP($A430,'Z-scores'!$C$2:$RO$15,6,FALSE)&lt;-3),"",'Total-corrected counts'!H430),"")</f>
        <v/>
      </c>
      <c r="I430" s="14" t="str">
        <f>IFERROR(IF(OR(HLOOKUP($A430,'Z-scores'!$C$2:$RO$15,7,FALSE)&gt;3,HLOOKUP($A430,'Z-scores'!$C$2:$RO$15,7,FALSE)&lt;-3),"",'Total-corrected counts'!I430),"")</f>
        <v/>
      </c>
      <c r="J430" s="14" t="str">
        <f>IFERROR(IF(OR(HLOOKUP($A430,'Z-scores'!$C$2:$RO$15,8,FALSE)&gt;3,HLOOKUP($A430,'Z-scores'!$C$2:$RO$15,8,FALSE)&lt;-3),"",'Total-corrected counts'!J430),"")</f>
        <v/>
      </c>
      <c r="K430" s="14" t="str">
        <f>IFERROR(IF(OR(HLOOKUP($A430,'Z-scores'!$C$2:$RO$15,9,FALSE)&gt;3,HLOOKUP($A430,'Z-scores'!$C$2:$RO$15,9,FALSE)&lt;-3),"",'Total-corrected counts'!K430),"")</f>
        <v/>
      </c>
      <c r="L430" s="14" t="str">
        <f>IFERROR(IF(OR(HLOOKUP($A430,'Z-scores'!$C$2:$RO$15,10,FALSE)&gt;3,HLOOKUP($A430,'Z-scores'!$C$2:$RO$15,10,FALSE)&lt;-3),"",'Total-corrected counts'!L430),"")</f>
        <v/>
      </c>
      <c r="M430" s="14" t="str">
        <f>IFERROR(IF(OR(HLOOKUP($A430,'Z-scores'!$C$2:$RO$15,11,FALSE)&gt;3,HLOOKUP($A430,'Z-scores'!$C$2:$RO$15,11,FALSE)&lt;-3),"",'Total-corrected counts'!M430),"")</f>
        <v/>
      </c>
      <c r="N430" s="14" t="str">
        <f>IFERROR(IF(OR(HLOOKUP($A430,'Z-scores'!$C$2:$RO$15,12,FALSE)&gt;3,HLOOKUP($A430,'Z-scores'!$C$2:$RO$15,12,FALSE)&lt;-3),"",'Total-corrected counts'!N430),"")</f>
        <v/>
      </c>
      <c r="O430" s="14" t="str">
        <f>IFERROR(IF(OR(HLOOKUP($A430,'Z-scores'!$C$2:$RO$15,13,FALSE)&gt;3,HLOOKUP($A430,'Z-scores'!$C$2:$RO$15,13,FALSE)&lt;-3),"",'Total-corrected counts'!O430),"")</f>
        <v/>
      </c>
      <c r="P430" s="14" t="str">
        <f>IFERROR(IF(OR(HLOOKUP($A430,'Z-scores'!$C$2:$RO$15,14,FALSE)&gt;3,HLOOKUP($A430,'Z-scores'!$C$2:$RO$15,14,FALSE)&lt;-3),"",'Total-corrected counts'!P430),"")</f>
        <v/>
      </c>
      <c r="Q430">
        <f t="shared" si="24"/>
        <v>1</v>
      </c>
      <c r="R430">
        <f>SUMIFS(Tabel132[Cluster],Tabel132[ID],'Total-corrected counts Z&lt;3'!A430)</f>
        <v>0</v>
      </c>
      <c r="S430" t="str">
        <f t="shared" si="25"/>
        <v/>
      </c>
      <c r="T430" t="str">
        <f t="shared" si="26"/>
        <v/>
      </c>
      <c r="U430" t="str">
        <f t="shared" si="27"/>
        <v/>
      </c>
    </row>
    <row r="431" spans="1:21" x14ac:dyDescent="0.25">
      <c r="A431">
        <v>439</v>
      </c>
      <c r="B431" t="s">
        <v>764</v>
      </c>
      <c r="C431">
        <v>76300</v>
      </c>
      <c r="D431">
        <v>63</v>
      </c>
      <c r="E431" s="14" t="str">
        <f>IFERROR(IF(OR(HLOOKUP($A431,'Z-scores'!$C$2:$RO$15,3,FALSE)&gt;3,HLOOKUP($A431,'Z-scores'!$C$2:$RO$15,3,FALSE)&lt;-3),"",'Total-corrected counts'!E431),"")</f>
        <v/>
      </c>
      <c r="F431" s="14" t="str">
        <f>IFERROR(IF(OR(HLOOKUP($A431,'Z-scores'!$C$2:$RO$15,4,FALSE)&gt;3,HLOOKUP($A431,'Z-scores'!$C$2:$RO$15,4,FALSE)&lt;-3),"",'Total-corrected counts'!F431),"")</f>
        <v/>
      </c>
      <c r="G431" s="14" t="str">
        <f>IFERROR(IF(OR(HLOOKUP($A431,'Z-scores'!$C$2:$RO$15,5,FALSE)&gt;3,HLOOKUP($A431,'Z-scores'!$C$2:$RO$15,5,FALSE)&lt;-3),"",'Total-corrected counts'!G431),"")</f>
        <v/>
      </c>
      <c r="H431" s="14" t="str">
        <f>IFERROR(IF(OR(HLOOKUP($A431,'Z-scores'!$C$2:$RO$15,6,FALSE)&gt;3,HLOOKUP($A431,'Z-scores'!$C$2:$RO$15,6,FALSE)&lt;-3),"",'Total-corrected counts'!H431),"")</f>
        <v/>
      </c>
      <c r="I431" s="14" t="str">
        <f>IFERROR(IF(OR(HLOOKUP($A431,'Z-scores'!$C$2:$RO$15,7,FALSE)&gt;3,HLOOKUP($A431,'Z-scores'!$C$2:$RO$15,7,FALSE)&lt;-3),"",'Total-corrected counts'!I431),"")</f>
        <v/>
      </c>
      <c r="J431" s="14" t="str">
        <f>IFERROR(IF(OR(HLOOKUP($A431,'Z-scores'!$C$2:$RO$15,8,FALSE)&gt;3,HLOOKUP($A431,'Z-scores'!$C$2:$RO$15,8,FALSE)&lt;-3),"",'Total-corrected counts'!J431),"")</f>
        <v/>
      </c>
      <c r="K431" s="14" t="str">
        <f>IFERROR(IF(OR(HLOOKUP($A431,'Z-scores'!$C$2:$RO$15,9,FALSE)&gt;3,HLOOKUP($A431,'Z-scores'!$C$2:$RO$15,9,FALSE)&lt;-3),"",'Total-corrected counts'!K431),"")</f>
        <v/>
      </c>
      <c r="L431" s="14" t="str">
        <f>IFERROR(IF(OR(HLOOKUP($A431,'Z-scores'!$C$2:$RO$15,10,FALSE)&gt;3,HLOOKUP($A431,'Z-scores'!$C$2:$RO$15,10,FALSE)&lt;-3),"",'Total-corrected counts'!L431),"")</f>
        <v/>
      </c>
      <c r="M431" s="14" t="str">
        <f>IFERROR(IF(OR(HLOOKUP($A431,'Z-scores'!$C$2:$RO$15,11,FALSE)&gt;3,HLOOKUP($A431,'Z-scores'!$C$2:$RO$15,11,FALSE)&lt;-3),"",'Total-corrected counts'!M431),"")</f>
        <v/>
      </c>
      <c r="N431" s="14" t="str">
        <f>IFERROR(IF(OR(HLOOKUP($A431,'Z-scores'!$C$2:$RO$15,12,FALSE)&gt;3,HLOOKUP($A431,'Z-scores'!$C$2:$RO$15,12,FALSE)&lt;-3),"",'Total-corrected counts'!N431),"")</f>
        <v/>
      </c>
      <c r="O431" s="14" t="str">
        <f>IFERROR(IF(OR(HLOOKUP($A431,'Z-scores'!$C$2:$RO$15,13,FALSE)&gt;3,HLOOKUP($A431,'Z-scores'!$C$2:$RO$15,13,FALSE)&lt;-3),"",'Total-corrected counts'!O431),"")</f>
        <v/>
      </c>
      <c r="P431" s="14" t="str">
        <f>IFERROR(IF(OR(HLOOKUP($A431,'Z-scores'!$C$2:$RO$15,14,FALSE)&gt;3,HLOOKUP($A431,'Z-scores'!$C$2:$RO$15,14,FALSE)&lt;-3),"",'Total-corrected counts'!P431),"")</f>
        <v/>
      </c>
      <c r="Q431">
        <f t="shared" si="24"/>
        <v>1</v>
      </c>
      <c r="R431">
        <f>SUMIFS(Tabel132[Cluster],Tabel132[ID],'Total-corrected counts Z&lt;3'!A431)</f>
        <v>84</v>
      </c>
      <c r="S431" t="str">
        <f t="shared" si="25"/>
        <v/>
      </c>
      <c r="T431" t="str">
        <f t="shared" si="26"/>
        <v/>
      </c>
      <c r="U431" t="str">
        <f t="shared" si="27"/>
        <v/>
      </c>
    </row>
    <row r="432" spans="1:21" x14ac:dyDescent="0.25">
      <c r="A432">
        <v>440</v>
      </c>
      <c r="B432" t="s">
        <v>175</v>
      </c>
      <c r="C432">
        <v>21800</v>
      </c>
      <c r="D432">
        <v>723</v>
      </c>
      <c r="E432" s="14">
        <f>IFERROR(IF(OR(HLOOKUP($A432,'Z-scores'!$C$2:$RO$15,3,FALSE)&gt;3,HLOOKUP($A432,'Z-scores'!$C$2:$RO$15,3,FALSE)&lt;-3),"",'Total-corrected counts'!E432),"")</f>
        <v>8.97096521543099</v>
      </c>
      <c r="F432" s="14">
        <f>IFERROR(IF(OR(HLOOKUP($A432,'Z-scores'!$C$2:$RO$15,4,FALSE)&gt;3,HLOOKUP($A432,'Z-scores'!$C$2:$RO$15,4,FALSE)&lt;-3),"",'Total-corrected counts'!F432),"")</f>
        <v>5.6781005288864641</v>
      </c>
      <c r="G432" s="14">
        <f>IFERROR(IF(OR(HLOOKUP($A432,'Z-scores'!$C$2:$RO$15,5,FALSE)&gt;3,HLOOKUP($A432,'Z-scores'!$C$2:$RO$15,5,FALSE)&lt;-3),"",'Total-corrected counts'!G432),"")</f>
        <v>10.000089286511487</v>
      </c>
      <c r="H432" s="14">
        <f>IFERROR(IF(OR(HLOOKUP($A432,'Z-scores'!$C$2:$RO$15,6,FALSE)&gt;3,HLOOKUP($A432,'Z-scores'!$C$2:$RO$15,6,FALSE)&lt;-3),"",'Total-corrected counts'!H432),"")</f>
        <v>3.4868541022418871</v>
      </c>
      <c r="I432" s="14">
        <f>IFERROR(IF(OR(HLOOKUP($A432,'Z-scores'!$C$2:$RO$15,7,FALSE)&gt;3,HLOOKUP($A432,'Z-scores'!$C$2:$RO$15,7,FALSE)&lt;-3),"",'Total-corrected counts'!I432),"")</f>
        <v>3.8586572612409591</v>
      </c>
      <c r="J432" s="14">
        <f>IFERROR(IF(OR(HLOOKUP($A432,'Z-scores'!$C$2:$RO$15,8,FALSE)&gt;3,HLOOKUP($A432,'Z-scores'!$C$2:$RO$15,8,FALSE)&lt;-3),"",'Total-corrected counts'!J432),"")</f>
        <v>8.5377616726192027</v>
      </c>
      <c r="K432" s="14">
        <f>IFERROR(IF(OR(HLOOKUP($A432,'Z-scores'!$C$2:$RO$15,9,FALSE)&gt;3,HLOOKUP($A432,'Z-scores'!$C$2:$RO$15,9,FALSE)&lt;-3),"",'Total-corrected counts'!K432),"")</f>
        <v>4.9299286219790055</v>
      </c>
      <c r="L432" s="14">
        <f>IFERROR(IF(OR(HLOOKUP($A432,'Z-scores'!$C$2:$RO$15,10,FALSE)&gt;3,HLOOKUP($A432,'Z-scores'!$C$2:$RO$15,10,FALSE)&lt;-3),"",'Total-corrected counts'!L432),"")</f>
        <v>6.9334569531084664</v>
      </c>
      <c r="M432" s="14">
        <f>IFERROR(IF(OR(HLOOKUP($A432,'Z-scores'!$C$2:$RO$15,11,FALSE)&gt;3,HLOOKUP($A432,'Z-scores'!$C$2:$RO$15,11,FALSE)&lt;-3),"",'Total-corrected counts'!M432),"")</f>
        <v>9.3225034192734579</v>
      </c>
      <c r="N432" s="14">
        <f>IFERROR(IF(OR(HLOOKUP($A432,'Z-scores'!$C$2:$RO$15,12,FALSE)&gt;3,HLOOKUP($A432,'Z-scores'!$C$2:$RO$15,12,FALSE)&lt;-3),"",'Total-corrected counts'!N432),"")</f>
        <v>12.541727497033186</v>
      </c>
      <c r="O432" s="14">
        <f>IFERROR(IF(OR(HLOOKUP($A432,'Z-scores'!$C$2:$RO$15,13,FALSE)&gt;3,HLOOKUP($A432,'Z-scores'!$C$2:$RO$15,13,FALSE)&lt;-3),"",'Total-corrected counts'!O432),"")</f>
        <v>4.7740755504490346</v>
      </c>
      <c r="P432" s="14">
        <f>IFERROR(IF(OR(HLOOKUP($A432,'Z-scores'!$C$2:$RO$15,14,FALSE)&gt;3,HLOOKUP($A432,'Z-scores'!$C$2:$RO$15,14,FALSE)&lt;-3),"",'Total-corrected counts'!P432),"")</f>
        <v>19.485999792197944</v>
      </c>
      <c r="Q432">
        <f t="shared" si="24"/>
        <v>1</v>
      </c>
      <c r="R432">
        <f>SUMIFS(Tabel132[Cluster],Tabel132[ID],'Total-corrected counts Z&lt;3'!A432)</f>
        <v>27</v>
      </c>
      <c r="S432">
        <f t="shared" si="25"/>
        <v>0.12225977377707534</v>
      </c>
      <c r="T432">
        <f t="shared" si="26"/>
        <v>6.4946223841299986</v>
      </c>
      <c r="U432">
        <f t="shared" si="27"/>
        <v>10.611552642412418</v>
      </c>
    </row>
    <row r="433" spans="1:21" x14ac:dyDescent="0.25">
      <c r="A433">
        <v>441</v>
      </c>
      <c r="B433" t="s">
        <v>176</v>
      </c>
      <c r="C433">
        <v>15400</v>
      </c>
      <c r="D433">
        <v>394</v>
      </c>
      <c r="E433" s="14">
        <f>IFERROR(IF(OR(HLOOKUP($A433,'Z-scores'!$C$2:$RO$15,3,FALSE)&gt;3,HLOOKUP($A433,'Z-scores'!$C$2:$RO$15,3,FALSE)&lt;-3),"",'Total-corrected counts'!E433),"")</f>
        <v>1.4757935004659788</v>
      </c>
      <c r="F433" s="14">
        <f>IFERROR(IF(OR(HLOOKUP($A433,'Z-scores'!$C$2:$RO$15,4,FALSE)&gt;3,HLOOKUP($A433,'Z-scores'!$C$2:$RO$15,4,FALSE)&lt;-3),"",'Total-corrected counts'!F433),"")</f>
        <v>0.54409317107265875</v>
      </c>
      <c r="G433" s="14">
        <f>IFERROR(IF(OR(HLOOKUP($A433,'Z-scores'!$C$2:$RO$15,5,FALSE)&gt;3,HLOOKUP($A433,'Z-scores'!$C$2:$RO$15,5,FALSE)&lt;-3),"",'Total-corrected counts'!G433),"")</f>
        <v>3.5714604594683882E-2</v>
      </c>
      <c r="H433" s="14">
        <f>IFERROR(IF(OR(HLOOKUP($A433,'Z-scores'!$C$2:$RO$15,6,FALSE)&gt;3,HLOOKUP($A433,'Z-scores'!$C$2:$RO$15,6,FALSE)&lt;-3),"",'Total-corrected counts'!H433),"")</f>
        <v>0.35097437352981792</v>
      </c>
      <c r="I433" s="14">
        <f>IFERROR(IF(OR(HLOOKUP($A433,'Z-scores'!$C$2:$RO$15,7,FALSE)&gt;3,HLOOKUP($A433,'Z-scores'!$C$2:$RO$15,7,FALSE)&lt;-3),"",'Total-corrected counts'!I433),"")</f>
        <v>0.83830253598845117</v>
      </c>
      <c r="J433" s="14">
        <f>IFERROR(IF(OR(HLOOKUP($A433,'Z-scores'!$C$2:$RO$15,8,FALSE)&gt;3,HLOOKUP($A433,'Z-scores'!$C$2:$RO$15,8,FALSE)&lt;-3),"",'Total-corrected counts'!J433),"")</f>
        <v>1.998661765600424</v>
      </c>
      <c r="K433" s="14">
        <f>IFERROR(IF(OR(HLOOKUP($A433,'Z-scores'!$C$2:$RO$15,9,FALSE)&gt;3,HLOOKUP($A433,'Z-scores'!$C$2:$RO$15,9,FALSE)&lt;-3),"",'Total-corrected counts'!K433),"")</f>
        <v>0.53678305912665392</v>
      </c>
      <c r="L433" s="14">
        <f>IFERROR(IF(OR(HLOOKUP($A433,'Z-scores'!$C$2:$RO$15,10,FALSE)&gt;3,HLOOKUP($A433,'Z-scores'!$C$2:$RO$15,10,FALSE)&lt;-3),"",'Total-corrected counts'!L433),"")</f>
        <v>2.0155398119501355E-2</v>
      </c>
      <c r="M433" s="14">
        <f>IFERROR(IF(OR(HLOOKUP($A433,'Z-scores'!$C$2:$RO$15,11,FALSE)&gt;3,HLOOKUP($A433,'Z-scores'!$C$2:$RO$15,11,FALSE)&lt;-3),"",'Total-corrected counts'!M433),"")</f>
        <v>1.2266451867465076</v>
      </c>
      <c r="N433" s="14">
        <f>IFERROR(IF(OR(HLOOKUP($A433,'Z-scores'!$C$2:$RO$15,12,FALSE)&gt;3,HLOOKUP($A433,'Z-scores'!$C$2:$RO$15,12,FALSE)&lt;-3),"",'Total-corrected counts'!N433),"")</f>
        <v>0.97328586430346031</v>
      </c>
      <c r="O433" s="14">
        <f>IFERROR(IF(OR(HLOOKUP($A433,'Z-scores'!$C$2:$RO$15,13,FALSE)&gt;3,HLOOKUP($A433,'Z-scores'!$C$2:$RO$15,13,FALSE)&lt;-3),"",'Total-corrected counts'!O433),"")</f>
        <v>0.72220789270054164</v>
      </c>
      <c r="P433" s="14">
        <f>IFERROR(IF(OR(HLOOKUP($A433,'Z-scores'!$C$2:$RO$15,14,FALSE)&gt;3,HLOOKUP($A433,'Z-scores'!$C$2:$RO$15,14,FALSE)&lt;-3),"",'Total-corrected counts'!P433),"")</f>
        <v>1.1301515314464663</v>
      </c>
      <c r="Q433">
        <f t="shared" si="24"/>
        <v>1</v>
      </c>
      <c r="R433">
        <f>SUMIFS(Tabel132[Cluster],Tabel132[ID],'Total-corrected counts Z&lt;3'!A433)</f>
        <v>18</v>
      </c>
      <c r="S433">
        <f t="shared" si="25"/>
        <v>0.97552578957992231</v>
      </c>
      <c r="T433">
        <f t="shared" si="26"/>
        <v>0.82576043005409538</v>
      </c>
      <c r="U433">
        <f t="shared" si="27"/>
        <v>0.8144891746632954</v>
      </c>
    </row>
    <row r="434" spans="1:21" x14ac:dyDescent="0.25">
      <c r="A434">
        <v>442</v>
      </c>
      <c r="B434" t="s">
        <v>177</v>
      </c>
      <c r="C434">
        <v>26000</v>
      </c>
      <c r="D434">
        <v>879</v>
      </c>
      <c r="E434" s="14">
        <f>IFERROR(IF(OR(HLOOKUP($A434,'Z-scores'!$C$2:$RO$15,3,FALSE)&gt;3,HLOOKUP($A434,'Z-scores'!$C$2:$RO$15,3,FALSE)&lt;-3),"",'Total-corrected counts'!E434),"")</f>
        <v>10.714028404957736</v>
      </c>
      <c r="F434" s="14">
        <f>IFERROR(IF(OR(HLOOKUP($A434,'Z-scores'!$C$2:$RO$15,4,FALSE)&gt;3,HLOOKUP($A434,'Z-scores'!$C$2:$RO$15,4,FALSE)&lt;-3),"",'Total-corrected counts'!F434),"")</f>
        <v>6.4593625181190006</v>
      </c>
      <c r="G434" s="14">
        <f>IFERROR(IF(OR(HLOOKUP($A434,'Z-scores'!$C$2:$RO$15,5,FALSE)&gt;3,HLOOKUP($A434,'Z-scores'!$C$2:$RO$15,5,FALSE)&lt;-3),"",'Total-corrected counts'!G434),"")</f>
        <v>11.803676818543023</v>
      </c>
      <c r="H434" s="14">
        <f>IFERROR(IF(OR(HLOOKUP($A434,'Z-scores'!$C$2:$RO$15,6,FALSE)&gt;3,HLOOKUP($A434,'Z-scores'!$C$2:$RO$15,6,FALSE)&lt;-3),"",'Total-corrected counts'!H434),"")</f>
        <v>5.1425375599803758</v>
      </c>
      <c r="I434" s="14">
        <f>IFERROR(IF(OR(HLOOKUP($A434,'Z-scores'!$C$2:$RO$15,7,FALSE)&gt;3,HLOOKUP($A434,'Z-scores'!$C$2:$RO$15,7,FALSE)&lt;-3),"",'Total-corrected counts'!I434),"")</f>
        <v>5.954413601212087</v>
      </c>
      <c r="J434" s="14">
        <f>IFERROR(IF(OR(HLOOKUP($A434,'Z-scores'!$C$2:$RO$15,8,FALSE)&gt;3,HLOOKUP($A434,'Z-scores'!$C$2:$RO$15,8,FALSE)&lt;-3),"",'Total-corrected counts'!J434),"")</f>
        <v>6.5390999070187785</v>
      </c>
      <c r="K434" s="14">
        <f>IFERROR(IF(OR(HLOOKUP($A434,'Z-scores'!$C$2:$RO$15,9,FALSE)&gt;3,HLOOKUP($A434,'Z-scores'!$C$2:$RO$15,9,FALSE)&lt;-3),"",'Total-corrected counts'!K434),"")</f>
        <v>2.5426565958630976</v>
      </c>
      <c r="L434" s="14">
        <f>IFERROR(IF(OR(HLOOKUP($A434,'Z-scores'!$C$2:$RO$15,10,FALSE)&gt;3,HLOOKUP($A434,'Z-scores'!$C$2:$RO$15,10,FALSE)&lt;-3),"",'Total-corrected counts'!L434),"")</f>
        <v>11.730441705549788</v>
      </c>
      <c r="M434" s="14">
        <f>IFERROR(IF(OR(HLOOKUP($A434,'Z-scores'!$C$2:$RO$15,11,FALSE)&gt;3,HLOOKUP($A434,'Z-scores'!$C$2:$RO$15,11,FALSE)&lt;-3),"",'Total-corrected counts'!M434),"")</f>
        <v>15.271732574994019</v>
      </c>
      <c r="N434" s="14">
        <f>IFERROR(IF(OR(HLOOKUP($A434,'Z-scores'!$C$2:$RO$15,12,FALSE)&gt;3,HLOOKUP($A434,'Z-scores'!$C$2:$RO$15,12,FALSE)&lt;-3),"",'Total-corrected counts'!N434),"")</f>
        <v>2.3819890889532052</v>
      </c>
      <c r="O434" s="14">
        <f>IFERROR(IF(OR(HLOOKUP($A434,'Z-scores'!$C$2:$RO$15,13,FALSE)&gt;3,HLOOKUP($A434,'Z-scores'!$C$2:$RO$15,13,FALSE)&lt;-3),"",'Total-corrected counts'!O434),"")</f>
        <v>7.0532511079325619</v>
      </c>
      <c r="P434" s="14">
        <f>IFERROR(IF(OR(HLOOKUP($A434,'Z-scores'!$C$2:$RO$15,14,FALSE)&gt;3,HLOOKUP($A434,'Z-scores'!$C$2:$RO$15,14,FALSE)&lt;-3),"",'Total-corrected counts'!P434),"")</f>
        <v>3.9464162348090319</v>
      </c>
      <c r="Q434">
        <f t="shared" si="24"/>
        <v>1</v>
      </c>
      <c r="R434">
        <f>SUMIFS(Tabel132[Cluster],Tabel132[ID],'Total-corrected counts Z&lt;3'!A434)</f>
        <v>34</v>
      </c>
      <c r="S434">
        <f t="shared" si="25"/>
        <v>0.67804856770640054</v>
      </c>
      <c r="T434">
        <f t="shared" si="26"/>
        <v>7.0222536293848723</v>
      </c>
      <c r="U434">
        <f t="shared" si="27"/>
        <v>8.0767661424477204</v>
      </c>
    </row>
    <row r="435" spans="1:21" x14ac:dyDescent="0.25">
      <c r="A435">
        <v>443</v>
      </c>
      <c r="B435" t="s">
        <v>178</v>
      </c>
      <c r="C435">
        <v>112100</v>
      </c>
      <c r="D435">
        <v>618</v>
      </c>
      <c r="E435" s="14">
        <f>IFERROR(IF(OR(HLOOKUP($A435,'Z-scores'!$C$2:$RO$15,3,FALSE)&gt;3,HLOOKUP($A435,'Z-scores'!$C$2:$RO$15,3,FALSE)&lt;-3),"",'Total-corrected counts'!E435),"")</f>
        <v>93.009851793147206</v>
      </c>
      <c r="F435" s="14">
        <f>IFERROR(IF(OR(HLOOKUP($A435,'Z-scores'!$C$2:$RO$15,4,FALSE)&gt;3,HLOOKUP($A435,'Z-scores'!$C$2:$RO$15,4,FALSE)&lt;-3),"",'Total-corrected counts'!F435),"")</f>
        <v>38.839881750417483</v>
      </c>
      <c r="G435" s="14">
        <f>IFERROR(IF(OR(HLOOKUP($A435,'Z-scores'!$C$2:$RO$15,5,FALSE)&gt;3,HLOOKUP($A435,'Z-scores'!$C$2:$RO$15,5,FALSE)&lt;-3),"",'Total-corrected counts'!G435),"")</f>
        <v>5.3929052937972655</v>
      </c>
      <c r="H435" s="14">
        <f>IFERROR(IF(OR(HLOOKUP($A435,'Z-scores'!$C$2:$RO$15,6,FALSE)&gt;3,HLOOKUP($A435,'Z-scores'!$C$2:$RO$15,6,FALSE)&lt;-3),"",'Total-corrected counts'!H435),"")</f>
        <v>62.755743962668532</v>
      </c>
      <c r="I435" s="14">
        <f>IFERROR(IF(OR(HLOOKUP($A435,'Z-scores'!$C$2:$RO$15,7,FALSE)&gt;3,HLOOKUP($A435,'Z-scores'!$C$2:$RO$15,7,FALSE)&lt;-3),"",'Total-corrected counts'!I435),"")</f>
        <v>64.56162324958116</v>
      </c>
      <c r="J435" s="14">
        <f>IFERROR(IF(OR(HLOOKUP($A435,'Z-scores'!$C$2:$RO$15,8,FALSE)&gt;3,HLOOKUP($A435,'Z-scores'!$C$2:$RO$15,8,FALSE)&lt;-3),"",'Total-corrected counts'!J435),"")</f>
        <v>61.132980526082534</v>
      </c>
      <c r="K435" s="14">
        <f>IFERROR(IF(OR(HLOOKUP($A435,'Z-scores'!$C$2:$RO$15,9,FALSE)&gt;3,HLOOKUP($A435,'Z-scores'!$C$2:$RO$15,9,FALSE)&lt;-3),"",'Total-corrected counts'!K435),"")</f>
        <v>32.659011386863789</v>
      </c>
      <c r="L435" s="14">
        <f>IFERROR(IF(OR(HLOOKUP($A435,'Z-scores'!$C$2:$RO$15,10,FALSE)&gt;3,HLOOKUP($A435,'Z-scores'!$C$2:$RO$15,10,FALSE)&lt;-3),"",'Total-corrected counts'!L435),"")</f>
        <v>9.7753680879581566</v>
      </c>
      <c r="M435" s="14">
        <f>IFERROR(IF(OR(HLOOKUP($A435,'Z-scores'!$C$2:$RO$15,11,FALSE)&gt;3,HLOOKUP($A435,'Z-scores'!$C$2:$RO$15,11,FALSE)&lt;-3),"",'Total-corrected counts'!M435),"")</f>
        <v>10.222043222887564</v>
      </c>
      <c r="N435" s="14">
        <f>IFERROR(IF(OR(HLOOKUP($A435,'Z-scores'!$C$2:$RO$15,12,FALSE)&gt;3,HLOOKUP($A435,'Z-scores'!$C$2:$RO$15,12,FALSE)&lt;-3),"",'Total-corrected counts'!N435),"")</f>
        <v>20.609755056390817</v>
      </c>
      <c r="O435" s="14">
        <f>IFERROR(IF(OR(HLOOKUP($A435,'Z-scores'!$C$2:$RO$15,13,FALSE)&gt;3,HLOOKUP($A435,'Z-scores'!$C$2:$RO$15,13,FALSE)&lt;-3),"",'Total-corrected counts'!O435),"")</f>
        <v>62.372499824137684</v>
      </c>
      <c r="P435" s="14">
        <f>IFERROR(IF(OR(HLOOKUP($A435,'Z-scores'!$C$2:$RO$15,14,FALSE)&gt;3,HLOOKUP($A435,'Z-scores'!$C$2:$RO$15,14,FALSE)&lt;-3),"",'Total-corrected counts'!P435),"")</f>
        <v>25.738289716167913</v>
      </c>
      <c r="Q435">
        <f t="shared" si="24"/>
        <v>1</v>
      </c>
      <c r="R435">
        <f>SUMIFS(Tabel132[Cluster],Tabel132[ID],'Total-corrected counts Z&lt;3'!A435)</f>
        <v>0</v>
      </c>
      <c r="S435">
        <f t="shared" si="25"/>
        <v>0.12199494491327674</v>
      </c>
      <c r="T435">
        <f t="shared" si="26"/>
        <v>51.193142566079707</v>
      </c>
      <c r="U435">
        <f t="shared" si="27"/>
        <v>25.743591181508428</v>
      </c>
    </row>
    <row r="436" spans="1:21" x14ac:dyDescent="0.25">
      <c r="A436">
        <v>444</v>
      </c>
      <c r="B436" t="s">
        <v>765</v>
      </c>
      <c r="C436">
        <v>67100</v>
      </c>
      <c r="D436">
        <v>856</v>
      </c>
      <c r="E436" s="14" t="str">
        <f>IFERROR(IF(OR(HLOOKUP($A436,'Z-scores'!$C$2:$RO$15,3,FALSE)&gt;3,HLOOKUP($A436,'Z-scores'!$C$2:$RO$15,3,FALSE)&lt;-3),"",'Total-corrected counts'!E436),"")</f>
        <v/>
      </c>
      <c r="F436" s="14" t="str">
        <f>IFERROR(IF(OR(HLOOKUP($A436,'Z-scores'!$C$2:$RO$15,4,FALSE)&gt;3,HLOOKUP($A436,'Z-scores'!$C$2:$RO$15,4,FALSE)&lt;-3),"",'Total-corrected counts'!F436),"")</f>
        <v/>
      </c>
      <c r="G436" s="14" t="str">
        <f>IFERROR(IF(OR(HLOOKUP($A436,'Z-scores'!$C$2:$RO$15,5,FALSE)&gt;3,HLOOKUP($A436,'Z-scores'!$C$2:$RO$15,5,FALSE)&lt;-3),"",'Total-corrected counts'!G436),"")</f>
        <v/>
      </c>
      <c r="H436" s="14" t="str">
        <f>IFERROR(IF(OR(HLOOKUP($A436,'Z-scores'!$C$2:$RO$15,6,FALSE)&gt;3,HLOOKUP($A436,'Z-scores'!$C$2:$RO$15,6,FALSE)&lt;-3),"",'Total-corrected counts'!H436),"")</f>
        <v/>
      </c>
      <c r="I436" s="14" t="str">
        <f>IFERROR(IF(OR(HLOOKUP($A436,'Z-scores'!$C$2:$RO$15,7,FALSE)&gt;3,HLOOKUP($A436,'Z-scores'!$C$2:$RO$15,7,FALSE)&lt;-3),"",'Total-corrected counts'!I436),"")</f>
        <v/>
      </c>
      <c r="J436" s="14" t="str">
        <f>IFERROR(IF(OR(HLOOKUP($A436,'Z-scores'!$C$2:$RO$15,8,FALSE)&gt;3,HLOOKUP($A436,'Z-scores'!$C$2:$RO$15,8,FALSE)&lt;-3),"",'Total-corrected counts'!J436),"")</f>
        <v/>
      </c>
      <c r="K436" s="14" t="str">
        <f>IFERROR(IF(OR(HLOOKUP($A436,'Z-scores'!$C$2:$RO$15,9,FALSE)&gt;3,HLOOKUP($A436,'Z-scores'!$C$2:$RO$15,9,FALSE)&lt;-3),"",'Total-corrected counts'!K436),"")</f>
        <v/>
      </c>
      <c r="L436" s="14" t="str">
        <f>IFERROR(IF(OR(HLOOKUP($A436,'Z-scores'!$C$2:$RO$15,10,FALSE)&gt;3,HLOOKUP($A436,'Z-scores'!$C$2:$RO$15,10,FALSE)&lt;-3),"",'Total-corrected counts'!L436),"")</f>
        <v/>
      </c>
      <c r="M436" s="14" t="str">
        <f>IFERROR(IF(OR(HLOOKUP($A436,'Z-scores'!$C$2:$RO$15,11,FALSE)&gt;3,HLOOKUP($A436,'Z-scores'!$C$2:$RO$15,11,FALSE)&lt;-3),"",'Total-corrected counts'!M436),"")</f>
        <v/>
      </c>
      <c r="N436" s="14" t="str">
        <f>IFERROR(IF(OR(HLOOKUP($A436,'Z-scores'!$C$2:$RO$15,12,FALSE)&gt;3,HLOOKUP($A436,'Z-scores'!$C$2:$RO$15,12,FALSE)&lt;-3),"",'Total-corrected counts'!N436),"")</f>
        <v/>
      </c>
      <c r="O436" s="14" t="str">
        <f>IFERROR(IF(OR(HLOOKUP($A436,'Z-scores'!$C$2:$RO$15,13,FALSE)&gt;3,HLOOKUP($A436,'Z-scores'!$C$2:$RO$15,13,FALSE)&lt;-3),"",'Total-corrected counts'!O436),"")</f>
        <v/>
      </c>
      <c r="P436" s="14" t="str">
        <f>IFERROR(IF(OR(HLOOKUP($A436,'Z-scores'!$C$2:$RO$15,14,FALSE)&gt;3,HLOOKUP($A436,'Z-scores'!$C$2:$RO$15,14,FALSE)&lt;-3),"",'Total-corrected counts'!P436),"")</f>
        <v/>
      </c>
      <c r="Q436">
        <f t="shared" si="24"/>
        <v>1</v>
      </c>
      <c r="R436">
        <f>SUMIFS(Tabel132[Cluster],Tabel132[ID],'Total-corrected counts Z&lt;3'!A436)</f>
        <v>80</v>
      </c>
      <c r="S436" t="str">
        <f t="shared" si="25"/>
        <v/>
      </c>
      <c r="T436" t="str">
        <f t="shared" si="26"/>
        <v/>
      </c>
      <c r="U436" t="str">
        <f t="shared" si="27"/>
        <v/>
      </c>
    </row>
    <row r="437" spans="1:21" x14ac:dyDescent="0.25">
      <c r="A437">
        <v>445</v>
      </c>
      <c r="B437" t="s">
        <v>766</v>
      </c>
      <c r="C437">
        <v>91500</v>
      </c>
      <c r="D437">
        <v>386</v>
      </c>
      <c r="E437" s="14" t="str">
        <f>IFERROR(IF(OR(HLOOKUP($A437,'Z-scores'!$C$2:$RO$15,3,FALSE)&gt;3,HLOOKUP($A437,'Z-scores'!$C$2:$RO$15,3,FALSE)&lt;-3),"",'Total-corrected counts'!E437),"")</f>
        <v/>
      </c>
      <c r="F437" s="14" t="str">
        <f>IFERROR(IF(OR(HLOOKUP($A437,'Z-scores'!$C$2:$RO$15,4,FALSE)&gt;3,HLOOKUP($A437,'Z-scores'!$C$2:$RO$15,4,FALSE)&lt;-3),"",'Total-corrected counts'!F437),"")</f>
        <v/>
      </c>
      <c r="G437" s="14" t="str">
        <f>IFERROR(IF(OR(HLOOKUP($A437,'Z-scores'!$C$2:$RO$15,5,FALSE)&gt;3,HLOOKUP($A437,'Z-scores'!$C$2:$RO$15,5,FALSE)&lt;-3),"",'Total-corrected counts'!G437),"")</f>
        <v/>
      </c>
      <c r="H437" s="14" t="str">
        <f>IFERROR(IF(OR(HLOOKUP($A437,'Z-scores'!$C$2:$RO$15,6,FALSE)&gt;3,HLOOKUP($A437,'Z-scores'!$C$2:$RO$15,6,FALSE)&lt;-3),"",'Total-corrected counts'!H437),"")</f>
        <v/>
      </c>
      <c r="I437" s="14" t="str">
        <f>IFERROR(IF(OR(HLOOKUP($A437,'Z-scores'!$C$2:$RO$15,7,FALSE)&gt;3,HLOOKUP($A437,'Z-scores'!$C$2:$RO$15,7,FALSE)&lt;-3),"",'Total-corrected counts'!I437),"")</f>
        <v/>
      </c>
      <c r="J437" s="14" t="str">
        <f>IFERROR(IF(OR(HLOOKUP($A437,'Z-scores'!$C$2:$RO$15,8,FALSE)&gt;3,HLOOKUP($A437,'Z-scores'!$C$2:$RO$15,8,FALSE)&lt;-3),"",'Total-corrected counts'!J437),"")</f>
        <v/>
      </c>
      <c r="K437" s="14" t="str">
        <f>IFERROR(IF(OR(HLOOKUP($A437,'Z-scores'!$C$2:$RO$15,9,FALSE)&gt;3,HLOOKUP($A437,'Z-scores'!$C$2:$RO$15,9,FALSE)&lt;-3),"",'Total-corrected counts'!K437),"")</f>
        <v/>
      </c>
      <c r="L437" s="14" t="str">
        <f>IFERROR(IF(OR(HLOOKUP($A437,'Z-scores'!$C$2:$RO$15,10,FALSE)&gt;3,HLOOKUP($A437,'Z-scores'!$C$2:$RO$15,10,FALSE)&lt;-3),"",'Total-corrected counts'!L437),"")</f>
        <v/>
      </c>
      <c r="M437" s="14" t="str">
        <f>IFERROR(IF(OR(HLOOKUP($A437,'Z-scores'!$C$2:$RO$15,11,FALSE)&gt;3,HLOOKUP($A437,'Z-scores'!$C$2:$RO$15,11,FALSE)&lt;-3),"",'Total-corrected counts'!M437),"")</f>
        <v/>
      </c>
      <c r="N437" s="14" t="str">
        <f>IFERROR(IF(OR(HLOOKUP($A437,'Z-scores'!$C$2:$RO$15,12,FALSE)&gt;3,HLOOKUP($A437,'Z-scores'!$C$2:$RO$15,12,FALSE)&lt;-3),"",'Total-corrected counts'!N437),"")</f>
        <v/>
      </c>
      <c r="O437" s="14" t="str">
        <f>IFERROR(IF(OR(HLOOKUP($A437,'Z-scores'!$C$2:$RO$15,13,FALSE)&gt;3,HLOOKUP($A437,'Z-scores'!$C$2:$RO$15,13,FALSE)&lt;-3),"",'Total-corrected counts'!O437),"")</f>
        <v/>
      </c>
      <c r="P437" s="14" t="str">
        <f>IFERROR(IF(OR(HLOOKUP($A437,'Z-scores'!$C$2:$RO$15,14,FALSE)&gt;3,HLOOKUP($A437,'Z-scores'!$C$2:$RO$15,14,FALSE)&lt;-3),"",'Total-corrected counts'!P437),"")</f>
        <v/>
      </c>
      <c r="Q437">
        <f t="shared" si="24"/>
        <v>1</v>
      </c>
      <c r="R437">
        <f>SUMIFS(Tabel132[Cluster],Tabel132[ID],'Total-corrected counts Z&lt;3'!A437)</f>
        <v>96</v>
      </c>
      <c r="S437" t="str">
        <f t="shared" si="25"/>
        <v/>
      </c>
      <c r="T437" t="str">
        <f t="shared" si="26"/>
        <v/>
      </c>
      <c r="U437" t="str">
        <f t="shared" si="27"/>
        <v/>
      </c>
    </row>
    <row r="438" spans="1:21" x14ac:dyDescent="0.25">
      <c r="A438">
        <v>446</v>
      </c>
      <c r="B438" t="s">
        <v>767</v>
      </c>
      <c r="C438">
        <v>38500</v>
      </c>
      <c r="D438">
        <v>423</v>
      </c>
      <c r="E438" s="14" t="str">
        <f>IFERROR(IF(OR(HLOOKUP($A438,'Z-scores'!$C$2:$RO$15,3,FALSE)&gt;3,HLOOKUP($A438,'Z-scores'!$C$2:$RO$15,3,FALSE)&lt;-3),"",'Total-corrected counts'!E438),"")</f>
        <v/>
      </c>
      <c r="F438" s="14" t="str">
        <f>IFERROR(IF(OR(HLOOKUP($A438,'Z-scores'!$C$2:$RO$15,4,FALSE)&gt;3,HLOOKUP($A438,'Z-scores'!$C$2:$RO$15,4,FALSE)&lt;-3),"",'Total-corrected counts'!F438),"")</f>
        <v/>
      </c>
      <c r="G438" s="14" t="str">
        <f>IFERROR(IF(OR(HLOOKUP($A438,'Z-scores'!$C$2:$RO$15,5,FALSE)&gt;3,HLOOKUP($A438,'Z-scores'!$C$2:$RO$15,5,FALSE)&lt;-3),"",'Total-corrected counts'!G438),"")</f>
        <v/>
      </c>
      <c r="H438" s="14" t="str">
        <f>IFERROR(IF(OR(HLOOKUP($A438,'Z-scores'!$C$2:$RO$15,6,FALSE)&gt;3,HLOOKUP($A438,'Z-scores'!$C$2:$RO$15,6,FALSE)&lt;-3),"",'Total-corrected counts'!H438),"")</f>
        <v/>
      </c>
      <c r="I438" s="14" t="str">
        <f>IFERROR(IF(OR(HLOOKUP($A438,'Z-scores'!$C$2:$RO$15,7,FALSE)&gt;3,HLOOKUP($A438,'Z-scores'!$C$2:$RO$15,7,FALSE)&lt;-3),"",'Total-corrected counts'!I438),"")</f>
        <v/>
      </c>
      <c r="J438" s="14" t="str">
        <f>IFERROR(IF(OR(HLOOKUP($A438,'Z-scores'!$C$2:$RO$15,8,FALSE)&gt;3,HLOOKUP($A438,'Z-scores'!$C$2:$RO$15,8,FALSE)&lt;-3),"",'Total-corrected counts'!J438),"")</f>
        <v/>
      </c>
      <c r="K438" s="14" t="str">
        <f>IFERROR(IF(OR(HLOOKUP($A438,'Z-scores'!$C$2:$RO$15,9,FALSE)&gt;3,HLOOKUP($A438,'Z-scores'!$C$2:$RO$15,9,FALSE)&lt;-3),"",'Total-corrected counts'!K438),"")</f>
        <v/>
      </c>
      <c r="L438" s="14" t="str">
        <f>IFERROR(IF(OR(HLOOKUP($A438,'Z-scores'!$C$2:$RO$15,10,FALSE)&gt;3,HLOOKUP($A438,'Z-scores'!$C$2:$RO$15,10,FALSE)&lt;-3),"",'Total-corrected counts'!L438),"")</f>
        <v/>
      </c>
      <c r="M438" s="14" t="str">
        <f>IFERROR(IF(OR(HLOOKUP($A438,'Z-scores'!$C$2:$RO$15,11,FALSE)&gt;3,HLOOKUP($A438,'Z-scores'!$C$2:$RO$15,11,FALSE)&lt;-3),"",'Total-corrected counts'!M438),"")</f>
        <v/>
      </c>
      <c r="N438" s="14" t="str">
        <f>IFERROR(IF(OR(HLOOKUP($A438,'Z-scores'!$C$2:$RO$15,12,FALSE)&gt;3,HLOOKUP($A438,'Z-scores'!$C$2:$RO$15,12,FALSE)&lt;-3),"",'Total-corrected counts'!N438),"")</f>
        <v/>
      </c>
      <c r="O438" s="14" t="str">
        <f>IFERROR(IF(OR(HLOOKUP($A438,'Z-scores'!$C$2:$RO$15,13,FALSE)&gt;3,HLOOKUP($A438,'Z-scores'!$C$2:$RO$15,13,FALSE)&lt;-3),"",'Total-corrected counts'!O438),"")</f>
        <v/>
      </c>
      <c r="P438" s="14" t="str">
        <f>IFERROR(IF(OR(HLOOKUP($A438,'Z-scores'!$C$2:$RO$15,14,FALSE)&gt;3,HLOOKUP($A438,'Z-scores'!$C$2:$RO$15,14,FALSE)&lt;-3),"",'Total-corrected counts'!P438),"")</f>
        <v/>
      </c>
      <c r="Q438">
        <f t="shared" si="24"/>
        <v>1</v>
      </c>
      <c r="R438">
        <f>SUMIFS(Tabel132[Cluster],Tabel132[ID],'Total-corrected counts Z&lt;3'!A438)</f>
        <v>0</v>
      </c>
      <c r="S438" t="str">
        <f t="shared" si="25"/>
        <v/>
      </c>
      <c r="T438" t="str">
        <f t="shared" si="26"/>
        <v/>
      </c>
      <c r="U438" t="str">
        <f t="shared" si="27"/>
        <v/>
      </c>
    </row>
    <row r="439" spans="1:21" x14ac:dyDescent="0.25">
      <c r="A439">
        <v>447</v>
      </c>
      <c r="B439" t="s">
        <v>768</v>
      </c>
      <c r="C439">
        <v>76400</v>
      </c>
      <c r="D439">
        <v>63</v>
      </c>
      <c r="E439" s="14" t="str">
        <f>IFERROR(IF(OR(HLOOKUP($A439,'Z-scores'!$C$2:$RO$15,3,FALSE)&gt;3,HLOOKUP($A439,'Z-scores'!$C$2:$RO$15,3,FALSE)&lt;-3),"",'Total-corrected counts'!E439),"")</f>
        <v/>
      </c>
      <c r="F439" s="14" t="str">
        <f>IFERROR(IF(OR(HLOOKUP($A439,'Z-scores'!$C$2:$RO$15,4,FALSE)&gt;3,HLOOKUP($A439,'Z-scores'!$C$2:$RO$15,4,FALSE)&lt;-3),"",'Total-corrected counts'!F439),"")</f>
        <v/>
      </c>
      <c r="G439" s="14" t="str">
        <f>IFERROR(IF(OR(HLOOKUP($A439,'Z-scores'!$C$2:$RO$15,5,FALSE)&gt;3,HLOOKUP($A439,'Z-scores'!$C$2:$RO$15,5,FALSE)&lt;-3),"",'Total-corrected counts'!G439),"")</f>
        <v/>
      </c>
      <c r="H439" s="14" t="str">
        <f>IFERROR(IF(OR(HLOOKUP($A439,'Z-scores'!$C$2:$RO$15,6,FALSE)&gt;3,HLOOKUP($A439,'Z-scores'!$C$2:$RO$15,6,FALSE)&lt;-3),"",'Total-corrected counts'!H439),"")</f>
        <v/>
      </c>
      <c r="I439" s="14" t="str">
        <f>IFERROR(IF(OR(HLOOKUP($A439,'Z-scores'!$C$2:$RO$15,7,FALSE)&gt;3,HLOOKUP($A439,'Z-scores'!$C$2:$RO$15,7,FALSE)&lt;-3),"",'Total-corrected counts'!I439),"")</f>
        <v/>
      </c>
      <c r="J439" s="14" t="str">
        <f>IFERROR(IF(OR(HLOOKUP($A439,'Z-scores'!$C$2:$RO$15,8,FALSE)&gt;3,HLOOKUP($A439,'Z-scores'!$C$2:$RO$15,8,FALSE)&lt;-3),"",'Total-corrected counts'!J439),"")</f>
        <v/>
      </c>
      <c r="K439" s="14" t="str">
        <f>IFERROR(IF(OR(HLOOKUP($A439,'Z-scores'!$C$2:$RO$15,9,FALSE)&gt;3,HLOOKUP($A439,'Z-scores'!$C$2:$RO$15,9,FALSE)&lt;-3),"",'Total-corrected counts'!K439),"")</f>
        <v/>
      </c>
      <c r="L439" s="14" t="str">
        <f>IFERROR(IF(OR(HLOOKUP($A439,'Z-scores'!$C$2:$RO$15,10,FALSE)&gt;3,HLOOKUP($A439,'Z-scores'!$C$2:$RO$15,10,FALSE)&lt;-3),"",'Total-corrected counts'!L439),"")</f>
        <v/>
      </c>
      <c r="M439" s="14" t="str">
        <f>IFERROR(IF(OR(HLOOKUP($A439,'Z-scores'!$C$2:$RO$15,11,FALSE)&gt;3,HLOOKUP($A439,'Z-scores'!$C$2:$RO$15,11,FALSE)&lt;-3),"",'Total-corrected counts'!M439),"")</f>
        <v/>
      </c>
      <c r="N439" s="14" t="str">
        <f>IFERROR(IF(OR(HLOOKUP($A439,'Z-scores'!$C$2:$RO$15,12,FALSE)&gt;3,HLOOKUP($A439,'Z-scores'!$C$2:$RO$15,12,FALSE)&lt;-3),"",'Total-corrected counts'!N439),"")</f>
        <v/>
      </c>
      <c r="O439" s="14" t="str">
        <f>IFERROR(IF(OR(HLOOKUP($A439,'Z-scores'!$C$2:$RO$15,13,FALSE)&gt;3,HLOOKUP($A439,'Z-scores'!$C$2:$RO$15,13,FALSE)&lt;-3),"",'Total-corrected counts'!O439),"")</f>
        <v/>
      </c>
      <c r="P439" s="14" t="str">
        <f>IFERROR(IF(OR(HLOOKUP($A439,'Z-scores'!$C$2:$RO$15,14,FALSE)&gt;3,HLOOKUP($A439,'Z-scores'!$C$2:$RO$15,14,FALSE)&lt;-3),"",'Total-corrected counts'!P439),"")</f>
        <v/>
      </c>
      <c r="Q439">
        <f t="shared" si="24"/>
        <v>1</v>
      </c>
      <c r="R439">
        <f>SUMIFS(Tabel132[Cluster],Tabel132[ID],'Total-corrected counts Z&lt;3'!A439)</f>
        <v>84</v>
      </c>
      <c r="S439" t="str">
        <f t="shared" si="25"/>
        <v/>
      </c>
      <c r="T439" t="str">
        <f t="shared" si="26"/>
        <v/>
      </c>
      <c r="U439" t="str">
        <f t="shared" si="27"/>
        <v/>
      </c>
    </row>
    <row r="440" spans="1:21" x14ac:dyDescent="0.25">
      <c r="A440">
        <v>448</v>
      </c>
      <c r="B440" t="s">
        <v>179</v>
      </c>
      <c r="C440">
        <v>21500</v>
      </c>
      <c r="D440">
        <v>723</v>
      </c>
      <c r="E440" s="14">
        <f>IFERROR(IF(OR(HLOOKUP($A440,'Z-scores'!$C$2:$RO$15,3,FALSE)&gt;3,HLOOKUP($A440,'Z-scores'!$C$2:$RO$15,3,FALSE)&lt;-3),"",'Total-corrected counts'!E440),"")</f>
        <v>0.74370696086474519</v>
      </c>
      <c r="F440" s="14">
        <f>IFERROR(IF(OR(HLOOKUP($A440,'Z-scores'!$C$2:$RO$15,4,FALSE)&gt;3,HLOOKUP($A440,'Z-scores'!$C$2:$RO$15,4,FALSE)&lt;-3),"",'Total-corrected counts'!F440),"")</f>
        <v>2.4414437163516736</v>
      </c>
      <c r="G440" s="14">
        <f>IFERROR(IF(OR(HLOOKUP($A440,'Z-scores'!$C$2:$RO$15,5,FALSE)&gt;3,HLOOKUP($A440,'Z-scores'!$C$2:$RO$15,5,FALSE)&lt;-3),"",'Total-corrected counts'!G440),"")</f>
        <v>1.8750167412209036</v>
      </c>
      <c r="H440" s="14">
        <f>IFERROR(IF(OR(HLOOKUP($A440,'Z-scores'!$C$2:$RO$15,6,FALSE)&gt;3,HLOOKUP($A440,'Z-scores'!$C$2:$RO$15,6,FALSE)&lt;-3),"",'Total-corrected counts'!H440),"")</f>
        <v>4.4100693021790169</v>
      </c>
      <c r="I440" s="14">
        <f>IFERROR(IF(OR(HLOOKUP($A440,'Z-scores'!$C$2:$RO$15,7,FALSE)&gt;3,HLOOKUP($A440,'Z-scores'!$C$2:$RO$15,7,FALSE)&lt;-3),"",'Total-corrected counts'!I440),"")</f>
        <v>0.83830253598845117</v>
      </c>
      <c r="J440" s="14">
        <f>IFERROR(IF(OR(HLOOKUP($A440,'Z-scores'!$C$2:$RO$15,8,FALSE)&gt;3,HLOOKUP($A440,'Z-scores'!$C$2:$RO$15,8,FALSE)&lt;-3),"",'Total-corrected counts'!J440),"")</f>
        <v>2.2376321940961268</v>
      </c>
      <c r="K440" s="14">
        <f>IFERROR(IF(OR(HLOOKUP($A440,'Z-scores'!$C$2:$RO$15,9,FALSE)&gt;3,HLOOKUP($A440,'Z-scores'!$C$2:$RO$15,9,FALSE)&lt;-3),"",'Total-corrected counts'!K440),"")</f>
        <v>2.1330063665295986</v>
      </c>
      <c r="L440" s="14">
        <f>IFERROR(IF(OR(HLOOKUP($A440,'Z-scores'!$C$2:$RO$15,10,FALSE)&gt;3,HLOOKUP($A440,'Z-scores'!$C$2:$RO$15,10,FALSE)&lt;-3),"",'Total-corrected counts'!L440),"")</f>
        <v>2.9225327273276966</v>
      </c>
      <c r="M440" s="14">
        <f>IFERROR(IF(OR(HLOOKUP($A440,'Z-scores'!$C$2:$RO$15,11,FALSE)&gt;3,HLOOKUP($A440,'Z-scores'!$C$2:$RO$15,11,FALSE)&lt;-3),"",'Total-corrected counts'!M440),"")</f>
        <v>2.9235043617458434</v>
      </c>
      <c r="N440" s="14">
        <f>IFERROR(IF(OR(HLOOKUP($A440,'Z-scores'!$C$2:$RO$15,12,FALSE)&gt;3,HLOOKUP($A440,'Z-scores'!$C$2:$RO$15,12,FALSE)&lt;-3),"",'Total-corrected counts'!N440),"")</f>
        <v>1.5879927259688036</v>
      </c>
      <c r="O440" s="14">
        <f>IFERROR(IF(OR(HLOOKUP($A440,'Z-scores'!$C$2:$RO$15,13,FALSE)&gt;3,HLOOKUP($A440,'Z-scores'!$C$2:$RO$15,13,FALSE)&lt;-3),"",'Total-corrected counts'!O440),"")</f>
        <v>8.7133913288156251</v>
      </c>
      <c r="P440" s="14">
        <f>IFERROR(IF(OR(HLOOKUP($A440,'Z-scores'!$C$2:$RO$15,14,FALSE)&gt;3,HLOOKUP($A440,'Z-scores'!$C$2:$RO$15,14,FALSE)&lt;-3),"",'Total-corrected counts'!P440),"")</f>
        <v>2.3970149416969408</v>
      </c>
      <c r="Q440">
        <f t="shared" si="24"/>
        <v>1</v>
      </c>
      <c r="R440">
        <f>SUMIFS(Tabel132[Cluster],Tabel132[ID],'Total-corrected counts Z&lt;3'!A440)</f>
        <v>27</v>
      </c>
      <c r="S440">
        <f t="shared" si="25"/>
        <v>0.2061515046493681</v>
      </c>
      <c r="T440">
        <f t="shared" si="26"/>
        <v>2.0970254024615018</v>
      </c>
      <c r="U440">
        <f t="shared" si="27"/>
        <v>3.7088872171109819</v>
      </c>
    </row>
    <row r="441" spans="1:21" x14ac:dyDescent="0.25">
      <c r="A441">
        <v>449</v>
      </c>
      <c r="B441" t="s">
        <v>180</v>
      </c>
      <c r="C441">
        <v>112200</v>
      </c>
      <c r="D441">
        <v>618</v>
      </c>
      <c r="E441" s="14">
        <f>IFERROR(IF(OR(HLOOKUP($A441,'Z-scores'!$C$2:$RO$15,3,FALSE)&gt;3,HLOOKUP($A441,'Z-scores'!$C$2:$RO$15,3,FALSE)&lt;-3),"",'Total-corrected counts'!E441),"")</f>
        <v>0</v>
      </c>
      <c r="F441" s="14">
        <f>IFERROR(IF(OR(HLOOKUP($A441,'Z-scores'!$C$2:$RO$15,4,FALSE)&gt;3,HLOOKUP($A441,'Z-scores'!$C$2:$RO$15,4,FALSE)&lt;-3),"",'Total-corrected counts'!F441),"")</f>
        <v>0</v>
      </c>
      <c r="G441" s="14">
        <f>IFERROR(IF(OR(HLOOKUP($A441,'Z-scores'!$C$2:$RO$15,5,FALSE)&gt;3,HLOOKUP($A441,'Z-scores'!$C$2:$RO$15,5,FALSE)&lt;-3),"",'Total-corrected counts'!G441),"")</f>
        <v>0</v>
      </c>
      <c r="H441" s="14">
        <f>IFERROR(IF(OR(HLOOKUP($A441,'Z-scores'!$C$2:$RO$15,6,FALSE)&gt;3,HLOOKUP($A441,'Z-scores'!$C$2:$RO$15,6,FALSE)&lt;-3),"",'Total-corrected counts'!H441),"")</f>
        <v>0.45016278344041866</v>
      </c>
      <c r="I441" s="14">
        <f>IFERROR(IF(OR(HLOOKUP($A441,'Z-scores'!$C$2:$RO$15,7,FALSE)&gt;3,HLOOKUP($A441,'Z-scores'!$C$2:$RO$15,7,FALSE)&lt;-3),"",'Total-corrected counts'!I441),"")</f>
        <v>0.24655956940836801</v>
      </c>
      <c r="J441" s="14">
        <f>IFERROR(IF(OR(HLOOKUP($A441,'Z-scores'!$C$2:$RO$15,8,FALSE)&gt;3,HLOOKUP($A441,'Z-scores'!$C$2:$RO$15,8,FALSE)&lt;-3),"",'Total-corrected counts'!J441),"")</f>
        <v>0.30414418172180363</v>
      </c>
      <c r="K441" s="14">
        <f>IFERROR(IF(OR(HLOOKUP($A441,'Z-scores'!$C$2:$RO$15,9,FALSE)&gt;3,HLOOKUP($A441,'Z-scores'!$C$2:$RO$15,9,FALSE)&lt;-3),"",'Total-corrected counts'!K441),"")</f>
        <v>0.39552435935648184</v>
      </c>
      <c r="L441" s="14">
        <f>IFERROR(IF(OR(HLOOKUP($A441,'Z-scores'!$C$2:$RO$15,10,FALSE)&gt;3,HLOOKUP($A441,'Z-scores'!$C$2:$RO$15,10,FALSE)&lt;-3),"",'Total-corrected counts'!L441),"")</f>
        <v>6.0466194358504068E-2</v>
      </c>
      <c r="M441" s="14">
        <f>IFERROR(IF(OR(HLOOKUP($A441,'Z-scores'!$C$2:$RO$15,11,FALSE)&gt;3,HLOOKUP($A441,'Z-scores'!$C$2:$RO$15,11,FALSE)&lt;-3),"",'Total-corrected counts'!M441),"")</f>
        <v>2.0444086445775129E-2</v>
      </c>
      <c r="N441" s="14">
        <f>IFERROR(IF(OR(HLOOKUP($A441,'Z-scores'!$C$2:$RO$15,12,FALSE)&gt;3,HLOOKUP($A441,'Z-scores'!$C$2:$RO$15,12,FALSE)&lt;-3),"",'Total-corrected counts'!N441),"")</f>
        <v>4.2687976504537734E-2</v>
      </c>
      <c r="O441" s="14">
        <f>IFERROR(IF(OR(HLOOKUP($A441,'Z-scores'!$C$2:$RO$15,13,FALSE)&gt;3,HLOOKUP($A441,'Z-scores'!$C$2:$RO$15,13,FALSE)&lt;-3),"",'Total-corrected counts'!O441),"")</f>
        <v>5.62759396909513E-2</v>
      </c>
      <c r="P441" s="14">
        <f>IFERROR(IF(OR(HLOOKUP($A441,'Z-scores'!$C$2:$RO$15,14,FALSE)&gt;3,HLOOKUP($A441,'Z-scores'!$C$2:$RO$15,14,FALSE)&lt;-3),"",'Total-corrected counts'!P441),"")</f>
        <v>9.1141252536005354E-3</v>
      </c>
      <c r="Q441">
        <f t="shared" si="24"/>
        <v>1</v>
      </c>
      <c r="R441">
        <f>SUMIFS(Tabel132[Cluster],Tabel132[ID],'Total-corrected counts Z&lt;3'!A441)</f>
        <v>0</v>
      </c>
      <c r="S441">
        <f t="shared" si="25"/>
        <v>0.1023630737677434</v>
      </c>
      <c r="T441">
        <f t="shared" si="26"/>
        <v>0.19948441341815318</v>
      </c>
      <c r="U441">
        <f t="shared" si="27"/>
        <v>3.779766445067375E-2</v>
      </c>
    </row>
    <row r="442" spans="1:21" x14ac:dyDescent="0.25">
      <c r="A442">
        <v>450</v>
      </c>
      <c r="B442" t="s">
        <v>181</v>
      </c>
      <c r="C442">
        <v>6400</v>
      </c>
      <c r="D442">
        <v>369</v>
      </c>
      <c r="E442" s="14">
        <f>IFERROR(IF(OR(HLOOKUP($A442,'Z-scores'!$C$2:$RO$15,3,FALSE)&gt;3,HLOOKUP($A442,'Z-scores'!$C$2:$RO$15,3,FALSE)&lt;-3),"",'Total-corrected counts'!E442),"")</f>
        <v>9.5171250148160365</v>
      </c>
      <c r="F442" s="14">
        <f>IFERROR(IF(OR(HLOOKUP($A442,'Z-scores'!$C$2:$RO$15,4,FALSE)&gt;3,HLOOKUP($A442,'Z-scores'!$C$2:$RO$15,4,FALSE)&lt;-3),"",'Total-corrected counts'!F442),"")</f>
        <v>19.685011907269782</v>
      </c>
      <c r="G442" s="14">
        <f>IFERROR(IF(OR(HLOOKUP($A442,'Z-scores'!$C$2:$RO$15,5,FALSE)&gt;3,HLOOKUP($A442,'Z-scores'!$C$2:$RO$15,5,FALSE)&lt;-3),"",'Total-corrected counts'!G442),"")</f>
        <v>2.6250234377092649</v>
      </c>
      <c r="H442" s="14">
        <f>IFERROR(IF(OR(HLOOKUP($A442,'Z-scores'!$C$2:$RO$15,6,FALSE)&gt;3,HLOOKUP($A442,'Z-scores'!$C$2:$RO$15,6,FALSE)&lt;-3),"",'Total-corrected counts'!H442),"")</f>
        <v>6.7448118739208489</v>
      </c>
      <c r="I442" s="14">
        <f>IFERROR(IF(OR(HLOOKUP($A442,'Z-scores'!$C$2:$RO$15,7,FALSE)&gt;3,HLOOKUP($A442,'Z-scores'!$C$2:$RO$15,7,FALSE)&lt;-3),"",'Total-corrected counts'!I442),"")</f>
        <v>5.2024069145165637</v>
      </c>
      <c r="J442" s="14">
        <f>IFERROR(IF(OR(HLOOKUP($A442,'Z-scores'!$C$2:$RO$15,8,FALSE)&gt;3,HLOOKUP($A442,'Z-scores'!$C$2:$RO$15,8,FALSE)&lt;-3),"",'Total-corrected counts'!J442),"")</f>
        <v>19.747647227508541</v>
      </c>
      <c r="K442" s="14">
        <f>IFERROR(IF(OR(HLOOKUP($A442,'Z-scores'!$C$2:$RO$15,9,FALSE)&gt;3,HLOOKUP($A442,'Z-scores'!$C$2:$RO$15,9,FALSE)&lt;-3),"",'Total-corrected counts'!K442),"")</f>
        <v>2.3025168062538053</v>
      </c>
      <c r="L442" s="14">
        <f>IFERROR(IF(OR(HLOOKUP($A442,'Z-scores'!$C$2:$RO$15,10,FALSE)&gt;3,HLOOKUP($A442,'Z-scores'!$C$2:$RO$15,10,FALSE)&lt;-3),"",'Total-corrected counts'!L442),"")</f>
        <v>21.384877404790938</v>
      </c>
      <c r="M442" s="14">
        <f>IFERROR(IF(OR(HLOOKUP($A442,'Z-scores'!$C$2:$RO$15,11,FALSE)&gt;3,HLOOKUP($A442,'Z-scores'!$C$2:$RO$15,11,FALSE)&lt;-3),"",'Total-corrected counts'!M442),"")</f>
        <v>14.535745462946116</v>
      </c>
      <c r="N442" s="14">
        <f>IFERROR(IF(OR(HLOOKUP($A442,'Z-scores'!$C$2:$RO$15,12,FALSE)&gt;3,HLOOKUP($A442,'Z-scores'!$C$2:$RO$15,12,FALSE)&lt;-3),"",'Total-corrected counts'!N442),"")</f>
        <v>5.7799520187144084</v>
      </c>
      <c r="O442" s="14">
        <f>IFERROR(IF(OR(HLOOKUP($A442,'Z-scores'!$C$2:$RO$15,13,FALSE)&gt;3,HLOOKUP($A442,'Z-scores'!$C$2:$RO$15,13,FALSE)&lt;-3),"",'Total-corrected counts'!O442),"")</f>
        <v>15.278917626093277</v>
      </c>
      <c r="P442" s="14">
        <f>IFERROR(IF(OR(HLOOKUP($A442,'Z-scores'!$C$2:$RO$15,14,FALSE)&gt;3,HLOOKUP($A442,'Z-scores'!$C$2:$RO$15,14,FALSE)&lt;-3),"",'Total-corrected counts'!P442),"")</f>
        <v>1.7954826749593054</v>
      </c>
      <c r="Q442">
        <f t="shared" si="24"/>
        <v>1</v>
      </c>
      <c r="R442">
        <f>SUMIFS(Tabel132[Cluster],Tabel132[ID],'Total-corrected counts Z&lt;3'!A442)</f>
        <v>9</v>
      </c>
      <c r="S442">
        <f t="shared" si="25"/>
        <v>0.60995523346783442</v>
      </c>
      <c r="T442">
        <f t="shared" si="26"/>
        <v>9.4035061688564081</v>
      </c>
      <c r="U442">
        <f t="shared" si="27"/>
        <v>11.754995037500809</v>
      </c>
    </row>
    <row r="443" spans="1:21" x14ac:dyDescent="0.25">
      <c r="A443">
        <v>451</v>
      </c>
      <c r="B443" t="s">
        <v>182</v>
      </c>
      <c r="C443">
        <v>47400</v>
      </c>
      <c r="D443">
        <v>295</v>
      </c>
      <c r="E443" s="14">
        <f>IFERROR(IF(OR(HLOOKUP($A443,'Z-scores'!$C$2:$RO$15,3,FALSE)&gt;3,HLOOKUP($A443,'Z-scores'!$C$2:$RO$15,3,FALSE)&lt;-3),"",'Total-corrected counts'!E443),"")</f>
        <v>0.3834739016958843</v>
      </c>
      <c r="F443" s="14">
        <f>IFERROR(IF(OR(HLOOKUP($A443,'Z-scores'!$C$2:$RO$15,4,FALSE)&gt;3,HLOOKUP($A443,'Z-scores'!$C$2:$RO$15,4,FALSE)&lt;-3),"",'Total-corrected counts'!F443),"")</f>
        <v>0.37667988766568689</v>
      </c>
      <c r="G443" s="14">
        <f>IFERROR(IF(OR(HLOOKUP($A443,'Z-scores'!$C$2:$RO$15,5,FALSE)&gt;3,HLOOKUP($A443,'Z-scores'!$C$2:$RO$15,5,FALSE)&lt;-3),"",'Total-corrected counts'!G443),"")</f>
        <v>0.87500781256975513</v>
      </c>
      <c r="H443" s="14">
        <f>IFERROR(IF(OR(HLOOKUP($A443,'Z-scores'!$C$2:$RO$15,6,FALSE)&gt;3,HLOOKUP($A443,'Z-scores'!$C$2:$RO$15,6,FALSE)&lt;-3),"",'Total-corrected counts'!H443),"")</f>
        <v>1.0758127536457462</v>
      </c>
      <c r="I443" s="14">
        <f>IFERROR(IF(OR(HLOOKUP($A443,'Z-scores'!$C$2:$RO$15,7,FALSE)&gt;3,HLOOKUP($A443,'Z-scores'!$C$2:$RO$15,7,FALSE)&lt;-3),"",'Total-corrected counts'!I443),"")</f>
        <v>2.2683480385569852</v>
      </c>
      <c r="J443" s="14">
        <f>IFERROR(IF(OR(HLOOKUP($A443,'Z-scores'!$C$2:$RO$15,8,FALSE)&gt;3,HLOOKUP($A443,'Z-scores'!$C$2:$RO$15,8,FALSE)&lt;-3),"",'Total-corrected counts'!J443),"")</f>
        <v>1.4555471553829176</v>
      </c>
      <c r="K443" s="14">
        <f>IFERROR(IF(OR(HLOOKUP($A443,'Z-scores'!$C$2:$RO$15,9,FALSE)&gt;3,HLOOKUP($A443,'Z-scores'!$C$2:$RO$15,9,FALSE)&lt;-3),"",'Total-corrected counts'!K443),"")</f>
        <v>0.24013978960929258</v>
      </c>
      <c r="L443" s="14">
        <f>IFERROR(IF(OR(HLOOKUP($A443,'Z-scores'!$C$2:$RO$15,10,FALSE)&gt;3,HLOOKUP($A443,'Z-scores'!$C$2:$RO$15,10,FALSE)&lt;-3),"",'Total-corrected counts'!L443),"")</f>
        <v>0.70543893418254744</v>
      </c>
      <c r="M443" s="14">
        <f>IFERROR(IF(OR(HLOOKUP($A443,'Z-scores'!$C$2:$RO$15,11,FALSE)&gt;3,HLOOKUP($A443,'Z-scores'!$C$2:$RO$15,11,FALSE)&lt;-3),"",'Total-corrected counts'!M443),"")</f>
        <v>2.0239645581317376</v>
      </c>
      <c r="N443" s="14">
        <f>IFERROR(IF(OR(HLOOKUP($A443,'Z-scores'!$C$2:$RO$15,12,FALSE)&gt;3,HLOOKUP($A443,'Z-scores'!$C$2:$RO$15,12,FALSE)&lt;-3),"",'Total-corrected counts'!N443),"")</f>
        <v>4.8152037497118556</v>
      </c>
      <c r="O443" s="14">
        <f>IFERROR(IF(OR(HLOOKUP($A443,'Z-scores'!$C$2:$RO$15,13,FALSE)&gt;3,HLOOKUP($A443,'Z-scores'!$C$2:$RO$15,13,FALSE)&lt;-3),"",'Total-corrected counts'!O443),"")</f>
        <v>0.30013834501840692</v>
      </c>
      <c r="P443" s="14">
        <f>IFERROR(IF(OR(HLOOKUP($A443,'Z-scores'!$C$2:$RO$15,14,FALSE)&gt;3,HLOOKUP($A443,'Z-scores'!$C$2:$RO$15,14,FALSE)&lt;-3),"",'Total-corrected counts'!P443),"")</f>
        <v>0.8020430223168471</v>
      </c>
      <c r="Q443">
        <f t="shared" si="24"/>
        <v>1</v>
      </c>
      <c r="R443">
        <f>SUMIFS(Tabel132[Cluster],Tabel132[ID],'Total-corrected counts Z&lt;3'!A443)</f>
        <v>62</v>
      </c>
      <c r="S443">
        <f t="shared" si="25"/>
        <v>0.32980611381815306</v>
      </c>
      <c r="T443">
        <f t="shared" si="26"/>
        <v>0.95357276273232394</v>
      </c>
      <c r="U443">
        <f t="shared" si="27"/>
        <v>1.7293577218722789</v>
      </c>
    </row>
    <row r="444" spans="1:21" x14ac:dyDescent="0.25">
      <c r="A444">
        <v>452</v>
      </c>
      <c r="B444" t="s">
        <v>183</v>
      </c>
      <c r="C444">
        <v>72800</v>
      </c>
      <c r="D444">
        <v>141</v>
      </c>
      <c r="E444" s="14" t="str">
        <f>IFERROR(IF(OR(HLOOKUP($A444,'Z-scores'!$C$2:$RO$15,3,FALSE)&gt;3,HLOOKUP($A444,'Z-scores'!$C$2:$RO$15,3,FALSE)&lt;-3),"",'Total-corrected counts'!E444),"")</f>
        <v/>
      </c>
      <c r="F444" s="14" t="str">
        <f>IFERROR(IF(OR(HLOOKUP($A444,'Z-scores'!$C$2:$RO$15,4,FALSE)&gt;3,HLOOKUP($A444,'Z-scores'!$C$2:$RO$15,4,FALSE)&lt;-3),"",'Total-corrected counts'!F444),"")</f>
        <v/>
      </c>
      <c r="G444" s="14" t="str">
        <f>IFERROR(IF(OR(HLOOKUP($A444,'Z-scores'!$C$2:$RO$15,5,FALSE)&gt;3,HLOOKUP($A444,'Z-scores'!$C$2:$RO$15,5,FALSE)&lt;-3),"",'Total-corrected counts'!G444),"")</f>
        <v/>
      </c>
      <c r="H444" s="14" t="str">
        <f>IFERROR(IF(OR(HLOOKUP($A444,'Z-scores'!$C$2:$RO$15,6,FALSE)&gt;3,HLOOKUP($A444,'Z-scores'!$C$2:$RO$15,6,FALSE)&lt;-3),"",'Total-corrected counts'!H444),"")</f>
        <v/>
      </c>
      <c r="I444" s="14" t="str">
        <f>IFERROR(IF(OR(HLOOKUP($A444,'Z-scores'!$C$2:$RO$15,7,FALSE)&gt;3,HLOOKUP($A444,'Z-scores'!$C$2:$RO$15,7,FALSE)&lt;-3),"",'Total-corrected counts'!I444),"")</f>
        <v/>
      </c>
      <c r="J444" s="14" t="str">
        <f>IFERROR(IF(OR(HLOOKUP($A444,'Z-scores'!$C$2:$RO$15,8,FALSE)&gt;3,HLOOKUP($A444,'Z-scores'!$C$2:$RO$15,8,FALSE)&lt;-3),"",'Total-corrected counts'!J444),"")</f>
        <v/>
      </c>
      <c r="K444" s="14" t="str">
        <f>IFERROR(IF(OR(HLOOKUP($A444,'Z-scores'!$C$2:$RO$15,9,FALSE)&gt;3,HLOOKUP($A444,'Z-scores'!$C$2:$RO$15,9,FALSE)&lt;-3),"",'Total-corrected counts'!K444),"")</f>
        <v/>
      </c>
      <c r="L444" s="14" t="str">
        <f>IFERROR(IF(OR(HLOOKUP($A444,'Z-scores'!$C$2:$RO$15,10,FALSE)&gt;3,HLOOKUP($A444,'Z-scores'!$C$2:$RO$15,10,FALSE)&lt;-3),"",'Total-corrected counts'!L444),"")</f>
        <v/>
      </c>
      <c r="M444" s="14" t="str">
        <f>IFERROR(IF(OR(HLOOKUP($A444,'Z-scores'!$C$2:$RO$15,11,FALSE)&gt;3,HLOOKUP($A444,'Z-scores'!$C$2:$RO$15,11,FALSE)&lt;-3),"",'Total-corrected counts'!M444),"")</f>
        <v/>
      </c>
      <c r="N444" s="14" t="str">
        <f>IFERROR(IF(OR(HLOOKUP($A444,'Z-scores'!$C$2:$RO$15,12,FALSE)&gt;3,HLOOKUP($A444,'Z-scores'!$C$2:$RO$15,12,FALSE)&lt;-3),"",'Total-corrected counts'!N444),"")</f>
        <v/>
      </c>
      <c r="O444" s="14" t="str">
        <f>IFERROR(IF(OR(HLOOKUP($A444,'Z-scores'!$C$2:$RO$15,13,FALSE)&gt;3,HLOOKUP($A444,'Z-scores'!$C$2:$RO$15,13,FALSE)&lt;-3),"",'Total-corrected counts'!O444),"")</f>
        <v/>
      </c>
      <c r="P444" s="14" t="str">
        <f>IFERROR(IF(OR(HLOOKUP($A444,'Z-scores'!$C$2:$RO$15,14,FALSE)&gt;3,HLOOKUP($A444,'Z-scores'!$C$2:$RO$15,14,FALSE)&lt;-3),"",'Total-corrected counts'!P444),"")</f>
        <v/>
      </c>
      <c r="Q444">
        <f t="shared" si="24"/>
        <v>1</v>
      </c>
      <c r="R444">
        <f>SUMIFS(Tabel132[Cluster],Tabel132[ID],'Total-corrected counts Z&lt;3'!A444)</f>
        <v>83</v>
      </c>
      <c r="S444" t="str">
        <f t="shared" si="25"/>
        <v/>
      </c>
      <c r="T444" t="str">
        <f t="shared" si="26"/>
        <v/>
      </c>
      <c r="U444" t="str">
        <f t="shared" si="27"/>
        <v/>
      </c>
    </row>
    <row r="445" spans="1:21" x14ac:dyDescent="0.25">
      <c r="A445">
        <v>453</v>
      </c>
      <c r="B445" t="s">
        <v>769</v>
      </c>
      <c r="C445">
        <v>2700</v>
      </c>
      <c r="D445">
        <v>315</v>
      </c>
      <c r="E445" s="14" t="str">
        <f>IFERROR(IF(OR(HLOOKUP($A445,'Z-scores'!$C$2:$RO$15,3,FALSE)&gt;3,HLOOKUP($A445,'Z-scores'!$C$2:$RO$15,3,FALSE)&lt;-3),"",'Total-corrected counts'!E445),"")</f>
        <v/>
      </c>
      <c r="F445" s="14" t="str">
        <f>IFERROR(IF(OR(HLOOKUP($A445,'Z-scores'!$C$2:$RO$15,4,FALSE)&gt;3,HLOOKUP($A445,'Z-scores'!$C$2:$RO$15,4,FALSE)&lt;-3),"",'Total-corrected counts'!F445),"")</f>
        <v/>
      </c>
      <c r="G445" s="14" t="str">
        <f>IFERROR(IF(OR(HLOOKUP($A445,'Z-scores'!$C$2:$RO$15,5,FALSE)&gt;3,HLOOKUP($A445,'Z-scores'!$C$2:$RO$15,5,FALSE)&lt;-3),"",'Total-corrected counts'!G445),"")</f>
        <v/>
      </c>
      <c r="H445" s="14" t="str">
        <f>IFERROR(IF(OR(HLOOKUP($A445,'Z-scores'!$C$2:$RO$15,6,FALSE)&gt;3,HLOOKUP($A445,'Z-scores'!$C$2:$RO$15,6,FALSE)&lt;-3),"",'Total-corrected counts'!H445),"")</f>
        <v/>
      </c>
      <c r="I445" s="14" t="str">
        <f>IFERROR(IF(OR(HLOOKUP($A445,'Z-scores'!$C$2:$RO$15,7,FALSE)&gt;3,HLOOKUP($A445,'Z-scores'!$C$2:$RO$15,7,FALSE)&lt;-3),"",'Total-corrected counts'!I445),"")</f>
        <v/>
      </c>
      <c r="J445" s="14" t="str">
        <f>IFERROR(IF(OR(HLOOKUP($A445,'Z-scores'!$C$2:$RO$15,8,FALSE)&gt;3,HLOOKUP($A445,'Z-scores'!$C$2:$RO$15,8,FALSE)&lt;-3),"",'Total-corrected counts'!J445),"")</f>
        <v/>
      </c>
      <c r="K445" s="14" t="str">
        <f>IFERROR(IF(OR(HLOOKUP($A445,'Z-scores'!$C$2:$RO$15,9,FALSE)&gt;3,HLOOKUP($A445,'Z-scores'!$C$2:$RO$15,9,FALSE)&lt;-3),"",'Total-corrected counts'!K445),"")</f>
        <v/>
      </c>
      <c r="L445" s="14" t="str">
        <f>IFERROR(IF(OR(HLOOKUP($A445,'Z-scores'!$C$2:$RO$15,10,FALSE)&gt;3,HLOOKUP($A445,'Z-scores'!$C$2:$RO$15,10,FALSE)&lt;-3),"",'Total-corrected counts'!L445),"")</f>
        <v/>
      </c>
      <c r="M445" s="14" t="str">
        <f>IFERROR(IF(OR(HLOOKUP($A445,'Z-scores'!$C$2:$RO$15,11,FALSE)&gt;3,HLOOKUP($A445,'Z-scores'!$C$2:$RO$15,11,FALSE)&lt;-3),"",'Total-corrected counts'!M445),"")</f>
        <v/>
      </c>
      <c r="N445" s="14" t="str">
        <f>IFERROR(IF(OR(HLOOKUP($A445,'Z-scores'!$C$2:$RO$15,12,FALSE)&gt;3,HLOOKUP($A445,'Z-scores'!$C$2:$RO$15,12,FALSE)&lt;-3),"",'Total-corrected counts'!N445),"")</f>
        <v/>
      </c>
      <c r="O445" s="14" t="str">
        <f>IFERROR(IF(OR(HLOOKUP($A445,'Z-scores'!$C$2:$RO$15,13,FALSE)&gt;3,HLOOKUP($A445,'Z-scores'!$C$2:$RO$15,13,FALSE)&lt;-3),"",'Total-corrected counts'!O445),"")</f>
        <v/>
      </c>
      <c r="P445" s="14" t="str">
        <f>IFERROR(IF(OR(HLOOKUP($A445,'Z-scores'!$C$2:$RO$15,14,FALSE)&gt;3,HLOOKUP($A445,'Z-scores'!$C$2:$RO$15,14,FALSE)&lt;-3),"",'Total-corrected counts'!P445),"")</f>
        <v/>
      </c>
      <c r="Q445">
        <f t="shared" si="24"/>
        <v>1</v>
      </c>
      <c r="R445">
        <f>SUMIFS(Tabel132[Cluster],Tabel132[ID],'Total-corrected counts Z&lt;3'!A445)</f>
        <v>0</v>
      </c>
      <c r="S445" t="str">
        <f t="shared" si="25"/>
        <v/>
      </c>
      <c r="T445" t="str">
        <f t="shared" si="26"/>
        <v/>
      </c>
      <c r="U445" t="str">
        <f t="shared" si="27"/>
        <v/>
      </c>
    </row>
    <row r="446" spans="1:21" x14ac:dyDescent="0.25">
      <c r="A446">
        <v>454</v>
      </c>
      <c r="B446" t="s">
        <v>770</v>
      </c>
      <c r="C446">
        <v>38600</v>
      </c>
      <c r="D446">
        <v>423</v>
      </c>
      <c r="E446" s="14" t="str">
        <f>IFERROR(IF(OR(HLOOKUP($A446,'Z-scores'!$C$2:$RO$15,3,FALSE)&gt;3,HLOOKUP($A446,'Z-scores'!$C$2:$RO$15,3,FALSE)&lt;-3),"",'Total-corrected counts'!E446),"")</f>
        <v/>
      </c>
      <c r="F446" s="14" t="str">
        <f>IFERROR(IF(OR(HLOOKUP($A446,'Z-scores'!$C$2:$RO$15,4,FALSE)&gt;3,HLOOKUP($A446,'Z-scores'!$C$2:$RO$15,4,FALSE)&lt;-3),"",'Total-corrected counts'!F446),"")</f>
        <v/>
      </c>
      <c r="G446" s="14" t="str">
        <f>IFERROR(IF(OR(HLOOKUP($A446,'Z-scores'!$C$2:$RO$15,5,FALSE)&gt;3,HLOOKUP($A446,'Z-scores'!$C$2:$RO$15,5,FALSE)&lt;-3),"",'Total-corrected counts'!G446),"")</f>
        <v/>
      </c>
      <c r="H446" s="14" t="str">
        <f>IFERROR(IF(OR(HLOOKUP($A446,'Z-scores'!$C$2:$RO$15,6,FALSE)&gt;3,HLOOKUP($A446,'Z-scores'!$C$2:$RO$15,6,FALSE)&lt;-3),"",'Total-corrected counts'!H446),"")</f>
        <v/>
      </c>
      <c r="I446" s="14" t="str">
        <f>IFERROR(IF(OR(HLOOKUP($A446,'Z-scores'!$C$2:$RO$15,7,FALSE)&gt;3,HLOOKUP($A446,'Z-scores'!$C$2:$RO$15,7,FALSE)&lt;-3),"",'Total-corrected counts'!I446),"")</f>
        <v/>
      </c>
      <c r="J446" s="14" t="str">
        <f>IFERROR(IF(OR(HLOOKUP($A446,'Z-scores'!$C$2:$RO$15,8,FALSE)&gt;3,HLOOKUP($A446,'Z-scores'!$C$2:$RO$15,8,FALSE)&lt;-3),"",'Total-corrected counts'!J446),"")</f>
        <v/>
      </c>
      <c r="K446" s="14" t="str">
        <f>IFERROR(IF(OR(HLOOKUP($A446,'Z-scores'!$C$2:$RO$15,9,FALSE)&gt;3,HLOOKUP($A446,'Z-scores'!$C$2:$RO$15,9,FALSE)&lt;-3),"",'Total-corrected counts'!K446),"")</f>
        <v/>
      </c>
      <c r="L446" s="14" t="str">
        <f>IFERROR(IF(OR(HLOOKUP($A446,'Z-scores'!$C$2:$RO$15,10,FALSE)&gt;3,HLOOKUP($A446,'Z-scores'!$C$2:$RO$15,10,FALSE)&lt;-3),"",'Total-corrected counts'!L446),"")</f>
        <v/>
      </c>
      <c r="M446" s="14" t="str">
        <f>IFERROR(IF(OR(HLOOKUP($A446,'Z-scores'!$C$2:$RO$15,11,FALSE)&gt;3,HLOOKUP($A446,'Z-scores'!$C$2:$RO$15,11,FALSE)&lt;-3),"",'Total-corrected counts'!M446),"")</f>
        <v/>
      </c>
      <c r="N446" s="14" t="str">
        <f>IFERROR(IF(OR(HLOOKUP($A446,'Z-scores'!$C$2:$RO$15,12,FALSE)&gt;3,HLOOKUP($A446,'Z-scores'!$C$2:$RO$15,12,FALSE)&lt;-3),"",'Total-corrected counts'!N446),"")</f>
        <v/>
      </c>
      <c r="O446" s="14" t="str">
        <f>IFERROR(IF(OR(HLOOKUP($A446,'Z-scores'!$C$2:$RO$15,13,FALSE)&gt;3,HLOOKUP($A446,'Z-scores'!$C$2:$RO$15,13,FALSE)&lt;-3),"",'Total-corrected counts'!O446),"")</f>
        <v/>
      </c>
      <c r="P446" s="14" t="str">
        <f>IFERROR(IF(OR(HLOOKUP($A446,'Z-scores'!$C$2:$RO$15,14,FALSE)&gt;3,HLOOKUP($A446,'Z-scores'!$C$2:$RO$15,14,FALSE)&lt;-3),"",'Total-corrected counts'!P446),"")</f>
        <v/>
      </c>
      <c r="Q446">
        <f t="shared" si="24"/>
        <v>1</v>
      </c>
      <c r="R446">
        <f>SUMIFS(Tabel132[Cluster],Tabel132[ID],'Total-corrected counts Z&lt;3'!A446)</f>
        <v>0</v>
      </c>
      <c r="S446" t="str">
        <f t="shared" si="25"/>
        <v/>
      </c>
      <c r="T446" t="str">
        <f t="shared" si="26"/>
        <v/>
      </c>
      <c r="U446" t="str">
        <f t="shared" si="27"/>
        <v/>
      </c>
    </row>
    <row r="447" spans="1:21" x14ac:dyDescent="0.25">
      <c r="A447">
        <v>455</v>
      </c>
      <c r="B447" t="s">
        <v>771</v>
      </c>
      <c r="C447">
        <v>76500</v>
      </c>
      <c r="D447">
        <v>63</v>
      </c>
      <c r="E447" s="14" t="str">
        <f>IFERROR(IF(OR(HLOOKUP($A447,'Z-scores'!$C$2:$RO$15,3,FALSE)&gt;3,HLOOKUP($A447,'Z-scores'!$C$2:$RO$15,3,FALSE)&lt;-3),"",'Total-corrected counts'!E447),"")</f>
        <v/>
      </c>
      <c r="F447" s="14" t="str">
        <f>IFERROR(IF(OR(HLOOKUP($A447,'Z-scores'!$C$2:$RO$15,4,FALSE)&gt;3,HLOOKUP($A447,'Z-scores'!$C$2:$RO$15,4,FALSE)&lt;-3),"",'Total-corrected counts'!F447),"")</f>
        <v/>
      </c>
      <c r="G447" s="14" t="str">
        <f>IFERROR(IF(OR(HLOOKUP($A447,'Z-scores'!$C$2:$RO$15,5,FALSE)&gt;3,HLOOKUP($A447,'Z-scores'!$C$2:$RO$15,5,FALSE)&lt;-3),"",'Total-corrected counts'!G447),"")</f>
        <v/>
      </c>
      <c r="H447" s="14" t="str">
        <f>IFERROR(IF(OR(HLOOKUP($A447,'Z-scores'!$C$2:$RO$15,6,FALSE)&gt;3,HLOOKUP($A447,'Z-scores'!$C$2:$RO$15,6,FALSE)&lt;-3),"",'Total-corrected counts'!H447),"")</f>
        <v/>
      </c>
      <c r="I447" s="14" t="str">
        <f>IFERROR(IF(OR(HLOOKUP($A447,'Z-scores'!$C$2:$RO$15,7,FALSE)&gt;3,HLOOKUP($A447,'Z-scores'!$C$2:$RO$15,7,FALSE)&lt;-3),"",'Total-corrected counts'!I447),"")</f>
        <v/>
      </c>
      <c r="J447" s="14" t="str">
        <f>IFERROR(IF(OR(HLOOKUP($A447,'Z-scores'!$C$2:$RO$15,8,FALSE)&gt;3,HLOOKUP($A447,'Z-scores'!$C$2:$RO$15,8,FALSE)&lt;-3),"",'Total-corrected counts'!J447),"")</f>
        <v/>
      </c>
      <c r="K447" s="14" t="str">
        <f>IFERROR(IF(OR(HLOOKUP($A447,'Z-scores'!$C$2:$RO$15,9,FALSE)&gt;3,HLOOKUP($A447,'Z-scores'!$C$2:$RO$15,9,FALSE)&lt;-3),"",'Total-corrected counts'!K447),"")</f>
        <v/>
      </c>
      <c r="L447" s="14" t="str">
        <f>IFERROR(IF(OR(HLOOKUP($A447,'Z-scores'!$C$2:$RO$15,10,FALSE)&gt;3,HLOOKUP($A447,'Z-scores'!$C$2:$RO$15,10,FALSE)&lt;-3),"",'Total-corrected counts'!L447),"")</f>
        <v/>
      </c>
      <c r="M447" s="14" t="str">
        <f>IFERROR(IF(OR(HLOOKUP($A447,'Z-scores'!$C$2:$RO$15,11,FALSE)&gt;3,HLOOKUP($A447,'Z-scores'!$C$2:$RO$15,11,FALSE)&lt;-3),"",'Total-corrected counts'!M447),"")</f>
        <v/>
      </c>
      <c r="N447" s="14" t="str">
        <f>IFERROR(IF(OR(HLOOKUP($A447,'Z-scores'!$C$2:$RO$15,12,FALSE)&gt;3,HLOOKUP($A447,'Z-scores'!$C$2:$RO$15,12,FALSE)&lt;-3),"",'Total-corrected counts'!N447),"")</f>
        <v/>
      </c>
      <c r="O447" s="14" t="str">
        <f>IFERROR(IF(OR(HLOOKUP($A447,'Z-scores'!$C$2:$RO$15,13,FALSE)&gt;3,HLOOKUP($A447,'Z-scores'!$C$2:$RO$15,13,FALSE)&lt;-3),"",'Total-corrected counts'!O447),"")</f>
        <v/>
      </c>
      <c r="P447" s="14" t="str">
        <f>IFERROR(IF(OR(HLOOKUP($A447,'Z-scores'!$C$2:$RO$15,14,FALSE)&gt;3,HLOOKUP($A447,'Z-scores'!$C$2:$RO$15,14,FALSE)&lt;-3),"",'Total-corrected counts'!P447),"")</f>
        <v/>
      </c>
      <c r="Q447">
        <f t="shared" si="24"/>
        <v>1</v>
      </c>
      <c r="R447">
        <f>SUMIFS(Tabel132[Cluster],Tabel132[ID],'Total-corrected counts Z&lt;3'!A447)</f>
        <v>84</v>
      </c>
      <c r="S447" t="str">
        <f t="shared" si="25"/>
        <v/>
      </c>
      <c r="T447" t="str">
        <f t="shared" si="26"/>
        <v/>
      </c>
      <c r="U447" t="str">
        <f t="shared" si="27"/>
        <v/>
      </c>
    </row>
    <row r="448" spans="1:21" x14ac:dyDescent="0.25">
      <c r="A448">
        <v>456</v>
      </c>
      <c r="B448" t="s">
        <v>184</v>
      </c>
      <c r="C448">
        <v>12600</v>
      </c>
      <c r="D448">
        <v>1027</v>
      </c>
      <c r="E448" s="14">
        <f>IFERROR(IF(OR(HLOOKUP($A448,'Z-scores'!$C$2:$RO$15,3,FALSE)&gt;3,HLOOKUP($A448,'Z-scores'!$C$2:$RO$15,3,FALSE)&lt;-3),"",'Total-corrected counts'!E448),"")</f>
        <v>4.6481685054046575E-2</v>
      </c>
      <c r="F448" s="14">
        <f>IFERROR(IF(OR(HLOOKUP($A448,'Z-scores'!$C$2:$RO$15,4,FALSE)&gt;3,HLOOKUP($A448,'Z-scores'!$C$2:$RO$15,4,FALSE)&lt;-3),"",'Total-corrected counts'!F448),"")</f>
        <v>0.18136439035755292</v>
      </c>
      <c r="G448" s="14">
        <f>IFERROR(IF(OR(HLOOKUP($A448,'Z-scores'!$C$2:$RO$15,5,FALSE)&gt;3,HLOOKUP($A448,'Z-scores'!$C$2:$RO$15,5,FALSE)&lt;-3),"",'Total-corrected counts'!G448),"")</f>
        <v>3.5714604594683882E-2</v>
      </c>
      <c r="H448" s="14">
        <f>IFERROR(IF(OR(HLOOKUP($A448,'Z-scores'!$C$2:$RO$15,6,FALSE)&gt;3,HLOOKUP($A448,'Z-scores'!$C$2:$RO$15,6,FALSE)&lt;-3),"",'Total-corrected counts'!H448),"")</f>
        <v>2.2889633056292474E-2</v>
      </c>
      <c r="I448" s="14">
        <f>IFERROR(IF(OR(HLOOKUP($A448,'Z-scores'!$C$2:$RO$15,7,FALSE)&gt;3,HLOOKUP($A448,'Z-scores'!$C$2:$RO$15,7,FALSE)&lt;-3),"",'Total-corrected counts'!I448),"")</f>
        <v>4.9311913881673594E-2</v>
      </c>
      <c r="J448" s="14">
        <f>IFERROR(IF(OR(HLOOKUP($A448,'Z-scores'!$C$2:$RO$15,8,FALSE)&gt;3,HLOOKUP($A448,'Z-scores'!$C$2:$RO$15,8,FALSE)&lt;-3),"",'Total-corrected counts'!J448),"")</f>
        <v>8.6898337634801037E-2</v>
      </c>
      <c r="K448" s="14">
        <f>IFERROR(IF(OR(HLOOKUP($A448,'Z-scores'!$C$2:$RO$15,9,FALSE)&gt;3,HLOOKUP($A448,'Z-scores'!$C$2:$RO$15,9,FALSE)&lt;-3),"",'Total-corrected counts'!K448),"")</f>
        <v>5.6503479908068845E-2</v>
      </c>
      <c r="L448" s="14">
        <f>IFERROR(IF(OR(HLOOKUP($A448,'Z-scores'!$C$2:$RO$15,10,FALSE)&gt;3,HLOOKUP($A448,'Z-scores'!$C$2:$RO$15,10,FALSE)&lt;-3),"",'Total-corrected counts'!L448),"")</f>
        <v>0.10077699059750678</v>
      </c>
      <c r="M448" s="14">
        <f>IFERROR(IF(OR(HLOOKUP($A448,'Z-scores'!$C$2:$RO$15,11,FALSE)&gt;3,HLOOKUP($A448,'Z-scores'!$C$2:$RO$15,11,FALSE)&lt;-3),"",'Total-corrected counts'!M448),"")</f>
        <v>6.1332259337325383E-2</v>
      </c>
      <c r="N448" s="14">
        <f>IFERROR(IF(OR(HLOOKUP($A448,'Z-scores'!$C$2:$RO$15,12,FALSE)&gt;3,HLOOKUP($A448,'Z-scores'!$C$2:$RO$15,12,FALSE)&lt;-3),"",'Total-corrected counts'!N448),"")</f>
        <v>3.4150381203630183E-2</v>
      </c>
      <c r="O448" s="14">
        <f>IFERROR(IF(OR(HLOOKUP($A448,'Z-scores'!$C$2:$RO$15,13,FALSE)&gt;3,HLOOKUP($A448,'Z-scores'!$C$2:$RO$15,13,FALSE)&lt;-3),"",'Total-corrected counts'!O448),"")</f>
        <v>2.813796984547565E-2</v>
      </c>
      <c r="P448" s="14">
        <f>IFERROR(IF(OR(HLOOKUP($A448,'Z-scores'!$C$2:$RO$15,14,FALSE)&gt;3,HLOOKUP($A448,'Z-scores'!$C$2:$RO$15,14,FALSE)&lt;-3),"",'Total-corrected counts'!P448),"")</f>
        <v>6.3798876775203739E-2</v>
      </c>
      <c r="Q448">
        <f t="shared" si="24"/>
        <v>1</v>
      </c>
      <c r="R448">
        <f>SUMIFS(Tabel132[Cluster],Tabel132[ID],'Total-corrected counts Z&lt;3'!A448)</f>
        <v>15</v>
      </c>
      <c r="S448">
        <f t="shared" si="25"/>
        <v>0.69242585538259083</v>
      </c>
      <c r="T448">
        <f t="shared" si="26"/>
        <v>6.8452006355302769E-2</v>
      </c>
      <c r="U448">
        <f t="shared" si="27"/>
        <v>5.763929555182834E-2</v>
      </c>
    </row>
    <row r="449" spans="1:21" x14ac:dyDescent="0.25">
      <c r="A449">
        <v>457</v>
      </c>
      <c r="B449" t="s">
        <v>772</v>
      </c>
      <c r="C449">
        <v>13900</v>
      </c>
      <c r="D449">
        <v>669</v>
      </c>
      <c r="E449" s="14" t="str">
        <f>IFERROR(IF(OR(HLOOKUP($A449,'Z-scores'!$C$2:$RO$15,3,FALSE)&gt;3,HLOOKUP($A449,'Z-scores'!$C$2:$RO$15,3,FALSE)&lt;-3),"",'Total-corrected counts'!E449),"")</f>
        <v/>
      </c>
      <c r="F449" s="14" t="str">
        <f>IFERROR(IF(OR(HLOOKUP($A449,'Z-scores'!$C$2:$RO$15,4,FALSE)&gt;3,HLOOKUP($A449,'Z-scores'!$C$2:$RO$15,4,FALSE)&lt;-3),"",'Total-corrected counts'!F449),"")</f>
        <v/>
      </c>
      <c r="G449" s="14" t="str">
        <f>IFERROR(IF(OR(HLOOKUP($A449,'Z-scores'!$C$2:$RO$15,5,FALSE)&gt;3,HLOOKUP($A449,'Z-scores'!$C$2:$RO$15,5,FALSE)&lt;-3),"",'Total-corrected counts'!G449),"")</f>
        <v/>
      </c>
      <c r="H449" s="14" t="str">
        <f>IFERROR(IF(OR(HLOOKUP($A449,'Z-scores'!$C$2:$RO$15,6,FALSE)&gt;3,HLOOKUP($A449,'Z-scores'!$C$2:$RO$15,6,FALSE)&lt;-3),"",'Total-corrected counts'!H449),"")</f>
        <v/>
      </c>
      <c r="I449" s="14" t="str">
        <f>IFERROR(IF(OR(HLOOKUP($A449,'Z-scores'!$C$2:$RO$15,7,FALSE)&gt;3,HLOOKUP($A449,'Z-scores'!$C$2:$RO$15,7,FALSE)&lt;-3),"",'Total-corrected counts'!I449),"")</f>
        <v/>
      </c>
      <c r="J449" s="14" t="str">
        <f>IFERROR(IF(OR(HLOOKUP($A449,'Z-scores'!$C$2:$RO$15,8,FALSE)&gt;3,HLOOKUP($A449,'Z-scores'!$C$2:$RO$15,8,FALSE)&lt;-3),"",'Total-corrected counts'!J449),"")</f>
        <v/>
      </c>
      <c r="K449" s="14" t="str">
        <f>IFERROR(IF(OR(HLOOKUP($A449,'Z-scores'!$C$2:$RO$15,9,FALSE)&gt;3,HLOOKUP($A449,'Z-scores'!$C$2:$RO$15,9,FALSE)&lt;-3),"",'Total-corrected counts'!K449),"")</f>
        <v/>
      </c>
      <c r="L449" s="14" t="str">
        <f>IFERROR(IF(OR(HLOOKUP($A449,'Z-scores'!$C$2:$RO$15,10,FALSE)&gt;3,HLOOKUP($A449,'Z-scores'!$C$2:$RO$15,10,FALSE)&lt;-3),"",'Total-corrected counts'!L449),"")</f>
        <v/>
      </c>
      <c r="M449" s="14" t="str">
        <f>IFERROR(IF(OR(HLOOKUP($A449,'Z-scores'!$C$2:$RO$15,11,FALSE)&gt;3,HLOOKUP($A449,'Z-scores'!$C$2:$RO$15,11,FALSE)&lt;-3),"",'Total-corrected counts'!M449),"")</f>
        <v/>
      </c>
      <c r="N449" s="14" t="str">
        <f>IFERROR(IF(OR(HLOOKUP($A449,'Z-scores'!$C$2:$RO$15,12,FALSE)&gt;3,HLOOKUP($A449,'Z-scores'!$C$2:$RO$15,12,FALSE)&lt;-3),"",'Total-corrected counts'!N449),"")</f>
        <v/>
      </c>
      <c r="O449" s="14" t="str">
        <f>IFERROR(IF(OR(HLOOKUP($A449,'Z-scores'!$C$2:$RO$15,13,FALSE)&gt;3,HLOOKUP($A449,'Z-scores'!$C$2:$RO$15,13,FALSE)&lt;-3),"",'Total-corrected counts'!O449),"")</f>
        <v/>
      </c>
      <c r="P449" s="14" t="str">
        <f>IFERROR(IF(OR(HLOOKUP($A449,'Z-scores'!$C$2:$RO$15,14,FALSE)&gt;3,HLOOKUP($A449,'Z-scores'!$C$2:$RO$15,14,FALSE)&lt;-3),"",'Total-corrected counts'!P449),"")</f>
        <v/>
      </c>
      <c r="Q449">
        <f t="shared" si="24"/>
        <v>1</v>
      </c>
      <c r="R449">
        <f>SUMIFS(Tabel132[Cluster],Tabel132[ID],'Total-corrected counts Z&lt;3'!A449)</f>
        <v>0</v>
      </c>
      <c r="S449" t="str">
        <f t="shared" si="25"/>
        <v/>
      </c>
      <c r="T449" t="str">
        <f t="shared" si="26"/>
        <v/>
      </c>
      <c r="U449" t="str">
        <f t="shared" si="27"/>
        <v/>
      </c>
    </row>
    <row r="450" spans="1:21" x14ac:dyDescent="0.25">
      <c r="A450">
        <v>458</v>
      </c>
      <c r="B450" t="s">
        <v>773</v>
      </c>
      <c r="C450">
        <v>49000</v>
      </c>
      <c r="D450">
        <v>754</v>
      </c>
      <c r="E450" s="14" t="str">
        <f>IFERROR(IF(OR(HLOOKUP($A450,'Z-scores'!$C$2:$RO$15,3,FALSE)&gt;3,HLOOKUP($A450,'Z-scores'!$C$2:$RO$15,3,FALSE)&lt;-3),"",'Total-corrected counts'!E450),"")</f>
        <v/>
      </c>
      <c r="F450" s="14" t="str">
        <f>IFERROR(IF(OR(HLOOKUP($A450,'Z-scores'!$C$2:$RO$15,4,FALSE)&gt;3,HLOOKUP($A450,'Z-scores'!$C$2:$RO$15,4,FALSE)&lt;-3),"",'Total-corrected counts'!F450),"")</f>
        <v/>
      </c>
      <c r="G450" s="14" t="str">
        <f>IFERROR(IF(OR(HLOOKUP($A450,'Z-scores'!$C$2:$RO$15,5,FALSE)&gt;3,HLOOKUP($A450,'Z-scores'!$C$2:$RO$15,5,FALSE)&lt;-3),"",'Total-corrected counts'!G450),"")</f>
        <v/>
      </c>
      <c r="H450" s="14" t="str">
        <f>IFERROR(IF(OR(HLOOKUP($A450,'Z-scores'!$C$2:$RO$15,6,FALSE)&gt;3,HLOOKUP($A450,'Z-scores'!$C$2:$RO$15,6,FALSE)&lt;-3),"",'Total-corrected counts'!H450),"")</f>
        <v/>
      </c>
      <c r="I450" s="14" t="str">
        <f>IFERROR(IF(OR(HLOOKUP($A450,'Z-scores'!$C$2:$RO$15,7,FALSE)&gt;3,HLOOKUP($A450,'Z-scores'!$C$2:$RO$15,7,FALSE)&lt;-3),"",'Total-corrected counts'!I450),"")</f>
        <v/>
      </c>
      <c r="J450" s="14" t="str">
        <f>IFERROR(IF(OR(HLOOKUP($A450,'Z-scores'!$C$2:$RO$15,8,FALSE)&gt;3,HLOOKUP($A450,'Z-scores'!$C$2:$RO$15,8,FALSE)&lt;-3),"",'Total-corrected counts'!J450),"")</f>
        <v/>
      </c>
      <c r="K450" s="14" t="str">
        <f>IFERROR(IF(OR(HLOOKUP($A450,'Z-scores'!$C$2:$RO$15,9,FALSE)&gt;3,HLOOKUP($A450,'Z-scores'!$C$2:$RO$15,9,FALSE)&lt;-3),"",'Total-corrected counts'!K450),"")</f>
        <v/>
      </c>
      <c r="L450" s="14" t="str">
        <f>IFERROR(IF(OR(HLOOKUP($A450,'Z-scores'!$C$2:$RO$15,10,FALSE)&gt;3,HLOOKUP($A450,'Z-scores'!$C$2:$RO$15,10,FALSE)&lt;-3),"",'Total-corrected counts'!L450),"")</f>
        <v/>
      </c>
      <c r="M450" s="14" t="str">
        <f>IFERROR(IF(OR(HLOOKUP($A450,'Z-scores'!$C$2:$RO$15,11,FALSE)&gt;3,HLOOKUP($A450,'Z-scores'!$C$2:$RO$15,11,FALSE)&lt;-3),"",'Total-corrected counts'!M450),"")</f>
        <v/>
      </c>
      <c r="N450" s="14" t="str">
        <f>IFERROR(IF(OR(HLOOKUP($A450,'Z-scores'!$C$2:$RO$15,12,FALSE)&gt;3,HLOOKUP($A450,'Z-scores'!$C$2:$RO$15,12,FALSE)&lt;-3),"",'Total-corrected counts'!N450),"")</f>
        <v/>
      </c>
      <c r="O450" s="14" t="str">
        <f>IFERROR(IF(OR(HLOOKUP($A450,'Z-scores'!$C$2:$RO$15,13,FALSE)&gt;3,HLOOKUP($A450,'Z-scores'!$C$2:$RO$15,13,FALSE)&lt;-3),"",'Total-corrected counts'!O450),"")</f>
        <v/>
      </c>
      <c r="P450" s="14" t="str">
        <f>IFERROR(IF(OR(HLOOKUP($A450,'Z-scores'!$C$2:$RO$15,14,FALSE)&gt;3,HLOOKUP($A450,'Z-scores'!$C$2:$RO$15,14,FALSE)&lt;-3),"",'Total-corrected counts'!P450),"")</f>
        <v/>
      </c>
      <c r="Q450">
        <f t="shared" si="24"/>
        <v>1</v>
      </c>
      <c r="R450">
        <f>SUMIFS(Tabel132[Cluster],Tabel132[ID],'Total-corrected counts Z&lt;3'!A450)</f>
        <v>64</v>
      </c>
      <c r="S450" t="str">
        <f t="shared" si="25"/>
        <v/>
      </c>
      <c r="T450" t="str">
        <f t="shared" si="26"/>
        <v/>
      </c>
      <c r="U450" t="str">
        <f t="shared" si="27"/>
        <v/>
      </c>
    </row>
    <row r="451" spans="1:21" x14ac:dyDescent="0.25">
      <c r="A451">
        <v>459</v>
      </c>
      <c r="B451" t="s">
        <v>774</v>
      </c>
      <c r="C451">
        <v>98100</v>
      </c>
      <c r="D451">
        <v>21</v>
      </c>
      <c r="E451" s="14" t="str">
        <f>IFERROR(IF(OR(HLOOKUP($A451,'Z-scores'!$C$2:$RO$15,3,FALSE)&gt;3,HLOOKUP($A451,'Z-scores'!$C$2:$RO$15,3,FALSE)&lt;-3),"",'Total-corrected counts'!E451),"")</f>
        <v/>
      </c>
      <c r="F451" s="14" t="str">
        <f>IFERROR(IF(OR(HLOOKUP($A451,'Z-scores'!$C$2:$RO$15,4,FALSE)&gt;3,HLOOKUP($A451,'Z-scores'!$C$2:$RO$15,4,FALSE)&lt;-3),"",'Total-corrected counts'!F451),"")</f>
        <v/>
      </c>
      <c r="G451" s="14" t="str">
        <f>IFERROR(IF(OR(HLOOKUP($A451,'Z-scores'!$C$2:$RO$15,5,FALSE)&gt;3,HLOOKUP($A451,'Z-scores'!$C$2:$RO$15,5,FALSE)&lt;-3),"",'Total-corrected counts'!G451),"")</f>
        <v/>
      </c>
      <c r="H451" s="14" t="str">
        <f>IFERROR(IF(OR(HLOOKUP($A451,'Z-scores'!$C$2:$RO$15,6,FALSE)&gt;3,HLOOKUP($A451,'Z-scores'!$C$2:$RO$15,6,FALSE)&lt;-3),"",'Total-corrected counts'!H451),"")</f>
        <v/>
      </c>
      <c r="I451" s="14" t="str">
        <f>IFERROR(IF(OR(HLOOKUP($A451,'Z-scores'!$C$2:$RO$15,7,FALSE)&gt;3,HLOOKUP($A451,'Z-scores'!$C$2:$RO$15,7,FALSE)&lt;-3),"",'Total-corrected counts'!I451),"")</f>
        <v/>
      </c>
      <c r="J451" s="14" t="str">
        <f>IFERROR(IF(OR(HLOOKUP($A451,'Z-scores'!$C$2:$RO$15,8,FALSE)&gt;3,HLOOKUP($A451,'Z-scores'!$C$2:$RO$15,8,FALSE)&lt;-3),"",'Total-corrected counts'!J451),"")</f>
        <v/>
      </c>
      <c r="K451" s="14" t="str">
        <f>IFERROR(IF(OR(HLOOKUP($A451,'Z-scores'!$C$2:$RO$15,9,FALSE)&gt;3,HLOOKUP($A451,'Z-scores'!$C$2:$RO$15,9,FALSE)&lt;-3),"",'Total-corrected counts'!K451),"")</f>
        <v/>
      </c>
      <c r="L451" s="14" t="str">
        <f>IFERROR(IF(OR(HLOOKUP($A451,'Z-scores'!$C$2:$RO$15,10,FALSE)&gt;3,HLOOKUP($A451,'Z-scores'!$C$2:$RO$15,10,FALSE)&lt;-3),"",'Total-corrected counts'!L451),"")</f>
        <v/>
      </c>
      <c r="M451" s="14" t="str">
        <f>IFERROR(IF(OR(HLOOKUP($A451,'Z-scores'!$C$2:$RO$15,11,FALSE)&gt;3,HLOOKUP($A451,'Z-scores'!$C$2:$RO$15,11,FALSE)&lt;-3),"",'Total-corrected counts'!M451),"")</f>
        <v/>
      </c>
      <c r="N451" s="14" t="str">
        <f>IFERROR(IF(OR(HLOOKUP($A451,'Z-scores'!$C$2:$RO$15,12,FALSE)&gt;3,HLOOKUP($A451,'Z-scores'!$C$2:$RO$15,12,FALSE)&lt;-3),"",'Total-corrected counts'!N451),"")</f>
        <v/>
      </c>
      <c r="O451" s="14" t="str">
        <f>IFERROR(IF(OR(HLOOKUP($A451,'Z-scores'!$C$2:$RO$15,13,FALSE)&gt;3,HLOOKUP($A451,'Z-scores'!$C$2:$RO$15,13,FALSE)&lt;-3),"",'Total-corrected counts'!O451),"")</f>
        <v/>
      </c>
      <c r="P451" s="14" t="str">
        <f>IFERROR(IF(OR(HLOOKUP($A451,'Z-scores'!$C$2:$RO$15,14,FALSE)&gt;3,HLOOKUP($A451,'Z-scores'!$C$2:$RO$15,14,FALSE)&lt;-3),"",'Total-corrected counts'!P451),"")</f>
        <v/>
      </c>
      <c r="Q451">
        <f t="shared" ref="Q451:Q514" si="28">IF(AND(T451=0,U451=0),0,1)</f>
        <v>1</v>
      </c>
      <c r="R451">
        <f>SUMIFS(Tabel132[Cluster],Tabel132[ID],'Total-corrected counts Z&lt;3'!A451)</f>
        <v>0</v>
      </c>
      <c r="S451" t="str">
        <f t="shared" ref="S451:S514" si="29">IFERROR(_xlfn.T.TEST(E451:K451,L451:P451,2,2),"")</f>
        <v/>
      </c>
      <c r="T451" t="str">
        <f t="shared" si="26"/>
        <v/>
      </c>
      <c r="U451" t="str">
        <f t="shared" si="27"/>
        <v/>
      </c>
    </row>
    <row r="452" spans="1:21" x14ac:dyDescent="0.25">
      <c r="A452">
        <v>460</v>
      </c>
      <c r="B452" t="s">
        <v>185</v>
      </c>
      <c r="C452">
        <v>79800</v>
      </c>
      <c r="D452">
        <v>339</v>
      </c>
      <c r="E452" s="14">
        <f>IFERROR(IF(OR(HLOOKUP($A452,'Z-scores'!$C$2:$RO$15,3,FALSE)&gt;3,HLOOKUP($A452,'Z-scores'!$C$2:$RO$15,3,FALSE)&lt;-3),"",'Total-corrected counts'!E452),"")</f>
        <v>0</v>
      </c>
      <c r="F452" s="14">
        <f>IFERROR(IF(OR(HLOOKUP($A452,'Z-scores'!$C$2:$RO$15,4,FALSE)&gt;3,HLOOKUP($A452,'Z-scores'!$C$2:$RO$15,4,FALSE)&lt;-3),"",'Total-corrected counts'!F452),"")</f>
        <v>0</v>
      </c>
      <c r="G452" s="14">
        <f>IFERROR(IF(OR(HLOOKUP($A452,'Z-scores'!$C$2:$RO$15,5,FALSE)&gt;3,HLOOKUP($A452,'Z-scores'!$C$2:$RO$15,5,FALSE)&lt;-3),"",'Total-corrected counts'!G452),"")</f>
        <v>0</v>
      </c>
      <c r="H452" s="14">
        <f>IFERROR(IF(OR(HLOOKUP($A452,'Z-scores'!$C$2:$RO$15,6,FALSE)&gt;3,HLOOKUP($A452,'Z-scores'!$C$2:$RO$15,6,FALSE)&lt;-3),"",'Total-corrected counts'!H452),"")</f>
        <v>0</v>
      </c>
      <c r="I452" s="14">
        <f>IFERROR(IF(OR(HLOOKUP($A452,'Z-scores'!$C$2:$RO$15,7,FALSE)&gt;3,HLOOKUP($A452,'Z-scores'!$C$2:$RO$15,7,FALSE)&lt;-3),"",'Total-corrected counts'!I452),"")</f>
        <v>0</v>
      </c>
      <c r="J452" s="14">
        <f>IFERROR(IF(OR(HLOOKUP($A452,'Z-scores'!$C$2:$RO$15,8,FALSE)&gt;3,HLOOKUP($A452,'Z-scores'!$C$2:$RO$15,8,FALSE)&lt;-3),"",'Total-corrected counts'!J452),"")</f>
        <v>0</v>
      </c>
      <c r="K452" s="14">
        <f>IFERROR(IF(OR(HLOOKUP($A452,'Z-scores'!$C$2:$RO$15,9,FALSE)&gt;3,HLOOKUP($A452,'Z-scores'!$C$2:$RO$15,9,FALSE)&lt;-3),"",'Total-corrected counts'!K452),"")</f>
        <v>0.57916066905770558</v>
      </c>
      <c r="L452" s="14">
        <f>IFERROR(IF(OR(HLOOKUP($A452,'Z-scores'!$C$2:$RO$15,10,FALSE)&gt;3,HLOOKUP($A452,'Z-scores'!$C$2:$RO$15,10,FALSE)&lt;-3),"",'Total-corrected counts'!L452),"")</f>
        <v>0</v>
      </c>
      <c r="M452" s="14">
        <f>IFERROR(IF(OR(HLOOKUP($A452,'Z-scores'!$C$2:$RO$15,11,FALSE)&gt;3,HLOOKUP($A452,'Z-scores'!$C$2:$RO$15,11,FALSE)&lt;-3),"",'Total-corrected counts'!M452),"")</f>
        <v>0</v>
      </c>
      <c r="N452" s="14">
        <f>IFERROR(IF(OR(HLOOKUP($A452,'Z-scores'!$C$2:$RO$15,12,FALSE)&gt;3,HLOOKUP($A452,'Z-scores'!$C$2:$RO$15,12,FALSE)&lt;-3),"",'Total-corrected counts'!N452),"")</f>
        <v>5.1225571805445277E-2</v>
      </c>
      <c r="O452" s="14">
        <f>IFERROR(IF(OR(HLOOKUP($A452,'Z-scores'!$C$2:$RO$15,13,FALSE)&gt;3,HLOOKUP($A452,'Z-scores'!$C$2:$RO$15,13,FALSE)&lt;-3),"",'Total-corrected counts'!O452),"")</f>
        <v>0.69406992285506608</v>
      </c>
      <c r="P452" s="14">
        <f>IFERROR(IF(OR(HLOOKUP($A452,'Z-scores'!$C$2:$RO$15,14,FALSE)&gt;3,HLOOKUP($A452,'Z-scores'!$C$2:$RO$15,14,FALSE)&lt;-3),"",'Total-corrected counts'!P452),"")</f>
        <v>0.61976051724483638</v>
      </c>
      <c r="Q452">
        <f t="shared" si="28"/>
        <v>1</v>
      </c>
      <c r="R452">
        <f>SUMIFS(Tabel132[Cluster],Tabel132[ID],'Total-corrected counts Z&lt;3'!A452)</f>
        <v>86</v>
      </c>
      <c r="S452">
        <f t="shared" si="29"/>
        <v>0.27257678186307555</v>
      </c>
      <c r="T452">
        <f t="shared" ref="T452:T515" si="30">IFERROR(AVERAGE(E452:K452),"")</f>
        <v>8.2737238436815089E-2</v>
      </c>
      <c r="U452">
        <f t="shared" ref="U452:U515" si="31">IFERROR(AVERAGE(L452:P452),"")</f>
        <v>0.27301120238106957</v>
      </c>
    </row>
    <row r="453" spans="1:21" x14ac:dyDescent="0.25">
      <c r="A453">
        <v>461</v>
      </c>
      <c r="B453" t="s">
        <v>186</v>
      </c>
      <c r="C453">
        <v>7600</v>
      </c>
      <c r="D453">
        <v>361</v>
      </c>
      <c r="E453" s="14">
        <f>IFERROR(IF(OR(HLOOKUP($A453,'Z-scores'!$C$2:$RO$15,3,FALSE)&gt;3,HLOOKUP($A453,'Z-scores'!$C$2:$RO$15,3,FALSE)&lt;-3),"",'Total-corrected counts'!E453),"")</f>
        <v>2.3240842527023289</v>
      </c>
      <c r="F453" s="14">
        <f>IFERROR(IF(OR(HLOOKUP($A453,'Z-scores'!$C$2:$RO$15,4,FALSE)&gt;3,HLOOKUP($A453,'Z-scores'!$C$2:$RO$15,4,FALSE)&lt;-3),"",'Total-corrected counts'!F453),"")</f>
        <v>0.85101752398544062</v>
      </c>
      <c r="G453" s="14">
        <f>IFERROR(IF(OR(HLOOKUP($A453,'Z-scores'!$C$2:$RO$15,5,FALSE)&gt;3,HLOOKUP($A453,'Z-scores'!$C$2:$RO$15,5,FALSE)&lt;-3),"",'Total-corrected counts'!G453),"")</f>
        <v>1.2500111608139359</v>
      </c>
      <c r="H453" s="14">
        <f>IFERROR(IF(OR(HLOOKUP($A453,'Z-scores'!$C$2:$RO$15,6,FALSE)&gt;3,HLOOKUP($A453,'Z-scores'!$C$2:$RO$15,6,FALSE)&lt;-3),"",'Total-corrected counts'!H453),"")</f>
        <v>0.55698107103645023</v>
      </c>
      <c r="I453" s="14">
        <f>IFERROR(IF(OR(HLOOKUP($A453,'Z-scores'!$C$2:$RO$15,7,FALSE)&gt;3,HLOOKUP($A453,'Z-scores'!$C$2:$RO$15,7,FALSE)&lt;-3),"",'Total-corrected counts'!I453),"")</f>
        <v>1.7135890073881574</v>
      </c>
      <c r="J453" s="14">
        <f>IFERROR(IF(OR(HLOOKUP($A453,'Z-scores'!$C$2:$RO$15,8,FALSE)&gt;3,HLOOKUP($A453,'Z-scores'!$C$2:$RO$15,8,FALSE)&lt;-3),"",'Total-corrected counts'!J453),"")</f>
        <v>4.6490610634618559</v>
      </c>
      <c r="K453" s="14">
        <f>IFERROR(IF(OR(HLOOKUP($A453,'Z-scores'!$C$2:$RO$15,9,FALSE)&gt;3,HLOOKUP($A453,'Z-scores'!$C$2:$RO$15,9,FALSE)&lt;-3),"",'Total-corrected counts'!K453),"")</f>
        <v>1.4267128676787382</v>
      </c>
      <c r="L453" s="14">
        <f>IFERROR(IF(OR(HLOOKUP($A453,'Z-scores'!$C$2:$RO$15,10,FALSE)&gt;3,HLOOKUP($A453,'Z-scores'!$C$2:$RO$15,10,FALSE)&lt;-3),"",'Total-corrected counts'!L453),"")</f>
        <v>8.0621592478005419E-2</v>
      </c>
      <c r="M453" s="14">
        <f>IFERROR(IF(OR(HLOOKUP($A453,'Z-scores'!$C$2:$RO$15,11,FALSE)&gt;3,HLOOKUP($A453,'Z-scores'!$C$2:$RO$15,11,FALSE)&lt;-3),"",'Total-corrected counts'!M453),"")</f>
        <v>2.39195811415569</v>
      </c>
      <c r="N453" s="14">
        <f>IFERROR(IF(OR(HLOOKUP($A453,'Z-scores'!$C$2:$RO$15,12,FALSE)&gt;3,HLOOKUP($A453,'Z-scores'!$C$2:$RO$15,12,FALSE)&lt;-3),"",'Total-corrected counts'!N453),"")</f>
        <v>1.9294965380051055</v>
      </c>
      <c r="O453" s="14">
        <f>IFERROR(IF(OR(HLOOKUP($A453,'Z-scores'!$C$2:$RO$15,13,FALSE)&gt;3,HLOOKUP($A453,'Z-scores'!$C$2:$RO$15,13,FALSE)&lt;-3),"",'Total-corrected counts'!O453),"")</f>
        <v>1.7164161605740145</v>
      </c>
      <c r="P453" s="14">
        <f>IFERROR(IF(OR(HLOOKUP($A453,'Z-scores'!$C$2:$RO$15,14,FALSE)&gt;3,HLOOKUP($A453,'Z-scores'!$C$2:$RO$15,14,FALSE)&lt;-3),"",'Total-corrected counts'!P453),"")</f>
        <v>1.2668634102504743</v>
      </c>
      <c r="Q453">
        <f t="shared" si="28"/>
        <v>1</v>
      </c>
      <c r="R453">
        <f>SUMIFS(Tabel132[Cluster],Tabel132[ID],'Total-corrected counts Z&lt;3'!A453)</f>
        <v>10</v>
      </c>
      <c r="S453">
        <f t="shared" si="29"/>
        <v>0.63138829798597929</v>
      </c>
      <c r="T453">
        <f t="shared" si="30"/>
        <v>1.8244938495809866</v>
      </c>
      <c r="U453">
        <f t="shared" si="31"/>
        <v>1.4770711630926578</v>
      </c>
    </row>
    <row r="454" spans="1:21" x14ac:dyDescent="0.25">
      <c r="A454">
        <v>462</v>
      </c>
      <c r="B454" t="s">
        <v>775</v>
      </c>
      <c r="C454">
        <v>87900</v>
      </c>
      <c r="D454">
        <v>987</v>
      </c>
      <c r="E454" s="14" t="str">
        <f>IFERROR(IF(OR(HLOOKUP($A454,'Z-scores'!$C$2:$RO$15,3,FALSE)&gt;3,HLOOKUP($A454,'Z-scores'!$C$2:$RO$15,3,FALSE)&lt;-3),"",'Total-corrected counts'!E454),"")</f>
        <v/>
      </c>
      <c r="F454" s="14" t="str">
        <f>IFERROR(IF(OR(HLOOKUP($A454,'Z-scores'!$C$2:$RO$15,4,FALSE)&gt;3,HLOOKUP($A454,'Z-scores'!$C$2:$RO$15,4,FALSE)&lt;-3),"",'Total-corrected counts'!F454),"")</f>
        <v/>
      </c>
      <c r="G454" s="14" t="str">
        <f>IFERROR(IF(OR(HLOOKUP($A454,'Z-scores'!$C$2:$RO$15,5,FALSE)&gt;3,HLOOKUP($A454,'Z-scores'!$C$2:$RO$15,5,FALSE)&lt;-3),"",'Total-corrected counts'!G454),"")</f>
        <v/>
      </c>
      <c r="H454" s="14" t="str">
        <f>IFERROR(IF(OR(HLOOKUP($A454,'Z-scores'!$C$2:$RO$15,6,FALSE)&gt;3,HLOOKUP($A454,'Z-scores'!$C$2:$RO$15,6,FALSE)&lt;-3),"",'Total-corrected counts'!H454),"")</f>
        <v/>
      </c>
      <c r="I454" s="14" t="str">
        <f>IFERROR(IF(OR(HLOOKUP($A454,'Z-scores'!$C$2:$RO$15,7,FALSE)&gt;3,HLOOKUP($A454,'Z-scores'!$C$2:$RO$15,7,FALSE)&lt;-3),"",'Total-corrected counts'!I454),"")</f>
        <v/>
      </c>
      <c r="J454" s="14" t="str">
        <f>IFERROR(IF(OR(HLOOKUP($A454,'Z-scores'!$C$2:$RO$15,8,FALSE)&gt;3,HLOOKUP($A454,'Z-scores'!$C$2:$RO$15,8,FALSE)&lt;-3),"",'Total-corrected counts'!J454),"")</f>
        <v/>
      </c>
      <c r="K454" s="14" t="str">
        <f>IFERROR(IF(OR(HLOOKUP($A454,'Z-scores'!$C$2:$RO$15,9,FALSE)&gt;3,HLOOKUP($A454,'Z-scores'!$C$2:$RO$15,9,FALSE)&lt;-3),"",'Total-corrected counts'!K454),"")</f>
        <v/>
      </c>
      <c r="L454" s="14" t="str">
        <f>IFERROR(IF(OR(HLOOKUP($A454,'Z-scores'!$C$2:$RO$15,10,FALSE)&gt;3,HLOOKUP($A454,'Z-scores'!$C$2:$RO$15,10,FALSE)&lt;-3),"",'Total-corrected counts'!L454),"")</f>
        <v/>
      </c>
      <c r="M454" s="14" t="str">
        <f>IFERROR(IF(OR(HLOOKUP($A454,'Z-scores'!$C$2:$RO$15,11,FALSE)&gt;3,HLOOKUP($A454,'Z-scores'!$C$2:$RO$15,11,FALSE)&lt;-3),"",'Total-corrected counts'!M454),"")</f>
        <v/>
      </c>
      <c r="N454" s="14" t="str">
        <f>IFERROR(IF(OR(HLOOKUP($A454,'Z-scores'!$C$2:$RO$15,12,FALSE)&gt;3,HLOOKUP($A454,'Z-scores'!$C$2:$RO$15,12,FALSE)&lt;-3),"",'Total-corrected counts'!N454),"")</f>
        <v/>
      </c>
      <c r="O454" s="14" t="str">
        <f>IFERROR(IF(OR(HLOOKUP($A454,'Z-scores'!$C$2:$RO$15,13,FALSE)&gt;3,HLOOKUP($A454,'Z-scores'!$C$2:$RO$15,13,FALSE)&lt;-3),"",'Total-corrected counts'!O454),"")</f>
        <v/>
      </c>
      <c r="P454" s="14" t="str">
        <f>IFERROR(IF(OR(HLOOKUP($A454,'Z-scores'!$C$2:$RO$15,14,FALSE)&gt;3,HLOOKUP($A454,'Z-scores'!$C$2:$RO$15,14,FALSE)&lt;-3),"",'Total-corrected counts'!P454),"")</f>
        <v/>
      </c>
      <c r="Q454">
        <f t="shared" si="28"/>
        <v>1</v>
      </c>
      <c r="R454">
        <f>SUMIFS(Tabel132[Cluster],Tabel132[ID],'Total-corrected counts Z&lt;3'!A454)</f>
        <v>94</v>
      </c>
      <c r="S454" t="str">
        <f t="shared" si="29"/>
        <v/>
      </c>
      <c r="T454" t="str">
        <f t="shared" si="30"/>
        <v/>
      </c>
      <c r="U454" t="str">
        <f t="shared" si="31"/>
        <v/>
      </c>
    </row>
    <row r="455" spans="1:21" x14ac:dyDescent="0.25">
      <c r="A455">
        <v>463</v>
      </c>
      <c r="B455" t="s">
        <v>187</v>
      </c>
      <c r="C455">
        <v>38700</v>
      </c>
      <c r="D455">
        <v>375</v>
      </c>
      <c r="E455" s="14">
        <f>IFERROR(IF(OR(HLOOKUP($A455,'Z-scores'!$C$2:$RO$15,3,FALSE)&gt;3,HLOOKUP($A455,'Z-scores'!$C$2:$RO$15,3,FALSE)&lt;-3),"",'Total-corrected counts'!E455),"")</f>
        <v>26.796691433657852</v>
      </c>
      <c r="F455" s="14">
        <f>IFERROR(IF(OR(HLOOKUP($A455,'Z-scores'!$C$2:$RO$15,4,FALSE)&gt;3,HLOOKUP($A455,'Z-scores'!$C$2:$RO$15,4,FALSE)&lt;-3),"",'Total-corrected counts'!F455),"")</f>
        <v>5.7339049566887885</v>
      </c>
      <c r="G455" s="14">
        <f>IFERROR(IF(OR(HLOOKUP($A455,'Z-scores'!$C$2:$RO$15,5,FALSE)&gt;3,HLOOKUP($A455,'Z-scores'!$C$2:$RO$15,5,FALSE)&lt;-3),"",'Total-corrected counts'!G455),"")</f>
        <v>3.5714604594683879</v>
      </c>
      <c r="H455" s="14">
        <f>IFERROR(IF(OR(HLOOKUP($A455,'Z-scores'!$C$2:$RO$15,6,FALSE)&gt;3,HLOOKUP($A455,'Z-scores'!$C$2:$RO$15,6,FALSE)&lt;-3),"",'Total-corrected counts'!H455),"")</f>
        <v>13.741409711460916</v>
      </c>
      <c r="I455" s="14">
        <f>IFERROR(IF(OR(HLOOKUP($A455,'Z-scores'!$C$2:$RO$15,7,FALSE)&gt;3,HLOOKUP($A455,'Z-scores'!$C$2:$RO$15,7,FALSE)&lt;-3),"",'Total-corrected counts'!I455),"")</f>
        <v>19.206990456911868</v>
      </c>
      <c r="J455" s="14">
        <f>IFERROR(IF(OR(HLOOKUP($A455,'Z-scores'!$C$2:$RO$15,8,FALSE)&gt;3,HLOOKUP($A455,'Z-scores'!$C$2:$RO$15,8,FALSE)&lt;-3),"",'Total-corrected counts'!J455),"")</f>
        <v>10.666770944671828</v>
      </c>
      <c r="K455" s="14">
        <f>IFERROR(IF(OR(HLOOKUP($A455,'Z-scores'!$C$2:$RO$15,9,FALSE)&gt;3,HLOOKUP($A455,'Z-scores'!$C$2:$RO$15,9,FALSE)&lt;-3),"",'Total-corrected counts'!K455),"")</f>
        <v>23.138175022354186</v>
      </c>
      <c r="L455" s="14">
        <f>IFERROR(IF(OR(HLOOKUP($A455,'Z-scores'!$C$2:$RO$15,10,FALSE)&gt;3,HLOOKUP($A455,'Z-scores'!$C$2:$RO$15,10,FALSE)&lt;-3),"",'Total-corrected counts'!L455),"")</f>
        <v>5.0186941317558373</v>
      </c>
      <c r="M455" s="14">
        <f>IFERROR(IF(OR(HLOOKUP($A455,'Z-scores'!$C$2:$RO$15,11,FALSE)&gt;3,HLOOKUP($A455,'Z-scores'!$C$2:$RO$15,11,FALSE)&lt;-3),"",'Total-corrected counts'!M455),"")</f>
        <v>3.0052807075289438</v>
      </c>
      <c r="N455" s="14">
        <f>IFERROR(IF(OR(HLOOKUP($A455,'Z-scores'!$C$2:$RO$15,12,FALSE)&gt;3,HLOOKUP($A455,'Z-scores'!$C$2:$RO$15,12,FALSE)&lt;-3),"",'Total-corrected counts'!N455),"")</f>
        <v>58.192249570985837</v>
      </c>
      <c r="O455" s="14">
        <f>IFERROR(IF(OR(HLOOKUP($A455,'Z-scores'!$C$2:$RO$15,13,FALSE)&gt;3,HLOOKUP($A455,'Z-scores'!$C$2:$RO$15,13,FALSE)&lt;-3),"",'Total-corrected counts'!O455),"")</f>
        <v>6.6218022369686027</v>
      </c>
      <c r="P455" s="14">
        <f>IFERROR(IF(OR(HLOOKUP($A455,'Z-scores'!$C$2:$RO$15,14,FALSE)&gt;3,HLOOKUP($A455,'Z-scores'!$C$2:$RO$15,14,FALSE)&lt;-3),"",'Total-corrected counts'!P455),"")</f>
        <v>34.478735834370823</v>
      </c>
      <c r="Q455">
        <f t="shared" si="28"/>
        <v>1</v>
      </c>
      <c r="R455">
        <f>SUMIFS(Tabel132[Cluster],Tabel132[ID],'Total-corrected counts Z&lt;3'!A455)</f>
        <v>49</v>
      </c>
      <c r="S455">
        <f t="shared" si="29"/>
        <v>0.5060029634251868</v>
      </c>
      <c r="T455">
        <f t="shared" si="30"/>
        <v>14.693628997887689</v>
      </c>
      <c r="U455">
        <f t="shared" si="31"/>
        <v>21.46335249632201</v>
      </c>
    </row>
    <row r="456" spans="1:21" x14ac:dyDescent="0.25">
      <c r="A456">
        <v>464</v>
      </c>
      <c r="B456" t="s">
        <v>776</v>
      </c>
      <c r="C456">
        <v>76600</v>
      </c>
      <c r="D456">
        <v>63</v>
      </c>
      <c r="E456" s="14" t="str">
        <f>IFERROR(IF(OR(HLOOKUP($A456,'Z-scores'!$C$2:$RO$15,3,FALSE)&gt;3,HLOOKUP($A456,'Z-scores'!$C$2:$RO$15,3,FALSE)&lt;-3),"",'Total-corrected counts'!E456),"")</f>
        <v/>
      </c>
      <c r="F456" s="14" t="str">
        <f>IFERROR(IF(OR(HLOOKUP($A456,'Z-scores'!$C$2:$RO$15,4,FALSE)&gt;3,HLOOKUP($A456,'Z-scores'!$C$2:$RO$15,4,FALSE)&lt;-3),"",'Total-corrected counts'!F456),"")</f>
        <v/>
      </c>
      <c r="G456" s="14" t="str">
        <f>IFERROR(IF(OR(HLOOKUP($A456,'Z-scores'!$C$2:$RO$15,5,FALSE)&gt;3,HLOOKUP($A456,'Z-scores'!$C$2:$RO$15,5,FALSE)&lt;-3),"",'Total-corrected counts'!G456),"")</f>
        <v/>
      </c>
      <c r="H456" s="14" t="str">
        <f>IFERROR(IF(OR(HLOOKUP($A456,'Z-scores'!$C$2:$RO$15,6,FALSE)&gt;3,HLOOKUP($A456,'Z-scores'!$C$2:$RO$15,6,FALSE)&lt;-3),"",'Total-corrected counts'!H456),"")</f>
        <v/>
      </c>
      <c r="I456" s="14" t="str">
        <f>IFERROR(IF(OR(HLOOKUP($A456,'Z-scores'!$C$2:$RO$15,7,FALSE)&gt;3,HLOOKUP($A456,'Z-scores'!$C$2:$RO$15,7,FALSE)&lt;-3),"",'Total-corrected counts'!I456),"")</f>
        <v/>
      </c>
      <c r="J456" s="14" t="str">
        <f>IFERROR(IF(OR(HLOOKUP($A456,'Z-scores'!$C$2:$RO$15,8,FALSE)&gt;3,HLOOKUP($A456,'Z-scores'!$C$2:$RO$15,8,FALSE)&lt;-3),"",'Total-corrected counts'!J456),"")</f>
        <v/>
      </c>
      <c r="K456" s="14" t="str">
        <f>IFERROR(IF(OR(HLOOKUP($A456,'Z-scores'!$C$2:$RO$15,9,FALSE)&gt;3,HLOOKUP($A456,'Z-scores'!$C$2:$RO$15,9,FALSE)&lt;-3),"",'Total-corrected counts'!K456),"")</f>
        <v/>
      </c>
      <c r="L456" s="14" t="str">
        <f>IFERROR(IF(OR(HLOOKUP($A456,'Z-scores'!$C$2:$RO$15,10,FALSE)&gt;3,HLOOKUP($A456,'Z-scores'!$C$2:$RO$15,10,FALSE)&lt;-3),"",'Total-corrected counts'!L456),"")</f>
        <v/>
      </c>
      <c r="M456" s="14" t="str">
        <f>IFERROR(IF(OR(HLOOKUP($A456,'Z-scores'!$C$2:$RO$15,11,FALSE)&gt;3,HLOOKUP($A456,'Z-scores'!$C$2:$RO$15,11,FALSE)&lt;-3),"",'Total-corrected counts'!M456),"")</f>
        <v/>
      </c>
      <c r="N456" s="14" t="str">
        <f>IFERROR(IF(OR(HLOOKUP($A456,'Z-scores'!$C$2:$RO$15,12,FALSE)&gt;3,HLOOKUP($A456,'Z-scores'!$C$2:$RO$15,12,FALSE)&lt;-3),"",'Total-corrected counts'!N456),"")</f>
        <v/>
      </c>
      <c r="O456" s="14" t="str">
        <f>IFERROR(IF(OR(HLOOKUP($A456,'Z-scores'!$C$2:$RO$15,13,FALSE)&gt;3,HLOOKUP($A456,'Z-scores'!$C$2:$RO$15,13,FALSE)&lt;-3),"",'Total-corrected counts'!O456),"")</f>
        <v/>
      </c>
      <c r="P456" s="14" t="str">
        <f>IFERROR(IF(OR(HLOOKUP($A456,'Z-scores'!$C$2:$RO$15,14,FALSE)&gt;3,HLOOKUP($A456,'Z-scores'!$C$2:$RO$15,14,FALSE)&lt;-3),"",'Total-corrected counts'!P456),"")</f>
        <v/>
      </c>
      <c r="Q456">
        <f t="shared" si="28"/>
        <v>1</v>
      </c>
      <c r="R456">
        <f>SUMIFS(Tabel132[Cluster],Tabel132[ID],'Total-corrected counts Z&lt;3'!A456)</f>
        <v>84</v>
      </c>
      <c r="S456" t="str">
        <f t="shared" si="29"/>
        <v/>
      </c>
      <c r="T456" t="str">
        <f t="shared" si="30"/>
        <v/>
      </c>
      <c r="U456" t="str">
        <f t="shared" si="31"/>
        <v/>
      </c>
    </row>
    <row r="457" spans="1:21" x14ac:dyDescent="0.25">
      <c r="A457">
        <v>465</v>
      </c>
      <c r="B457" t="s">
        <v>777</v>
      </c>
      <c r="C457">
        <v>49100</v>
      </c>
      <c r="D457">
        <v>754</v>
      </c>
      <c r="E457" s="14" t="str">
        <f>IFERROR(IF(OR(HLOOKUP($A457,'Z-scores'!$C$2:$RO$15,3,FALSE)&gt;3,HLOOKUP($A457,'Z-scores'!$C$2:$RO$15,3,FALSE)&lt;-3),"",'Total-corrected counts'!E457),"")</f>
        <v/>
      </c>
      <c r="F457" s="14" t="str">
        <f>IFERROR(IF(OR(HLOOKUP($A457,'Z-scores'!$C$2:$RO$15,4,FALSE)&gt;3,HLOOKUP($A457,'Z-scores'!$C$2:$RO$15,4,FALSE)&lt;-3),"",'Total-corrected counts'!F457),"")</f>
        <v/>
      </c>
      <c r="G457" s="14" t="str">
        <f>IFERROR(IF(OR(HLOOKUP($A457,'Z-scores'!$C$2:$RO$15,5,FALSE)&gt;3,HLOOKUP($A457,'Z-scores'!$C$2:$RO$15,5,FALSE)&lt;-3),"",'Total-corrected counts'!G457),"")</f>
        <v/>
      </c>
      <c r="H457" s="14" t="str">
        <f>IFERROR(IF(OR(HLOOKUP($A457,'Z-scores'!$C$2:$RO$15,6,FALSE)&gt;3,HLOOKUP($A457,'Z-scores'!$C$2:$RO$15,6,FALSE)&lt;-3),"",'Total-corrected counts'!H457),"")</f>
        <v/>
      </c>
      <c r="I457" s="14" t="str">
        <f>IFERROR(IF(OR(HLOOKUP($A457,'Z-scores'!$C$2:$RO$15,7,FALSE)&gt;3,HLOOKUP($A457,'Z-scores'!$C$2:$RO$15,7,FALSE)&lt;-3),"",'Total-corrected counts'!I457),"")</f>
        <v/>
      </c>
      <c r="J457" s="14" t="str">
        <f>IFERROR(IF(OR(HLOOKUP($A457,'Z-scores'!$C$2:$RO$15,8,FALSE)&gt;3,HLOOKUP($A457,'Z-scores'!$C$2:$RO$15,8,FALSE)&lt;-3),"",'Total-corrected counts'!J457),"")</f>
        <v/>
      </c>
      <c r="K457" s="14" t="str">
        <f>IFERROR(IF(OR(HLOOKUP($A457,'Z-scores'!$C$2:$RO$15,9,FALSE)&gt;3,HLOOKUP($A457,'Z-scores'!$C$2:$RO$15,9,FALSE)&lt;-3),"",'Total-corrected counts'!K457),"")</f>
        <v/>
      </c>
      <c r="L457" s="14" t="str">
        <f>IFERROR(IF(OR(HLOOKUP($A457,'Z-scores'!$C$2:$RO$15,10,FALSE)&gt;3,HLOOKUP($A457,'Z-scores'!$C$2:$RO$15,10,FALSE)&lt;-3),"",'Total-corrected counts'!L457),"")</f>
        <v/>
      </c>
      <c r="M457" s="14" t="str">
        <f>IFERROR(IF(OR(HLOOKUP($A457,'Z-scores'!$C$2:$RO$15,11,FALSE)&gt;3,HLOOKUP($A457,'Z-scores'!$C$2:$RO$15,11,FALSE)&lt;-3),"",'Total-corrected counts'!M457),"")</f>
        <v/>
      </c>
      <c r="N457" s="14" t="str">
        <f>IFERROR(IF(OR(HLOOKUP($A457,'Z-scores'!$C$2:$RO$15,12,FALSE)&gt;3,HLOOKUP($A457,'Z-scores'!$C$2:$RO$15,12,FALSE)&lt;-3),"",'Total-corrected counts'!N457),"")</f>
        <v/>
      </c>
      <c r="O457" s="14" t="str">
        <f>IFERROR(IF(OR(HLOOKUP($A457,'Z-scores'!$C$2:$RO$15,13,FALSE)&gt;3,HLOOKUP($A457,'Z-scores'!$C$2:$RO$15,13,FALSE)&lt;-3),"",'Total-corrected counts'!O457),"")</f>
        <v/>
      </c>
      <c r="P457" s="14" t="str">
        <f>IFERROR(IF(OR(HLOOKUP($A457,'Z-scores'!$C$2:$RO$15,14,FALSE)&gt;3,HLOOKUP($A457,'Z-scores'!$C$2:$RO$15,14,FALSE)&lt;-3),"",'Total-corrected counts'!P457),"")</f>
        <v/>
      </c>
      <c r="Q457">
        <f t="shared" si="28"/>
        <v>1</v>
      </c>
      <c r="R457">
        <f>SUMIFS(Tabel132[Cluster],Tabel132[ID],'Total-corrected counts Z&lt;3'!A457)</f>
        <v>64</v>
      </c>
      <c r="S457" t="str">
        <f t="shared" si="29"/>
        <v/>
      </c>
      <c r="T457" t="str">
        <f t="shared" si="30"/>
        <v/>
      </c>
      <c r="U457" t="str">
        <f t="shared" si="31"/>
        <v/>
      </c>
    </row>
    <row r="458" spans="1:21" x14ac:dyDescent="0.25">
      <c r="A458">
        <v>466</v>
      </c>
      <c r="B458" t="s">
        <v>188</v>
      </c>
      <c r="C458">
        <v>111200</v>
      </c>
      <c r="D458">
        <v>1099</v>
      </c>
      <c r="E458" s="14">
        <f>IFERROR(IF(OR(HLOOKUP($A458,'Z-scores'!$C$2:$RO$15,3,FALSE)&gt;3,HLOOKUP($A458,'Z-scores'!$C$2:$RO$15,3,FALSE)&lt;-3),"",'Total-corrected counts'!E458),"")</f>
        <v>26.052984472793106</v>
      </c>
      <c r="F458" s="14">
        <f>IFERROR(IF(OR(HLOOKUP($A458,'Z-scores'!$C$2:$RO$15,4,FALSE)&gt;3,HLOOKUP($A458,'Z-scores'!$C$2:$RO$15,4,FALSE)&lt;-3),"",'Total-corrected counts'!F458),"")</f>
        <v>23.382055249173746</v>
      </c>
      <c r="G458" s="14">
        <f>IFERROR(IF(OR(HLOOKUP($A458,'Z-scores'!$C$2:$RO$15,5,FALSE)&gt;3,HLOOKUP($A458,'Z-scores'!$C$2:$RO$15,5,FALSE)&lt;-3),"",'Total-corrected counts'!G458),"")</f>
        <v>6.1786265948803116</v>
      </c>
      <c r="H458" s="14">
        <f>IFERROR(IF(OR(HLOOKUP($A458,'Z-scores'!$C$2:$RO$15,6,FALSE)&gt;3,HLOOKUP($A458,'Z-scores'!$C$2:$RO$15,6,FALSE)&lt;-3),"",'Total-corrected counts'!H458),"")</f>
        <v>36.089321452087802</v>
      </c>
      <c r="I458" s="14">
        <f>IFERROR(IF(OR(HLOOKUP($A458,'Z-scores'!$C$2:$RO$15,7,FALSE)&gt;3,HLOOKUP($A458,'Z-scores'!$C$2:$RO$15,7,FALSE)&lt;-3),"",'Total-corrected counts'!I458),"")</f>
        <v>21.808193914170147</v>
      </c>
      <c r="J458" s="14">
        <f>IFERROR(IF(OR(HLOOKUP($A458,'Z-scores'!$C$2:$RO$15,8,FALSE)&gt;3,HLOOKUP($A458,'Z-scores'!$C$2:$RO$15,8,FALSE)&lt;-3),"",'Total-corrected counts'!J458),"")</f>
        <v>22.115626928056869</v>
      </c>
      <c r="K458" s="14">
        <f>IFERROR(IF(OR(HLOOKUP($A458,'Z-scores'!$C$2:$RO$15,9,FALSE)&gt;3,HLOOKUP($A458,'Z-scores'!$C$2:$RO$15,9,FALSE)&lt;-3),"",'Total-corrected counts'!K458),"")</f>
        <v>16.69677831283434</v>
      </c>
      <c r="L458" s="14">
        <f>IFERROR(IF(OR(HLOOKUP($A458,'Z-scores'!$C$2:$RO$15,10,FALSE)&gt;3,HLOOKUP($A458,'Z-scores'!$C$2:$RO$15,10,FALSE)&lt;-3),"",'Total-corrected counts'!L458),"")</f>
        <v>13.22194116639289</v>
      </c>
      <c r="M458" s="14">
        <f>IFERROR(IF(OR(HLOOKUP($A458,'Z-scores'!$C$2:$RO$15,11,FALSE)&gt;3,HLOOKUP($A458,'Z-scores'!$C$2:$RO$15,11,FALSE)&lt;-3),"",'Total-corrected counts'!M458),"")</f>
        <v>6.4603313168649406</v>
      </c>
      <c r="N458" s="14">
        <f>IFERROR(IF(OR(HLOOKUP($A458,'Z-scores'!$C$2:$RO$15,12,FALSE)&gt;3,HLOOKUP($A458,'Z-scores'!$C$2:$RO$15,12,FALSE)&lt;-3),"",'Total-corrected counts'!N458),"")</f>
        <v>12.738092188954059</v>
      </c>
      <c r="O458" s="14">
        <f>IFERROR(IF(OR(HLOOKUP($A458,'Z-scores'!$C$2:$RO$15,13,FALSE)&gt;3,HLOOKUP($A458,'Z-scores'!$C$2:$RO$15,13,FALSE)&lt;-3),"",'Total-corrected counts'!O458),"")</f>
        <v>25.961966844092196</v>
      </c>
      <c r="P458" s="14">
        <f>IFERROR(IF(OR(HLOOKUP($A458,'Z-scores'!$C$2:$RO$15,14,FALSE)&gt;3,HLOOKUP($A458,'Z-scores'!$C$2:$RO$15,14,FALSE)&lt;-3),"",'Total-corrected counts'!P458),"")</f>
        <v>16.141115824126548</v>
      </c>
      <c r="Q458">
        <f t="shared" si="28"/>
        <v>1</v>
      </c>
      <c r="R458">
        <f>SUMIFS(Tabel132[Cluster],Tabel132[ID],'Total-corrected counts Z&lt;3'!A458)</f>
        <v>0</v>
      </c>
      <c r="S458">
        <f t="shared" si="29"/>
        <v>0.19121791292105927</v>
      </c>
      <c r="T458">
        <f t="shared" si="30"/>
        <v>21.760512417713763</v>
      </c>
      <c r="U458">
        <f t="shared" si="31"/>
        <v>14.904689468086127</v>
      </c>
    </row>
    <row r="459" spans="1:21" x14ac:dyDescent="0.25">
      <c r="A459">
        <v>467</v>
      </c>
      <c r="B459" t="s">
        <v>778</v>
      </c>
      <c r="C459">
        <v>74000</v>
      </c>
      <c r="D459">
        <v>1097</v>
      </c>
      <c r="E459" s="14" t="str">
        <f>IFERROR(IF(OR(HLOOKUP($A459,'Z-scores'!$C$2:$RO$15,3,FALSE)&gt;3,HLOOKUP($A459,'Z-scores'!$C$2:$RO$15,3,FALSE)&lt;-3),"",'Total-corrected counts'!E459),"")</f>
        <v/>
      </c>
      <c r="F459" s="14" t="str">
        <f>IFERROR(IF(OR(HLOOKUP($A459,'Z-scores'!$C$2:$RO$15,4,FALSE)&gt;3,HLOOKUP($A459,'Z-scores'!$C$2:$RO$15,4,FALSE)&lt;-3),"",'Total-corrected counts'!F459),"")</f>
        <v/>
      </c>
      <c r="G459" s="14" t="str">
        <f>IFERROR(IF(OR(HLOOKUP($A459,'Z-scores'!$C$2:$RO$15,5,FALSE)&gt;3,HLOOKUP($A459,'Z-scores'!$C$2:$RO$15,5,FALSE)&lt;-3),"",'Total-corrected counts'!G459),"")</f>
        <v/>
      </c>
      <c r="H459" s="14" t="str">
        <f>IFERROR(IF(OR(HLOOKUP($A459,'Z-scores'!$C$2:$RO$15,6,FALSE)&gt;3,HLOOKUP($A459,'Z-scores'!$C$2:$RO$15,6,FALSE)&lt;-3),"",'Total-corrected counts'!H459),"")</f>
        <v/>
      </c>
      <c r="I459" s="14" t="str">
        <f>IFERROR(IF(OR(HLOOKUP($A459,'Z-scores'!$C$2:$RO$15,7,FALSE)&gt;3,HLOOKUP($A459,'Z-scores'!$C$2:$RO$15,7,FALSE)&lt;-3),"",'Total-corrected counts'!I459),"")</f>
        <v/>
      </c>
      <c r="J459" s="14" t="str">
        <f>IFERROR(IF(OR(HLOOKUP($A459,'Z-scores'!$C$2:$RO$15,8,FALSE)&gt;3,HLOOKUP($A459,'Z-scores'!$C$2:$RO$15,8,FALSE)&lt;-3),"",'Total-corrected counts'!J459),"")</f>
        <v/>
      </c>
      <c r="K459" s="14" t="str">
        <f>IFERROR(IF(OR(HLOOKUP($A459,'Z-scores'!$C$2:$RO$15,9,FALSE)&gt;3,HLOOKUP($A459,'Z-scores'!$C$2:$RO$15,9,FALSE)&lt;-3),"",'Total-corrected counts'!K459),"")</f>
        <v/>
      </c>
      <c r="L459" s="14" t="str">
        <f>IFERROR(IF(OR(HLOOKUP($A459,'Z-scores'!$C$2:$RO$15,10,FALSE)&gt;3,HLOOKUP($A459,'Z-scores'!$C$2:$RO$15,10,FALSE)&lt;-3),"",'Total-corrected counts'!L459),"")</f>
        <v/>
      </c>
      <c r="M459" s="14" t="str">
        <f>IFERROR(IF(OR(HLOOKUP($A459,'Z-scores'!$C$2:$RO$15,11,FALSE)&gt;3,HLOOKUP($A459,'Z-scores'!$C$2:$RO$15,11,FALSE)&lt;-3),"",'Total-corrected counts'!M459),"")</f>
        <v/>
      </c>
      <c r="N459" s="14" t="str">
        <f>IFERROR(IF(OR(HLOOKUP($A459,'Z-scores'!$C$2:$RO$15,12,FALSE)&gt;3,HLOOKUP($A459,'Z-scores'!$C$2:$RO$15,12,FALSE)&lt;-3),"",'Total-corrected counts'!N459),"")</f>
        <v/>
      </c>
      <c r="O459" s="14" t="str">
        <f>IFERROR(IF(OR(HLOOKUP($A459,'Z-scores'!$C$2:$RO$15,13,FALSE)&gt;3,HLOOKUP($A459,'Z-scores'!$C$2:$RO$15,13,FALSE)&lt;-3),"",'Total-corrected counts'!O459),"")</f>
        <v/>
      </c>
      <c r="P459" s="14" t="str">
        <f>IFERROR(IF(OR(HLOOKUP($A459,'Z-scores'!$C$2:$RO$15,14,FALSE)&gt;3,HLOOKUP($A459,'Z-scores'!$C$2:$RO$15,14,FALSE)&lt;-3),"",'Total-corrected counts'!P459),"")</f>
        <v/>
      </c>
      <c r="Q459">
        <f t="shared" si="28"/>
        <v>1</v>
      </c>
      <c r="R459">
        <f>SUMIFS(Tabel132[Cluster],Tabel132[ID],'Total-corrected counts Z&lt;3'!A459)</f>
        <v>84</v>
      </c>
      <c r="S459" t="str">
        <f t="shared" si="29"/>
        <v/>
      </c>
      <c r="T459" t="str">
        <f t="shared" si="30"/>
        <v/>
      </c>
      <c r="U459" t="str">
        <f t="shared" si="31"/>
        <v/>
      </c>
    </row>
    <row r="460" spans="1:21" x14ac:dyDescent="0.25">
      <c r="A460">
        <v>468</v>
      </c>
      <c r="B460" t="s">
        <v>779</v>
      </c>
      <c r="C460">
        <v>43000</v>
      </c>
      <c r="D460">
        <v>926</v>
      </c>
      <c r="E460" s="14" t="str">
        <f>IFERROR(IF(OR(HLOOKUP($A460,'Z-scores'!$C$2:$RO$15,3,FALSE)&gt;3,HLOOKUP($A460,'Z-scores'!$C$2:$RO$15,3,FALSE)&lt;-3),"",'Total-corrected counts'!E460),"")</f>
        <v/>
      </c>
      <c r="F460" s="14" t="str">
        <f>IFERROR(IF(OR(HLOOKUP($A460,'Z-scores'!$C$2:$RO$15,4,FALSE)&gt;3,HLOOKUP($A460,'Z-scores'!$C$2:$RO$15,4,FALSE)&lt;-3),"",'Total-corrected counts'!F460),"")</f>
        <v/>
      </c>
      <c r="G460" s="14" t="str">
        <f>IFERROR(IF(OR(HLOOKUP($A460,'Z-scores'!$C$2:$RO$15,5,FALSE)&gt;3,HLOOKUP($A460,'Z-scores'!$C$2:$RO$15,5,FALSE)&lt;-3),"",'Total-corrected counts'!G460),"")</f>
        <v/>
      </c>
      <c r="H460" s="14" t="str">
        <f>IFERROR(IF(OR(HLOOKUP($A460,'Z-scores'!$C$2:$RO$15,6,FALSE)&gt;3,HLOOKUP($A460,'Z-scores'!$C$2:$RO$15,6,FALSE)&lt;-3),"",'Total-corrected counts'!H460),"")</f>
        <v/>
      </c>
      <c r="I460" s="14" t="str">
        <f>IFERROR(IF(OR(HLOOKUP($A460,'Z-scores'!$C$2:$RO$15,7,FALSE)&gt;3,HLOOKUP($A460,'Z-scores'!$C$2:$RO$15,7,FALSE)&lt;-3),"",'Total-corrected counts'!I460),"")</f>
        <v/>
      </c>
      <c r="J460" s="14" t="str">
        <f>IFERROR(IF(OR(HLOOKUP($A460,'Z-scores'!$C$2:$RO$15,8,FALSE)&gt;3,HLOOKUP($A460,'Z-scores'!$C$2:$RO$15,8,FALSE)&lt;-3),"",'Total-corrected counts'!J460),"")</f>
        <v/>
      </c>
      <c r="K460" s="14" t="str">
        <f>IFERROR(IF(OR(HLOOKUP($A460,'Z-scores'!$C$2:$RO$15,9,FALSE)&gt;3,HLOOKUP($A460,'Z-scores'!$C$2:$RO$15,9,FALSE)&lt;-3),"",'Total-corrected counts'!K460),"")</f>
        <v/>
      </c>
      <c r="L460" s="14" t="str">
        <f>IFERROR(IF(OR(HLOOKUP($A460,'Z-scores'!$C$2:$RO$15,10,FALSE)&gt;3,HLOOKUP($A460,'Z-scores'!$C$2:$RO$15,10,FALSE)&lt;-3),"",'Total-corrected counts'!L460),"")</f>
        <v/>
      </c>
      <c r="M460" s="14" t="str">
        <f>IFERROR(IF(OR(HLOOKUP($A460,'Z-scores'!$C$2:$RO$15,11,FALSE)&gt;3,HLOOKUP($A460,'Z-scores'!$C$2:$RO$15,11,FALSE)&lt;-3),"",'Total-corrected counts'!M460),"")</f>
        <v/>
      </c>
      <c r="N460" s="14" t="str">
        <f>IFERROR(IF(OR(HLOOKUP($A460,'Z-scores'!$C$2:$RO$15,12,FALSE)&gt;3,HLOOKUP($A460,'Z-scores'!$C$2:$RO$15,12,FALSE)&lt;-3),"",'Total-corrected counts'!N460),"")</f>
        <v/>
      </c>
      <c r="O460" s="14" t="str">
        <f>IFERROR(IF(OR(HLOOKUP($A460,'Z-scores'!$C$2:$RO$15,13,FALSE)&gt;3,HLOOKUP($A460,'Z-scores'!$C$2:$RO$15,13,FALSE)&lt;-3),"",'Total-corrected counts'!O460),"")</f>
        <v/>
      </c>
      <c r="P460" s="14" t="str">
        <f>IFERROR(IF(OR(HLOOKUP($A460,'Z-scores'!$C$2:$RO$15,14,FALSE)&gt;3,HLOOKUP($A460,'Z-scores'!$C$2:$RO$15,14,FALSE)&lt;-3),"",'Total-corrected counts'!P460),"")</f>
        <v/>
      </c>
      <c r="Q460">
        <f t="shared" si="28"/>
        <v>1</v>
      </c>
      <c r="R460">
        <f>SUMIFS(Tabel132[Cluster],Tabel132[ID],'Total-corrected counts Z&lt;3'!A460)</f>
        <v>55</v>
      </c>
      <c r="S460" t="str">
        <f t="shared" si="29"/>
        <v/>
      </c>
      <c r="T460" t="str">
        <f t="shared" si="30"/>
        <v/>
      </c>
      <c r="U460" t="str">
        <f t="shared" si="31"/>
        <v/>
      </c>
    </row>
    <row r="461" spans="1:21" x14ac:dyDescent="0.25">
      <c r="A461">
        <v>469</v>
      </c>
      <c r="B461" t="s">
        <v>189</v>
      </c>
      <c r="C461">
        <v>18200</v>
      </c>
      <c r="D461">
        <v>533</v>
      </c>
      <c r="E461" s="14">
        <f>IFERROR(IF(OR(HLOOKUP($A461,'Z-scores'!$C$2:$RO$15,3,FALSE)&gt;3,HLOOKUP($A461,'Z-scores'!$C$2:$RO$15,3,FALSE)&lt;-3),"",'Total-corrected counts'!E461),"")</f>
        <v>2.812141945769818</v>
      </c>
      <c r="F461" s="14">
        <f>IFERROR(IF(OR(HLOOKUP($A461,'Z-scores'!$C$2:$RO$15,4,FALSE)&gt;3,HLOOKUP($A461,'Z-scores'!$C$2:$RO$15,4,FALSE)&lt;-3),"",'Total-corrected counts'!F461),"")</f>
        <v>2.0508127217354062</v>
      </c>
      <c r="G461" s="14">
        <f>IFERROR(IF(OR(HLOOKUP($A461,'Z-scores'!$C$2:$RO$15,5,FALSE)&gt;3,HLOOKUP($A461,'Z-scores'!$C$2:$RO$15,5,FALSE)&lt;-3),"",'Total-corrected counts'!G461),"")</f>
        <v>0</v>
      </c>
      <c r="H461" s="14">
        <f>IFERROR(IF(OR(HLOOKUP($A461,'Z-scores'!$C$2:$RO$15,6,FALSE)&gt;3,HLOOKUP($A461,'Z-scores'!$C$2:$RO$15,6,FALSE)&lt;-3),"",'Total-corrected counts'!H461),"")</f>
        <v>0.96136458836428396</v>
      </c>
      <c r="I461" s="14">
        <f>IFERROR(IF(OR(HLOOKUP($A461,'Z-scores'!$C$2:$RO$15,7,FALSE)&gt;3,HLOOKUP($A461,'Z-scores'!$C$2:$RO$15,7,FALSE)&lt;-3),"",'Total-corrected counts'!I461),"")</f>
        <v>1.577981244213555</v>
      </c>
      <c r="J461" s="14">
        <f>IFERROR(IF(OR(HLOOKUP($A461,'Z-scores'!$C$2:$RO$15,8,FALSE)&gt;3,HLOOKUP($A461,'Z-scores'!$C$2:$RO$15,8,FALSE)&lt;-3),"",'Total-corrected counts'!J461),"")</f>
        <v>2.7155730510875329</v>
      </c>
      <c r="K461" s="14">
        <f>IFERROR(IF(OR(HLOOKUP($A461,'Z-scores'!$C$2:$RO$15,9,FALSE)&gt;3,HLOOKUP($A461,'Z-scores'!$C$2:$RO$15,9,FALSE)&lt;-3),"",'Total-corrected counts'!K461),"")</f>
        <v>0.21188804965525812</v>
      </c>
      <c r="L461" s="14">
        <f>IFERROR(IF(OR(HLOOKUP($A461,'Z-scores'!$C$2:$RO$15,10,FALSE)&gt;3,HLOOKUP($A461,'Z-scores'!$C$2:$RO$15,10,FALSE)&lt;-3),"",'Total-corrected counts'!L461),"")</f>
        <v>1.471344062723599</v>
      </c>
      <c r="M461" s="14">
        <f>IFERROR(IF(OR(HLOOKUP($A461,'Z-scores'!$C$2:$RO$15,11,FALSE)&gt;3,HLOOKUP($A461,'Z-scores'!$C$2:$RO$15,11,FALSE)&lt;-3),"",'Total-corrected counts'!M461),"")</f>
        <v>1.5946387427704598</v>
      </c>
      <c r="N461" s="14">
        <f>IFERROR(IF(OR(HLOOKUP($A461,'Z-scores'!$C$2:$RO$15,12,FALSE)&gt;3,HLOOKUP($A461,'Z-scores'!$C$2:$RO$15,12,FALSE)&lt;-3),"",'Total-corrected counts'!N461),"")</f>
        <v>1.3062520810388547</v>
      </c>
      <c r="O461" s="14">
        <f>IFERROR(IF(OR(HLOOKUP($A461,'Z-scores'!$C$2:$RO$15,13,FALSE)&gt;3,HLOOKUP($A461,'Z-scores'!$C$2:$RO$15,13,FALSE)&lt;-3),"",'Total-corrected counts'!O461),"")</f>
        <v>0.89103571177339558</v>
      </c>
      <c r="P461" s="14">
        <f>IFERROR(IF(OR(HLOOKUP($A461,'Z-scores'!$C$2:$RO$15,14,FALSE)&gt;3,HLOOKUP($A461,'Z-scores'!$C$2:$RO$15,14,FALSE)&lt;-3),"",'Total-corrected counts'!P461),"")</f>
        <v>2.0051075557921174</v>
      </c>
      <c r="Q461">
        <f t="shared" si="28"/>
        <v>1</v>
      </c>
      <c r="R461">
        <f>SUMIFS(Tabel132[Cluster],Tabel132[ID],'Total-corrected counts Z&lt;3'!A461)</f>
        <v>22</v>
      </c>
      <c r="S461">
        <f t="shared" si="29"/>
        <v>0.96803690238707474</v>
      </c>
      <c r="T461">
        <f t="shared" si="30"/>
        <v>1.4756802286894077</v>
      </c>
      <c r="U461">
        <f t="shared" si="31"/>
        <v>1.4536756308196854</v>
      </c>
    </row>
    <row r="462" spans="1:21" x14ac:dyDescent="0.25">
      <c r="A462">
        <v>470</v>
      </c>
      <c r="B462" t="s">
        <v>190</v>
      </c>
      <c r="C462">
        <v>77900</v>
      </c>
      <c r="D462">
        <v>290</v>
      </c>
      <c r="E462" s="14">
        <f>IFERROR(IF(OR(HLOOKUP($A462,'Z-scores'!$C$2:$RO$15,3,FALSE)&gt;3,HLOOKUP($A462,'Z-scores'!$C$2:$RO$15,3,FALSE)&lt;-3),"",'Total-corrected counts'!E462),"")</f>
        <v>6.8676689667353816</v>
      </c>
      <c r="F462" s="14">
        <f>IFERROR(IF(OR(HLOOKUP($A462,'Z-scores'!$C$2:$RO$15,4,FALSE)&gt;3,HLOOKUP($A462,'Z-scores'!$C$2:$RO$15,4,FALSE)&lt;-3),"",'Total-corrected counts'!F462),"")</f>
        <v>3.1808523847324666</v>
      </c>
      <c r="G462" s="14">
        <f>IFERROR(IF(OR(HLOOKUP($A462,'Z-scores'!$C$2:$RO$15,5,FALSE)&gt;3,HLOOKUP($A462,'Z-scores'!$C$2:$RO$15,5,FALSE)&lt;-3),"",'Total-corrected counts'!G462),"")</f>
        <v>6.9464905936660148</v>
      </c>
      <c r="H462" s="14">
        <f>IFERROR(IF(OR(HLOOKUP($A462,'Z-scores'!$C$2:$RO$15,6,FALSE)&gt;3,HLOOKUP($A462,'Z-scores'!$C$2:$RO$15,6,FALSE)&lt;-3),"",'Total-corrected counts'!H462),"")</f>
        <v>10.4453025513548</v>
      </c>
      <c r="I462" s="14">
        <f>IFERROR(IF(OR(HLOOKUP($A462,'Z-scores'!$C$2:$RO$15,7,FALSE)&gt;3,HLOOKUP($A462,'Z-scores'!$C$2:$RO$15,7,FALSE)&lt;-3),"",'Total-corrected counts'!I462),"")</f>
        <v>3.1313065314862736</v>
      </c>
      <c r="J462" s="14">
        <f>IFERROR(IF(OR(HLOOKUP($A462,'Z-scores'!$C$2:$RO$15,8,FALSE)&gt;3,HLOOKUP($A462,'Z-scores'!$C$2:$RO$15,8,FALSE)&lt;-3),"",'Total-corrected counts'!J462),"")</f>
        <v>2.7155730510875329</v>
      </c>
      <c r="K462" s="14">
        <f>IFERROR(IF(OR(HLOOKUP($A462,'Z-scores'!$C$2:$RO$15,9,FALSE)&gt;3,HLOOKUP($A462,'Z-scores'!$C$2:$RO$15,9,FALSE)&lt;-3),"",'Total-corrected counts'!K462),"")</f>
        <v>12.289506880004971</v>
      </c>
      <c r="L462" s="14">
        <f>IFERROR(IF(OR(HLOOKUP($A462,'Z-scores'!$C$2:$RO$15,10,FALSE)&gt;3,HLOOKUP($A462,'Z-scores'!$C$2:$RO$15,10,FALSE)&lt;-3),"",'Total-corrected counts'!L462),"")</f>
        <v>3.5675054671517397</v>
      </c>
      <c r="M462" s="14">
        <f>IFERROR(IF(OR(HLOOKUP($A462,'Z-scores'!$C$2:$RO$15,11,FALSE)&gt;3,HLOOKUP($A462,'Z-scores'!$C$2:$RO$15,11,FALSE)&lt;-3),"",'Total-corrected counts'!M462),"")</f>
        <v>1.6559710021077854</v>
      </c>
      <c r="N462" s="14">
        <f>IFERROR(IF(OR(HLOOKUP($A462,'Z-scores'!$C$2:$RO$15,12,FALSE)&gt;3,HLOOKUP($A462,'Z-scores'!$C$2:$RO$15,12,FALSE)&lt;-3),"",'Total-corrected counts'!N462),"")</f>
        <v>5.7116512563071478</v>
      </c>
      <c r="O462" s="14">
        <f>IFERROR(IF(OR(HLOOKUP($A462,'Z-scores'!$C$2:$RO$15,13,FALSE)&gt;3,HLOOKUP($A462,'Z-scores'!$C$2:$RO$15,13,FALSE)&lt;-3),"",'Total-corrected counts'!O462),"")</f>
        <v>5.693249232067906</v>
      </c>
      <c r="P462" s="14">
        <f>IFERROR(IF(OR(HLOOKUP($A462,'Z-scores'!$C$2:$RO$15,14,FALSE)&gt;3,HLOOKUP($A462,'Z-scores'!$C$2:$RO$15,14,FALSE)&lt;-3),"",'Total-corrected counts'!P462),"")</f>
        <v>12.349639718628724</v>
      </c>
      <c r="Q462">
        <f t="shared" si="28"/>
        <v>1</v>
      </c>
      <c r="R462">
        <f>SUMIFS(Tabel132[Cluster],Tabel132[ID],'Total-corrected counts Z&lt;3'!A462)</f>
        <v>85</v>
      </c>
      <c r="S462">
        <f t="shared" si="29"/>
        <v>0.75981873122019239</v>
      </c>
      <c r="T462">
        <f t="shared" si="30"/>
        <v>6.5109572798667772</v>
      </c>
      <c r="U462">
        <f t="shared" si="31"/>
        <v>5.7956033352526601</v>
      </c>
    </row>
    <row r="463" spans="1:21" x14ac:dyDescent="0.25">
      <c r="A463">
        <v>471</v>
      </c>
      <c r="B463" t="s">
        <v>780</v>
      </c>
      <c r="C463">
        <v>38800</v>
      </c>
      <c r="D463">
        <v>463</v>
      </c>
      <c r="E463" s="14" t="str">
        <f>IFERROR(IF(OR(HLOOKUP($A463,'Z-scores'!$C$2:$RO$15,3,FALSE)&gt;3,HLOOKUP($A463,'Z-scores'!$C$2:$RO$15,3,FALSE)&lt;-3),"",'Total-corrected counts'!E463),"")</f>
        <v/>
      </c>
      <c r="F463" s="14" t="str">
        <f>IFERROR(IF(OR(HLOOKUP($A463,'Z-scores'!$C$2:$RO$15,4,FALSE)&gt;3,HLOOKUP($A463,'Z-scores'!$C$2:$RO$15,4,FALSE)&lt;-3),"",'Total-corrected counts'!F463),"")</f>
        <v/>
      </c>
      <c r="G463" s="14" t="str">
        <f>IFERROR(IF(OR(HLOOKUP($A463,'Z-scores'!$C$2:$RO$15,5,FALSE)&gt;3,HLOOKUP($A463,'Z-scores'!$C$2:$RO$15,5,FALSE)&lt;-3),"",'Total-corrected counts'!G463),"")</f>
        <v/>
      </c>
      <c r="H463" s="14" t="str">
        <f>IFERROR(IF(OR(HLOOKUP($A463,'Z-scores'!$C$2:$RO$15,6,FALSE)&gt;3,HLOOKUP($A463,'Z-scores'!$C$2:$RO$15,6,FALSE)&lt;-3),"",'Total-corrected counts'!H463),"")</f>
        <v/>
      </c>
      <c r="I463" s="14" t="str">
        <f>IFERROR(IF(OR(HLOOKUP($A463,'Z-scores'!$C$2:$RO$15,7,FALSE)&gt;3,HLOOKUP($A463,'Z-scores'!$C$2:$RO$15,7,FALSE)&lt;-3),"",'Total-corrected counts'!I463),"")</f>
        <v/>
      </c>
      <c r="J463" s="14" t="str">
        <f>IFERROR(IF(OR(HLOOKUP($A463,'Z-scores'!$C$2:$RO$15,8,FALSE)&gt;3,HLOOKUP($A463,'Z-scores'!$C$2:$RO$15,8,FALSE)&lt;-3),"",'Total-corrected counts'!J463),"")</f>
        <v/>
      </c>
      <c r="K463" s="14" t="str">
        <f>IFERROR(IF(OR(HLOOKUP($A463,'Z-scores'!$C$2:$RO$15,9,FALSE)&gt;3,HLOOKUP($A463,'Z-scores'!$C$2:$RO$15,9,FALSE)&lt;-3),"",'Total-corrected counts'!K463),"")</f>
        <v/>
      </c>
      <c r="L463" s="14" t="str">
        <f>IFERROR(IF(OR(HLOOKUP($A463,'Z-scores'!$C$2:$RO$15,10,FALSE)&gt;3,HLOOKUP($A463,'Z-scores'!$C$2:$RO$15,10,FALSE)&lt;-3),"",'Total-corrected counts'!L463),"")</f>
        <v/>
      </c>
      <c r="M463" s="14" t="str">
        <f>IFERROR(IF(OR(HLOOKUP($A463,'Z-scores'!$C$2:$RO$15,11,FALSE)&gt;3,HLOOKUP($A463,'Z-scores'!$C$2:$RO$15,11,FALSE)&lt;-3),"",'Total-corrected counts'!M463),"")</f>
        <v/>
      </c>
      <c r="N463" s="14" t="str">
        <f>IFERROR(IF(OR(HLOOKUP($A463,'Z-scores'!$C$2:$RO$15,12,FALSE)&gt;3,HLOOKUP($A463,'Z-scores'!$C$2:$RO$15,12,FALSE)&lt;-3),"",'Total-corrected counts'!N463),"")</f>
        <v/>
      </c>
      <c r="O463" s="14" t="str">
        <f>IFERROR(IF(OR(HLOOKUP($A463,'Z-scores'!$C$2:$RO$15,13,FALSE)&gt;3,HLOOKUP($A463,'Z-scores'!$C$2:$RO$15,13,FALSE)&lt;-3),"",'Total-corrected counts'!O463),"")</f>
        <v/>
      </c>
      <c r="P463" s="14" t="str">
        <f>IFERROR(IF(OR(HLOOKUP($A463,'Z-scores'!$C$2:$RO$15,14,FALSE)&gt;3,HLOOKUP($A463,'Z-scores'!$C$2:$RO$15,14,FALSE)&lt;-3),"",'Total-corrected counts'!P463),"")</f>
        <v/>
      </c>
      <c r="Q463">
        <f t="shared" si="28"/>
        <v>1</v>
      </c>
      <c r="R463">
        <f>SUMIFS(Tabel132[Cluster],Tabel132[ID],'Total-corrected counts Z&lt;3'!A463)</f>
        <v>49</v>
      </c>
      <c r="S463" t="str">
        <f t="shared" si="29"/>
        <v/>
      </c>
      <c r="T463" t="str">
        <f t="shared" si="30"/>
        <v/>
      </c>
      <c r="U463" t="str">
        <f t="shared" si="31"/>
        <v/>
      </c>
    </row>
    <row r="464" spans="1:21" x14ac:dyDescent="0.25">
      <c r="A464">
        <v>472</v>
      </c>
      <c r="B464" t="s">
        <v>781</v>
      </c>
      <c r="C464">
        <v>51200</v>
      </c>
      <c r="D464">
        <v>426</v>
      </c>
      <c r="E464" s="14" t="str">
        <f>IFERROR(IF(OR(HLOOKUP($A464,'Z-scores'!$C$2:$RO$15,3,FALSE)&gt;3,HLOOKUP($A464,'Z-scores'!$C$2:$RO$15,3,FALSE)&lt;-3),"",'Total-corrected counts'!E464),"")</f>
        <v/>
      </c>
      <c r="F464" s="14" t="str">
        <f>IFERROR(IF(OR(HLOOKUP($A464,'Z-scores'!$C$2:$RO$15,4,FALSE)&gt;3,HLOOKUP($A464,'Z-scores'!$C$2:$RO$15,4,FALSE)&lt;-3),"",'Total-corrected counts'!F464),"")</f>
        <v/>
      </c>
      <c r="G464" s="14" t="str">
        <f>IFERROR(IF(OR(HLOOKUP($A464,'Z-scores'!$C$2:$RO$15,5,FALSE)&gt;3,HLOOKUP($A464,'Z-scores'!$C$2:$RO$15,5,FALSE)&lt;-3),"",'Total-corrected counts'!G464),"")</f>
        <v/>
      </c>
      <c r="H464" s="14" t="str">
        <f>IFERROR(IF(OR(HLOOKUP($A464,'Z-scores'!$C$2:$RO$15,6,FALSE)&gt;3,HLOOKUP($A464,'Z-scores'!$C$2:$RO$15,6,FALSE)&lt;-3),"",'Total-corrected counts'!H464),"")</f>
        <v/>
      </c>
      <c r="I464" s="14" t="str">
        <f>IFERROR(IF(OR(HLOOKUP($A464,'Z-scores'!$C$2:$RO$15,7,FALSE)&gt;3,HLOOKUP($A464,'Z-scores'!$C$2:$RO$15,7,FALSE)&lt;-3),"",'Total-corrected counts'!I464),"")</f>
        <v/>
      </c>
      <c r="J464" s="14" t="str">
        <f>IFERROR(IF(OR(HLOOKUP($A464,'Z-scores'!$C$2:$RO$15,8,FALSE)&gt;3,HLOOKUP($A464,'Z-scores'!$C$2:$RO$15,8,FALSE)&lt;-3),"",'Total-corrected counts'!J464),"")</f>
        <v/>
      </c>
      <c r="K464" s="14" t="str">
        <f>IFERROR(IF(OR(HLOOKUP($A464,'Z-scores'!$C$2:$RO$15,9,FALSE)&gt;3,HLOOKUP($A464,'Z-scores'!$C$2:$RO$15,9,FALSE)&lt;-3),"",'Total-corrected counts'!K464),"")</f>
        <v/>
      </c>
      <c r="L464" s="14" t="str">
        <f>IFERROR(IF(OR(HLOOKUP($A464,'Z-scores'!$C$2:$RO$15,10,FALSE)&gt;3,HLOOKUP($A464,'Z-scores'!$C$2:$RO$15,10,FALSE)&lt;-3),"",'Total-corrected counts'!L464),"")</f>
        <v/>
      </c>
      <c r="M464" s="14" t="str">
        <f>IFERROR(IF(OR(HLOOKUP($A464,'Z-scores'!$C$2:$RO$15,11,FALSE)&gt;3,HLOOKUP($A464,'Z-scores'!$C$2:$RO$15,11,FALSE)&lt;-3),"",'Total-corrected counts'!M464),"")</f>
        <v/>
      </c>
      <c r="N464" s="14" t="str">
        <f>IFERROR(IF(OR(HLOOKUP($A464,'Z-scores'!$C$2:$RO$15,12,FALSE)&gt;3,HLOOKUP($A464,'Z-scores'!$C$2:$RO$15,12,FALSE)&lt;-3),"",'Total-corrected counts'!N464),"")</f>
        <v/>
      </c>
      <c r="O464" s="14" t="str">
        <f>IFERROR(IF(OR(HLOOKUP($A464,'Z-scores'!$C$2:$RO$15,13,FALSE)&gt;3,HLOOKUP($A464,'Z-scores'!$C$2:$RO$15,13,FALSE)&lt;-3),"",'Total-corrected counts'!O464),"")</f>
        <v/>
      </c>
      <c r="P464" s="14" t="str">
        <f>IFERROR(IF(OR(HLOOKUP($A464,'Z-scores'!$C$2:$RO$15,14,FALSE)&gt;3,HLOOKUP($A464,'Z-scores'!$C$2:$RO$15,14,FALSE)&lt;-3),"",'Total-corrected counts'!P464),"")</f>
        <v/>
      </c>
      <c r="Q464">
        <f t="shared" si="28"/>
        <v>1</v>
      </c>
      <c r="R464">
        <f>SUMIFS(Tabel132[Cluster],Tabel132[ID],'Total-corrected counts Z&lt;3'!A464)</f>
        <v>66</v>
      </c>
      <c r="S464" t="str">
        <f t="shared" si="29"/>
        <v/>
      </c>
      <c r="T464" t="str">
        <f t="shared" si="30"/>
        <v/>
      </c>
      <c r="U464" t="str">
        <f t="shared" si="31"/>
        <v/>
      </c>
    </row>
    <row r="465" spans="1:21" x14ac:dyDescent="0.25">
      <c r="A465">
        <v>473</v>
      </c>
      <c r="B465" t="s">
        <v>782</v>
      </c>
      <c r="C465">
        <v>49200</v>
      </c>
      <c r="D465">
        <v>754</v>
      </c>
      <c r="E465" s="14" t="str">
        <f>IFERROR(IF(OR(HLOOKUP($A465,'Z-scores'!$C$2:$RO$15,3,FALSE)&gt;3,HLOOKUP($A465,'Z-scores'!$C$2:$RO$15,3,FALSE)&lt;-3),"",'Total-corrected counts'!E465),"")</f>
        <v/>
      </c>
      <c r="F465" s="14" t="str">
        <f>IFERROR(IF(OR(HLOOKUP($A465,'Z-scores'!$C$2:$RO$15,4,FALSE)&gt;3,HLOOKUP($A465,'Z-scores'!$C$2:$RO$15,4,FALSE)&lt;-3),"",'Total-corrected counts'!F465),"")</f>
        <v/>
      </c>
      <c r="G465" s="14" t="str">
        <f>IFERROR(IF(OR(HLOOKUP($A465,'Z-scores'!$C$2:$RO$15,5,FALSE)&gt;3,HLOOKUP($A465,'Z-scores'!$C$2:$RO$15,5,FALSE)&lt;-3),"",'Total-corrected counts'!G465),"")</f>
        <v/>
      </c>
      <c r="H465" s="14" t="str">
        <f>IFERROR(IF(OR(HLOOKUP($A465,'Z-scores'!$C$2:$RO$15,6,FALSE)&gt;3,HLOOKUP($A465,'Z-scores'!$C$2:$RO$15,6,FALSE)&lt;-3),"",'Total-corrected counts'!H465),"")</f>
        <v/>
      </c>
      <c r="I465" s="14" t="str">
        <f>IFERROR(IF(OR(HLOOKUP($A465,'Z-scores'!$C$2:$RO$15,7,FALSE)&gt;3,HLOOKUP($A465,'Z-scores'!$C$2:$RO$15,7,FALSE)&lt;-3),"",'Total-corrected counts'!I465),"")</f>
        <v/>
      </c>
      <c r="J465" s="14" t="str">
        <f>IFERROR(IF(OR(HLOOKUP($A465,'Z-scores'!$C$2:$RO$15,8,FALSE)&gt;3,HLOOKUP($A465,'Z-scores'!$C$2:$RO$15,8,FALSE)&lt;-3),"",'Total-corrected counts'!J465),"")</f>
        <v/>
      </c>
      <c r="K465" s="14" t="str">
        <f>IFERROR(IF(OR(HLOOKUP($A465,'Z-scores'!$C$2:$RO$15,9,FALSE)&gt;3,HLOOKUP($A465,'Z-scores'!$C$2:$RO$15,9,FALSE)&lt;-3),"",'Total-corrected counts'!K465),"")</f>
        <v/>
      </c>
      <c r="L465" s="14" t="str">
        <f>IFERROR(IF(OR(HLOOKUP($A465,'Z-scores'!$C$2:$RO$15,10,FALSE)&gt;3,HLOOKUP($A465,'Z-scores'!$C$2:$RO$15,10,FALSE)&lt;-3),"",'Total-corrected counts'!L465),"")</f>
        <v/>
      </c>
      <c r="M465" s="14" t="str">
        <f>IFERROR(IF(OR(HLOOKUP($A465,'Z-scores'!$C$2:$RO$15,11,FALSE)&gt;3,HLOOKUP($A465,'Z-scores'!$C$2:$RO$15,11,FALSE)&lt;-3),"",'Total-corrected counts'!M465),"")</f>
        <v/>
      </c>
      <c r="N465" s="14" t="str">
        <f>IFERROR(IF(OR(HLOOKUP($A465,'Z-scores'!$C$2:$RO$15,12,FALSE)&gt;3,HLOOKUP($A465,'Z-scores'!$C$2:$RO$15,12,FALSE)&lt;-3),"",'Total-corrected counts'!N465),"")</f>
        <v/>
      </c>
      <c r="O465" s="14" t="str">
        <f>IFERROR(IF(OR(HLOOKUP($A465,'Z-scores'!$C$2:$RO$15,13,FALSE)&gt;3,HLOOKUP($A465,'Z-scores'!$C$2:$RO$15,13,FALSE)&lt;-3),"",'Total-corrected counts'!O465),"")</f>
        <v/>
      </c>
      <c r="P465" s="14" t="str">
        <f>IFERROR(IF(OR(HLOOKUP($A465,'Z-scores'!$C$2:$RO$15,14,FALSE)&gt;3,HLOOKUP($A465,'Z-scores'!$C$2:$RO$15,14,FALSE)&lt;-3),"",'Total-corrected counts'!P465),"")</f>
        <v/>
      </c>
      <c r="Q465">
        <f t="shared" si="28"/>
        <v>1</v>
      </c>
      <c r="R465">
        <f>SUMIFS(Tabel132[Cluster],Tabel132[ID],'Total-corrected counts Z&lt;3'!A465)</f>
        <v>64</v>
      </c>
      <c r="S465" t="str">
        <f t="shared" si="29"/>
        <v/>
      </c>
      <c r="T465" t="str">
        <f t="shared" si="30"/>
        <v/>
      </c>
      <c r="U465" t="str">
        <f t="shared" si="31"/>
        <v/>
      </c>
    </row>
    <row r="466" spans="1:21" x14ac:dyDescent="0.25">
      <c r="A466">
        <v>474</v>
      </c>
      <c r="B466" t="s">
        <v>783</v>
      </c>
      <c r="C466">
        <v>112400</v>
      </c>
      <c r="D466">
        <v>1099</v>
      </c>
      <c r="E466" s="14" t="str">
        <f>IFERROR(IF(OR(HLOOKUP($A466,'Z-scores'!$C$2:$RO$15,3,FALSE)&gt;3,HLOOKUP($A466,'Z-scores'!$C$2:$RO$15,3,FALSE)&lt;-3),"",'Total-corrected counts'!E466),"")</f>
        <v/>
      </c>
      <c r="F466" s="14" t="str">
        <f>IFERROR(IF(OR(HLOOKUP($A466,'Z-scores'!$C$2:$RO$15,4,FALSE)&gt;3,HLOOKUP($A466,'Z-scores'!$C$2:$RO$15,4,FALSE)&lt;-3),"",'Total-corrected counts'!F466),"")</f>
        <v/>
      </c>
      <c r="G466" s="14" t="str">
        <f>IFERROR(IF(OR(HLOOKUP($A466,'Z-scores'!$C$2:$RO$15,5,FALSE)&gt;3,HLOOKUP($A466,'Z-scores'!$C$2:$RO$15,5,FALSE)&lt;-3),"",'Total-corrected counts'!G466),"")</f>
        <v/>
      </c>
      <c r="H466" s="14" t="str">
        <f>IFERROR(IF(OR(HLOOKUP($A466,'Z-scores'!$C$2:$RO$15,6,FALSE)&gt;3,HLOOKUP($A466,'Z-scores'!$C$2:$RO$15,6,FALSE)&lt;-3),"",'Total-corrected counts'!H466),"")</f>
        <v/>
      </c>
      <c r="I466" s="14" t="str">
        <f>IFERROR(IF(OR(HLOOKUP($A466,'Z-scores'!$C$2:$RO$15,7,FALSE)&gt;3,HLOOKUP($A466,'Z-scores'!$C$2:$RO$15,7,FALSE)&lt;-3),"",'Total-corrected counts'!I466),"")</f>
        <v/>
      </c>
      <c r="J466" s="14" t="str">
        <f>IFERROR(IF(OR(HLOOKUP($A466,'Z-scores'!$C$2:$RO$15,8,FALSE)&gt;3,HLOOKUP($A466,'Z-scores'!$C$2:$RO$15,8,FALSE)&lt;-3),"",'Total-corrected counts'!J466),"")</f>
        <v/>
      </c>
      <c r="K466" s="14" t="str">
        <f>IFERROR(IF(OR(HLOOKUP($A466,'Z-scores'!$C$2:$RO$15,9,FALSE)&gt;3,HLOOKUP($A466,'Z-scores'!$C$2:$RO$15,9,FALSE)&lt;-3),"",'Total-corrected counts'!K466),"")</f>
        <v/>
      </c>
      <c r="L466" s="14" t="str">
        <f>IFERROR(IF(OR(HLOOKUP($A466,'Z-scores'!$C$2:$RO$15,10,FALSE)&gt;3,HLOOKUP($A466,'Z-scores'!$C$2:$RO$15,10,FALSE)&lt;-3),"",'Total-corrected counts'!L466),"")</f>
        <v/>
      </c>
      <c r="M466" s="14" t="str">
        <f>IFERROR(IF(OR(HLOOKUP($A466,'Z-scores'!$C$2:$RO$15,11,FALSE)&gt;3,HLOOKUP($A466,'Z-scores'!$C$2:$RO$15,11,FALSE)&lt;-3),"",'Total-corrected counts'!M466),"")</f>
        <v/>
      </c>
      <c r="N466" s="14" t="str">
        <f>IFERROR(IF(OR(HLOOKUP($A466,'Z-scores'!$C$2:$RO$15,12,FALSE)&gt;3,HLOOKUP($A466,'Z-scores'!$C$2:$RO$15,12,FALSE)&lt;-3),"",'Total-corrected counts'!N466),"")</f>
        <v/>
      </c>
      <c r="O466" s="14" t="str">
        <f>IFERROR(IF(OR(HLOOKUP($A466,'Z-scores'!$C$2:$RO$15,13,FALSE)&gt;3,HLOOKUP($A466,'Z-scores'!$C$2:$RO$15,13,FALSE)&lt;-3),"",'Total-corrected counts'!O466),"")</f>
        <v/>
      </c>
      <c r="P466" s="14" t="str">
        <f>IFERROR(IF(OR(HLOOKUP($A466,'Z-scores'!$C$2:$RO$15,14,FALSE)&gt;3,HLOOKUP($A466,'Z-scores'!$C$2:$RO$15,14,FALSE)&lt;-3),"",'Total-corrected counts'!P466),"")</f>
        <v/>
      </c>
      <c r="Q466">
        <f t="shared" si="28"/>
        <v>1</v>
      </c>
      <c r="R466">
        <f>SUMIFS(Tabel132[Cluster],Tabel132[ID],'Total-corrected counts Z&lt;3'!A466)</f>
        <v>0</v>
      </c>
      <c r="S466" t="str">
        <f t="shared" si="29"/>
        <v/>
      </c>
      <c r="T466" t="str">
        <f t="shared" si="30"/>
        <v/>
      </c>
      <c r="U466" t="str">
        <f t="shared" si="31"/>
        <v/>
      </c>
    </row>
    <row r="467" spans="1:21" x14ac:dyDescent="0.25">
      <c r="A467">
        <v>475</v>
      </c>
      <c r="B467" t="s">
        <v>191</v>
      </c>
      <c r="C467">
        <v>65100</v>
      </c>
      <c r="D467">
        <v>1008</v>
      </c>
      <c r="E467" s="14">
        <f>IFERROR(IF(OR(HLOOKUP($A467,'Z-scores'!$C$2:$RO$15,3,FALSE)&gt;3,HLOOKUP($A467,'Z-scores'!$C$2:$RO$15,3,FALSE)&lt;-3),"",'Total-corrected counts'!E467),"")</f>
        <v>21.602363128868149</v>
      </c>
      <c r="F467" s="14">
        <f>IFERROR(IF(OR(HLOOKUP($A467,'Z-scores'!$C$2:$RO$15,4,FALSE)&gt;3,HLOOKUP($A467,'Z-scores'!$C$2:$RO$15,4,FALSE)&lt;-3),"",'Total-corrected counts'!F467),"")</f>
        <v>3.4598745237440864</v>
      </c>
      <c r="G467" s="14">
        <f>IFERROR(IF(OR(HLOOKUP($A467,'Z-scores'!$C$2:$RO$15,5,FALSE)&gt;3,HLOOKUP($A467,'Z-scores'!$C$2:$RO$15,5,FALSE)&lt;-3),"",'Total-corrected counts'!G467),"")</f>
        <v>0.76786399878570344</v>
      </c>
      <c r="H467" s="14">
        <f>IFERROR(IF(OR(HLOOKUP($A467,'Z-scores'!$C$2:$RO$15,6,FALSE)&gt;3,HLOOKUP($A467,'Z-scores'!$C$2:$RO$15,6,FALSE)&lt;-3),"",'Total-corrected counts'!H467),"")</f>
        <v>20.371773420100304</v>
      </c>
      <c r="I467" s="14">
        <f>IFERROR(IF(OR(HLOOKUP($A467,'Z-scores'!$C$2:$RO$15,7,FALSE)&gt;3,HLOOKUP($A467,'Z-scores'!$C$2:$RO$15,7,FALSE)&lt;-3),"",'Total-corrected counts'!I467),"")</f>
        <v>24.939500445656421</v>
      </c>
      <c r="J467" s="14">
        <f>IFERROR(IF(OR(HLOOKUP($A467,'Z-scores'!$C$2:$RO$15,8,FALSE)&gt;3,HLOOKUP($A467,'Z-scores'!$C$2:$RO$15,8,FALSE)&lt;-3),"",'Total-corrected counts'!J467),"")</f>
        <v>13.773386515115964</v>
      </c>
      <c r="K467" s="14">
        <f>IFERROR(IF(OR(HLOOKUP($A467,'Z-scores'!$C$2:$RO$15,9,FALSE)&gt;3,HLOOKUP($A467,'Z-scores'!$C$2:$RO$15,9,FALSE)&lt;-3),"",'Total-corrected counts'!K467),"")</f>
        <v>34.537752093807079</v>
      </c>
      <c r="L467" s="14">
        <f>IFERROR(IF(OR(HLOOKUP($A467,'Z-scores'!$C$2:$RO$15,10,FALSE)&gt;3,HLOOKUP($A467,'Z-scores'!$C$2:$RO$15,10,FALSE)&lt;-3),"",'Total-corrected counts'!L467),"")</f>
        <v>6.1675518245674157</v>
      </c>
      <c r="M467" s="14">
        <f>IFERROR(IF(OR(HLOOKUP($A467,'Z-scores'!$C$2:$RO$15,11,FALSE)&gt;3,HLOOKUP($A467,'Z-scores'!$C$2:$RO$15,11,FALSE)&lt;-3),"",'Total-corrected counts'!M467),"")</f>
        <v>1.6764150885535605</v>
      </c>
      <c r="N467" s="14">
        <f>IFERROR(IF(OR(HLOOKUP($A467,'Z-scores'!$C$2:$RO$15,12,FALSE)&gt;3,HLOOKUP($A467,'Z-scores'!$C$2:$RO$15,12,FALSE)&lt;-3),"",'Total-corrected counts'!N467),"")</f>
        <v>29.002211237182937</v>
      </c>
      <c r="O467" s="14">
        <f>IFERROR(IF(OR(HLOOKUP($A467,'Z-scores'!$C$2:$RO$15,13,FALSE)&gt;3,HLOOKUP($A467,'Z-scores'!$C$2:$RO$15,13,FALSE)&lt;-3),"",'Total-corrected counts'!O467),"")</f>
        <v>16.64829882523976</v>
      </c>
      <c r="P467" s="14">
        <f>IFERROR(IF(OR(HLOOKUP($A467,'Z-scores'!$C$2:$RO$15,14,FALSE)&gt;3,HLOOKUP($A467,'Z-scores'!$C$2:$RO$15,14,FALSE)&lt;-3),"",'Total-corrected counts'!P467),"")</f>
        <v>29.848760205541751</v>
      </c>
      <c r="Q467">
        <f t="shared" si="28"/>
        <v>1</v>
      </c>
      <c r="R467">
        <f>SUMIFS(Tabel132[Cluster],Tabel132[ID],'Total-corrected counts Z&lt;3'!A467)</f>
        <v>77</v>
      </c>
      <c r="S467">
        <f t="shared" si="29"/>
        <v>0.95735191726691149</v>
      </c>
      <c r="T467">
        <f t="shared" si="30"/>
        <v>17.064644875153959</v>
      </c>
      <c r="U467">
        <f t="shared" si="31"/>
        <v>16.668647436217086</v>
      </c>
    </row>
    <row r="468" spans="1:21" x14ac:dyDescent="0.25">
      <c r="A468">
        <v>476</v>
      </c>
      <c r="B468" t="s">
        <v>784</v>
      </c>
      <c r="C468">
        <v>21200</v>
      </c>
      <c r="D468">
        <v>714</v>
      </c>
      <c r="E468" s="14" t="str">
        <f>IFERROR(IF(OR(HLOOKUP($A468,'Z-scores'!$C$2:$RO$15,3,FALSE)&gt;3,HLOOKUP($A468,'Z-scores'!$C$2:$RO$15,3,FALSE)&lt;-3),"",'Total-corrected counts'!E468),"")</f>
        <v/>
      </c>
      <c r="F468" s="14" t="str">
        <f>IFERROR(IF(OR(HLOOKUP($A468,'Z-scores'!$C$2:$RO$15,4,FALSE)&gt;3,HLOOKUP($A468,'Z-scores'!$C$2:$RO$15,4,FALSE)&lt;-3),"",'Total-corrected counts'!F468),"")</f>
        <v/>
      </c>
      <c r="G468" s="14" t="str">
        <f>IFERROR(IF(OR(HLOOKUP($A468,'Z-scores'!$C$2:$RO$15,5,FALSE)&gt;3,HLOOKUP($A468,'Z-scores'!$C$2:$RO$15,5,FALSE)&lt;-3),"",'Total-corrected counts'!G468),"")</f>
        <v/>
      </c>
      <c r="H468" s="14" t="str">
        <f>IFERROR(IF(OR(HLOOKUP($A468,'Z-scores'!$C$2:$RO$15,6,FALSE)&gt;3,HLOOKUP($A468,'Z-scores'!$C$2:$RO$15,6,FALSE)&lt;-3),"",'Total-corrected counts'!H468),"")</f>
        <v/>
      </c>
      <c r="I468" s="14" t="str">
        <f>IFERROR(IF(OR(HLOOKUP($A468,'Z-scores'!$C$2:$RO$15,7,FALSE)&gt;3,HLOOKUP($A468,'Z-scores'!$C$2:$RO$15,7,FALSE)&lt;-3),"",'Total-corrected counts'!I468),"")</f>
        <v/>
      </c>
      <c r="J468" s="14" t="str">
        <f>IFERROR(IF(OR(HLOOKUP($A468,'Z-scores'!$C$2:$RO$15,8,FALSE)&gt;3,HLOOKUP($A468,'Z-scores'!$C$2:$RO$15,8,FALSE)&lt;-3),"",'Total-corrected counts'!J468),"")</f>
        <v/>
      </c>
      <c r="K468" s="14" t="str">
        <f>IFERROR(IF(OR(HLOOKUP($A468,'Z-scores'!$C$2:$RO$15,9,FALSE)&gt;3,HLOOKUP($A468,'Z-scores'!$C$2:$RO$15,9,FALSE)&lt;-3),"",'Total-corrected counts'!K468),"")</f>
        <v/>
      </c>
      <c r="L468" s="14" t="str">
        <f>IFERROR(IF(OR(HLOOKUP($A468,'Z-scores'!$C$2:$RO$15,10,FALSE)&gt;3,HLOOKUP($A468,'Z-scores'!$C$2:$RO$15,10,FALSE)&lt;-3),"",'Total-corrected counts'!L468),"")</f>
        <v/>
      </c>
      <c r="M468" s="14" t="str">
        <f>IFERROR(IF(OR(HLOOKUP($A468,'Z-scores'!$C$2:$RO$15,11,FALSE)&gt;3,HLOOKUP($A468,'Z-scores'!$C$2:$RO$15,11,FALSE)&lt;-3),"",'Total-corrected counts'!M468),"")</f>
        <v/>
      </c>
      <c r="N468" s="14" t="str">
        <f>IFERROR(IF(OR(HLOOKUP($A468,'Z-scores'!$C$2:$RO$15,12,FALSE)&gt;3,HLOOKUP($A468,'Z-scores'!$C$2:$RO$15,12,FALSE)&lt;-3),"",'Total-corrected counts'!N468),"")</f>
        <v/>
      </c>
      <c r="O468" s="14" t="str">
        <f>IFERROR(IF(OR(HLOOKUP($A468,'Z-scores'!$C$2:$RO$15,13,FALSE)&gt;3,HLOOKUP($A468,'Z-scores'!$C$2:$RO$15,13,FALSE)&lt;-3),"",'Total-corrected counts'!O468),"")</f>
        <v/>
      </c>
      <c r="P468" s="14" t="str">
        <f>IFERROR(IF(OR(HLOOKUP($A468,'Z-scores'!$C$2:$RO$15,14,FALSE)&gt;3,HLOOKUP($A468,'Z-scores'!$C$2:$RO$15,14,FALSE)&lt;-3),"",'Total-corrected counts'!P468),"")</f>
        <v/>
      </c>
      <c r="Q468">
        <f t="shared" si="28"/>
        <v>1</v>
      </c>
      <c r="R468">
        <f>SUMIFS(Tabel132[Cluster],Tabel132[ID],'Total-corrected counts Z&lt;3'!A468)</f>
        <v>0</v>
      </c>
      <c r="S468" t="str">
        <f t="shared" si="29"/>
        <v/>
      </c>
      <c r="T468" t="str">
        <f t="shared" si="30"/>
        <v/>
      </c>
      <c r="U468" t="str">
        <f t="shared" si="31"/>
        <v/>
      </c>
    </row>
    <row r="469" spans="1:21" x14ac:dyDescent="0.25">
      <c r="A469">
        <v>477</v>
      </c>
      <c r="B469" t="s">
        <v>192</v>
      </c>
      <c r="C469">
        <v>48000</v>
      </c>
      <c r="D469">
        <v>623</v>
      </c>
      <c r="E469" s="14">
        <f>IFERROR(IF(OR(HLOOKUP($A469,'Z-scores'!$C$2:$RO$15,3,FALSE)&gt;3,HLOOKUP($A469,'Z-scores'!$C$2:$RO$15,3,FALSE)&lt;-3),"",'Total-corrected counts'!E469),"")</f>
        <v>47.678588444188279</v>
      </c>
      <c r="F469" s="14">
        <f>IFERROR(IF(OR(HLOOKUP($A469,'Z-scores'!$C$2:$RO$15,4,FALSE)&gt;3,HLOOKUP($A469,'Z-scores'!$C$2:$RO$15,4,FALSE)&lt;-3),"",'Total-corrected counts'!F469),"")</f>
        <v>33.036221258975793</v>
      </c>
      <c r="G469" s="14">
        <f>IFERROR(IF(OR(HLOOKUP($A469,'Z-scores'!$C$2:$RO$15,5,FALSE)&gt;3,HLOOKUP($A469,'Z-scores'!$C$2:$RO$15,5,FALSE)&lt;-3),"",'Total-corrected counts'!G469),"")</f>
        <v>32.928865436298537</v>
      </c>
      <c r="H469" s="14">
        <f>IFERROR(IF(OR(HLOOKUP($A469,'Z-scores'!$C$2:$RO$15,6,FALSE)&gt;3,HLOOKUP($A469,'Z-scores'!$C$2:$RO$15,6,FALSE)&lt;-3),"",'Total-corrected counts'!H469),"")</f>
        <v>51.165959758499113</v>
      </c>
      <c r="I469" s="14">
        <f>IFERROR(IF(OR(HLOOKUP($A469,'Z-scores'!$C$2:$RO$15,7,FALSE)&gt;3,HLOOKUP($A469,'Z-scores'!$C$2:$RO$15,7,FALSE)&lt;-3),"",'Total-corrected counts'!I469),"")</f>
        <v>55.327967375237776</v>
      </c>
      <c r="J469" s="14">
        <f>IFERROR(IF(OR(HLOOKUP($A469,'Z-scores'!$C$2:$RO$15,8,FALSE)&gt;3,HLOOKUP($A469,'Z-scores'!$C$2:$RO$15,8,FALSE)&lt;-3),"",'Total-corrected counts'!J469),"")</f>
        <v>45.751974764722753</v>
      </c>
      <c r="K469" s="14">
        <f>IFERROR(IF(OR(HLOOKUP($A469,'Z-scores'!$C$2:$RO$15,9,FALSE)&gt;3,HLOOKUP($A469,'Z-scores'!$C$2:$RO$15,9,FALSE)&lt;-3),"",'Total-corrected counts'!K469),"")</f>
        <v>43.267539739603713</v>
      </c>
      <c r="L469" s="14">
        <f>IFERROR(IF(OR(HLOOKUP($A469,'Z-scores'!$C$2:$RO$15,10,FALSE)&gt;3,HLOOKUP($A469,'Z-scores'!$C$2:$RO$15,10,FALSE)&lt;-3),"",'Total-corrected counts'!L469),"")</f>
        <v>46.438037267331126</v>
      </c>
      <c r="M469" s="14">
        <f>IFERROR(IF(OR(HLOOKUP($A469,'Z-scores'!$C$2:$RO$15,11,FALSE)&gt;3,HLOOKUP($A469,'Z-scores'!$C$2:$RO$15,11,FALSE)&lt;-3),"",'Total-corrected counts'!M469),"")</f>
        <v>43.995674031308077</v>
      </c>
      <c r="N469" s="14">
        <f>IFERROR(IF(OR(HLOOKUP($A469,'Z-scores'!$C$2:$RO$15,12,FALSE)&gt;3,HLOOKUP($A469,'Z-scores'!$C$2:$RO$15,12,FALSE)&lt;-3),"",'Total-corrected counts'!N469),"")</f>
        <v>60.275422824407272</v>
      </c>
      <c r="O469" s="14">
        <f>IFERROR(IF(OR(HLOOKUP($A469,'Z-scores'!$C$2:$RO$15,13,FALSE)&gt;3,HLOOKUP($A469,'Z-scores'!$C$2:$RO$15,13,FALSE)&lt;-3),"",'Total-corrected counts'!O469),"")</f>
        <v>55.20669683682322</v>
      </c>
      <c r="P469" s="14">
        <f>IFERROR(IF(OR(HLOOKUP($A469,'Z-scores'!$C$2:$RO$15,14,FALSE)&gt;3,HLOOKUP($A469,'Z-scores'!$C$2:$RO$15,14,FALSE)&lt;-3),"",'Total-corrected counts'!P469),"")</f>
        <v>47.53016319752679</v>
      </c>
      <c r="Q469">
        <f t="shared" si="28"/>
        <v>1</v>
      </c>
      <c r="R469">
        <f>SUMIFS(Tabel132[Cluster],Tabel132[ID],'Total-corrected counts Z&lt;3'!A469)</f>
        <v>0</v>
      </c>
      <c r="S469">
        <f t="shared" si="29"/>
        <v>0.18892599368993659</v>
      </c>
      <c r="T469">
        <f t="shared" si="30"/>
        <v>44.165302396789421</v>
      </c>
      <c r="U469">
        <f t="shared" si="31"/>
        <v>50.689198831479288</v>
      </c>
    </row>
    <row r="470" spans="1:21" x14ac:dyDescent="0.25">
      <c r="A470">
        <v>478</v>
      </c>
      <c r="B470" t="s">
        <v>193</v>
      </c>
      <c r="C470">
        <v>5400</v>
      </c>
      <c r="D470">
        <v>337</v>
      </c>
      <c r="E470" s="14">
        <f>IFERROR(IF(OR(HLOOKUP($A470,'Z-scores'!$C$2:$RO$15,3,FALSE)&gt;3,HLOOKUP($A470,'Z-scores'!$C$2:$RO$15,3,FALSE)&lt;-3),"",'Total-corrected counts'!E470),"")</f>
        <v>27.865770189900925</v>
      </c>
      <c r="F470" s="14">
        <f>IFERROR(IF(OR(HLOOKUP($A470,'Z-scores'!$C$2:$RO$15,4,FALSE)&gt;3,HLOOKUP($A470,'Z-scores'!$C$2:$RO$15,4,FALSE)&lt;-3),"",'Total-corrected counts'!F470),"")</f>
        <v>11.132983346563634</v>
      </c>
      <c r="G470" s="14">
        <f>IFERROR(IF(OR(HLOOKUP($A470,'Z-scores'!$C$2:$RO$15,5,FALSE)&gt;3,HLOOKUP($A470,'Z-scores'!$C$2:$RO$15,5,FALSE)&lt;-3),"",'Total-corrected counts'!G470),"")</f>
        <v>20.21446620059108</v>
      </c>
      <c r="H470" s="14">
        <f>IFERROR(IF(OR(HLOOKUP($A470,'Z-scores'!$C$2:$RO$15,6,FALSE)&gt;3,HLOOKUP($A470,'Z-scores'!$C$2:$RO$15,6,FALSE)&lt;-3),"",'Total-corrected counts'!H470),"")</f>
        <v>7.9808520589606431</v>
      </c>
      <c r="I470" s="14">
        <f>IFERROR(IF(OR(HLOOKUP($A470,'Z-scores'!$C$2:$RO$15,7,FALSE)&gt;3,HLOOKUP($A470,'Z-scores'!$C$2:$RO$15,7,FALSE)&lt;-3),"",'Total-corrected counts'!I470),"")</f>
        <v>15.225053410966723</v>
      </c>
      <c r="J470" s="14">
        <f>IFERROR(IF(OR(HLOOKUP($A470,'Z-scores'!$C$2:$RO$15,8,FALSE)&gt;3,HLOOKUP($A470,'Z-scores'!$C$2:$RO$15,8,FALSE)&lt;-3),"",'Total-corrected counts'!J470),"")</f>
        <v>25.287416251727105</v>
      </c>
      <c r="K470" s="14">
        <f>IFERROR(IF(OR(HLOOKUP($A470,'Z-scores'!$C$2:$RO$15,9,FALSE)&gt;3,HLOOKUP($A470,'Z-scores'!$C$2:$RO$15,9,FALSE)&lt;-3),"",'Total-corrected counts'!K470),"")</f>
        <v>19.663211008007956</v>
      </c>
      <c r="L470" s="14">
        <f>IFERROR(IF(OR(HLOOKUP($A470,'Z-scores'!$C$2:$RO$15,10,FALSE)&gt;3,HLOOKUP($A470,'Z-scores'!$C$2:$RO$15,10,FALSE)&lt;-3),"",'Total-corrected counts'!L470),"")</f>
        <v>19.04685122292878</v>
      </c>
      <c r="M470" s="14">
        <f>IFERROR(IF(OR(HLOOKUP($A470,'Z-scores'!$C$2:$RO$15,11,FALSE)&gt;3,HLOOKUP($A470,'Z-scores'!$C$2:$RO$15,11,FALSE)&lt;-3),"",'Total-corrected counts'!M470),"")</f>
        <v>11.469132496079848</v>
      </c>
      <c r="N470" s="14">
        <f>IFERROR(IF(OR(HLOOKUP($A470,'Z-scores'!$C$2:$RO$15,12,FALSE)&gt;3,HLOOKUP($A470,'Z-scores'!$C$2:$RO$15,12,FALSE)&lt;-3),"",'Total-corrected counts'!N470),"")</f>
        <v>12.627103450042261</v>
      </c>
      <c r="O470" s="14">
        <f>IFERROR(IF(OR(HLOOKUP($A470,'Z-scores'!$C$2:$RO$15,13,FALSE)&gt;3,HLOOKUP($A470,'Z-scores'!$C$2:$RO$15,13,FALSE)&lt;-3),"",'Total-corrected counts'!O470),"")</f>
        <v>12.277534175909208</v>
      </c>
      <c r="P470" s="14">
        <f>IFERROR(IF(OR(HLOOKUP($A470,'Z-scores'!$C$2:$RO$15,14,FALSE)&gt;3,HLOOKUP($A470,'Z-scores'!$C$2:$RO$15,14,FALSE)&lt;-3),"",'Total-corrected counts'!P470),"")</f>
        <v>11.06454805787105</v>
      </c>
      <c r="Q470">
        <f t="shared" si="28"/>
        <v>1</v>
      </c>
      <c r="R470">
        <f>SUMIFS(Tabel132[Cluster],Tabel132[ID],'Total-corrected counts Z&lt;3'!A470)</f>
        <v>7</v>
      </c>
      <c r="S470">
        <f t="shared" si="29"/>
        <v>0.19111560683174555</v>
      </c>
      <c r="T470">
        <f t="shared" si="30"/>
        <v>18.195678923816867</v>
      </c>
      <c r="U470">
        <f t="shared" si="31"/>
        <v>13.297033880566229</v>
      </c>
    </row>
    <row r="471" spans="1:21" x14ac:dyDescent="0.25">
      <c r="A471">
        <v>479</v>
      </c>
      <c r="B471" t="s">
        <v>785</v>
      </c>
      <c r="C471">
        <v>38900</v>
      </c>
      <c r="D471">
        <v>463</v>
      </c>
      <c r="E471" s="14" t="str">
        <f>IFERROR(IF(OR(HLOOKUP($A471,'Z-scores'!$C$2:$RO$15,3,FALSE)&gt;3,HLOOKUP($A471,'Z-scores'!$C$2:$RO$15,3,FALSE)&lt;-3),"",'Total-corrected counts'!E471),"")</f>
        <v/>
      </c>
      <c r="F471" s="14" t="str">
        <f>IFERROR(IF(OR(HLOOKUP($A471,'Z-scores'!$C$2:$RO$15,4,FALSE)&gt;3,HLOOKUP($A471,'Z-scores'!$C$2:$RO$15,4,FALSE)&lt;-3),"",'Total-corrected counts'!F471),"")</f>
        <v/>
      </c>
      <c r="G471" s="14" t="str">
        <f>IFERROR(IF(OR(HLOOKUP($A471,'Z-scores'!$C$2:$RO$15,5,FALSE)&gt;3,HLOOKUP($A471,'Z-scores'!$C$2:$RO$15,5,FALSE)&lt;-3),"",'Total-corrected counts'!G471),"")</f>
        <v/>
      </c>
      <c r="H471" s="14" t="str">
        <f>IFERROR(IF(OR(HLOOKUP($A471,'Z-scores'!$C$2:$RO$15,6,FALSE)&gt;3,HLOOKUP($A471,'Z-scores'!$C$2:$RO$15,6,FALSE)&lt;-3),"",'Total-corrected counts'!H471),"")</f>
        <v/>
      </c>
      <c r="I471" s="14" t="str">
        <f>IFERROR(IF(OR(HLOOKUP($A471,'Z-scores'!$C$2:$RO$15,7,FALSE)&gt;3,HLOOKUP($A471,'Z-scores'!$C$2:$RO$15,7,FALSE)&lt;-3),"",'Total-corrected counts'!I471),"")</f>
        <v/>
      </c>
      <c r="J471" s="14" t="str">
        <f>IFERROR(IF(OR(HLOOKUP($A471,'Z-scores'!$C$2:$RO$15,8,FALSE)&gt;3,HLOOKUP($A471,'Z-scores'!$C$2:$RO$15,8,FALSE)&lt;-3),"",'Total-corrected counts'!J471),"")</f>
        <v/>
      </c>
      <c r="K471" s="14" t="str">
        <f>IFERROR(IF(OR(HLOOKUP($A471,'Z-scores'!$C$2:$RO$15,9,FALSE)&gt;3,HLOOKUP($A471,'Z-scores'!$C$2:$RO$15,9,FALSE)&lt;-3),"",'Total-corrected counts'!K471),"")</f>
        <v/>
      </c>
      <c r="L471" s="14" t="str">
        <f>IFERROR(IF(OR(HLOOKUP($A471,'Z-scores'!$C$2:$RO$15,10,FALSE)&gt;3,HLOOKUP($A471,'Z-scores'!$C$2:$RO$15,10,FALSE)&lt;-3),"",'Total-corrected counts'!L471),"")</f>
        <v/>
      </c>
      <c r="M471" s="14" t="str">
        <f>IFERROR(IF(OR(HLOOKUP($A471,'Z-scores'!$C$2:$RO$15,11,FALSE)&gt;3,HLOOKUP($A471,'Z-scores'!$C$2:$RO$15,11,FALSE)&lt;-3),"",'Total-corrected counts'!M471),"")</f>
        <v/>
      </c>
      <c r="N471" s="14" t="str">
        <f>IFERROR(IF(OR(HLOOKUP($A471,'Z-scores'!$C$2:$RO$15,12,FALSE)&gt;3,HLOOKUP($A471,'Z-scores'!$C$2:$RO$15,12,FALSE)&lt;-3),"",'Total-corrected counts'!N471),"")</f>
        <v/>
      </c>
      <c r="O471" s="14" t="str">
        <f>IFERROR(IF(OR(HLOOKUP($A471,'Z-scores'!$C$2:$RO$15,13,FALSE)&gt;3,HLOOKUP($A471,'Z-scores'!$C$2:$RO$15,13,FALSE)&lt;-3),"",'Total-corrected counts'!O471),"")</f>
        <v/>
      </c>
      <c r="P471" s="14" t="str">
        <f>IFERROR(IF(OR(HLOOKUP($A471,'Z-scores'!$C$2:$RO$15,14,FALSE)&gt;3,HLOOKUP($A471,'Z-scores'!$C$2:$RO$15,14,FALSE)&lt;-3),"",'Total-corrected counts'!P471),"")</f>
        <v/>
      </c>
      <c r="Q471">
        <f t="shared" si="28"/>
        <v>1</v>
      </c>
      <c r="R471">
        <f>SUMIFS(Tabel132[Cluster],Tabel132[ID],'Total-corrected counts Z&lt;3'!A471)</f>
        <v>49</v>
      </c>
      <c r="S471" t="str">
        <f t="shared" si="29"/>
        <v/>
      </c>
      <c r="T471" t="str">
        <f t="shared" si="30"/>
        <v/>
      </c>
      <c r="U471" t="str">
        <f t="shared" si="31"/>
        <v/>
      </c>
    </row>
    <row r="472" spans="1:21" x14ac:dyDescent="0.25">
      <c r="A472">
        <v>480</v>
      </c>
      <c r="B472" t="s">
        <v>786</v>
      </c>
      <c r="C472">
        <v>51300</v>
      </c>
      <c r="D472">
        <v>426</v>
      </c>
      <c r="E472" s="14" t="str">
        <f>IFERROR(IF(OR(HLOOKUP($A472,'Z-scores'!$C$2:$RO$15,3,FALSE)&gt;3,HLOOKUP($A472,'Z-scores'!$C$2:$RO$15,3,FALSE)&lt;-3),"",'Total-corrected counts'!E472),"")</f>
        <v/>
      </c>
      <c r="F472" s="14" t="str">
        <f>IFERROR(IF(OR(HLOOKUP($A472,'Z-scores'!$C$2:$RO$15,4,FALSE)&gt;3,HLOOKUP($A472,'Z-scores'!$C$2:$RO$15,4,FALSE)&lt;-3),"",'Total-corrected counts'!F472),"")</f>
        <v/>
      </c>
      <c r="G472" s="14" t="str">
        <f>IFERROR(IF(OR(HLOOKUP($A472,'Z-scores'!$C$2:$RO$15,5,FALSE)&gt;3,HLOOKUP($A472,'Z-scores'!$C$2:$RO$15,5,FALSE)&lt;-3),"",'Total-corrected counts'!G472),"")</f>
        <v/>
      </c>
      <c r="H472" s="14" t="str">
        <f>IFERROR(IF(OR(HLOOKUP($A472,'Z-scores'!$C$2:$RO$15,6,FALSE)&gt;3,HLOOKUP($A472,'Z-scores'!$C$2:$RO$15,6,FALSE)&lt;-3),"",'Total-corrected counts'!H472),"")</f>
        <v/>
      </c>
      <c r="I472" s="14" t="str">
        <f>IFERROR(IF(OR(HLOOKUP($A472,'Z-scores'!$C$2:$RO$15,7,FALSE)&gt;3,HLOOKUP($A472,'Z-scores'!$C$2:$RO$15,7,FALSE)&lt;-3),"",'Total-corrected counts'!I472),"")</f>
        <v/>
      </c>
      <c r="J472" s="14" t="str">
        <f>IFERROR(IF(OR(HLOOKUP($A472,'Z-scores'!$C$2:$RO$15,8,FALSE)&gt;3,HLOOKUP($A472,'Z-scores'!$C$2:$RO$15,8,FALSE)&lt;-3),"",'Total-corrected counts'!J472),"")</f>
        <v/>
      </c>
      <c r="K472" s="14" t="str">
        <f>IFERROR(IF(OR(HLOOKUP($A472,'Z-scores'!$C$2:$RO$15,9,FALSE)&gt;3,HLOOKUP($A472,'Z-scores'!$C$2:$RO$15,9,FALSE)&lt;-3),"",'Total-corrected counts'!K472),"")</f>
        <v/>
      </c>
      <c r="L472" s="14" t="str">
        <f>IFERROR(IF(OR(HLOOKUP($A472,'Z-scores'!$C$2:$RO$15,10,FALSE)&gt;3,HLOOKUP($A472,'Z-scores'!$C$2:$RO$15,10,FALSE)&lt;-3),"",'Total-corrected counts'!L472),"")</f>
        <v/>
      </c>
      <c r="M472" s="14" t="str">
        <f>IFERROR(IF(OR(HLOOKUP($A472,'Z-scores'!$C$2:$RO$15,11,FALSE)&gt;3,HLOOKUP($A472,'Z-scores'!$C$2:$RO$15,11,FALSE)&lt;-3),"",'Total-corrected counts'!M472),"")</f>
        <v/>
      </c>
      <c r="N472" s="14" t="str">
        <f>IFERROR(IF(OR(HLOOKUP($A472,'Z-scores'!$C$2:$RO$15,12,FALSE)&gt;3,HLOOKUP($A472,'Z-scores'!$C$2:$RO$15,12,FALSE)&lt;-3),"",'Total-corrected counts'!N472),"")</f>
        <v/>
      </c>
      <c r="O472" s="14" t="str">
        <f>IFERROR(IF(OR(HLOOKUP($A472,'Z-scores'!$C$2:$RO$15,13,FALSE)&gt;3,HLOOKUP($A472,'Z-scores'!$C$2:$RO$15,13,FALSE)&lt;-3),"",'Total-corrected counts'!O472),"")</f>
        <v/>
      </c>
      <c r="P472" s="14" t="str">
        <f>IFERROR(IF(OR(HLOOKUP($A472,'Z-scores'!$C$2:$RO$15,14,FALSE)&gt;3,HLOOKUP($A472,'Z-scores'!$C$2:$RO$15,14,FALSE)&lt;-3),"",'Total-corrected counts'!P472),"")</f>
        <v/>
      </c>
      <c r="Q472">
        <f t="shared" si="28"/>
        <v>1</v>
      </c>
      <c r="R472">
        <f>SUMIFS(Tabel132[Cluster],Tabel132[ID],'Total-corrected counts Z&lt;3'!A472)</f>
        <v>66</v>
      </c>
      <c r="S472" t="str">
        <f t="shared" si="29"/>
        <v/>
      </c>
      <c r="T472" t="str">
        <f t="shared" si="30"/>
        <v/>
      </c>
      <c r="U472" t="str">
        <f t="shared" si="31"/>
        <v/>
      </c>
    </row>
    <row r="473" spans="1:21" x14ac:dyDescent="0.25">
      <c r="A473">
        <v>481</v>
      </c>
      <c r="B473" t="s">
        <v>787</v>
      </c>
      <c r="C473">
        <v>48700</v>
      </c>
      <c r="D473">
        <v>754</v>
      </c>
      <c r="E473" s="14" t="str">
        <f>IFERROR(IF(OR(HLOOKUP($A473,'Z-scores'!$C$2:$RO$15,3,FALSE)&gt;3,HLOOKUP($A473,'Z-scores'!$C$2:$RO$15,3,FALSE)&lt;-3),"",'Total-corrected counts'!E473),"")</f>
        <v/>
      </c>
      <c r="F473" s="14" t="str">
        <f>IFERROR(IF(OR(HLOOKUP($A473,'Z-scores'!$C$2:$RO$15,4,FALSE)&gt;3,HLOOKUP($A473,'Z-scores'!$C$2:$RO$15,4,FALSE)&lt;-3),"",'Total-corrected counts'!F473),"")</f>
        <v/>
      </c>
      <c r="G473" s="14" t="str">
        <f>IFERROR(IF(OR(HLOOKUP($A473,'Z-scores'!$C$2:$RO$15,5,FALSE)&gt;3,HLOOKUP($A473,'Z-scores'!$C$2:$RO$15,5,FALSE)&lt;-3),"",'Total-corrected counts'!G473),"")</f>
        <v/>
      </c>
      <c r="H473" s="14" t="str">
        <f>IFERROR(IF(OR(HLOOKUP($A473,'Z-scores'!$C$2:$RO$15,6,FALSE)&gt;3,HLOOKUP($A473,'Z-scores'!$C$2:$RO$15,6,FALSE)&lt;-3),"",'Total-corrected counts'!H473),"")</f>
        <v/>
      </c>
      <c r="I473" s="14" t="str">
        <f>IFERROR(IF(OR(HLOOKUP($A473,'Z-scores'!$C$2:$RO$15,7,FALSE)&gt;3,HLOOKUP($A473,'Z-scores'!$C$2:$RO$15,7,FALSE)&lt;-3),"",'Total-corrected counts'!I473),"")</f>
        <v/>
      </c>
      <c r="J473" s="14" t="str">
        <f>IFERROR(IF(OR(HLOOKUP($A473,'Z-scores'!$C$2:$RO$15,8,FALSE)&gt;3,HLOOKUP($A473,'Z-scores'!$C$2:$RO$15,8,FALSE)&lt;-3),"",'Total-corrected counts'!J473),"")</f>
        <v/>
      </c>
      <c r="K473" s="14" t="str">
        <f>IFERROR(IF(OR(HLOOKUP($A473,'Z-scores'!$C$2:$RO$15,9,FALSE)&gt;3,HLOOKUP($A473,'Z-scores'!$C$2:$RO$15,9,FALSE)&lt;-3),"",'Total-corrected counts'!K473),"")</f>
        <v/>
      </c>
      <c r="L473" s="14" t="str">
        <f>IFERROR(IF(OR(HLOOKUP($A473,'Z-scores'!$C$2:$RO$15,10,FALSE)&gt;3,HLOOKUP($A473,'Z-scores'!$C$2:$RO$15,10,FALSE)&lt;-3),"",'Total-corrected counts'!L473),"")</f>
        <v/>
      </c>
      <c r="M473" s="14" t="str">
        <f>IFERROR(IF(OR(HLOOKUP($A473,'Z-scores'!$C$2:$RO$15,11,FALSE)&gt;3,HLOOKUP($A473,'Z-scores'!$C$2:$RO$15,11,FALSE)&lt;-3),"",'Total-corrected counts'!M473),"")</f>
        <v/>
      </c>
      <c r="N473" s="14" t="str">
        <f>IFERROR(IF(OR(HLOOKUP($A473,'Z-scores'!$C$2:$RO$15,12,FALSE)&gt;3,HLOOKUP($A473,'Z-scores'!$C$2:$RO$15,12,FALSE)&lt;-3),"",'Total-corrected counts'!N473),"")</f>
        <v/>
      </c>
      <c r="O473" s="14" t="str">
        <f>IFERROR(IF(OR(HLOOKUP($A473,'Z-scores'!$C$2:$RO$15,13,FALSE)&gt;3,HLOOKUP($A473,'Z-scores'!$C$2:$RO$15,13,FALSE)&lt;-3),"",'Total-corrected counts'!O473),"")</f>
        <v/>
      </c>
      <c r="P473" s="14" t="str">
        <f>IFERROR(IF(OR(HLOOKUP($A473,'Z-scores'!$C$2:$RO$15,14,FALSE)&gt;3,HLOOKUP($A473,'Z-scores'!$C$2:$RO$15,14,FALSE)&lt;-3),"",'Total-corrected counts'!P473),"")</f>
        <v/>
      </c>
      <c r="Q473">
        <f t="shared" si="28"/>
        <v>1</v>
      </c>
      <c r="R473">
        <f>SUMIFS(Tabel132[Cluster],Tabel132[ID],'Total-corrected counts Z&lt;3'!A473)</f>
        <v>64</v>
      </c>
      <c r="S473" t="str">
        <f t="shared" si="29"/>
        <v/>
      </c>
      <c r="T473" t="str">
        <f t="shared" si="30"/>
        <v/>
      </c>
      <c r="U473" t="str">
        <f t="shared" si="31"/>
        <v/>
      </c>
    </row>
    <row r="474" spans="1:21" x14ac:dyDescent="0.25">
      <c r="A474">
        <v>482</v>
      </c>
      <c r="B474" t="s">
        <v>194</v>
      </c>
      <c r="C474">
        <v>101300</v>
      </c>
      <c r="D474">
        <v>948</v>
      </c>
      <c r="E474" s="14">
        <f>IFERROR(IF(OR(HLOOKUP($A474,'Z-scores'!$C$2:$RO$15,3,FALSE)&gt;3,HLOOKUP($A474,'Z-scores'!$C$2:$RO$15,3,FALSE)&lt;-3),"",'Total-corrected counts'!E474),"")</f>
        <v>11.3763924169779</v>
      </c>
      <c r="F474" s="14">
        <f>IFERROR(IF(OR(HLOOKUP($A474,'Z-scores'!$C$2:$RO$15,4,FALSE)&gt;3,HLOOKUP($A474,'Z-scores'!$C$2:$RO$15,4,FALSE)&lt;-3),"",'Total-corrected counts'!F474),"")</f>
        <v>9.7657748654066956E-2</v>
      </c>
      <c r="G474" s="14">
        <f>IFERROR(IF(OR(HLOOKUP($A474,'Z-scores'!$C$2:$RO$15,5,FALSE)&gt;3,HLOOKUP($A474,'Z-scores'!$C$2:$RO$15,5,FALSE)&lt;-3),"",'Total-corrected counts'!G474),"")</f>
        <v>6.0536254787989172</v>
      </c>
      <c r="H474" s="14">
        <f>IFERROR(IF(OR(HLOOKUP($A474,'Z-scores'!$C$2:$RO$15,6,FALSE)&gt;3,HLOOKUP($A474,'Z-scores'!$C$2:$RO$15,6,FALSE)&lt;-3),"",'Total-corrected counts'!H474),"")</f>
        <v>16.800990663318679</v>
      </c>
      <c r="I474" s="14">
        <f>IFERROR(IF(OR(HLOOKUP($A474,'Z-scores'!$C$2:$RO$15,7,FALSE)&gt;3,HLOOKUP($A474,'Z-scores'!$C$2:$RO$15,7,FALSE)&lt;-3),"",'Total-corrected counts'!I474),"")</f>
        <v>3.0326827037229265</v>
      </c>
      <c r="J474" s="14">
        <f>IFERROR(IF(OR(HLOOKUP($A474,'Z-scores'!$C$2:$RO$15,8,FALSE)&gt;3,HLOOKUP($A474,'Z-scores'!$C$2:$RO$15,8,FALSE)&lt;-3),"",'Total-corrected counts'!J474),"")</f>
        <v>18.617968838256125</v>
      </c>
      <c r="K474" s="14">
        <f>IFERROR(IF(OR(HLOOKUP($A474,'Z-scores'!$C$2:$RO$15,9,FALSE)&gt;3,HLOOKUP($A474,'Z-scores'!$C$2:$RO$15,9,FALSE)&lt;-3),"",'Total-corrected counts'!K474),"")</f>
        <v>7.5573404377042079</v>
      </c>
      <c r="L474" s="14">
        <f>IFERROR(IF(OR(HLOOKUP($A474,'Z-scores'!$C$2:$RO$15,10,FALSE)&gt;3,HLOOKUP($A474,'Z-scores'!$C$2:$RO$15,10,FALSE)&lt;-3),"",'Total-corrected counts'!L474),"")</f>
        <v>7.4574973042155017</v>
      </c>
      <c r="M474" s="14">
        <f>IFERROR(IF(OR(HLOOKUP($A474,'Z-scores'!$C$2:$RO$15,11,FALSE)&gt;3,HLOOKUP($A474,'Z-scores'!$C$2:$RO$15,11,FALSE)&lt;-3),"",'Total-corrected counts'!M474),"")</f>
        <v>2.2284054225894891</v>
      </c>
      <c r="N474" s="14">
        <f>IFERROR(IF(OR(HLOOKUP($A474,'Z-scores'!$C$2:$RO$15,12,FALSE)&gt;3,HLOOKUP($A474,'Z-scores'!$C$2:$RO$15,12,FALSE)&lt;-3),"",'Total-corrected counts'!N474),"")</f>
        <v>1.6648310836769715</v>
      </c>
      <c r="O474" s="14">
        <f>IFERROR(IF(OR(HLOOKUP($A474,'Z-scores'!$C$2:$RO$15,13,FALSE)&gt;3,HLOOKUP($A474,'Z-scores'!$C$2:$RO$15,13,FALSE)&lt;-3),"",'Total-corrected counts'!O474),"")</f>
        <v>31.561422843341852</v>
      </c>
      <c r="P474" s="14">
        <f>IFERROR(IF(OR(HLOOKUP($A474,'Z-scores'!$C$2:$RO$15,14,FALSE)&gt;3,HLOOKUP($A474,'Z-scores'!$C$2:$RO$15,14,FALSE)&lt;-3),"",'Total-corrected counts'!P474),"")</f>
        <v>8.0295443484220712</v>
      </c>
      <c r="Q474">
        <f t="shared" si="28"/>
        <v>1</v>
      </c>
      <c r="R474">
        <f>SUMIFS(Tabel132[Cluster],Tabel132[ID],'Total-corrected counts Z&lt;3'!A474)</f>
        <v>0</v>
      </c>
      <c r="S474">
        <f t="shared" si="29"/>
        <v>0.84450041569418322</v>
      </c>
      <c r="T474">
        <f t="shared" si="30"/>
        <v>9.0766654696332605</v>
      </c>
      <c r="U474">
        <f t="shared" si="31"/>
        <v>10.188340200449177</v>
      </c>
    </row>
    <row r="475" spans="1:21" x14ac:dyDescent="0.25">
      <c r="A475">
        <v>483</v>
      </c>
      <c r="B475" t="s">
        <v>195</v>
      </c>
      <c r="C475">
        <v>69700</v>
      </c>
      <c r="D475">
        <v>958</v>
      </c>
      <c r="E475" s="14">
        <f>IFERROR(IF(OR(HLOOKUP($A475,'Z-scores'!$C$2:$RO$15,3,FALSE)&gt;3,HLOOKUP($A475,'Z-scores'!$C$2:$RO$15,3,FALSE)&lt;-3),"",'Total-corrected counts'!E475),"")</f>
        <v>1.731442768263235</v>
      </c>
      <c r="F475" s="14">
        <f>IFERROR(IF(OR(HLOOKUP($A475,'Z-scores'!$C$2:$RO$15,4,FALSE)&gt;3,HLOOKUP($A475,'Z-scores'!$C$2:$RO$15,4,FALSE)&lt;-3),"",'Total-corrected counts'!F475),"")</f>
        <v>0.73940866838079267</v>
      </c>
      <c r="G475" s="14">
        <f>IFERROR(IF(OR(HLOOKUP($A475,'Z-scores'!$C$2:$RO$15,5,FALSE)&gt;3,HLOOKUP($A475,'Z-scores'!$C$2:$RO$15,5,FALSE)&lt;-3),"",'Total-corrected counts'!G475),"")</f>
        <v>1.7857302297341941E-2</v>
      </c>
      <c r="H475" s="14">
        <f>IFERROR(IF(OR(HLOOKUP($A475,'Z-scores'!$C$2:$RO$15,6,FALSE)&gt;3,HLOOKUP($A475,'Z-scores'!$C$2:$RO$15,6,FALSE)&lt;-3),"",'Total-corrected counts'!H475),"")</f>
        <v>1.8540602775596904</v>
      </c>
      <c r="I475" s="14">
        <f>IFERROR(IF(OR(HLOOKUP($A475,'Z-scores'!$C$2:$RO$15,7,FALSE)&gt;3,HLOOKUP($A475,'Z-scores'!$C$2:$RO$15,7,FALSE)&lt;-3),"",'Total-corrected counts'!I475),"")</f>
        <v>6.1639892352092003E-2</v>
      </c>
      <c r="J475" s="14">
        <f>IFERROR(IF(OR(HLOOKUP($A475,'Z-scores'!$C$2:$RO$15,8,FALSE)&gt;3,HLOOKUP($A475,'Z-scores'!$C$2:$RO$15,8,FALSE)&lt;-3),"",'Total-corrected counts'!J475),"")</f>
        <v>1.9769371811917238</v>
      </c>
      <c r="K475" s="14">
        <f>IFERROR(IF(OR(HLOOKUP($A475,'Z-scores'!$C$2:$RO$15,9,FALSE)&gt;3,HLOOKUP($A475,'Z-scores'!$C$2:$RO$15,9,FALSE)&lt;-3),"",'Total-corrected counts'!K475),"")</f>
        <v>0.80517458868998093</v>
      </c>
      <c r="L475" s="14">
        <f>IFERROR(IF(OR(HLOOKUP($A475,'Z-scores'!$C$2:$RO$15,10,FALSE)&gt;3,HLOOKUP($A475,'Z-scores'!$C$2:$RO$15,10,FALSE)&lt;-3),"",'Total-corrected counts'!L475),"")</f>
        <v>0.92714831349706228</v>
      </c>
      <c r="M475" s="14">
        <f>IFERROR(IF(OR(HLOOKUP($A475,'Z-scores'!$C$2:$RO$15,11,FALSE)&gt;3,HLOOKUP($A475,'Z-scores'!$C$2:$RO$15,11,FALSE)&lt;-3),"",'Total-corrected counts'!M475),"")</f>
        <v>2.5350667192761156</v>
      </c>
      <c r="N475" s="14">
        <f>IFERROR(IF(OR(HLOOKUP($A475,'Z-scores'!$C$2:$RO$15,12,FALSE)&gt;3,HLOOKUP($A475,'Z-scores'!$C$2:$RO$15,12,FALSE)&lt;-3),"",'Total-corrected counts'!N475),"")</f>
        <v>0.35857900263811693</v>
      </c>
      <c r="O475" s="14">
        <f>IFERROR(IF(OR(HLOOKUP($A475,'Z-scores'!$C$2:$RO$15,13,FALSE)&gt;3,HLOOKUP($A475,'Z-scores'!$C$2:$RO$15,13,FALSE)&lt;-3),"",'Total-corrected counts'!O475),"")</f>
        <v>3.7517293127300864E-2</v>
      </c>
      <c r="P475" s="14">
        <f>IFERROR(IF(OR(HLOOKUP($A475,'Z-scores'!$C$2:$RO$15,14,FALSE)&gt;3,HLOOKUP($A475,'Z-scores'!$C$2:$RO$15,14,FALSE)&lt;-3),"",'Total-corrected counts'!P475),"")</f>
        <v>6.3798876775203739E-2</v>
      </c>
      <c r="Q475">
        <f t="shared" si="28"/>
        <v>1</v>
      </c>
      <c r="R475">
        <f>SUMIFS(Tabel132[Cluster],Tabel132[ID],'Total-corrected counts Z&lt;3'!A475)</f>
        <v>82</v>
      </c>
      <c r="S475">
        <f t="shared" si="29"/>
        <v>0.66337444985179683</v>
      </c>
      <c r="T475">
        <f t="shared" si="30"/>
        <v>1.0266458112478369</v>
      </c>
      <c r="U475">
        <f t="shared" si="31"/>
        <v>0.78442204106275992</v>
      </c>
    </row>
    <row r="476" spans="1:21" x14ac:dyDescent="0.25">
      <c r="A476">
        <v>484</v>
      </c>
      <c r="B476" t="s">
        <v>196</v>
      </c>
      <c r="C476">
        <v>22100</v>
      </c>
      <c r="D476">
        <v>731</v>
      </c>
      <c r="E476" s="14">
        <f>IFERROR(IF(OR(HLOOKUP($A476,'Z-scores'!$C$2:$RO$15,3,FALSE)&gt;3,HLOOKUP($A476,'Z-scores'!$C$2:$RO$15,3,FALSE)&lt;-3),"",'Total-corrected counts'!E476),"")</f>
        <v>0</v>
      </c>
      <c r="F476" s="14">
        <f>IFERROR(IF(OR(HLOOKUP($A476,'Z-scores'!$C$2:$RO$15,4,FALSE)&gt;3,HLOOKUP($A476,'Z-scores'!$C$2:$RO$15,4,FALSE)&lt;-3),"",'Total-corrected counts'!F476),"")</f>
        <v>0</v>
      </c>
      <c r="G476" s="14">
        <f>IFERROR(IF(OR(HLOOKUP($A476,'Z-scores'!$C$2:$RO$15,5,FALSE)&gt;3,HLOOKUP($A476,'Z-scores'!$C$2:$RO$15,5,FALSE)&lt;-3),"",'Total-corrected counts'!G476),"")</f>
        <v>0</v>
      </c>
      <c r="H476" s="14">
        <f>IFERROR(IF(OR(HLOOKUP($A476,'Z-scores'!$C$2:$RO$15,6,FALSE)&gt;3,HLOOKUP($A476,'Z-scores'!$C$2:$RO$15,6,FALSE)&lt;-3),"",'Total-corrected counts'!H476),"")</f>
        <v>2.2889633056292474E-2</v>
      </c>
      <c r="I476" s="14">
        <f>IFERROR(IF(OR(HLOOKUP($A476,'Z-scores'!$C$2:$RO$15,7,FALSE)&gt;3,HLOOKUP($A476,'Z-scores'!$C$2:$RO$15,7,FALSE)&lt;-3),"",'Total-corrected counts'!I476),"")</f>
        <v>0</v>
      </c>
      <c r="J476" s="14" t="str">
        <f>IFERROR(IF(OR(HLOOKUP($A476,'Z-scores'!$C$2:$RO$15,8,FALSE)&gt;3,HLOOKUP($A476,'Z-scores'!$C$2:$RO$15,8,FALSE)&lt;-3),"",'Total-corrected counts'!J476),"")</f>
        <v/>
      </c>
      <c r="K476" s="14">
        <f>IFERROR(IF(OR(HLOOKUP($A476,'Z-scores'!$C$2:$RO$15,9,FALSE)&gt;3,HLOOKUP($A476,'Z-scores'!$C$2:$RO$15,9,FALSE)&lt;-3),"",'Total-corrected counts'!K476),"")</f>
        <v>0</v>
      </c>
      <c r="L476" s="14">
        <f>IFERROR(IF(OR(HLOOKUP($A476,'Z-scores'!$C$2:$RO$15,10,FALSE)&gt;3,HLOOKUP($A476,'Z-scores'!$C$2:$RO$15,10,FALSE)&lt;-3),"",'Total-corrected counts'!L476),"")</f>
        <v>2.0155398119501355E-2</v>
      </c>
      <c r="M476" s="14">
        <f>IFERROR(IF(OR(HLOOKUP($A476,'Z-scores'!$C$2:$RO$15,11,FALSE)&gt;3,HLOOKUP($A476,'Z-scores'!$C$2:$RO$15,11,FALSE)&lt;-3),"",'Total-corrected counts'!M476),"")</f>
        <v>4.0888172891550258E-2</v>
      </c>
      <c r="N476" s="14">
        <f>IFERROR(IF(OR(HLOOKUP($A476,'Z-scores'!$C$2:$RO$15,12,FALSE)&gt;3,HLOOKUP($A476,'Z-scores'!$C$2:$RO$15,12,FALSE)&lt;-3),"",'Total-corrected counts'!N476),"")</f>
        <v>0</v>
      </c>
      <c r="O476" s="14">
        <f>IFERROR(IF(OR(HLOOKUP($A476,'Z-scores'!$C$2:$RO$15,13,FALSE)&gt;3,HLOOKUP($A476,'Z-scores'!$C$2:$RO$15,13,FALSE)&lt;-3),"",'Total-corrected counts'!O476),"")</f>
        <v>0</v>
      </c>
      <c r="P476" s="14">
        <f>IFERROR(IF(OR(HLOOKUP($A476,'Z-scores'!$C$2:$RO$15,14,FALSE)&gt;3,HLOOKUP($A476,'Z-scores'!$C$2:$RO$15,14,FALSE)&lt;-3),"",'Total-corrected counts'!P476),"")</f>
        <v>1.8228250507201071E-2</v>
      </c>
      <c r="Q476">
        <f t="shared" si="28"/>
        <v>1</v>
      </c>
      <c r="R476">
        <f>SUMIFS(Tabel132[Cluster],Tabel132[ID],'Total-corrected counts Z&lt;3'!A476)</f>
        <v>28</v>
      </c>
      <c r="S476">
        <f t="shared" si="29"/>
        <v>0.16892408056057243</v>
      </c>
      <c r="T476">
        <f t="shared" si="30"/>
        <v>3.8149388427154121E-3</v>
      </c>
      <c r="U476">
        <f t="shared" si="31"/>
        <v>1.5854364303650538E-2</v>
      </c>
    </row>
    <row r="477" spans="1:21" x14ac:dyDescent="0.25">
      <c r="A477">
        <v>485</v>
      </c>
      <c r="B477" t="s">
        <v>788</v>
      </c>
      <c r="C477">
        <v>48100</v>
      </c>
      <c r="D477">
        <v>477</v>
      </c>
      <c r="E477" s="14" t="str">
        <f>IFERROR(IF(OR(HLOOKUP($A477,'Z-scores'!$C$2:$RO$15,3,FALSE)&gt;3,HLOOKUP($A477,'Z-scores'!$C$2:$RO$15,3,FALSE)&lt;-3),"",'Total-corrected counts'!E477),"")</f>
        <v/>
      </c>
      <c r="F477" s="14" t="str">
        <f>IFERROR(IF(OR(HLOOKUP($A477,'Z-scores'!$C$2:$RO$15,4,FALSE)&gt;3,HLOOKUP($A477,'Z-scores'!$C$2:$RO$15,4,FALSE)&lt;-3),"",'Total-corrected counts'!F477),"")</f>
        <v/>
      </c>
      <c r="G477" s="14" t="str">
        <f>IFERROR(IF(OR(HLOOKUP($A477,'Z-scores'!$C$2:$RO$15,5,FALSE)&gt;3,HLOOKUP($A477,'Z-scores'!$C$2:$RO$15,5,FALSE)&lt;-3),"",'Total-corrected counts'!G477),"")</f>
        <v/>
      </c>
      <c r="H477" s="14" t="str">
        <f>IFERROR(IF(OR(HLOOKUP($A477,'Z-scores'!$C$2:$RO$15,6,FALSE)&gt;3,HLOOKUP($A477,'Z-scores'!$C$2:$RO$15,6,FALSE)&lt;-3),"",'Total-corrected counts'!H477),"")</f>
        <v/>
      </c>
      <c r="I477" s="14" t="str">
        <f>IFERROR(IF(OR(HLOOKUP($A477,'Z-scores'!$C$2:$RO$15,7,FALSE)&gt;3,HLOOKUP($A477,'Z-scores'!$C$2:$RO$15,7,FALSE)&lt;-3),"",'Total-corrected counts'!I477),"")</f>
        <v/>
      </c>
      <c r="J477" s="14" t="str">
        <f>IFERROR(IF(OR(HLOOKUP($A477,'Z-scores'!$C$2:$RO$15,8,FALSE)&gt;3,HLOOKUP($A477,'Z-scores'!$C$2:$RO$15,8,FALSE)&lt;-3),"",'Total-corrected counts'!J477),"")</f>
        <v/>
      </c>
      <c r="K477" s="14" t="str">
        <f>IFERROR(IF(OR(HLOOKUP($A477,'Z-scores'!$C$2:$RO$15,9,FALSE)&gt;3,HLOOKUP($A477,'Z-scores'!$C$2:$RO$15,9,FALSE)&lt;-3),"",'Total-corrected counts'!K477),"")</f>
        <v/>
      </c>
      <c r="L477" s="14" t="str">
        <f>IFERROR(IF(OR(HLOOKUP($A477,'Z-scores'!$C$2:$RO$15,10,FALSE)&gt;3,HLOOKUP($A477,'Z-scores'!$C$2:$RO$15,10,FALSE)&lt;-3),"",'Total-corrected counts'!L477),"")</f>
        <v/>
      </c>
      <c r="M477" s="14" t="str">
        <f>IFERROR(IF(OR(HLOOKUP($A477,'Z-scores'!$C$2:$RO$15,11,FALSE)&gt;3,HLOOKUP($A477,'Z-scores'!$C$2:$RO$15,11,FALSE)&lt;-3),"",'Total-corrected counts'!M477),"")</f>
        <v/>
      </c>
      <c r="N477" s="14" t="str">
        <f>IFERROR(IF(OR(HLOOKUP($A477,'Z-scores'!$C$2:$RO$15,12,FALSE)&gt;3,HLOOKUP($A477,'Z-scores'!$C$2:$RO$15,12,FALSE)&lt;-3),"",'Total-corrected counts'!N477),"")</f>
        <v/>
      </c>
      <c r="O477" s="14" t="str">
        <f>IFERROR(IF(OR(HLOOKUP($A477,'Z-scores'!$C$2:$RO$15,13,FALSE)&gt;3,HLOOKUP($A477,'Z-scores'!$C$2:$RO$15,13,FALSE)&lt;-3),"",'Total-corrected counts'!O477),"")</f>
        <v/>
      </c>
      <c r="P477" s="14" t="str">
        <f>IFERROR(IF(OR(HLOOKUP($A477,'Z-scores'!$C$2:$RO$15,14,FALSE)&gt;3,HLOOKUP($A477,'Z-scores'!$C$2:$RO$15,14,FALSE)&lt;-3),"",'Total-corrected counts'!P477),"")</f>
        <v/>
      </c>
      <c r="Q477">
        <f t="shared" si="28"/>
        <v>1</v>
      </c>
      <c r="R477">
        <f>SUMIFS(Tabel132[Cluster],Tabel132[ID],'Total-corrected counts Z&lt;3'!A477)</f>
        <v>63</v>
      </c>
      <c r="S477" t="str">
        <f t="shared" si="29"/>
        <v/>
      </c>
      <c r="T477" t="str">
        <f t="shared" si="30"/>
        <v/>
      </c>
      <c r="U477" t="str">
        <f t="shared" si="31"/>
        <v/>
      </c>
    </row>
    <row r="478" spans="1:21" x14ac:dyDescent="0.25">
      <c r="A478">
        <v>486</v>
      </c>
      <c r="B478" t="s">
        <v>789</v>
      </c>
      <c r="C478">
        <v>39000</v>
      </c>
      <c r="D478">
        <v>463</v>
      </c>
      <c r="E478" s="14" t="str">
        <f>IFERROR(IF(OR(HLOOKUP($A478,'Z-scores'!$C$2:$RO$15,3,FALSE)&gt;3,HLOOKUP($A478,'Z-scores'!$C$2:$RO$15,3,FALSE)&lt;-3),"",'Total-corrected counts'!E478),"")</f>
        <v/>
      </c>
      <c r="F478" s="14" t="str">
        <f>IFERROR(IF(OR(HLOOKUP($A478,'Z-scores'!$C$2:$RO$15,4,FALSE)&gt;3,HLOOKUP($A478,'Z-scores'!$C$2:$RO$15,4,FALSE)&lt;-3),"",'Total-corrected counts'!F478),"")</f>
        <v/>
      </c>
      <c r="G478" s="14" t="str">
        <f>IFERROR(IF(OR(HLOOKUP($A478,'Z-scores'!$C$2:$RO$15,5,FALSE)&gt;3,HLOOKUP($A478,'Z-scores'!$C$2:$RO$15,5,FALSE)&lt;-3),"",'Total-corrected counts'!G478),"")</f>
        <v/>
      </c>
      <c r="H478" s="14" t="str">
        <f>IFERROR(IF(OR(HLOOKUP($A478,'Z-scores'!$C$2:$RO$15,6,FALSE)&gt;3,HLOOKUP($A478,'Z-scores'!$C$2:$RO$15,6,FALSE)&lt;-3),"",'Total-corrected counts'!H478),"")</f>
        <v/>
      </c>
      <c r="I478" s="14" t="str">
        <f>IFERROR(IF(OR(HLOOKUP($A478,'Z-scores'!$C$2:$RO$15,7,FALSE)&gt;3,HLOOKUP($A478,'Z-scores'!$C$2:$RO$15,7,FALSE)&lt;-3),"",'Total-corrected counts'!I478),"")</f>
        <v/>
      </c>
      <c r="J478" s="14" t="str">
        <f>IFERROR(IF(OR(HLOOKUP($A478,'Z-scores'!$C$2:$RO$15,8,FALSE)&gt;3,HLOOKUP($A478,'Z-scores'!$C$2:$RO$15,8,FALSE)&lt;-3),"",'Total-corrected counts'!J478),"")</f>
        <v/>
      </c>
      <c r="K478" s="14" t="str">
        <f>IFERROR(IF(OR(HLOOKUP($A478,'Z-scores'!$C$2:$RO$15,9,FALSE)&gt;3,HLOOKUP($A478,'Z-scores'!$C$2:$RO$15,9,FALSE)&lt;-3),"",'Total-corrected counts'!K478),"")</f>
        <v/>
      </c>
      <c r="L478" s="14" t="str">
        <f>IFERROR(IF(OR(HLOOKUP($A478,'Z-scores'!$C$2:$RO$15,10,FALSE)&gt;3,HLOOKUP($A478,'Z-scores'!$C$2:$RO$15,10,FALSE)&lt;-3),"",'Total-corrected counts'!L478),"")</f>
        <v/>
      </c>
      <c r="M478" s="14" t="str">
        <f>IFERROR(IF(OR(HLOOKUP($A478,'Z-scores'!$C$2:$RO$15,11,FALSE)&gt;3,HLOOKUP($A478,'Z-scores'!$C$2:$RO$15,11,FALSE)&lt;-3),"",'Total-corrected counts'!M478),"")</f>
        <v/>
      </c>
      <c r="N478" s="14" t="str">
        <f>IFERROR(IF(OR(HLOOKUP($A478,'Z-scores'!$C$2:$RO$15,12,FALSE)&gt;3,HLOOKUP($A478,'Z-scores'!$C$2:$RO$15,12,FALSE)&lt;-3),"",'Total-corrected counts'!N478),"")</f>
        <v/>
      </c>
      <c r="O478" s="14" t="str">
        <f>IFERROR(IF(OR(HLOOKUP($A478,'Z-scores'!$C$2:$RO$15,13,FALSE)&gt;3,HLOOKUP($A478,'Z-scores'!$C$2:$RO$15,13,FALSE)&lt;-3),"",'Total-corrected counts'!O478),"")</f>
        <v/>
      </c>
      <c r="P478" s="14" t="str">
        <f>IFERROR(IF(OR(HLOOKUP($A478,'Z-scores'!$C$2:$RO$15,14,FALSE)&gt;3,HLOOKUP($A478,'Z-scores'!$C$2:$RO$15,14,FALSE)&lt;-3),"",'Total-corrected counts'!P478),"")</f>
        <v/>
      </c>
      <c r="Q478">
        <f t="shared" si="28"/>
        <v>1</v>
      </c>
      <c r="R478">
        <f>SUMIFS(Tabel132[Cluster],Tabel132[ID],'Total-corrected counts Z&lt;3'!A478)</f>
        <v>49</v>
      </c>
      <c r="S478" t="str">
        <f t="shared" si="29"/>
        <v/>
      </c>
      <c r="T478" t="str">
        <f t="shared" si="30"/>
        <v/>
      </c>
      <c r="U478" t="str">
        <f t="shared" si="31"/>
        <v/>
      </c>
    </row>
    <row r="479" spans="1:21" x14ac:dyDescent="0.25">
      <c r="A479">
        <v>487</v>
      </c>
      <c r="B479" t="s">
        <v>790</v>
      </c>
      <c r="C479">
        <v>51400</v>
      </c>
      <c r="D479">
        <v>426</v>
      </c>
      <c r="E479" s="14" t="str">
        <f>IFERROR(IF(OR(HLOOKUP($A479,'Z-scores'!$C$2:$RO$15,3,FALSE)&gt;3,HLOOKUP($A479,'Z-scores'!$C$2:$RO$15,3,FALSE)&lt;-3),"",'Total-corrected counts'!E479),"")</f>
        <v/>
      </c>
      <c r="F479" s="14" t="str">
        <f>IFERROR(IF(OR(HLOOKUP($A479,'Z-scores'!$C$2:$RO$15,4,FALSE)&gt;3,HLOOKUP($A479,'Z-scores'!$C$2:$RO$15,4,FALSE)&lt;-3),"",'Total-corrected counts'!F479),"")</f>
        <v/>
      </c>
      <c r="G479" s="14" t="str">
        <f>IFERROR(IF(OR(HLOOKUP($A479,'Z-scores'!$C$2:$RO$15,5,FALSE)&gt;3,HLOOKUP($A479,'Z-scores'!$C$2:$RO$15,5,FALSE)&lt;-3),"",'Total-corrected counts'!G479),"")</f>
        <v/>
      </c>
      <c r="H479" s="14" t="str">
        <f>IFERROR(IF(OR(HLOOKUP($A479,'Z-scores'!$C$2:$RO$15,6,FALSE)&gt;3,HLOOKUP($A479,'Z-scores'!$C$2:$RO$15,6,FALSE)&lt;-3),"",'Total-corrected counts'!H479),"")</f>
        <v/>
      </c>
      <c r="I479" s="14" t="str">
        <f>IFERROR(IF(OR(HLOOKUP($A479,'Z-scores'!$C$2:$RO$15,7,FALSE)&gt;3,HLOOKUP($A479,'Z-scores'!$C$2:$RO$15,7,FALSE)&lt;-3),"",'Total-corrected counts'!I479),"")</f>
        <v/>
      </c>
      <c r="J479" s="14" t="str">
        <f>IFERROR(IF(OR(HLOOKUP($A479,'Z-scores'!$C$2:$RO$15,8,FALSE)&gt;3,HLOOKUP($A479,'Z-scores'!$C$2:$RO$15,8,FALSE)&lt;-3),"",'Total-corrected counts'!J479),"")</f>
        <v/>
      </c>
      <c r="K479" s="14" t="str">
        <f>IFERROR(IF(OR(HLOOKUP($A479,'Z-scores'!$C$2:$RO$15,9,FALSE)&gt;3,HLOOKUP($A479,'Z-scores'!$C$2:$RO$15,9,FALSE)&lt;-3),"",'Total-corrected counts'!K479),"")</f>
        <v/>
      </c>
      <c r="L479" s="14" t="str">
        <f>IFERROR(IF(OR(HLOOKUP($A479,'Z-scores'!$C$2:$RO$15,10,FALSE)&gt;3,HLOOKUP($A479,'Z-scores'!$C$2:$RO$15,10,FALSE)&lt;-3),"",'Total-corrected counts'!L479),"")</f>
        <v/>
      </c>
      <c r="M479" s="14" t="str">
        <f>IFERROR(IF(OR(HLOOKUP($A479,'Z-scores'!$C$2:$RO$15,11,FALSE)&gt;3,HLOOKUP($A479,'Z-scores'!$C$2:$RO$15,11,FALSE)&lt;-3),"",'Total-corrected counts'!M479),"")</f>
        <v/>
      </c>
      <c r="N479" s="14" t="str">
        <f>IFERROR(IF(OR(HLOOKUP($A479,'Z-scores'!$C$2:$RO$15,12,FALSE)&gt;3,HLOOKUP($A479,'Z-scores'!$C$2:$RO$15,12,FALSE)&lt;-3),"",'Total-corrected counts'!N479),"")</f>
        <v/>
      </c>
      <c r="O479" s="14" t="str">
        <f>IFERROR(IF(OR(HLOOKUP($A479,'Z-scores'!$C$2:$RO$15,13,FALSE)&gt;3,HLOOKUP($A479,'Z-scores'!$C$2:$RO$15,13,FALSE)&lt;-3),"",'Total-corrected counts'!O479),"")</f>
        <v/>
      </c>
      <c r="P479" s="14" t="str">
        <f>IFERROR(IF(OR(HLOOKUP($A479,'Z-scores'!$C$2:$RO$15,14,FALSE)&gt;3,HLOOKUP($A479,'Z-scores'!$C$2:$RO$15,14,FALSE)&lt;-3),"",'Total-corrected counts'!P479),"")</f>
        <v/>
      </c>
      <c r="Q479">
        <f t="shared" si="28"/>
        <v>1</v>
      </c>
      <c r="R479">
        <f>SUMIFS(Tabel132[Cluster],Tabel132[ID],'Total-corrected counts Z&lt;3'!A479)</f>
        <v>66</v>
      </c>
      <c r="S479" t="str">
        <f t="shared" si="29"/>
        <v/>
      </c>
      <c r="T479" t="str">
        <f t="shared" si="30"/>
        <v/>
      </c>
      <c r="U479" t="str">
        <f t="shared" si="31"/>
        <v/>
      </c>
    </row>
    <row r="480" spans="1:21" x14ac:dyDescent="0.25">
      <c r="A480">
        <v>488</v>
      </c>
      <c r="B480" t="s">
        <v>197</v>
      </c>
      <c r="C480">
        <v>21900</v>
      </c>
      <c r="D480">
        <v>723</v>
      </c>
      <c r="E480" s="14">
        <f>IFERROR(IF(OR(HLOOKUP($A480,'Z-scores'!$C$2:$RO$15,3,FALSE)&gt;3,HLOOKUP($A480,'Z-scores'!$C$2:$RO$15,3,FALSE)&lt;-3),"",'Total-corrected counts'!E480),"")</f>
        <v>0</v>
      </c>
      <c r="F480" s="14">
        <f>IFERROR(IF(OR(HLOOKUP($A480,'Z-scores'!$C$2:$RO$15,4,FALSE)&gt;3,HLOOKUP($A480,'Z-scores'!$C$2:$RO$15,4,FALSE)&lt;-3),"",'Total-corrected counts'!F480),"")</f>
        <v>0</v>
      </c>
      <c r="G480" s="14">
        <f>IFERROR(IF(OR(HLOOKUP($A480,'Z-scores'!$C$2:$RO$15,5,FALSE)&gt;3,HLOOKUP($A480,'Z-scores'!$C$2:$RO$15,5,FALSE)&lt;-3),"",'Total-corrected counts'!G480),"")</f>
        <v>0</v>
      </c>
      <c r="H480" s="14">
        <f>IFERROR(IF(OR(HLOOKUP($A480,'Z-scores'!$C$2:$RO$15,6,FALSE)&gt;3,HLOOKUP($A480,'Z-scores'!$C$2:$RO$15,6,FALSE)&lt;-3),"",'Total-corrected counts'!H480),"")</f>
        <v>0</v>
      </c>
      <c r="I480" s="14">
        <f>IFERROR(IF(OR(HLOOKUP($A480,'Z-scores'!$C$2:$RO$15,7,FALSE)&gt;3,HLOOKUP($A480,'Z-scores'!$C$2:$RO$15,7,FALSE)&lt;-3),"",'Total-corrected counts'!I480),"")</f>
        <v>0</v>
      </c>
      <c r="J480" s="14">
        <f>IFERROR(IF(OR(HLOOKUP($A480,'Z-scores'!$C$2:$RO$15,8,FALSE)&gt;3,HLOOKUP($A480,'Z-scores'!$C$2:$RO$15,8,FALSE)&lt;-3),"",'Total-corrected counts'!J480),"")</f>
        <v>0</v>
      </c>
      <c r="K480" s="14">
        <f>IFERROR(IF(OR(HLOOKUP($A480,'Z-scores'!$C$2:$RO$15,9,FALSE)&gt;3,HLOOKUP($A480,'Z-scores'!$C$2:$RO$15,9,FALSE)&lt;-3),"",'Total-corrected counts'!K480),"")</f>
        <v>1.4125869977017211E-2</v>
      </c>
      <c r="L480" s="14">
        <f>IFERROR(IF(OR(HLOOKUP($A480,'Z-scores'!$C$2:$RO$15,10,FALSE)&gt;3,HLOOKUP($A480,'Z-scores'!$C$2:$RO$15,10,FALSE)&lt;-3),"",'Total-corrected counts'!L480),"")</f>
        <v>0</v>
      </c>
      <c r="M480" s="14">
        <f>IFERROR(IF(OR(HLOOKUP($A480,'Z-scores'!$C$2:$RO$15,11,FALSE)&gt;3,HLOOKUP($A480,'Z-scores'!$C$2:$RO$15,11,FALSE)&lt;-3),"",'Total-corrected counts'!M480),"")</f>
        <v>0</v>
      </c>
      <c r="N480" s="14">
        <f>IFERROR(IF(OR(HLOOKUP($A480,'Z-scores'!$C$2:$RO$15,12,FALSE)&gt;3,HLOOKUP($A480,'Z-scores'!$C$2:$RO$15,12,FALSE)&lt;-3),"",'Total-corrected counts'!N480),"")</f>
        <v>2.5612785902722639E-2</v>
      </c>
      <c r="O480" s="14">
        <f>IFERROR(IF(OR(HLOOKUP($A480,'Z-scores'!$C$2:$RO$15,13,FALSE)&gt;3,HLOOKUP($A480,'Z-scores'!$C$2:$RO$15,13,FALSE)&lt;-3),"",'Total-corrected counts'!O480),"")</f>
        <v>0</v>
      </c>
      <c r="P480" s="14" t="str">
        <f>IFERROR(IF(OR(HLOOKUP($A480,'Z-scores'!$C$2:$RO$15,14,FALSE)&gt;3,HLOOKUP($A480,'Z-scores'!$C$2:$RO$15,14,FALSE)&lt;-3),"",'Total-corrected counts'!P480),"")</f>
        <v/>
      </c>
      <c r="Q480">
        <f t="shared" si="28"/>
        <v>1</v>
      </c>
      <c r="R480">
        <f>SUMIFS(Tabel132[Cluster],Tabel132[ID],'Total-corrected counts Z&lt;3'!A480)</f>
        <v>27</v>
      </c>
      <c r="S480">
        <f t="shared" si="29"/>
        <v>0.43604065803899972</v>
      </c>
      <c r="T480">
        <f t="shared" si="30"/>
        <v>2.017981425288173E-3</v>
      </c>
      <c r="U480">
        <f t="shared" si="31"/>
        <v>6.4031964756806597E-3</v>
      </c>
    </row>
    <row r="481" spans="1:21" x14ac:dyDescent="0.25">
      <c r="A481">
        <v>489</v>
      </c>
      <c r="B481" t="s">
        <v>791</v>
      </c>
      <c r="C481">
        <v>48800</v>
      </c>
      <c r="D481">
        <v>754</v>
      </c>
      <c r="E481" s="14" t="str">
        <f>IFERROR(IF(OR(HLOOKUP($A481,'Z-scores'!$C$2:$RO$15,3,FALSE)&gt;3,HLOOKUP($A481,'Z-scores'!$C$2:$RO$15,3,FALSE)&lt;-3),"",'Total-corrected counts'!E481),"")</f>
        <v/>
      </c>
      <c r="F481" s="14" t="str">
        <f>IFERROR(IF(OR(HLOOKUP($A481,'Z-scores'!$C$2:$RO$15,4,FALSE)&gt;3,HLOOKUP($A481,'Z-scores'!$C$2:$RO$15,4,FALSE)&lt;-3),"",'Total-corrected counts'!F481),"")</f>
        <v/>
      </c>
      <c r="G481" s="14" t="str">
        <f>IFERROR(IF(OR(HLOOKUP($A481,'Z-scores'!$C$2:$RO$15,5,FALSE)&gt;3,HLOOKUP($A481,'Z-scores'!$C$2:$RO$15,5,FALSE)&lt;-3),"",'Total-corrected counts'!G481),"")</f>
        <v/>
      </c>
      <c r="H481" s="14" t="str">
        <f>IFERROR(IF(OR(HLOOKUP($A481,'Z-scores'!$C$2:$RO$15,6,FALSE)&gt;3,HLOOKUP($A481,'Z-scores'!$C$2:$RO$15,6,FALSE)&lt;-3),"",'Total-corrected counts'!H481),"")</f>
        <v/>
      </c>
      <c r="I481" s="14" t="str">
        <f>IFERROR(IF(OR(HLOOKUP($A481,'Z-scores'!$C$2:$RO$15,7,FALSE)&gt;3,HLOOKUP($A481,'Z-scores'!$C$2:$RO$15,7,FALSE)&lt;-3),"",'Total-corrected counts'!I481),"")</f>
        <v/>
      </c>
      <c r="J481" s="14" t="str">
        <f>IFERROR(IF(OR(HLOOKUP($A481,'Z-scores'!$C$2:$RO$15,8,FALSE)&gt;3,HLOOKUP($A481,'Z-scores'!$C$2:$RO$15,8,FALSE)&lt;-3),"",'Total-corrected counts'!J481),"")</f>
        <v/>
      </c>
      <c r="K481" s="14" t="str">
        <f>IFERROR(IF(OR(HLOOKUP($A481,'Z-scores'!$C$2:$RO$15,9,FALSE)&gt;3,HLOOKUP($A481,'Z-scores'!$C$2:$RO$15,9,FALSE)&lt;-3),"",'Total-corrected counts'!K481),"")</f>
        <v/>
      </c>
      <c r="L481" s="14" t="str">
        <f>IFERROR(IF(OR(HLOOKUP($A481,'Z-scores'!$C$2:$RO$15,10,FALSE)&gt;3,HLOOKUP($A481,'Z-scores'!$C$2:$RO$15,10,FALSE)&lt;-3),"",'Total-corrected counts'!L481),"")</f>
        <v/>
      </c>
      <c r="M481" s="14" t="str">
        <f>IFERROR(IF(OR(HLOOKUP($A481,'Z-scores'!$C$2:$RO$15,11,FALSE)&gt;3,HLOOKUP($A481,'Z-scores'!$C$2:$RO$15,11,FALSE)&lt;-3),"",'Total-corrected counts'!M481),"")</f>
        <v/>
      </c>
      <c r="N481" s="14" t="str">
        <f>IFERROR(IF(OR(HLOOKUP($A481,'Z-scores'!$C$2:$RO$15,12,FALSE)&gt;3,HLOOKUP($A481,'Z-scores'!$C$2:$RO$15,12,FALSE)&lt;-3),"",'Total-corrected counts'!N481),"")</f>
        <v/>
      </c>
      <c r="O481" s="14" t="str">
        <f>IFERROR(IF(OR(HLOOKUP($A481,'Z-scores'!$C$2:$RO$15,13,FALSE)&gt;3,HLOOKUP($A481,'Z-scores'!$C$2:$RO$15,13,FALSE)&lt;-3),"",'Total-corrected counts'!O481),"")</f>
        <v/>
      </c>
      <c r="P481" s="14" t="str">
        <f>IFERROR(IF(OR(HLOOKUP($A481,'Z-scores'!$C$2:$RO$15,14,FALSE)&gt;3,HLOOKUP($A481,'Z-scores'!$C$2:$RO$15,14,FALSE)&lt;-3),"",'Total-corrected counts'!P481),"")</f>
        <v/>
      </c>
      <c r="Q481">
        <f t="shared" si="28"/>
        <v>1</v>
      </c>
      <c r="R481">
        <f>SUMIFS(Tabel132[Cluster],Tabel132[ID],'Total-corrected counts Z&lt;3'!A481)</f>
        <v>64</v>
      </c>
      <c r="S481" t="str">
        <f t="shared" si="29"/>
        <v/>
      </c>
      <c r="T481" t="str">
        <f t="shared" si="30"/>
        <v/>
      </c>
      <c r="U481" t="str">
        <f t="shared" si="31"/>
        <v/>
      </c>
    </row>
    <row r="482" spans="1:21" x14ac:dyDescent="0.25">
      <c r="A482">
        <v>490</v>
      </c>
      <c r="B482" t="s">
        <v>792</v>
      </c>
      <c r="C482">
        <v>105500</v>
      </c>
      <c r="D482">
        <v>1123</v>
      </c>
      <c r="E482" s="14" t="str">
        <f>IFERROR(IF(OR(HLOOKUP($A482,'Z-scores'!$C$2:$RO$15,3,FALSE)&gt;3,HLOOKUP($A482,'Z-scores'!$C$2:$RO$15,3,FALSE)&lt;-3),"",'Total-corrected counts'!E482),"")</f>
        <v/>
      </c>
      <c r="F482" s="14" t="str">
        <f>IFERROR(IF(OR(HLOOKUP($A482,'Z-scores'!$C$2:$RO$15,4,FALSE)&gt;3,HLOOKUP($A482,'Z-scores'!$C$2:$RO$15,4,FALSE)&lt;-3),"",'Total-corrected counts'!F482),"")</f>
        <v/>
      </c>
      <c r="G482" s="14" t="str">
        <f>IFERROR(IF(OR(HLOOKUP($A482,'Z-scores'!$C$2:$RO$15,5,FALSE)&gt;3,HLOOKUP($A482,'Z-scores'!$C$2:$RO$15,5,FALSE)&lt;-3),"",'Total-corrected counts'!G482),"")</f>
        <v/>
      </c>
      <c r="H482" s="14" t="str">
        <f>IFERROR(IF(OR(HLOOKUP($A482,'Z-scores'!$C$2:$RO$15,6,FALSE)&gt;3,HLOOKUP($A482,'Z-scores'!$C$2:$RO$15,6,FALSE)&lt;-3),"",'Total-corrected counts'!H482),"")</f>
        <v/>
      </c>
      <c r="I482" s="14" t="str">
        <f>IFERROR(IF(OR(HLOOKUP($A482,'Z-scores'!$C$2:$RO$15,7,FALSE)&gt;3,HLOOKUP($A482,'Z-scores'!$C$2:$RO$15,7,FALSE)&lt;-3),"",'Total-corrected counts'!I482),"")</f>
        <v/>
      </c>
      <c r="J482" s="14" t="str">
        <f>IFERROR(IF(OR(HLOOKUP($A482,'Z-scores'!$C$2:$RO$15,8,FALSE)&gt;3,HLOOKUP($A482,'Z-scores'!$C$2:$RO$15,8,FALSE)&lt;-3),"",'Total-corrected counts'!J482),"")</f>
        <v/>
      </c>
      <c r="K482" s="14" t="str">
        <f>IFERROR(IF(OR(HLOOKUP($A482,'Z-scores'!$C$2:$RO$15,9,FALSE)&gt;3,HLOOKUP($A482,'Z-scores'!$C$2:$RO$15,9,FALSE)&lt;-3),"",'Total-corrected counts'!K482),"")</f>
        <v/>
      </c>
      <c r="L482" s="14" t="str">
        <f>IFERROR(IF(OR(HLOOKUP($A482,'Z-scores'!$C$2:$RO$15,10,FALSE)&gt;3,HLOOKUP($A482,'Z-scores'!$C$2:$RO$15,10,FALSE)&lt;-3),"",'Total-corrected counts'!L482),"")</f>
        <v/>
      </c>
      <c r="M482" s="14" t="str">
        <f>IFERROR(IF(OR(HLOOKUP($A482,'Z-scores'!$C$2:$RO$15,11,FALSE)&gt;3,HLOOKUP($A482,'Z-scores'!$C$2:$RO$15,11,FALSE)&lt;-3),"",'Total-corrected counts'!M482),"")</f>
        <v/>
      </c>
      <c r="N482" s="14" t="str">
        <f>IFERROR(IF(OR(HLOOKUP($A482,'Z-scores'!$C$2:$RO$15,12,FALSE)&gt;3,HLOOKUP($A482,'Z-scores'!$C$2:$RO$15,12,FALSE)&lt;-3),"",'Total-corrected counts'!N482),"")</f>
        <v/>
      </c>
      <c r="O482" s="14" t="str">
        <f>IFERROR(IF(OR(HLOOKUP($A482,'Z-scores'!$C$2:$RO$15,13,FALSE)&gt;3,HLOOKUP($A482,'Z-scores'!$C$2:$RO$15,13,FALSE)&lt;-3),"",'Total-corrected counts'!O482),"")</f>
        <v/>
      </c>
      <c r="P482" s="14" t="str">
        <f>IFERROR(IF(OR(HLOOKUP($A482,'Z-scores'!$C$2:$RO$15,14,FALSE)&gt;3,HLOOKUP($A482,'Z-scores'!$C$2:$RO$15,14,FALSE)&lt;-3),"",'Total-corrected counts'!P482),"")</f>
        <v/>
      </c>
      <c r="Q482">
        <f t="shared" si="28"/>
        <v>1</v>
      </c>
      <c r="R482">
        <f>SUMIFS(Tabel132[Cluster],Tabel132[ID],'Total-corrected counts Z&lt;3'!A482)</f>
        <v>0</v>
      </c>
      <c r="S482" t="str">
        <f t="shared" si="29"/>
        <v/>
      </c>
      <c r="T482" t="str">
        <f t="shared" si="30"/>
        <v/>
      </c>
      <c r="U482" t="str">
        <f t="shared" si="31"/>
        <v/>
      </c>
    </row>
    <row r="483" spans="1:21" x14ac:dyDescent="0.25">
      <c r="A483">
        <v>491</v>
      </c>
      <c r="B483" t="s">
        <v>198</v>
      </c>
      <c r="C483">
        <v>74800</v>
      </c>
      <c r="D483">
        <v>331</v>
      </c>
      <c r="E483" s="14">
        <f>IFERROR(IF(OR(HLOOKUP($A483,'Z-scores'!$C$2:$RO$15,3,FALSE)&gt;3,HLOOKUP($A483,'Z-scores'!$C$2:$RO$15,3,FALSE)&lt;-3),"",'Total-corrected counts'!E483),"")</f>
        <v>0.62750274822962882</v>
      </c>
      <c r="F483" s="14">
        <f>IFERROR(IF(OR(HLOOKUP($A483,'Z-scores'!$C$2:$RO$15,4,FALSE)&gt;3,HLOOKUP($A483,'Z-scores'!$C$2:$RO$15,4,FALSE)&lt;-3),"",'Total-corrected counts'!F483),"")</f>
        <v>0</v>
      </c>
      <c r="G483" s="14">
        <f>IFERROR(IF(OR(HLOOKUP($A483,'Z-scores'!$C$2:$RO$15,5,FALSE)&gt;3,HLOOKUP($A483,'Z-scores'!$C$2:$RO$15,5,FALSE)&lt;-3),"",'Total-corrected counts'!G483),"")</f>
        <v>1.7857302297341941E-2</v>
      </c>
      <c r="H483" s="14">
        <f>IFERROR(IF(OR(HLOOKUP($A483,'Z-scores'!$C$2:$RO$15,6,FALSE)&gt;3,HLOOKUP($A483,'Z-scores'!$C$2:$RO$15,6,FALSE)&lt;-3),"",'Total-corrected counts'!H483),"")</f>
        <v>3.0519510741723301E-2</v>
      </c>
      <c r="I483" s="14">
        <f>IFERROR(IF(OR(HLOOKUP($A483,'Z-scores'!$C$2:$RO$15,7,FALSE)&gt;3,HLOOKUP($A483,'Z-scores'!$C$2:$RO$15,7,FALSE)&lt;-3),"",'Total-corrected counts'!I483),"")</f>
        <v>0.11095180623376559</v>
      </c>
      <c r="J483" s="14">
        <f>IFERROR(IF(OR(HLOOKUP($A483,'Z-scores'!$C$2:$RO$15,8,FALSE)&gt;3,HLOOKUP($A483,'Z-scores'!$C$2:$RO$15,8,FALSE)&lt;-3),"",'Total-corrected counts'!J483),"")</f>
        <v>0.26069501290440317</v>
      </c>
      <c r="K483" s="14">
        <f>IFERROR(IF(OR(HLOOKUP($A483,'Z-scores'!$C$2:$RO$15,9,FALSE)&gt;3,HLOOKUP($A483,'Z-scores'!$C$2:$RO$15,9,FALSE)&lt;-3),"",'Total-corrected counts'!K483),"")</f>
        <v>0.77692284873594664</v>
      </c>
      <c r="L483" s="14">
        <f>IFERROR(IF(OR(HLOOKUP($A483,'Z-scores'!$C$2:$RO$15,10,FALSE)&gt;3,HLOOKUP($A483,'Z-scores'!$C$2:$RO$15,10,FALSE)&lt;-3),"",'Total-corrected counts'!L483),"")</f>
        <v>0</v>
      </c>
      <c r="M483" s="14">
        <f>IFERROR(IF(OR(HLOOKUP($A483,'Z-scores'!$C$2:$RO$15,11,FALSE)&gt;3,HLOOKUP($A483,'Z-scores'!$C$2:$RO$15,11,FALSE)&lt;-3),"",'Total-corrected counts'!M483),"")</f>
        <v>6.1332259337325383E-2</v>
      </c>
      <c r="N483" s="14">
        <f>IFERROR(IF(OR(HLOOKUP($A483,'Z-scores'!$C$2:$RO$15,12,FALSE)&gt;3,HLOOKUP($A483,'Z-scores'!$C$2:$RO$15,12,FALSE)&lt;-3),"",'Total-corrected counts'!N483),"")</f>
        <v>0.32442862143448681</v>
      </c>
      <c r="O483" s="14">
        <f>IFERROR(IF(OR(HLOOKUP($A483,'Z-scores'!$C$2:$RO$15,13,FALSE)&gt;3,HLOOKUP($A483,'Z-scores'!$C$2:$RO$15,13,FALSE)&lt;-3),"",'Total-corrected counts'!O483),"")</f>
        <v>0.68469059957324085</v>
      </c>
      <c r="P483" s="14">
        <f>IFERROR(IF(OR(HLOOKUP($A483,'Z-scores'!$C$2:$RO$15,14,FALSE)&gt;3,HLOOKUP($A483,'Z-scores'!$C$2:$RO$15,14,FALSE)&lt;-3),"",'Total-corrected counts'!P483),"")</f>
        <v>0.28253788286161657</v>
      </c>
      <c r="Q483">
        <f t="shared" si="28"/>
        <v>1</v>
      </c>
      <c r="R483">
        <f>SUMIFS(Tabel132[Cluster],Tabel132[ID],'Total-corrected counts Z&lt;3'!A483)</f>
        <v>84</v>
      </c>
      <c r="S483">
        <f t="shared" si="29"/>
        <v>0.9557659494882339</v>
      </c>
      <c r="T483">
        <f t="shared" si="30"/>
        <v>0.26063560416325854</v>
      </c>
      <c r="U483">
        <f t="shared" si="31"/>
        <v>0.27059787264133395</v>
      </c>
    </row>
    <row r="484" spans="1:21" x14ac:dyDescent="0.25">
      <c r="A484">
        <v>492</v>
      </c>
      <c r="B484" t="s">
        <v>793</v>
      </c>
      <c r="C484">
        <v>21000</v>
      </c>
      <c r="D484">
        <v>714</v>
      </c>
      <c r="E484" s="14" t="str">
        <f>IFERROR(IF(OR(HLOOKUP($A484,'Z-scores'!$C$2:$RO$15,3,FALSE)&gt;3,HLOOKUP($A484,'Z-scores'!$C$2:$RO$15,3,FALSE)&lt;-3),"",'Total-corrected counts'!E484),"")</f>
        <v/>
      </c>
      <c r="F484" s="14" t="str">
        <f>IFERROR(IF(OR(HLOOKUP($A484,'Z-scores'!$C$2:$RO$15,4,FALSE)&gt;3,HLOOKUP($A484,'Z-scores'!$C$2:$RO$15,4,FALSE)&lt;-3),"",'Total-corrected counts'!F484),"")</f>
        <v/>
      </c>
      <c r="G484" s="14" t="str">
        <f>IFERROR(IF(OR(HLOOKUP($A484,'Z-scores'!$C$2:$RO$15,5,FALSE)&gt;3,HLOOKUP($A484,'Z-scores'!$C$2:$RO$15,5,FALSE)&lt;-3),"",'Total-corrected counts'!G484),"")</f>
        <v/>
      </c>
      <c r="H484" s="14" t="str">
        <f>IFERROR(IF(OR(HLOOKUP($A484,'Z-scores'!$C$2:$RO$15,6,FALSE)&gt;3,HLOOKUP($A484,'Z-scores'!$C$2:$RO$15,6,FALSE)&lt;-3),"",'Total-corrected counts'!H484),"")</f>
        <v/>
      </c>
      <c r="I484" s="14" t="str">
        <f>IFERROR(IF(OR(HLOOKUP($A484,'Z-scores'!$C$2:$RO$15,7,FALSE)&gt;3,HLOOKUP($A484,'Z-scores'!$C$2:$RO$15,7,FALSE)&lt;-3),"",'Total-corrected counts'!I484),"")</f>
        <v/>
      </c>
      <c r="J484" s="14" t="str">
        <f>IFERROR(IF(OR(HLOOKUP($A484,'Z-scores'!$C$2:$RO$15,8,FALSE)&gt;3,HLOOKUP($A484,'Z-scores'!$C$2:$RO$15,8,FALSE)&lt;-3),"",'Total-corrected counts'!J484),"")</f>
        <v/>
      </c>
      <c r="K484" s="14" t="str">
        <f>IFERROR(IF(OR(HLOOKUP($A484,'Z-scores'!$C$2:$RO$15,9,FALSE)&gt;3,HLOOKUP($A484,'Z-scores'!$C$2:$RO$15,9,FALSE)&lt;-3),"",'Total-corrected counts'!K484),"")</f>
        <v/>
      </c>
      <c r="L484" s="14" t="str">
        <f>IFERROR(IF(OR(HLOOKUP($A484,'Z-scores'!$C$2:$RO$15,10,FALSE)&gt;3,HLOOKUP($A484,'Z-scores'!$C$2:$RO$15,10,FALSE)&lt;-3),"",'Total-corrected counts'!L484),"")</f>
        <v/>
      </c>
      <c r="M484" s="14" t="str">
        <f>IFERROR(IF(OR(HLOOKUP($A484,'Z-scores'!$C$2:$RO$15,11,FALSE)&gt;3,HLOOKUP($A484,'Z-scores'!$C$2:$RO$15,11,FALSE)&lt;-3),"",'Total-corrected counts'!M484),"")</f>
        <v/>
      </c>
      <c r="N484" s="14" t="str">
        <f>IFERROR(IF(OR(HLOOKUP($A484,'Z-scores'!$C$2:$RO$15,12,FALSE)&gt;3,HLOOKUP($A484,'Z-scores'!$C$2:$RO$15,12,FALSE)&lt;-3),"",'Total-corrected counts'!N484),"")</f>
        <v/>
      </c>
      <c r="O484" s="14" t="str">
        <f>IFERROR(IF(OR(HLOOKUP($A484,'Z-scores'!$C$2:$RO$15,13,FALSE)&gt;3,HLOOKUP($A484,'Z-scores'!$C$2:$RO$15,13,FALSE)&lt;-3),"",'Total-corrected counts'!O484),"")</f>
        <v/>
      </c>
      <c r="P484" s="14" t="str">
        <f>IFERROR(IF(OR(HLOOKUP($A484,'Z-scores'!$C$2:$RO$15,14,FALSE)&gt;3,HLOOKUP($A484,'Z-scores'!$C$2:$RO$15,14,FALSE)&lt;-3),"",'Total-corrected counts'!P484),"")</f>
        <v/>
      </c>
      <c r="Q484">
        <f t="shared" si="28"/>
        <v>1</v>
      </c>
      <c r="R484">
        <f>SUMIFS(Tabel132[Cluster],Tabel132[ID],'Total-corrected counts Z&lt;3'!A484)</f>
        <v>0</v>
      </c>
      <c r="S484" t="str">
        <f t="shared" si="29"/>
        <v/>
      </c>
      <c r="T484" t="str">
        <f t="shared" si="30"/>
        <v/>
      </c>
      <c r="U484" t="str">
        <f t="shared" si="31"/>
        <v/>
      </c>
    </row>
    <row r="485" spans="1:21" x14ac:dyDescent="0.25">
      <c r="A485">
        <v>493</v>
      </c>
      <c r="B485" t="s">
        <v>794</v>
      </c>
      <c r="C485">
        <v>48300</v>
      </c>
      <c r="D485">
        <v>477</v>
      </c>
      <c r="E485" s="14" t="str">
        <f>IFERROR(IF(OR(HLOOKUP($A485,'Z-scores'!$C$2:$RO$15,3,FALSE)&gt;3,HLOOKUP($A485,'Z-scores'!$C$2:$RO$15,3,FALSE)&lt;-3),"",'Total-corrected counts'!E485),"")</f>
        <v/>
      </c>
      <c r="F485" s="14" t="str">
        <f>IFERROR(IF(OR(HLOOKUP($A485,'Z-scores'!$C$2:$RO$15,4,FALSE)&gt;3,HLOOKUP($A485,'Z-scores'!$C$2:$RO$15,4,FALSE)&lt;-3),"",'Total-corrected counts'!F485),"")</f>
        <v/>
      </c>
      <c r="G485" s="14" t="str">
        <f>IFERROR(IF(OR(HLOOKUP($A485,'Z-scores'!$C$2:$RO$15,5,FALSE)&gt;3,HLOOKUP($A485,'Z-scores'!$C$2:$RO$15,5,FALSE)&lt;-3),"",'Total-corrected counts'!G485),"")</f>
        <v/>
      </c>
      <c r="H485" s="14" t="str">
        <f>IFERROR(IF(OR(HLOOKUP($A485,'Z-scores'!$C$2:$RO$15,6,FALSE)&gt;3,HLOOKUP($A485,'Z-scores'!$C$2:$RO$15,6,FALSE)&lt;-3),"",'Total-corrected counts'!H485),"")</f>
        <v/>
      </c>
      <c r="I485" s="14" t="str">
        <f>IFERROR(IF(OR(HLOOKUP($A485,'Z-scores'!$C$2:$RO$15,7,FALSE)&gt;3,HLOOKUP($A485,'Z-scores'!$C$2:$RO$15,7,FALSE)&lt;-3),"",'Total-corrected counts'!I485),"")</f>
        <v/>
      </c>
      <c r="J485" s="14" t="str">
        <f>IFERROR(IF(OR(HLOOKUP($A485,'Z-scores'!$C$2:$RO$15,8,FALSE)&gt;3,HLOOKUP($A485,'Z-scores'!$C$2:$RO$15,8,FALSE)&lt;-3),"",'Total-corrected counts'!J485),"")</f>
        <v/>
      </c>
      <c r="K485" s="14" t="str">
        <f>IFERROR(IF(OR(HLOOKUP($A485,'Z-scores'!$C$2:$RO$15,9,FALSE)&gt;3,HLOOKUP($A485,'Z-scores'!$C$2:$RO$15,9,FALSE)&lt;-3),"",'Total-corrected counts'!K485),"")</f>
        <v/>
      </c>
      <c r="L485" s="14" t="str">
        <f>IFERROR(IF(OR(HLOOKUP($A485,'Z-scores'!$C$2:$RO$15,10,FALSE)&gt;3,HLOOKUP($A485,'Z-scores'!$C$2:$RO$15,10,FALSE)&lt;-3),"",'Total-corrected counts'!L485),"")</f>
        <v/>
      </c>
      <c r="M485" s="14" t="str">
        <f>IFERROR(IF(OR(HLOOKUP($A485,'Z-scores'!$C$2:$RO$15,11,FALSE)&gt;3,HLOOKUP($A485,'Z-scores'!$C$2:$RO$15,11,FALSE)&lt;-3),"",'Total-corrected counts'!M485),"")</f>
        <v/>
      </c>
      <c r="N485" s="14" t="str">
        <f>IFERROR(IF(OR(HLOOKUP($A485,'Z-scores'!$C$2:$RO$15,12,FALSE)&gt;3,HLOOKUP($A485,'Z-scores'!$C$2:$RO$15,12,FALSE)&lt;-3),"",'Total-corrected counts'!N485),"")</f>
        <v/>
      </c>
      <c r="O485" s="14" t="str">
        <f>IFERROR(IF(OR(HLOOKUP($A485,'Z-scores'!$C$2:$RO$15,13,FALSE)&gt;3,HLOOKUP($A485,'Z-scores'!$C$2:$RO$15,13,FALSE)&lt;-3),"",'Total-corrected counts'!O485),"")</f>
        <v/>
      </c>
      <c r="P485" s="14" t="str">
        <f>IFERROR(IF(OR(HLOOKUP($A485,'Z-scores'!$C$2:$RO$15,14,FALSE)&gt;3,HLOOKUP($A485,'Z-scores'!$C$2:$RO$15,14,FALSE)&lt;-3),"",'Total-corrected counts'!P485),"")</f>
        <v/>
      </c>
      <c r="Q485">
        <f t="shared" si="28"/>
        <v>1</v>
      </c>
      <c r="R485">
        <f>SUMIFS(Tabel132[Cluster],Tabel132[ID],'Total-corrected counts Z&lt;3'!A485)</f>
        <v>64</v>
      </c>
      <c r="S485" t="str">
        <f t="shared" si="29"/>
        <v/>
      </c>
      <c r="T485" t="str">
        <f t="shared" si="30"/>
        <v/>
      </c>
      <c r="U485" t="str">
        <f t="shared" si="31"/>
        <v/>
      </c>
    </row>
    <row r="486" spans="1:21" x14ac:dyDescent="0.25">
      <c r="A486">
        <v>494</v>
      </c>
      <c r="B486" t="s">
        <v>199</v>
      </c>
      <c r="C486">
        <v>81200</v>
      </c>
      <c r="D486">
        <v>10</v>
      </c>
      <c r="E486" s="14">
        <f>IFERROR(IF(OR(HLOOKUP($A486,'Z-scores'!$C$2:$RO$15,3,FALSE)&gt;3,HLOOKUP($A486,'Z-scores'!$C$2:$RO$15,3,FALSE)&lt;-3),"",'Total-corrected counts'!E486),"")</f>
        <v>13.189178134085715</v>
      </c>
      <c r="F486" s="14">
        <f>IFERROR(IF(OR(HLOOKUP($A486,'Z-scores'!$C$2:$RO$15,4,FALSE)&gt;3,HLOOKUP($A486,'Z-scores'!$C$2:$RO$15,4,FALSE)&lt;-3),"",'Total-corrected counts'!F486),"")</f>
        <v>0.69755534752904969</v>
      </c>
      <c r="G486" s="14">
        <f>IFERROR(IF(OR(HLOOKUP($A486,'Z-scores'!$C$2:$RO$15,5,FALSE)&gt;3,HLOOKUP($A486,'Z-scores'!$C$2:$RO$15,5,FALSE)&lt;-3),"",'Total-corrected counts'!G486),"")</f>
        <v>0.37500334824418075</v>
      </c>
      <c r="H486" s="14">
        <f>IFERROR(IF(OR(HLOOKUP($A486,'Z-scores'!$C$2:$RO$15,6,FALSE)&gt;3,HLOOKUP($A486,'Z-scores'!$C$2:$RO$15,6,FALSE)&lt;-3),"",'Total-corrected counts'!H486),"")</f>
        <v>10.750497658772032</v>
      </c>
      <c r="I486" s="14">
        <f>IFERROR(IF(OR(HLOOKUP($A486,'Z-scores'!$C$2:$RO$15,7,FALSE)&gt;3,HLOOKUP($A486,'Z-scores'!$C$2:$RO$15,7,FALSE)&lt;-3),"",'Total-corrected counts'!I486),"")</f>
        <v>6.7310762448484462</v>
      </c>
      <c r="J486" s="14">
        <f>IFERROR(IF(OR(HLOOKUP($A486,'Z-scores'!$C$2:$RO$15,8,FALSE)&gt;3,HLOOKUP($A486,'Z-scores'!$C$2:$RO$15,8,FALSE)&lt;-3),"",'Total-corrected counts'!J486),"")</f>
        <v>0.26069501290440317</v>
      </c>
      <c r="K486" s="14">
        <f>IFERROR(IF(OR(HLOOKUP($A486,'Z-scores'!$C$2:$RO$15,9,FALSE)&gt;3,HLOOKUP($A486,'Z-scores'!$C$2:$RO$15,9,FALSE)&lt;-3),"",'Total-corrected counts'!K486),"")</f>
        <v>6.978179768646501</v>
      </c>
      <c r="L486" s="14">
        <f>IFERROR(IF(OR(HLOOKUP($A486,'Z-scores'!$C$2:$RO$15,10,FALSE)&gt;3,HLOOKUP($A486,'Z-scores'!$C$2:$RO$15,10,FALSE)&lt;-3),"",'Total-corrected counts'!L486),"")</f>
        <v>1.2899454796480867</v>
      </c>
      <c r="M486" s="14">
        <f>IFERROR(IF(OR(HLOOKUP($A486,'Z-scores'!$C$2:$RO$15,11,FALSE)&gt;3,HLOOKUP($A486,'Z-scores'!$C$2:$RO$15,11,FALSE)&lt;-3),"",'Total-corrected counts'!M486),"")</f>
        <v>0.22488495090352642</v>
      </c>
      <c r="N486" s="14">
        <f>IFERROR(IF(OR(HLOOKUP($A486,'Z-scores'!$C$2:$RO$15,12,FALSE)&gt;3,HLOOKUP($A486,'Z-scores'!$C$2:$RO$15,12,FALSE)&lt;-3),"",'Total-corrected counts'!N486),"")</f>
        <v>6.5056476192915502</v>
      </c>
      <c r="O486" s="14">
        <f>IFERROR(IF(OR(HLOOKUP($A486,'Z-scores'!$C$2:$RO$15,13,FALSE)&gt;3,HLOOKUP($A486,'Z-scores'!$C$2:$RO$15,13,FALSE)&lt;-3),"",'Total-corrected counts'!O486),"")</f>
        <v>1.8477266865195676</v>
      </c>
      <c r="P486" s="14">
        <f>IFERROR(IF(OR(HLOOKUP($A486,'Z-scores'!$C$2:$RO$15,14,FALSE)&gt;3,HLOOKUP($A486,'Z-scores'!$C$2:$RO$15,14,FALSE)&lt;-3),"",'Total-corrected counts'!P486),"")</f>
        <v>9.8432552738885768</v>
      </c>
      <c r="Q486">
        <f t="shared" si="28"/>
        <v>1</v>
      </c>
      <c r="R486">
        <f>SUMIFS(Tabel132[Cluster],Tabel132[ID],'Total-corrected counts Z&lt;3'!A486)</f>
        <v>89</v>
      </c>
      <c r="S486">
        <f t="shared" si="29"/>
        <v>0.57829220765814504</v>
      </c>
      <c r="T486">
        <f t="shared" si="30"/>
        <v>5.5688836450043331</v>
      </c>
      <c r="U486">
        <f t="shared" si="31"/>
        <v>3.9422920020502614</v>
      </c>
    </row>
    <row r="487" spans="1:21" x14ac:dyDescent="0.25">
      <c r="A487">
        <v>495</v>
      </c>
      <c r="B487" t="s">
        <v>795</v>
      </c>
      <c r="C487">
        <v>39100</v>
      </c>
      <c r="D487">
        <v>463</v>
      </c>
      <c r="E487" s="14" t="str">
        <f>IFERROR(IF(OR(HLOOKUP($A487,'Z-scores'!$C$2:$RO$15,3,FALSE)&gt;3,HLOOKUP($A487,'Z-scores'!$C$2:$RO$15,3,FALSE)&lt;-3),"",'Total-corrected counts'!E487),"")</f>
        <v/>
      </c>
      <c r="F487" s="14" t="str">
        <f>IFERROR(IF(OR(HLOOKUP($A487,'Z-scores'!$C$2:$RO$15,4,FALSE)&gt;3,HLOOKUP($A487,'Z-scores'!$C$2:$RO$15,4,FALSE)&lt;-3),"",'Total-corrected counts'!F487),"")</f>
        <v/>
      </c>
      <c r="G487" s="14" t="str">
        <f>IFERROR(IF(OR(HLOOKUP($A487,'Z-scores'!$C$2:$RO$15,5,FALSE)&gt;3,HLOOKUP($A487,'Z-scores'!$C$2:$RO$15,5,FALSE)&lt;-3),"",'Total-corrected counts'!G487),"")</f>
        <v/>
      </c>
      <c r="H487" s="14" t="str">
        <f>IFERROR(IF(OR(HLOOKUP($A487,'Z-scores'!$C$2:$RO$15,6,FALSE)&gt;3,HLOOKUP($A487,'Z-scores'!$C$2:$RO$15,6,FALSE)&lt;-3),"",'Total-corrected counts'!H487),"")</f>
        <v/>
      </c>
      <c r="I487" s="14" t="str">
        <f>IFERROR(IF(OR(HLOOKUP($A487,'Z-scores'!$C$2:$RO$15,7,FALSE)&gt;3,HLOOKUP($A487,'Z-scores'!$C$2:$RO$15,7,FALSE)&lt;-3),"",'Total-corrected counts'!I487),"")</f>
        <v/>
      </c>
      <c r="J487" s="14" t="str">
        <f>IFERROR(IF(OR(HLOOKUP($A487,'Z-scores'!$C$2:$RO$15,8,FALSE)&gt;3,HLOOKUP($A487,'Z-scores'!$C$2:$RO$15,8,FALSE)&lt;-3),"",'Total-corrected counts'!J487),"")</f>
        <v/>
      </c>
      <c r="K487" s="14" t="str">
        <f>IFERROR(IF(OR(HLOOKUP($A487,'Z-scores'!$C$2:$RO$15,9,FALSE)&gt;3,HLOOKUP($A487,'Z-scores'!$C$2:$RO$15,9,FALSE)&lt;-3),"",'Total-corrected counts'!K487),"")</f>
        <v/>
      </c>
      <c r="L487" s="14" t="str">
        <f>IFERROR(IF(OR(HLOOKUP($A487,'Z-scores'!$C$2:$RO$15,10,FALSE)&gt;3,HLOOKUP($A487,'Z-scores'!$C$2:$RO$15,10,FALSE)&lt;-3),"",'Total-corrected counts'!L487),"")</f>
        <v/>
      </c>
      <c r="M487" s="14" t="str">
        <f>IFERROR(IF(OR(HLOOKUP($A487,'Z-scores'!$C$2:$RO$15,11,FALSE)&gt;3,HLOOKUP($A487,'Z-scores'!$C$2:$RO$15,11,FALSE)&lt;-3),"",'Total-corrected counts'!M487),"")</f>
        <v/>
      </c>
      <c r="N487" s="14" t="str">
        <f>IFERROR(IF(OR(HLOOKUP($A487,'Z-scores'!$C$2:$RO$15,12,FALSE)&gt;3,HLOOKUP($A487,'Z-scores'!$C$2:$RO$15,12,FALSE)&lt;-3),"",'Total-corrected counts'!N487),"")</f>
        <v/>
      </c>
      <c r="O487" s="14" t="str">
        <f>IFERROR(IF(OR(HLOOKUP($A487,'Z-scores'!$C$2:$RO$15,13,FALSE)&gt;3,HLOOKUP($A487,'Z-scores'!$C$2:$RO$15,13,FALSE)&lt;-3),"",'Total-corrected counts'!O487),"")</f>
        <v/>
      </c>
      <c r="P487" s="14" t="str">
        <f>IFERROR(IF(OR(HLOOKUP($A487,'Z-scores'!$C$2:$RO$15,14,FALSE)&gt;3,HLOOKUP($A487,'Z-scores'!$C$2:$RO$15,14,FALSE)&lt;-3),"",'Total-corrected counts'!P487),"")</f>
        <v/>
      </c>
      <c r="Q487">
        <f t="shared" si="28"/>
        <v>1</v>
      </c>
      <c r="R487">
        <f>SUMIFS(Tabel132[Cluster],Tabel132[ID],'Total-corrected counts Z&lt;3'!A487)</f>
        <v>49</v>
      </c>
      <c r="S487" t="str">
        <f t="shared" si="29"/>
        <v/>
      </c>
      <c r="T487" t="str">
        <f t="shared" si="30"/>
        <v/>
      </c>
      <c r="U487" t="str">
        <f t="shared" si="31"/>
        <v/>
      </c>
    </row>
    <row r="488" spans="1:21" x14ac:dyDescent="0.25">
      <c r="A488">
        <v>496</v>
      </c>
      <c r="B488" t="s">
        <v>796</v>
      </c>
      <c r="C488">
        <v>33100</v>
      </c>
      <c r="D488">
        <v>814</v>
      </c>
      <c r="E488" s="14" t="str">
        <f>IFERROR(IF(OR(HLOOKUP($A488,'Z-scores'!$C$2:$RO$15,3,FALSE)&gt;3,HLOOKUP($A488,'Z-scores'!$C$2:$RO$15,3,FALSE)&lt;-3),"",'Total-corrected counts'!E488),"")</f>
        <v/>
      </c>
      <c r="F488" s="14" t="str">
        <f>IFERROR(IF(OR(HLOOKUP($A488,'Z-scores'!$C$2:$RO$15,4,FALSE)&gt;3,HLOOKUP($A488,'Z-scores'!$C$2:$RO$15,4,FALSE)&lt;-3),"",'Total-corrected counts'!F488),"")</f>
        <v/>
      </c>
      <c r="G488" s="14" t="str">
        <f>IFERROR(IF(OR(HLOOKUP($A488,'Z-scores'!$C$2:$RO$15,5,FALSE)&gt;3,HLOOKUP($A488,'Z-scores'!$C$2:$RO$15,5,FALSE)&lt;-3),"",'Total-corrected counts'!G488),"")</f>
        <v/>
      </c>
      <c r="H488" s="14" t="str">
        <f>IFERROR(IF(OR(HLOOKUP($A488,'Z-scores'!$C$2:$RO$15,6,FALSE)&gt;3,HLOOKUP($A488,'Z-scores'!$C$2:$RO$15,6,FALSE)&lt;-3),"",'Total-corrected counts'!H488),"")</f>
        <v/>
      </c>
      <c r="I488" s="14" t="str">
        <f>IFERROR(IF(OR(HLOOKUP($A488,'Z-scores'!$C$2:$RO$15,7,FALSE)&gt;3,HLOOKUP($A488,'Z-scores'!$C$2:$RO$15,7,FALSE)&lt;-3),"",'Total-corrected counts'!I488),"")</f>
        <v/>
      </c>
      <c r="J488" s="14" t="str">
        <f>IFERROR(IF(OR(HLOOKUP($A488,'Z-scores'!$C$2:$RO$15,8,FALSE)&gt;3,HLOOKUP($A488,'Z-scores'!$C$2:$RO$15,8,FALSE)&lt;-3),"",'Total-corrected counts'!J488),"")</f>
        <v/>
      </c>
      <c r="K488" s="14" t="str">
        <f>IFERROR(IF(OR(HLOOKUP($A488,'Z-scores'!$C$2:$RO$15,9,FALSE)&gt;3,HLOOKUP($A488,'Z-scores'!$C$2:$RO$15,9,FALSE)&lt;-3),"",'Total-corrected counts'!K488),"")</f>
        <v/>
      </c>
      <c r="L488" s="14" t="str">
        <f>IFERROR(IF(OR(HLOOKUP($A488,'Z-scores'!$C$2:$RO$15,10,FALSE)&gt;3,HLOOKUP($A488,'Z-scores'!$C$2:$RO$15,10,FALSE)&lt;-3),"",'Total-corrected counts'!L488),"")</f>
        <v/>
      </c>
      <c r="M488" s="14" t="str">
        <f>IFERROR(IF(OR(HLOOKUP($A488,'Z-scores'!$C$2:$RO$15,11,FALSE)&gt;3,HLOOKUP($A488,'Z-scores'!$C$2:$RO$15,11,FALSE)&lt;-3),"",'Total-corrected counts'!M488),"")</f>
        <v/>
      </c>
      <c r="N488" s="14" t="str">
        <f>IFERROR(IF(OR(HLOOKUP($A488,'Z-scores'!$C$2:$RO$15,12,FALSE)&gt;3,HLOOKUP($A488,'Z-scores'!$C$2:$RO$15,12,FALSE)&lt;-3),"",'Total-corrected counts'!N488),"")</f>
        <v/>
      </c>
      <c r="O488" s="14" t="str">
        <f>IFERROR(IF(OR(HLOOKUP($A488,'Z-scores'!$C$2:$RO$15,13,FALSE)&gt;3,HLOOKUP($A488,'Z-scores'!$C$2:$RO$15,13,FALSE)&lt;-3),"",'Total-corrected counts'!O488),"")</f>
        <v/>
      </c>
      <c r="P488" s="14" t="str">
        <f>IFERROR(IF(OR(HLOOKUP($A488,'Z-scores'!$C$2:$RO$15,14,FALSE)&gt;3,HLOOKUP($A488,'Z-scores'!$C$2:$RO$15,14,FALSE)&lt;-3),"",'Total-corrected counts'!P488),"")</f>
        <v/>
      </c>
      <c r="Q488">
        <f t="shared" si="28"/>
        <v>1</v>
      </c>
      <c r="R488">
        <f>SUMIFS(Tabel132[Cluster],Tabel132[ID],'Total-corrected counts Z&lt;3'!A488)</f>
        <v>42</v>
      </c>
      <c r="S488" t="str">
        <f t="shared" si="29"/>
        <v/>
      </c>
      <c r="T488" t="str">
        <f t="shared" si="30"/>
        <v/>
      </c>
      <c r="U488" t="str">
        <f t="shared" si="31"/>
        <v/>
      </c>
    </row>
    <row r="489" spans="1:21" x14ac:dyDescent="0.25">
      <c r="A489">
        <v>497</v>
      </c>
      <c r="B489" t="s">
        <v>797</v>
      </c>
      <c r="C489">
        <v>14000</v>
      </c>
      <c r="D489">
        <v>669</v>
      </c>
      <c r="E489" s="14" t="str">
        <f>IFERROR(IF(OR(HLOOKUP($A489,'Z-scores'!$C$2:$RO$15,3,FALSE)&gt;3,HLOOKUP($A489,'Z-scores'!$C$2:$RO$15,3,FALSE)&lt;-3),"",'Total-corrected counts'!E489),"")</f>
        <v/>
      </c>
      <c r="F489" s="14" t="str">
        <f>IFERROR(IF(OR(HLOOKUP($A489,'Z-scores'!$C$2:$RO$15,4,FALSE)&gt;3,HLOOKUP($A489,'Z-scores'!$C$2:$RO$15,4,FALSE)&lt;-3),"",'Total-corrected counts'!F489),"")</f>
        <v/>
      </c>
      <c r="G489" s="14" t="str">
        <f>IFERROR(IF(OR(HLOOKUP($A489,'Z-scores'!$C$2:$RO$15,5,FALSE)&gt;3,HLOOKUP($A489,'Z-scores'!$C$2:$RO$15,5,FALSE)&lt;-3),"",'Total-corrected counts'!G489),"")</f>
        <v/>
      </c>
      <c r="H489" s="14" t="str">
        <f>IFERROR(IF(OR(HLOOKUP($A489,'Z-scores'!$C$2:$RO$15,6,FALSE)&gt;3,HLOOKUP($A489,'Z-scores'!$C$2:$RO$15,6,FALSE)&lt;-3),"",'Total-corrected counts'!H489),"")</f>
        <v/>
      </c>
      <c r="I489" s="14" t="str">
        <f>IFERROR(IF(OR(HLOOKUP($A489,'Z-scores'!$C$2:$RO$15,7,FALSE)&gt;3,HLOOKUP($A489,'Z-scores'!$C$2:$RO$15,7,FALSE)&lt;-3),"",'Total-corrected counts'!I489),"")</f>
        <v/>
      </c>
      <c r="J489" s="14" t="str">
        <f>IFERROR(IF(OR(HLOOKUP($A489,'Z-scores'!$C$2:$RO$15,8,FALSE)&gt;3,HLOOKUP($A489,'Z-scores'!$C$2:$RO$15,8,FALSE)&lt;-3),"",'Total-corrected counts'!J489),"")</f>
        <v/>
      </c>
      <c r="K489" s="14" t="str">
        <f>IFERROR(IF(OR(HLOOKUP($A489,'Z-scores'!$C$2:$RO$15,9,FALSE)&gt;3,HLOOKUP($A489,'Z-scores'!$C$2:$RO$15,9,FALSE)&lt;-3),"",'Total-corrected counts'!K489),"")</f>
        <v/>
      </c>
      <c r="L489" s="14" t="str">
        <f>IFERROR(IF(OR(HLOOKUP($A489,'Z-scores'!$C$2:$RO$15,10,FALSE)&gt;3,HLOOKUP($A489,'Z-scores'!$C$2:$RO$15,10,FALSE)&lt;-3),"",'Total-corrected counts'!L489),"")</f>
        <v/>
      </c>
      <c r="M489" s="14" t="str">
        <f>IFERROR(IF(OR(HLOOKUP($A489,'Z-scores'!$C$2:$RO$15,11,FALSE)&gt;3,HLOOKUP($A489,'Z-scores'!$C$2:$RO$15,11,FALSE)&lt;-3),"",'Total-corrected counts'!M489),"")</f>
        <v/>
      </c>
      <c r="N489" s="14" t="str">
        <f>IFERROR(IF(OR(HLOOKUP($A489,'Z-scores'!$C$2:$RO$15,12,FALSE)&gt;3,HLOOKUP($A489,'Z-scores'!$C$2:$RO$15,12,FALSE)&lt;-3),"",'Total-corrected counts'!N489),"")</f>
        <v/>
      </c>
      <c r="O489" s="14" t="str">
        <f>IFERROR(IF(OR(HLOOKUP($A489,'Z-scores'!$C$2:$RO$15,13,FALSE)&gt;3,HLOOKUP($A489,'Z-scores'!$C$2:$RO$15,13,FALSE)&lt;-3),"",'Total-corrected counts'!O489),"")</f>
        <v/>
      </c>
      <c r="P489" s="14" t="str">
        <f>IFERROR(IF(OR(HLOOKUP($A489,'Z-scores'!$C$2:$RO$15,14,FALSE)&gt;3,HLOOKUP($A489,'Z-scores'!$C$2:$RO$15,14,FALSE)&lt;-3),"",'Total-corrected counts'!P489),"")</f>
        <v/>
      </c>
      <c r="Q489">
        <f t="shared" si="28"/>
        <v>1</v>
      </c>
      <c r="R489">
        <f>SUMIFS(Tabel132[Cluster],Tabel132[ID],'Total-corrected counts Z&lt;3'!A489)</f>
        <v>0</v>
      </c>
      <c r="S489" t="str">
        <f t="shared" si="29"/>
        <v/>
      </c>
      <c r="T489" t="str">
        <f t="shared" si="30"/>
        <v/>
      </c>
      <c r="U489" t="str">
        <f t="shared" si="31"/>
        <v/>
      </c>
    </row>
    <row r="490" spans="1:21" x14ac:dyDescent="0.25">
      <c r="A490">
        <v>498</v>
      </c>
      <c r="B490" t="s">
        <v>798</v>
      </c>
      <c r="C490">
        <v>53200</v>
      </c>
      <c r="D490">
        <v>359</v>
      </c>
      <c r="E490" s="14" t="str">
        <f>IFERROR(IF(OR(HLOOKUP($A490,'Z-scores'!$C$2:$RO$15,3,FALSE)&gt;3,HLOOKUP($A490,'Z-scores'!$C$2:$RO$15,3,FALSE)&lt;-3),"",'Total-corrected counts'!E490),"")</f>
        <v/>
      </c>
      <c r="F490" s="14" t="str">
        <f>IFERROR(IF(OR(HLOOKUP($A490,'Z-scores'!$C$2:$RO$15,4,FALSE)&gt;3,HLOOKUP($A490,'Z-scores'!$C$2:$RO$15,4,FALSE)&lt;-3),"",'Total-corrected counts'!F490),"")</f>
        <v/>
      </c>
      <c r="G490" s="14" t="str">
        <f>IFERROR(IF(OR(HLOOKUP($A490,'Z-scores'!$C$2:$RO$15,5,FALSE)&gt;3,HLOOKUP($A490,'Z-scores'!$C$2:$RO$15,5,FALSE)&lt;-3),"",'Total-corrected counts'!G490),"")</f>
        <v/>
      </c>
      <c r="H490" s="14" t="str">
        <f>IFERROR(IF(OR(HLOOKUP($A490,'Z-scores'!$C$2:$RO$15,6,FALSE)&gt;3,HLOOKUP($A490,'Z-scores'!$C$2:$RO$15,6,FALSE)&lt;-3),"",'Total-corrected counts'!H490),"")</f>
        <v/>
      </c>
      <c r="I490" s="14" t="str">
        <f>IFERROR(IF(OR(HLOOKUP($A490,'Z-scores'!$C$2:$RO$15,7,FALSE)&gt;3,HLOOKUP($A490,'Z-scores'!$C$2:$RO$15,7,FALSE)&lt;-3),"",'Total-corrected counts'!I490),"")</f>
        <v/>
      </c>
      <c r="J490" s="14" t="str">
        <f>IFERROR(IF(OR(HLOOKUP($A490,'Z-scores'!$C$2:$RO$15,8,FALSE)&gt;3,HLOOKUP($A490,'Z-scores'!$C$2:$RO$15,8,FALSE)&lt;-3),"",'Total-corrected counts'!J490),"")</f>
        <v/>
      </c>
      <c r="K490" s="14" t="str">
        <f>IFERROR(IF(OR(HLOOKUP($A490,'Z-scores'!$C$2:$RO$15,9,FALSE)&gt;3,HLOOKUP($A490,'Z-scores'!$C$2:$RO$15,9,FALSE)&lt;-3),"",'Total-corrected counts'!K490),"")</f>
        <v/>
      </c>
      <c r="L490" s="14" t="str">
        <f>IFERROR(IF(OR(HLOOKUP($A490,'Z-scores'!$C$2:$RO$15,10,FALSE)&gt;3,HLOOKUP($A490,'Z-scores'!$C$2:$RO$15,10,FALSE)&lt;-3),"",'Total-corrected counts'!L490),"")</f>
        <v/>
      </c>
      <c r="M490" s="14" t="str">
        <f>IFERROR(IF(OR(HLOOKUP($A490,'Z-scores'!$C$2:$RO$15,11,FALSE)&gt;3,HLOOKUP($A490,'Z-scores'!$C$2:$RO$15,11,FALSE)&lt;-3),"",'Total-corrected counts'!M490),"")</f>
        <v/>
      </c>
      <c r="N490" s="14" t="str">
        <f>IFERROR(IF(OR(HLOOKUP($A490,'Z-scores'!$C$2:$RO$15,12,FALSE)&gt;3,HLOOKUP($A490,'Z-scores'!$C$2:$RO$15,12,FALSE)&lt;-3),"",'Total-corrected counts'!N490),"")</f>
        <v/>
      </c>
      <c r="O490" s="14" t="str">
        <f>IFERROR(IF(OR(HLOOKUP($A490,'Z-scores'!$C$2:$RO$15,13,FALSE)&gt;3,HLOOKUP($A490,'Z-scores'!$C$2:$RO$15,13,FALSE)&lt;-3),"",'Total-corrected counts'!O490),"")</f>
        <v/>
      </c>
      <c r="P490" s="14" t="str">
        <f>IFERROR(IF(OR(HLOOKUP($A490,'Z-scores'!$C$2:$RO$15,14,FALSE)&gt;3,HLOOKUP($A490,'Z-scores'!$C$2:$RO$15,14,FALSE)&lt;-3),"",'Total-corrected counts'!P490),"")</f>
        <v/>
      </c>
      <c r="Q490">
        <f t="shared" si="28"/>
        <v>1</v>
      </c>
      <c r="R490">
        <f>SUMIFS(Tabel132[Cluster],Tabel132[ID],'Total-corrected counts Z&lt;3'!A490)</f>
        <v>75</v>
      </c>
      <c r="S490" t="str">
        <f t="shared" si="29"/>
        <v/>
      </c>
      <c r="T490" t="str">
        <f t="shared" si="30"/>
        <v/>
      </c>
      <c r="U490" t="str">
        <f t="shared" si="31"/>
        <v/>
      </c>
    </row>
    <row r="491" spans="1:21" x14ac:dyDescent="0.25">
      <c r="A491">
        <v>499</v>
      </c>
      <c r="B491" t="s">
        <v>799</v>
      </c>
      <c r="C491">
        <v>105300</v>
      </c>
      <c r="D491">
        <v>1123</v>
      </c>
      <c r="E491" s="14" t="str">
        <f>IFERROR(IF(OR(HLOOKUP($A491,'Z-scores'!$C$2:$RO$15,3,FALSE)&gt;3,HLOOKUP($A491,'Z-scores'!$C$2:$RO$15,3,FALSE)&lt;-3),"",'Total-corrected counts'!E491),"")</f>
        <v/>
      </c>
      <c r="F491" s="14" t="str">
        <f>IFERROR(IF(OR(HLOOKUP($A491,'Z-scores'!$C$2:$RO$15,4,FALSE)&gt;3,HLOOKUP($A491,'Z-scores'!$C$2:$RO$15,4,FALSE)&lt;-3),"",'Total-corrected counts'!F491),"")</f>
        <v/>
      </c>
      <c r="G491" s="14" t="str">
        <f>IFERROR(IF(OR(HLOOKUP($A491,'Z-scores'!$C$2:$RO$15,5,FALSE)&gt;3,HLOOKUP($A491,'Z-scores'!$C$2:$RO$15,5,FALSE)&lt;-3),"",'Total-corrected counts'!G491),"")</f>
        <v/>
      </c>
      <c r="H491" s="14" t="str">
        <f>IFERROR(IF(OR(HLOOKUP($A491,'Z-scores'!$C$2:$RO$15,6,FALSE)&gt;3,HLOOKUP($A491,'Z-scores'!$C$2:$RO$15,6,FALSE)&lt;-3),"",'Total-corrected counts'!H491),"")</f>
        <v/>
      </c>
      <c r="I491" s="14" t="str">
        <f>IFERROR(IF(OR(HLOOKUP($A491,'Z-scores'!$C$2:$RO$15,7,FALSE)&gt;3,HLOOKUP($A491,'Z-scores'!$C$2:$RO$15,7,FALSE)&lt;-3),"",'Total-corrected counts'!I491),"")</f>
        <v/>
      </c>
      <c r="J491" s="14" t="str">
        <f>IFERROR(IF(OR(HLOOKUP($A491,'Z-scores'!$C$2:$RO$15,8,FALSE)&gt;3,HLOOKUP($A491,'Z-scores'!$C$2:$RO$15,8,FALSE)&lt;-3),"",'Total-corrected counts'!J491),"")</f>
        <v/>
      </c>
      <c r="K491" s="14" t="str">
        <f>IFERROR(IF(OR(HLOOKUP($A491,'Z-scores'!$C$2:$RO$15,9,FALSE)&gt;3,HLOOKUP($A491,'Z-scores'!$C$2:$RO$15,9,FALSE)&lt;-3),"",'Total-corrected counts'!K491),"")</f>
        <v/>
      </c>
      <c r="L491" s="14" t="str">
        <f>IFERROR(IF(OR(HLOOKUP($A491,'Z-scores'!$C$2:$RO$15,10,FALSE)&gt;3,HLOOKUP($A491,'Z-scores'!$C$2:$RO$15,10,FALSE)&lt;-3),"",'Total-corrected counts'!L491),"")</f>
        <v/>
      </c>
      <c r="M491" s="14" t="str">
        <f>IFERROR(IF(OR(HLOOKUP($A491,'Z-scores'!$C$2:$RO$15,11,FALSE)&gt;3,HLOOKUP($A491,'Z-scores'!$C$2:$RO$15,11,FALSE)&lt;-3),"",'Total-corrected counts'!M491),"")</f>
        <v/>
      </c>
      <c r="N491" s="14" t="str">
        <f>IFERROR(IF(OR(HLOOKUP($A491,'Z-scores'!$C$2:$RO$15,12,FALSE)&gt;3,HLOOKUP($A491,'Z-scores'!$C$2:$RO$15,12,FALSE)&lt;-3),"",'Total-corrected counts'!N491),"")</f>
        <v/>
      </c>
      <c r="O491" s="14" t="str">
        <f>IFERROR(IF(OR(HLOOKUP($A491,'Z-scores'!$C$2:$RO$15,13,FALSE)&gt;3,HLOOKUP($A491,'Z-scores'!$C$2:$RO$15,13,FALSE)&lt;-3),"",'Total-corrected counts'!O491),"")</f>
        <v/>
      </c>
      <c r="P491" s="14" t="str">
        <f>IFERROR(IF(OR(HLOOKUP($A491,'Z-scores'!$C$2:$RO$15,14,FALSE)&gt;3,HLOOKUP($A491,'Z-scores'!$C$2:$RO$15,14,FALSE)&lt;-3),"",'Total-corrected counts'!P491),"")</f>
        <v/>
      </c>
      <c r="Q491">
        <f t="shared" si="28"/>
        <v>1</v>
      </c>
      <c r="R491">
        <f>SUMIFS(Tabel132[Cluster],Tabel132[ID],'Total-corrected counts Z&lt;3'!A491)</f>
        <v>0</v>
      </c>
      <c r="S491" t="str">
        <f t="shared" si="29"/>
        <v/>
      </c>
      <c r="T491" t="str">
        <f t="shared" si="30"/>
        <v/>
      </c>
      <c r="U491" t="str">
        <f t="shared" si="31"/>
        <v/>
      </c>
    </row>
    <row r="492" spans="1:21" x14ac:dyDescent="0.25">
      <c r="A492">
        <v>500</v>
      </c>
      <c r="B492" t="s">
        <v>800</v>
      </c>
      <c r="C492">
        <v>900</v>
      </c>
      <c r="D492">
        <v>315</v>
      </c>
      <c r="E492" s="14" t="str">
        <f>IFERROR(IF(OR(HLOOKUP($A492,'Z-scores'!$C$2:$RO$15,3,FALSE)&gt;3,HLOOKUP($A492,'Z-scores'!$C$2:$RO$15,3,FALSE)&lt;-3),"",'Total-corrected counts'!E492),"")</f>
        <v/>
      </c>
      <c r="F492" s="14" t="str">
        <f>IFERROR(IF(OR(HLOOKUP($A492,'Z-scores'!$C$2:$RO$15,4,FALSE)&gt;3,HLOOKUP($A492,'Z-scores'!$C$2:$RO$15,4,FALSE)&lt;-3),"",'Total-corrected counts'!F492),"")</f>
        <v/>
      </c>
      <c r="G492" s="14" t="str">
        <f>IFERROR(IF(OR(HLOOKUP($A492,'Z-scores'!$C$2:$RO$15,5,FALSE)&gt;3,HLOOKUP($A492,'Z-scores'!$C$2:$RO$15,5,FALSE)&lt;-3),"",'Total-corrected counts'!G492),"")</f>
        <v/>
      </c>
      <c r="H492" s="14" t="str">
        <f>IFERROR(IF(OR(HLOOKUP($A492,'Z-scores'!$C$2:$RO$15,6,FALSE)&gt;3,HLOOKUP($A492,'Z-scores'!$C$2:$RO$15,6,FALSE)&lt;-3),"",'Total-corrected counts'!H492),"")</f>
        <v/>
      </c>
      <c r="I492" s="14" t="str">
        <f>IFERROR(IF(OR(HLOOKUP($A492,'Z-scores'!$C$2:$RO$15,7,FALSE)&gt;3,HLOOKUP($A492,'Z-scores'!$C$2:$RO$15,7,FALSE)&lt;-3),"",'Total-corrected counts'!I492),"")</f>
        <v/>
      </c>
      <c r="J492" s="14" t="str">
        <f>IFERROR(IF(OR(HLOOKUP($A492,'Z-scores'!$C$2:$RO$15,8,FALSE)&gt;3,HLOOKUP($A492,'Z-scores'!$C$2:$RO$15,8,FALSE)&lt;-3),"",'Total-corrected counts'!J492),"")</f>
        <v/>
      </c>
      <c r="K492" s="14" t="str">
        <f>IFERROR(IF(OR(HLOOKUP($A492,'Z-scores'!$C$2:$RO$15,9,FALSE)&gt;3,HLOOKUP($A492,'Z-scores'!$C$2:$RO$15,9,FALSE)&lt;-3),"",'Total-corrected counts'!K492),"")</f>
        <v/>
      </c>
      <c r="L492" s="14" t="str">
        <f>IFERROR(IF(OR(HLOOKUP($A492,'Z-scores'!$C$2:$RO$15,10,FALSE)&gt;3,HLOOKUP($A492,'Z-scores'!$C$2:$RO$15,10,FALSE)&lt;-3),"",'Total-corrected counts'!L492),"")</f>
        <v/>
      </c>
      <c r="M492" s="14" t="str">
        <f>IFERROR(IF(OR(HLOOKUP($A492,'Z-scores'!$C$2:$RO$15,11,FALSE)&gt;3,HLOOKUP($A492,'Z-scores'!$C$2:$RO$15,11,FALSE)&lt;-3),"",'Total-corrected counts'!M492),"")</f>
        <v/>
      </c>
      <c r="N492" s="14" t="str">
        <f>IFERROR(IF(OR(HLOOKUP($A492,'Z-scores'!$C$2:$RO$15,12,FALSE)&gt;3,HLOOKUP($A492,'Z-scores'!$C$2:$RO$15,12,FALSE)&lt;-3),"",'Total-corrected counts'!N492),"")</f>
        <v/>
      </c>
      <c r="O492" s="14" t="str">
        <f>IFERROR(IF(OR(HLOOKUP($A492,'Z-scores'!$C$2:$RO$15,13,FALSE)&gt;3,HLOOKUP($A492,'Z-scores'!$C$2:$RO$15,13,FALSE)&lt;-3),"",'Total-corrected counts'!O492),"")</f>
        <v/>
      </c>
      <c r="P492" s="14" t="str">
        <f>IFERROR(IF(OR(HLOOKUP($A492,'Z-scores'!$C$2:$RO$15,14,FALSE)&gt;3,HLOOKUP($A492,'Z-scores'!$C$2:$RO$15,14,FALSE)&lt;-3),"",'Total-corrected counts'!P492),"")</f>
        <v/>
      </c>
      <c r="Q492">
        <f t="shared" si="28"/>
        <v>1</v>
      </c>
      <c r="R492">
        <f>SUMIFS(Tabel132[Cluster],Tabel132[ID],'Total-corrected counts Z&lt;3'!A492)</f>
        <v>2</v>
      </c>
      <c r="S492" t="str">
        <f t="shared" si="29"/>
        <v/>
      </c>
      <c r="T492" t="str">
        <f t="shared" si="30"/>
        <v/>
      </c>
      <c r="U492" t="str">
        <f t="shared" si="31"/>
        <v/>
      </c>
    </row>
    <row r="493" spans="1:21" x14ac:dyDescent="0.25">
      <c r="A493">
        <v>501</v>
      </c>
      <c r="B493" t="s">
        <v>200</v>
      </c>
      <c r="C493">
        <v>17900</v>
      </c>
      <c r="D493">
        <v>533</v>
      </c>
      <c r="E493" s="14">
        <f>IFERROR(IF(OR(HLOOKUP($A493,'Z-scores'!$C$2:$RO$15,3,FALSE)&gt;3,HLOOKUP($A493,'Z-scores'!$C$2:$RO$15,3,FALSE)&lt;-3),"",'Total-corrected counts'!E493),"")</f>
        <v>2.2892229889117943</v>
      </c>
      <c r="F493" s="14">
        <f>IFERROR(IF(OR(HLOOKUP($A493,'Z-scores'!$C$2:$RO$15,4,FALSE)&gt;3,HLOOKUP($A493,'Z-scores'!$C$2:$RO$15,4,FALSE)&lt;-3),"",'Total-corrected counts'!F493),"")</f>
        <v>1.0044797004418315</v>
      </c>
      <c r="G493" s="14">
        <f>IFERROR(IF(OR(HLOOKUP($A493,'Z-scores'!$C$2:$RO$15,5,FALSE)&gt;3,HLOOKUP($A493,'Z-scores'!$C$2:$RO$15,5,FALSE)&lt;-3),"",'Total-corrected counts'!G493),"")</f>
        <v>2.8750256698720524</v>
      </c>
      <c r="H493" s="14">
        <f>IFERROR(IF(OR(HLOOKUP($A493,'Z-scores'!$C$2:$RO$15,6,FALSE)&gt;3,HLOOKUP($A493,'Z-scores'!$C$2:$RO$15,6,FALSE)&lt;-3),"",'Total-corrected counts'!H493),"")</f>
        <v>1.8769499106159828</v>
      </c>
      <c r="I493" s="14">
        <f>IFERROR(IF(OR(HLOOKUP($A493,'Z-scores'!$C$2:$RO$15,7,FALSE)&gt;3,HLOOKUP($A493,'Z-scores'!$C$2:$RO$15,7,FALSE)&lt;-3),"",'Total-corrected counts'!I493),"")</f>
        <v>1.9724765552669441</v>
      </c>
      <c r="J493" s="14">
        <f>IFERROR(IF(OR(HLOOKUP($A493,'Z-scores'!$C$2:$RO$15,8,FALSE)&gt;3,HLOOKUP($A493,'Z-scores'!$C$2:$RO$15,8,FALSE)&lt;-3),"",'Total-corrected counts'!J493),"")</f>
        <v>2.2593567785048272</v>
      </c>
      <c r="K493" s="14">
        <f>IFERROR(IF(OR(HLOOKUP($A493,'Z-scores'!$C$2:$RO$15,9,FALSE)&gt;3,HLOOKUP($A493,'Z-scores'!$C$2:$RO$15,9,FALSE)&lt;-3),"",'Total-corrected counts'!K493),"")</f>
        <v>0.93230741848313592</v>
      </c>
      <c r="L493" s="14">
        <f>IFERROR(IF(OR(HLOOKUP($A493,'Z-scores'!$C$2:$RO$15,10,FALSE)&gt;3,HLOOKUP($A493,'Z-scores'!$C$2:$RO$15,10,FALSE)&lt;-3),"",'Total-corrected counts'!L493),"")</f>
        <v>2.4992693668181682</v>
      </c>
      <c r="M493" s="14">
        <f>IFERROR(IF(OR(HLOOKUP($A493,'Z-scores'!$C$2:$RO$15,11,FALSE)&gt;3,HLOOKUP($A493,'Z-scores'!$C$2:$RO$15,11,FALSE)&lt;-3),"",'Total-corrected counts'!M493),"")</f>
        <v>2.5555108057218909</v>
      </c>
      <c r="N493" s="14">
        <f>IFERROR(IF(OR(HLOOKUP($A493,'Z-scores'!$C$2:$RO$15,12,FALSE)&gt;3,HLOOKUP($A493,'Z-scores'!$C$2:$RO$15,12,FALSE)&lt;-3),"",'Total-corrected counts'!N493),"")</f>
        <v>1.1781881515252415</v>
      </c>
      <c r="O493" s="14">
        <f>IFERROR(IF(OR(HLOOKUP($A493,'Z-scores'!$C$2:$RO$15,13,FALSE)&gt;3,HLOOKUP($A493,'Z-scores'!$C$2:$RO$15,13,FALSE)&lt;-3),"",'Total-corrected counts'!O493),"")</f>
        <v>0.62841465988228951</v>
      </c>
      <c r="P493" s="14">
        <f>IFERROR(IF(OR(HLOOKUP($A493,'Z-scores'!$C$2:$RO$15,14,FALSE)&gt;3,HLOOKUP($A493,'Z-scores'!$C$2:$RO$15,14,FALSE)&lt;-3),"",'Total-corrected counts'!P493),"")</f>
        <v>0.81115714757044766</v>
      </c>
      <c r="Q493">
        <f t="shared" si="28"/>
        <v>1</v>
      </c>
      <c r="R493">
        <f>SUMIFS(Tabel132[Cluster],Tabel132[ID],'Total-corrected counts Z&lt;3'!A493)</f>
        <v>22</v>
      </c>
      <c r="S493">
        <f t="shared" si="29"/>
        <v>0.46958577788904377</v>
      </c>
      <c r="T493">
        <f t="shared" si="30"/>
        <v>1.8871170031566524</v>
      </c>
      <c r="U493">
        <f t="shared" si="31"/>
        <v>1.5345080263036077</v>
      </c>
    </row>
    <row r="494" spans="1:21" x14ac:dyDescent="0.25">
      <c r="A494">
        <v>502</v>
      </c>
      <c r="B494" t="s">
        <v>201</v>
      </c>
      <c r="C494">
        <v>45500</v>
      </c>
      <c r="D494">
        <v>822</v>
      </c>
      <c r="E494" s="14">
        <f>IFERROR(IF(OR(HLOOKUP($A494,'Z-scores'!$C$2:$RO$15,3,FALSE)&gt;3,HLOOKUP($A494,'Z-scores'!$C$2:$RO$15,3,FALSE)&lt;-3),"",'Total-corrected counts'!E494),"")</f>
        <v>23.938067802833988</v>
      </c>
      <c r="F494" s="14">
        <f>IFERROR(IF(OR(HLOOKUP($A494,'Z-scores'!$C$2:$RO$15,4,FALSE)&gt;3,HLOOKUP($A494,'Z-scores'!$C$2:$RO$15,4,FALSE)&lt;-3),"",'Total-corrected counts'!F494),"")</f>
        <v>25.55842793346438</v>
      </c>
      <c r="G494" s="14">
        <f>IFERROR(IF(OR(HLOOKUP($A494,'Z-scores'!$C$2:$RO$15,5,FALSE)&gt;3,HLOOKUP($A494,'Z-scores'!$C$2:$RO$15,5,FALSE)&lt;-3),"",'Total-corrected counts'!G494),"")</f>
        <v>11.821534120840363</v>
      </c>
      <c r="H494" s="14">
        <f>IFERROR(IF(OR(HLOOKUP($A494,'Z-scores'!$C$2:$RO$15,6,FALSE)&gt;3,HLOOKUP($A494,'Z-scores'!$C$2:$RO$15,6,FALSE)&lt;-3),"",'Total-corrected counts'!H494),"")</f>
        <v>33.113669154769781</v>
      </c>
      <c r="I494" s="14">
        <f>IFERROR(IF(OR(HLOOKUP($A494,'Z-scores'!$C$2:$RO$15,7,FALSE)&gt;3,HLOOKUP($A494,'Z-scores'!$C$2:$RO$15,7,FALSE)&lt;-3),"",'Total-corrected counts'!I494),"")</f>
        <v>54.551304731601419</v>
      </c>
      <c r="J494" s="14">
        <f>IFERROR(IF(OR(HLOOKUP($A494,'Z-scores'!$C$2:$RO$15,8,FALSE)&gt;3,HLOOKUP($A494,'Z-scores'!$C$2:$RO$15,8,FALSE)&lt;-3),"",'Total-corrected counts'!J494),"")</f>
        <v>35.302449664137924</v>
      </c>
      <c r="K494" s="14">
        <f>IFERROR(IF(OR(HLOOKUP($A494,'Z-scores'!$C$2:$RO$15,9,FALSE)&gt;3,HLOOKUP($A494,'Z-scores'!$C$2:$RO$15,9,FALSE)&lt;-3),"",'Total-corrected counts'!K494),"")</f>
        <v>28.887404103000197</v>
      </c>
      <c r="L494" s="14">
        <f>IFERROR(IF(OR(HLOOKUP($A494,'Z-scores'!$C$2:$RO$15,10,FALSE)&gt;3,HLOOKUP($A494,'Z-scores'!$C$2:$RO$15,10,FALSE)&lt;-3),"",'Total-corrected counts'!L494),"")</f>
        <v>17.212709994054158</v>
      </c>
      <c r="M494" s="14">
        <f>IFERROR(IF(OR(HLOOKUP($A494,'Z-scores'!$C$2:$RO$15,11,FALSE)&gt;3,HLOOKUP($A494,'Z-scores'!$C$2:$RO$15,11,FALSE)&lt;-3),"",'Total-corrected counts'!M494),"")</f>
        <v>28.560388764747852</v>
      </c>
      <c r="N494" s="14">
        <f>IFERROR(IF(OR(HLOOKUP($A494,'Z-scores'!$C$2:$RO$15,12,FALSE)&gt;3,HLOOKUP($A494,'Z-scores'!$C$2:$RO$15,12,FALSE)&lt;-3),"",'Total-corrected counts'!N494),"")</f>
        <v>50.004695677415498</v>
      </c>
      <c r="O494" s="14">
        <f>IFERROR(IF(OR(HLOOKUP($A494,'Z-scores'!$C$2:$RO$15,13,FALSE)&gt;3,HLOOKUP($A494,'Z-scores'!$C$2:$RO$15,13,FALSE)&lt;-3),"",'Total-corrected counts'!O494),"")</f>
        <v>23.166928506108281</v>
      </c>
      <c r="P494" s="14">
        <f>IFERROR(IF(OR(HLOOKUP($A494,'Z-scores'!$C$2:$RO$15,14,FALSE)&gt;3,HLOOKUP($A494,'Z-scores'!$C$2:$RO$15,14,FALSE)&lt;-3),"",'Total-corrected counts'!P494),"")</f>
        <v>32.364258775535504</v>
      </c>
      <c r="Q494">
        <f t="shared" si="28"/>
        <v>1</v>
      </c>
      <c r="R494">
        <f>SUMIFS(Tabel132[Cluster],Tabel132[ID],'Total-corrected counts Z&lt;3'!A494)</f>
        <v>60</v>
      </c>
      <c r="S494">
        <f t="shared" si="29"/>
        <v>0.9801616769232826</v>
      </c>
      <c r="T494">
        <f t="shared" si="30"/>
        <v>30.453265358664005</v>
      </c>
      <c r="U494">
        <f t="shared" si="31"/>
        <v>30.261796343572257</v>
      </c>
    </row>
    <row r="495" spans="1:21" x14ac:dyDescent="0.25">
      <c r="A495">
        <v>503</v>
      </c>
      <c r="B495" t="s">
        <v>202</v>
      </c>
      <c r="C495">
        <v>81300</v>
      </c>
      <c r="D495">
        <v>10</v>
      </c>
      <c r="E495" s="14">
        <f>IFERROR(IF(OR(HLOOKUP($A495,'Z-scores'!$C$2:$RO$15,3,FALSE)&gt;3,HLOOKUP($A495,'Z-scores'!$C$2:$RO$15,3,FALSE)&lt;-3),"",'Total-corrected counts'!E495),"")</f>
        <v>25.204693720556758</v>
      </c>
      <c r="F495" s="14">
        <f>IFERROR(IF(OR(HLOOKUP($A495,'Z-scores'!$C$2:$RO$15,4,FALSE)&gt;3,HLOOKUP($A495,'Z-scores'!$C$2:$RO$15,4,FALSE)&lt;-3),"",'Total-corrected counts'!F495),"")</f>
        <v>1.4509151228604233</v>
      </c>
      <c r="G495" s="14">
        <f>IFERROR(IF(OR(HLOOKUP($A495,'Z-scores'!$C$2:$RO$15,5,FALSE)&gt;3,HLOOKUP($A495,'Z-scores'!$C$2:$RO$15,5,FALSE)&lt;-3),"",'Total-corrected counts'!G495),"")</f>
        <v>3.5714604594683882E-2</v>
      </c>
      <c r="H495" s="14">
        <f>IFERROR(IF(OR(HLOOKUP($A495,'Z-scores'!$C$2:$RO$15,6,FALSE)&gt;3,HLOOKUP($A495,'Z-scores'!$C$2:$RO$15,6,FALSE)&lt;-3),"",'Total-corrected counts'!H495),"")</f>
        <v>34.113183131561215</v>
      </c>
      <c r="I495" s="14">
        <f>IFERROR(IF(OR(HLOOKUP($A495,'Z-scores'!$C$2:$RO$15,7,FALSE)&gt;3,HLOOKUP($A495,'Z-scores'!$C$2:$RO$15,7,FALSE)&lt;-3),"",'Total-corrected counts'!I495),"")</f>
        <v>16.704410827416929</v>
      </c>
      <c r="J495" s="14">
        <f>IFERROR(IF(OR(HLOOKUP($A495,'Z-scores'!$C$2:$RO$15,8,FALSE)&gt;3,HLOOKUP($A495,'Z-scores'!$C$2:$RO$15,8,FALSE)&lt;-3),"",'Total-corrected counts'!J495),"")</f>
        <v>2.4548780381831299</v>
      </c>
      <c r="K495" s="14">
        <f>IFERROR(IF(OR(HLOOKUP($A495,'Z-scores'!$C$2:$RO$15,9,FALSE)&gt;3,HLOOKUP($A495,'Z-scores'!$C$2:$RO$15,9,FALSE)&lt;-3),"",'Total-corrected counts'!K495),"")</f>
        <v>39.933834425027648</v>
      </c>
      <c r="L495" s="14">
        <f>IFERROR(IF(OR(HLOOKUP($A495,'Z-scores'!$C$2:$RO$15,10,FALSE)&gt;3,HLOOKUP($A495,'Z-scores'!$C$2:$RO$15,10,FALSE)&lt;-3),"",'Total-corrected counts'!L495),"")</f>
        <v>1.2093238871700813</v>
      </c>
      <c r="M495" s="14">
        <f>IFERROR(IF(OR(HLOOKUP($A495,'Z-scores'!$C$2:$RO$15,11,FALSE)&gt;3,HLOOKUP($A495,'Z-scores'!$C$2:$RO$15,11,FALSE)&lt;-3),"",'Total-corrected counts'!M495),"")</f>
        <v>0.55199033403592845</v>
      </c>
      <c r="N495" s="14">
        <f>IFERROR(IF(OR(HLOOKUP($A495,'Z-scores'!$C$2:$RO$15,12,FALSE)&gt;3,HLOOKUP($A495,'Z-scores'!$C$2:$RO$15,12,FALSE)&lt;-3),"",'Total-corrected counts'!N495),"")</f>
        <v>24.912703088048218</v>
      </c>
      <c r="O495" s="14">
        <f>IFERROR(IF(OR(HLOOKUP($A495,'Z-scores'!$C$2:$RO$15,13,FALSE)&gt;3,HLOOKUP($A495,'Z-scores'!$C$2:$RO$15,13,FALSE)&lt;-3),"",'Total-corrected counts'!O495),"")</f>
        <v>7.0344924613689122</v>
      </c>
      <c r="P495" s="14">
        <f>IFERROR(IF(OR(HLOOKUP($A495,'Z-scores'!$C$2:$RO$15,14,FALSE)&gt;3,HLOOKUP($A495,'Z-scores'!$C$2:$RO$15,14,FALSE)&lt;-3),"",'Total-corrected counts'!P495),"")</f>
        <v>34.31468157980602</v>
      </c>
      <c r="Q495">
        <f t="shared" si="28"/>
        <v>1</v>
      </c>
      <c r="R495">
        <f>SUMIFS(Tabel132[Cluster],Tabel132[ID],'Total-corrected counts Z&lt;3'!A495)</f>
        <v>89</v>
      </c>
      <c r="S495">
        <f t="shared" si="29"/>
        <v>0.71422773800277994</v>
      </c>
      <c r="T495">
        <f t="shared" si="30"/>
        <v>17.128232838600109</v>
      </c>
      <c r="U495">
        <f t="shared" si="31"/>
        <v>13.604638270085832</v>
      </c>
    </row>
    <row r="496" spans="1:21" x14ac:dyDescent="0.25">
      <c r="A496">
        <v>504</v>
      </c>
      <c r="B496" t="s">
        <v>801</v>
      </c>
      <c r="C496">
        <v>39200</v>
      </c>
      <c r="D496">
        <v>463</v>
      </c>
      <c r="E496" s="14" t="str">
        <f>IFERROR(IF(OR(HLOOKUP($A496,'Z-scores'!$C$2:$RO$15,3,FALSE)&gt;3,HLOOKUP($A496,'Z-scores'!$C$2:$RO$15,3,FALSE)&lt;-3),"",'Total-corrected counts'!E496),"")</f>
        <v/>
      </c>
      <c r="F496" s="14" t="str">
        <f>IFERROR(IF(OR(HLOOKUP($A496,'Z-scores'!$C$2:$RO$15,4,FALSE)&gt;3,HLOOKUP($A496,'Z-scores'!$C$2:$RO$15,4,FALSE)&lt;-3),"",'Total-corrected counts'!F496),"")</f>
        <v/>
      </c>
      <c r="G496" s="14" t="str">
        <f>IFERROR(IF(OR(HLOOKUP($A496,'Z-scores'!$C$2:$RO$15,5,FALSE)&gt;3,HLOOKUP($A496,'Z-scores'!$C$2:$RO$15,5,FALSE)&lt;-3),"",'Total-corrected counts'!G496),"")</f>
        <v/>
      </c>
      <c r="H496" s="14" t="str">
        <f>IFERROR(IF(OR(HLOOKUP($A496,'Z-scores'!$C$2:$RO$15,6,FALSE)&gt;3,HLOOKUP($A496,'Z-scores'!$C$2:$RO$15,6,FALSE)&lt;-3),"",'Total-corrected counts'!H496),"")</f>
        <v/>
      </c>
      <c r="I496" s="14" t="str">
        <f>IFERROR(IF(OR(HLOOKUP($A496,'Z-scores'!$C$2:$RO$15,7,FALSE)&gt;3,HLOOKUP($A496,'Z-scores'!$C$2:$RO$15,7,FALSE)&lt;-3),"",'Total-corrected counts'!I496),"")</f>
        <v/>
      </c>
      <c r="J496" s="14" t="str">
        <f>IFERROR(IF(OR(HLOOKUP($A496,'Z-scores'!$C$2:$RO$15,8,FALSE)&gt;3,HLOOKUP($A496,'Z-scores'!$C$2:$RO$15,8,FALSE)&lt;-3),"",'Total-corrected counts'!J496),"")</f>
        <v/>
      </c>
      <c r="K496" s="14" t="str">
        <f>IFERROR(IF(OR(HLOOKUP($A496,'Z-scores'!$C$2:$RO$15,9,FALSE)&gt;3,HLOOKUP($A496,'Z-scores'!$C$2:$RO$15,9,FALSE)&lt;-3),"",'Total-corrected counts'!K496),"")</f>
        <v/>
      </c>
      <c r="L496" s="14" t="str">
        <f>IFERROR(IF(OR(HLOOKUP($A496,'Z-scores'!$C$2:$RO$15,10,FALSE)&gt;3,HLOOKUP($A496,'Z-scores'!$C$2:$RO$15,10,FALSE)&lt;-3),"",'Total-corrected counts'!L496),"")</f>
        <v/>
      </c>
      <c r="M496" s="14" t="str">
        <f>IFERROR(IF(OR(HLOOKUP($A496,'Z-scores'!$C$2:$RO$15,11,FALSE)&gt;3,HLOOKUP($A496,'Z-scores'!$C$2:$RO$15,11,FALSE)&lt;-3),"",'Total-corrected counts'!M496),"")</f>
        <v/>
      </c>
      <c r="N496" s="14" t="str">
        <f>IFERROR(IF(OR(HLOOKUP($A496,'Z-scores'!$C$2:$RO$15,12,FALSE)&gt;3,HLOOKUP($A496,'Z-scores'!$C$2:$RO$15,12,FALSE)&lt;-3),"",'Total-corrected counts'!N496),"")</f>
        <v/>
      </c>
      <c r="O496" s="14" t="str">
        <f>IFERROR(IF(OR(HLOOKUP($A496,'Z-scores'!$C$2:$RO$15,13,FALSE)&gt;3,HLOOKUP($A496,'Z-scores'!$C$2:$RO$15,13,FALSE)&lt;-3),"",'Total-corrected counts'!O496),"")</f>
        <v/>
      </c>
      <c r="P496" s="14" t="str">
        <f>IFERROR(IF(OR(HLOOKUP($A496,'Z-scores'!$C$2:$RO$15,14,FALSE)&gt;3,HLOOKUP($A496,'Z-scores'!$C$2:$RO$15,14,FALSE)&lt;-3),"",'Total-corrected counts'!P496),"")</f>
        <v/>
      </c>
      <c r="Q496">
        <f t="shared" si="28"/>
        <v>1</v>
      </c>
      <c r="R496">
        <f>SUMIFS(Tabel132[Cluster],Tabel132[ID],'Total-corrected counts Z&lt;3'!A496)</f>
        <v>49</v>
      </c>
      <c r="S496" t="str">
        <f t="shared" si="29"/>
        <v/>
      </c>
      <c r="T496" t="str">
        <f t="shared" si="30"/>
        <v/>
      </c>
      <c r="U496" t="str">
        <f t="shared" si="31"/>
        <v/>
      </c>
    </row>
    <row r="497" spans="1:21" x14ac:dyDescent="0.25">
      <c r="A497">
        <v>505</v>
      </c>
      <c r="B497" t="s">
        <v>802</v>
      </c>
      <c r="C497">
        <v>53300</v>
      </c>
      <c r="D497">
        <v>359</v>
      </c>
      <c r="E497" s="14" t="str">
        <f>IFERROR(IF(OR(HLOOKUP($A497,'Z-scores'!$C$2:$RO$15,3,FALSE)&gt;3,HLOOKUP($A497,'Z-scores'!$C$2:$RO$15,3,FALSE)&lt;-3),"",'Total-corrected counts'!E497),"")</f>
        <v/>
      </c>
      <c r="F497" s="14" t="str">
        <f>IFERROR(IF(OR(HLOOKUP($A497,'Z-scores'!$C$2:$RO$15,4,FALSE)&gt;3,HLOOKUP($A497,'Z-scores'!$C$2:$RO$15,4,FALSE)&lt;-3),"",'Total-corrected counts'!F497),"")</f>
        <v/>
      </c>
      <c r="G497" s="14" t="str">
        <f>IFERROR(IF(OR(HLOOKUP($A497,'Z-scores'!$C$2:$RO$15,5,FALSE)&gt;3,HLOOKUP($A497,'Z-scores'!$C$2:$RO$15,5,FALSE)&lt;-3),"",'Total-corrected counts'!G497),"")</f>
        <v/>
      </c>
      <c r="H497" s="14" t="str">
        <f>IFERROR(IF(OR(HLOOKUP($A497,'Z-scores'!$C$2:$RO$15,6,FALSE)&gt;3,HLOOKUP($A497,'Z-scores'!$C$2:$RO$15,6,FALSE)&lt;-3),"",'Total-corrected counts'!H497),"")</f>
        <v/>
      </c>
      <c r="I497" s="14" t="str">
        <f>IFERROR(IF(OR(HLOOKUP($A497,'Z-scores'!$C$2:$RO$15,7,FALSE)&gt;3,HLOOKUP($A497,'Z-scores'!$C$2:$RO$15,7,FALSE)&lt;-3),"",'Total-corrected counts'!I497),"")</f>
        <v/>
      </c>
      <c r="J497" s="14" t="str">
        <f>IFERROR(IF(OR(HLOOKUP($A497,'Z-scores'!$C$2:$RO$15,8,FALSE)&gt;3,HLOOKUP($A497,'Z-scores'!$C$2:$RO$15,8,FALSE)&lt;-3),"",'Total-corrected counts'!J497),"")</f>
        <v/>
      </c>
      <c r="K497" s="14" t="str">
        <f>IFERROR(IF(OR(HLOOKUP($A497,'Z-scores'!$C$2:$RO$15,9,FALSE)&gt;3,HLOOKUP($A497,'Z-scores'!$C$2:$RO$15,9,FALSE)&lt;-3),"",'Total-corrected counts'!K497),"")</f>
        <v/>
      </c>
      <c r="L497" s="14" t="str">
        <f>IFERROR(IF(OR(HLOOKUP($A497,'Z-scores'!$C$2:$RO$15,10,FALSE)&gt;3,HLOOKUP($A497,'Z-scores'!$C$2:$RO$15,10,FALSE)&lt;-3),"",'Total-corrected counts'!L497),"")</f>
        <v/>
      </c>
      <c r="M497" s="14" t="str">
        <f>IFERROR(IF(OR(HLOOKUP($A497,'Z-scores'!$C$2:$RO$15,11,FALSE)&gt;3,HLOOKUP($A497,'Z-scores'!$C$2:$RO$15,11,FALSE)&lt;-3),"",'Total-corrected counts'!M497),"")</f>
        <v/>
      </c>
      <c r="N497" s="14" t="str">
        <f>IFERROR(IF(OR(HLOOKUP($A497,'Z-scores'!$C$2:$RO$15,12,FALSE)&gt;3,HLOOKUP($A497,'Z-scores'!$C$2:$RO$15,12,FALSE)&lt;-3),"",'Total-corrected counts'!N497),"")</f>
        <v/>
      </c>
      <c r="O497" s="14" t="str">
        <f>IFERROR(IF(OR(HLOOKUP($A497,'Z-scores'!$C$2:$RO$15,13,FALSE)&gt;3,HLOOKUP($A497,'Z-scores'!$C$2:$RO$15,13,FALSE)&lt;-3),"",'Total-corrected counts'!O497),"")</f>
        <v/>
      </c>
      <c r="P497" s="14" t="str">
        <f>IFERROR(IF(OR(HLOOKUP($A497,'Z-scores'!$C$2:$RO$15,14,FALSE)&gt;3,HLOOKUP($A497,'Z-scores'!$C$2:$RO$15,14,FALSE)&lt;-3),"",'Total-corrected counts'!P497),"")</f>
        <v/>
      </c>
      <c r="Q497">
        <f t="shared" si="28"/>
        <v>1</v>
      </c>
      <c r="R497">
        <f>SUMIFS(Tabel132[Cluster],Tabel132[ID],'Total-corrected counts Z&lt;3'!A497)</f>
        <v>75</v>
      </c>
      <c r="S497" t="str">
        <f t="shared" si="29"/>
        <v/>
      </c>
      <c r="T497" t="str">
        <f t="shared" si="30"/>
        <v/>
      </c>
      <c r="U497" t="str">
        <f t="shared" si="31"/>
        <v/>
      </c>
    </row>
    <row r="498" spans="1:21" x14ac:dyDescent="0.25">
      <c r="A498">
        <v>506</v>
      </c>
      <c r="B498" t="s">
        <v>803</v>
      </c>
      <c r="C498">
        <v>101000</v>
      </c>
      <c r="D498">
        <v>948</v>
      </c>
      <c r="E498" s="14" t="str">
        <f>IFERROR(IF(OR(HLOOKUP($A498,'Z-scores'!$C$2:$RO$15,3,FALSE)&gt;3,HLOOKUP($A498,'Z-scores'!$C$2:$RO$15,3,FALSE)&lt;-3),"",'Total-corrected counts'!E498),"")</f>
        <v/>
      </c>
      <c r="F498" s="14" t="str">
        <f>IFERROR(IF(OR(HLOOKUP($A498,'Z-scores'!$C$2:$RO$15,4,FALSE)&gt;3,HLOOKUP($A498,'Z-scores'!$C$2:$RO$15,4,FALSE)&lt;-3),"",'Total-corrected counts'!F498),"")</f>
        <v/>
      </c>
      <c r="G498" s="14" t="str">
        <f>IFERROR(IF(OR(HLOOKUP($A498,'Z-scores'!$C$2:$RO$15,5,FALSE)&gt;3,HLOOKUP($A498,'Z-scores'!$C$2:$RO$15,5,FALSE)&lt;-3),"",'Total-corrected counts'!G498),"")</f>
        <v/>
      </c>
      <c r="H498" s="14" t="str">
        <f>IFERROR(IF(OR(HLOOKUP($A498,'Z-scores'!$C$2:$RO$15,6,FALSE)&gt;3,HLOOKUP($A498,'Z-scores'!$C$2:$RO$15,6,FALSE)&lt;-3),"",'Total-corrected counts'!H498),"")</f>
        <v/>
      </c>
      <c r="I498" s="14" t="str">
        <f>IFERROR(IF(OR(HLOOKUP($A498,'Z-scores'!$C$2:$RO$15,7,FALSE)&gt;3,HLOOKUP($A498,'Z-scores'!$C$2:$RO$15,7,FALSE)&lt;-3),"",'Total-corrected counts'!I498),"")</f>
        <v/>
      </c>
      <c r="J498" s="14" t="str">
        <f>IFERROR(IF(OR(HLOOKUP($A498,'Z-scores'!$C$2:$RO$15,8,FALSE)&gt;3,HLOOKUP($A498,'Z-scores'!$C$2:$RO$15,8,FALSE)&lt;-3),"",'Total-corrected counts'!J498),"")</f>
        <v/>
      </c>
      <c r="K498" s="14" t="str">
        <f>IFERROR(IF(OR(HLOOKUP($A498,'Z-scores'!$C$2:$RO$15,9,FALSE)&gt;3,HLOOKUP($A498,'Z-scores'!$C$2:$RO$15,9,FALSE)&lt;-3),"",'Total-corrected counts'!K498),"")</f>
        <v/>
      </c>
      <c r="L498" s="14" t="str">
        <f>IFERROR(IF(OR(HLOOKUP($A498,'Z-scores'!$C$2:$RO$15,10,FALSE)&gt;3,HLOOKUP($A498,'Z-scores'!$C$2:$RO$15,10,FALSE)&lt;-3),"",'Total-corrected counts'!L498),"")</f>
        <v/>
      </c>
      <c r="M498" s="14" t="str">
        <f>IFERROR(IF(OR(HLOOKUP($A498,'Z-scores'!$C$2:$RO$15,11,FALSE)&gt;3,HLOOKUP($A498,'Z-scores'!$C$2:$RO$15,11,FALSE)&lt;-3),"",'Total-corrected counts'!M498),"")</f>
        <v/>
      </c>
      <c r="N498" s="14" t="str">
        <f>IFERROR(IF(OR(HLOOKUP($A498,'Z-scores'!$C$2:$RO$15,12,FALSE)&gt;3,HLOOKUP($A498,'Z-scores'!$C$2:$RO$15,12,FALSE)&lt;-3),"",'Total-corrected counts'!N498),"")</f>
        <v/>
      </c>
      <c r="O498" s="14" t="str">
        <f>IFERROR(IF(OR(HLOOKUP($A498,'Z-scores'!$C$2:$RO$15,13,FALSE)&gt;3,HLOOKUP($A498,'Z-scores'!$C$2:$RO$15,13,FALSE)&lt;-3),"",'Total-corrected counts'!O498),"")</f>
        <v/>
      </c>
      <c r="P498" s="14" t="str">
        <f>IFERROR(IF(OR(HLOOKUP($A498,'Z-scores'!$C$2:$RO$15,14,FALSE)&gt;3,HLOOKUP($A498,'Z-scores'!$C$2:$RO$15,14,FALSE)&lt;-3),"",'Total-corrected counts'!P498),"")</f>
        <v/>
      </c>
      <c r="Q498">
        <f t="shared" si="28"/>
        <v>1</v>
      </c>
      <c r="R498">
        <f>SUMIFS(Tabel132[Cluster],Tabel132[ID],'Total-corrected counts Z&lt;3'!A498)</f>
        <v>0</v>
      </c>
      <c r="S498" t="str">
        <f t="shared" si="29"/>
        <v/>
      </c>
      <c r="T498" t="str">
        <f t="shared" si="30"/>
        <v/>
      </c>
      <c r="U498" t="str">
        <f t="shared" si="31"/>
        <v/>
      </c>
    </row>
    <row r="499" spans="1:21" x14ac:dyDescent="0.25">
      <c r="A499">
        <v>507</v>
      </c>
      <c r="B499" t="s">
        <v>203</v>
      </c>
      <c r="C499">
        <v>30000</v>
      </c>
      <c r="D499">
        <v>698</v>
      </c>
      <c r="E499" s="14">
        <f>IFERROR(IF(OR(HLOOKUP($A499,'Z-scores'!$C$2:$RO$15,3,FALSE)&gt;3,HLOOKUP($A499,'Z-scores'!$C$2:$RO$15,3,FALSE)&lt;-3),"",'Total-corrected counts'!E499),"")</f>
        <v>8.2853603608838036</v>
      </c>
      <c r="F499" s="14">
        <f>IFERROR(IF(OR(HLOOKUP($A499,'Z-scores'!$C$2:$RO$15,4,FALSE)&gt;3,HLOOKUP($A499,'Z-scores'!$C$2:$RO$15,4,FALSE)&lt;-3),"",'Total-corrected counts'!F499),"")</f>
        <v>10.96557006315666</v>
      </c>
      <c r="G499" s="14">
        <f>IFERROR(IF(OR(HLOOKUP($A499,'Z-scores'!$C$2:$RO$15,5,FALSE)&gt;3,HLOOKUP($A499,'Z-scores'!$C$2:$RO$15,5,FALSE)&lt;-3),"",'Total-corrected counts'!G499),"")</f>
        <v>70.929204725042183</v>
      </c>
      <c r="H499" s="14">
        <f>IFERROR(IF(OR(HLOOKUP($A499,'Z-scores'!$C$2:$RO$15,6,FALSE)&gt;3,HLOOKUP($A499,'Z-scores'!$C$2:$RO$15,6,FALSE)&lt;-3),"",'Total-corrected counts'!H499),"")</f>
        <v>19.326480177196281</v>
      </c>
      <c r="I499" s="14">
        <f>IFERROR(IF(OR(HLOOKUP($A499,'Z-scores'!$C$2:$RO$15,7,FALSE)&gt;3,HLOOKUP($A499,'Z-scores'!$C$2:$RO$15,7,FALSE)&lt;-3),"",'Total-corrected counts'!I499),"")</f>
        <v>9.7391029916305349</v>
      </c>
      <c r="J499" s="14">
        <f>IFERROR(IF(OR(HLOOKUP($A499,'Z-scores'!$C$2:$RO$15,8,FALSE)&gt;3,HLOOKUP($A499,'Z-scores'!$C$2:$RO$15,8,FALSE)&lt;-3),"",'Total-corrected counts'!J499),"")</f>
        <v>7.2342866080971868</v>
      </c>
      <c r="K499" s="14">
        <f>IFERROR(IF(OR(HLOOKUP($A499,'Z-scores'!$C$2:$RO$15,9,FALSE)&gt;3,HLOOKUP($A499,'Z-scores'!$C$2:$RO$15,9,FALSE)&lt;-3),"",'Total-corrected counts'!K499),"")</f>
        <v>7.4725852178421031</v>
      </c>
      <c r="L499" s="14">
        <f>IFERROR(IF(OR(HLOOKUP($A499,'Z-scores'!$C$2:$RO$15,10,FALSE)&gt;3,HLOOKUP($A499,'Z-scores'!$C$2:$RO$15,10,FALSE)&lt;-3),"",'Total-corrected counts'!L499),"")</f>
        <v>5.2202481129508511</v>
      </c>
      <c r="M499" s="14">
        <f>IFERROR(IF(OR(HLOOKUP($A499,'Z-scores'!$C$2:$RO$15,11,FALSE)&gt;3,HLOOKUP($A499,'Z-scores'!$C$2:$RO$15,11,FALSE)&lt;-3),"",'Total-corrected counts'!M499),"")</f>
        <v>7.4825356391536966</v>
      </c>
      <c r="N499" s="14">
        <f>IFERROR(IF(OR(HLOOKUP($A499,'Z-scores'!$C$2:$RO$15,12,FALSE)&gt;3,HLOOKUP($A499,'Z-scores'!$C$2:$RO$15,12,FALSE)&lt;-3),"",'Total-corrected counts'!N499),"")</f>
        <v>3.5687148357793541</v>
      </c>
      <c r="O499" s="14">
        <f>IFERROR(IF(OR(HLOOKUP($A499,'Z-scores'!$C$2:$RO$15,13,FALSE)&gt;3,HLOOKUP($A499,'Z-scores'!$C$2:$RO$15,13,FALSE)&lt;-3),"",'Total-corrected counts'!O499),"")</f>
        <v>26.233967219265129</v>
      </c>
      <c r="P499" s="14">
        <f>IFERROR(IF(OR(HLOOKUP($A499,'Z-scores'!$C$2:$RO$15,14,FALSE)&gt;3,HLOOKUP($A499,'Z-scores'!$C$2:$RO$15,14,FALSE)&lt;-3),"",'Total-corrected counts'!P499),"")</f>
        <v>17.799886620281846</v>
      </c>
      <c r="Q499">
        <f t="shared" si="28"/>
        <v>1</v>
      </c>
      <c r="R499">
        <f>SUMIFS(Tabel132[Cluster],Tabel132[ID],'Total-corrected counts Z&lt;3'!A499)</f>
        <v>39</v>
      </c>
      <c r="S499">
        <f t="shared" si="29"/>
        <v>0.53891574947447807</v>
      </c>
      <c r="T499">
        <f t="shared" si="30"/>
        <v>19.13608430626411</v>
      </c>
      <c r="U499">
        <f t="shared" si="31"/>
        <v>12.061070485486175</v>
      </c>
    </row>
    <row r="500" spans="1:21" x14ac:dyDescent="0.25">
      <c r="A500">
        <v>508</v>
      </c>
      <c r="B500" t="s">
        <v>804</v>
      </c>
      <c r="C500">
        <v>43100</v>
      </c>
      <c r="D500">
        <v>926</v>
      </c>
      <c r="E500" s="14" t="str">
        <f>IFERROR(IF(OR(HLOOKUP($A500,'Z-scores'!$C$2:$RO$15,3,FALSE)&gt;3,HLOOKUP($A500,'Z-scores'!$C$2:$RO$15,3,FALSE)&lt;-3),"",'Total-corrected counts'!E500),"")</f>
        <v/>
      </c>
      <c r="F500" s="14" t="str">
        <f>IFERROR(IF(OR(HLOOKUP($A500,'Z-scores'!$C$2:$RO$15,4,FALSE)&gt;3,HLOOKUP($A500,'Z-scores'!$C$2:$RO$15,4,FALSE)&lt;-3),"",'Total-corrected counts'!F500),"")</f>
        <v/>
      </c>
      <c r="G500" s="14" t="str">
        <f>IFERROR(IF(OR(HLOOKUP($A500,'Z-scores'!$C$2:$RO$15,5,FALSE)&gt;3,HLOOKUP($A500,'Z-scores'!$C$2:$RO$15,5,FALSE)&lt;-3),"",'Total-corrected counts'!G500),"")</f>
        <v/>
      </c>
      <c r="H500" s="14" t="str">
        <f>IFERROR(IF(OR(HLOOKUP($A500,'Z-scores'!$C$2:$RO$15,6,FALSE)&gt;3,HLOOKUP($A500,'Z-scores'!$C$2:$RO$15,6,FALSE)&lt;-3),"",'Total-corrected counts'!H500),"")</f>
        <v/>
      </c>
      <c r="I500" s="14" t="str">
        <f>IFERROR(IF(OR(HLOOKUP($A500,'Z-scores'!$C$2:$RO$15,7,FALSE)&gt;3,HLOOKUP($A500,'Z-scores'!$C$2:$RO$15,7,FALSE)&lt;-3),"",'Total-corrected counts'!I500),"")</f>
        <v/>
      </c>
      <c r="J500" s="14" t="str">
        <f>IFERROR(IF(OR(HLOOKUP($A500,'Z-scores'!$C$2:$RO$15,8,FALSE)&gt;3,HLOOKUP($A500,'Z-scores'!$C$2:$RO$15,8,FALSE)&lt;-3),"",'Total-corrected counts'!J500),"")</f>
        <v/>
      </c>
      <c r="K500" s="14" t="str">
        <f>IFERROR(IF(OR(HLOOKUP($A500,'Z-scores'!$C$2:$RO$15,9,FALSE)&gt;3,HLOOKUP($A500,'Z-scores'!$C$2:$RO$15,9,FALSE)&lt;-3),"",'Total-corrected counts'!K500),"")</f>
        <v/>
      </c>
      <c r="L500" s="14" t="str">
        <f>IFERROR(IF(OR(HLOOKUP($A500,'Z-scores'!$C$2:$RO$15,10,FALSE)&gt;3,HLOOKUP($A500,'Z-scores'!$C$2:$RO$15,10,FALSE)&lt;-3),"",'Total-corrected counts'!L500),"")</f>
        <v/>
      </c>
      <c r="M500" s="14" t="str">
        <f>IFERROR(IF(OR(HLOOKUP($A500,'Z-scores'!$C$2:$RO$15,11,FALSE)&gt;3,HLOOKUP($A500,'Z-scores'!$C$2:$RO$15,11,FALSE)&lt;-3),"",'Total-corrected counts'!M500),"")</f>
        <v/>
      </c>
      <c r="N500" s="14" t="str">
        <f>IFERROR(IF(OR(HLOOKUP($A500,'Z-scores'!$C$2:$RO$15,12,FALSE)&gt;3,HLOOKUP($A500,'Z-scores'!$C$2:$RO$15,12,FALSE)&lt;-3),"",'Total-corrected counts'!N500),"")</f>
        <v/>
      </c>
      <c r="O500" s="14" t="str">
        <f>IFERROR(IF(OR(HLOOKUP($A500,'Z-scores'!$C$2:$RO$15,13,FALSE)&gt;3,HLOOKUP($A500,'Z-scores'!$C$2:$RO$15,13,FALSE)&lt;-3),"",'Total-corrected counts'!O500),"")</f>
        <v/>
      </c>
      <c r="P500" s="14" t="str">
        <f>IFERROR(IF(OR(HLOOKUP($A500,'Z-scores'!$C$2:$RO$15,14,FALSE)&gt;3,HLOOKUP($A500,'Z-scores'!$C$2:$RO$15,14,FALSE)&lt;-3),"",'Total-corrected counts'!P500),"")</f>
        <v/>
      </c>
      <c r="Q500">
        <f t="shared" si="28"/>
        <v>1</v>
      </c>
      <c r="R500">
        <f>SUMIFS(Tabel132[Cluster],Tabel132[ID],'Total-corrected counts Z&lt;3'!A500)</f>
        <v>55</v>
      </c>
      <c r="S500" t="str">
        <f t="shared" si="29"/>
        <v/>
      </c>
      <c r="T500" t="str">
        <f t="shared" si="30"/>
        <v/>
      </c>
      <c r="U500" t="str">
        <f t="shared" si="31"/>
        <v/>
      </c>
    </row>
    <row r="501" spans="1:21" x14ac:dyDescent="0.25">
      <c r="A501">
        <v>509</v>
      </c>
      <c r="B501" t="s">
        <v>805</v>
      </c>
      <c r="C501">
        <v>45600</v>
      </c>
      <c r="D501">
        <v>502</v>
      </c>
      <c r="E501" s="14" t="str">
        <f>IFERROR(IF(OR(HLOOKUP($A501,'Z-scores'!$C$2:$RO$15,3,FALSE)&gt;3,HLOOKUP($A501,'Z-scores'!$C$2:$RO$15,3,FALSE)&lt;-3),"",'Total-corrected counts'!E501),"")</f>
        <v/>
      </c>
      <c r="F501" s="14" t="str">
        <f>IFERROR(IF(OR(HLOOKUP($A501,'Z-scores'!$C$2:$RO$15,4,FALSE)&gt;3,HLOOKUP($A501,'Z-scores'!$C$2:$RO$15,4,FALSE)&lt;-3),"",'Total-corrected counts'!F501),"")</f>
        <v/>
      </c>
      <c r="G501" s="14" t="str">
        <f>IFERROR(IF(OR(HLOOKUP($A501,'Z-scores'!$C$2:$RO$15,5,FALSE)&gt;3,HLOOKUP($A501,'Z-scores'!$C$2:$RO$15,5,FALSE)&lt;-3),"",'Total-corrected counts'!G501),"")</f>
        <v/>
      </c>
      <c r="H501" s="14" t="str">
        <f>IFERROR(IF(OR(HLOOKUP($A501,'Z-scores'!$C$2:$RO$15,6,FALSE)&gt;3,HLOOKUP($A501,'Z-scores'!$C$2:$RO$15,6,FALSE)&lt;-3),"",'Total-corrected counts'!H501),"")</f>
        <v/>
      </c>
      <c r="I501" s="14" t="str">
        <f>IFERROR(IF(OR(HLOOKUP($A501,'Z-scores'!$C$2:$RO$15,7,FALSE)&gt;3,HLOOKUP($A501,'Z-scores'!$C$2:$RO$15,7,FALSE)&lt;-3),"",'Total-corrected counts'!I501),"")</f>
        <v/>
      </c>
      <c r="J501" s="14" t="str">
        <f>IFERROR(IF(OR(HLOOKUP($A501,'Z-scores'!$C$2:$RO$15,8,FALSE)&gt;3,HLOOKUP($A501,'Z-scores'!$C$2:$RO$15,8,FALSE)&lt;-3),"",'Total-corrected counts'!J501),"")</f>
        <v/>
      </c>
      <c r="K501" s="14" t="str">
        <f>IFERROR(IF(OR(HLOOKUP($A501,'Z-scores'!$C$2:$RO$15,9,FALSE)&gt;3,HLOOKUP($A501,'Z-scores'!$C$2:$RO$15,9,FALSE)&lt;-3),"",'Total-corrected counts'!K501),"")</f>
        <v/>
      </c>
      <c r="L501" s="14" t="str">
        <f>IFERROR(IF(OR(HLOOKUP($A501,'Z-scores'!$C$2:$RO$15,10,FALSE)&gt;3,HLOOKUP($A501,'Z-scores'!$C$2:$RO$15,10,FALSE)&lt;-3),"",'Total-corrected counts'!L501),"")</f>
        <v/>
      </c>
      <c r="M501" s="14" t="str">
        <f>IFERROR(IF(OR(HLOOKUP($A501,'Z-scores'!$C$2:$RO$15,11,FALSE)&gt;3,HLOOKUP($A501,'Z-scores'!$C$2:$RO$15,11,FALSE)&lt;-3),"",'Total-corrected counts'!M501),"")</f>
        <v/>
      </c>
      <c r="N501" s="14" t="str">
        <f>IFERROR(IF(OR(HLOOKUP($A501,'Z-scores'!$C$2:$RO$15,12,FALSE)&gt;3,HLOOKUP($A501,'Z-scores'!$C$2:$RO$15,12,FALSE)&lt;-3),"",'Total-corrected counts'!N501),"")</f>
        <v/>
      </c>
      <c r="O501" s="14" t="str">
        <f>IFERROR(IF(OR(HLOOKUP($A501,'Z-scores'!$C$2:$RO$15,13,FALSE)&gt;3,HLOOKUP($A501,'Z-scores'!$C$2:$RO$15,13,FALSE)&lt;-3),"",'Total-corrected counts'!O501),"")</f>
        <v/>
      </c>
      <c r="P501" s="14" t="str">
        <f>IFERROR(IF(OR(HLOOKUP($A501,'Z-scores'!$C$2:$RO$15,14,FALSE)&gt;3,HLOOKUP($A501,'Z-scores'!$C$2:$RO$15,14,FALSE)&lt;-3),"",'Total-corrected counts'!P501),"")</f>
        <v/>
      </c>
      <c r="Q501">
        <f t="shared" si="28"/>
        <v>1</v>
      </c>
      <c r="R501">
        <f>SUMIFS(Tabel132[Cluster],Tabel132[ID],'Total-corrected counts Z&lt;3'!A501)</f>
        <v>60</v>
      </c>
      <c r="S501" t="str">
        <f t="shared" si="29"/>
        <v/>
      </c>
      <c r="T501" t="str">
        <f t="shared" si="30"/>
        <v/>
      </c>
      <c r="U501" t="str">
        <f t="shared" si="31"/>
        <v/>
      </c>
    </row>
    <row r="502" spans="1:21" x14ac:dyDescent="0.25">
      <c r="A502">
        <v>510</v>
      </c>
      <c r="B502" t="s">
        <v>204</v>
      </c>
      <c r="C502">
        <v>5500</v>
      </c>
      <c r="D502">
        <v>337</v>
      </c>
      <c r="E502" s="14">
        <f>IFERROR(IF(OR(HLOOKUP($A502,'Z-scores'!$C$2:$RO$15,3,FALSE)&gt;3,HLOOKUP($A502,'Z-scores'!$C$2:$RO$15,3,FALSE)&lt;-3),"",'Total-corrected counts'!E502),"")</f>
        <v>7.9135068804514299</v>
      </c>
      <c r="F502" s="14">
        <f>IFERROR(IF(OR(HLOOKUP($A502,'Z-scores'!$C$2:$RO$15,4,FALSE)&gt;3,HLOOKUP($A502,'Z-scores'!$C$2:$RO$15,4,FALSE)&lt;-3),"",'Total-corrected counts'!F502),"")</f>
        <v>2.5391014650057406</v>
      </c>
      <c r="G502" s="14">
        <f>IFERROR(IF(OR(HLOOKUP($A502,'Z-scores'!$C$2:$RO$15,5,FALSE)&gt;3,HLOOKUP($A502,'Z-scores'!$C$2:$RO$15,5,FALSE)&lt;-3),"",'Total-corrected counts'!G502),"")</f>
        <v>5.0357592478504269</v>
      </c>
      <c r="H502" s="14">
        <f>IFERROR(IF(OR(HLOOKUP($A502,'Z-scores'!$C$2:$RO$15,6,FALSE)&gt;3,HLOOKUP($A502,'Z-scores'!$C$2:$RO$15,6,FALSE)&lt;-3),"",'Total-corrected counts'!H502),"")</f>
        <v>1.4801962709735801</v>
      </c>
      <c r="I502" s="14">
        <f>IFERROR(IF(OR(HLOOKUP($A502,'Z-scores'!$C$2:$RO$15,7,FALSE)&gt;3,HLOOKUP($A502,'Z-scores'!$C$2:$RO$15,7,FALSE)&lt;-3),"",'Total-corrected counts'!I502),"")</f>
        <v>4.992831280519451</v>
      </c>
      <c r="J502" s="14">
        <f>IFERROR(IF(OR(HLOOKUP($A502,'Z-scores'!$C$2:$RO$15,8,FALSE)&gt;3,HLOOKUP($A502,'Z-scores'!$C$2:$RO$15,8,FALSE)&lt;-3),"",'Total-corrected counts'!J502),"")</f>
        <v>2.7807468043136332</v>
      </c>
      <c r="K502" s="14">
        <f>IFERROR(IF(OR(HLOOKUP($A502,'Z-scores'!$C$2:$RO$15,9,FALSE)&gt;3,HLOOKUP($A502,'Z-scores'!$C$2:$RO$15,9,FALSE)&lt;-3),"",'Total-corrected counts'!K502),"")</f>
        <v>3.7292296739325437</v>
      </c>
      <c r="L502" s="14">
        <f>IFERROR(IF(OR(HLOOKUP($A502,'Z-scores'!$C$2:$RO$15,10,FALSE)&gt;3,HLOOKUP($A502,'Z-scores'!$C$2:$RO$15,10,FALSE)&lt;-3),"",'Total-corrected counts'!L502),"")</f>
        <v>4.8574509467998261</v>
      </c>
      <c r="M502" s="14">
        <f>IFERROR(IF(OR(HLOOKUP($A502,'Z-scores'!$C$2:$RO$15,11,FALSE)&gt;3,HLOOKUP($A502,'Z-scores'!$C$2:$RO$15,11,FALSE)&lt;-3),"",'Total-corrected counts'!M502),"")</f>
        <v>4.1297054620465756</v>
      </c>
      <c r="N502" s="14">
        <f>IFERROR(IF(OR(HLOOKUP($A502,'Z-scores'!$C$2:$RO$15,12,FALSE)&gt;3,HLOOKUP($A502,'Z-scores'!$C$2:$RO$15,12,FALSE)&lt;-3),"",'Total-corrected counts'!N502),"")</f>
        <v>3.526026859274817</v>
      </c>
      <c r="O502" s="14">
        <f>IFERROR(IF(OR(HLOOKUP($A502,'Z-scores'!$C$2:$RO$15,13,FALSE)&gt;3,HLOOKUP($A502,'Z-scores'!$C$2:$RO$15,13,FALSE)&lt;-3),"",'Total-corrected counts'!O502),"")</f>
        <v>5.1117311885947432</v>
      </c>
      <c r="P502" s="14">
        <f>IFERROR(IF(OR(HLOOKUP($A502,'Z-scores'!$C$2:$RO$15,14,FALSE)&gt;3,HLOOKUP($A502,'Z-scores'!$C$2:$RO$15,14,FALSE)&lt;-3),"",'Total-corrected counts'!P502),"")</f>
        <v>2.3241019396681364</v>
      </c>
      <c r="Q502">
        <f t="shared" si="28"/>
        <v>1</v>
      </c>
      <c r="R502">
        <f>SUMIFS(Tabel132[Cluster],Tabel132[ID],'Total-corrected counts Z&lt;3'!A502)</f>
        <v>7</v>
      </c>
      <c r="S502">
        <f t="shared" si="29"/>
        <v>0.94281298089334664</v>
      </c>
      <c r="T502">
        <f t="shared" si="30"/>
        <v>4.0673388032924001</v>
      </c>
      <c r="U502">
        <f t="shared" si="31"/>
        <v>3.9898032792768197</v>
      </c>
    </row>
    <row r="503" spans="1:21" x14ac:dyDescent="0.25">
      <c r="A503">
        <v>511</v>
      </c>
      <c r="B503" t="s">
        <v>205</v>
      </c>
      <c r="C503">
        <v>81400</v>
      </c>
      <c r="D503">
        <v>10</v>
      </c>
      <c r="E503" s="14">
        <f>IFERROR(IF(OR(HLOOKUP($A503,'Z-scores'!$C$2:$RO$15,3,FALSE)&gt;3,HLOOKUP($A503,'Z-scores'!$C$2:$RO$15,3,FALSE)&lt;-3),"",'Total-corrected counts'!E503),"")</f>
        <v>1.4990343429930022</v>
      </c>
      <c r="F503" s="14">
        <f>IFERROR(IF(OR(HLOOKUP($A503,'Z-scores'!$C$2:$RO$15,4,FALSE)&gt;3,HLOOKUP($A503,'Z-scores'!$C$2:$RO$15,4,FALSE)&lt;-3),"",'Total-corrected counts'!F503),"")</f>
        <v>0</v>
      </c>
      <c r="G503" s="14">
        <f>IFERROR(IF(OR(HLOOKUP($A503,'Z-scores'!$C$2:$RO$15,5,FALSE)&gt;3,HLOOKUP($A503,'Z-scores'!$C$2:$RO$15,5,FALSE)&lt;-3),"",'Total-corrected counts'!G503),"")</f>
        <v>0</v>
      </c>
      <c r="H503" s="14">
        <f>IFERROR(IF(OR(HLOOKUP($A503,'Z-scores'!$C$2:$RO$15,6,FALSE)&gt;3,HLOOKUP($A503,'Z-scores'!$C$2:$RO$15,6,FALSE)&lt;-3),"",'Total-corrected counts'!H503),"")</f>
        <v>1.6862029684802122</v>
      </c>
      <c r="I503" s="14">
        <f>IFERROR(IF(OR(HLOOKUP($A503,'Z-scores'!$C$2:$RO$15,7,FALSE)&gt;3,HLOOKUP($A503,'Z-scores'!$C$2:$RO$15,7,FALSE)&lt;-3),"",'Total-corrected counts'!I503),"")</f>
        <v>0.6287269019913384</v>
      </c>
      <c r="J503" s="14">
        <f>IFERROR(IF(OR(HLOOKUP($A503,'Z-scores'!$C$2:$RO$15,8,FALSE)&gt;3,HLOOKUP($A503,'Z-scores'!$C$2:$RO$15,8,FALSE)&lt;-3),"",'Total-corrected counts'!J503),"")</f>
        <v>4.3449168817400519E-2</v>
      </c>
      <c r="K503" s="14">
        <f>IFERROR(IF(OR(HLOOKUP($A503,'Z-scores'!$C$2:$RO$15,9,FALSE)&gt;3,HLOOKUP($A503,'Z-scores'!$C$2:$RO$15,9,FALSE)&lt;-3),"",'Total-corrected counts'!K503),"")</f>
        <v>2.2742650662997708</v>
      </c>
      <c r="L503" s="14">
        <f>IFERROR(IF(OR(HLOOKUP($A503,'Z-scores'!$C$2:$RO$15,10,FALSE)&gt;3,HLOOKUP($A503,'Z-scores'!$C$2:$RO$15,10,FALSE)&lt;-3),"",'Total-corrected counts'!L503),"")</f>
        <v>2.0155398119501355E-2</v>
      </c>
      <c r="M503" s="14">
        <f>IFERROR(IF(OR(HLOOKUP($A503,'Z-scores'!$C$2:$RO$15,11,FALSE)&gt;3,HLOOKUP($A503,'Z-scores'!$C$2:$RO$15,11,FALSE)&lt;-3),"",'Total-corrected counts'!M503),"")</f>
        <v>4.0888172891550258E-2</v>
      </c>
      <c r="N503" s="14">
        <f>IFERROR(IF(OR(HLOOKUP($A503,'Z-scores'!$C$2:$RO$15,12,FALSE)&gt;3,HLOOKUP($A503,'Z-scores'!$C$2:$RO$15,12,FALSE)&lt;-3),"",'Total-corrected counts'!N503),"")</f>
        <v>2.6125041620777094</v>
      </c>
      <c r="O503" s="14">
        <f>IFERROR(IF(OR(HLOOKUP($A503,'Z-scores'!$C$2:$RO$15,13,FALSE)&gt;3,HLOOKUP($A503,'Z-scores'!$C$2:$RO$15,13,FALSE)&lt;-3),"",'Total-corrected counts'!O503),"")</f>
        <v>9.3793232818252165E-2</v>
      </c>
      <c r="P503" s="14">
        <f>IFERROR(IF(OR(HLOOKUP($A503,'Z-scores'!$C$2:$RO$15,14,FALSE)&gt;3,HLOOKUP($A503,'Z-scores'!$C$2:$RO$15,14,FALSE)&lt;-3),"",'Total-corrected counts'!P503),"")</f>
        <v>3.2081720892673884</v>
      </c>
      <c r="Q503">
        <f t="shared" si="28"/>
        <v>1</v>
      </c>
      <c r="R503">
        <f>SUMIFS(Tabel132[Cluster],Tabel132[ID],'Total-corrected counts Z&lt;3'!A503)</f>
        <v>89</v>
      </c>
      <c r="S503">
        <f t="shared" si="29"/>
        <v>0.66859807046056863</v>
      </c>
      <c r="T503">
        <f t="shared" si="30"/>
        <v>0.87595406408310339</v>
      </c>
      <c r="U503">
        <f t="shared" si="31"/>
        <v>1.1951026110348804</v>
      </c>
    </row>
    <row r="504" spans="1:21" x14ac:dyDescent="0.25">
      <c r="A504">
        <v>512</v>
      </c>
      <c r="B504" t="s">
        <v>806</v>
      </c>
      <c r="C504">
        <v>54700</v>
      </c>
      <c r="D504">
        <v>8</v>
      </c>
      <c r="E504" s="14" t="str">
        <f>IFERROR(IF(OR(HLOOKUP($A504,'Z-scores'!$C$2:$RO$15,3,FALSE)&gt;3,HLOOKUP($A504,'Z-scores'!$C$2:$RO$15,3,FALSE)&lt;-3),"",'Total-corrected counts'!E504),"")</f>
        <v/>
      </c>
      <c r="F504" s="14" t="str">
        <f>IFERROR(IF(OR(HLOOKUP($A504,'Z-scores'!$C$2:$RO$15,4,FALSE)&gt;3,HLOOKUP($A504,'Z-scores'!$C$2:$RO$15,4,FALSE)&lt;-3),"",'Total-corrected counts'!F504),"")</f>
        <v/>
      </c>
      <c r="G504" s="14" t="str">
        <f>IFERROR(IF(OR(HLOOKUP($A504,'Z-scores'!$C$2:$RO$15,5,FALSE)&gt;3,HLOOKUP($A504,'Z-scores'!$C$2:$RO$15,5,FALSE)&lt;-3),"",'Total-corrected counts'!G504),"")</f>
        <v/>
      </c>
      <c r="H504" s="14" t="str">
        <f>IFERROR(IF(OR(HLOOKUP($A504,'Z-scores'!$C$2:$RO$15,6,FALSE)&gt;3,HLOOKUP($A504,'Z-scores'!$C$2:$RO$15,6,FALSE)&lt;-3),"",'Total-corrected counts'!H504),"")</f>
        <v/>
      </c>
      <c r="I504" s="14" t="str">
        <f>IFERROR(IF(OR(HLOOKUP($A504,'Z-scores'!$C$2:$RO$15,7,FALSE)&gt;3,HLOOKUP($A504,'Z-scores'!$C$2:$RO$15,7,FALSE)&lt;-3),"",'Total-corrected counts'!I504),"")</f>
        <v/>
      </c>
      <c r="J504" s="14" t="str">
        <f>IFERROR(IF(OR(HLOOKUP($A504,'Z-scores'!$C$2:$RO$15,8,FALSE)&gt;3,HLOOKUP($A504,'Z-scores'!$C$2:$RO$15,8,FALSE)&lt;-3),"",'Total-corrected counts'!J504),"")</f>
        <v/>
      </c>
      <c r="K504" s="14" t="str">
        <f>IFERROR(IF(OR(HLOOKUP($A504,'Z-scores'!$C$2:$RO$15,9,FALSE)&gt;3,HLOOKUP($A504,'Z-scores'!$C$2:$RO$15,9,FALSE)&lt;-3),"",'Total-corrected counts'!K504),"")</f>
        <v/>
      </c>
      <c r="L504" s="14" t="str">
        <f>IFERROR(IF(OR(HLOOKUP($A504,'Z-scores'!$C$2:$RO$15,10,FALSE)&gt;3,HLOOKUP($A504,'Z-scores'!$C$2:$RO$15,10,FALSE)&lt;-3),"",'Total-corrected counts'!L504),"")</f>
        <v/>
      </c>
      <c r="M504" s="14" t="str">
        <f>IFERROR(IF(OR(HLOOKUP($A504,'Z-scores'!$C$2:$RO$15,11,FALSE)&gt;3,HLOOKUP($A504,'Z-scores'!$C$2:$RO$15,11,FALSE)&lt;-3),"",'Total-corrected counts'!M504),"")</f>
        <v/>
      </c>
      <c r="N504" s="14" t="str">
        <f>IFERROR(IF(OR(HLOOKUP($A504,'Z-scores'!$C$2:$RO$15,12,FALSE)&gt;3,HLOOKUP($A504,'Z-scores'!$C$2:$RO$15,12,FALSE)&lt;-3),"",'Total-corrected counts'!N504),"")</f>
        <v/>
      </c>
      <c r="O504" s="14" t="str">
        <f>IFERROR(IF(OR(HLOOKUP($A504,'Z-scores'!$C$2:$RO$15,13,FALSE)&gt;3,HLOOKUP($A504,'Z-scores'!$C$2:$RO$15,13,FALSE)&lt;-3),"",'Total-corrected counts'!O504),"")</f>
        <v/>
      </c>
      <c r="P504" s="14" t="str">
        <f>IFERROR(IF(OR(HLOOKUP($A504,'Z-scores'!$C$2:$RO$15,14,FALSE)&gt;3,HLOOKUP($A504,'Z-scores'!$C$2:$RO$15,14,FALSE)&lt;-3),"",'Total-corrected counts'!P504),"")</f>
        <v/>
      </c>
      <c r="Q504">
        <f t="shared" si="28"/>
        <v>1</v>
      </c>
      <c r="R504">
        <f>SUMIFS(Tabel132[Cluster],Tabel132[ID],'Total-corrected counts Z&lt;3'!A504)</f>
        <v>0</v>
      </c>
      <c r="S504" t="str">
        <f t="shared" si="29"/>
        <v/>
      </c>
      <c r="T504" t="str">
        <f t="shared" si="30"/>
        <v/>
      </c>
      <c r="U504" t="str">
        <f t="shared" si="31"/>
        <v/>
      </c>
    </row>
    <row r="505" spans="1:21" x14ac:dyDescent="0.25">
      <c r="A505">
        <v>513</v>
      </c>
      <c r="B505" t="s">
        <v>807</v>
      </c>
      <c r="C505">
        <v>53400</v>
      </c>
      <c r="D505">
        <v>359</v>
      </c>
      <c r="E505" s="14" t="str">
        <f>IFERROR(IF(OR(HLOOKUP($A505,'Z-scores'!$C$2:$RO$15,3,FALSE)&gt;3,HLOOKUP($A505,'Z-scores'!$C$2:$RO$15,3,FALSE)&lt;-3),"",'Total-corrected counts'!E505),"")</f>
        <v/>
      </c>
      <c r="F505" s="14" t="str">
        <f>IFERROR(IF(OR(HLOOKUP($A505,'Z-scores'!$C$2:$RO$15,4,FALSE)&gt;3,HLOOKUP($A505,'Z-scores'!$C$2:$RO$15,4,FALSE)&lt;-3),"",'Total-corrected counts'!F505),"")</f>
        <v/>
      </c>
      <c r="G505" s="14" t="str">
        <f>IFERROR(IF(OR(HLOOKUP($A505,'Z-scores'!$C$2:$RO$15,5,FALSE)&gt;3,HLOOKUP($A505,'Z-scores'!$C$2:$RO$15,5,FALSE)&lt;-3),"",'Total-corrected counts'!G505),"")</f>
        <v/>
      </c>
      <c r="H505" s="14" t="str">
        <f>IFERROR(IF(OR(HLOOKUP($A505,'Z-scores'!$C$2:$RO$15,6,FALSE)&gt;3,HLOOKUP($A505,'Z-scores'!$C$2:$RO$15,6,FALSE)&lt;-3),"",'Total-corrected counts'!H505),"")</f>
        <v/>
      </c>
      <c r="I505" s="14" t="str">
        <f>IFERROR(IF(OR(HLOOKUP($A505,'Z-scores'!$C$2:$RO$15,7,FALSE)&gt;3,HLOOKUP($A505,'Z-scores'!$C$2:$RO$15,7,FALSE)&lt;-3),"",'Total-corrected counts'!I505),"")</f>
        <v/>
      </c>
      <c r="J505" s="14" t="str">
        <f>IFERROR(IF(OR(HLOOKUP($A505,'Z-scores'!$C$2:$RO$15,8,FALSE)&gt;3,HLOOKUP($A505,'Z-scores'!$C$2:$RO$15,8,FALSE)&lt;-3),"",'Total-corrected counts'!J505),"")</f>
        <v/>
      </c>
      <c r="K505" s="14" t="str">
        <f>IFERROR(IF(OR(HLOOKUP($A505,'Z-scores'!$C$2:$RO$15,9,FALSE)&gt;3,HLOOKUP($A505,'Z-scores'!$C$2:$RO$15,9,FALSE)&lt;-3),"",'Total-corrected counts'!K505),"")</f>
        <v/>
      </c>
      <c r="L505" s="14" t="str">
        <f>IFERROR(IF(OR(HLOOKUP($A505,'Z-scores'!$C$2:$RO$15,10,FALSE)&gt;3,HLOOKUP($A505,'Z-scores'!$C$2:$RO$15,10,FALSE)&lt;-3),"",'Total-corrected counts'!L505),"")</f>
        <v/>
      </c>
      <c r="M505" s="14" t="str">
        <f>IFERROR(IF(OR(HLOOKUP($A505,'Z-scores'!$C$2:$RO$15,11,FALSE)&gt;3,HLOOKUP($A505,'Z-scores'!$C$2:$RO$15,11,FALSE)&lt;-3),"",'Total-corrected counts'!M505),"")</f>
        <v/>
      </c>
      <c r="N505" s="14" t="str">
        <f>IFERROR(IF(OR(HLOOKUP($A505,'Z-scores'!$C$2:$RO$15,12,FALSE)&gt;3,HLOOKUP($A505,'Z-scores'!$C$2:$RO$15,12,FALSE)&lt;-3),"",'Total-corrected counts'!N505),"")</f>
        <v/>
      </c>
      <c r="O505" s="14" t="str">
        <f>IFERROR(IF(OR(HLOOKUP($A505,'Z-scores'!$C$2:$RO$15,13,FALSE)&gt;3,HLOOKUP($A505,'Z-scores'!$C$2:$RO$15,13,FALSE)&lt;-3),"",'Total-corrected counts'!O505),"")</f>
        <v/>
      </c>
      <c r="P505" s="14" t="str">
        <f>IFERROR(IF(OR(HLOOKUP($A505,'Z-scores'!$C$2:$RO$15,14,FALSE)&gt;3,HLOOKUP($A505,'Z-scores'!$C$2:$RO$15,14,FALSE)&lt;-3),"",'Total-corrected counts'!P505),"")</f>
        <v/>
      </c>
      <c r="Q505">
        <f t="shared" si="28"/>
        <v>1</v>
      </c>
      <c r="R505">
        <f>SUMIFS(Tabel132[Cluster],Tabel132[ID],'Total-corrected counts Z&lt;3'!A505)</f>
        <v>75</v>
      </c>
      <c r="S505" t="str">
        <f t="shared" si="29"/>
        <v/>
      </c>
      <c r="T505" t="str">
        <f t="shared" si="30"/>
        <v/>
      </c>
      <c r="U505" t="str">
        <f t="shared" si="31"/>
        <v/>
      </c>
    </row>
    <row r="506" spans="1:21" x14ac:dyDescent="0.25">
      <c r="A506">
        <v>514</v>
      </c>
      <c r="B506" t="s">
        <v>808</v>
      </c>
      <c r="C506">
        <v>102600</v>
      </c>
      <c r="D506">
        <v>932</v>
      </c>
      <c r="E506" s="14" t="str">
        <f>IFERROR(IF(OR(HLOOKUP($A506,'Z-scores'!$C$2:$RO$15,3,FALSE)&gt;3,HLOOKUP($A506,'Z-scores'!$C$2:$RO$15,3,FALSE)&lt;-3),"",'Total-corrected counts'!E506),"")</f>
        <v/>
      </c>
      <c r="F506" s="14" t="str">
        <f>IFERROR(IF(OR(HLOOKUP($A506,'Z-scores'!$C$2:$RO$15,4,FALSE)&gt;3,HLOOKUP($A506,'Z-scores'!$C$2:$RO$15,4,FALSE)&lt;-3),"",'Total-corrected counts'!F506),"")</f>
        <v/>
      </c>
      <c r="G506" s="14" t="str">
        <f>IFERROR(IF(OR(HLOOKUP($A506,'Z-scores'!$C$2:$RO$15,5,FALSE)&gt;3,HLOOKUP($A506,'Z-scores'!$C$2:$RO$15,5,FALSE)&lt;-3),"",'Total-corrected counts'!G506),"")</f>
        <v/>
      </c>
      <c r="H506" s="14" t="str">
        <f>IFERROR(IF(OR(HLOOKUP($A506,'Z-scores'!$C$2:$RO$15,6,FALSE)&gt;3,HLOOKUP($A506,'Z-scores'!$C$2:$RO$15,6,FALSE)&lt;-3),"",'Total-corrected counts'!H506),"")</f>
        <v/>
      </c>
      <c r="I506" s="14" t="str">
        <f>IFERROR(IF(OR(HLOOKUP($A506,'Z-scores'!$C$2:$RO$15,7,FALSE)&gt;3,HLOOKUP($A506,'Z-scores'!$C$2:$RO$15,7,FALSE)&lt;-3),"",'Total-corrected counts'!I506),"")</f>
        <v/>
      </c>
      <c r="J506" s="14" t="str">
        <f>IFERROR(IF(OR(HLOOKUP($A506,'Z-scores'!$C$2:$RO$15,8,FALSE)&gt;3,HLOOKUP($A506,'Z-scores'!$C$2:$RO$15,8,FALSE)&lt;-3),"",'Total-corrected counts'!J506),"")</f>
        <v/>
      </c>
      <c r="K506" s="14" t="str">
        <f>IFERROR(IF(OR(HLOOKUP($A506,'Z-scores'!$C$2:$RO$15,9,FALSE)&gt;3,HLOOKUP($A506,'Z-scores'!$C$2:$RO$15,9,FALSE)&lt;-3),"",'Total-corrected counts'!K506),"")</f>
        <v/>
      </c>
      <c r="L506" s="14" t="str">
        <f>IFERROR(IF(OR(HLOOKUP($A506,'Z-scores'!$C$2:$RO$15,10,FALSE)&gt;3,HLOOKUP($A506,'Z-scores'!$C$2:$RO$15,10,FALSE)&lt;-3),"",'Total-corrected counts'!L506),"")</f>
        <v/>
      </c>
      <c r="M506" s="14" t="str">
        <f>IFERROR(IF(OR(HLOOKUP($A506,'Z-scores'!$C$2:$RO$15,11,FALSE)&gt;3,HLOOKUP($A506,'Z-scores'!$C$2:$RO$15,11,FALSE)&lt;-3),"",'Total-corrected counts'!M506),"")</f>
        <v/>
      </c>
      <c r="N506" s="14" t="str">
        <f>IFERROR(IF(OR(HLOOKUP($A506,'Z-scores'!$C$2:$RO$15,12,FALSE)&gt;3,HLOOKUP($A506,'Z-scores'!$C$2:$RO$15,12,FALSE)&lt;-3),"",'Total-corrected counts'!N506),"")</f>
        <v/>
      </c>
      <c r="O506" s="14" t="str">
        <f>IFERROR(IF(OR(HLOOKUP($A506,'Z-scores'!$C$2:$RO$15,13,FALSE)&gt;3,HLOOKUP($A506,'Z-scores'!$C$2:$RO$15,13,FALSE)&lt;-3),"",'Total-corrected counts'!O506),"")</f>
        <v/>
      </c>
      <c r="P506" s="14" t="str">
        <f>IFERROR(IF(OR(HLOOKUP($A506,'Z-scores'!$C$2:$RO$15,14,FALSE)&gt;3,HLOOKUP($A506,'Z-scores'!$C$2:$RO$15,14,FALSE)&lt;-3),"",'Total-corrected counts'!P506),"")</f>
        <v/>
      </c>
      <c r="Q506">
        <f t="shared" si="28"/>
        <v>1</v>
      </c>
      <c r="R506">
        <f>SUMIFS(Tabel132[Cluster],Tabel132[ID],'Total-corrected counts Z&lt;3'!A506)</f>
        <v>0</v>
      </c>
      <c r="S506" t="str">
        <f t="shared" si="29"/>
        <v/>
      </c>
      <c r="T506" t="str">
        <f t="shared" si="30"/>
        <v/>
      </c>
      <c r="U506" t="str">
        <f t="shared" si="31"/>
        <v/>
      </c>
    </row>
    <row r="507" spans="1:21" x14ac:dyDescent="0.25">
      <c r="A507">
        <v>515</v>
      </c>
      <c r="B507" t="s">
        <v>206</v>
      </c>
      <c r="C507">
        <v>75600</v>
      </c>
      <c r="D507">
        <v>467</v>
      </c>
      <c r="E507" s="14">
        <f>IFERROR(IF(OR(HLOOKUP($A507,'Z-scores'!$C$2:$RO$15,3,FALSE)&gt;3,HLOOKUP($A507,'Z-scores'!$C$2:$RO$15,3,FALSE)&lt;-3),"",'Total-corrected counts'!E507),"")</f>
        <v>1.1620421263511644E-2</v>
      </c>
      <c r="F507" s="14">
        <f>IFERROR(IF(OR(HLOOKUP($A507,'Z-scores'!$C$2:$RO$15,4,FALSE)&gt;3,HLOOKUP($A507,'Z-scores'!$C$2:$RO$15,4,FALSE)&lt;-3),"",'Total-corrected counts'!F507),"")</f>
        <v>0</v>
      </c>
      <c r="G507" s="14">
        <f>IFERROR(IF(OR(HLOOKUP($A507,'Z-scores'!$C$2:$RO$15,5,FALSE)&gt;3,HLOOKUP($A507,'Z-scores'!$C$2:$RO$15,5,FALSE)&lt;-3),"",'Total-corrected counts'!G507),"")</f>
        <v>1.7857302297341941E-2</v>
      </c>
      <c r="H507" s="14">
        <f>IFERROR(IF(OR(HLOOKUP($A507,'Z-scores'!$C$2:$RO$15,6,FALSE)&gt;3,HLOOKUP($A507,'Z-scores'!$C$2:$RO$15,6,FALSE)&lt;-3),"",'Total-corrected counts'!H507),"")</f>
        <v>2.2889633056292474E-2</v>
      </c>
      <c r="I507" s="14">
        <f>IFERROR(IF(OR(HLOOKUP($A507,'Z-scores'!$C$2:$RO$15,7,FALSE)&gt;3,HLOOKUP($A507,'Z-scores'!$C$2:$RO$15,7,FALSE)&lt;-3),"",'Total-corrected counts'!I507),"")</f>
        <v>1.2327978470418399E-2</v>
      </c>
      <c r="J507" s="14">
        <f>IFERROR(IF(OR(HLOOKUP($A507,'Z-scores'!$C$2:$RO$15,8,FALSE)&gt;3,HLOOKUP($A507,'Z-scores'!$C$2:$RO$15,8,FALSE)&lt;-3),"",'Total-corrected counts'!J507),"")</f>
        <v>0</v>
      </c>
      <c r="K507" s="14">
        <f>IFERROR(IF(OR(HLOOKUP($A507,'Z-scores'!$C$2:$RO$15,9,FALSE)&gt;3,HLOOKUP($A507,'Z-scores'!$C$2:$RO$15,9,FALSE)&lt;-3),"",'Total-corrected counts'!K507),"")</f>
        <v>0</v>
      </c>
      <c r="L507" s="14">
        <f>IFERROR(IF(OR(HLOOKUP($A507,'Z-scores'!$C$2:$RO$15,10,FALSE)&gt;3,HLOOKUP($A507,'Z-scores'!$C$2:$RO$15,10,FALSE)&lt;-3),"",'Total-corrected counts'!L507),"")</f>
        <v>4.0310796239002709E-2</v>
      </c>
      <c r="M507" s="14">
        <f>IFERROR(IF(OR(HLOOKUP($A507,'Z-scores'!$C$2:$RO$15,11,FALSE)&gt;3,HLOOKUP($A507,'Z-scores'!$C$2:$RO$15,11,FALSE)&lt;-3),"",'Total-corrected counts'!M507),"")</f>
        <v>0</v>
      </c>
      <c r="N507" s="14" t="str">
        <f>IFERROR(IF(OR(HLOOKUP($A507,'Z-scores'!$C$2:$RO$15,12,FALSE)&gt;3,HLOOKUP($A507,'Z-scores'!$C$2:$RO$15,12,FALSE)&lt;-3),"",'Total-corrected counts'!N507),"")</f>
        <v/>
      </c>
      <c r="O507" s="14">
        <f>IFERROR(IF(OR(HLOOKUP($A507,'Z-scores'!$C$2:$RO$15,13,FALSE)&gt;3,HLOOKUP($A507,'Z-scores'!$C$2:$RO$15,13,FALSE)&lt;-3),"",'Total-corrected counts'!O507),"")</f>
        <v>1.8758646563650432E-2</v>
      </c>
      <c r="P507" s="14">
        <f>IFERROR(IF(OR(HLOOKUP($A507,'Z-scores'!$C$2:$RO$15,14,FALSE)&gt;3,HLOOKUP($A507,'Z-scores'!$C$2:$RO$15,14,FALSE)&lt;-3),"",'Total-corrected counts'!P507),"")</f>
        <v>9.1141252536005354E-3</v>
      </c>
      <c r="Q507">
        <f t="shared" si="28"/>
        <v>1</v>
      </c>
      <c r="R507">
        <f>SUMIFS(Tabel132[Cluster],Tabel132[ID],'Total-corrected counts Z&lt;3'!A507)</f>
        <v>84</v>
      </c>
      <c r="S507">
        <f t="shared" si="29"/>
        <v>0.34902665066143079</v>
      </c>
      <c r="T507">
        <f t="shared" si="30"/>
        <v>9.2421907267949237E-3</v>
      </c>
      <c r="U507">
        <f t="shared" si="31"/>
        <v>1.7045892014063417E-2</v>
      </c>
    </row>
    <row r="508" spans="1:21" x14ac:dyDescent="0.25">
      <c r="A508">
        <v>516</v>
      </c>
      <c r="B508" t="s">
        <v>809</v>
      </c>
      <c r="C508">
        <v>21300</v>
      </c>
      <c r="D508">
        <v>714</v>
      </c>
      <c r="E508" s="14" t="str">
        <f>IFERROR(IF(OR(HLOOKUP($A508,'Z-scores'!$C$2:$RO$15,3,FALSE)&gt;3,HLOOKUP($A508,'Z-scores'!$C$2:$RO$15,3,FALSE)&lt;-3),"",'Total-corrected counts'!E508),"")</f>
        <v/>
      </c>
      <c r="F508" s="14" t="str">
        <f>IFERROR(IF(OR(HLOOKUP($A508,'Z-scores'!$C$2:$RO$15,4,FALSE)&gt;3,HLOOKUP($A508,'Z-scores'!$C$2:$RO$15,4,FALSE)&lt;-3),"",'Total-corrected counts'!F508),"")</f>
        <v/>
      </c>
      <c r="G508" s="14" t="str">
        <f>IFERROR(IF(OR(HLOOKUP($A508,'Z-scores'!$C$2:$RO$15,5,FALSE)&gt;3,HLOOKUP($A508,'Z-scores'!$C$2:$RO$15,5,FALSE)&lt;-3),"",'Total-corrected counts'!G508),"")</f>
        <v/>
      </c>
      <c r="H508" s="14" t="str">
        <f>IFERROR(IF(OR(HLOOKUP($A508,'Z-scores'!$C$2:$RO$15,6,FALSE)&gt;3,HLOOKUP($A508,'Z-scores'!$C$2:$RO$15,6,FALSE)&lt;-3),"",'Total-corrected counts'!H508),"")</f>
        <v/>
      </c>
      <c r="I508" s="14" t="str">
        <f>IFERROR(IF(OR(HLOOKUP($A508,'Z-scores'!$C$2:$RO$15,7,FALSE)&gt;3,HLOOKUP($A508,'Z-scores'!$C$2:$RO$15,7,FALSE)&lt;-3),"",'Total-corrected counts'!I508),"")</f>
        <v/>
      </c>
      <c r="J508" s="14" t="str">
        <f>IFERROR(IF(OR(HLOOKUP($A508,'Z-scores'!$C$2:$RO$15,8,FALSE)&gt;3,HLOOKUP($A508,'Z-scores'!$C$2:$RO$15,8,FALSE)&lt;-3),"",'Total-corrected counts'!J508),"")</f>
        <v/>
      </c>
      <c r="K508" s="14" t="str">
        <f>IFERROR(IF(OR(HLOOKUP($A508,'Z-scores'!$C$2:$RO$15,9,FALSE)&gt;3,HLOOKUP($A508,'Z-scores'!$C$2:$RO$15,9,FALSE)&lt;-3),"",'Total-corrected counts'!K508),"")</f>
        <v/>
      </c>
      <c r="L508" s="14" t="str">
        <f>IFERROR(IF(OR(HLOOKUP($A508,'Z-scores'!$C$2:$RO$15,10,FALSE)&gt;3,HLOOKUP($A508,'Z-scores'!$C$2:$RO$15,10,FALSE)&lt;-3),"",'Total-corrected counts'!L508),"")</f>
        <v/>
      </c>
      <c r="M508" s="14" t="str">
        <f>IFERROR(IF(OR(HLOOKUP($A508,'Z-scores'!$C$2:$RO$15,11,FALSE)&gt;3,HLOOKUP($A508,'Z-scores'!$C$2:$RO$15,11,FALSE)&lt;-3),"",'Total-corrected counts'!M508),"")</f>
        <v/>
      </c>
      <c r="N508" s="14" t="str">
        <f>IFERROR(IF(OR(HLOOKUP($A508,'Z-scores'!$C$2:$RO$15,12,FALSE)&gt;3,HLOOKUP($A508,'Z-scores'!$C$2:$RO$15,12,FALSE)&lt;-3),"",'Total-corrected counts'!N508),"")</f>
        <v/>
      </c>
      <c r="O508" s="14" t="str">
        <f>IFERROR(IF(OR(HLOOKUP($A508,'Z-scores'!$C$2:$RO$15,13,FALSE)&gt;3,HLOOKUP($A508,'Z-scores'!$C$2:$RO$15,13,FALSE)&lt;-3),"",'Total-corrected counts'!O508),"")</f>
        <v/>
      </c>
      <c r="P508" s="14" t="str">
        <f>IFERROR(IF(OR(HLOOKUP($A508,'Z-scores'!$C$2:$RO$15,14,FALSE)&gt;3,HLOOKUP($A508,'Z-scores'!$C$2:$RO$15,14,FALSE)&lt;-3),"",'Total-corrected counts'!P508),"")</f>
        <v/>
      </c>
      <c r="Q508">
        <f t="shared" si="28"/>
        <v>1</v>
      </c>
      <c r="R508">
        <f>SUMIFS(Tabel132[Cluster],Tabel132[ID],'Total-corrected counts Z&lt;3'!A508)</f>
        <v>0</v>
      </c>
      <c r="S508" t="str">
        <f t="shared" si="29"/>
        <v/>
      </c>
      <c r="T508" t="str">
        <f t="shared" si="30"/>
        <v/>
      </c>
      <c r="U508" t="str">
        <f t="shared" si="31"/>
        <v/>
      </c>
    </row>
    <row r="509" spans="1:21" x14ac:dyDescent="0.25">
      <c r="A509">
        <v>517</v>
      </c>
      <c r="B509" t="s">
        <v>810</v>
      </c>
      <c r="C509">
        <v>37000</v>
      </c>
      <c r="D509">
        <v>566</v>
      </c>
      <c r="E509" s="14" t="str">
        <f>IFERROR(IF(OR(HLOOKUP($A509,'Z-scores'!$C$2:$RO$15,3,FALSE)&gt;3,HLOOKUP($A509,'Z-scores'!$C$2:$RO$15,3,FALSE)&lt;-3),"",'Total-corrected counts'!E509),"")</f>
        <v/>
      </c>
      <c r="F509" s="14" t="str">
        <f>IFERROR(IF(OR(HLOOKUP($A509,'Z-scores'!$C$2:$RO$15,4,FALSE)&gt;3,HLOOKUP($A509,'Z-scores'!$C$2:$RO$15,4,FALSE)&lt;-3),"",'Total-corrected counts'!F509),"")</f>
        <v/>
      </c>
      <c r="G509" s="14" t="str">
        <f>IFERROR(IF(OR(HLOOKUP($A509,'Z-scores'!$C$2:$RO$15,5,FALSE)&gt;3,HLOOKUP($A509,'Z-scores'!$C$2:$RO$15,5,FALSE)&lt;-3),"",'Total-corrected counts'!G509),"")</f>
        <v/>
      </c>
      <c r="H509" s="14" t="str">
        <f>IFERROR(IF(OR(HLOOKUP($A509,'Z-scores'!$C$2:$RO$15,6,FALSE)&gt;3,HLOOKUP($A509,'Z-scores'!$C$2:$RO$15,6,FALSE)&lt;-3),"",'Total-corrected counts'!H509),"")</f>
        <v/>
      </c>
      <c r="I509" s="14" t="str">
        <f>IFERROR(IF(OR(HLOOKUP($A509,'Z-scores'!$C$2:$RO$15,7,FALSE)&gt;3,HLOOKUP($A509,'Z-scores'!$C$2:$RO$15,7,FALSE)&lt;-3),"",'Total-corrected counts'!I509),"")</f>
        <v/>
      </c>
      <c r="J509" s="14" t="str">
        <f>IFERROR(IF(OR(HLOOKUP($A509,'Z-scores'!$C$2:$RO$15,8,FALSE)&gt;3,HLOOKUP($A509,'Z-scores'!$C$2:$RO$15,8,FALSE)&lt;-3),"",'Total-corrected counts'!J509),"")</f>
        <v/>
      </c>
      <c r="K509" s="14" t="str">
        <f>IFERROR(IF(OR(HLOOKUP($A509,'Z-scores'!$C$2:$RO$15,9,FALSE)&gt;3,HLOOKUP($A509,'Z-scores'!$C$2:$RO$15,9,FALSE)&lt;-3),"",'Total-corrected counts'!K509),"")</f>
        <v/>
      </c>
      <c r="L509" s="14" t="str">
        <f>IFERROR(IF(OR(HLOOKUP($A509,'Z-scores'!$C$2:$RO$15,10,FALSE)&gt;3,HLOOKUP($A509,'Z-scores'!$C$2:$RO$15,10,FALSE)&lt;-3),"",'Total-corrected counts'!L509),"")</f>
        <v/>
      </c>
      <c r="M509" s="14" t="str">
        <f>IFERROR(IF(OR(HLOOKUP($A509,'Z-scores'!$C$2:$RO$15,11,FALSE)&gt;3,HLOOKUP($A509,'Z-scores'!$C$2:$RO$15,11,FALSE)&lt;-3),"",'Total-corrected counts'!M509),"")</f>
        <v/>
      </c>
      <c r="N509" s="14" t="str">
        <f>IFERROR(IF(OR(HLOOKUP($A509,'Z-scores'!$C$2:$RO$15,12,FALSE)&gt;3,HLOOKUP($A509,'Z-scores'!$C$2:$RO$15,12,FALSE)&lt;-3),"",'Total-corrected counts'!N509),"")</f>
        <v/>
      </c>
      <c r="O509" s="14" t="str">
        <f>IFERROR(IF(OR(HLOOKUP($A509,'Z-scores'!$C$2:$RO$15,13,FALSE)&gt;3,HLOOKUP($A509,'Z-scores'!$C$2:$RO$15,13,FALSE)&lt;-3),"",'Total-corrected counts'!O509),"")</f>
        <v/>
      </c>
      <c r="P509" s="14" t="str">
        <f>IFERROR(IF(OR(HLOOKUP($A509,'Z-scores'!$C$2:$RO$15,14,FALSE)&gt;3,HLOOKUP($A509,'Z-scores'!$C$2:$RO$15,14,FALSE)&lt;-3),"",'Total-corrected counts'!P509),"")</f>
        <v/>
      </c>
      <c r="Q509">
        <f t="shared" si="28"/>
        <v>1</v>
      </c>
      <c r="R509">
        <f>SUMIFS(Tabel132[Cluster],Tabel132[ID],'Total-corrected counts Z&lt;3'!A509)</f>
        <v>47</v>
      </c>
      <c r="S509" t="str">
        <f t="shared" si="29"/>
        <v/>
      </c>
      <c r="T509" t="str">
        <f t="shared" si="30"/>
        <v/>
      </c>
      <c r="U509" t="str">
        <f t="shared" si="31"/>
        <v/>
      </c>
    </row>
    <row r="510" spans="1:21" x14ac:dyDescent="0.25">
      <c r="A510">
        <v>518</v>
      </c>
      <c r="B510" t="s">
        <v>811</v>
      </c>
      <c r="C510">
        <v>46000</v>
      </c>
      <c r="D510">
        <v>502</v>
      </c>
      <c r="E510" s="14" t="str">
        <f>IFERROR(IF(OR(HLOOKUP($A510,'Z-scores'!$C$2:$RO$15,3,FALSE)&gt;3,HLOOKUP($A510,'Z-scores'!$C$2:$RO$15,3,FALSE)&lt;-3),"",'Total-corrected counts'!E510),"")</f>
        <v/>
      </c>
      <c r="F510" s="14" t="str">
        <f>IFERROR(IF(OR(HLOOKUP($A510,'Z-scores'!$C$2:$RO$15,4,FALSE)&gt;3,HLOOKUP($A510,'Z-scores'!$C$2:$RO$15,4,FALSE)&lt;-3),"",'Total-corrected counts'!F510),"")</f>
        <v/>
      </c>
      <c r="G510" s="14" t="str">
        <f>IFERROR(IF(OR(HLOOKUP($A510,'Z-scores'!$C$2:$RO$15,5,FALSE)&gt;3,HLOOKUP($A510,'Z-scores'!$C$2:$RO$15,5,FALSE)&lt;-3),"",'Total-corrected counts'!G510),"")</f>
        <v/>
      </c>
      <c r="H510" s="14" t="str">
        <f>IFERROR(IF(OR(HLOOKUP($A510,'Z-scores'!$C$2:$RO$15,6,FALSE)&gt;3,HLOOKUP($A510,'Z-scores'!$C$2:$RO$15,6,FALSE)&lt;-3),"",'Total-corrected counts'!H510),"")</f>
        <v/>
      </c>
      <c r="I510" s="14" t="str">
        <f>IFERROR(IF(OR(HLOOKUP($A510,'Z-scores'!$C$2:$RO$15,7,FALSE)&gt;3,HLOOKUP($A510,'Z-scores'!$C$2:$RO$15,7,FALSE)&lt;-3),"",'Total-corrected counts'!I510),"")</f>
        <v/>
      </c>
      <c r="J510" s="14" t="str">
        <f>IFERROR(IF(OR(HLOOKUP($A510,'Z-scores'!$C$2:$RO$15,8,FALSE)&gt;3,HLOOKUP($A510,'Z-scores'!$C$2:$RO$15,8,FALSE)&lt;-3),"",'Total-corrected counts'!J510),"")</f>
        <v/>
      </c>
      <c r="K510" s="14" t="str">
        <f>IFERROR(IF(OR(HLOOKUP($A510,'Z-scores'!$C$2:$RO$15,9,FALSE)&gt;3,HLOOKUP($A510,'Z-scores'!$C$2:$RO$15,9,FALSE)&lt;-3),"",'Total-corrected counts'!K510),"")</f>
        <v/>
      </c>
      <c r="L510" s="14" t="str">
        <f>IFERROR(IF(OR(HLOOKUP($A510,'Z-scores'!$C$2:$RO$15,10,FALSE)&gt;3,HLOOKUP($A510,'Z-scores'!$C$2:$RO$15,10,FALSE)&lt;-3),"",'Total-corrected counts'!L510),"")</f>
        <v/>
      </c>
      <c r="M510" s="14" t="str">
        <f>IFERROR(IF(OR(HLOOKUP($A510,'Z-scores'!$C$2:$RO$15,11,FALSE)&gt;3,HLOOKUP($A510,'Z-scores'!$C$2:$RO$15,11,FALSE)&lt;-3),"",'Total-corrected counts'!M510),"")</f>
        <v/>
      </c>
      <c r="N510" s="14" t="str">
        <f>IFERROR(IF(OR(HLOOKUP($A510,'Z-scores'!$C$2:$RO$15,12,FALSE)&gt;3,HLOOKUP($A510,'Z-scores'!$C$2:$RO$15,12,FALSE)&lt;-3),"",'Total-corrected counts'!N510),"")</f>
        <v/>
      </c>
      <c r="O510" s="14" t="str">
        <f>IFERROR(IF(OR(HLOOKUP($A510,'Z-scores'!$C$2:$RO$15,13,FALSE)&gt;3,HLOOKUP($A510,'Z-scores'!$C$2:$RO$15,13,FALSE)&lt;-3),"",'Total-corrected counts'!O510),"")</f>
        <v/>
      </c>
      <c r="P510" s="14" t="str">
        <f>IFERROR(IF(OR(HLOOKUP($A510,'Z-scores'!$C$2:$RO$15,14,FALSE)&gt;3,HLOOKUP($A510,'Z-scores'!$C$2:$RO$15,14,FALSE)&lt;-3),"",'Total-corrected counts'!P510),"")</f>
        <v/>
      </c>
      <c r="Q510">
        <f t="shared" si="28"/>
        <v>1</v>
      </c>
      <c r="R510">
        <f>SUMIFS(Tabel132[Cluster],Tabel132[ID],'Total-corrected counts Z&lt;3'!A510)</f>
        <v>0</v>
      </c>
      <c r="S510" t="str">
        <f t="shared" si="29"/>
        <v/>
      </c>
      <c r="T510" t="str">
        <f t="shared" si="30"/>
        <v/>
      </c>
      <c r="U510" t="str">
        <f t="shared" si="31"/>
        <v/>
      </c>
    </row>
    <row r="511" spans="1:21" x14ac:dyDescent="0.25">
      <c r="A511">
        <v>519</v>
      </c>
      <c r="B511" t="s">
        <v>812</v>
      </c>
      <c r="C511">
        <v>62900</v>
      </c>
      <c r="D511">
        <v>512</v>
      </c>
      <c r="E511" s="14" t="str">
        <f>IFERROR(IF(OR(HLOOKUP($A511,'Z-scores'!$C$2:$RO$15,3,FALSE)&gt;3,HLOOKUP($A511,'Z-scores'!$C$2:$RO$15,3,FALSE)&lt;-3),"",'Total-corrected counts'!E511),"")</f>
        <v/>
      </c>
      <c r="F511" s="14" t="str">
        <f>IFERROR(IF(OR(HLOOKUP($A511,'Z-scores'!$C$2:$RO$15,4,FALSE)&gt;3,HLOOKUP($A511,'Z-scores'!$C$2:$RO$15,4,FALSE)&lt;-3),"",'Total-corrected counts'!F511),"")</f>
        <v/>
      </c>
      <c r="G511" s="14" t="str">
        <f>IFERROR(IF(OR(HLOOKUP($A511,'Z-scores'!$C$2:$RO$15,5,FALSE)&gt;3,HLOOKUP($A511,'Z-scores'!$C$2:$RO$15,5,FALSE)&lt;-3),"",'Total-corrected counts'!G511),"")</f>
        <v/>
      </c>
      <c r="H511" s="14" t="str">
        <f>IFERROR(IF(OR(HLOOKUP($A511,'Z-scores'!$C$2:$RO$15,6,FALSE)&gt;3,HLOOKUP($A511,'Z-scores'!$C$2:$RO$15,6,FALSE)&lt;-3),"",'Total-corrected counts'!H511),"")</f>
        <v/>
      </c>
      <c r="I511" s="14" t="str">
        <f>IFERROR(IF(OR(HLOOKUP($A511,'Z-scores'!$C$2:$RO$15,7,FALSE)&gt;3,HLOOKUP($A511,'Z-scores'!$C$2:$RO$15,7,FALSE)&lt;-3),"",'Total-corrected counts'!I511),"")</f>
        <v/>
      </c>
      <c r="J511" s="14" t="str">
        <f>IFERROR(IF(OR(HLOOKUP($A511,'Z-scores'!$C$2:$RO$15,8,FALSE)&gt;3,HLOOKUP($A511,'Z-scores'!$C$2:$RO$15,8,FALSE)&lt;-3),"",'Total-corrected counts'!J511),"")</f>
        <v/>
      </c>
      <c r="K511" s="14" t="str">
        <f>IFERROR(IF(OR(HLOOKUP($A511,'Z-scores'!$C$2:$RO$15,9,FALSE)&gt;3,HLOOKUP($A511,'Z-scores'!$C$2:$RO$15,9,FALSE)&lt;-3),"",'Total-corrected counts'!K511),"")</f>
        <v/>
      </c>
      <c r="L511" s="14" t="str">
        <f>IFERROR(IF(OR(HLOOKUP($A511,'Z-scores'!$C$2:$RO$15,10,FALSE)&gt;3,HLOOKUP($A511,'Z-scores'!$C$2:$RO$15,10,FALSE)&lt;-3),"",'Total-corrected counts'!L511),"")</f>
        <v/>
      </c>
      <c r="M511" s="14" t="str">
        <f>IFERROR(IF(OR(HLOOKUP($A511,'Z-scores'!$C$2:$RO$15,11,FALSE)&gt;3,HLOOKUP($A511,'Z-scores'!$C$2:$RO$15,11,FALSE)&lt;-3),"",'Total-corrected counts'!M511),"")</f>
        <v/>
      </c>
      <c r="N511" s="14" t="str">
        <f>IFERROR(IF(OR(HLOOKUP($A511,'Z-scores'!$C$2:$RO$15,12,FALSE)&gt;3,HLOOKUP($A511,'Z-scores'!$C$2:$RO$15,12,FALSE)&lt;-3),"",'Total-corrected counts'!N511),"")</f>
        <v/>
      </c>
      <c r="O511" s="14" t="str">
        <f>IFERROR(IF(OR(HLOOKUP($A511,'Z-scores'!$C$2:$RO$15,13,FALSE)&gt;3,HLOOKUP($A511,'Z-scores'!$C$2:$RO$15,13,FALSE)&lt;-3),"",'Total-corrected counts'!O511),"")</f>
        <v/>
      </c>
      <c r="P511" s="14" t="str">
        <f>IFERROR(IF(OR(HLOOKUP($A511,'Z-scores'!$C$2:$RO$15,14,FALSE)&gt;3,HLOOKUP($A511,'Z-scores'!$C$2:$RO$15,14,FALSE)&lt;-3),"",'Total-corrected counts'!P511),"")</f>
        <v/>
      </c>
      <c r="Q511">
        <f t="shared" si="28"/>
        <v>1</v>
      </c>
      <c r="R511">
        <f>SUMIFS(Tabel132[Cluster],Tabel132[ID],'Total-corrected counts Z&lt;3'!A511)</f>
        <v>0</v>
      </c>
      <c r="S511" t="str">
        <f t="shared" si="29"/>
        <v/>
      </c>
      <c r="T511" t="str">
        <f t="shared" si="30"/>
        <v/>
      </c>
      <c r="U511" t="str">
        <f t="shared" si="31"/>
        <v/>
      </c>
    </row>
    <row r="512" spans="1:21" x14ac:dyDescent="0.25">
      <c r="A512">
        <v>520</v>
      </c>
      <c r="B512" t="s">
        <v>207</v>
      </c>
      <c r="C512">
        <v>13200</v>
      </c>
      <c r="D512">
        <v>1018</v>
      </c>
      <c r="E512" s="14">
        <f>IFERROR(IF(OR(HLOOKUP($A512,'Z-scores'!$C$2:$RO$15,3,FALSE)&gt;3,HLOOKUP($A512,'Z-scores'!$C$2:$RO$15,3,FALSE)&lt;-3),"",'Total-corrected counts'!E512),"")</f>
        <v>8.8663814240593855</v>
      </c>
      <c r="F512" s="14">
        <f>IFERROR(IF(OR(HLOOKUP($A512,'Z-scores'!$C$2:$RO$15,4,FALSE)&gt;3,HLOOKUP($A512,'Z-scores'!$C$2:$RO$15,4,FALSE)&lt;-3),"",'Total-corrected counts'!F512),"")</f>
        <v>12.974529464040323</v>
      </c>
      <c r="G512" s="14">
        <f>IFERROR(IF(OR(HLOOKUP($A512,'Z-scores'!$C$2:$RO$15,5,FALSE)&gt;3,HLOOKUP($A512,'Z-scores'!$C$2:$RO$15,5,FALSE)&lt;-3),"",'Total-corrected counts'!G512),"")</f>
        <v>14.232269930981527</v>
      </c>
      <c r="H512" s="14">
        <f>IFERROR(IF(OR(HLOOKUP($A512,'Z-scores'!$C$2:$RO$15,6,FALSE)&gt;3,HLOOKUP($A512,'Z-scores'!$C$2:$RO$15,6,FALSE)&lt;-3),"",'Total-corrected counts'!H512),"")</f>
        <v>14.458618213891413</v>
      </c>
      <c r="I512" s="14">
        <f>IFERROR(IF(OR(HLOOKUP($A512,'Z-scores'!$C$2:$RO$15,7,FALSE)&gt;3,HLOOKUP($A512,'Z-scores'!$C$2:$RO$15,7,FALSE)&lt;-3),"",'Total-corrected counts'!I512),"")</f>
        <v>17.826256868225006</v>
      </c>
      <c r="J512" s="14">
        <f>IFERROR(IF(OR(HLOOKUP($A512,'Z-scores'!$C$2:$RO$15,8,FALSE)&gt;3,HLOOKUP($A512,'Z-scores'!$C$2:$RO$15,8,FALSE)&lt;-3),"",'Total-corrected counts'!J512),"")</f>
        <v>17.987955890403818</v>
      </c>
      <c r="K512" s="14">
        <f>IFERROR(IF(OR(HLOOKUP($A512,'Z-scores'!$C$2:$RO$15,9,FALSE)&gt;3,HLOOKUP($A512,'Z-scores'!$C$2:$RO$15,9,FALSE)&lt;-3),"",'Total-corrected counts'!K512),"")</f>
        <v>18.377756840099391</v>
      </c>
      <c r="L512" s="14">
        <f>IFERROR(IF(OR(HLOOKUP($A512,'Z-scores'!$C$2:$RO$15,10,FALSE)&gt;3,HLOOKUP($A512,'Z-scores'!$C$2:$RO$15,10,FALSE)&lt;-3),"",'Total-corrected counts'!L512),"")</f>
        <v>14.370798859204466</v>
      </c>
      <c r="M512" s="14">
        <f>IFERROR(IF(OR(HLOOKUP($A512,'Z-scores'!$C$2:$RO$15,11,FALSE)&gt;3,HLOOKUP($A512,'Z-scores'!$C$2:$RO$15,11,FALSE)&lt;-3),"",'Total-corrected counts'!M512),"")</f>
        <v>9.8744937533093875</v>
      </c>
      <c r="N512" s="14">
        <f>IFERROR(IF(OR(HLOOKUP($A512,'Z-scores'!$C$2:$RO$15,12,FALSE)&gt;3,HLOOKUP($A512,'Z-scores'!$C$2:$RO$15,12,FALSE)&lt;-3),"",'Total-corrected counts'!N512),"")</f>
        <v>27.550820036028654</v>
      </c>
      <c r="O512" s="14">
        <f>IFERROR(IF(OR(HLOOKUP($A512,'Z-scores'!$C$2:$RO$15,13,FALSE)&gt;3,HLOOKUP($A512,'Z-scores'!$C$2:$RO$15,13,FALSE)&lt;-3),"",'Total-corrected counts'!O512),"")</f>
        <v>5.4962834431495766</v>
      </c>
      <c r="P512" s="14">
        <f>IFERROR(IF(OR(HLOOKUP($A512,'Z-scores'!$C$2:$RO$15,14,FALSE)&gt;3,HLOOKUP($A512,'Z-scores'!$C$2:$RO$15,14,FALSE)&lt;-3),"",'Total-corrected counts'!P512),"")</f>
        <v>17.21658260405141</v>
      </c>
      <c r="Q512">
        <f t="shared" si="28"/>
        <v>1</v>
      </c>
      <c r="R512">
        <f>SUMIFS(Tabel132[Cluster],Tabel132[ID],'Total-corrected counts Z&lt;3'!A512)</f>
        <v>16</v>
      </c>
      <c r="S512">
        <f t="shared" si="29"/>
        <v>0.98680962500882496</v>
      </c>
      <c r="T512">
        <f t="shared" si="30"/>
        <v>14.960538375957265</v>
      </c>
      <c r="U512">
        <f t="shared" si="31"/>
        <v>14.901795739148699</v>
      </c>
    </row>
    <row r="513" spans="1:21" x14ac:dyDescent="0.25">
      <c r="A513">
        <v>521</v>
      </c>
      <c r="B513" t="s">
        <v>813</v>
      </c>
      <c r="C513">
        <v>53600</v>
      </c>
      <c r="D513">
        <v>359</v>
      </c>
      <c r="E513" s="14" t="str">
        <f>IFERROR(IF(OR(HLOOKUP($A513,'Z-scores'!$C$2:$RO$15,3,FALSE)&gt;3,HLOOKUP($A513,'Z-scores'!$C$2:$RO$15,3,FALSE)&lt;-3),"",'Total-corrected counts'!E513),"")</f>
        <v/>
      </c>
      <c r="F513" s="14" t="str">
        <f>IFERROR(IF(OR(HLOOKUP($A513,'Z-scores'!$C$2:$RO$15,4,FALSE)&gt;3,HLOOKUP($A513,'Z-scores'!$C$2:$RO$15,4,FALSE)&lt;-3),"",'Total-corrected counts'!F513),"")</f>
        <v/>
      </c>
      <c r="G513" s="14" t="str">
        <f>IFERROR(IF(OR(HLOOKUP($A513,'Z-scores'!$C$2:$RO$15,5,FALSE)&gt;3,HLOOKUP($A513,'Z-scores'!$C$2:$RO$15,5,FALSE)&lt;-3),"",'Total-corrected counts'!G513),"")</f>
        <v/>
      </c>
      <c r="H513" s="14" t="str">
        <f>IFERROR(IF(OR(HLOOKUP($A513,'Z-scores'!$C$2:$RO$15,6,FALSE)&gt;3,HLOOKUP($A513,'Z-scores'!$C$2:$RO$15,6,FALSE)&lt;-3),"",'Total-corrected counts'!H513),"")</f>
        <v/>
      </c>
      <c r="I513" s="14" t="str">
        <f>IFERROR(IF(OR(HLOOKUP($A513,'Z-scores'!$C$2:$RO$15,7,FALSE)&gt;3,HLOOKUP($A513,'Z-scores'!$C$2:$RO$15,7,FALSE)&lt;-3),"",'Total-corrected counts'!I513),"")</f>
        <v/>
      </c>
      <c r="J513" s="14" t="str">
        <f>IFERROR(IF(OR(HLOOKUP($A513,'Z-scores'!$C$2:$RO$15,8,FALSE)&gt;3,HLOOKUP($A513,'Z-scores'!$C$2:$RO$15,8,FALSE)&lt;-3),"",'Total-corrected counts'!J513),"")</f>
        <v/>
      </c>
      <c r="K513" s="14" t="str">
        <f>IFERROR(IF(OR(HLOOKUP($A513,'Z-scores'!$C$2:$RO$15,9,FALSE)&gt;3,HLOOKUP($A513,'Z-scores'!$C$2:$RO$15,9,FALSE)&lt;-3),"",'Total-corrected counts'!K513),"")</f>
        <v/>
      </c>
      <c r="L513" s="14" t="str">
        <f>IFERROR(IF(OR(HLOOKUP($A513,'Z-scores'!$C$2:$RO$15,10,FALSE)&gt;3,HLOOKUP($A513,'Z-scores'!$C$2:$RO$15,10,FALSE)&lt;-3),"",'Total-corrected counts'!L513),"")</f>
        <v/>
      </c>
      <c r="M513" s="14" t="str">
        <f>IFERROR(IF(OR(HLOOKUP($A513,'Z-scores'!$C$2:$RO$15,11,FALSE)&gt;3,HLOOKUP($A513,'Z-scores'!$C$2:$RO$15,11,FALSE)&lt;-3),"",'Total-corrected counts'!M513),"")</f>
        <v/>
      </c>
      <c r="N513" s="14" t="str">
        <f>IFERROR(IF(OR(HLOOKUP($A513,'Z-scores'!$C$2:$RO$15,12,FALSE)&gt;3,HLOOKUP($A513,'Z-scores'!$C$2:$RO$15,12,FALSE)&lt;-3),"",'Total-corrected counts'!N513),"")</f>
        <v/>
      </c>
      <c r="O513" s="14" t="str">
        <f>IFERROR(IF(OR(HLOOKUP($A513,'Z-scores'!$C$2:$RO$15,13,FALSE)&gt;3,HLOOKUP($A513,'Z-scores'!$C$2:$RO$15,13,FALSE)&lt;-3),"",'Total-corrected counts'!O513),"")</f>
        <v/>
      </c>
      <c r="P513" s="14" t="str">
        <f>IFERROR(IF(OR(HLOOKUP($A513,'Z-scores'!$C$2:$RO$15,14,FALSE)&gt;3,HLOOKUP($A513,'Z-scores'!$C$2:$RO$15,14,FALSE)&lt;-3),"",'Total-corrected counts'!P513),"")</f>
        <v/>
      </c>
      <c r="Q513">
        <f t="shared" si="28"/>
        <v>1</v>
      </c>
      <c r="R513">
        <f>SUMIFS(Tabel132[Cluster],Tabel132[ID],'Total-corrected counts Z&lt;3'!A513)</f>
        <v>75</v>
      </c>
      <c r="S513" t="str">
        <f t="shared" si="29"/>
        <v/>
      </c>
      <c r="T513" t="str">
        <f t="shared" si="30"/>
        <v/>
      </c>
      <c r="U513" t="str">
        <f t="shared" si="31"/>
        <v/>
      </c>
    </row>
    <row r="514" spans="1:21" x14ac:dyDescent="0.25">
      <c r="A514">
        <v>522</v>
      </c>
      <c r="B514" t="s">
        <v>814</v>
      </c>
      <c r="C514">
        <v>102300</v>
      </c>
      <c r="D514">
        <v>932</v>
      </c>
      <c r="E514" s="14" t="str">
        <f>IFERROR(IF(OR(HLOOKUP($A514,'Z-scores'!$C$2:$RO$15,3,FALSE)&gt;3,HLOOKUP($A514,'Z-scores'!$C$2:$RO$15,3,FALSE)&lt;-3),"",'Total-corrected counts'!E514),"")</f>
        <v/>
      </c>
      <c r="F514" s="14" t="str">
        <f>IFERROR(IF(OR(HLOOKUP($A514,'Z-scores'!$C$2:$RO$15,4,FALSE)&gt;3,HLOOKUP($A514,'Z-scores'!$C$2:$RO$15,4,FALSE)&lt;-3),"",'Total-corrected counts'!F514),"")</f>
        <v/>
      </c>
      <c r="G514" s="14" t="str">
        <f>IFERROR(IF(OR(HLOOKUP($A514,'Z-scores'!$C$2:$RO$15,5,FALSE)&gt;3,HLOOKUP($A514,'Z-scores'!$C$2:$RO$15,5,FALSE)&lt;-3),"",'Total-corrected counts'!G514),"")</f>
        <v/>
      </c>
      <c r="H514" s="14" t="str">
        <f>IFERROR(IF(OR(HLOOKUP($A514,'Z-scores'!$C$2:$RO$15,6,FALSE)&gt;3,HLOOKUP($A514,'Z-scores'!$C$2:$RO$15,6,FALSE)&lt;-3),"",'Total-corrected counts'!H514),"")</f>
        <v/>
      </c>
      <c r="I514" s="14" t="str">
        <f>IFERROR(IF(OR(HLOOKUP($A514,'Z-scores'!$C$2:$RO$15,7,FALSE)&gt;3,HLOOKUP($A514,'Z-scores'!$C$2:$RO$15,7,FALSE)&lt;-3),"",'Total-corrected counts'!I514),"")</f>
        <v/>
      </c>
      <c r="J514" s="14" t="str">
        <f>IFERROR(IF(OR(HLOOKUP($A514,'Z-scores'!$C$2:$RO$15,8,FALSE)&gt;3,HLOOKUP($A514,'Z-scores'!$C$2:$RO$15,8,FALSE)&lt;-3),"",'Total-corrected counts'!J514),"")</f>
        <v/>
      </c>
      <c r="K514" s="14" t="str">
        <f>IFERROR(IF(OR(HLOOKUP($A514,'Z-scores'!$C$2:$RO$15,9,FALSE)&gt;3,HLOOKUP($A514,'Z-scores'!$C$2:$RO$15,9,FALSE)&lt;-3),"",'Total-corrected counts'!K514),"")</f>
        <v/>
      </c>
      <c r="L514" s="14" t="str">
        <f>IFERROR(IF(OR(HLOOKUP($A514,'Z-scores'!$C$2:$RO$15,10,FALSE)&gt;3,HLOOKUP($A514,'Z-scores'!$C$2:$RO$15,10,FALSE)&lt;-3),"",'Total-corrected counts'!L514),"")</f>
        <v/>
      </c>
      <c r="M514" s="14" t="str">
        <f>IFERROR(IF(OR(HLOOKUP($A514,'Z-scores'!$C$2:$RO$15,11,FALSE)&gt;3,HLOOKUP($A514,'Z-scores'!$C$2:$RO$15,11,FALSE)&lt;-3),"",'Total-corrected counts'!M514),"")</f>
        <v/>
      </c>
      <c r="N514" s="14" t="str">
        <f>IFERROR(IF(OR(HLOOKUP($A514,'Z-scores'!$C$2:$RO$15,12,FALSE)&gt;3,HLOOKUP($A514,'Z-scores'!$C$2:$RO$15,12,FALSE)&lt;-3),"",'Total-corrected counts'!N514),"")</f>
        <v/>
      </c>
      <c r="O514" s="14" t="str">
        <f>IFERROR(IF(OR(HLOOKUP($A514,'Z-scores'!$C$2:$RO$15,13,FALSE)&gt;3,HLOOKUP($A514,'Z-scores'!$C$2:$RO$15,13,FALSE)&lt;-3),"",'Total-corrected counts'!O514),"")</f>
        <v/>
      </c>
      <c r="P514" s="14" t="str">
        <f>IFERROR(IF(OR(HLOOKUP($A514,'Z-scores'!$C$2:$RO$15,14,FALSE)&gt;3,HLOOKUP($A514,'Z-scores'!$C$2:$RO$15,14,FALSE)&lt;-3),"",'Total-corrected counts'!P514),"")</f>
        <v/>
      </c>
      <c r="Q514">
        <f t="shared" si="28"/>
        <v>1</v>
      </c>
      <c r="R514">
        <f>SUMIFS(Tabel132[Cluster],Tabel132[ID],'Total-corrected counts Z&lt;3'!A514)</f>
        <v>0</v>
      </c>
      <c r="S514" t="str">
        <f t="shared" si="29"/>
        <v/>
      </c>
      <c r="T514" t="str">
        <f t="shared" si="30"/>
        <v/>
      </c>
      <c r="U514" t="str">
        <f t="shared" si="31"/>
        <v/>
      </c>
    </row>
    <row r="515" spans="1:21" x14ac:dyDescent="0.25">
      <c r="A515">
        <v>523</v>
      </c>
      <c r="B515" t="s">
        <v>208</v>
      </c>
      <c r="C515">
        <v>72900</v>
      </c>
      <c r="D515">
        <v>141</v>
      </c>
      <c r="E515" s="14">
        <f>IFERROR(IF(OR(HLOOKUP($A515,'Z-scores'!$C$2:$RO$15,3,FALSE)&gt;3,HLOOKUP($A515,'Z-scores'!$C$2:$RO$15,3,FALSE)&lt;-3),"",'Total-corrected counts'!E515),"")</f>
        <v>4.6481685054046575E-2</v>
      </c>
      <c r="F515" s="14">
        <f>IFERROR(IF(OR(HLOOKUP($A515,'Z-scores'!$C$2:$RO$15,4,FALSE)&gt;3,HLOOKUP($A515,'Z-scores'!$C$2:$RO$15,4,FALSE)&lt;-3),"",'Total-corrected counts'!F515),"")</f>
        <v>1.3951106950580994E-2</v>
      </c>
      <c r="G515" s="14">
        <f>IFERROR(IF(OR(HLOOKUP($A515,'Z-scores'!$C$2:$RO$15,5,FALSE)&gt;3,HLOOKUP($A515,'Z-scores'!$C$2:$RO$15,5,FALSE)&lt;-3),"",'Total-corrected counts'!G515),"")</f>
        <v>0.1785730229734194</v>
      </c>
      <c r="H515" s="14">
        <f>IFERROR(IF(OR(HLOOKUP($A515,'Z-scores'!$C$2:$RO$15,6,FALSE)&gt;3,HLOOKUP($A515,'Z-scores'!$C$2:$RO$15,6,FALSE)&lt;-3),"",'Total-corrected counts'!H515),"")</f>
        <v>0.66379935863248185</v>
      </c>
      <c r="I515" s="14">
        <f>IFERROR(IF(OR(HLOOKUP($A515,'Z-scores'!$C$2:$RO$15,7,FALSE)&gt;3,HLOOKUP($A515,'Z-scores'!$C$2:$RO$15,7,FALSE)&lt;-3),"",'Total-corrected counts'!I515),"")</f>
        <v>0.5054471172871543</v>
      </c>
      <c r="J515" s="14">
        <f>IFERROR(IF(OR(HLOOKUP($A515,'Z-scores'!$C$2:$RO$15,8,FALSE)&gt;3,HLOOKUP($A515,'Z-scores'!$C$2:$RO$15,8,FALSE)&lt;-3),"",'Total-corrected counts'!J515),"")</f>
        <v>4.3449168817400519E-2</v>
      </c>
      <c r="K515" s="14">
        <f>IFERROR(IF(OR(HLOOKUP($A515,'Z-scores'!$C$2:$RO$15,9,FALSE)&gt;3,HLOOKUP($A515,'Z-scores'!$C$2:$RO$15,9,FALSE)&lt;-3),"",'Total-corrected counts'!K515),"")</f>
        <v>1.0876919882303251</v>
      </c>
      <c r="L515" s="14">
        <f>IFERROR(IF(OR(HLOOKUP($A515,'Z-scores'!$C$2:$RO$15,10,FALSE)&gt;3,HLOOKUP($A515,'Z-scores'!$C$2:$RO$15,10,FALSE)&lt;-3),"",'Total-corrected counts'!L515),"")</f>
        <v>8.0621592478005419E-2</v>
      </c>
      <c r="M515" s="14">
        <f>IFERROR(IF(OR(HLOOKUP($A515,'Z-scores'!$C$2:$RO$15,11,FALSE)&gt;3,HLOOKUP($A515,'Z-scores'!$C$2:$RO$15,11,FALSE)&lt;-3),"",'Total-corrected counts'!M515),"")</f>
        <v>2.0444086445775129E-2</v>
      </c>
      <c r="N515" s="14">
        <f>IFERROR(IF(OR(HLOOKUP($A515,'Z-scores'!$C$2:$RO$15,12,FALSE)&gt;3,HLOOKUP($A515,'Z-scores'!$C$2:$RO$15,12,FALSE)&lt;-3),"",'Total-corrected counts'!N515),"")</f>
        <v>1.7758198225887698</v>
      </c>
      <c r="O515" s="14">
        <f>IFERROR(IF(OR(HLOOKUP($A515,'Z-scores'!$C$2:$RO$15,13,FALSE)&gt;3,HLOOKUP($A515,'Z-scores'!$C$2:$RO$15,13,FALSE)&lt;-3),"",'Total-corrected counts'!O515),"")</f>
        <v>0.73158721598236687</v>
      </c>
      <c r="P515" s="14">
        <f>IFERROR(IF(OR(HLOOKUP($A515,'Z-scores'!$C$2:$RO$15,14,FALSE)&gt;3,HLOOKUP($A515,'Z-scores'!$C$2:$RO$15,14,FALSE)&lt;-3),"",'Total-corrected counts'!P515),"")</f>
        <v>1.4218035395616835</v>
      </c>
      <c r="Q515">
        <f t="shared" ref="Q515:Q578" si="32">IF(AND(T515=0,U515=0),0,1)</f>
        <v>1</v>
      </c>
      <c r="R515">
        <f>SUMIFS(Tabel132[Cluster],Tabel132[ID],'Total-corrected counts Z&lt;3'!A515)</f>
        <v>83</v>
      </c>
      <c r="S515">
        <f t="shared" ref="S515:S578" si="33">IFERROR(_xlfn.T.TEST(E515:K515,L515:P515,2,2),"")</f>
        <v>0.22724276010935621</v>
      </c>
      <c r="T515">
        <f t="shared" si="30"/>
        <v>0.36277049256362981</v>
      </c>
      <c r="U515">
        <f t="shared" si="31"/>
        <v>0.80605525141132017</v>
      </c>
    </row>
    <row r="516" spans="1:21" x14ac:dyDescent="0.25">
      <c r="A516">
        <v>524</v>
      </c>
      <c r="B516" t="s">
        <v>815</v>
      </c>
      <c r="C516">
        <v>22200</v>
      </c>
      <c r="D516">
        <v>731</v>
      </c>
      <c r="E516" s="14" t="str">
        <f>IFERROR(IF(OR(HLOOKUP($A516,'Z-scores'!$C$2:$RO$15,3,FALSE)&gt;3,HLOOKUP($A516,'Z-scores'!$C$2:$RO$15,3,FALSE)&lt;-3),"",'Total-corrected counts'!E516),"")</f>
        <v/>
      </c>
      <c r="F516" s="14" t="str">
        <f>IFERROR(IF(OR(HLOOKUP($A516,'Z-scores'!$C$2:$RO$15,4,FALSE)&gt;3,HLOOKUP($A516,'Z-scores'!$C$2:$RO$15,4,FALSE)&lt;-3),"",'Total-corrected counts'!F516),"")</f>
        <v/>
      </c>
      <c r="G516" s="14" t="str">
        <f>IFERROR(IF(OR(HLOOKUP($A516,'Z-scores'!$C$2:$RO$15,5,FALSE)&gt;3,HLOOKUP($A516,'Z-scores'!$C$2:$RO$15,5,FALSE)&lt;-3),"",'Total-corrected counts'!G516),"")</f>
        <v/>
      </c>
      <c r="H516" s="14" t="str">
        <f>IFERROR(IF(OR(HLOOKUP($A516,'Z-scores'!$C$2:$RO$15,6,FALSE)&gt;3,HLOOKUP($A516,'Z-scores'!$C$2:$RO$15,6,FALSE)&lt;-3),"",'Total-corrected counts'!H516),"")</f>
        <v/>
      </c>
      <c r="I516" s="14" t="str">
        <f>IFERROR(IF(OR(HLOOKUP($A516,'Z-scores'!$C$2:$RO$15,7,FALSE)&gt;3,HLOOKUP($A516,'Z-scores'!$C$2:$RO$15,7,FALSE)&lt;-3),"",'Total-corrected counts'!I516),"")</f>
        <v/>
      </c>
      <c r="J516" s="14" t="str">
        <f>IFERROR(IF(OR(HLOOKUP($A516,'Z-scores'!$C$2:$RO$15,8,FALSE)&gt;3,HLOOKUP($A516,'Z-scores'!$C$2:$RO$15,8,FALSE)&lt;-3),"",'Total-corrected counts'!J516),"")</f>
        <v/>
      </c>
      <c r="K516" s="14" t="str">
        <f>IFERROR(IF(OR(HLOOKUP($A516,'Z-scores'!$C$2:$RO$15,9,FALSE)&gt;3,HLOOKUP($A516,'Z-scores'!$C$2:$RO$15,9,FALSE)&lt;-3),"",'Total-corrected counts'!K516),"")</f>
        <v/>
      </c>
      <c r="L516" s="14" t="str">
        <f>IFERROR(IF(OR(HLOOKUP($A516,'Z-scores'!$C$2:$RO$15,10,FALSE)&gt;3,HLOOKUP($A516,'Z-scores'!$C$2:$RO$15,10,FALSE)&lt;-3),"",'Total-corrected counts'!L516),"")</f>
        <v/>
      </c>
      <c r="M516" s="14" t="str">
        <f>IFERROR(IF(OR(HLOOKUP($A516,'Z-scores'!$C$2:$RO$15,11,FALSE)&gt;3,HLOOKUP($A516,'Z-scores'!$C$2:$RO$15,11,FALSE)&lt;-3),"",'Total-corrected counts'!M516),"")</f>
        <v/>
      </c>
      <c r="N516" s="14" t="str">
        <f>IFERROR(IF(OR(HLOOKUP($A516,'Z-scores'!$C$2:$RO$15,12,FALSE)&gt;3,HLOOKUP($A516,'Z-scores'!$C$2:$RO$15,12,FALSE)&lt;-3),"",'Total-corrected counts'!N516),"")</f>
        <v/>
      </c>
      <c r="O516" s="14" t="str">
        <f>IFERROR(IF(OR(HLOOKUP($A516,'Z-scores'!$C$2:$RO$15,13,FALSE)&gt;3,HLOOKUP($A516,'Z-scores'!$C$2:$RO$15,13,FALSE)&lt;-3),"",'Total-corrected counts'!O516),"")</f>
        <v/>
      </c>
      <c r="P516" s="14" t="str">
        <f>IFERROR(IF(OR(HLOOKUP($A516,'Z-scores'!$C$2:$RO$15,14,FALSE)&gt;3,HLOOKUP($A516,'Z-scores'!$C$2:$RO$15,14,FALSE)&lt;-3),"",'Total-corrected counts'!P516),"")</f>
        <v/>
      </c>
      <c r="Q516">
        <f t="shared" si="32"/>
        <v>1</v>
      </c>
      <c r="R516">
        <f>SUMIFS(Tabel132[Cluster],Tabel132[ID],'Total-corrected counts Z&lt;3'!A516)</f>
        <v>28</v>
      </c>
      <c r="S516" t="str">
        <f t="shared" si="33"/>
        <v/>
      </c>
      <c r="T516" t="str">
        <f t="shared" ref="T516:T579" si="34">IFERROR(AVERAGE(E516:K516),"")</f>
        <v/>
      </c>
      <c r="U516" t="str">
        <f t="shared" ref="U516:U579" si="35">IFERROR(AVERAGE(L516:P516),"")</f>
        <v/>
      </c>
    </row>
    <row r="517" spans="1:21" x14ac:dyDescent="0.25">
      <c r="A517">
        <v>525</v>
      </c>
      <c r="B517" t="s">
        <v>209</v>
      </c>
      <c r="C517">
        <v>75000</v>
      </c>
      <c r="D517">
        <v>331</v>
      </c>
      <c r="E517" s="14">
        <f>IFERROR(IF(OR(HLOOKUP($A517,'Z-scores'!$C$2:$RO$15,3,FALSE)&gt;3,HLOOKUP($A517,'Z-scores'!$C$2:$RO$15,3,FALSE)&lt;-3),"",'Total-corrected counts'!E517),"")</f>
        <v>0.95287454360795487</v>
      </c>
      <c r="F517" s="14">
        <f>IFERROR(IF(OR(HLOOKUP($A517,'Z-scores'!$C$2:$RO$15,4,FALSE)&gt;3,HLOOKUP($A517,'Z-scores'!$C$2:$RO$15,4,FALSE)&lt;-3),"",'Total-corrected counts'!F517),"")</f>
        <v>1.3951106950580994E-2</v>
      </c>
      <c r="G517" s="14">
        <f>IFERROR(IF(OR(HLOOKUP($A517,'Z-scores'!$C$2:$RO$15,5,FALSE)&gt;3,HLOOKUP($A517,'Z-scores'!$C$2:$RO$15,5,FALSE)&lt;-3),"",'Total-corrected counts'!G517),"")</f>
        <v>8.9286511486709699E-2</v>
      </c>
      <c r="H517" s="14">
        <f>IFERROR(IF(OR(HLOOKUP($A517,'Z-scores'!$C$2:$RO$15,6,FALSE)&gt;3,HLOOKUP($A517,'Z-scores'!$C$2:$RO$15,6,FALSE)&lt;-3),"",'Total-corrected counts'!H517),"")</f>
        <v>0.33571461815895631</v>
      </c>
      <c r="I517" s="14">
        <f>IFERROR(IF(OR(HLOOKUP($A517,'Z-scores'!$C$2:$RO$15,7,FALSE)&gt;3,HLOOKUP($A517,'Z-scores'!$C$2:$RO$15,7,FALSE)&lt;-3),"",'Total-corrected counts'!I517),"")</f>
        <v>0.33285541870129676</v>
      </c>
      <c r="J517" s="14">
        <f>IFERROR(IF(OR(HLOOKUP($A517,'Z-scores'!$C$2:$RO$15,8,FALSE)&gt;3,HLOOKUP($A517,'Z-scores'!$C$2:$RO$15,8,FALSE)&lt;-3),"",'Total-corrected counts'!J517),"")</f>
        <v>2.1724584408700259E-2</v>
      </c>
      <c r="K517" s="14">
        <f>IFERROR(IF(OR(HLOOKUP($A517,'Z-scores'!$C$2:$RO$15,9,FALSE)&gt;3,HLOOKUP($A517,'Z-scores'!$C$2:$RO$15,9,FALSE)&lt;-3),"",'Total-corrected counts'!K517),"")</f>
        <v>2.019999406713461</v>
      </c>
      <c r="L517" s="14">
        <f>IFERROR(IF(OR(HLOOKUP($A517,'Z-scores'!$C$2:$RO$15,10,FALSE)&gt;3,HLOOKUP($A517,'Z-scores'!$C$2:$RO$15,10,FALSE)&lt;-3),"",'Total-corrected counts'!L517),"")</f>
        <v>0</v>
      </c>
      <c r="M517" s="14">
        <f>IFERROR(IF(OR(HLOOKUP($A517,'Z-scores'!$C$2:$RO$15,11,FALSE)&gt;3,HLOOKUP($A517,'Z-scores'!$C$2:$RO$15,11,FALSE)&lt;-3),"",'Total-corrected counts'!M517),"")</f>
        <v>0.28621721024085178</v>
      </c>
      <c r="N517" s="14">
        <f>IFERROR(IF(OR(HLOOKUP($A517,'Z-scores'!$C$2:$RO$15,12,FALSE)&gt;3,HLOOKUP($A517,'Z-scores'!$C$2:$RO$15,12,FALSE)&lt;-3),"",'Total-corrected counts'!N517),"")</f>
        <v>1.7672822272878619</v>
      </c>
      <c r="O517" s="14">
        <f>IFERROR(IF(OR(HLOOKUP($A517,'Z-scores'!$C$2:$RO$15,13,FALSE)&gt;3,HLOOKUP($A517,'Z-scores'!$C$2:$RO$15,13,FALSE)&lt;-3),"",'Total-corrected counts'!O517),"")</f>
        <v>4.6896616409126082E-2</v>
      </c>
      <c r="P517" s="14">
        <f>IFERROR(IF(OR(HLOOKUP($A517,'Z-scores'!$C$2:$RO$15,14,FALSE)&gt;3,HLOOKUP($A517,'Z-scores'!$C$2:$RO$15,14,FALSE)&lt;-3),"",'Total-corrected counts'!P517),"")</f>
        <v>0.10936950304320642</v>
      </c>
      <c r="Q517">
        <f t="shared" si="32"/>
        <v>1</v>
      </c>
      <c r="R517">
        <f>SUMIFS(Tabel132[Cluster],Tabel132[ID],'Total-corrected counts Z&lt;3'!A517)</f>
        <v>84</v>
      </c>
      <c r="S517">
        <f t="shared" si="33"/>
        <v>0.82832925416065528</v>
      </c>
      <c r="T517">
        <f t="shared" si="34"/>
        <v>0.53805802714680862</v>
      </c>
      <c r="U517">
        <f t="shared" si="35"/>
        <v>0.44195311139620924</v>
      </c>
    </row>
    <row r="518" spans="1:21" x14ac:dyDescent="0.25">
      <c r="A518">
        <v>526</v>
      </c>
      <c r="B518" t="s">
        <v>816</v>
      </c>
      <c r="C518">
        <v>42800</v>
      </c>
      <c r="D518">
        <v>926</v>
      </c>
      <c r="E518" s="14" t="str">
        <f>IFERROR(IF(OR(HLOOKUP($A518,'Z-scores'!$C$2:$RO$15,3,FALSE)&gt;3,HLOOKUP($A518,'Z-scores'!$C$2:$RO$15,3,FALSE)&lt;-3),"",'Total-corrected counts'!E518),"")</f>
        <v/>
      </c>
      <c r="F518" s="14" t="str">
        <f>IFERROR(IF(OR(HLOOKUP($A518,'Z-scores'!$C$2:$RO$15,4,FALSE)&gt;3,HLOOKUP($A518,'Z-scores'!$C$2:$RO$15,4,FALSE)&lt;-3),"",'Total-corrected counts'!F518),"")</f>
        <v/>
      </c>
      <c r="G518" s="14" t="str">
        <f>IFERROR(IF(OR(HLOOKUP($A518,'Z-scores'!$C$2:$RO$15,5,FALSE)&gt;3,HLOOKUP($A518,'Z-scores'!$C$2:$RO$15,5,FALSE)&lt;-3),"",'Total-corrected counts'!G518),"")</f>
        <v/>
      </c>
      <c r="H518" s="14" t="str">
        <f>IFERROR(IF(OR(HLOOKUP($A518,'Z-scores'!$C$2:$RO$15,6,FALSE)&gt;3,HLOOKUP($A518,'Z-scores'!$C$2:$RO$15,6,FALSE)&lt;-3),"",'Total-corrected counts'!H518),"")</f>
        <v/>
      </c>
      <c r="I518" s="14" t="str">
        <f>IFERROR(IF(OR(HLOOKUP($A518,'Z-scores'!$C$2:$RO$15,7,FALSE)&gt;3,HLOOKUP($A518,'Z-scores'!$C$2:$RO$15,7,FALSE)&lt;-3),"",'Total-corrected counts'!I518),"")</f>
        <v/>
      </c>
      <c r="J518" s="14" t="str">
        <f>IFERROR(IF(OR(HLOOKUP($A518,'Z-scores'!$C$2:$RO$15,8,FALSE)&gt;3,HLOOKUP($A518,'Z-scores'!$C$2:$RO$15,8,FALSE)&lt;-3),"",'Total-corrected counts'!J518),"")</f>
        <v/>
      </c>
      <c r="K518" s="14" t="str">
        <f>IFERROR(IF(OR(HLOOKUP($A518,'Z-scores'!$C$2:$RO$15,9,FALSE)&gt;3,HLOOKUP($A518,'Z-scores'!$C$2:$RO$15,9,FALSE)&lt;-3),"",'Total-corrected counts'!K518),"")</f>
        <v/>
      </c>
      <c r="L518" s="14" t="str">
        <f>IFERROR(IF(OR(HLOOKUP($A518,'Z-scores'!$C$2:$RO$15,10,FALSE)&gt;3,HLOOKUP($A518,'Z-scores'!$C$2:$RO$15,10,FALSE)&lt;-3),"",'Total-corrected counts'!L518),"")</f>
        <v/>
      </c>
      <c r="M518" s="14" t="str">
        <f>IFERROR(IF(OR(HLOOKUP($A518,'Z-scores'!$C$2:$RO$15,11,FALSE)&gt;3,HLOOKUP($A518,'Z-scores'!$C$2:$RO$15,11,FALSE)&lt;-3),"",'Total-corrected counts'!M518),"")</f>
        <v/>
      </c>
      <c r="N518" s="14" t="str">
        <f>IFERROR(IF(OR(HLOOKUP($A518,'Z-scores'!$C$2:$RO$15,12,FALSE)&gt;3,HLOOKUP($A518,'Z-scores'!$C$2:$RO$15,12,FALSE)&lt;-3),"",'Total-corrected counts'!N518),"")</f>
        <v/>
      </c>
      <c r="O518" s="14" t="str">
        <f>IFERROR(IF(OR(HLOOKUP($A518,'Z-scores'!$C$2:$RO$15,13,FALSE)&gt;3,HLOOKUP($A518,'Z-scores'!$C$2:$RO$15,13,FALSE)&lt;-3),"",'Total-corrected counts'!O518),"")</f>
        <v/>
      </c>
      <c r="P518" s="14" t="str">
        <f>IFERROR(IF(OR(HLOOKUP($A518,'Z-scores'!$C$2:$RO$15,14,FALSE)&gt;3,HLOOKUP($A518,'Z-scores'!$C$2:$RO$15,14,FALSE)&lt;-3),"",'Total-corrected counts'!P518),"")</f>
        <v/>
      </c>
      <c r="Q518">
        <f t="shared" si="32"/>
        <v>1</v>
      </c>
      <c r="R518">
        <f>SUMIFS(Tabel132[Cluster],Tabel132[ID],'Total-corrected counts Z&lt;3'!A518)</f>
        <v>55</v>
      </c>
      <c r="S518" t="str">
        <f t="shared" si="33"/>
        <v/>
      </c>
      <c r="T518" t="str">
        <f t="shared" si="34"/>
        <v/>
      </c>
      <c r="U518" t="str">
        <f t="shared" si="35"/>
        <v/>
      </c>
    </row>
    <row r="519" spans="1:21" x14ac:dyDescent="0.25">
      <c r="A519">
        <v>527</v>
      </c>
      <c r="B519" t="s">
        <v>210</v>
      </c>
      <c r="C519">
        <v>10700</v>
      </c>
      <c r="D519">
        <v>1011</v>
      </c>
      <c r="E519" s="14">
        <f>IFERROR(IF(OR(HLOOKUP($A519,'Z-scores'!$C$2:$RO$15,3,FALSE)&gt;3,HLOOKUP($A519,'Z-scores'!$C$2:$RO$15,3,FALSE)&lt;-3),"",'Total-corrected counts'!E519),"")</f>
        <v>8.052951935613569</v>
      </c>
      <c r="F519" s="14">
        <f>IFERROR(IF(OR(HLOOKUP($A519,'Z-scores'!$C$2:$RO$15,4,FALSE)&gt;3,HLOOKUP($A519,'Z-scores'!$C$2:$RO$15,4,FALSE)&lt;-3),"",'Total-corrected counts'!F519),"")</f>
        <v>49.121847572995677</v>
      </c>
      <c r="G519" s="14">
        <f>IFERROR(IF(OR(HLOOKUP($A519,'Z-scores'!$C$2:$RO$15,5,FALSE)&gt;3,HLOOKUP($A519,'Z-scores'!$C$2:$RO$15,5,FALSE)&lt;-3),"",'Total-corrected counts'!G519),"")</f>
        <v>16.143001276797115</v>
      </c>
      <c r="H519" s="14">
        <f>IFERROR(IF(OR(HLOOKUP($A519,'Z-scores'!$C$2:$RO$15,6,FALSE)&gt;3,HLOOKUP($A519,'Z-scores'!$C$2:$RO$15,6,FALSE)&lt;-3),"",'Total-corrected counts'!H519),"")</f>
        <v>16.587354088126613</v>
      </c>
      <c r="I519" s="14">
        <f>IFERROR(IF(OR(HLOOKUP($A519,'Z-scores'!$C$2:$RO$15,7,FALSE)&gt;3,HLOOKUP($A519,'Z-scores'!$C$2:$RO$15,7,FALSE)&lt;-3),"",'Total-corrected counts'!I519),"")</f>
        <v>3.4764899286579882</v>
      </c>
      <c r="J519" s="14">
        <f>IFERROR(IF(OR(HLOOKUP($A519,'Z-scores'!$C$2:$RO$15,8,FALSE)&gt;3,HLOOKUP($A519,'Z-scores'!$C$2:$RO$15,8,FALSE)&lt;-3),"",'Total-corrected counts'!J519),"")</f>
        <v>20.942499369987051</v>
      </c>
      <c r="K519" s="14">
        <f>IFERROR(IF(OR(HLOOKUP($A519,'Z-scores'!$C$2:$RO$15,9,FALSE)&gt;3,HLOOKUP($A519,'Z-scores'!$C$2:$RO$15,9,FALSE)&lt;-3),"",'Total-corrected counts'!K519),"")</f>
        <v>11.526709901246042</v>
      </c>
      <c r="L519" s="14">
        <f>IFERROR(IF(OR(HLOOKUP($A519,'Z-scores'!$C$2:$RO$15,10,FALSE)&gt;3,HLOOKUP($A519,'Z-scores'!$C$2:$RO$15,10,FALSE)&lt;-3),"",'Total-corrected counts'!L519),"")</f>
        <v>66.291104415039953</v>
      </c>
      <c r="M519" s="14">
        <f>IFERROR(IF(OR(HLOOKUP($A519,'Z-scores'!$C$2:$RO$15,11,FALSE)&gt;3,HLOOKUP($A519,'Z-scores'!$C$2:$RO$15,11,FALSE)&lt;-3),"",'Total-corrected counts'!M519),"")</f>
        <v>60.146502323470422</v>
      </c>
      <c r="N519" s="14">
        <f>IFERROR(IF(OR(HLOOKUP($A519,'Z-scores'!$C$2:$RO$15,12,FALSE)&gt;3,HLOOKUP($A519,'Z-scores'!$C$2:$RO$15,12,FALSE)&lt;-3),"",'Total-corrected counts'!N519),"")</f>
        <v>8.3156178230839508</v>
      </c>
      <c r="O519" s="14">
        <f>IFERROR(IF(OR(HLOOKUP($A519,'Z-scores'!$C$2:$RO$15,13,FALSE)&gt;3,HLOOKUP($A519,'Z-scores'!$C$2:$RO$15,13,FALSE)&lt;-3),"",'Total-corrected counts'!O519),"")</f>
        <v>20.672028513142774</v>
      </c>
      <c r="P519" s="14">
        <f>IFERROR(IF(OR(HLOOKUP($A519,'Z-scores'!$C$2:$RO$15,14,FALSE)&gt;3,HLOOKUP($A519,'Z-scores'!$C$2:$RO$15,14,FALSE)&lt;-3),"",'Total-corrected counts'!P519),"")</f>
        <v>13.725872631922405</v>
      </c>
      <c r="Q519">
        <f t="shared" si="32"/>
        <v>1</v>
      </c>
      <c r="R519">
        <f>SUMIFS(Tabel132[Cluster],Tabel132[ID],'Total-corrected counts Z&lt;3'!A519)</f>
        <v>14</v>
      </c>
      <c r="S519">
        <f t="shared" si="33"/>
        <v>0.22140323969890996</v>
      </c>
      <c r="T519">
        <f t="shared" si="34"/>
        <v>17.978693439060578</v>
      </c>
      <c r="U519">
        <f t="shared" si="35"/>
        <v>33.830225141331901</v>
      </c>
    </row>
    <row r="520" spans="1:21" x14ac:dyDescent="0.25">
      <c r="A520">
        <v>528</v>
      </c>
      <c r="B520" t="s">
        <v>817</v>
      </c>
      <c r="C520">
        <v>54800</v>
      </c>
      <c r="D520">
        <v>512</v>
      </c>
      <c r="E520" s="14" t="str">
        <f>IFERROR(IF(OR(HLOOKUP($A520,'Z-scores'!$C$2:$RO$15,3,FALSE)&gt;3,HLOOKUP($A520,'Z-scores'!$C$2:$RO$15,3,FALSE)&lt;-3),"",'Total-corrected counts'!E520),"")</f>
        <v/>
      </c>
      <c r="F520" s="14" t="str">
        <f>IFERROR(IF(OR(HLOOKUP($A520,'Z-scores'!$C$2:$RO$15,4,FALSE)&gt;3,HLOOKUP($A520,'Z-scores'!$C$2:$RO$15,4,FALSE)&lt;-3),"",'Total-corrected counts'!F520),"")</f>
        <v/>
      </c>
      <c r="G520" s="14" t="str">
        <f>IFERROR(IF(OR(HLOOKUP($A520,'Z-scores'!$C$2:$RO$15,5,FALSE)&gt;3,HLOOKUP($A520,'Z-scores'!$C$2:$RO$15,5,FALSE)&lt;-3),"",'Total-corrected counts'!G520),"")</f>
        <v/>
      </c>
      <c r="H520" s="14" t="str">
        <f>IFERROR(IF(OR(HLOOKUP($A520,'Z-scores'!$C$2:$RO$15,6,FALSE)&gt;3,HLOOKUP($A520,'Z-scores'!$C$2:$RO$15,6,FALSE)&lt;-3),"",'Total-corrected counts'!H520),"")</f>
        <v/>
      </c>
      <c r="I520" s="14" t="str">
        <f>IFERROR(IF(OR(HLOOKUP($A520,'Z-scores'!$C$2:$RO$15,7,FALSE)&gt;3,HLOOKUP($A520,'Z-scores'!$C$2:$RO$15,7,FALSE)&lt;-3),"",'Total-corrected counts'!I520),"")</f>
        <v/>
      </c>
      <c r="J520" s="14" t="str">
        <f>IFERROR(IF(OR(HLOOKUP($A520,'Z-scores'!$C$2:$RO$15,8,FALSE)&gt;3,HLOOKUP($A520,'Z-scores'!$C$2:$RO$15,8,FALSE)&lt;-3),"",'Total-corrected counts'!J520),"")</f>
        <v/>
      </c>
      <c r="K520" s="14" t="str">
        <f>IFERROR(IF(OR(HLOOKUP($A520,'Z-scores'!$C$2:$RO$15,9,FALSE)&gt;3,HLOOKUP($A520,'Z-scores'!$C$2:$RO$15,9,FALSE)&lt;-3),"",'Total-corrected counts'!K520),"")</f>
        <v/>
      </c>
      <c r="L520" s="14" t="str">
        <f>IFERROR(IF(OR(HLOOKUP($A520,'Z-scores'!$C$2:$RO$15,10,FALSE)&gt;3,HLOOKUP($A520,'Z-scores'!$C$2:$RO$15,10,FALSE)&lt;-3),"",'Total-corrected counts'!L520),"")</f>
        <v/>
      </c>
      <c r="M520" s="14" t="str">
        <f>IFERROR(IF(OR(HLOOKUP($A520,'Z-scores'!$C$2:$RO$15,11,FALSE)&gt;3,HLOOKUP($A520,'Z-scores'!$C$2:$RO$15,11,FALSE)&lt;-3),"",'Total-corrected counts'!M520),"")</f>
        <v/>
      </c>
      <c r="N520" s="14" t="str">
        <f>IFERROR(IF(OR(HLOOKUP($A520,'Z-scores'!$C$2:$RO$15,12,FALSE)&gt;3,HLOOKUP($A520,'Z-scores'!$C$2:$RO$15,12,FALSE)&lt;-3),"",'Total-corrected counts'!N520),"")</f>
        <v/>
      </c>
      <c r="O520" s="14" t="str">
        <f>IFERROR(IF(OR(HLOOKUP($A520,'Z-scores'!$C$2:$RO$15,13,FALSE)&gt;3,HLOOKUP($A520,'Z-scores'!$C$2:$RO$15,13,FALSE)&lt;-3),"",'Total-corrected counts'!O520),"")</f>
        <v/>
      </c>
      <c r="P520" s="14" t="str">
        <f>IFERROR(IF(OR(HLOOKUP($A520,'Z-scores'!$C$2:$RO$15,14,FALSE)&gt;3,HLOOKUP($A520,'Z-scores'!$C$2:$RO$15,14,FALSE)&lt;-3),"",'Total-corrected counts'!P520),"")</f>
        <v/>
      </c>
      <c r="Q520">
        <f t="shared" si="32"/>
        <v>1</v>
      </c>
      <c r="R520">
        <f>SUMIFS(Tabel132[Cluster],Tabel132[ID],'Total-corrected counts Z&lt;3'!A520)</f>
        <v>0</v>
      </c>
      <c r="S520" t="str">
        <f t="shared" si="33"/>
        <v/>
      </c>
      <c r="T520" t="str">
        <f t="shared" si="34"/>
        <v/>
      </c>
      <c r="U520" t="str">
        <f t="shared" si="35"/>
        <v/>
      </c>
    </row>
    <row r="521" spans="1:21" x14ac:dyDescent="0.25">
      <c r="A521">
        <v>529</v>
      </c>
      <c r="B521" t="s">
        <v>818</v>
      </c>
      <c r="C521">
        <v>53900</v>
      </c>
      <c r="D521">
        <v>359</v>
      </c>
      <c r="E521" s="14" t="str">
        <f>IFERROR(IF(OR(HLOOKUP($A521,'Z-scores'!$C$2:$RO$15,3,FALSE)&gt;3,HLOOKUP($A521,'Z-scores'!$C$2:$RO$15,3,FALSE)&lt;-3),"",'Total-corrected counts'!E521),"")</f>
        <v/>
      </c>
      <c r="F521" s="14" t="str">
        <f>IFERROR(IF(OR(HLOOKUP($A521,'Z-scores'!$C$2:$RO$15,4,FALSE)&gt;3,HLOOKUP($A521,'Z-scores'!$C$2:$RO$15,4,FALSE)&lt;-3),"",'Total-corrected counts'!F521),"")</f>
        <v/>
      </c>
      <c r="G521" s="14" t="str">
        <f>IFERROR(IF(OR(HLOOKUP($A521,'Z-scores'!$C$2:$RO$15,5,FALSE)&gt;3,HLOOKUP($A521,'Z-scores'!$C$2:$RO$15,5,FALSE)&lt;-3),"",'Total-corrected counts'!G521),"")</f>
        <v/>
      </c>
      <c r="H521" s="14" t="str">
        <f>IFERROR(IF(OR(HLOOKUP($A521,'Z-scores'!$C$2:$RO$15,6,FALSE)&gt;3,HLOOKUP($A521,'Z-scores'!$C$2:$RO$15,6,FALSE)&lt;-3),"",'Total-corrected counts'!H521),"")</f>
        <v/>
      </c>
      <c r="I521" s="14" t="str">
        <f>IFERROR(IF(OR(HLOOKUP($A521,'Z-scores'!$C$2:$RO$15,7,FALSE)&gt;3,HLOOKUP($A521,'Z-scores'!$C$2:$RO$15,7,FALSE)&lt;-3),"",'Total-corrected counts'!I521),"")</f>
        <v/>
      </c>
      <c r="J521" s="14" t="str">
        <f>IFERROR(IF(OR(HLOOKUP($A521,'Z-scores'!$C$2:$RO$15,8,FALSE)&gt;3,HLOOKUP($A521,'Z-scores'!$C$2:$RO$15,8,FALSE)&lt;-3),"",'Total-corrected counts'!J521),"")</f>
        <v/>
      </c>
      <c r="K521" s="14" t="str">
        <f>IFERROR(IF(OR(HLOOKUP($A521,'Z-scores'!$C$2:$RO$15,9,FALSE)&gt;3,HLOOKUP($A521,'Z-scores'!$C$2:$RO$15,9,FALSE)&lt;-3),"",'Total-corrected counts'!K521),"")</f>
        <v/>
      </c>
      <c r="L521" s="14" t="str">
        <f>IFERROR(IF(OR(HLOOKUP($A521,'Z-scores'!$C$2:$RO$15,10,FALSE)&gt;3,HLOOKUP($A521,'Z-scores'!$C$2:$RO$15,10,FALSE)&lt;-3),"",'Total-corrected counts'!L521),"")</f>
        <v/>
      </c>
      <c r="M521" s="14" t="str">
        <f>IFERROR(IF(OR(HLOOKUP($A521,'Z-scores'!$C$2:$RO$15,11,FALSE)&gt;3,HLOOKUP($A521,'Z-scores'!$C$2:$RO$15,11,FALSE)&lt;-3),"",'Total-corrected counts'!M521),"")</f>
        <v/>
      </c>
      <c r="N521" s="14" t="str">
        <f>IFERROR(IF(OR(HLOOKUP($A521,'Z-scores'!$C$2:$RO$15,12,FALSE)&gt;3,HLOOKUP($A521,'Z-scores'!$C$2:$RO$15,12,FALSE)&lt;-3),"",'Total-corrected counts'!N521),"")</f>
        <v/>
      </c>
      <c r="O521" s="14" t="str">
        <f>IFERROR(IF(OR(HLOOKUP($A521,'Z-scores'!$C$2:$RO$15,13,FALSE)&gt;3,HLOOKUP($A521,'Z-scores'!$C$2:$RO$15,13,FALSE)&lt;-3),"",'Total-corrected counts'!O521),"")</f>
        <v/>
      </c>
      <c r="P521" s="14" t="str">
        <f>IFERROR(IF(OR(HLOOKUP($A521,'Z-scores'!$C$2:$RO$15,14,FALSE)&gt;3,HLOOKUP($A521,'Z-scores'!$C$2:$RO$15,14,FALSE)&lt;-3),"",'Total-corrected counts'!P521),"")</f>
        <v/>
      </c>
      <c r="Q521">
        <f t="shared" si="32"/>
        <v>1</v>
      </c>
      <c r="R521">
        <f>SUMIFS(Tabel132[Cluster],Tabel132[ID],'Total-corrected counts Z&lt;3'!A521)</f>
        <v>75</v>
      </c>
      <c r="S521" t="str">
        <f t="shared" si="33"/>
        <v/>
      </c>
      <c r="T521" t="str">
        <f t="shared" si="34"/>
        <v/>
      </c>
      <c r="U521" t="str">
        <f t="shared" si="35"/>
        <v/>
      </c>
    </row>
    <row r="522" spans="1:21" x14ac:dyDescent="0.25">
      <c r="A522">
        <v>530</v>
      </c>
      <c r="B522" t="s">
        <v>211</v>
      </c>
      <c r="C522">
        <v>111300</v>
      </c>
      <c r="D522">
        <v>1099</v>
      </c>
      <c r="E522" s="14">
        <f>IFERROR(IF(OR(HLOOKUP($A522,'Z-scores'!$C$2:$RO$15,3,FALSE)&gt;3,HLOOKUP($A522,'Z-scores'!$C$2:$RO$15,3,FALSE)&lt;-3),"",'Total-corrected counts'!E522),"")</f>
        <v>0</v>
      </c>
      <c r="F522" s="14">
        <f>IFERROR(IF(OR(HLOOKUP($A522,'Z-scores'!$C$2:$RO$15,4,FALSE)&gt;3,HLOOKUP($A522,'Z-scores'!$C$2:$RO$15,4,FALSE)&lt;-3),"",'Total-corrected counts'!F522),"")</f>
        <v>1.3951106950580994E-2</v>
      </c>
      <c r="G522" s="14">
        <f>IFERROR(IF(OR(HLOOKUP($A522,'Z-scores'!$C$2:$RO$15,5,FALSE)&gt;3,HLOOKUP($A522,'Z-scores'!$C$2:$RO$15,5,FALSE)&lt;-3),"",'Total-corrected counts'!G522),"")</f>
        <v>0</v>
      </c>
      <c r="H522" s="14">
        <f>IFERROR(IF(OR(HLOOKUP($A522,'Z-scores'!$C$2:$RO$15,6,FALSE)&gt;3,HLOOKUP($A522,'Z-scores'!$C$2:$RO$15,6,FALSE)&lt;-3),"",'Total-corrected counts'!H522),"")</f>
        <v>3.0519510741723301E-2</v>
      </c>
      <c r="I522" s="14">
        <f>IFERROR(IF(OR(HLOOKUP($A522,'Z-scores'!$C$2:$RO$15,7,FALSE)&gt;3,HLOOKUP($A522,'Z-scores'!$C$2:$RO$15,7,FALSE)&lt;-3),"",'Total-corrected counts'!I522),"")</f>
        <v>7.3967870822510398E-2</v>
      </c>
      <c r="J522" s="14">
        <f>IFERROR(IF(OR(HLOOKUP($A522,'Z-scores'!$C$2:$RO$15,8,FALSE)&gt;3,HLOOKUP($A522,'Z-scores'!$C$2:$RO$15,8,FALSE)&lt;-3),"",'Total-corrected counts'!J522),"")</f>
        <v>4.3449168817400519E-2</v>
      </c>
      <c r="K522" s="14">
        <f>IFERROR(IF(OR(HLOOKUP($A522,'Z-scores'!$C$2:$RO$15,9,FALSE)&gt;3,HLOOKUP($A522,'Z-scores'!$C$2:$RO$15,9,FALSE)&lt;-3),"",'Total-corrected counts'!K522),"")</f>
        <v>0</v>
      </c>
      <c r="L522" s="14">
        <f>IFERROR(IF(OR(HLOOKUP($A522,'Z-scores'!$C$2:$RO$15,10,FALSE)&gt;3,HLOOKUP($A522,'Z-scores'!$C$2:$RO$15,10,FALSE)&lt;-3),"",'Total-corrected counts'!L522),"")</f>
        <v>0</v>
      </c>
      <c r="M522" s="14">
        <f>IFERROR(IF(OR(HLOOKUP($A522,'Z-scores'!$C$2:$RO$15,11,FALSE)&gt;3,HLOOKUP($A522,'Z-scores'!$C$2:$RO$15,11,FALSE)&lt;-3),"",'Total-corrected counts'!M522),"")</f>
        <v>0</v>
      </c>
      <c r="N522" s="14">
        <f>IFERROR(IF(OR(HLOOKUP($A522,'Z-scores'!$C$2:$RO$15,12,FALSE)&gt;3,HLOOKUP($A522,'Z-scores'!$C$2:$RO$15,12,FALSE)&lt;-3),"",'Total-corrected counts'!N522),"")</f>
        <v>0</v>
      </c>
      <c r="O522" s="14">
        <f>IFERROR(IF(OR(HLOOKUP($A522,'Z-scores'!$C$2:$RO$15,13,FALSE)&gt;3,HLOOKUP($A522,'Z-scores'!$C$2:$RO$15,13,FALSE)&lt;-3),"",'Total-corrected counts'!O522),"")</f>
        <v>2.813796984547565E-2</v>
      </c>
      <c r="P522" s="14">
        <f>IFERROR(IF(OR(HLOOKUP($A522,'Z-scores'!$C$2:$RO$15,14,FALSE)&gt;3,HLOOKUP($A522,'Z-scores'!$C$2:$RO$15,14,FALSE)&lt;-3),"",'Total-corrected counts'!P522),"")</f>
        <v>6.3798876775203739E-2</v>
      </c>
      <c r="Q522">
        <f t="shared" si="32"/>
        <v>1</v>
      </c>
      <c r="R522">
        <f>SUMIFS(Tabel132[Cluster],Tabel132[ID],'Total-corrected counts Z&lt;3'!A522)</f>
        <v>0</v>
      </c>
      <c r="S522">
        <f t="shared" si="33"/>
        <v>0.77941790894818763</v>
      </c>
      <c r="T522">
        <f t="shared" si="34"/>
        <v>2.3126808190316459E-2</v>
      </c>
      <c r="U522">
        <f t="shared" si="35"/>
        <v>1.8387369324135878E-2</v>
      </c>
    </row>
    <row r="523" spans="1:21" x14ac:dyDescent="0.25">
      <c r="A523">
        <v>531</v>
      </c>
      <c r="B523" t="s">
        <v>212</v>
      </c>
      <c r="C523">
        <v>82100</v>
      </c>
      <c r="D523">
        <v>1100</v>
      </c>
      <c r="E523" s="14">
        <f>IFERROR(IF(OR(HLOOKUP($A523,'Z-scores'!$C$2:$RO$15,3,FALSE)&gt;3,HLOOKUP($A523,'Z-scores'!$C$2:$RO$15,3,FALSE)&lt;-3),"",'Total-corrected counts'!E523),"")</f>
        <v>1.568756870574072</v>
      </c>
      <c r="F523" s="14">
        <f>IFERROR(IF(OR(HLOOKUP($A523,'Z-scores'!$C$2:$RO$15,4,FALSE)&gt;3,HLOOKUP($A523,'Z-scores'!$C$2:$RO$15,4,FALSE)&lt;-3),"",'Total-corrected counts'!F523),"")</f>
        <v>8.3706641703485962E-2</v>
      </c>
      <c r="G523" s="14">
        <f>IFERROR(IF(OR(HLOOKUP($A523,'Z-scores'!$C$2:$RO$15,5,FALSE)&gt;3,HLOOKUP($A523,'Z-scores'!$C$2:$RO$15,5,FALSE)&lt;-3),"",'Total-corrected counts'!G523),"")</f>
        <v>0</v>
      </c>
      <c r="H523" s="14">
        <f>IFERROR(IF(OR(HLOOKUP($A523,'Z-scores'!$C$2:$RO$15,6,FALSE)&gt;3,HLOOKUP($A523,'Z-scores'!$C$2:$RO$15,6,FALSE)&lt;-3),"",'Total-corrected counts'!H523),"")</f>
        <v>1.7853913783908131</v>
      </c>
      <c r="I523" s="14">
        <f>IFERROR(IF(OR(HLOOKUP($A523,'Z-scores'!$C$2:$RO$15,7,FALSE)&gt;3,HLOOKUP($A523,'Z-scores'!$C$2:$RO$15,7,FALSE)&lt;-3),"",'Total-corrected counts'!I523),"")</f>
        <v>1.1218460408080744</v>
      </c>
      <c r="J523" s="14">
        <f>IFERROR(IF(OR(HLOOKUP($A523,'Z-scores'!$C$2:$RO$15,8,FALSE)&gt;3,HLOOKUP($A523,'Z-scores'!$C$2:$RO$15,8,FALSE)&lt;-3),"",'Total-corrected counts'!J523),"")</f>
        <v>0.21724584408700262</v>
      </c>
      <c r="K523" s="14">
        <f>IFERROR(IF(OR(HLOOKUP($A523,'Z-scores'!$C$2:$RO$15,9,FALSE)&gt;3,HLOOKUP($A523,'Z-scores'!$C$2:$RO$15,9,FALSE)&lt;-3),"",'Total-corrected counts'!K523),"")</f>
        <v>1.9352441868513579</v>
      </c>
      <c r="L523" s="14">
        <f>IFERROR(IF(OR(HLOOKUP($A523,'Z-scores'!$C$2:$RO$15,10,FALSE)&gt;3,HLOOKUP($A523,'Z-scores'!$C$2:$RO$15,10,FALSE)&lt;-3),"",'Total-corrected counts'!L523),"")</f>
        <v>0</v>
      </c>
      <c r="M523" s="14">
        <f>IFERROR(IF(OR(HLOOKUP($A523,'Z-scores'!$C$2:$RO$15,11,FALSE)&gt;3,HLOOKUP($A523,'Z-scores'!$C$2:$RO$15,11,FALSE)&lt;-3),"",'Total-corrected counts'!M523),"")</f>
        <v>4.0888172891550258E-2</v>
      </c>
      <c r="N523" s="14">
        <f>IFERROR(IF(OR(HLOOKUP($A523,'Z-scores'!$C$2:$RO$15,12,FALSE)&gt;3,HLOOKUP($A523,'Z-scores'!$C$2:$RO$15,12,FALSE)&lt;-3),"",'Total-corrected counts'!N523),"")</f>
        <v>4.7639781779064103</v>
      </c>
      <c r="O523" s="14">
        <f>IFERROR(IF(OR(HLOOKUP($A523,'Z-scores'!$C$2:$RO$15,13,FALSE)&gt;3,HLOOKUP($A523,'Z-scores'!$C$2:$RO$15,13,FALSE)&lt;-3),"",'Total-corrected counts'!O523),"")</f>
        <v>0.15944849579102868</v>
      </c>
      <c r="P523" s="14">
        <f>IFERROR(IF(OR(HLOOKUP($A523,'Z-scores'!$C$2:$RO$15,14,FALSE)&gt;3,HLOOKUP($A523,'Z-scores'!$C$2:$RO$15,14,FALSE)&lt;-3),"",'Total-corrected counts'!P523),"")</f>
        <v>3.5727370994114098</v>
      </c>
      <c r="Q523">
        <f t="shared" si="32"/>
        <v>1</v>
      </c>
      <c r="R523">
        <f>SUMIFS(Tabel132[Cluster],Tabel132[ID],'Total-corrected counts Z&lt;3'!A523)</f>
        <v>91</v>
      </c>
      <c r="S523">
        <f t="shared" si="33"/>
        <v>0.43921606669168456</v>
      </c>
      <c r="T523">
        <f t="shared" si="34"/>
        <v>0.95888442320211509</v>
      </c>
      <c r="U523">
        <f t="shared" si="35"/>
        <v>1.70741038920008</v>
      </c>
    </row>
    <row r="524" spans="1:21" x14ac:dyDescent="0.25">
      <c r="A524">
        <v>532</v>
      </c>
      <c r="B524" t="s">
        <v>819</v>
      </c>
      <c r="C524">
        <v>27400</v>
      </c>
      <c r="D524">
        <v>22</v>
      </c>
      <c r="E524" s="14" t="str">
        <f>IFERROR(IF(OR(HLOOKUP($A524,'Z-scores'!$C$2:$RO$15,3,FALSE)&gt;3,HLOOKUP($A524,'Z-scores'!$C$2:$RO$15,3,FALSE)&lt;-3),"",'Total-corrected counts'!E524),"")</f>
        <v/>
      </c>
      <c r="F524" s="14" t="str">
        <f>IFERROR(IF(OR(HLOOKUP($A524,'Z-scores'!$C$2:$RO$15,4,FALSE)&gt;3,HLOOKUP($A524,'Z-scores'!$C$2:$RO$15,4,FALSE)&lt;-3),"",'Total-corrected counts'!F524),"")</f>
        <v/>
      </c>
      <c r="G524" s="14" t="str">
        <f>IFERROR(IF(OR(HLOOKUP($A524,'Z-scores'!$C$2:$RO$15,5,FALSE)&gt;3,HLOOKUP($A524,'Z-scores'!$C$2:$RO$15,5,FALSE)&lt;-3),"",'Total-corrected counts'!G524),"")</f>
        <v/>
      </c>
      <c r="H524" s="14" t="str">
        <f>IFERROR(IF(OR(HLOOKUP($A524,'Z-scores'!$C$2:$RO$15,6,FALSE)&gt;3,HLOOKUP($A524,'Z-scores'!$C$2:$RO$15,6,FALSE)&lt;-3),"",'Total-corrected counts'!H524),"")</f>
        <v/>
      </c>
      <c r="I524" s="14" t="str">
        <f>IFERROR(IF(OR(HLOOKUP($A524,'Z-scores'!$C$2:$RO$15,7,FALSE)&gt;3,HLOOKUP($A524,'Z-scores'!$C$2:$RO$15,7,FALSE)&lt;-3),"",'Total-corrected counts'!I524),"")</f>
        <v/>
      </c>
      <c r="J524" s="14" t="str">
        <f>IFERROR(IF(OR(HLOOKUP($A524,'Z-scores'!$C$2:$RO$15,8,FALSE)&gt;3,HLOOKUP($A524,'Z-scores'!$C$2:$RO$15,8,FALSE)&lt;-3),"",'Total-corrected counts'!J524),"")</f>
        <v/>
      </c>
      <c r="K524" s="14" t="str">
        <f>IFERROR(IF(OR(HLOOKUP($A524,'Z-scores'!$C$2:$RO$15,9,FALSE)&gt;3,HLOOKUP($A524,'Z-scores'!$C$2:$RO$15,9,FALSE)&lt;-3),"",'Total-corrected counts'!K524),"")</f>
        <v/>
      </c>
      <c r="L524" s="14" t="str">
        <f>IFERROR(IF(OR(HLOOKUP($A524,'Z-scores'!$C$2:$RO$15,10,FALSE)&gt;3,HLOOKUP($A524,'Z-scores'!$C$2:$RO$15,10,FALSE)&lt;-3),"",'Total-corrected counts'!L524),"")</f>
        <v/>
      </c>
      <c r="M524" s="14" t="str">
        <f>IFERROR(IF(OR(HLOOKUP($A524,'Z-scores'!$C$2:$RO$15,11,FALSE)&gt;3,HLOOKUP($A524,'Z-scores'!$C$2:$RO$15,11,FALSE)&lt;-3),"",'Total-corrected counts'!M524),"")</f>
        <v/>
      </c>
      <c r="N524" s="14" t="str">
        <f>IFERROR(IF(OR(HLOOKUP($A524,'Z-scores'!$C$2:$RO$15,12,FALSE)&gt;3,HLOOKUP($A524,'Z-scores'!$C$2:$RO$15,12,FALSE)&lt;-3),"",'Total-corrected counts'!N524),"")</f>
        <v/>
      </c>
      <c r="O524" s="14" t="str">
        <f>IFERROR(IF(OR(HLOOKUP($A524,'Z-scores'!$C$2:$RO$15,13,FALSE)&gt;3,HLOOKUP($A524,'Z-scores'!$C$2:$RO$15,13,FALSE)&lt;-3),"",'Total-corrected counts'!O524),"")</f>
        <v/>
      </c>
      <c r="P524" s="14" t="str">
        <f>IFERROR(IF(OR(HLOOKUP($A524,'Z-scores'!$C$2:$RO$15,14,FALSE)&gt;3,HLOOKUP($A524,'Z-scores'!$C$2:$RO$15,14,FALSE)&lt;-3),"",'Total-corrected counts'!P524),"")</f>
        <v/>
      </c>
      <c r="Q524">
        <f t="shared" si="32"/>
        <v>1</v>
      </c>
      <c r="R524">
        <f>SUMIFS(Tabel132[Cluster],Tabel132[ID],'Total-corrected counts Z&lt;3'!A524)</f>
        <v>0</v>
      </c>
      <c r="S524" t="str">
        <f t="shared" si="33"/>
        <v/>
      </c>
      <c r="T524" t="str">
        <f t="shared" si="34"/>
        <v/>
      </c>
      <c r="U524" t="str">
        <f t="shared" si="35"/>
        <v/>
      </c>
    </row>
    <row r="525" spans="1:21" x14ac:dyDescent="0.25">
      <c r="A525">
        <v>533</v>
      </c>
      <c r="B525" t="s">
        <v>820</v>
      </c>
      <c r="C525">
        <v>17600</v>
      </c>
      <c r="D525">
        <v>669</v>
      </c>
      <c r="E525" s="14" t="str">
        <f>IFERROR(IF(OR(HLOOKUP($A525,'Z-scores'!$C$2:$RO$15,3,FALSE)&gt;3,HLOOKUP($A525,'Z-scores'!$C$2:$RO$15,3,FALSE)&lt;-3),"",'Total-corrected counts'!E525),"")</f>
        <v/>
      </c>
      <c r="F525" s="14" t="str">
        <f>IFERROR(IF(OR(HLOOKUP($A525,'Z-scores'!$C$2:$RO$15,4,FALSE)&gt;3,HLOOKUP($A525,'Z-scores'!$C$2:$RO$15,4,FALSE)&lt;-3),"",'Total-corrected counts'!F525),"")</f>
        <v/>
      </c>
      <c r="G525" s="14" t="str">
        <f>IFERROR(IF(OR(HLOOKUP($A525,'Z-scores'!$C$2:$RO$15,5,FALSE)&gt;3,HLOOKUP($A525,'Z-scores'!$C$2:$RO$15,5,FALSE)&lt;-3),"",'Total-corrected counts'!G525),"")</f>
        <v/>
      </c>
      <c r="H525" s="14" t="str">
        <f>IFERROR(IF(OR(HLOOKUP($A525,'Z-scores'!$C$2:$RO$15,6,FALSE)&gt;3,HLOOKUP($A525,'Z-scores'!$C$2:$RO$15,6,FALSE)&lt;-3),"",'Total-corrected counts'!H525),"")</f>
        <v/>
      </c>
      <c r="I525" s="14" t="str">
        <f>IFERROR(IF(OR(HLOOKUP($A525,'Z-scores'!$C$2:$RO$15,7,FALSE)&gt;3,HLOOKUP($A525,'Z-scores'!$C$2:$RO$15,7,FALSE)&lt;-3),"",'Total-corrected counts'!I525),"")</f>
        <v/>
      </c>
      <c r="J525" s="14" t="str">
        <f>IFERROR(IF(OR(HLOOKUP($A525,'Z-scores'!$C$2:$RO$15,8,FALSE)&gt;3,HLOOKUP($A525,'Z-scores'!$C$2:$RO$15,8,FALSE)&lt;-3),"",'Total-corrected counts'!J525),"")</f>
        <v/>
      </c>
      <c r="K525" s="14" t="str">
        <f>IFERROR(IF(OR(HLOOKUP($A525,'Z-scores'!$C$2:$RO$15,9,FALSE)&gt;3,HLOOKUP($A525,'Z-scores'!$C$2:$RO$15,9,FALSE)&lt;-3),"",'Total-corrected counts'!K525),"")</f>
        <v/>
      </c>
      <c r="L525" s="14" t="str">
        <f>IFERROR(IF(OR(HLOOKUP($A525,'Z-scores'!$C$2:$RO$15,10,FALSE)&gt;3,HLOOKUP($A525,'Z-scores'!$C$2:$RO$15,10,FALSE)&lt;-3),"",'Total-corrected counts'!L525),"")</f>
        <v/>
      </c>
      <c r="M525" s="14" t="str">
        <f>IFERROR(IF(OR(HLOOKUP($A525,'Z-scores'!$C$2:$RO$15,11,FALSE)&gt;3,HLOOKUP($A525,'Z-scores'!$C$2:$RO$15,11,FALSE)&lt;-3),"",'Total-corrected counts'!M525),"")</f>
        <v/>
      </c>
      <c r="N525" s="14" t="str">
        <f>IFERROR(IF(OR(HLOOKUP($A525,'Z-scores'!$C$2:$RO$15,12,FALSE)&gt;3,HLOOKUP($A525,'Z-scores'!$C$2:$RO$15,12,FALSE)&lt;-3),"",'Total-corrected counts'!N525),"")</f>
        <v/>
      </c>
      <c r="O525" s="14" t="str">
        <f>IFERROR(IF(OR(HLOOKUP($A525,'Z-scores'!$C$2:$RO$15,13,FALSE)&gt;3,HLOOKUP($A525,'Z-scores'!$C$2:$RO$15,13,FALSE)&lt;-3),"",'Total-corrected counts'!O525),"")</f>
        <v/>
      </c>
      <c r="P525" s="14" t="str">
        <f>IFERROR(IF(OR(HLOOKUP($A525,'Z-scores'!$C$2:$RO$15,14,FALSE)&gt;3,HLOOKUP($A525,'Z-scores'!$C$2:$RO$15,14,FALSE)&lt;-3),"",'Total-corrected counts'!P525),"")</f>
        <v/>
      </c>
      <c r="Q525">
        <f t="shared" si="32"/>
        <v>1</v>
      </c>
      <c r="R525">
        <f>SUMIFS(Tabel132[Cluster],Tabel132[ID],'Total-corrected counts Z&lt;3'!A525)</f>
        <v>22</v>
      </c>
      <c r="S525" t="str">
        <f t="shared" si="33"/>
        <v/>
      </c>
      <c r="T525" t="str">
        <f t="shared" si="34"/>
        <v/>
      </c>
      <c r="U525" t="str">
        <f t="shared" si="35"/>
        <v/>
      </c>
    </row>
    <row r="526" spans="1:21" x14ac:dyDescent="0.25">
      <c r="A526">
        <v>534</v>
      </c>
      <c r="B526" t="s">
        <v>213</v>
      </c>
      <c r="C526">
        <v>88000</v>
      </c>
      <c r="D526">
        <v>987</v>
      </c>
      <c r="E526" s="14">
        <f>IFERROR(IF(OR(HLOOKUP($A526,'Z-scores'!$C$2:$RO$15,3,FALSE)&gt;3,HLOOKUP($A526,'Z-scores'!$C$2:$RO$15,3,FALSE)&lt;-3),"",'Total-corrected counts'!E526),"")</f>
        <v>0</v>
      </c>
      <c r="F526" s="14">
        <f>IFERROR(IF(OR(HLOOKUP($A526,'Z-scores'!$C$2:$RO$15,4,FALSE)&gt;3,HLOOKUP($A526,'Z-scores'!$C$2:$RO$15,4,FALSE)&lt;-3),"",'Total-corrected counts'!F526),"")</f>
        <v>0</v>
      </c>
      <c r="G526" s="14">
        <f>IFERROR(IF(OR(HLOOKUP($A526,'Z-scores'!$C$2:$RO$15,5,FALSE)&gt;3,HLOOKUP($A526,'Z-scores'!$C$2:$RO$15,5,FALSE)&lt;-3),"",'Total-corrected counts'!G526),"")</f>
        <v>0</v>
      </c>
      <c r="H526" s="14">
        <f>IFERROR(IF(OR(HLOOKUP($A526,'Z-scores'!$C$2:$RO$15,6,FALSE)&gt;3,HLOOKUP($A526,'Z-scores'!$C$2:$RO$15,6,FALSE)&lt;-3),"",'Total-corrected counts'!H526),"")</f>
        <v>0</v>
      </c>
      <c r="I526" s="14">
        <f>IFERROR(IF(OR(HLOOKUP($A526,'Z-scores'!$C$2:$RO$15,7,FALSE)&gt;3,HLOOKUP($A526,'Z-scores'!$C$2:$RO$15,7,FALSE)&lt;-3),"",'Total-corrected counts'!I526),"")</f>
        <v>0</v>
      </c>
      <c r="J526" s="14">
        <f>IFERROR(IF(OR(HLOOKUP($A526,'Z-scores'!$C$2:$RO$15,8,FALSE)&gt;3,HLOOKUP($A526,'Z-scores'!$C$2:$RO$15,8,FALSE)&lt;-3),"",'Total-corrected counts'!J526),"")</f>
        <v>0</v>
      </c>
      <c r="K526" s="14">
        <f>IFERROR(IF(OR(HLOOKUP($A526,'Z-scores'!$C$2:$RO$15,9,FALSE)&gt;3,HLOOKUP($A526,'Z-scores'!$C$2:$RO$15,9,FALSE)&lt;-3),"",'Total-corrected counts'!K526),"")</f>
        <v>1.6386009173339962</v>
      </c>
      <c r="L526" s="14">
        <f>IFERROR(IF(OR(HLOOKUP($A526,'Z-scores'!$C$2:$RO$15,10,FALSE)&gt;3,HLOOKUP($A526,'Z-scores'!$C$2:$RO$15,10,FALSE)&lt;-3),"",'Total-corrected counts'!L526),"")</f>
        <v>0</v>
      </c>
      <c r="M526" s="14">
        <f>IFERROR(IF(OR(HLOOKUP($A526,'Z-scores'!$C$2:$RO$15,11,FALSE)&gt;3,HLOOKUP($A526,'Z-scores'!$C$2:$RO$15,11,FALSE)&lt;-3),"",'Total-corrected counts'!M526),"")</f>
        <v>0</v>
      </c>
      <c r="N526" s="14">
        <f>IFERROR(IF(OR(HLOOKUP($A526,'Z-scores'!$C$2:$RO$15,12,FALSE)&gt;3,HLOOKUP($A526,'Z-scores'!$C$2:$RO$15,12,FALSE)&lt;-3),"",'Total-corrected counts'!N526),"")</f>
        <v>4.2687976504537734E-2</v>
      </c>
      <c r="O526" s="14">
        <f>IFERROR(IF(OR(HLOOKUP($A526,'Z-scores'!$C$2:$RO$15,13,FALSE)&gt;3,HLOOKUP($A526,'Z-scores'!$C$2:$RO$15,13,FALSE)&lt;-3),"",'Total-corrected counts'!O526),"")</f>
        <v>0</v>
      </c>
      <c r="P526" s="14">
        <f>IFERROR(IF(OR(HLOOKUP($A526,'Z-scores'!$C$2:$RO$15,14,FALSE)&gt;3,HLOOKUP($A526,'Z-scores'!$C$2:$RO$15,14,FALSE)&lt;-3),"",'Total-corrected counts'!P526),"")</f>
        <v>1.959536929524115</v>
      </c>
      <c r="Q526">
        <f t="shared" si="32"/>
        <v>1</v>
      </c>
      <c r="R526">
        <f>SUMIFS(Tabel132[Cluster],Tabel132[ID],'Total-corrected counts Z&lt;3'!A526)</f>
        <v>94</v>
      </c>
      <c r="S526">
        <f t="shared" si="33"/>
        <v>0.70561139661884942</v>
      </c>
      <c r="T526">
        <f t="shared" si="34"/>
        <v>0.23408584533342802</v>
      </c>
      <c r="U526">
        <f t="shared" si="35"/>
        <v>0.40044498120573052</v>
      </c>
    </row>
    <row r="527" spans="1:21" x14ac:dyDescent="0.25">
      <c r="A527">
        <v>535</v>
      </c>
      <c r="B527" t="s">
        <v>821</v>
      </c>
      <c r="C527">
        <v>33200</v>
      </c>
      <c r="D527">
        <v>814</v>
      </c>
      <c r="E527" s="14" t="str">
        <f>IFERROR(IF(OR(HLOOKUP($A527,'Z-scores'!$C$2:$RO$15,3,FALSE)&gt;3,HLOOKUP($A527,'Z-scores'!$C$2:$RO$15,3,FALSE)&lt;-3),"",'Total-corrected counts'!E527),"")</f>
        <v/>
      </c>
      <c r="F527" s="14" t="str">
        <f>IFERROR(IF(OR(HLOOKUP($A527,'Z-scores'!$C$2:$RO$15,4,FALSE)&gt;3,HLOOKUP($A527,'Z-scores'!$C$2:$RO$15,4,FALSE)&lt;-3),"",'Total-corrected counts'!F527),"")</f>
        <v/>
      </c>
      <c r="G527" s="14" t="str">
        <f>IFERROR(IF(OR(HLOOKUP($A527,'Z-scores'!$C$2:$RO$15,5,FALSE)&gt;3,HLOOKUP($A527,'Z-scores'!$C$2:$RO$15,5,FALSE)&lt;-3),"",'Total-corrected counts'!G527),"")</f>
        <v/>
      </c>
      <c r="H527" s="14" t="str">
        <f>IFERROR(IF(OR(HLOOKUP($A527,'Z-scores'!$C$2:$RO$15,6,FALSE)&gt;3,HLOOKUP($A527,'Z-scores'!$C$2:$RO$15,6,FALSE)&lt;-3),"",'Total-corrected counts'!H527),"")</f>
        <v/>
      </c>
      <c r="I527" s="14" t="str">
        <f>IFERROR(IF(OR(HLOOKUP($A527,'Z-scores'!$C$2:$RO$15,7,FALSE)&gt;3,HLOOKUP($A527,'Z-scores'!$C$2:$RO$15,7,FALSE)&lt;-3),"",'Total-corrected counts'!I527),"")</f>
        <v/>
      </c>
      <c r="J527" s="14" t="str">
        <f>IFERROR(IF(OR(HLOOKUP($A527,'Z-scores'!$C$2:$RO$15,8,FALSE)&gt;3,HLOOKUP($A527,'Z-scores'!$C$2:$RO$15,8,FALSE)&lt;-3),"",'Total-corrected counts'!J527),"")</f>
        <v/>
      </c>
      <c r="K527" s="14" t="str">
        <f>IFERROR(IF(OR(HLOOKUP($A527,'Z-scores'!$C$2:$RO$15,9,FALSE)&gt;3,HLOOKUP($A527,'Z-scores'!$C$2:$RO$15,9,FALSE)&lt;-3),"",'Total-corrected counts'!K527),"")</f>
        <v/>
      </c>
      <c r="L527" s="14" t="str">
        <f>IFERROR(IF(OR(HLOOKUP($A527,'Z-scores'!$C$2:$RO$15,10,FALSE)&gt;3,HLOOKUP($A527,'Z-scores'!$C$2:$RO$15,10,FALSE)&lt;-3),"",'Total-corrected counts'!L527),"")</f>
        <v/>
      </c>
      <c r="M527" s="14" t="str">
        <f>IFERROR(IF(OR(HLOOKUP($A527,'Z-scores'!$C$2:$RO$15,11,FALSE)&gt;3,HLOOKUP($A527,'Z-scores'!$C$2:$RO$15,11,FALSE)&lt;-3),"",'Total-corrected counts'!M527),"")</f>
        <v/>
      </c>
      <c r="N527" s="14" t="str">
        <f>IFERROR(IF(OR(HLOOKUP($A527,'Z-scores'!$C$2:$RO$15,12,FALSE)&gt;3,HLOOKUP($A527,'Z-scores'!$C$2:$RO$15,12,FALSE)&lt;-3),"",'Total-corrected counts'!N527),"")</f>
        <v/>
      </c>
      <c r="O527" s="14" t="str">
        <f>IFERROR(IF(OR(HLOOKUP($A527,'Z-scores'!$C$2:$RO$15,13,FALSE)&gt;3,HLOOKUP($A527,'Z-scores'!$C$2:$RO$15,13,FALSE)&lt;-3),"",'Total-corrected counts'!O527),"")</f>
        <v/>
      </c>
      <c r="P527" s="14" t="str">
        <f>IFERROR(IF(OR(HLOOKUP($A527,'Z-scores'!$C$2:$RO$15,14,FALSE)&gt;3,HLOOKUP($A527,'Z-scores'!$C$2:$RO$15,14,FALSE)&lt;-3),"",'Total-corrected counts'!P527),"")</f>
        <v/>
      </c>
      <c r="Q527">
        <f t="shared" si="32"/>
        <v>1</v>
      </c>
      <c r="R527">
        <f>SUMIFS(Tabel132[Cluster],Tabel132[ID],'Total-corrected counts Z&lt;3'!A527)</f>
        <v>42</v>
      </c>
      <c r="S527" t="str">
        <f t="shared" si="33"/>
        <v/>
      </c>
      <c r="T527" t="str">
        <f t="shared" si="34"/>
        <v/>
      </c>
      <c r="U527" t="str">
        <f t="shared" si="35"/>
        <v/>
      </c>
    </row>
    <row r="528" spans="1:21" x14ac:dyDescent="0.25">
      <c r="A528">
        <v>536</v>
      </c>
      <c r="B528" t="s">
        <v>214</v>
      </c>
      <c r="C528">
        <v>50300</v>
      </c>
      <c r="D528">
        <v>278</v>
      </c>
      <c r="E528" s="14">
        <f>IFERROR(IF(OR(HLOOKUP($A528,'Z-scores'!$C$2:$RO$15,3,FALSE)&gt;3,HLOOKUP($A528,'Z-scores'!$C$2:$RO$15,3,FALSE)&lt;-3),"",'Total-corrected counts'!E528),"")</f>
        <v>6.5306767500935443</v>
      </c>
      <c r="F528" s="14">
        <f>IFERROR(IF(OR(HLOOKUP($A528,'Z-scores'!$C$2:$RO$15,4,FALSE)&gt;3,HLOOKUP($A528,'Z-scores'!$C$2:$RO$15,4,FALSE)&lt;-3),"",'Total-corrected counts'!F528),"")</f>
        <v>7.8963265340288427</v>
      </c>
      <c r="G528" s="14">
        <f>IFERROR(IF(OR(HLOOKUP($A528,'Z-scores'!$C$2:$RO$15,5,FALSE)&gt;3,HLOOKUP($A528,'Z-scores'!$C$2:$RO$15,5,FALSE)&lt;-3),"",'Total-corrected counts'!G528),"")</f>
        <v>8.5000758935347633</v>
      </c>
      <c r="H528" s="14">
        <f>IFERROR(IF(OR(HLOOKUP($A528,'Z-scores'!$C$2:$RO$15,6,FALSE)&gt;3,HLOOKUP($A528,'Z-scores'!$C$2:$RO$15,6,FALSE)&lt;-3),"",'Total-corrected counts'!H528),"")</f>
        <v>17.678426597143222</v>
      </c>
      <c r="I528" s="14">
        <f>IFERROR(IF(OR(HLOOKUP($A528,'Z-scores'!$C$2:$RO$15,7,FALSE)&gt;3,HLOOKUP($A528,'Z-scores'!$C$2:$RO$15,7,FALSE)&lt;-3),"",'Total-corrected counts'!I528),"")</f>
        <v>21.154811055237975</v>
      </c>
      <c r="J528" s="14">
        <f>IFERROR(IF(OR(HLOOKUP($A528,'Z-scores'!$C$2:$RO$15,8,FALSE)&gt;3,HLOOKUP($A528,'Z-scores'!$C$2:$RO$15,8,FALSE)&lt;-3),"",'Total-corrected counts'!J528),"")</f>
        <v>23.723246174300687</v>
      </c>
      <c r="K528" s="14">
        <f>IFERROR(IF(OR(HLOOKUP($A528,'Z-scores'!$C$2:$RO$15,9,FALSE)&gt;3,HLOOKUP($A528,'Z-scores'!$C$2:$RO$15,9,FALSE)&lt;-3),"",'Total-corrected counts'!K528),"")</f>
        <v>7.0064315086005351</v>
      </c>
      <c r="L528" s="14">
        <f>IFERROR(IF(OR(HLOOKUP($A528,'Z-scores'!$C$2:$RO$15,10,FALSE)&gt;3,HLOOKUP($A528,'Z-scores'!$C$2:$RO$15,10,FALSE)&lt;-3),"",'Total-corrected counts'!L528),"")</f>
        <v>10.138165254109182</v>
      </c>
      <c r="M528" s="14">
        <f>IFERROR(IF(OR(HLOOKUP($A528,'Z-scores'!$C$2:$RO$15,11,FALSE)&gt;3,HLOOKUP($A528,'Z-scores'!$C$2:$RO$15,11,FALSE)&lt;-3),"",'Total-corrected counts'!M528),"")</f>
        <v>10.610480865357291</v>
      </c>
      <c r="N528" s="14">
        <f>IFERROR(IF(OR(HLOOKUP($A528,'Z-scores'!$C$2:$RO$15,12,FALSE)&gt;3,HLOOKUP($A528,'Z-scores'!$C$2:$RO$15,12,FALSE)&lt;-3),"",'Total-corrected counts'!N528),"")</f>
        <v>14.291934533719232</v>
      </c>
      <c r="O528" s="14">
        <f>IFERROR(IF(OR(HLOOKUP($A528,'Z-scores'!$C$2:$RO$15,13,FALSE)&gt;3,HLOOKUP($A528,'Z-scores'!$C$2:$RO$15,13,FALSE)&lt;-3),"",'Total-corrected counts'!O528),"")</f>
        <v>8.8165638849157038</v>
      </c>
      <c r="P528" s="14">
        <f>IFERROR(IF(OR(HLOOKUP($A528,'Z-scores'!$C$2:$RO$15,14,FALSE)&gt;3,HLOOKUP($A528,'Z-scores'!$C$2:$RO$15,14,FALSE)&lt;-3),"",'Total-corrected counts'!P528),"")</f>
        <v>25.929686346493522</v>
      </c>
      <c r="Q528">
        <f t="shared" si="32"/>
        <v>1</v>
      </c>
      <c r="R528">
        <f>SUMIFS(Tabel132[Cluster],Tabel132[ID],'Total-corrected counts Z&lt;3'!A528)</f>
        <v>66</v>
      </c>
      <c r="S528">
        <f t="shared" si="33"/>
        <v>0.8639200420718548</v>
      </c>
      <c r="T528">
        <f t="shared" si="34"/>
        <v>13.212856358991369</v>
      </c>
      <c r="U528">
        <f t="shared" si="35"/>
        <v>13.957366176918985</v>
      </c>
    </row>
    <row r="529" spans="1:21" x14ac:dyDescent="0.25">
      <c r="A529">
        <v>537</v>
      </c>
      <c r="B529" t="s">
        <v>822</v>
      </c>
      <c r="C529">
        <v>53100</v>
      </c>
      <c r="D529">
        <v>359</v>
      </c>
      <c r="E529" s="14" t="str">
        <f>IFERROR(IF(OR(HLOOKUP($A529,'Z-scores'!$C$2:$RO$15,3,FALSE)&gt;3,HLOOKUP($A529,'Z-scores'!$C$2:$RO$15,3,FALSE)&lt;-3),"",'Total-corrected counts'!E529),"")</f>
        <v/>
      </c>
      <c r="F529" s="14" t="str">
        <f>IFERROR(IF(OR(HLOOKUP($A529,'Z-scores'!$C$2:$RO$15,4,FALSE)&gt;3,HLOOKUP($A529,'Z-scores'!$C$2:$RO$15,4,FALSE)&lt;-3),"",'Total-corrected counts'!F529),"")</f>
        <v/>
      </c>
      <c r="G529" s="14" t="str">
        <f>IFERROR(IF(OR(HLOOKUP($A529,'Z-scores'!$C$2:$RO$15,5,FALSE)&gt;3,HLOOKUP($A529,'Z-scores'!$C$2:$RO$15,5,FALSE)&lt;-3),"",'Total-corrected counts'!G529),"")</f>
        <v/>
      </c>
      <c r="H529" s="14" t="str">
        <f>IFERROR(IF(OR(HLOOKUP($A529,'Z-scores'!$C$2:$RO$15,6,FALSE)&gt;3,HLOOKUP($A529,'Z-scores'!$C$2:$RO$15,6,FALSE)&lt;-3),"",'Total-corrected counts'!H529),"")</f>
        <v/>
      </c>
      <c r="I529" s="14" t="str">
        <f>IFERROR(IF(OR(HLOOKUP($A529,'Z-scores'!$C$2:$RO$15,7,FALSE)&gt;3,HLOOKUP($A529,'Z-scores'!$C$2:$RO$15,7,FALSE)&lt;-3),"",'Total-corrected counts'!I529),"")</f>
        <v/>
      </c>
      <c r="J529" s="14" t="str">
        <f>IFERROR(IF(OR(HLOOKUP($A529,'Z-scores'!$C$2:$RO$15,8,FALSE)&gt;3,HLOOKUP($A529,'Z-scores'!$C$2:$RO$15,8,FALSE)&lt;-3),"",'Total-corrected counts'!J529),"")</f>
        <v/>
      </c>
      <c r="K529" s="14" t="str">
        <f>IFERROR(IF(OR(HLOOKUP($A529,'Z-scores'!$C$2:$RO$15,9,FALSE)&gt;3,HLOOKUP($A529,'Z-scores'!$C$2:$RO$15,9,FALSE)&lt;-3),"",'Total-corrected counts'!K529),"")</f>
        <v/>
      </c>
      <c r="L529" s="14" t="str">
        <f>IFERROR(IF(OR(HLOOKUP($A529,'Z-scores'!$C$2:$RO$15,10,FALSE)&gt;3,HLOOKUP($A529,'Z-scores'!$C$2:$RO$15,10,FALSE)&lt;-3),"",'Total-corrected counts'!L529),"")</f>
        <v/>
      </c>
      <c r="M529" s="14" t="str">
        <f>IFERROR(IF(OR(HLOOKUP($A529,'Z-scores'!$C$2:$RO$15,11,FALSE)&gt;3,HLOOKUP($A529,'Z-scores'!$C$2:$RO$15,11,FALSE)&lt;-3),"",'Total-corrected counts'!M529),"")</f>
        <v/>
      </c>
      <c r="N529" s="14" t="str">
        <f>IFERROR(IF(OR(HLOOKUP($A529,'Z-scores'!$C$2:$RO$15,12,FALSE)&gt;3,HLOOKUP($A529,'Z-scores'!$C$2:$RO$15,12,FALSE)&lt;-3),"",'Total-corrected counts'!N529),"")</f>
        <v/>
      </c>
      <c r="O529" s="14" t="str">
        <f>IFERROR(IF(OR(HLOOKUP($A529,'Z-scores'!$C$2:$RO$15,13,FALSE)&gt;3,HLOOKUP($A529,'Z-scores'!$C$2:$RO$15,13,FALSE)&lt;-3),"",'Total-corrected counts'!O529),"")</f>
        <v/>
      </c>
      <c r="P529" s="14" t="str">
        <f>IFERROR(IF(OR(HLOOKUP($A529,'Z-scores'!$C$2:$RO$15,14,FALSE)&gt;3,HLOOKUP($A529,'Z-scores'!$C$2:$RO$15,14,FALSE)&lt;-3),"",'Total-corrected counts'!P529),"")</f>
        <v/>
      </c>
      <c r="Q529">
        <f t="shared" si="32"/>
        <v>1</v>
      </c>
      <c r="R529">
        <f>SUMIFS(Tabel132[Cluster],Tabel132[ID],'Total-corrected counts Z&lt;3'!A529)</f>
        <v>75</v>
      </c>
      <c r="S529" t="str">
        <f t="shared" si="33"/>
        <v/>
      </c>
      <c r="T529" t="str">
        <f t="shared" si="34"/>
        <v/>
      </c>
      <c r="U529" t="str">
        <f t="shared" si="35"/>
        <v/>
      </c>
    </row>
    <row r="530" spans="1:21" x14ac:dyDescent="0.25">
      <c r="A530">
        <v>538</v>
      </c>
      <c r="B530" t="s">
        <v>823</v>
      </c>
      <c r="C530">
        <v>98000</v>
      </c>
      <c r="D530">
        <v>21</v>
      </c>
      <c r="E530" s="14" t="str">
        <f>IFERROR(IF(OR(HLOOKUP($A530,'Z-scores'!$C$2:$RO$15,3,FALSE)&gt;3,HLOOKUP($A530,'Z-scores'!$C$2:$RO$15,3,FALSE)&lt;-3),"",'Total-corrected counts'!E530),"")</f>
        <v/>
      </c>
      <c r="F530" s="14" t="str">
        <f>IFERROR(IF(OR(HLOOKUP($A530,'Z-scores'!$C$2:$RO$15,4,FALSE)&gt;3,HLOOKUP($A530,'Z-scores'!$C$2:$RO$15,4,FALSE)&lt;-3),"",'Total-corrected counts'!F530),"")</f>
        <v/>
      </c>
      <c r="G530" s="14" t="str">
        <f>IFERROR(IF(OR(HLOOKUP($A530,'Z-scores'!$C$2:$RO$15,5,FALSE)&gt;3,HLOOKUP($A530,'Z-scores'!$C$2:$RO$15,5,FALSE)&lt;-3),"",'Total-corrected counts'!G530),"")</f>
        <v/>
      </c>
      <c r="H530" s="14" t="str">
        <f>IFERROR(IF(OR(HLOOKUP($A530,'Z-scores'!$C$2:$RO$15,6,FALSE)&gt;3,HLOOKUP($A530,'Z-scores'!$C$2:$RO$15,6,FALSE)&lt;-3),"",'Total-corrected counts'!H530),"")</f>
        <v/>
      </c>
      <c r="I530" s="14" t="str">
        <f>IFERROR(IF(OR(HLOOKUP($A530,'Z-scores'!$C$2:$RO$15,7,FALSE)&gt;3,HLOOKUP($A530,'Z-scores'!$C$2:$RO$15,7,FALSE)&lt;-3),"",'Total-corrected counts'!I530),"")</f>
        <v/>
      </c>
      <c r="J530" s="14" t="str">
        <f>IFERROR(IF(OR(HLOOKUP($A530,'Z-scores'!$C$2:$RO$15,8,FALSE)&gt;3,HLOOKUP($A530,'Z-scores'!$C$2:$RO$15,8,FALSE)&lt;-3),"",'Total-corrected counts'!J530),"")</f>
        <v/>
      </c>
      <c r="K530" s="14" t="str">
        <f>IFERROR(IF(OR(HLOOKUP($A530,'Z-scores'!$C$2:$RO$15,9,FALSE)&gt;3,HLOOKUP($A530,'Z-scores'!$C$2:$RO$15,9,FALSE)&lt;-3),"",'Total-corrected counts'!K530),"")</f>
        <v/>
      </c>
      <c r="L530" s="14" t="str">
        <f>IFERROR(IF(OR(HLOOKUP($A530,'Z-scores'!$C$2:$RO$15,10,FALSE)&gt;3,HLOOKUP($A530,'Z-scores'!$C$2:$RO$15,10,FALSE)&lt;-3),"",'Total-corrected counts'!L530),"")</f>
        <v/>
      </c>
      <c r="M530" s="14" t="str">
        <f>IFERROR(IF(OR(HLOOKUP($A530,'Z-scores'!$C$2:$RO$15,11,FALSE)&gt;3,HLOOKUP($A530,'Z-scores'!$C$2:$RO$15,11,FALSE)&lt;-3),"",'Total-corrected counts'!M530),"")</f>
        <v/>
      </c>
      <c r="N530" s="14" t="str">
        <f>IFERROR(IF(OR(HLOOKUP($A530,'Z-scores'!$C$2:$RO$15,12,FALSE)&gt;3,HLOOKUP($A530,'Z-scores'!$C$2:$RO$15,12,FALSE)&lt;-3),"",'Total-corrected counts'!N530),"")</f>
        <v/>
      </c>
      <c r="O530" s="14" t="str">
        <f>IFERROR(IF(OR(HLOOKUP($A530,'Z-scores'!$C$2:$RO$15,13,FALSE)&gt;3,HLOOKUP($A530,'Z-scores'!$C$2:$RO$15,13,FALSE)&lt;-3),"",'Total-corrected counts'!O530),"")</f>
        <v/>
      </c>
      <c r="P530" s="14" t="str">
        <f>IFERROR(IF(OR(HLOOKUP($A530,'Z-scores'!$C$2:$RO$15,14,FALSE)&gt;3,HLOOKUP($A530,'Z-scores'!$C$2:$RO$15,14,FALSE)&lt;-3),"",'Total-corrected counts'!P530),"")</f>
        <v/>
      </c>
      <c r="Q530">
        <f t="shared" si="32"/>
        <v>1</v>
      </c>
      <c r="R530">
        <f>SUMIFS(Tabel132[Cluster],Tabel132[ID],'Total-corrected counts Z&lt;3'!A530)</f>
        <v>0</v>
      </c>
      <c r="S530" t="str">
        <f t="shared" si="33"/>
        <v/>
      </c>
      <c r="T530" t="str">
        <f t="shared" si="34"/>
        <v/>
      </c>
      <c r="U530" t="str">
        <f t="shared" si="35"/>
        <v/>
      </c>
    </row>
    <row r="531" spans="1:21" x14ac:dyDescent="0.25">
      <c r="A531">
        <v>539</v>
      </c>
      <c r="B531" t="s">
        <v>824</v>
      </c>
      <c r="C531">
        <v>80400</v>
      </c>
      <c r="D531">
        <v>128</v>
      </c>
      <c r="E531" s="14" t="str">
        <f>IFERROR(IF(OR(HLOOKUP($A531,'Z-scores'!$C$2:$RO$15,3,FALSE)&gt;3,HLOOKUP($A531,'Z-scores'!$C$2:$RO$15,3,FALSE)&lt;-3),"",'Total-corrected counts'!E531),"")</f>
        <v/>
      </c>
      <c r="F531" s="14" t="str">
        <f>IFERROR(IF(OR(HLOOKUP($A531,'Z-scores'!$C$2:$RO$15,4,FALSE)&gt;3,HLOOKUP($A531,'Z-scores'!$C$2:$RO$15,4,FALSE)&lt;-3),"",'Total-corrected counts'!F531),"")</f>
        <v/>
      </c>
      <c r="G531" s="14" t="str">
        <f>IFERROR(IF(OR(HLOOKUP($A531,'Z-scores'!$C$2:$RO$15,5,FALSE)&gt;3,HLOOKUP($A531,'Z-scores'!$C$2:$RO$15,5,FALSE)&lt;-3),"",'Total-corrected counts'!G531),"")</f>
        <v/>
      </c>
      <c r="H531" s="14" t="str">
        <f>IFERROR(IF(OR(HLOOKUP($A531,'Z-scores'!$C$2:$RO$15,6,FALSE)&gt;3,HLOOKUP($A531,'Z-scores'!$C$2:$RO$15,6,FALSE)&lt;-3),"",'Total-corrected counts'!H531),"")</f>
        <v/>
      </c>
      <c r="I531" s="14" t="str">
        <f>IFERROR(IF(OR(HLOOKUP($A531,'Z-scores'!$C$2:$RO$15,7,FALSE)&gt;3,HLOOKUP($A531,'Z-scores'!$C$2:$RO$15,7,FALSE)&lt;-3),"",'Total-corrected counts'!I531),"")</f>
        <v/>
      </c>
      <c r="J531" s="14" t="str">
        <f>IFERROR(IF(OR(HLOOKUP($A531,'Z-scores'!$C$2:$RO$15,8,FALSE)&gt;3,HLOOKUP($A531,'Z-scores'!$C$2:$RO$15,8,FALSE)&lt;-3),"",'Total-corrected counts'!J531),"")</f>
        <v/>
      </c>
      <c r="K531" s="14" t="str">
        <f>IFERROR(IF(OR(HLOOKUP($A531,'Z-scores'!$C$2:$RO$15,9,FALSE)&gt;3,HLOOKUP($A531,'Z-scores'!$C$2:$RO$15,9,FALSE)&lt;-3),"",'Total-corrected counts'!K531),"")</f>
        <v/>
      </c>
      <c r="L531" s="14" t="str">
        <f>IFERROR(IF(OR(HLOOKUP($A531,'Z-scores'!$C$2:$RO$15,10,FALSE)&gt;3,HLOOKUP($A531,'Z-scores'!$C$2:$RO$15,10,FALSE)&lt;-3),"",'Total-corrected counts'!L531),"")</f>
        <v/>
      </c>
      <c r="M531" s="14" t="str">
        <f>IFERROR(IF(OR(HLOOKUP($A531,'Z-scores'!$C$2:$RO$15,11,FALSE)&gt;3,HLOOKUP($A531,'Z-scores'!$C$2:$RO$15,11,FALSE)&lt;-3),"",'Total-corrected counts'!M531),"")</f>
        <v/>
      </c>
      <c r="N531" s="14" t="str">
        <f>IFERROR(IF(OR(HLOOKUP($A531,'Z-scores'!$C$2:$RO$15,12,FALSE)&gt;3,HLOOKUP($A531,'Z-scores'!$C$2:$RO$15,12,FALSE)&lt;-3),"",'Total-corrected counts'!N531),"")</f>
        <v/>
      </c>
      <c r="O531" s="14" t="str">
        <f>IFERROR(IF(OR(HLOOKUP($A531,'Z-scores'!$C$2:$RO$15,13,FALSE)&gt;3,HLOOKUP($A531,'Z-scores'!$C$2:$RO$15,13,FALSE)&lt;-3),"",'Total-corrected counts'!O531),"")</f>
        <v/>
      </c>
      <c r="P531" s="14" t="str">
        <f>IFERROR(IF(OR(HLOOKUP($A531,'Z-scores'!$C$2:$RO$15,14,FALSE)&gt;3,HLOOKUP($A531,'Z-scores'!$C$2:$RO$15,14,FALSE)&lt;-3),"",'Total-corrected counts'!P531),"")</f>
        <v/>
      </c>
      <c r="Q531">
        <f t="shared" si="32"/>
        <v>1</v>
      </c>
      <c r="R531">
        <f>SUMIFS(Tabel132[Cluster],Tabel132[ID],'Total-corrected counts Z&lt;3'!A531)</f>
        <v>88</v>
      </c>
      <c r="S531" t="str">
        <f t="shared" si="33"/>
        <v/>
      </c>
      <c r="T531" t="str">
        <f t="shared" si="34"/>
        <v/>
      </c>
      <c r="U531" t="str">
        <f t="shared" si="35"/>
        <v/>
      </c>
    </row>
    <row r="532" spans="1:21" x14ac:dyDescent="0.25">
      <c r="A532">
        <v>540</v>
      </c>
      <c r="B532" t="s">
        <v>215</v>
      </c>
      <c r="C532">
        <v>29000</v>
      </c>
      <c r="D532">
        <v>922</v>
      </c>
      <c r="E532" s="14">
        <f>IFERROR(IF(OR(HLOOKUP($A532,'Z-scores'!$C$2:$RO$15,3,FALSE)&gt;3,HLOOKUP($A532,'Z-scores'!$C$2:$RO$15,3,FALSE)&lt;-3),"",'Total-corrected counts'!E532),"")</f>
        <v>3.4861263790534935</v>
      </c>
      <c r="F532" s="14">
        <f>IFERROR(IF(OR(HLOOKUP($A532,'Z-scores'!$C$2:$RO$15,4,FALSE)&gt;3,HLOOKUP($A532,'Z-scores'!$C$2:$RO$15,4,FALSE)&lt;-3),"",'Total-corrected counts'!F532),"")</f>
        <v>52.665428738443246</v>
      </c>
      <c r="G532" s="14">
        <f>IFERROR(IF(OR(HLOOKUP($A532,'Z-scores'!$C$2:$RO$15,5,FALSE)&gt;3,HLOOKUP($A532,'Z-scores'!$C$2:$RO$15,5,FALSE)&lt;-3),"",'Total-corrected counts'!G532),"")</f>
        <v>48.536147644175394</v>
      </c>
      <c r="H532" s="14">
        <f>IFERROR(IF(OR(HLOOKUP($A532,'Z-scores'!$C$2:$RO$15,6,FALSE)&gt;3,HLOOKUP($A532,'Z-scores'!$C$2:$RO$15,6,FALSE)&lt;-3),"",'Total-corrected counts'!H532),"")</f>
        <v>34.372598972865866</v>
      </c>
      <c r="I532" s="14">
        <f>IFERROR(IF(OR(HLOOKUP($A532,'Z-scores'!$C$2:$RO$15,7,FALSE)&gt;3,HLOOKUP($A532,'Z-scores'!$C$2:$RO$15,7,FALSE)&lt;-3),"",'Total-corrected counts'!I532),"")</f>
        <v>27.56535985985554</v>
      </c>
      <c r="J532" s="14">
        <f>IFERROR(IF(OR(HLOOKUP($A532,'Z-scores'!$C$2:$RO$15,8,FALSE)&gt;3,HLOOKUP($A532,'Z-scores'!$C$2:$RO$15,8,FALSE)&lt;-3),"",'Total-corrected counts'!J532),"")</f>
        <v>48.836865750758186</v>
      </c>
      <c r="K532" s="14">
        <f>IFERROR(IF(OR(HLOOKUP($A532,'Z-scores'!$C$2:$RO$15,9,FALSE)&gt;3,HLOOKUP($A532,'Z-scores'!$C$2:$RO$15,9,FALSE)&lt;-3),"",'Total-corrected counts'!K532),"")</f>
        <v>17.021673322305737</v>
      </c>
      <c r="L532" s="14">
        <f>IFERROR(IF(OR(HLOOKUP($A532,'Z-scores'!$C$2:$RO$15,10,FALSE)&gt;3,HLOOKUP($A532,'Z-scores'!$C$2:$RO$15,10,FALSE)&lt;-3),"",'Total-corrected counts'!L532),"")</f>
        <v>14.834373015952997</v>
      </c>
      <c r="M532" s="14">
        <f>IFERROR(IF(OR(HLOOKUP($A532,'Z-scores'!$C$2:$RO$15,11,FALSE)&gt;3,HLOOKUP($A532,'Z-scores'!$C$2:$RO$15,11,FALSE)&lt;-3),"",'Total-corrected counts'!M532),"")</f>
        <v>51.273768806004021</v>
      </c>
      <c r="N532" s="14">
        <f>IFERROR(IF(OR(HLOOKUP($A532,'Z-scores'!$C$2:$RO$15,12,FALSE)&gt;3,HLOOKUP($A532,'Z-scores'!$C$2:$RO$15,12,FALSE)&lt;-3),"",'Total-corrected counts'!N532),"")</f>
        <v>8.7254223975275114</v>
      </c>
      <c r="O532" s="14">
        <f>IFERROR(IF(OR(HLOOKUP($A532,'Z-scores'!$C$2:$RO$15,13,FALSE)&gt;3,HLOOKUP($A532,'Z-scores'!$C$2:$RO$15,13,FALSE)&lt;-3),"",'Total-corrected counts'!O532),"")</f>
        <v>17.783196942340609</v>
      </c>
      <c r="P532" s="14">
        <f>IFERROR(IF(OR(HLOOKUP($A532,'Z-scores'!$C$2:$RO$15,14,FALSE)&gt;3,HLOOKUP($A532,'Z-scores'!$C$2:$RO$15,14,FALSE)&lt;-3),"",'Total-corrected counts'!P532),"")</f>
        <v>23.796981037150999</v>
      </c>
      <c r="Q532">
        <f t="shared" si="32"/>
        <v>1</v>
      </c>
      <c r="R532">
        <f>SUMIFS(Tabel132[Cluster],Tabel132[ID],'Total-corrected counts Z&lt;3'!A532)</f>
        <v>37</v>
      </c>
      <c r="S532">
        <f t="shared" si="33"/>
        <v>0.3606847270677741</v>
      </c>
      <c r="T532">
        <f t="shared" si="34"/>
        <v>33.212028666779638</v>
      </c>
      <c r="U532">
        <f t="shared" si="35"/>
        <v>23.282748439795228</v>
      </c>
    </row>
    <row r="533" spans="1:21" x14ac:dyDescent="0.25">
      <c r="A533">
        <v>541</v>
      </c>
      <c r="B533" t="s">
        <v>825</v>
      </c>
      <c r="C533">
        <v>28000</v>
      </c>
      <c r="D533">
        <v>315</v>
      </c>
      <c r="E533" s="14" t="str">
        <f>IFERROR(IF(OR(HLOOKUP($A533,'Z-scores'!$C$2:$RO$15,3,FALSE)&gt;3,HLOOKUP($A533,'Z-scores'!$C$2:$RO$15,3,FALSE)&lt;-3),"",'Total-corrected counts'!E533),"")</f>
        <v/>
      </c>
      <c r="F533" s="14" t="str">
        <f>IFERROR(IF(OR(HLOOKUP($A533,'Z-scores'!$C$2:$RO$15,4,FALSE)&gt;3,HLOOKUP($A533,'Z-scores'!$C$2:$RO$15,4,FALSE)&lt;-3),"",'Total-corrected counts'!F533),"")</f>
        <v/>
      </c>
      <c r="G533" s="14" t="str">
        <f>IFERROR(IF(OR(HLOOKUP($A533,'Z-scores'!$C$2:$RO$15,5,FALSE)&gt;3,HLOOKUP($A533,'Z-scores'!$C$2:$RO$15,5,FALSE)&lt;-3),"",'Total-corrected counts'!G533),"")</f>
        <v/>
      </c>
      <c r="H533" s="14" t="str">
        <f>IFERROR(IF(OR(HLOOKUP($A533,'Z-scores'!$C$2:$RO$15,6,FALSE)&gt;3,HLOOKUP($A533,'Z-scores'!$C$2:$RO$15,6,FALSE)&lt;-3),"",'Total-corrected counts'!H533),"")</f>
        <v/>
      </c>
      <c r="I533" s="14" t="str">
        <f>IFERROR(IF(OR(HLOOKUP($A533,'Z-scores'!$C$2:$RO$15,7,FALSE)&gt;3,HLOOKUP($A533,'Z-scores'!$C$2:$RO$15,7,FALSE)&lt;-3),"",'Total-corrected counts'!I533),"")</f>
        <v/>
      </c>
      <c r="J533" s="14" t="str">
        <f>IFERROR(IF(OR(HLOOKUP($A533,'Z-scores'!$C$2:$RO$15,8,FALSE)&gt;3,HLOOKUP($A533,'Z-scores'!$C$2:$RO$15,8,FALSE)&lt;-3),"",'Total-corrected counts'!J533),"")</f>
        <v/>
      </c>
      <c r="K533" s="14" t="str">
        <f>IFERROR(IF(OR(HLOOKUP($A533,'Z-scores'!$C$2:$RO$15,9,FALSE)&gt;3,HLOOKUP($A533,'Z-scores'!$C$2:$RO$15,9,FALSE)&lt;-3),"",'Total-corrected counts'!K533),"")</f>
        <v/>
      </c>
      <c r="L533" s="14" t="str">
        <f>IFERROR(IF(OR(HLOOKUP($A533,'Z-scores'!$C$2:$RO$15,10,FALSE)&gt;3,HLOOKUP($A533,'Z-scores'!$C$2:$RO$15,10,FALSE)&lt;-3),"",'Total-corrected counts'!L533),"")</f>
        <v/>
      </c>
      <c r="M533" s="14" t="str">
        <f>IFERROR(IF(OR(HLOOKUP($A533,'Z-scores'!$C$2:$RO$15,11,FALSE)&gt;3,HLOOKUP($A533,'Z-scores'!$C$2:$RO$15,11,FALSE)&lt;-3),"",'Total-corrected counts'!M533),"")</f>
        <v/>
      </c>
      <c r="N533" s="14" t="str">
        <f>IFERROR(IF(OR(HLOOKUP($A533,'Z-scores'!$C$2:$RO$15,12,FALSE)&gt;3,HLOOKUP($A533,'Z-scores'!$C$2:$RO$15,12,FALSE)&lt;-3),"",'Total-corrected counts'!N533),"")</f>
        <v/>
      </c>
      <c r="O533" s="14" t="str">
        <f>IFERROR(IF(OR(HLOOKUP($A533,'Z-scores'!$C$2:$RO$15,13,FALSE)&gt;3,HLOOKUP($A533,'Z-scores'!$C$2:$RO$15,13,FALSE)&lt;-3),"",'Total-corrected counts'!O533),"")</f>
        <v/>
      </c>
      <c r="P533" s="14" t="str">
        <f>IFERROR(IF(OR(HLOOKUP($A533,'Z-scores'!$C$2:$RO$15,14,FALSE)&gt;3,HLOOKUP($A533,'Z-scores'!$C$2:$RO$15,14,FALSE)&lt;-3),"",'Total-corrected counts'!P533),"")</f>
        <v/>
      </c>
      <c r="Q533">
        <f t="shared" si="32"/>
        <v>1</v>
      </c>
      <c r="R533">
        <f>SUMIFS(Tabel132[Cluster],Tabel132[ID],'Total-corrected counts Z&lt;3'!A533)</f>
        <v>36</v>
      </c>
      <c r="S533" t="str">
        <f t="shared" si="33"/>
        <v/>
      </c>
      <c r="T533" t="str">
        <f t="shared" si="34"/>
        <v/>
      </c>
      <c r="U533" t="str">
        <f t="shared" si="35"/>
        <v/>
      </c>
    </row>
    <row r="534" spans="1:21" x14ac:dyDescent="0.25">
      <c r="A534">
        <v>542</v>
      </c>
      <c r="B534" t="s">
        <v>216</v>
      </c>
      <c r="C534">
        <v>26700</v>
      </c>
      <c r="D534">
        <v>886</v>
      </c>
      <c r="E534" s="14">
        <f>IFERROR(IF(OR(HLOOKUP($A534,'Z-scores'!$C$2:$RO$15,3,FALSE)&gt;3,HLOOKUP($A534,'Z-scores'!$C$2:$RO$15,3,FALSE)&lt;-3),"",'Total-corrected counts'!E534),"")</f>
        <v>1.7430631895267468</v>
      </c>
      <c r="F534" s="14">
        <f>IFERROR(IF(OR(HLOOKUP($A534,'Z-scores'!$C$2:$RO$15,4,FALSE)&gt;3,HLOOKUP($A534,'Z-scores'!$C$2:$RO$15,4,FALSE)&lt;-3),"",'Total-corrected counts'!F534),"")</f>
        <v>0.29297324596220087</v>
      </c>
      <c r="G534" s="14">
        <f>IFERROR(IF(OR(HLOOKUP($A534,'Z-scores'!$C$2:$RO$15,5,FALSE)&gt;3,HLOOKUP($A534,'Z-scores'!$C$2:$RO$15,5,FALSE)&lt;-3),"",'Total-corrected counts'!G534),"")</f>
        <v>0.30357413905481295</v>
      </c>
      <c r="H534" s="14">
        <f>IFERROR(IF(OR(HLOOKUP($A534,'Z-scores'!$C$2:$RO$15,6,FALSE)&gt;3,HLOOKUP($A534,'Z-scores'!$C$2:$RO$15,6,FALSE)&lt;-3),"",'Total-corrected counts'!H534),"")</f>
        <v>0.50357192723843436</v>
      </c>
      <c r="I534" s="14">
        <f>IFERROR(IF(OR(HLOOKUP($A534,'Z-scores'!$C$2:$RO$15,7,FALSE)&gt;3,HLOOKUP($A534,'Z-scores'!$C$2:$RO$15,7,FALSE)&lt;-3),"",'Total-corrected counts'!I534),"")</f>
        <v>1.9108366629148519</v>
      </c>
      <c r="J534" s="14">
        <f>IFERROR(IF(OR(HLOOKUP($A534,'Z-scores'!$C$2:$RO$15,8,FALSE)&gt;3,HLOOKUP($A534,'Z-scores'!$C$2:$RO$15,8,FALSE)&lt;-3),"",'Total-corrected counts'!J534),"")</f>
        <v>3.6497301806616438</v>
      </c>
      <c r="K534" s="14">
        <f>IFERROR(IF(OR(HLOOKUP($A534,'Z-scores'!$C$2:$RO$15,9,FALSE)&gt;3,HLOOKUP($A534,'Z-scores'!$C$2:$RO$15,9,FALSE)&lt;-3),"",'Total-corrected counts'!K534),"")</f>
        <v>3.1641948748518547</v>
      </c>
      <c r="L534" s="14">
        <f>IFERROR(IF(OR(HLOOKUP($A534,'Z-scores'!$C$2:$RO$15,10,FALSE)&gt;3,HLOOKUP($A534,'Z-scores'!$C$2:$RO$15,10,FALSE)&lt;-3),"",'Total-corrected counts'!L534),"")</f>
        <v>1.9147628213526287</v>
      </c>
      <c r="M534" s="14">
        <f>IFERROR(IF(OR(HLOOKUP($A534,'Z-scores'!$C$2:$RO$15,11,FALSE)&gt;3,HLOOKUP($A534,'Z-scores'!$C$2:$RO$15,11,FALSE)&lt;-3),"",'Total-corrected counts'!M534),"")</f>
        <v>0.18399677801197617</v>
      </c>
      <c r="N534" s="14">
        <f>IFERROR(IF(OR(HLOOKUP($A534,'Z-scores'!$C$2:$RO$15,12,FALSE)&gt;3,HLOOKUP($A534,'Z-scores'!$C$2:$RO$15,12,FALSE)&lt;-3),"",'Total-corrected counts'!N534),"")</f>
        <v>1.0757370079143509</v>
      </c>
      <c r="O534" s="14">
        <f>IFERROR(IF(OR(HLOOKUP($A534,'Z-scores'!$C$2:$RO$15,13,FALSE)&gt;3,HLOOKUP($A534,'Z-scores'!$C$2:$RO$15,13,FALSE)&lt;-3),"",'Total-corrected counts'!O534),"")</f>
        <v>5.3931108870494997</v>
      </c>
      <c r="P534" s="14">
        <f>IFERROR(IF(OR(HLOOKUP($A534,'Z-scores'!$C$2:$RO$15,14,FALSE)&gt;3,HLOOKUP($A534,'Z-scores'!$C$2:$RO$15,14,FALSE)&lt;-3),"",'Total-corrected counts'!P534),"")</f>
        <v>2.6066398225297531</v>
      </c>
      <c r="Q534">
        <f t="shared" si="32"/>
        <v>1</v>
      </c>
      <c r="R534">
        <f>SUMIFS(Tabel132[Cluster],Tabel132[ID],'Total-corrected counts Z&lt;3'!A534)</f>
        <v>35</v>
      </c>
      <c r="S534">
        <f t="shared" si="33"/>
        <v>0.55925751003570889</v>
      </c>
      <c r="T534">
        <f t="shared" si="34"/>
        <v>1.652563460030078</v>
      </c>
      <c r="U534">
        <f t="shared" si="35"/>
        <v>2.234849463371642</v>
      </c>
    </row>
    <row r="535" spans="1:21" x14ac:dyDescent="0.25">
      <c r="A535">
        <v>543</v>
      </c>
      <c r="B535" t="s">
        <v>826</v>
      </c>
      <c r="C535">
        <v>42900</v>
      </c>
      <c r="D535">
        <v>926</v>
      </c>
      <c r="E535" s="14" t="str">
        <f>IFERROR(IF(OR(HLOOKUP($A535,'Z-scores'!$C$2:$RO$15,3,FALSE)&gt;3,HLOOKUP($A535,'Z-scores'!$C$2:$RO$15,3,FALSE)&lt;-3),"",'Total-corrected counts'!E535),"")</f>
        <v/>
      </c>
      <c r="F535" s="14" t="str">
        <f>IFERROR(IF(OR(HLOOKUP($A535,'Z-scores'!$C$2:$RO$15,4,FALSE)&gt;3,HLOOKUP($A535,'Z-scores'!$C$2:$RO$15,4,FALSE)&lt;-3),"",'Total-corrected counts'!F535),"")</f>
        <v/>
      </c>
      <c r="G535" s="14" t="str">
        <f>IFERROR(IF(OR(HLOOKUP($A535,'Z-scores'!$C$2:$RO$15,5,FALSE)&gt;3,HLOOKUP($A535,'Z-scores'!$C$2:$RO$15,5,FALSE)&lt;-3),"",'Total-corrected counts'!G535),"")</f>
        <v/>
      </c>
      <c r="H535" s="14" t="str">
        <f>IFERROR(IF(OR(HLOOKUP($A535,'Z-scores'!$C$2:$RO$15,6,FALSE)&gt;3,HLOOKUP($A535,'Z-scores'!$C$2:$RO$15,6,FALSE)&lt;-3),"",'Total-corrected counts'!H535),"")</f>
        <v/>
      </c>
      <c r="I535" s="14" t="str">
        <f>IFERROR(IF(OR(HLOOKUP($A535,'Z-scores'!$C$2:$RO$15,7,FALSE)&gt;3,HLOOKUP($A535,'Z-scores'!$C$2:$RO$15,7,FALSE)&lt;-3),"",'Total-corrected counts'!I535),"")</f>
        <v/>
      </c>
      <c r="J535" s="14" t="str">
        <f>IFERROR(IF(OR(HLOOKUP($A535,'Z-scores'!$C$2:$RO$15,8,FALSE)&gt;3,HLOOKUP($A535,'Z-scores'!$C$2:$RO$15,8,FALSE)&lt;-3),"",'Total-corrected counts'!J535),"")</f>
        <v/>
      </c>
      <c r="K535" s="14" t="str">
        <f>IFERROR(IF(OR(HLOOKUP($A535,'Z-scores'!$C$2:$RO$15,9,FALSE)&gt;3,HLOOKUP($A535,'Z-scores'!$C$2:$RO$15,9,FALSE)&lt;-3),"",'Total-corrected counts'!K535),"")</f>
        <v/>
      </c>
      <c r="L535" s="14" t="str">
        <f>IFERROR(IF(OR(HLOOKUP($A535,'Z-scores'!$C$2:$RO$15,10,FALSE)&gt;3,HLOOKUP($A535,'Z-scores'!$C$2:$RO$15,10,FALSE)&lt;-3),"",'Total-corrected counts'!L535),"")</f>
        <v/>
      </c>
      <c r="M535" s="14" t="str">
        <f>IFERROR(IF(OR(HLOOKUP($A535,'Z-scores'!$C$2:$RO$15,11,FALSE)&gt;3,HLOOKUP($A535,'Z-scores'!$C$2:$RO$15,11,FALSE)&lt;-3),"",'Total-corrected counts'!M535),"")</f>
        <v/>
      </c>
      <c r="N535" s="14" t="str">
        <f>IFERROR(IF(OR(HLOOKUP($A535,'Z-scores'!$C$2:$RO$15,12,FALSE)&gt;3,HLOOKUP($A535,'Z-scores'!$C$2:$RO$15,12,FALSE)&lt;-3),"",'Total-corrected counts'!N535),"")</f>
        <v/>
      </c>
      <c r="O535" s="14" t="str">
        <f>IFERROR(IF(OR(HLOOKUP($A535,'Z-scores'!$C$2:$RO$15,13,FALSE)&gt;3,HLOOKUP($A535,'Z-scores'!$C$2:$RO$15,13,FALSE)&lt;-3),"",'Total-corrected counts'!O535),"")</f>
        <v/>
      </c>
      <c r="P535" s="14" t="str">
        <f>IFERROR(IF(OR(HLOOKUP($A535,'Z-scores'!$C$2:$RO$15,14,FALSE)&gt;3,HLOOKUP($A535,'Z-scores'!$C$2:$RO$15,14,FALSE)&lt;-3),"",'Total-corrected counts'!P535),"")</f>
        <v/>
      </c>
      <c r="Q535">
        <f t="shared" si="32"/>
        <v>1</v>
      </c>
      <c r="R535">
        <f>SUMIFS(Tabel132[Cluster],Tabel132[ID],'Total-corrected counts Z&lt;3'!A535)</f>
        <v>55</v>
      </c>
      <c r="S535" t="str">
        <f t="shared" si="33"/>
        <v/>
      </c>
      <c r="T535" t="str">
        <f t="shared" si="34"/>
        <v/>
      </c>
      <c r="U535" t="str">
        <f t="shared" si="35"/>
        <v/>
      </c>
    </row>
    <row r="536" spans="1:21" x14ac:dyDescent="0.25">
      <c r="A536">
        <v>544</v>
      </c>
      <c r="B536" t="s">
        <v>827</v>
      </c>
      <c r="C536">
        <v>50400</v>
      </c>
      <c r="D536">
        <v>536</v>
      </c>
      <c r="E536" s="14" t="str">
        <f>IFERROR(IF(OR(HLOOKUP($A536,'Z-scores'!$C$2:$RO$15,3,FALSE)&gt;3,HLOOKUP($A536,'Z-scores'!$C$2:$RO$15,3,FALSE)&lt;-3),"",'Total-corrected counts'!E536),"")</f>
        <v/>
      </c>
      <c r="F536" s="14" t="str">
        <f>IFERROR(IF(OR(HLOOKUP($A536,'Z-scores'!$C$2:$RO$15,4,FALSE)&gt;3,HLOOKUP($A536,'Z-scores'!$C$2:$RO$15,4,FALSE)&lt;-3),"",'Total-corrected counts'!F536),"")</f>
        <v/>
      </c>
      <c r="G536" s="14" t="str">
        <f>IFERROR(IF(OR(HLOOKUP($A536,'Z-scores'!$C$2:$RO$15,5,FALSE)&gt;3,HLOOKUP($A536,'Z-scores'!$C$2:$RO$15,5,FALSE)&lt;-3),"",'Total-corrected counts'!G536),"")</f>
        <v/>
      </c>
      <c r="H536" s="14" t="str">
        <f>IFERROR(IF(OR(HLOOKUP($A536,'Z-scores'!$C$2:$RO$15,6,FALSE)&gt;3,HLOOKUP($A536,'Z-scores'!$C$2:$RO$15,6,FALSE)&lt;-3),"",'Total-corrected counts'!H536),"")</f>
        <v/>
      </c>
      <c r="I536" s="14" t="str">
        <f>IFERROR(IF(OR(HLOOKUP($A536,'Z-scores'!$C$2:$RO$15,7,FALSE)&gt;3,HLOOKUP($A536,'Z-scores'!$C$2:$RO$15,7,FALSE)&lt;-3),"",'Total-corrected counts'!I536),"")</f>
        <v/>
      </c>
      <c r="J536" s="14" t="str">
        <f>IFERROR(IF(OR(HLOOKUP($A536,'Z-scores'!$C$2:$RO$15,8,FALSE)&gt;3,HLOOKUP($A536,'Z-scores'!$C$2:$RO$15,8,FALSE)&lt;-3),"",'Total-corrected counts'!J536),"")</f>
        <v/>
      </c>
      <c r="K536" s="14" t="str">
        <f>IFERROR(IF(OR(HLOOKUP($A536,'Z-scores'!$C$2:$RO$15,9,FALSE)&gt;3,HLOOKUP($A536,'Z-scores'!$C$2:$RO$15,9,FALSE)&lt;-3),"",'Total-corrected counts'!K536),"")</f>
        <v/>
      </c>
      <c r="L536" s="14" t="str">
        <f>IFERROR(IF(OR(HLOOKUP($A536,'Z-scores'!$C$2:$RO$15,10,FALSE)&gt;3,HLOOKUP($A536,'Z-scores'!$C$2:$RO$15,10,FALSE)&lt;-3),"",'Total-corrected counts'!L536),"")</f>
        <v/>
      </c>
      <c r="M536" s="14" t="str">
        <f>IFERROR(IF(OR(HLOOKUP($A536,'Z-scores'!$C$2:$RO$15,11,FALSE)&gt;3,HLOOKUP($A536,'Z-scores'!$C$2:$RO$15,11,FALSE)&lt;-3),"",'Total-corrected counts'!M536),"")</f>
        <v/>
      </c>
      <c r="N536" s="14" t="str">
        <f>IFERROR(IF(OR(HLOOKUP($A536,'Z-scores'!$C$2:$RO$15,12,FALSE)&gt;3,HLOOKUP($A536,'Z-scores'!$C$2:$RO$15,12,FALSE)&lt;-3),"",'Total-corrected counts'!N536),"")</f>
        <v/>
      </c>
      <c r="O536" s="14" t="str">
        <f>IFERROR(IF(OR(HLOOKUP($A536,'Z-scores'!$C$2:$RO$15,13,FALSE)&gt;3,HLOOKUP($A536,'Z-scores'!$C$2:$RO$15,13,FALSE)&lt;-3),"",'Total-corrected counts'!O536),"")</f>
        <v/>
      </c>
      <c r="P536" s="14" t="str">
        <f>IFERROR(IF(OR(HLOOKUP($A536,'Z-scores'!$C$2:$RO$15,14,FALSE)&gt;3,HLOOKUP($A536,'Z-scores'!$C$2:$RO$15,14,FALSE)&lt;-3),"",'Total-corrected counts'!P536),"")</f>
        <v/>
      </c>
      <c r="Q536">
        <f t="shared" si="32"/>
        <v>1</v>
      </c>
      <c r="R536">
        <f>SUMIFS(Tabel132[Cluster],Tabel132[ID],'Total-corrected counts Z&lt;3'!A536)</f>
        <v>66</v>
      </c>
      <c r="S536" t="str">
        <f t="shared" si="33"/>
        <v/>
      </c>
      <c r="T536" t="str">
        <f t="shared" si="34"/>
        <v/>
      </c>
      <c r="U536" t="str">
        <f t="shared" si="35"/>
        <v/>
      </c>
    </row>
    <row r="537" spans="1:21" x14ac:dyDescent="0.25">
      <c r="A537">
        <v>545</v>
      </c>
      <c r="B537" t="s">
        <v>217</v>
      </c>
      <c r="C537">
        <v>26200</v>
      </c>
      <c r="D537">
        <v>879</v>
      </c>
      <c r="E537" s="14">
        <f>IFERROR(IF(OR(HLOOKUP($A537,'Z-scores'!$C$2:$RO$15,3,FALSE)&gt;3,HLOOKUP($A537,'Z-scores'!$C$2:$RO$15,3,FALSE)&lt;-3),"",'Total-corrected counts'!E537),"")</f>
        <v>0.10458379137160481</v>
      </c>
      <c r="F537" s="14">
        <f>IFERROR(IF(OR(HLOOKUP($A537,'Z-scores'!$C$2:$RO$15,4,FALSE)&gt;3,HLOOKUP($A537,'Z-scores'!$C$2:$RO$15,4,FALSE)&lt;-3),"",'Total-corrected counts'!F537),"")</f>
        <v>1.3951106950580994E-2</v>
      </c>
      <c r="G537" s="14">
        <f>IFERROR(IF(OR(HLOOKUP($A537,'Z-scores'!$C$2:$RO$15,5,FALSE)&gt;3,HLOOKUP($A537,'Z-scores'!$C$2:$RO$15,5,FALSE)&lt;-3),"",'Total-corrected counts'!G537),"")</f>
        <v>1.7857302297341941E-2</v>
      </c>
      <c r="H537" s="14">
        <f>IFERROR(IF(OR(HLOOKUP($A537,'Z-scores'!$C$2:$RO$15,6,FALSE)&gt;3,HLOOKUP($A537,'Z-scores'!$C$2:$RO$15,6,FALSE)&lt;-3),"",'Total-corrected counts'!H537),"")</f>
        <v>3.0519510741723301E-2</v>
      </c>
      <c r="I537" s="14">
        <f>IFERROR(IF(OR(HLOOKUP($A537,'Z-scores'!$C$2:$RO$15,7,FALSE)&gt;3,HLOOKUP($A537,'Z-scores'!$C$2:$RO$15,7,FALSE)&lt;-3),"",'Total-corrected counts'!I537),"")</f>
        <v>7.3967870822510398E-2</v>
      </c>
      <c r="J537" s="14">
        <f>IFERROR(IF(OR(HLOOKUP($A537,'Z-scores'!$C$2:$RO$15,8,FALSE)&gt;3,HLOOKUP($A537,'Z-scores'!$C$2:$RO$15,8,FALSE)&lt;-3),"",'Total-corrected counts'!J537),"")</f>
        <v>4.3449168817400519E-2</v>
      </c>
      <c r="K537" s="14">
        <f>IFERROR(IF(OR(HLOOKUP($A537,'Z-scores'!$C$2:$RO$15,9,FALSE)&gt;3,HLOOKUP($A537,'Z-scores'!$C$2:$RO$15,9,FALSE)&lt;-3),"",'Total-corrected counts'!K537),"")</f>
        <v>0.14125869977017208</v>
      </c>
      <c r="L537" s="14">
        <f>IFERROR(IF(OR(HLOOKUP($A537,'Z-scores'!$C$2:$RO$15,10,FALSE)&gt;3,HLOOKUP($A537,'Z-scores'!$C$2:$RO$15,10,FALSE)&lt;-3),"",'Total-corrected counts'!L537),"")</f>
        <v>0</v>
      </c>
      <c r="M537" s="14">
        <f>IFERROR(IF(OR(HLOOKUP($A537,'Z-scores'!$C$2:$RO$15,11,FALSE)&gt;3,HLOOKUP($A537,'Z-scores'!$C$2:$RO$15,11,FALSE)&lt;-3),"",'Total-corrected counts'!M537),"")</f>
        <v>0</v>
      </c>
      <c r="N537" s="14">
        <f>IFERROR(IF(OR(HLOOKUP($A537,'Z-scores'!$C$2:$RO$15,12,FALSE)&gt;3,HLOOKUP($A537,'Z-scores'!$C$2:$RO$15,12,FALSE)&lt;-3),"",'Total-corrected counts'!N537),"")</f>
        <v>0.10245114361089055</v>
      </c>
      <c r="O537" s="14" t="str">
        <f>IFERROR(IF(OR(HLOOKUP($A537,'Z-scores'!$C$2:$RO$15,13,FALSE)&gt;3,HLOOKUP($A537,'Z-scores'!$C$2:$RO$15,13,FALSE)&lt;-3),"",'Total-corrected counts'!O537),"")</f>
        <v/>
      </c>
      <c r="P537" s="14">
        <f>IFERROR(IF(OR(HLOOKUP($A537,'Z-scores'!$C$2:$RO$15,14,FALSE)&gt;3,HLOOKUP($A537,'Z-scores'!$C$2:$RO$15,14,FALSE)&lt;-3),"",'Total-corrected counts'!P537),"")</f>
        <v>0.21873900608641283</v>
      </c>
      <c r="Q537">
        <f t="shared" si="32"/>
        <v>1</v>
      </c>
      <c r="R537">
        <f>SUMIFS(Tabel132[Cluster],Tabel132[ID],'Total-corrected counts Z&lt;3'!A537)</f>
        <v>34</v>
      </c>
      <c r="S537">
        <f t="shared" si="33"/>
        <v>0.67492508321210543</v>
      </c>
      <c r="T537">
        <f t="shared" si="34"/>
        <v>6.0798207253047722E-2</v>
      </c>
      <c r="U537">
        <f t="shared" si="35"/>
        <v>8.0297537424325854E-2</v>
      </c>
    </row>
    <row r="538" spans="1:21" x14ac:dyDescent="0.25">
      <c r="A538">
        <v>546</v>
      </c>
      <c r="B538" t="s">
        <v>828</v>
      </c>
      <c r="C538">
        <v>53500</v>
      </c>
      <c r="D538">
        <v>359</v>
      </c>
      <c r="E538" s="14" t="str">
        <f>IFERROR(IF(OR(HLOOKUP($A538,'Z-scores'!$C$2:$RO$15,3,FALSE)&gt;3,HLOOKUP($A538,'Z-scores'!$C$2:$RO$15,3,FALSE)&lt;-3),"",'Total-corrected counts'!E538),"")</f>
        <v/>
      </c>
      <c r="F538" s="14" t="str">
        <f>IFERROR(IF(OR(HLOOKUP($A538,'Z-scores'!$C$2:$RO$15,4,FALSE)&gt;3,HLOOKUP($A538,'Z-scores'!$C$2:$RO$15,4,FALSE)&lt;-3),"",'Total-corrected counts'!F538),"")</f>
        <v/>
      </c>
      <c r="G538" s="14" t="str">
        <f>IFERROR(IF(OR(HLOOKUP($A538,'Z-scores'!$C$2:$RO$15,5,FALSE)&gt;3,HLOOKUP($A538,'Z-scores'!$C$2:$RO$15,5,FALSE)&lt;-3),"",'Total-corrected counts'!G538),"")</f>
        <v/>
      </c>
      <c r="H538" s="14" t="str">
        <f>IFERROR(IF(OR(HLOOKUP($A538,'Z-scores'!$C$2:$RO$15,6,FALSE)&gt;3,HLOOKUP($A538,'Z-scores'!$C$2:$RO$15,6,FALSE)&lt;-3),"",'Total-corrected counts'!H538),"")</f>
        <v/>
      </c>
      <c r="I538" s="14" t="str">
        <f>IFERROR(IF(OR(HLOOKUP($A538,'Z-scores'!$C$2:$RO$15,7,FALSE)&gt;3,HLOOKUP($A538,'Z-scores'!$C$2:$RO$15,7,FALSE)&lt;-3),"",'Total-corrected counts'!I538),"")</f>
        <v/>
      </c>
      <c r="J538" s="14" t="str">
        <f>IFERROR(IF(OR(HLOOKUP($A538,'Z-scores'!$C$2:$RO$15,8,FALSE)&gt;3,HLOOKUP($A538,'Z-scores'!$C$2:$RO$15,8,FALSE)&lt;-3),"",'Total-corrected counts'!J538),"")</f>
        <v/>
      </c>
      <c r="K538" s="14" t="str">
        <f>IFERROR(IF(OR(HLOOKUP($A538,'Z-scores'!$C$2:$RO$15,9,FALSE)&gt;3,HLOOKUP($A538,'Z-scores'!$C$2:$RO$15,9,FALSE)&lt;-3),"",'Total-corrected counts'!K538),"")</f>
        <v/>
      </c>
      <c r="L538" s="14" t="str">
        <f>IFERROR(IF(OR(HLOOKUP($A538,'Z-scores'!$C$2:$RO$15,10,FALSE)&gt;3,HLOOKUP($A538,'Z-scores'!$C$2:$RO$15,10,FALSE)&lt;-3),"",'Total-corrected counts'!L538),"")</f>
        <v/>
      </c>
      <c r="M538" s="14" t="str">
        <f>IFERROR(IF(OR(HLOOKUP($A538,'Z-scores'!$C$2:$RO$15,11,FALSE)&gt;3,HLOOKUP($A538,'Z-scores'!$C$2:$RO$15,11,FALSE)&lt;-3),"",'Total-corrected counts'!M538),"")</f>
        <v/>
      </c>
      <c r="N538" s="14" t="str">
        <f>IFERROR(IF(OR(HLOOKUP($A538,'Z-scores'!$C$2:$RO$15,12,FALSE)&gt;3,HLOOKUP($A538,'Z-scores'!$C$2:$RO$15,12,FALSE)&lt;-3),"",'Total-corrected counts'!N538),"")</f>
        <v/>
      </c>
      <c r="O538" s="14" t="str">
        <f>IFERROR(IF(OR(HLOOKUP($A538,'Z-scores'!$C$2:$RO$15,13,FALSE)&gt;3,HLOOKUP($A538,'Z-scores'!$C$2:$RO$15,13,FALSE)&lt;-3),"",'Total-corrected counts'!O538),"")</f>
        <v/>
      </c>
      <c r="P538" s="14" t="str">
        <f>IFERROR(IF(OR(HLOOKUP($A538,'Z-scores'!$C$2:$RO$15,14,FALSE)&gt;3,HLOOKUP($A538,'Z-scores'!$C$2:$RO$15,14,FALSE)&lt;-3),"",'Total-corrected counts'!P538),"")</f>
        <v/>
      </c>
      <c r="Q538">
        <f t="shared" si="32"/>
        <v>1</v>
      </c>
      <c r="R538">
        <f>SUMIFS(Tabel132[Cluster],Tabel132[ID],'Total-corrected counts Z&lt;3'!A538)</f>
        <v>75</v>
      </c>
      <c r="S538" t="str">
        <f t="shared" si="33"/>
        <v/>
      </c>
      <c r="T538" t="str">
        <f t="shared" si="34"/>
        <v/>
      </c>
      <c r="U538" t="str">
        <f t="shared" si="35"/>
        <v/>
      </c>
    </row>
    <row r="539" spans="1:21" x14ac:dyDescent="0.25">
      <c r="A539">
        <v>547</v>
      </c>
      <c r="B539" t="s">
        <v>829</v>
      </c>
      <c r="C539">
        <v>115600</v>
      </c>
      <c r="D539">
        <v>70</v>
      </c>
      <c r="E539" s="14" t="str">
        <f>IFERROR(IF(OR(HLOOKUP($A539,'Z-scores'!$C$2:$RO$15,3,FALSE)&gt;3,HLOOKUP($A539,'Z-scores'!$C$2:$RO$15,3,FALSE)&lt;-3),"",'Total-corrected counts'!E539),"")</f>
        <v/>
      </c>
      <c r="F539" s="14" t="str">
        <f>IFERROR(IF(OR(HLOOKUP($A539,'Z-scores'!$C$2:$RO$15,4,FALSE)&gt;3,HLOOKUP($A539,'Z-scores'!$C$2:$RO$15,4,FALSE)&lt;-3),"",'Total-corrected counts'!F539),"")</f>
        <v/>
      </c>
      <c r="G539" s="14" t="str">
        <f>IFERROR(IF(OR(HLOOKUP($A539,'Z-scores'!$C$2:$RO$15,5,FALSE)&gt;3,HLOOKUP($A539,'Z-scores'!$C$2:$RO$15,5,FALSE)&lt;-3),"",'Total-corrected counts'!G539),"")</f>
        <v/>
      </c>
      <c r="H539" s="14" t="str">
        <f>IFERROR(IF(OR(HLOOKUP($A539,'Z-scores'!$C$2:$RO$15,6,FALSE)&gt;3,HLOOKUP($A539,'Z-scores'!$C$2:$RO$15,6,FALSE)&lt;-3),"",'Total-corrected counts'!H539),"")</f>
        <v/>
      </c>
      <c r="I539" s="14" t="str">
        <f>IFERROR(IF(OR(HLOOKUP($A539,'Z-scores'!$C$2:$RO$15,7,FALSE)&gt;3,HLOOKUP($A539,'Z-scores'!$C$2:$RO$15,7,FALSE)&lt;-3),"",'Total-corrected counts'!I539),"")</f>
        <v/>
      </c>
      <c r="J539" s="14" t="str">
        <f>IFERROR(IF(OR(HLOOKUP($A539,'Z-scores'!$C$2:$RO$15,8,FALSE)&gt;3,HLOOKUP($A539,'Z-scores'!$C$2:$RO$15,8,FALSE)&lt;-3),"",'Total-corrected counts'!J539),"")</f>
        <v/>
      </c>
      <c r="K539" s="14" t="str">
        <f>IFERROR(IF(OR(HLOOKUP($A539,'Z-scores'!$C$2:$RO$15,9,FALSE)&gt;3,HLOOKUP($A539,'Z-scores'!$C$2:$RO$15,9,FALSE)&lt;-3),"",'Total-corrected counts'!K539),"")</f>
        <v/>
      </c>
      <c r="L539" s="14" t="str">
        <f>IFERROR(IF(OR(HLOOKUP($A539,'Z-scores'!$C$2:$RO$15,10,FALSE)&gt;3,HLOOKUP($A539,'Z-scores'!$C$2:$RO$15,10,FALSE)&lt;-3),"",'Total-corrected counts'!L539),"")</f>
        <v/>
      </c>
      <c r="M539" s="14" t="str">
        <f>IFERROR(IF(OR(HLOOKUP($A539,'Z-scores'!$C$2:$RO$15,11,FALSE)&gt;3,HLOOKUP($A539,'Z-scores'!$C$2:$RO$15,11,FALSE)&lt;-3),"",'Total-corrected counts'!M539),"")</f>
        <v/>
      </c>
      <c r="N539" s="14" t="str">
        <f>IFERROR(IF(OR(HLOOKUP($A539,'Z-scores'!$C$2:$RO$15,12,FALSE)&gt;3,HLOOKUP($A539,'Z-scores'!$C$2:$RO$15,12,FALSE)&lt;-3),"",'Total-corrected counts'!N539),"")</f>
        <v/>
      </c>
      <c r="O539" s="14" t="str">
        <f>IFERROR(IF(OR(HLOOKUP($A539,'Z-scores'!$C$2:$RO$15,13,FALSE)&gt;3,HLOOKUP($A539,'Z-scores'!$C$2:$RO$15,13,FALSE)&lt;-3),"",'Total-corrected counts'!O539),"")</f>
        <v/>
      </c>
      <c r="P539" s="14" t="str">
        <f>IFERROR(IF(OR(HLOOKUP($A539,'Z-scores'!$C$2:$RO$15,14,FALSE)&gt;3,HLOOKUP($A539,'Z-scores'!$C$2:$RO$15,14,FALSE)&lt;-3),"",'Total-corrected counts'!P539),"")</f>
        <v/>
      </c>
      <c r="Q539">
        <f t="shared" si="32"/>
        <v>1</v>
      </c>
      <c r="R539">
        <f>SUMIFS(Tabel132[Cluster],Tabel132[ID],'Total-corrected counts Z&lt;3'!A539)</f>
        <v>0</v>
      </c>
      <c r="S539" t="str">
        <f t="shared" si="33"/>
        <v/>
      </c>
      <c r="T539" t="str">
        <f t="shared" si="34"/>
        <v/>
      </c>
      <c r="U539" t="str">
        <f t="shared" si="35"/>
        <v/>
      </c>
    </row>
    <row r="540" spans="1:21" x14ac:dyDescent="0.25">
      <c r="A540">
        <v>548</v>
      </c>
      <c r="B540" t="s">
        <v>830</v>
      </c>
      <c r="C540">
        <v>80500</v>
      </c>
      <c r="D540">
        <v>128</v>
      </c>
      <c r="E540" s="14" t="str">
        <f>IFERROR(IF(OR(HLOOKUP($A540,'Z-scores'!$C$2:$RO$15,3,FALSE)&gt;3,HLOOKUP($A540,'Z-scores'!$C$2:$RO$15,3,FALSE)&lt;-3),"",'Total-corrected counts'!E540),"")</f>
        <v/>
      </c>
      <c r="F540" s="14" t="str">
        <f>IFERROR(IF(OR(HLOOKUP($A540,'Z-scores'!$C$2:$RO$15,4,FALSE)&gt;3,HLOOKUP($A540,'Z-scores'!$C$2:$RO$15,4,FALSE)&lt;-3),"",'Total-corrected counts'!F540),"")</f>
        <v/>
      </c>
      <c r="G540" s="14" t="str">
        <f>IFERROR(IF(OR(HLOOKUP($A540,'Z-scores'!$C$2:$RO$15,5,FALSE)&gt;3,HLOOKUP($A540,'Z-scores'!$C$2:$RO$15,5,FALSE)&lt;-3),"",'Total-corrected counts'!G540),"")</f>
        <v/>
      </c>
      <c r="H540" s="14" t="str">
        <f>IFERROR(IF(OR(HLOOKUP($A540,'Z-scores'!$C$2:$RO$15,6,FALSE)&gt;3,HLOOKUP($A540,'Z-scores'!$C$2:$RO$15,6,FALSE)&lt;-3),"",'Total-corrected counts'!H540),"")</f>
        <v/>
      </c>
      <c r="I540" s="14" t="str">
        <f>IFERROR(IF(OR(HLOOKUP($A540,'Z-scores'!$C$2:$RO$15,7,FALSE)&gt;3,HLOOKUP($A540,'Z-scores'!$C$2:$RO$15,7,FALSE)&lt;-3),"",'Total-corrected counts'!I540),"")</f>
        <v/>
      </c>
      <c r="J540" s="14" t="str">
        <f>IFERROR(IF(OR(HLOOKUP($A540,'Z-scores'!$C$2:$RO$15,8,FALSE)&gt;3,HLOOKUP($A540,'Z-scores'!$C$2:$RO$15,8,FALSE)&lt;-3),"",'Total-corrected counts'!J540),"")</f>
        <v/>
      </c>
      <c r="K540" s="14" t="str">
        <f>IFERROR(IF(OR(HLOOKUP($A540,'Z-scores'!$C$2:$RO$15,9,FALSE)&gt;3,HLOOKUP($A540,'Z-scores'!$C$2:$RO$15,9,FALSE)&lt;-3),"",'Total-corrected counts'!K540),"")</f>
        <v/>
      </c>
      <c r="L540" s="14" t="str">
        <f>IFERROR(IF(OR(HLOOKUP($A540,'Z-scores'!$C$2:$RO$15,10,FALSE)&gt;3,HLOOKUP($A540,'Z-scores'!$C$2:$RO$15,10,FALSE)&lt;-3),"",'Total-corrected counts'!L540),"")</f>
        <v/>
      </c>
      <c r="M540" s="14" t="str">
        <f>IFERROR(IF(OR(HLOOKUP($A540,'Z-scores'!$C$2:$RO$15,11,FALSE)&gt;3,HLOOKUP($A540,'Z-scores'!$C$2:$RO$15,11,FALSE)&lt;-3),"",'Total-corrected counts'!M540),"")</f>
        <v/>
      </c>
      <c r="N540" s="14" t="str">
        <f>IFERROR(IF(OR(HLOOKUP($A540,'Z-scores'!$C$2:$RO$15,12,FALSE)&gt;3,HLOOKUP($A540,'Z-scores'!$C$2:$RO$15,12,FALSE)&lt;-3),"",'Total-corrected counts'!N540),"")</f>
        <v/>
      </c>
      <c r="O540" s="14" t="str">
        <f>IFERROR(IF(OR(HLOOKUP($A540,'Z-scores'!$C$2:$RO$15,13,FALSE)&gt;3,HLOOKUP($A540,'Z-scores'!$C$2:$RO$15,13,FALSE)&lt;-3),"",'Total-corrected counts'!O540),"")</f>
        <v/>
      </c>
      <c r="P540" s="14" t="str">
        <f>IFERROR(IF(OR(HLOOKUP($A540,'Z-scores'!$C$2:$RO$15,14,FALSE)&gt;3,HLOOKUP($A540,'Z-scores'!$C$2:$RO$15,14,FALSE)&lt;-3),"",'Total-corrected counts'!P540),"")</f>
        <v/>
      </c>
      <c r="Q540">
        <f t="shared" si="32"/>
        <v>1</v>
      </c>
      <c r="R540">
        <f>SUMIFS(Tabel132[Cluster],Tabel132[ID],'Total-corrected counts Z&lt;3'!A540)</f>
        <v>88</v>
      </c>
      <c r="S540" t="str">
        <f t="shared" si="33"/>
        <v/>
      </c>
      <c r="T540" t="str">
        <f t="shared" si="34"/>
        <v/>
      </c>
      <c r="U540" t="str">
        <f t="shared" si="35"/>
        <v/>
      </c>
    </row>
    <row r="541" spans="1:21" x14ac:dyDescent="0.25">
      <c r="A541">
        <v>549</v>
      </c>
      <c r="B541" t="s">
        <v>218</v>
      </c>
      <c r="C541">
        <v>63500</v>
      </c>
      <c r="D541">
        <v>1129</v>
      </c>
      <c r="E541" s="14">
        <f>IFERROR(IF(OR(HLOOKUP($A541,'Z-scores'!$C$2:$RO$15,3,FALSE)&gt;3,HLOOKUP($A541,'Z-scores'!$C$2:$RO$15,3,FALSE)&lt;-3),"",'Total-corrected counts'!E541),"")</f>
        <v>277.15866755601627</v>
      </c>
      <c r="F541" s="14">
        <f>IFERROR(IF(OR(HLOOKUP($A541,'Z-scores'!$C$2:$RO$15,4,FALSE)&gt;3,HLOOKUP($A541,'Z-scores'!$C$2:$RO$15,4,FALSE)&lt;-3),"",'Total-corrected counts'!F541),"")</f>
        <v>150.65800395932416</v>
      </c>
      <c r="G541" s="14">
        <f>IFERROR(IF(OR(HLOOKUP($A541,'Z-scores'!$C$2:$RO$15,5,FALSE)&gt;3,HLOOKUP($A541,'Z-scores'!$C$2:$RO$15,5,FALSE)&lt;-3),"",'Total-corrected counts'!G541),"")</f>
        <v>28.750256698720527</v>
      </c>
      <c r="H541" s="14">
        <f>IFERROR(IF(OR(HLOOKUP($A541,'Z-scores'!$C$2:$RO$15,6,FALSE)&gt;3,HLOOKUP($A541,'Z-scores'!$C$2:$RO$15,6,FALSE)&lt;-3),"",'Total-corrected counts'!H541),"")</f>
        <v>255.75350001564124</v>
      </c>
      <c r="I541" s="14">
        <f>IFERROR(IF(OR(HLOOKUP($A541,'Z-scores'!$C$2:$RO$15,7,FALSE)&gt;3,HLOOKUP($A541,'Z-scores'!$C$2:$RO$15,7,FALSE)&lt;-3),"",'Total-corrected counts'!I541),"")</f>
        <v>191.92196882747362</v>
      </c>
      <c r="J541" s="14">
        <f>IFERROR(IF(OR(HLOOKUP($A541,'Z-scores'!$C$2:$RO$15,8,FALSE)&gt;3,HLOOKUP($A541,'Z-scores'!$C$2:$RO$15,8,FALSE)&lt;-3),"",'Total-corrected counts'!J541),"")</f>
        <v>165.43271027225248</v>
      </c>
      <c r="K541" s="14">
        <f>IFERROR(IF(OR(HLOOKUP($A541,'Z-scores'!$C$2:$RO$15,9,FALSE)&gt;3,HLOOKUP($A541,'Z-scores'!$C$2:$RO$15,9,FALSE)&lt;-3),"",'Total-corrected counts'!K541),"")</f>
        <v>218.15993592505376</v>
      </c>
      <c r="L541" s="14">
        <f>IFERROR(IF(OR(HLOOKUP($A541,'Z-scores'!$C$2:$RO$15,10,FALSE)&gt;3,HLOOKUP($A541,'Z-scores'!$C$2:$RO$15,10,FALSE)&lt;-3),"",'Total-corrected counts'!L541),"")</f>
        <v>156.12371383365752</v>
      </c>
      <c r="M541" s="14">
        <f>IFERROR(IF(OR(HLOOKUP($A541,'Z-scores'!$C$2:$RO$15,11,FALSE)&gt;3,HLOOKUP($A541,'Z-scores'!$C$2:$RO$15,11,FALSE)&lt;-3),"",'Total-corrected counts'!M541),"")</f>
        <v>121.09032401832607</v>
      </c>
      <c r="N541" s="14">
        <f>IFERROR(IF(OR(HLOOKUP($A541,'Z-scores'!$C$2:$RO$15,12,FALSE)&gt;3,HLOOKUP($A541,'Z-scores'!$C$2:$RO$15,12,FALSE)&lt;-3),"",'Total-corrected counts'!N541),"")</f>
        <v>164.42554790017846</v>
      </c>
      <c r="O541" s="14">
        <f>IFERROR(IF(OR(HLOOKUP($A541,'Z-scores'!$C$2:$RO$15,13,FALSE)&gt;3,HLOOKUP($A541,'Z-scores'!$C$2:$RO$15,13,FALSE)&lt;-3),"",'Total-corrected counts'!O541),"")</f>
        <v>210.7440148193308</v>
      </c>
      <c r="P541" s="14">
        <f>IFERROR(IF(OR(HLOOKUP($A541,'Z-scores'!$C$2:$RO$15,14,FALSE)&gt;3,HLOOKUP($A541,'Z-scores'!$C$2:$RO$15,14,FALSE)&lt;-3),"",'Total-corrected counts'!P541),"")</f>
        <v>149.03417614687595</v>
      </c>
      <c r="Q541">
        <f t="shared" si="32"/>
        <v>1</v>
      </c>
      <c r="R541">
        <f>SUMIFS(Tabel132[Cluster],Tabel132[ID],'Total-corrected counts Z&lt;3'!A541)</f>
        <v>0</v>
      </c>
      <c r="S541">
        <f t="shared" si="33"/>
        <v>0.55920761257430596</v>
      </c>
      <c r="T541">
        <f t="shared" si="34"/>
        <v>183.97643475064029</v>
      </c>
      <c r="U541">
        <f t="shared" si="35"/>
        <v>160.28355534367375</v>
      </c>
    </row>
    <row r="542" spans="1:21" x14ac:dyDescent="0.25">
      <c r="A542">
        <v>550</v>
      </c>
      <c r="B542" t="s">
        <v>831</v>
      </c>
      <c r="C542">
        <v>43500</v>
      </c>
      <c r="D542">
        <v>926</v>
      </c>
      <c r="E542" s="14" t="str">
        <f>IFERROR(IF(OR(HLOOKUP($A542,'Z-scores'!$C$2:$RO$15,3,FALSE)&gt;3,HLOOKUP($A542,'Z-scores'!$C$2:$RO$15,3,FALSE)&lt;-3),"",'Total-corrected counts'!E542),"")</f>
        <v/>
      </c>
      <c r="F542" s="14" t="str">
        <f>IFERROR(IF(OR(HLOOKUP($A542,'Z-scores'!$C$2:$RO$15,4,FALSE)&gt;3,HLOOKUP($A542,'Z-scores'!$C$2:$RO$15,4,FALSE)&lt;-3),"",'Total-corrected counts'!F542),"")</f>
        <v/>
      </c>
      <c r="G542" s="14" t="str">
        <f>IFERROR(IF(OR(HLOOKUP($A542,'Z-scores'!$C$2:$RO$15,5,FALSE)&gt;3,HLOOKUP($A542,'Z-scores'!$C$2:$RO$15,5,FALSE)&lt;-3),"",'Total-corrected counts'!G542),"")</f>
        <v/>
      </c>
      <c r="H542" s="14" t="str">
        <f>IFERROR(IF(OR(HLOOKUP($A542,'Z-scores'!$C$2:$RO$15,6,FALSE)&gt;3,HLOOKUP($A542,'Z-scores'!$C$2:$RO$15,6,FALSE)&lt;-3),"",'Total-corrected counts'!H542),"")</f>
        <v/>
      </c>
      <c r="I542" s="14" t="str">
        <f>IFERROR(IF(OR(HLOOKUP($A542,'Z-scores'!$C$2:$RO$15,7,FALSE)&gt;3,HLOOKUP($A542,'Z-scores'!$C$2:$RO$15,7,FALSE)&lt;-3),"",'Total-corrected counts'!I542),"")</f>
        <v/>
      </c>
      <c r="J542" s="14" t="str">
        <f>IFERROR(IF(OR(HLOOKUP($A542,'Z-scores'!$C$2:$RO$15,8,FALSE)&gt;3,HLOOKUP($A542,'Z-scores'!$C$2:$RO$15,8,FALSE)&lt;-3),"",'Total-corrected counts'!J542),"")</f>
        <v/>
      </c>
      <c r="K542" s="14" t="str">
        <f>IFERROR(IF(OR(HLOOKUP($A542,'Z-scores'!$C$2:$RO$15,9,FALSE)&gt;3,HLOOKUP($A542,'Z-scores'!$C$2:$RO$15,9,FALSE)&lt;-3),"",'Total-corrected counts'!K542),"")</f>
        <v/>
      </c>
      <c r="L542" s="14" t="str">
        <f>IFERROR(IF(OR(HLOOKUP($A542,'Z-scores'!$C$2:$RO$15,10,FALSE)&gt;3,HLOOKUP($A542,'Z-scores'!$C$2:$RO$15,10,FALSE)&lt;-3),"",'Total-corrected counts'!L542),"")</f>
        <v/>
      </c>
      <c r="M542" s="14" t="str">
        <f>IFERROR(IF(OR(HLOOKUP($A542,'Z-scores'!$C$2:$RO$15,11,FALSE)&gt;3,HLOOKUP($A542,'Z-scores'!$C$2:$RO$15,11,FALSE)&lt;-3),"",'Total-corrected counts'!M542),"")</f>
        <v/>
      </c>
      <c r="N542" s="14" t="str">
        <f>IFERROR(IF(OR(HLOOKUP($A542,'Z-scores'!$C$2:$RO$15,12,FALSE)&gt;3,HLOOKUP($A542,'Z-scores'!$C$2:$RO$15,12,FALSE)&lt;-3),"",'Total-corrected counts'!N542),"")</f>
        <v/>
      </c>
      <c r="O542" s="14" t="str">
        <f>IFERROR(IF(OR(HLOOKUP($A542,'Z-scores'!$C$2:$RO$15,13,FALSE)&gt;3,HLOOKUP($A542,'Z-scores'!$C$2:$RO$15,13,FALSE)&lt;-3),"",'Total-corrected counts'!O542),"")</f>
        <v/>
      </c>
      <c r="P542" s="14" t="str">
        <f>IFERROR(IF(OR(HLOOKUP($A542,'Z-scores'!$C$2:$RO$15,14,FALSE)&gt;3,HLOOKUP($A542,'Z-scores'!$C$2:$RO$15,14,FALSE)&lt;-3),"",'Total-corrected counts'!P542),"")</f>
        <v/>
      </c>
      <c r="Q542">
        <f t="shared" si="32"/>
        <v>1</v>
      </c>
      <c r="R542">
        <f>SUMIFS(Tabel132[Cluster],Tabel132[ID],'Total-corrected counts Z&lt;3'!A542)</f>
        <v>55</v>
      </c>
      <c r="S542" t="str">
        <f t="shared" si="33"/>
        <v/>
      </c>
      <c r="T542" t="str">
        <f t="shared" si="34"/>
        <v/>
      </c>
      <c r="U542" t="str">
        <f t="shared" si="35"/>
        <v/>
      </c>
    </row>
    <row r="543" spans="1:21" x14ac:dyDescent="0.25">
      <c r="A543">
        <v>551</v>
      </c>
      <c r="B543" t="s">
        <v>832</v>
      </c>
      <c r="C543">
        <v>50500</v>
      </c>
      <c r="D543">
        <v>536</v>
      </c>
      <c r="E543" s="14" t="str">
        <f>IFERROR(IF(OR(HLOOKUP($A543,'Z-scores'!$C$2:$RO$15,3,FALSE)&gt;3,HLOOKUP($A543,'Z-scores'!$C$2:$RO$15,3,FALSE)&lt;-3),"",'Total-corrected counts'!E543),"")</f>
        <v/>
      </c>
      <c r="F543" s="14" t="str">
        <f>IFERROR(IF(OR(HLOOKUP($A543,'Z-scores'!$C$2:$RO$15,4,FALSE)&gt;3,HLOOKUP($A543,'Z-scores'!$C$2:$RO$15,4,FALSE)&lt;-3),"",'Total-corrected counts'!F543),"")</f>
        <v/>
      </c>
      <c r="G543" s="14" t="str">
        <f>IFERROR(IF(OR(HLOOKUP($A543,'Z-scores'!$C$2:$RO$15,5,FALSE)&gt;3,HLOOKUP($A543,'Z-scores'!$C$2:$RO$15,5,FALSE)&lt;-3),"",'Total-corrected counts'!G543),"")</f>
        <v/>
      </c>
      <c r="H543" s="14" t="str">
        <f>IFERROR(IF(OR(HLOOKUP($A543,'Z-scores'!$C$2:$RO$15,6,FALSE)&gt;3,HLOOKUP($A543,'Z-scores'!$C$2:$RO$15,6,FALSE)&lt;-3),"",'Total-corrected counts'!H543),"")</f>
        <v/>
      </c>
      <c r="I543" s="14" t="str">
        <f>IFERROR(IF(OR(HLOOKUP($A543,'Z-scores'!$C$2:$RO$15,7,FALSE)&gt;3,HLOOKUP($A543,'Z-scores'!$C$2:$RO$15,7,FALSE)&lt;-3),"",'Total-corrected counts'!I543),"")</f>
        <v/>
      </c>
      <c r="J543" s="14" t="str">
        <f>IFERROR(IF(OR(HLOOKUP($A543,'Z-scores'!$C$2:$RO$15,8,FALSE)&gt;3,HLOOKUP($A543,'Z-scores'!$C$2:$RO$15,8,FALSE)&lt;-3),"",'Total-corrected counts'!J543),"")</f>
        <v/>
      </c>
      <c r="K543" s="14" t="str">
        <f>IFERROR(IF(OR(HLOOKUP($A543,'Z-scores'!$C$2:$RO$15,9,FALSE)&gt;3,HLOOKUP($A543,'Z-scores'!$C$2:$RO$15,9,FALSE)&lt;-3),"",'Total-corrected counts'!K543),"")</f>
        <v/>
      </c>
      <c r="L543" s="14" t="str">
        <f>IFERROR(IF(OR(HLOOKUP($A543,'Z-scores'!$C$2:$RO$15,10,FALSE)&gt;3,HLOOKUP($A543,'Z-scores'!$C$2:$RO$15,10,FALSE)&lt;-3),"",'Total-corrected counts'!L543),"")</f>
        <v/>
      </c>
      <c r="M543" s="14" t="str">
        <f>IFERROR(IF(OR(HLOOKUP($A543,'Z-scores'!$C$2:$RO$15,11,FALSE)&gt;3,HLOOKUP($A543,'Z-scores'!$C$2:$RO$15,11,FALSE)&lt;-3),"",'Total-corrected counts'!M543),"")</f>
        <v/>
      </c>
      <c r="N543" s="14" t="str">
        <f>IFERROR(IF(OR(HLOOKUP($A543,'Z-scores'!$C$2:$RO$15,12,FALSE)&gt;3,HLOOKUP($A543,'Z-scores'!$C$2:$RO$15,12,FALSE)&lt;-3),"",'Total-corrected counts'!N543),"")</f>
        <v/>
      </c>
      <c r="O543" s="14" t="str">
        <f>IFERROR(IF(OR(HLOOKUP($A543,'Z-scores'!$C$2:$RO$15,13,FALSE)&gt;3,HLOOKUP($A543,'Z-scores'!$C$2:$RO$15,13,FALSE)&lt;-3),"",'Total-corrected counts'!O543),"")</f>
        <v/>
      </c>
      <c r="P543" s="14" t="str">
        <f>IFERROR(IF(OR(HLOOKUP($A543,'Z-scores'!$C$2:$RO$15,14,FALSE)&gt;3,HLOOKUP($A543,'Z-scores'!$C$2:$RO$15,14,FALSE)&lt;-3),"",'Total-corrected counts'!P543),"")</f>
        <v/>
      </c>
      <c r="Q543">
        <f t="shared" si="32"/>
        <v>1</v>
      </c>
      <c r="R543">
        <f>SUMIFS(Tabel132[Cluster],Tabel132[ID],'Total-corrected counts Z&lt;3'!A543)</f>
        <v>66</v>
      </c>
      <c r="S543" t="str">
        <f t="shared" si="33"/>
        <v/>
      </c>
      <c r="T543" t="str">
        <f t="shared" si="34"/>
        <v/>
      </c>
      <c r="U543" t="str">
        <f t="shared" si="35"/>
        <v/>
      </c>
    </row>
    <row r="544" spans="1:21" x14ac:dyDescent="0.25">
      <c r="A544">
        <v>552</v>
      </c>
      <c r="B544" t="s">
        <v>833</v>
      </c>
      <c r="C544">
        <v>87700</v>
      </c>
      <c r="D544">
        <v>987</v>
      </c>
      <c r="E544" s="14" t="str">
        <f>IFERROR(IF(OR(HLOOKUP($A544,'Z-scores'!$C$2:$RO$15,3,FALSE)&gt;3,HLOOKUP($A544,'Z-scores'!$C$2:$RO$15,3,FALSE)&lt;-3),"",'Total-corrected counts'!E544),"")</f>
        <v/>
      </c>
      <c r="F544" s="14" t="str">
        <f>IFERROR(IF(OR(HLOOKUP($A544,'Z-scores'!$C$2:$RO$15,4,FALSE)&gt;3,HLOOKUP($A544,'Z-scores'!$C$2:$RO$15,4,FALSE)&lt;-3),"",'Total-corrected counts'!F544),"")</f>
        <v/>
      </c>
      <c r="G544" s="14" t="str">
        <f>IFERROR(IF(OR(HLOOKUP($A544,'Z-scores'!$C$2:$RO$15,5,FALSE)&gt;3,HLOOKUP($A544,'Z-scores'!$C$2:$RO$15,5,FALSE)&lt;-3),"",'Total-corrected counts'!G544),"")</f>
        <v/>
      </c>
      <c r="H544" s="14" t="str">
        <f>IFERROR(IF(OR(HLOOKUP($A544,'Z-scores'!$C$2:$RO$15,6,FALSE)&gt;3,HLOOKUP($A544,'Z-scores'!$C$2:$RO$15,6,FALSE)&lt;-3),"",'Total-corrected counts'!H544),"")</f>
        <v/>
      </c>
      <c r="I544" s="14" t="str">
        <f>IFERROR(IF(OR(HLOOKUP($A544,'Z-scores'!$C$2:$RO$15,7,FALSE)&gt;3,HLOOKUP($A544,'Z-scores'!$C$2:$RO$15,7,FALSE)&lt;-3),"",'Total-corrected counts'!I544),"")</f>
        <v/>
      </c>
      <c r="J544" s="14" t="str">
        <f>IFERROR(IF(OR(HLOOKUP($A544,'Z-scores'!$C$2:$RO$15,8,FALSE)&gt;3,HLOOKUP($A544,'Z-scores'!$C$2:$RO$15,8,FALSE)&lt;-3),"",'Total-corrected counts'!J544),"")</f>
        <v/>
      </c>
      <c r="K544" s="14" t="str">
        <f>IFERROR(IF(OR(HLOOKUP($A544,'Z-scores'!$C$2:$RO$15,9,FALSE)&gt;3,HLOOKUP($A544,'Z-scores'!$C$2:$RO$15,9,FALSE)&lt;-3),"",'Total-corrected counts'!K544),"")</f>
        <v/>
      </c>
      <c r="L544" s="14" t="str">
        <f>IFERROR(IF(OR(HLOOKUP($A544,'Z-scores'!$C$2:$RO$15,10,FALSE)&gt;3,HLOOKUP($A544,'Z-scores'!$C$2:$RO$15,10,FALSE)&lt;-3),"",'Total-corrected counts'!L544),"")</f>
        <v/>
      </c>
      <c r="M544" s="14" t="str">
        <f>IFERROR(IF(OR(HLOOKUP($A544,'Z-scores'!$C$2:$RO$15,11,FALSE)&gt;3,HLOOKUP($A544,'Z-scores'!$C$2:$RO$15,11,FALSE)&lt;-3),"",'Total-corrected counts'!M544),"")</f>
        <v/>
      </c>
      <c r="N544" s="14" t="str">
        <f>IFERROR(IF(OR(HLOOKUP($A544,'Z-scores'!$C$2:$RO$15,12,FALSE)&gt;3,HLOOKUP($A544,'Z-scores'!$C$2:$RO$15,12,FALSE)&lt;-3),"",'Total-corrected counts'!N544),"")</f>
        <v/>
      </c>
      <c r="O544" s="14" t="str">
        <f>IFERROR(IF(OR(HLOOKUP($A544,'Z-scores'!$C$2:$RO$15,13,FALSE)&gt;3,HLOOKUP($A544,'Z-scores'!$C$2:$RO$15,13,FALSE)&lt;-3),"",'Total-corrected counts'!O544),"")</f>
        <v/>
      </c>
      <c r="P544" s="14" t="str">
        <f>IFERROR(IF(OR(HLOOKUP($A544,'Z-scores'!$C$2:$RO$15,14,FALSE)&gt;3,HLOOKUP($A544,'Z-scores'!$C$2:$RO$15,14,FALSE)&lt;-3),"",'Total-corrected counts'!P544),"")</f>
        <v/>
      </c>
      <c r="Q544">
        <f t="shared" si="32"/>
        <v>1</v>
      </c>
      <c r="R544">
        <f>SUMIFS(Tabel132[Cluster],Tabel132[ID],'Total-corrected counts Z&lt;3'!A544)</f>
        <v>94</v>
      </c>
      <c r="S544" t="str">
        <f t="shared" si="33"/>
        <v/>
      </c>
      <c r="T544" t="str">
        <f t="shared" si="34"/>
        <v/>
      </c>
      <c r="U544" t="str">
        <f t="shared" si="35"/>
        <v/>
      </c>
    </row>
    <row r="545" spans="1:21" x14ac:dyDescent="0.25">
      <c r="A545">
        <v>553</v>
      </c>
      <c r="B545" t="s">
        <v>834</v>
      </c>
      <c r="C545">
        <v>105200</v>
      </c>
      <c r="D545">
        <v>1123</v>
      </c>
      <c r="E545" s="14" t="str">
        <f>IFERROR(IF(OR(HLOOKUP($A545,'Z-scores'!$C$2:$RO$15,3,FALSE)&gt;3,HLOOKUP($A545,'Z-scores'!$C$2:$RO$15,3,FALSE)&lt;-3),"",'Total-corrected counts'!E545),"")</f>
        <v/>
      </c>
      <c r="F545" s="14" t="str">
        <f>IFERROR(IF(OR(HLOOKUP($A545,'Z-scores'!$C$2:$RO$15,4,FALSE)&gt;3,HLOOKUP($A545,'Z-scores'!$C$2:$RO$15,4,FALSE)&lt;-3),"",'Total-corrected counts'!F545),"")</f>
        <v/>
      </c>
      <c r="G545" s="14" t="str">
        <f>IFERROR(IF(OR(HLOOKUP($A545,'Z-scores'!$C$2:$RO$15,5,FALSE)&gt;3,HLOOKUP($A545,'Z-scores'!$C$2:$RO$15,5,FALSE)&lt;-3),"",'Total-corrected counts'!G545),"")</f>
        <v/>
      </c>
      <c r="H545" s="14" t="str">
        <f>IFERROR(IF(OR(HLOOKUP($A545,'Z-scores'!$C$2:$RO$15,6,FALSE)&gt;3,HLOOKUP($A545,'Z-scores'!$C$2:$RO$15,6,FALSE)&lt;-3),"",'Total-corrected counts'!H545),"")</f>
        <v/>
      </c>
      <c r="I545" s="14" t="str">
        <f>IFERROR(IF(OR(HLOOKUP($A545,'Z-scores'!$C$2:$RO$15,7,FALSE)&gt;3,HLOOKUP($A545,'Z-scores'!$C$2:$RO$15,7,FALSE)&lt;-3),"",'Total-corrected counts'!I545),"")</f>
        <v/>
      </c>
      <c r="J545" s="14" t="str">
        <f>IFERROR(IF(OR(HLOOKUP($A545,'Z-scores'!$C$2:$RO$15,8,FALSE)&gt;3,HLOOKUP($A545,'Z-scores'!$C$2:$RO$15,8,FALSE)&lt;-3),"",'Total-corrected counts'!J545),"")</f>
        <v/>
      </c>
      <c r="K545" s="14" t="str">
        <f>IFERROR(IF(OR(HLOOKUP($A545,'Z-scores'!$C$2:$RO$15,9,FALSE)&gt;3,HLOOKUP($A545,'Z-scores'!$C$2:$RO$15,9,FALSE)&lt;-3),"",'Total-corrected counts'!K545),"")</f>
        <v/>
      </c>
      <c r="L545" s="14" t="str">
        <f>IFERROR(IF(OR(HLOOKUP($A545,'Z-scores'!$C$2:$RO$15,10,FALSE)&gt;3,HLOOKUP($A545,'Z-scores'!$C$2:$RO$15,10,FALSE)&lt;-3),"",'Total-corrected counts'!L545),"")</f>
        <v/>
      </c>
      <c r="M545" s="14" t="str">
        <f>IFERROR(IF(OR(HLOOKUP($A545,'Z-scores'!$C$2:$RO$15,11,FALSE)&gt;3,HLOOKUP($A545,'Z-scores'!$C$2:$RO$15,11,FALSE)&lt;-3),"",'Total-corrected counts'!M545),"")</f>
        <v/>
      </c>
      <c r="N545" s="14" t="str">
        <f>IFERROR(IF(OR(HLOOKUP($A545,'Z-scores'!$C$2:$RO$15,12,FALSE)&gt;3,HLOOKUP($A545,'Z-scores'!$C$2:$RO$15,12,FALSE)&lt;-3),"",'Total-corrected counts'!N545),"")</f>
        <v/>
      </c>
      <c r="O545" s="14" t="str">
        <f>IFERROR(IF(OR(HLOOKUP($A545,'Z-scores'!$C$2:$RO$15,13,FALSE)&gt;3,HLOOKUP($A545,'Z-scores'!$C$2:$RO$15,13,FALSE)&lt;-3),"",'Total-corrected counts'!O545),"")</f>
        <v/>
      </c>
      <c r="P545" s="14" t="str">
        <f>IFERROR(IF(OR(HLOOKUP($A545,'Z-scores'!$C$2:$RO$15,14,FALSE)&gt;3,HLOOKUP($A545,'Z-scores'!$C$2:$RO$15,14,FALSE)&lt;-3),"",'Total-corrected counts'!P545),"")</f>
        <v/>
      </c>
      <c r="Q545">
        <f t="shared" si="32"/>
        <v>1</v>
      </c>
      <c r="R545">
        <f>SUMIFS(Tabel132[Cluster],Tabel132[ID],'Total-corrected counts Z&lt;3'!A545)</f>
        <v>0</v>
      </c>
      <c r="S545" t="str">
        <f t="shared" si="33"/>
        <v/>
      </c>
      <c r="T545" t="str">
        <f t="shared" si="34"/>
        <v/>
      </c>
      <c r="U545" t="str">
        <f t="shared" si="35"/>
        <v/>
      </c>
    </row>
    <row r="546" spans="1:21" x14ac:dyDescent="0.25">
      <c r="A546">
        <v>554</v>
      </c>
      <c r="B546" t="s">
        <v>835</v>
      </c>
      <c r="C546">
        <v>53700</v>
      </c>
      <c r="D546">
        <v>359</v>
      </c>
      <c r="E546" s="14" t="str">
        <f>IFERROR(IF(OR(HLOOKUP($A546,'Z-scores'!$C$2:$RO$15,3,FALSE)&gt;3,HLOOKUP($A546,'Z-scores'!$C$2:$RO$15,3,FALSE)&lt;-3),"",'Total-corrected counts'!E546),"")</f>
        <v/>
      </c>
      <c r="F546" s="14" t="str">
        <f>IFERROR(IF(OR(HLOOKUP($A546,'Z-scores'!$C$2:$RO$15,4,FALSE)&gt;3,HLOOKUP($A546,'Z-scores'!$C$2:$RO$15,4,FALSE)&lt;-3),"",'Total-corrected counts'!F546),"")</f>
        <v/>
      </c>
      <c r="G546" s="14" t="str">
        <f>IFERROR(IF(OR(HLOOKUP($A546,'Z-scores'!$C$2:$RO$15,5,FALSE)&gt;3,HLOOKUP($A546,'Z-scores'!$C$2:$RO$15,5,FALSE)&lt;-3),"",'Total-corrected counts'!G546),"")</f>
        <v/>
      </c>
      <c r="H546" s="14" t="str">
        <f>IFERROR(IF(OR(HLOOKUP($A546,'Z-scores'!$C$2:$RO$15,6,FALSE)&gt;3,HLOOKUP($A546,'Z-scores'!$C$2:$RO$15,6,FALSE)&lt;-3),"",'Total-corrected counts'!H546),"")</f>
        <v/>
      </c>
      <c r="I546" s="14" t="str">
        <f>IFERROR(IF(OR(HLOOKUP($A546,'Z-scores'!$C$2:$RO$15,7,FALSE)&gt;3,HLOOKUP($A546,'Z-scores'!$C$2:$RO$15,7,FALSE)&lt;-3),"",'Total-corrected counts'!I546),"")</f>
        <v/>
      </c>
      <c r="J546" s="14" t="str">
        <f>IFERROR(IF(OR(HLOOKUP($A546,'Z-scores'!$C$2:$RO$15,8,FALSE)&gt;3,HLOOKUP($A546,'Z-scores'!$C$2:$RO$15,8,FALSE)&lt;-3),"",'Total-corrected counts'!J546),"")</f>
        <v/>
      </c>
      <c r="K546" s="14" t="str">
        <f>IFERROR(IF(OR(HLOOKUP($A546,'Z-scores'!$C$2:$RO$15,9,FALSE)&gt;3,HLOOKUP($A546,'Z-scores'!$C$2:$RO$15,9,FALSE)&lt;-3),"",'Total-corrected counts'!K546),"")</f>
        <v/>
      </c>
      <c r="L546" s="14" t="str">
        <f>IFERROR(IF(OR(HLOOKUP($A546,'Z-scores'!$C$2:$RO$15,10,FALSE)&gt;3,HLOOKUP($A546,'Z-scores'!$C$2:$RO$15,10,FALSE)&lt;-3),"",'Total-corrected counts'!L546),"")</f>
        <v/>
      </c>
      <c r="M546" s="14" t="str">
        <f>IFERROR(IF(OR(HLOOKUP($A546,'Z-scores'!$C$2:$RO$15,11,FALSE)&gt;3,HLOOKUP($A546,'Z-scores'!$C$2:$RO$15,11,FALSE)&lt;-3),"",'Total-corrected counts'!M546),"")</f>
        <v/>
      </c>
      <c r="N546" s="14" t="str">
        <f>IFERROR(IF(OR(HLOOKUP($A546,'Z-scores'!$C$2:$RO$15,12,FALSE)&gt;3,HLOOKUP($A546,'Z-scores'!$C$2:$RO$15,12,FALSE)&lt;-3),"",'Total-corrected counts'!N546),"")</f>
        <v/>
      </c>
      <c r="O546" s="14" t="str">
        <f>IFERROR(IF(OR(HLOOKUP($A546,'Z-scores'!$C$2:$RO$15,13,FALSE)&gt;3,HLOOKUP($A546,'Z-scores'!$C$2:$RO$15,13,FALSE)&lt;-3),"",'Total-corrected counts'!O546),"")</f>
        <v/>
      </c>
      <c r="P546" s="14" t="str">
        <f>IFERROR(IF(OR(HLOOKUP($A546,'Z-scores'!$C$2:$RO$15,14,FALSE)&gt;3,HLOOKUP($A546,'Z-scores'!$C$2:$RO$15,14,FALSE)&lt;-3),"",'Total-corrected counts'!P546),"")</f>
        <v/>
      </c>
      <c r="Q546">
        <f t="shared" si="32"/>
        <v>1</v>
      </c>
      <c r="R546">
        <f>SUMIFS(Tabel132[Cluster],Tabel132[ID],'Total-corrected counts Z&lt;3'!A546)</f>
        <v>75</v>
      </c>
      <c r="S546" t="str">
        <f t="shared" si="33"/>
        <v/>
      </c>
      <c r="T546" t="str">
        <f t="shared" si="34"/>
        <v/>
      </c>
      <c r="U546" t="str">
        <f t="shared" si="35"/>
        <v/>
      </c>
    </row>
    <row r="547" spans="1:21" x14ac:dyDescent="0.25">
      <c r="A547">
        <v>555</v>
      </c>
      <c r="B547" t="s">
        <v>836</v>
      </c>
      <c r="C547">
        <v>80600</v>
      </c>
      <c r="D547">
        <v>128</v>
      </c>
      <c r="E547" s="14" t="str">
        <f>IFERROR(IF(OR(HLOOKUP($A547,'Z-scores'!$C$2:$RO$15,3,FALSE)&gt;3,HLOOKUP($A547,'Z-scores'!$C$2:$RO$15,3,FALSE)&lt;-3),"",'Total-corrected counts'!E547),"")</f>
        <v/>
      </c>
      <c r="F547" s="14" t="str">
        <f>IFERROR(IF(OR(HLOOKUP($A547,'Z-scores'!$C$2:$RO$15,4,FALSE)&gt;3,HLOOKUP($A547,'Z-scores'!$C$2:$RO$15,4,FALSE)&lt;-3),"",'Total-corrected counts'!F547),"")</f>
        <v/>
      </c>
      <c r="G547" s="14" t="str">
        <f>IFERROR(IF(OR(HLOOKUP($A547,'Z-scores'!$C$2:$RO$15,5,FALSE)&gt;3,HLOOKUP($A547,'Z-scores'!$C$2:$RO$15,5,FALSE)&lt;-3),"",'Total-corrected counts'!G547),"")</f>
        <v/>
      </c>
      <c r="H547" s="14" t="str">
        <f>IFERROR(IF(OR(HLOOKUP($A547,'Z-scores'!$C$2:$RO$15,6,FALSE)&gt;3,HLOOKUP($A547,'Z-scores'!$C$2:$RO$15,6,FALSE)&lt;-3),"",'Total-corrected counts'!H547),"")</f>
        <v/>
      </c>
      <c r="I547" s="14" t="str">
        <f>IFERROR(IF(OR(HLOOKUP($A547,'Z-scores'!$C$2:$RO$15,7,FALSE)&gt;3,HLOOKUP($A547,'Z-scores'!$C$2:$RO$15,7,FALSE)&lt;-3),"",'Total-corrected counts'!I547),"")</f>
        <v/>
      </c>
      <c r="J547" s="14" t="str">
        <f>IFERROR(IF(OR(HLOOKUP($A547,'Z-scores'!$C$2:$RO$15,8,FALSE)&gt;3,HLOOKUP($A547,'Z-scores'!$C$2:$RO$15,8,FALSE)&lt;-3),"",'Total-corrected counts'!J547),"")</f>
        <v/>
      </c>
      <c r="K547" s="14" t="str">
        <f>IFERROR(IF(OR(HLOOKUP($A547,'Z-scores'!$C$2:$RO$15,9,FALSE)&gt;3,HLOOKUP($A547,'Z-scores'!$C$2:$RO$15,9,FALSE)&lt;-3),"",'Total-corrected counts'!K547),"")</f>
        <v/>
      </c>
      <c r="L547" s="14" t="str">
        <f>IFERROR(IF(OR(HLOOKUP($A547,'Z-scores'!$C$2:$RO$15,10,FALSE)&gt;3,HLOOKUP($A547,'Z-scores'!$C$2:$RO$15,10,FALSE)&lt;-3),"",'Total-corrected counts'!L547),"")</f>
        <v/>
      </c>
      <c r="M547" s="14" t="str">
        <f>IFERROR(IF(OR(HLOOKUP($A547,'Z-scores'!$C$2:$RO$15,11,FALSE)&gt;3,HLOOKUP($A547,'Z-scores'!$C$2:$RO$15,11,FALSE)&lt;-3),"",'Total-corrected counts'!M547),"")</f>
        <v/>
      </c>
      <c r="N547" s="14" t="str">
        <f>IFERROR(IF(OR(HLOOKUP($A547,'Z-scores'!$C$2:$RO$15,12,FALSE)&gt;3,HLOOKUP($A547,'Z-scores'!$C$2:$RO$15,12,FALSE)&lt;-3),"",'Total-corrected counts'!N547),"")</f>
        <v/>
      </c>
      <c r="O547" s="14" t="str">
        <f>IFERROR(IF(OR(HLOOKUP($A547,'Z-scores'!$C$2:$RO$15,13,FALSE)&gt;3,HLOOKUP($A547,'Z-scores'!$C$2:$RO$15,13,FALSE)&lt;-3),"",'Total-corrected counts'!O547),"")</f>
        <v/>
      </c>
      <c r="P547" s="14" t="str">
        <f>IFERROR(IF(OR(HLOOKUP($A547,'Z-scores'!$C$2:$RO$15,14,FALSE)&gt;3,HLOOKUP($A547,'Z-scores'!$C$2:$RO$15,14,FALSE)&lt;-3),"",'Total-corrected counts'!P547),"")</f>
        <v/>
      </c>
      <c r="Q547">
        <f t="shared" si="32"/>
        <v>1</v>
      </c>
      <c r="R547">
        <f>SUMIFS(Tabel132[Cluster],Tabel132[ID],'Total-corrected counts Z&lt;3'!A547)</f>
        <v>88</v>
      </c>
      <c r="S547" t="str">
        <f t="shared" si="33"/>
        <v/>
      </c>
      <c r="T547" t="str">
        <f t="shared" si="34"/>
        <v/>
      </c>
      <c r="U547" t="str">
        <f t="shared" si="35"/>
        <v/>
      </c>
    </row>
    <row r="548" spans="1:21" x14ac:dyDescent="0.25">
      <c r="A548">
        <v>556</v>
      </c>
      <c r="B548" t="s">
        <v>219</v>
      </c>
      <c r="C548">
        <v>8700</v>
      </c>
      <c r="D548">
        <v>44</v>
      </c>
      <c r="E548" s="14">
        <f>IFERROR(IF(OR(HLOOKUP($A548,'Z-scores'!$C$2:$RO$15,3,FALSE)&gt;3,HLOOKUP($A548,'Z-scores'!$C$2:$RO$15,3,FALSE)&lt;-3),"",'Total-corrected counts'!E548),"")</f>
        <v>0.3486126379053493</v>
      </c>
      <c r="F548" s="14">
        <f>IFERROR(IF(OR(HLOOKUP($A548,'Z-scores'!$C$2:$RO$15,4,FALSE)&gt;3,HLOOKUP($A548,'Z-scores'!$C$2:$RO$15,4,FALSE)&lt;-3),"",'Total-corrected counts'!F548),"")</f>
        <v>12.179316367857208</v>
      </c>
      <c r="G548" s="14">
        <f>IFERROR(IF(OR(HLOOKUP($A548,'Z-scores'!$C$2:$RO$15,5,FALSE)&gt;3,HLOOKUP($A548,'Z-scores'!$C$2:$RO$15,5,FALSE)&lt;-3),"",'Total-corrected counts'!G548),"")</f>
        <v>1.2500111608139359</v>
      </c>
      <c r="H548" s="14">
        <f>IFERROR(IF(OR(HLOOKUP($A548,'Z-scores'!$C$2:$RO$15,6,FALSE)&gt;3,HLOOKUP($A548,'Z-scores'!$C$2:$RO$15,6,FALSE)&lt;-3),"",'Total-corrected counts'!H548),"")</f>
        <v>0.66379935863248185</v>
      </c>
      <c r="I548" s="14">
        <f>IFERROR(IF(OR(HLOOKUP($A548,'Z-scores'!$C$2:$RO$15,7,FALSE)&gt;3,HLOOKUP($A548,'Z-scores'!$C$2:$RO$15,7,FALSE)&lt;-3),"",'Total-corrected counts'!I548),"")</f>
        <v>1.9108366629148519</v>
      </c>
      <c r="J548" s="14">
        <f>IFERROR(IF(OR(HLOOKUP($A548,'Z-scores'!$C$2:$RO$15,8,FALSE)&gt;3,HLOOKUP($A548,'Z-scores'!$C$2:$RO$15,8,FALSE)&lt;-3),"",'Total-corrected counts'!J548),"")</f>
        <v>3.0197172328093362</v>
      </c>
      <c r="K548" s="14">
        <f>IFERROR(IF(OR(HLOOKUP($A548,'Z-scores'!$C$2:$RO$15,9,FALSE)&gt;3,HLOOKUP($A548,'Z-scores'!$C$2:$RO$15,9,FALSE)&lt;-3),"",'Total-corrected counts'!K548),"")</f>
        <v>0.76279697875892927</v>
      </c>
      <c r="L548" s="14">
        <f>IFERROR(IF(OR(HLOOKUP($A548,'Z-scores'!$C$2:$RO$15,10,FALSE)&gt;3,HLOOKUP($A548,'Z-scores'!$C$2:$RO$15,10,FALSE)&lt;-3),"",'Total-corrected counts'!L548),"")</f>
        <v>3.0233097179252031</v>
      </c>
      <c r="M548" s="14">
        <f>IFERROR(IF(OR(HLOOKUP($A548,'Z-scores'!$C$2:$RO$15,11,FALSE)&gt;3,HLOOKUP($A548,'Z-scores'!$C$2:$RO$15,11,FALSE)&lt;-3),"",'Total-corrected counts'!M548),"")</f>
        <v>1.3901978783127087</v>
      </c>
      <c r="N548" s="14">
        <f>IFERROR(IF(OR(HLOOKUP($A548,'Z-scores'!$C$2:$RO$15,12,FALSE)&gt;3,HLOOKUP($A548,'Z-scores'!$C$2:$RO$15,12,FALSE)&lt;-3),"",'Total-corrected counts'!N548),"")</f>
        <v>5.0286436322345445</v>
      </c>
      <c r="O548" s="14">
        <f>IFERROR(IF(OR(HLOOKUP($A548,'Z-scores'!$C$2:$RO$15,13,FALSE)&gt;3,HLOOKUP($A548,'Z-scores'!$C$2:$RO$15,13,FALSE)&lt;-3),"",'Total-corrected counts'!O548),"")</f>
        <v>0.43144887096395995</v>
      </c>
      <c r="P548" s="14">
        <f>IFERROR(IF(OR(HLOOKUP($A548,'Z-scores'!$C$2:$RO$15,14,FALSE)&gt;3,HLOOKUP($A548,'Z-scores'!$C$2:$RO$15,14,FALSE)&lt;-3),"",'Total-corrected counts'!P548),"")</f>
        <v>0.22785313134001337</v>
      </c>
      <c r="Q548">
        <f t="shared" si="32"/>
        <v>1</v>
      </c>
      <c r="R548">
        <f>SUMIFS(Tabel132[Cluster],Tabel132[ID],'Total-corrected counts Z&lt;3'!A548)</f>
        <v>26</v>
      </c>
      <c r="S548">
        <f t="shared" si="33"/>
        <v>0.68445039947537811</v>
      </c>
      <c r="T548">
        <f t="shared" si="34"/>
        <v>2.8764414856702984</v>
      </c>
      <c r="U548">
        <f t="shared" si="35"/>
        <v>2.0202906461552859</v>
      </c>
    </row>
    <row r="549" spans="1:21" x14ac:dyDescent="0.25">
      <c r="A549">
        <v>557</v>
      </c>
      <c r="B549" t="s">
        <v>837</v>
      </c>
      <c r="C549">
        <v>75300</v>
      </c>
      <c r="D549">
        <v>331</v>
      </c>
      <c r="E549" s="14" t="str">
        <f>IFERROR(IF(OR(HLOOKUP($A549,'Z-scores'!$C$2:$RO$15,3,FALSE)&gt;3,HLOOKUP($A549,'Z-scores'!$C$2:$RO$15,3,FALSE)&lt;-3),"",'Total-corrected counts'!E549),"")</f>
        <v/>
      </c>
      <c r="F549" s="14" t="str">
        <f>IFERROR(IF(OR(HLOOKUP($A549,'Z-scores'!$C$2:$RO$15,4,FALSE)&gt;3,HLOOKUP($A549,'Z-scores'!$C$2:$RO$15,4,FALSE)&lt;-3),"",'Total-corrected counts'!F549),"")</f>
        <v/>
      </c>
      <c r="G549" s="14" t="str">
        <f>IFERROR(IF(OR(HLOOKUP($A549,'Z-scores'!$C$2:$RO$15,5,FALSE)&gt;3,HLOOKUP($A549,'Z-scores'!$C$2:$RO$15,5,FALSE)&lt;-3),"",'Total-corrected counts'!G549),"")</f>
        <v/>
      </c>
      <c r="H549" s="14" t="str">
        <f>IFERROR(IF(OR(HLOOKUP($A549,'Z-scores'!$C$2:$RO$15,6,FALSE)&gt;3,HLOOKUP($A549,'Z-scores'!$C$2:$RO$15,6,FALSE)&lt;-3),"",'Total-corrected counts'!H549),"")</f>
        <v/>
      </c>
      <c r="I549" s="14" t="str">
        <f>IFERROR(IF(OR(HLOOKUP($A549,'Z-scores'!$C$2:$RO$15,7,FALSE)&gt;3,HLOOKUP($A549,'Z-scores'!$C$2:$RO$15,7,FALSE)&lt;-3),"",'Total-corrected counts'!I549),"")</f>
        <v/>
      </c>
      <c r="J549" s="14" t="str">
        <f>IFERROR(IF(OR(HLOOKUP($A549,'Z-scores'!$C$2:$RO$15,8,FALSE)&gt;3,HLOOKUP($A549,'Z-scores'!$C$2:$RO$15,8,FALSE)&lt;-3),"",'Total-corrected counts'!J549),"")</f>
        <v/>
      </c>
      <c r="K549" s="14" t="str">
        <f>IFERROR(IF(OR(HLOOKUP($A549,'Z-scores'!$C$2:$RO$15,9,FALSE)&gt;3,HLOOKUP($A549,'Z-scores'!$C$2:$RO$15,9,FALSE)&lt;-3),"",'Total-corrected counts'!K549),"")</f>
        <v/>
      </c>
      <c r="L549" s="14" t="str">
        <f>IFERROR(IF(OR(HLOOKUP($A549,'Z-scores'!$C$2:$RO$15,10,FALSE)&gt;3,HLOOKUP($A549,'Z-scores'!$C$2:$RO$15,10,FALSE)&lt;-3),"",'Total-corrected counts'!L549),"")</f>
        <v/>
      </c>
      <c r="M549" s="14" t="str">
        <f>IFERROR(IF(OR(HLOOKUP($A549,'Z-scores'!$C$2:$RO$15,11,FALSE)&gt;3,HLOOKUP($A549,'Z-scores'!$C$2:$RO$15,11,FALSE)&lt;-3),"",'Total-corrected counts'!M549),"")</f>
        <v/>
      </c>
      <c r="N549" s="14" t="str">
        <f>IFERROR(IF(OR(HLOOKUP($A549,'Z-scores'!$C$2:$RO$15,12,FALSE)&gt;3,HLOOKUP($A549,'Z-scores'!$C$2:$RO$15,12,FALSE)&lt;-3),"",'Total-corrected counts'!N549),"")</f>
        <v/>
      </c>
      <c r="O549" s="14" t="str">
        <f>IFERROR(IF(OR(HLOOKUP($A549,'Z-scores'!$C$2:$RO$15,13,FALSE)&gt;3,HLOOKUP($A549,'Z-scores'!$C$2:$RO$15,13,FALSE)&lt;-3),"",'Total-corrected counts'!O549),"")</f>
        <v/>
      </c>
      <c r="P549" s="14" t="str">
        <f>IFERROR(IF(OR(HLOOKUP($A549,'Z-scores'!$C$2:$RO$15,14,FALSE)&gt;3,HLOOKUP($A549,'Z-scores'!$C$2:$RO$15,14,FALSE)&lt;-3),"",'Total-corrected counts'!P549),"")</f>
        <v/>
      </c>
      <c r="Q549">
        <f t="shared" si="32"/>
        <v>1</v>
      </c>
      <c r="R549">
        <f>SUMIFS(Tabel132[Cluster],Tabel132[ID],'Total-corrected counts Z&lt;3'!A549)</f>
        <v>84</v>
      </c>
      <c r="S549" t="str">
        <f t="shared" si="33"/>
        <v/>
      </c>
      <c r="T549" t="str">
        <f t="shared" si="34"/>
        <v/>
      </c>
      <c r="U549" t="str">
        <f t="shared" si="35"/>
        <v/>
      </c>
    </row>
    <row r="550" spans="1:21" x14ac:dyDescent="0.25">
      <c r="A550">
        <v>558</v>
      </c>
      <c r="B550" t="s">
        <v>220</v>
      </c>
      <c r="C550">
        <v>3600</v>
      </c>
      <c r="D550">
        <v>353</v>
      </c>
      <c r="E550" s="14">
        <f>IFERROR(IF(OR(HLOOKUP($A550,'Z-scores'!$C$2:$RO$15,3,FALSE)&gt;3,HLOOKUP($A550,'Z-scores'!$C$2:$RO$15,3,FALSE)&lt;-3),"",'Total-corrected counts'!E550),"")</f>
        <v>18.104616328551142</v>
      </c>
      <c r="F550" s="14">
        <f>IFERROR(IF(OR(HLOOKUP($A550,'Z-scores'!$C$2:$RO$15,4,FALSE)&gt;3,HLOOKUP($A550,'Z-scores'!$C$2:$RO$15,4,FALSE)&lt;-3),"",'Total-corrected counts'!F550),"")</f>
        <v>31.278381783202587</v>
      </c>
      <c r="G550" s="14">
        <f>IFERROR(IF(OR(HLOOKUP($A550,'Z-scores'!$C$2:$RO$15,5,FALSE)&gt;3,HLOOKUP($A550,'Z-scores'!$C$2:$RO$15,5,FALSE)&lt;-3),"",'Total-corrected counts'!G550),"")</f>
        <v>9.625085938267306</v>
      </c>
      <c r="H550" s="14">
        <f>IFERROR(IF(OR(HLOOKUP($A550,'Z-scores'!$C$2:$RO$15,6,FALSE)&gt;3,HLOOKUP($A550,'Z-scores'!$C$2:$RO$15,6,FALSE)&lt;-3),"",'Total-corrected counts'!H550),"")</f>
        <v>11.8568299231595</v>
      </c>
      <c r="I550" s="14">
        <f>IFERROR(IF(OR(HLOOKUP($A550,'Z-scores'!$C$2:$RO$15,7,FALSE)&gt;3,HLOOKUP($A550,'Z-scores'!$C$2:$RO$15,7,FALSE)&lt;-3),"",'Total-corrected counts'!I550),"")</f>
        <v>2.440939737142843</v>
      </c>
      <c r="J550" s="14">
        <f>IFERROR(IF(OR(HLOOKUP($A550,'Z-scores'!$C$2:$RO$15,8,FALSE)&gt;3,HLOOKUP($A550,'Z-scores'!$C$2:$RO$15,8,FALSE)&lt;-3),"",'Total-corrected counts'!J550),"")</f>
        <v>6.6477228290622792</v>
      </c>
      <c r="K550" s="14">
        <f>IFERROR(IF(OR(HLOOKUP($A550,'Z-scores'!$C$2:$RO$15,9,FALSE)&gt;3,HLOOKUP($A550,'Z-scores'!$C$2:$RO$15,9,FALSE)&lt;-3),"",'Total-corrected counts'!K550),"")</f>
        <v>6.5261519293819505</v>
      </c>
      <c r="L550" s="14">
        <f>IFERROR(IF(OR(HLOOKUP($A550,'Z-scores'!$C$2:$RO$15,10,FALSE)&gt;3,HLOOKUP($A550,'Z-scores'!$C$2:$RO$15,10,FALSE)&lt;-3),"",'Total-corrected counts'!L550),"")</f>
        <v>40.814681191990246</v>
      </c>
      <c r="M550" s="14">
        <f>IFERROR(IF(OR(HLOOKUP($A550,'Z-scores'!$C$2:$RO$15,11,FALSE)&gt;3,HLOOKUP($A550,'Z-scores'!$C$2:$RO$15,11,FALSE)&lt;-3),"",'Total-corrected counts'!M550),"")</f>
        <v>18.072572418065214</v>
      </c>
      <c r="N550" s="14">
        <f>IFERROR(IF(OR(HLOOKUP($A550,'Z-scores'!$C$2:$RO$15,12,FALSE)&gt;3,HLOOKUP($A550,'Z-scores'!$C$2:$RO$15,12,FALSE)&lt;-3),"",'Total-corrected counts'!N550),"")</f>
        <v>2.4246770654577432</v>
      </c>
      <c r="O550" s="14">
        <f>IFERROR(IF(OR(HLOOKUP($A550,'Z-scores'!$C$2:$RO$15,13,FALSE)&gt;3,HLOOKUP($A550,'Z-scores'!$C$2:$RO$15,13,FALSE)&lt;-3),"",'Total-corrected counts'!O550),"")</f>
        <v>20.109269116233264</v>
      </c>
      <c r="P550" s="14">
        <f>IFERROR(IF(OR(HLOOKUP($A550,'Z-scores'!$C$2:$RO$15,14,FALSE)&gt;3,HLOOKUP($A550,'Z-scores'!$C$2:$RO$15,14,FALSE)&lt;-3),"",'Total-corrected counts'!P550),"")</f>
        <v>5.27707852183471</v>
      </c>
      <c r="Q550">
        <f t="shared" si="32"/>
        <v>1</v>
      </c>
      <c r="R550">
        <f>SUMIFS(Tabel132[Cluster],Tabel132[ID],'Total-corrected counts Z&lt;3'!A550)</f>
        <v>5</v>
      </c>
      <c r="S550">
        <f t="shared" si="33"/>
        <v>0.50150925103455513</v>
      </c>
      <c r="T550">
        <f t="shared" si="34"/>
        <v>12.354246924109658</v>
      </c>
      <c r="U550">
        <f t="shared" si="35"/>
        <v>17.339655662716233</v>
      </c>
    </row>
    <row r="551" spans="1:21" x14ac:dyDescent="0.25">
      <c r="A551">
        <v>559</v>
      </c>
      <c r="B551" t="s">
        <v>838</v>
      </c>
      <c r="C551">
        <v>50600</v>
      </c>
      <c r="D551">
        <v>536</v>
      </c>
      <c r="E551" s="14" t="str">
        <f>IFERROR(IF(OR(HLOOKUP($A551,'Z-scores'!$C$2:$RO$15,3,FALSE)&gt;3,HLOOKUP($A551,'Z-scores'!$C$2:$RO$15,3,FALSE)&lt;-3),"",'Total-corrected counts'!E551),"")</f>
        <v/>
      </c>
      <c r="F551" s="14" t="str">
        <f>IFERROR(IF(OR(HLOOKUP($A551,'Z-scores'!$C$2:$RO$15,4,FALSE)&gt;3,HLOOKUP($A551,'Z-scores'!$C$2:$RO$15,4,FALSE)&lt;-3),"",'Total-corrected counts'!F551),"")</f>
        <v/>
      </c>
      <c r="G551" s="14" t="str">
        <f>IFERROR(IF(OR(HLOOKUP($A551,'Z-scores'!$C$2:$RO$15,5,FALSE)&gt;3,HLOOKUP($A551,'Z-scores'!$C$2:$RO$15,5,FALSE)&lt;-3),"",'Total-corrected counts'!G551),"")</f>
        <v/>
      </c>
      <c r="H551" s="14" t="str">
        <f>IFERROR(IF(OR(HLOOKUP($A551,'Z-scores'!$C$2:$RO$15,6,FALSE)&gt;3,HLOOKUP($A551,'Z-scores'!$C$2:$RO$15,6,FALSE)&lt;-3),"",'Total-corrected counts'!H551),"")</f>
        <v/>
      </c>
      <c r="I551" s="14" t="str">
        <f>IFERROR(IF(OR(HLOOKUP($A551,'Z-scores'!$C$2:$RO$15,7,FALSE)&gt;3,HLOOKUP($A551,'Z-scores'!$C$2:$RO$15,7,FALSE)&lt;-3),"",'Total-corrected counts'!I551),"")</f>
        <v/>
      </c>
      <c r="J551" s="14" t="str">
        <f>IFERROR(IF(OR(HLOOKUP($A551,'Z-scores'!$C$2:$RO$15,8,FALSE)&gt;3,HLOOKUP($A551,'Z-scores'!$C$2:$RO$15,8,FALSE)&lt;-3),"",'Total-corrected counts'!J551),"")</f>
        <v/>
      </c>
      <c r="K551" s="14" t="str">
        <f>IFERROR(IF(OR(HLOOKUP($A551,'Z-scores'!$C$2:$RO$15,9,FALSE)&gt;3,HLOOKUP($A551,'Z-scores'!$C$2:$RO$15,9,FALSE)&lt;-3),"",'Total-corrected counts'!K551),"")</f>
        <v/>
      </c>
      <c r="L551" s="14" t="str">
        <f>IFERROR(IF(OR(HLOOKUP($A551,'Z-scores'!$C$2:$RO$15,10,FALSE)&gt;3,HLOOKUP($A551,'Z-scores'!$C$2:$RO$15,10,FALSE)&lt;-3),"",'Total-corrected counts'!L551),"")</f>
        <v/>
      </c>
      <c r="M551" s="14" t="str">
        <f>IFERROR(IF(OR(HLOOKUP($A551,'Z-scores'!$C$2:$RO$15,11,FALSE)&gt;3,HLOOKUP($A551,'Z-scores'!$C$2:$RO$15,11,FALSE)&lt;-3),"",'Total-corrected counts'!M551),"")</f>
        <v/>
      </c>
      <c r="N551" s="14" t="str">
        <f>IFERROR(IF(OR(HLOOKUP($A551,'Z-scores'!$C$2:$RO$15,12,FALSE)&gt;3,HLOOKUP($A551,'Z-scores'!$C$2:$RO$15,12,FALSE)&lt;-3),"",'Total-corrected counts'!N551),"")</f>
        <v/>
      </c>
      <c r="O551" s="14" t="str">
        <f>IFERROR(IF(OR(HLOOKUP($A551,'Z-scores'!$C$2:$RO$15,13,FALSE)&gt;3,HLOOKUP($A551,'Z-scores'!$C$2:$RO$15,13,FALSE)&lt;-3),"",'Total-corrected counts'!O551),"")</f>
        <v/>
      </c>
      <c r="P551" s="14" t="str">
        <f>IFERROR(IF(OR(HLOOKUP($A551,'Z-scores'!$C$2:$RO$15,14,FALSE)&gt;3,HLOOKUP($A551,'Z-scores'!$C$2:$RO$15,14,FALSE)&lt;-3),"",'Total-corrected counts'!P551),"")</f>
        <v/>
      </c>
      <c r="Q551">
        <f t="shared" si="32"/>
        <v>1</v>
      </c>
      <c r="R551">
        <f>SUMIFS(Tabel132[Cluster],Tabel132[ID],'Total-corrected counts Z&lt;3'!A551)</f>
        <v>66</v>
      </c>
      <c r="S551" t="str">
        <f t="shared" si="33"/>
        <v/>
      </c>
      <c r="T551" t="str">
        <f t="shared" si="34"/>
        <v/>
      </c>
      <c r="U551" t="str">
        <f t="shared" si="35"/>
        <v/>
      </c>
    </row>
    <row r="552" spans="1:21" x14ac:dyDescent="0.25">
      <c r="A552">
        <v>560</v>
      </c>
      <c r="B552" t="s">
        <v>839</v>
      </c>
      <c r="C552">
        <v>89900</v>
      </c>
      <c r="D552">
        <v>607</v>
      </c>
      <c r="E552" s="14" t="str">
        <f>IFERROR(IF(OR(HLOOKUP($A552,'Z-scores'!$C$2:$RO$15,3,FALSE)&gt;3,HLOOKUP($A552,'Z-scores'!$C$2:$RO$15,3,FALSE)&lt;-3),"",'Total-corrected counts'!E552),"")</f>
        <v/>
      </c>
      <c r="F552" s="14" t="str">
        <f>IFERROR(IF(OR(HLOOKUP($A552,'Z-scores'!$C$2:$RO$15,4,FALSE)&gt;3,HLOOKUP($A552,'Z-scores'!$C$2:$RO$15,4,FALSE)&lt;-3),"",'Total-corrected counts'!F552),"")</f>
        <v/>
      </c>
      <c r="G552" s="14" t="str">
        <f>IFERROR(IF(OR(HLOOKUP($A552,'Z-scores'!$C$2:$RO$15,5,FALSE)&gt;3,HLOOKUP($A552,'Z-scores'!$C$2:$RO$15,5,FALSE)&lt;-3),"",'Total-corrected counts'!G552),"")</f>
        <v/>
      </c>
      <c r="H552" s="14" t="str">
        <f>IFERROR(IF(OR(HLOOKUP($A552,'Z-scores'!$C$2:$RO$15,6,FALSE)&gt;3,HLOOKUP($A552,'Z-scores'!$C$2:$RO$15,6,FALSE)&lt;-3),"",'Total-corrected counts'!H552),"")</f>
        <v/>
      </c>
      <c r="I552" s="14" t="str">
        <f>IFERROR(IF(OR(HLOOKUP($A552,'Z-scores'!$C$2:$RO$15,7,FALSE)&gt;3,HLOOKUP($A552,'Z-scores'!$C$2:$RO$15,7,FALSE)&lt;-3),"",'Total-corrected counts'!I552),"")</f>
        <v/>
      </c>
      <c r="J552" s="14" t="str">
        <f>IFERROR(IF(OR(HLOOKUP($A552,'Z-scores'!$C$2:$RO$15,8,FALSE)&gt;3,HLOOKUP($A552,'Z-scores'!$C$2:$RO$15,8,FALSE)&lt;-3),"",'Total-corrected counts'!J552),"")</f>
        <v/>
      </c>
      <c r="K552" s="14" t="str">
        <f>IFERROR(IF(OR(HLOOKUP($A552,'Z-scores'!$C$2:$RO$15,9,FALSE)&gt;3,HLOOKUP($A552,'Z-scores'!$C$2:$RO$15,9,FALSE)&lt;-3),"",'Total-corrected counts'!K552),"")</f>
        <v/>
      </c>
      <c r="L552" s="14" t="str">
        <f>IFERROR(IF(OR(HLOOKUP($A552,'Z-scores'!$C$2:$RO$15,10,FALSE)&gt;3,HLOOKUP($A552,'Z-scores'!$C$2:$RO$15,10,FALSE)&lt;-3),"",'Total-corrected counts'!L552),"")</f>
        <v/>
      </c>
      <c r="M552" s="14" t="str">
        <f>IFERROR(IF(OR(HLOOKUP($A552,'Z-scores'!$C$2:$RO$15,11,FALSE)&gt;3,HLOOKUP($A552,'Z-scores'!$C$2:$RO$15,11,FALSE)&lt;-3),"",'Total-corrected counts'!M552),"")</f>
        <v/>
      </c>
      <c r="N552" s="14" t="str">
        <f>IFERROR(IF(OR(HLOOKUP($A552,'Z-scores'!$C$2:$RO$15,12,FALSE)&gt;3,HLOOKUP($A552,'Z-scores'!$C$2:$RO$15,12,FALSE)&lt;-3),"",'Total-corrected counts'!N552),"")</f>
        <v/>
      </c>
      <c r="O552" s="14" t="str">
        <f>IFERROR(IF(OR(HLOOKUP($A552,'Z-scores'!$C$2:$RO$15,13,FALSE)&gt;3,HLOOKUP($A552,'Z-scores'!$C$2:$RO$15,13,FALSE)&lt;-3),"",'Total-corrected counts'!O552),"")</f>
        <v/>
      </c>
      <c r="P552" s="14" t="str">
        <f>IFERROR(IF(OR(HLOOKUP($A552,'Z-scores'!$C$2:$RO$15,14,FALSE)&gt;3,HLOOKUP($A552,'Z-scores'!$C$2:$RO$15,14,FALSE)&lt;-3),"",'Total-corrected counts'!P552),"")</f>
        <v/>
      </c>
      <c r="Q552">
        <f t="shared" si="32"/>
        <v>1</v>
      </c>
      <c r="R552">
        <f>SUMIFS(Tabel132[Cluster],Tabel132[ID],'Total-corrected counts Z&lt;3'!A552)</f>
        <v>96</v>
      </c>
      <c r="S552" t="str">
        <f t="shared" si="33"/>
        <v/>
      </c>
      <c r="T552" t="str">
        <f t="shared" si="34"/>
        <v/>
      </c>
      <c r="U552" t="str">
        <f t="shared" si="35"/>
        <v/>
      </c>
    </row>
    <row r="553" spans="1:21" x14ac:dyDescent="0.25">
      <c r="A553">
        <v>561</v>
      </c>
      <c r="B553" t="s">
        <v>840</v>
      </c>
      <c r="C553">
        <v>13600</v>
      </c>
      <c r="D553">
        <v>669</v>
      </c>
      <c r="E553" s="14" t="str">
        <f>IFERROR(IF(OR(HLOOKUP($A553,'Z-scores'!$C$2:$RO$15,3,FALSE)&gt;3,HLOOKUP($A553,'Z-scores'!$C$2:$RO$15,3,FALSE)&lt;-3),"",'Total-corrected counts'!E553),"")</f>
        <v/>
      </c>
      <c r="F553" s="14" t="str">
        <f>IFERROR(IF(OR(HLOOKUP($A553,'Z-scores'!$C$2:$RO$15,4,FALSE)&gt;3,HLOOKUP($A553,'Z-scores'!$C$2:$RO$15,4,FALSE)&lt;-3),"",'Total-corrected counts'!F553),"")</f>
        <v/>
      </c>
      <c r="G553" s="14" t="str">
        <f>IFERROR(IF(OR(HLOOKUP($A553,'Z-scores'!$C$2:$RO$15,5,FALSE)&gt;3,HLOOKUP($A553,'Z-scores'!$C$2:$RO$15,5,FALSE)&lt;-3),"",'Total-corrected counts'!G553),"")</f>
        <v/>
      </c>
      <c r="H553" s="14" t="str">
        <f>IFERROR(IF(OR(HLOOKUP($A553,'Z-scores'!$C$2:$RO$15,6,FALSE)&gt;3,HLOOKUP($A553,'Z-scores'!$C$2:$RO$15,6,FALSE)&lt;-3),"",'Total-corrected counts'!H553),"")</f>
        <v/>
      </c>
      <c r="I553" s="14" t="str">
        <f>IFERROR(IF(OR(HLOOKUP($A553,'Z-scores'!$C$2:$RO$15,7,FALSE)&gt;3,HLOOKUP($A553,'Z-scores'!$C$2:$RO$15,7,FALSE)&lt;-3),"",'Total-corrected counts'!I553),"")</f>
        <v/>
      </c>
      <c r="J553" s="14" t="str">
        <f>IFERROR(IF(OR(HLOOKUP($A553,'Z-scores'!$C$2:$RO$15,8,FALSE)&gt;3,HLOOKUP($A553,'Z-scores'!$C$2:$RO$15,8,FALSE)&lt;-3),"",'Total-corrected counts'!J553),"")</f>
        <v/>
      </c>
      <c r="K553" s="14" t="str">
        <f>IFERROR(IF(OR(HLOOKUP($A553,'Z-scores'!$C$2:$RO$15,9,FALSE)&gt;3,HLOOKUP($A553,'Z-scores'!$C$2:$RO$15,9,FALSE)&lt;-3),"",'Total-corrected counts'!K553),"")</f>
        <v/>
      </c>
      <c r="L553" s="14" t="str">
        <f>IFERROR(IF(OR(HLOOKUP($A553,'Z-scores'!$C$2:$RO$15,10,FALSE)&gt;3,HLOOKUP($A553,'Z-scores'!$C$2:$RO$15,10,FALSE)&lt;-3),"",'Total-corrected counts'!L553),"")</f>
        <v/>
      </c>
      <c r="M553" s="14" t="str">
        <f>IFERROR(IF(OR(HLOOKUP($A553,'Z-scores'!$C$2:$RO$15,11,FALSE)&gt;3,HLOOKUP($A553,'Z-scores'!$C$2:$RO$15,11,FALSE)&lt;-3),"",'Total-corrected counts'!M553),"")</f>
        <v/>
      </c>
      <c r="N553" s="14" t="str">
        <f>IFERROR(IF(OR(HLOOKUP($A553,'Z-scores'!$C$2:$RO$15,12,FALSE)&gt;3,HLOOKUP($A553,'Z-scores'!$C$2:$RO$15,12,FALSE)&lt;-3),"",'Total-corrected counts'!N553),"")</f>
        <v/>
      </c>
      <c r="O553" s="14" t="str">
        <f>IFERROR(IF(OR(HLOOKUP($A553,'Z-scores'!$C$2:$RO$15,13,FALSE)&gt;3,HLOOKUP($A553,'Z-scores'!$C$2:$RO$15,13,FALSE)&lt;-3),"",'Total-corrected counts'!O553),"")</f>
        <v/>
      </c>
      <c r="P553" s="14" t="str">
        <f>IFERROR(IF(OR(HLOOKUP($A553,'Z-scores'!$C$2:$RO$15,14,FALSE)&gt;3,HLOOKUP($A553,'Z-scores'!$C$2:$RO$15,14,FALSE)&lt;-3),"",'Total-corrected counts'!P553),"")</f>
        <v/>
      </c>
      <c r="Q553">
        <f t="shared" si="32"/>
        <v>1</v>
      </c>
      <c r="R553">
        <f>SUMIFS(Tabel132[Cluster],Tabel132[ID],'Total-corrected counts Z&lt;3'!A553)</f>
        <v>0</v>
      </c>
      <c r="S553" t="str">
        <f t="shared" si="33"/>
        <v/>
      </c>
      <c r="T553" t="str">
        <f t="shared" si="34"/>
        <v/>
      </c>
      <c r="U553" t="str">
        <f t="shared" si="35"/>
        <v/>
      </c>
    </row>
    <row r="554" spans="1:21" x14ac:dyDescent="0.25">
      <c r="A554">
        <v>562</v>
      </c>
      <c r="B554" t="s">
        <v>841</v>
      </c>
      <c r="C554">
        <v>53800</v>
      </c>
      <c r="D554">
        <v>359</v>
      </c>
      <c r="E554" s="14" t="str">
        <f>IFERROR(IF(OR(HLOOKUP($A554,'Z-scores'!$C$2:$RO$15,3,FALSE)&gt;3,HLOOKUP($A554,'Z-scores'!$C$2:$RO$15,3,FALSE)&lt;-3),"",'Total-corrected counts'!E554),"")</f>
        <v/>
      </c>
      <c r="F554" s="14" t="str">
        <f>IFERROR(IF(OR(HLOOKUP($A554,'Z-scores'!$C$2:$RO$15,4,FALSE)&gt;3,HLOOKUP($A554,'Z-scores'!$C$2:$RO$15,4,FALSE)&lt;-3),"",'Total-corrected counts'!F554),"")</f>
        <v/>
      </c>
      <c r="G554" s="14" t="str">
        <f>IFERROR(IF(OR(HLOOKUP($A554,'Z-scores'!$C$2:$RO$15,5,FALSE)&gt;3,HLOOKUP($A554,'Z-scores'!$C$2:$RO$15,5,FALSE)&lt;-3),"",'Total-corrected counts'!G554),"")</f>
        <v/>
      </c>
      <c r="H554" s="14" t="str">
        <f>IFERROR(IF(OR(HLOOKUP($A554,'Z-scores'!$C$2:$RO$15,6,FALSE)&gt;3,HLOOKUP($A554,'Z-scores'!$C$2:$RO$15,6,FALSE)&lt;-3),"",'Total-corrected counts'!H554),"")</f>
        <v/>
      </c>
      <c r="I554" s="14" t="str">
        <f>IFERROR(IF(OR(HLOOKUP($A554,'Z-scores'!$C$2:$RO$15,7,FALSE)&gt;3,HLOOKUP($A554,'Z-scores'!$C$2:$RO$15,7,FALSE)&lt;-3),"",'Total-corrected counts'!I554),"")</f>
        <v/>
      </c>
      <c r="J554" s="14" t="str">
        <f>IFERROR(IF(OR(HLOOKUP($A554,'Z-scores'!$C$2:$RO$15,8,FALSE)&gt;3,HLOOKUP($A554,'Z-scores'!$C$2:$RO$15,8,FALSE)&lt;-3),"",'Total-corrected counts'!J554),"")</f>
        <v/>
      </c>
      <c r="K554" s="14" t="str">
        <f>IFERROR(IF(OR(HLOOKUP($A554,'Z-scores'!$C$2:$RO$15,9,FALSE)&gt;3,HLOOKUP($A554,'Z-scores'!$C$2:$RO$15,9,FALSE)&lt;-3),"",'Total-corrected counts'!K554),"")</f>
        <v/>
      </c>
      <c r="L554" s="14" t="str">
        <f>IFERROR(IF(OR(HLOOKUP($A554,'Z-scores'!$C$2:$RO$15,10,FALSE)&gt;3,HLOOKUP($A554,'Z-scores'!$C$2:$RO$15,10,FALSE)&lt;-3),"",'Total-corrected counts'!L554),"")</f>
        <v/>
      </c>
      <c r="M554" s="14" t="str">
        <f>IFERROR(IF(OR(HLOOKUP($A554,'Z-scores'!$C$2:$RO$15,11,FALSE)&gt;3,HLOOKUP($A554,'Z-scores'!$C$2:$RO$15,11,FALSE)&lt;-3),"",'Total-corrected counts'!M554),"")</f>
        <v/>
      </c>
      <c r="N554" s="14" t="str">
        <f>IFERROR(IF(OR(HLOOKUP($A554,'Z-scores'!$C$2:$RO$15,12,FALSE)&gt;3,HLOOKUP($A554,'Z-scores'!$C$2:$RO$15,12,FALSE)&lt;-3),"",'Total-corrected counts'!N554),"")</f>
        <v/>
      </c>
      <c r="O554" s="14" t="str">
        <f>IFERROR(IF(OR(HLOOKUP($A554,'Z-scores'!$C$2:$RO$15,13,FALSE)&gt;3,HLOOKUP($A554,'Z-scores'!$C$2:$RO$15,13,FALSE)&lt;-3),"",'Total-corrected counts'!O554),"")</f>
        <v/>
      </c>
      <c r="P554" s="14" t="str">
        <f>IFERROR(IF(OR(HLOOKUP($A554,'Z-scores'!$C$2:$RO$15,14,FALSE)&gt;3,HLOOKUP($A554,'Z-scores'!$C$2:$RO$15,14,FALSE)&lt;-3),"",'Total-corrected counts'!P554),"")</f>
        <v/>
      </c>
      <c r="Q554">
        <f t="shared" si="32"/>
        <v>1</v>
      </c>
      <c r="R554">
        <f>SUMIFS(Tabel132[Cluster],Tabel132[ID],'Total-corrected counts Z&lt;3'!A554)</f>
        <v>75</v>
      </c>
      <c r="S554" t="str">
        <f t="shared" si="33"/>
        <v/>
      </c>
      <c r="T554" t="str">
        <f t="shared" si="34"/>
        <v/>
      </c>
      <c r="U554" t="str">
        <f t="shared" si="35"/>
        <v/>
      </c>
    </row>
    <row r="555" spans="1:21" x14ac:dyDescent="0.25">
      <c r="A555">
        <v>563</v>
      </c>
      <c r="B555" t="s">
        <v>842</v>
      </c>
      <c r="C555">
        <v>115700</v>
      </c>
      <c r="D555">
        <v>70</v>
      </c>
      <c r="E555" s="14" t="str">
        <f>IFERROR(IF(OR(HLOOKUP($A555,'Z-scores'!$C$2:$RO$15,3,FALSE)&gt;3,HLOOKUP($A555,'Z-scores'!$C$2:$RO$15,3,FALSE)&lt;-3),"",'Total-corrected counts'!E555),"")</f>
        <v/>
      </c>
      <c r="F555" s="14" t="str">
        <f>IFERROR(IF(OR(HLOOKUP($A555,'Z-scores'!$C$2:$RO$15,4,FALSE)&gt;3,HLOOKUP($A555,'Z-scores'!$C$2:$RO$15,4,FALSE)&lt;-3),"",'Total-corrected counts'!F555),"")</f>
        <v/>
      </c>
      <c r="G555" s="14" t="str">
        <f>IFERROR(IF(OR(HLOOKUP($A555,'Z-scores'!$C$2:$RO$15,5,FALSE)&gt;3,HLOOKUP($A555,'Z-scores'!$C$2:$RO$15,5,FALSE)&lt;-3),"",'Total-corrected counts'!G555),"")</f>
        <v/>
      </c>
      <c r="H555" s="14" t="str">
        <f>IFERROR(IF(OR(HLOOKUP($A555,'Z-scores'!$C$2:$RO$15,6,FALSE)&gt;3,HLOOKUP($A555,'Z-scores'!$C$2:$RO$15,6,FALSE)&lt;-3),"",'Total-corrected counts'!H555),"")</f>
        <v/>
      </c>
      <c r="I555" s="14" t="str">
        <f>IFERROR(IF(OR(HLOOKUP($A555,'Z-scores'!$C$2:$RO$15,7,FALSE)&gt;3,HLOOKUP($A555,'Z-scores'!$C$2:$RO$15,7,FALSE)&lt;-3),"",'Total-corrected counts'!I555),"")</f>
        <v/>
      </c>
      <c r="J555" s="14" t="str">
        <f>IFERROR(IF(OR(HLOOKUP($A555,'Z-scores'!$C$2:$RO$15,8,FALSE)&gt;3,HLOOKUP($A555,'Z-scores'!$C$2:$RO$15,8,FALSE)&lt;-3),"",'Total-corrected counts'!J555),"")</f>
        <v/>
      </c>
      <c r="K555" s="14" t="str">
        <f>IFERROR(IF(OR(HLOOKUP($A555,'Z-scores'!$C$2:$RO$15,9,FALSE)&gt;3,HLOOKUP($A555,'Z-scores'!$C$2:$RO$15,9,FALSE)&lt;-3),"",'Total-corrected counts'!K555),"")</f>
        <v/>
      </c>
      <c r="L555" s="14" t="str">
        <f>IFERROR(IF(OR(HLOOKUP($A555,'Z-scores'!$C$2:$RO$15,10,FALSE)&gt;3,HLOOKUP($A555,'Z-scores'!$C$2:$RO$15,10,FALSE)&lt;-3),"",'Total-corrected counts'!L555),"")</f>
        <v/>
      </c>
      <c r="M555" s="14" t="str">
        <f>IFERROR(IF(OR(HLOOKUP($A555,'Z-scores'!$C$2:$RO$15,11,FALSE)&gt;3,HLOOKUP($A555,'Z-scores'!$C$2:$RO$15,11,FALSE)&lt;-3),"",'Total-corrected counts'!M555),"")</f>
        <v/>
      </c>
      <c r="N555" s="14" t="str">
        <f>IFERROR(IF(OR(HLOOKUP($A555,'Z-scores'!$C$2:$RO$15,12,FALSE)&gt;3,HLOOKUP($A555,'Z-scores'!$C$2:$RO$15,12,FALSE)&lt;-3),"",'Total-corrected counts'!N555),"")</f>
        <v/>
      </c>
      <c r="O555" s="14" t="str">
        <f>IFERROR(IF(OR(HLOOKUP($A555,'Z-scores'!$C$2:$RO$15,13,FALSE)&gt;3,HLOOKUP($A555,'Z-scores'!$C$2:$RO$15,13,FALSE)&lt;-3),"",'Total-corrected counts'!O555),"")</f>
        <v/>
      </c>
      <c r="P555" s="14" t="str">
        <f>IFERROR(IF(OR(HLOOKUP($A555,'Z-scores'!$C$2:$RO$15,14,FALSE)&gt;3,HLOOKUP($A555,'Z-scores'!$C$2:$RO$15,14,FALSE)&lt;-3),"",'Total-corrected counts'!P555),"")</f>
        <v/>
      </c>
      <c r="Q555">
        <f t="shared" si="32"/>
        <v>1</v>
      </c>
      <c r="R555">
        <f>SUMIFS(Tabel132[Cluster],Tabel132[ID],'Total-corrected counts Z&lt;3'!A555)</f>
        <v>0</v>
      </c>
      <c r="S555" t="str">
        <f t="shared" si="33"/>
        <v/>
      </c>
      <c r="T555" t="str">
        <f t="shared" si="34"/>
        <v/>
      </c>
      <c r="U555" t="str">
        <f t="shared" si="35"/>
        <v/>
      </c>
    </row>
    <row r="556" spans="1:21" x14ac:dyDescent="0.25">
      <c r="A556">
        <v>564</v>
      </c>
      <c r="B556" t="s">
        <v>221</v>
      </c>
      <c r="C556">
        <v>52500</v>
      </c>
      <c r="D556">
        <v>904</v>
      </c>
      <c r="E556" s="14">
        <f>IFERROR(IF(OR(HLOOKUP($A556,'Z-scores'!$C$2:$RO$15,3,FALSE)&gt;3,HLOOKUP($A556,'Z-scores'!$C$2:$RO$15,3,FALSE)&lt;-3),"",'Total-corrected counts'!E556),"")</f>
        <v>3.4861263790534933E-2</v>
      </c>
      <c r="F556" s="14">
        <f>IFERROR(IF(OR(HLOOKUP($A556,'Z-scores'!$C$2:$RO$15,4,FALSE)&gt;3,HLOOKUP($A556,'Z-scores'!$C$2:$RO$15,4,FALSE)&lt;-3),"",'Total-corrected counts'!F556),"")</f>
        <v>0</v>
      </c>
      <c r="G556" s="14">
        <f>IFERROR(IF(OR(HLOOKUP($A556,'Z-scores'!$C$2:$RO$15,5,FALSE)&gt;3,HLOOKUP($A556,'Z-scores'!$C$2:$RO$15,5,FALSE)&lt;-3),"",'Total-corrected counts'!G556),"")</f>
        <v>8.9286511486709699E-2</v>
      </c>
      <c r="H556" s="14">
        <f>IFERROR(IF(OR(HLOOKUP($A556,'Z-scores'!$C$2:$RO$15,6,FALSE)&gt;3,HLOOKUP($A556,'Z-scores'!$C$2:$RO$15,6,FALSE)&lt;-3),"",'Total-corrected counts'!H556),"")</f>
        <v>7.6298776854308248E-2</v>
      </c>
      <c r="I556" s="14">
        <f>IFERROR(IF(OR(HLOOKUP($A556,'Z-scores'!$C$2:$RO$15,7,FALSE)&gt;3,HLOOKUP($A556,'Z-scores'!$C$2:$RO$15,7,FALSE)&lt;-3),"",'Total-corrected counts'!I556),"")</f>
        <v>3.6983935411255199E-2</v>
      </c>
      <c r="J556" s="14">
        <f>IFERROR(IF(OR(HLOOKUP($A556,'Z-scores'!$C$2:$RO$15,8,FALSE)&gt;3,HLOOKUP($A556,'Z-scores'!$C$2:$RO$15,8,FALSE)&lt;-3),"",'Total-corrected counts'!J556),"")</f>
        <v>0</v>
      </c>
      <c r="K556" s="14">
        <f>IFERROR(IF(OR(HLOOKUP($A556,'Z-scores'!$C$2:$RO$15,9,FALSE)&gt;3,HLOOKUP($A556,'Z-scores'!$C$2:$RO$15,9,FALSE)&lt;-3),"",'Total-corrected counts'!K556),"")</f>
        <v>5.6503479908068845E-2</v>
      </c>
      <c r="L556" s="14">
        <f>IFERROR(IF(OR(HLOOKUP($A556,'Z-scores'!$C$2:$RO$15,10,FALSE)&gt;3,HLOOKUP($A556,'Z-scores'!$C$2:$RO$15,10,FALSE)&lt;-3),"",'Total-corrected counts'!L556),"")</f>
        <v>8.0621592478005419E-2</v>
      </c>
      <c r="M556" s="14">
        <f>IFERROR(IF(OR(HLOOKUP($A556,'Z-scores'!$C$2:$RO$15,11,FALSE)&gt;3,HLOOKUP($A556,'Z-scores'!$C$2:$RO$15,11,FALSE)&lt;-3),"",'Total-corrected counts'!M556),"")</f>
        <v>8.1776345783100515E-2</v>
      </c>
      <c r="N556" s="14">
        <f>IFERROR(IF(OR(HLOOKUP($A556,'Z-scores'!$C$2:$RO$15,12,FALSE)&gt;3,HLOOKUP($A556,'Z-scores'!$C$2:$RO$15,12,FALSE)&lt;-3),"",'Total-corrected counts'!N556),"")</f>
        <v>0.2561278590272264</v>
      </c>
      <c r="O556" s="14">
        <f>IFERROR(IF(OR(HLOOKUP($A556,'Z-scores'!$C$2:$RO$15,13,FALSE)&gt;3,HLOOKUP($A556,'Z-scores'!$C$2:$RO$15,13,FALSE)&lt;-3),"",'Total-corrected counts'!O556),"")</f>
        <v>9.3793232818252161E-3</v>
      </c>
      <c r="P556" s="14">
        <f>IFERROR(IF(OR(HLOOKUP($A556,'Z-scores'!$C$2:$RO$15,14,FALSE)&gt;3,HLOOKUP($A556,'Z-scores'!$C$2:$RO$15,14,FALSE)&lt;-3),"",'Total-corrected counts'!P556),"")</f>
        <v>0.42836388691922517</v>
      </c>
      <c r="Q556">
        <f t="shared" si="32"/>
        <v>1</v>
      </c>
      <c r="R556">
        <f>SUMIFS(Tabel132[Cluster],Tabel132[ID],'Total-corrected counts Z&lt;3'!A556)</f>
        <v>74</v>
      </c>
      <c r="S556">
        <f t="shared" si="33"/>
        <v>7.4516098070238582E-2</v>
      </c>
      <c r="T556">
        <f t="shared" si="34"/>
        <v>4.1990566778696704E-2</v>
      </c>
      <c r="U556">
        <f t="shared" si="35"/>
        <v>0.17125380149787656</v>
      </c>
    </row>
    <row r="557" spans="1:21" x14ac:dyDescent="0.25">
      <c r="A557">
        <v>565</v>
      </c>
      <c r="B557" t="s">
        <v>222</v>
      </c>
      <c r="C557">
        <v>18000</v>
      </c>
      <c r="D557">
        <v>533</v>
      </c>
      <c r="E557" s="14">
        <f>IFERROR(IF(OR(HLOOKUP($A557,'Z-scores'!$C$2:$RO$15,3,FALSE)&gt;3,HLOOKUP($A557,'Z-scores'!$C$2:$RO$15,3,FALSE)&lt;-3),"",'Total-corrected counts'!E557),"")</f>
        <v>3.4745059577899822</v>
      </c>
      <c r="F557" s="14">
        <f>IFERROR(IF(OR(HLOOKUP($A557,'Z-scores'!$C$2:$RO$15,4,FALSE)&gt;3,HLOOKUP($A557,'Z-scores'!$C$2:$RO$15,4,FALSE)&lt;-3),"",'Total-corrected counts'!F557),"")</f>
        <v>1.3393062672557754</v>
      </c>
      <c r="G557" s="14">
        <f>IFERROR(IF(OR(HLOOKUP($A557,'Z-scores'!$C$2:$RO$15,5,FALSE)&gt;3,HLOOKUP($A557,'Z-scores'!$C$2:$RO$15,5,FALSE)&lt;-3),"",'Total-corrected counts'!G557),"")</f>
        <v>2.5357369262225555</v>
      </c>
      <c r="H557" s="14">
        <f>IFERROR(IF(OR(HLOOKUP($A557,'Z-scores'!$C$2:$RO$15,6,FALSE)&gt;3,HLOOKUP($A557,'Z-scores'!$C$2:$RO$15,6,FALSE)&lt;-3),"",'Total-corrected counts'!H557),"")</f>
        <v>4.7686735533942661</v>
      </c>
      <c r="I557" s="14">
        <f>IFERROR(IF(OR(HLOOKUP($A557,'Z-scores'!$C$2:$RO$15,7,FALSE)&gt;3,HLOOKUP($A557,'Z-scores'!$C$2:$RO$15,7,FALSE)&lt;-3),"",'Total-corrected counts'!I557),"")</f>
        <v>3.4518339717171518</v>
      </c>
      <c r="J557" s="14">
        <f>IFERROR(IF(OR(HLOOKUP($A557,'Z-scores'!$C$2:$RO$15,8,FALSE)&gt;3,HLOOKUP($A557,'Z-scores'!$C$2:$RO$15,8,FALSE)&lt;-3),"",'Total-corrected counts'!J557),"")</f>
        <v>4.0624972844269491</v>
      </c>
      <c r="K557" s="14">
        <f>IFERROR(IF(OR(HLOOKUP($A557,'Z-scores'!$C$2:$RO$15,9,FALSE)&gt;3,HLOOKUP($A557,'Z-scores'!$C$2:$RO$15,9,FALSE)&lt;-3),"",'Total-corrected counts'!K557),"")</f>
        <v>1.285454167908566</v>
      </c>
      <c r="L557" s="14">
        <f>IFERROR(IF(OR(HLOOKUP($A557,'Z-scores'!$C$2:$RO$15,10,FALSE)&gt;3,HLOOKUP($A557,'Z-scores'!$C$2:$RO$15,10,FALSE)&lt;-3),"",'Total-corrected counts'!L557),"")</f>
        <v>1.9349182194721302</v>
      </c>
      <c r="M557" s="14">
        <f>IFERROR(IF(OR(HLOOKUP($A557,'Z-scores'!$C$2:$RO$15,11,FALSE)&gt;3,HLOOKUP($A557,'Z-scores'!$C$2:$RO$15,11,FALSE)&lt;-3),"",'Total-corrected counts'!M557),"")</f>
        <v>7.0940979966839697</v>
      </c>
      <c r="N557" s="14">
        <f>IFERROR(IF(OR(HLOOKUP($A557,'Z-scores'!$C$2:$RO$15,12,FALSE)&gt;3,HLOOKUP($A557,'Z-scores'!$C$2:$RO$15,12,FALSE)&lt;-3),"",'Total-corrected counts'!N557),"")</f>
        <v>3.6028652169829845</v>
      </c>
      <c r="O557" s="14">
        <f>IFERROR(IF(OR(HLOOKUP($A557,'Z-scores'!$C$2:$RO$15,13,FALSE)&gt;3,HLOOKUP($A557,'Z-scores'!$C$2:$RO$15,13,FALSE)&lt;-3),"",'Total-corrected counts'!O557),"")</f>
        <v>1.3600018758646564</v>
      </c>
      <c r="P557" s="14">
        <f>IFERROR(IF(OR(HLOOKUP($A557,'Z-scores'!$C$2:$RO$15,14,FALSE)&gt;3,HLOOKUP($A557,'Z-scores'!$C$2:$RO$15,14,FALSE)&lt;-3),"",'Total-corrected counts'!P557),"")</f>
        <v>1.6314284203944958</v>
      </c>
      <c r="Q557">
        <f t="shared" si="32"/>
        <v>1</v>
      </c>
      <c r="R557">
        <f>SUMIFS(Tabel132[Cluster],Tabel132[ID],'Total-corrected counts Z&lt;3'!A557)</f>
        <v>22</v>
      </c>
      <c r="S557">
        <f t="shared" si="33"/>
        <v>0.90103418485087272</v>
      </c>
      <c r="T557">
        <f t="shared" si="34"/>
        <v>2.9882868755307492</v>
      </c>
      <c r="U557">
        <f t="shared" si="35"/>
        <v>3.124662345879647</v>
      </c>
    </row>
    <row r="558" spans="1:21" x14ac:dyDescent="0.25">
      <c r="A558">
        <v>566</v>
      </c>
      <c r="B558" t="s">
        <v>223</v>
      </c>
      <c r="C558">
        <v>36900</v>
      </c>
      <c r="D558">
        <v>698</v>
      </c>
      <c r="E558" s="14">
        <f>IFERROR(IF(OR(HLOOKUP($A558,'Z-scores'!$C$2:$RO$15,3,FALSE)&gt;3,HLOOKUP($A558,'Z-scores'!$C$2:$RO$15,3,FALSE)&lt;-3),"",'Total-corrected counts'!E558),"")</f>
        <v>7.3905879235934062</v>
      </c>
      <c r="F558" s="14">
        <f>IFERROR(IF(OR(HLOOKUP($A558,'Z-scores'!$C$2:$RO$15,4,FALSE)&gt;3,HLOOKUP($A558,'Z-scores'!$C$2:$RO$15,4,FALSE)&lt;-3),"",'Total-corrected counts'!F558),"")</f>
        <v>11.593369875932806</v>
      </c>
      <c r="G558" s="14">
        <f>IFERROR(IF(OR(HLOOKUP($A558,'Z-scores'!$C$2:$RO$15,5,FALSE)&gt;3,HLOOKUP($A558,'Z-scores'!$C$2:$RO$15,5,FALSE)&lt;-3),"",'Total-corrected counts'!G558),"")</f>
        <v>33.750301341976268</v>
      </c>
      <c r="H558" s="14">
        <f>IFERROR(IF(OR(HLOOKUP($A558,'Z-scores'!$C$2:$RO$15,6,FALSE)&gt;3,HLOOKUP($A558,'Z-scores'!$C$2:$RO$15,6,FALSE)&lt;-3),"",'Total-corrected counts'!H558),"")</f>
        <v>12.02468723223898</v>
      </c>
      <c r="I558" s="14">
        <f>IFERROR(IF(OR(HLOOKUP($A558,'Z-scores'!$C$2:$RO$15,7,FALSE)&gt;3,HLOOKUP($A558,'Z-scores'!$C$2:$RO$15,7,FALSE)&lt;-3),"",'Total-corrected counts'!I558),"")</f>
        <v>3.9572810890043062</v>
      </c>
      <c r="J558" s="14">
        <f>IFERROR(IF(OR(HLOOKUP($A558,'Z-scores'!$C$2:$RO$15,8,FALSE)&gt;3,HLOOKUP($A558,'Z-scores'!$C$2:$RO$15,8,FALSE)&lt;-3),"",'Total-corrected counts'!J558),"")</f>
        <v>7.2342866080971868</v>
      </c>
      <c r="K558" s="14">
        <f>IFERROR(IF(OR(HLOOKUP($A558,'Z-scores'!$C$2:$RO$15,9,FALSE)&gt;3,HLOOKUP($A558,'Z-scores'!$C$2:$RO$15,9,FALSE)&lt;-3),"",'Total-corrected counts'!K558),"")</f>
        <v>2.8816774753115104</v>
      </c>
      <c r="L558" s="14">
        <f>IFERROR(IF(OR(HLOOKUP($A558,'Z-scores'!$C$2:$RO$15,10,FALSE)&gt;3,HLOOKUP($A558,'Z-scores'!$C$2:$RO$15,10,FALSE)&lt;-3),"",'Total-corrected counts'!L558),"")</f>
        <v>2.8016003386106885</v>
      </c>
      <c r="M558" s="14">
        <f>IFERROR(IF(OR(HLOOKUP($A558,'Z-scores'!$C$2:$RO$15,11,FALSE)&gt;3,HLOOKUP($A558,'Z-scores'!$C$2:$RO$15,11,FALSE)&lt;-3),"",'Total-corrected counts'!M558),"")</f>
        <v>40.254406211731222</v>
      </c>
      <c r="N558" s="14">
        <f>IFERROR(IF(OR(HLOOKUP($A558,'Z-scores'!$C$2:$RO$15,12,FALSE)&gt;3,HLOOKUP($A558,'Z-scores'!$C$2:$RO$15,12,FALSE)&lt;-3),"",'Total-corrected counts'!N558),"")</f>
        <v>6.8386138360269442</v>
      </c>
      <c r="O558" s="14">
        <f>IFERROR(IF(OR(HLOOKUP($A558,'Z-scores'!$C$2:$RO$15,13,FALSE)&gt;3,HLOOKUP($A558,'Z-scores'!$C$2:$RO$15,13,FALSE)&lt;-3),"",'Total-corrected counts'!O558),"")</f>
        <v>20.737683776115553</v>
      </c>
      <c r="P558" s="14">
        <f>IFERROR(IF(OR(HLOOKUP($A558,'Z-scores'!$C$2:$RO$15,14,FALSE)&gt;3,HLOOKUP($A558,'Z-scores'!$C$2:$RO$15,14,FALSE)&lt;-3),"",'Total-corrected counts'!P558),"")</f>
        <v>2.1965041861177292</v>
      </c>
      <c r="Q558">
        <f t="shared" si="32"/>
        <v>1</v>
      </c>
      <c r="R558">
        <f>SUMIFS(Tabel132[Cluster],Tabel132[ID],'Total-corrected counts Z&lt;3'!A558)</f>
        <v>47</v>
      </c>
      <c r="S558">
        <f t="shared" si="33"/>
        <v>0.67528234557689948</v>
      </c>
      <c r="T558">
        <f t="shared" si="34"/>
        <v>11.261741649450638</v>
      </c>
      <c r="U558">
        <f t="shared" si="35"/>
        <v>14.56576166972043</v>
      </c>
    </row>
    <row r="559" spans="1:21" x14ac:dyDescent="0.25">
      <c r="A559">
        <v>567</v>
      </c>
      <c r="B559" t="s">
        <v>843</v>
      </c>
      <c r="C559">
        <v>200</v>
      </c>
      <c r="D559">
        <v>8</v>
      </c>
      <c r="E559" s="14" t="str">
        <f>IFERROR(IF(OR(HLOOKUP($A559,'Z-scores'!$C$2:$RO$15,3,FALSE)&gt;3,HLOOKUP($A559,'Z-scores'!$C$2:$RO$15,3,FALSE)&lt;-3),"",'Total-corrected counts'!E559),"")</f>
        <v/>
      </c>
      <c r="F559" s="14" t="str">
        <f>IFERROR(IF(OR(HLOOKUP($A559,'Z-scores'!$C$2:$RO$15,4,FALSE)&gt;3,HLOOKUP($A559,'Z-scores'!$C$2:$RO$15,4,FALSE)&lt;-3),"",'Total-corrected counts'!F559),"")</f>
        <v/>
      </c>
      <c r="G559" s="14" t="str">
        <f>IFERROR(IF(OR(HLOOKUP($A559,'Z-scores'!$C$2:$RO$15,5,FALSE)&gt;3,HLOOKUP($A559,'Z-scores'!$C$2:$RO$15,5,FALSE)&lt;-3),"",'Total-corrected counts'!G559),"")</f>
        <v/>
      </c>
      <c r="H559" s="14" t="str">
        <f>IFERROR(IF(OR(HLOOKUP($A559,'Z-scores'!$C$2:$RO$15,6,FALSE)&gt;3,HLOOKUP($A559,'Z-scores'!$C$2:$RO$15,6,FALSE)&lt;-3),"",'Total-corrected counts'!H559),"")</f>
        <v/>
      </c>
      <c r="I559" s="14" t="str">
        <f>IFERROR(IF(OR(HLOOKUP($A559,'Z-scores'!$C$2:$RO$15,7,FALSE)&gt;3,HLOOKUP($A559,'Z-scores'!$C$2:$RO$15,7,FALSE)&lt;-3),"",'Total-corrected counts'!I559),"")</f>
        <v/>
      </c>
      <c r="J559" s="14" t="str">
        <f>IFERROR(IF(OR(HLOOKUP($A559,'Z-scores'!$C$2:$RO$15,8,FALSE)&gt;3,HLOOKUP($A559,'Z-scores'!$C$2:$RO$15,8,FALSE)&lt;-3),"",'Total-corrected counts'!J559),"")</f>
        <v/>
      </c>
      <c r="K559" s="14" t="str">
        <f>IFERROR(IF(OR(HLOOKUP($A559,'Z-scores'!$C$2:$RO$15,9,FALSE)&gt;3,HLOOKUP($A559,'Z-scores'!$C$2:$RO$15,9,FALSE)&lt;-3),"",'Total-corrected counts'!K559),"")</f>
        <v/>
      </c>
      <c r="L559" s="14" t="str">
        <f>IFERROR(IF(OR(HLOOKUP($A559,'Z-scores'!$C$2:$RO$15,10,FALSE)&gt;3,HLOOKUP($A559,'Z-scores'!$C$2:$RO$15,10,FALSE)&lt;-3),"",'Total-corrected counts'!L559),"")</f>
        <v/>
      </c>
      <c r="M559" s="14" t="str">
        <f>IFERROR(IF(OR(HLOOKUP($A559,'Z-scores'!$C$2:$RO$15,11,FALSE)&gt;3,HLOOKUP($A559,'Z-scores'!$C$2:$RO$15,11,FALSE)&lt;-3),"",'Total-corrected counts'!M559),"")</f>
        <v/>
      </c>
      <c r="N559" s="14" t="str">
        <f>IFERROR(IF(OR(HLOOKUP($A559,'Z-scores'!$C$2:$RO$15,12,FALSE)&gt;3,HLOOKUP($A559,'Z-scores'!$C$2:$RO$15,12,FALSE)&lt;-3),"",'Total-corrected counts'!N559),"")</f>
        <v/>
      </c>
      <c r="O559" s="14" t="str">
        <f>IFERROR(IF(OR(HLOOKUP($A559,'Z-scores'!$C$2:$RO$15,13,FALSE)&gt;3,HLOOKUP($A559,'Z-scores'!$C$2:$RO$15,13,FALSE)&lt;-3),"",'Total-corrected counts'!O559),"")</f>
        <v/>
      </c>
      <c r="P559" s="14" t="str">
        <f>IFERROR(IF(OR(HLOOKUP($A559,'Z-scores'!$C$2:$RO$15,14,FALSE)&gt;3,HLOOKUP($A559,'Z-scores'!$C$2:$RO$15,14,FALSE)&lt;-3),"",'Total-corrected counts'!P559),"")</f>
        <v/>
      </c>
      <c r="Q559">
        <f t="shared" si="32"/>
        <v>1</v>
      </c>
      <c r="R559">
        <f>SUMIFS(Tabel132[Cluster],Tabel132[ID],'Total-corrected counts Z&lt;3'!A559)</f>
        <v>0</v>
      </c>
      <c r="S559" t="str">
        <f t="shared" si="33"/>
        <v/>
      </c>
      <c r="T559" t="str">
        <f t="shared" si="34"/>
        <v/>
      </c>
      <c r="U559" t="str">
        <f t="shared" si="35"/>
        <v/>
      </c>
    </row>
    <row r="560" spans="1:21" x14ac:dyDescent="0.25">
      <c r="A560">
        <v>568</v>
      </c>
      <c r="B560" t="s">
        <v>844</v>
      </c>
      <c r="C560">
        <v>92400</v>
      </c>
      <c r="D560">
        <v>370</v>
      </c>
      <c r="E560" s="14" t="str">
        <f>IFERROR(IF(OR(HLOOKUP($A560,'Z-scores'!$C$2:$RO$15,3,FALSE)&gt;3,HLOOKUP($A560,'Z-scores'!$C$2:$RO$15,3,FALSE)&lt;-3),"",'Total-corrected counts'!E560),"")</f>
        <v/>
      </c>
      <c r="F560" s="14" t="str">
        <f>IFERROR(IF(OR(HLOOKUP($A560,'Z-scores'!$C$2:$RO$15,4,FALSE)&gt;3,HLOOKUP($A560,'Z-scores'!$C$2:$RO$15,4,FALSE)&lt;-3),"",'Total-corrected counts'!F560),"")</f>
        <v/>
      </c>
      <c r="G560" s="14" t="str">
        <f>IFERROR(IF(OR(HLOOKUP($A560,'Z-scores'!$C$2:$RO$15,5,FALSE)&gt;3,HLOOKUP($A560,'Z-scores'!$C$2:$RO$15,5,FALSE)&lt;-3),"",'Total-corrected counts'!G560),"")</f>
        <v/>
      </c>
      <c r="H560" s="14" t="str">
        <f>IFERROR(IF(OR(HLOOKUP($A560,'Z-scores'!$C$2:$RO$15,6,FALSE)&gt;3,HLOOKUP($A560,'Z-scores'!$C$2:$RO$15,6,FALSE)&lt;-3),"",'Total-corrected counts'!H560),"")</f>
        <v/>
      </c>
      <c r="I560" s="14" t="str">
        <f>IFERROR(IF(OR(HLOOKUP($A560,'Z-scores'!$C$2:$RO$15,7,FALSE)&gt;3,HLOOKUP($A560,'Z-scores'!$C$2:$RO$15,7,FALSE)&lt;-3),"",'Total-corrected counts'!I560),"")</f>
        <v/>
      </c>
      <c r="J560" s="14" t="str">
        <f>IFERROR(IF(OR(HLOOKUP($A560,'Z-scores'!$C$2:$RO$15,8,FALSE)&gt;3,HLOOKUP($A560,'Z-scores'!$C$2:$RO$15,8,FALSE)&lt;-3),"",'Total-corrected counts'!J560),"")</f>
        <v/>
      </c>
      <c r="K560" s="14" t="str">
        <f>IFERROR(IF(OR(HLOOKUP($A560,'Z-scores'!$C$2:$RO$15,9,FALSE)&gt;3,HLOOKUP($A560,'Z-scores'!$C$2:$RO$15,9,FALSE)&lt;-3),"",'Total-corrected counts'!K560),"")</f>
        <v/>
      </c>
      <c r="L560" s="14" t="str">
        <f>IFERROR(IF(OR(HLOOKUP($A560,'Z-scores'!$C$2:$RO$15,10,FALSE)&gt;3,HLOOKUP($A560,'Z-scores'!$C$2:$RO$15,10,FALSE)&lt;-3),"",'Total-corrected counts'!L560),"")</f>
        <v/>
      </c>
      <c r="M560" s="14" t="str">
        <f>IFERROR(IF(OR(HLOOKUP($A560,'Z-scores'!$C$2:$RO$15,11,FALSE)&gt;3,HLOOKUP($A560,'Z-scores'!$C$2:$RO$15,11,FALSE)&lt;-3),"",'Total-corrected counts'!M560),"")</f>
        <v/>
      </c>
      <c r="N560" s="14" t="str">
        <f>IFERROR(IF(OR(HLOOKUP($A560,'Z-scores'!$C$2:$RO$15,12,FALSE)&gt;3,HLOOKUP($A560,'Z-scores'!$C$2:$RO$15,12,FALSE)&lt;-3),"",'Total-corrected counts'!N560),"")</f>
        <v/>
      </c>
      <c r="O560" s="14" t="str">
        <f>IFERROR(IF(OR(HLOOKUP($A560,'Z-scores'!$C$2:$RO$15,13,FALSE)&gt;3,HLOOKUP($A560,'Z-scores'!$C$2:$RO$15,13,FALSE)&lt;-3),"",'Total-corrected counts'!O560),"")</f>
        <v/>
      </c>
      <c r="P560" s="14" t="str">
        <f>IFERROR(IF(OR(HLOOKUP($A560,'Z-scores'!$C$2:$RO$15,14,FALSE)&gt;3,HLOOKUP($A560,'Z-scores'!$C$2:$RO$15,14,FALSE)&lt;-3),"",'Total-corrected counts'!P560),"")</f>
        <v/>
      </c>
      <c r="Q560">
        <f t="shared" si="32"/>
        <v>1</v>
      </c>
      <c r="R560">
        <f>SUMIFS(Tabel132[Cluster],Tabel132[ID],'Total-corrected counts Z&lt;3'!A560)</f>
        <v>96</v>
      </c>
      <c r="S560" t="str">
        <f t="shared" si="33"/>
        <v/>
      </c>
      <c r="T560" t="str">
        <f t="shared" si="34"/>
        <v/>
      </c>
      <c r="U560" t="str">
        <f t="shared" si="35"/>
        <v/>
      </c>
    </row>
    <row r="561" spans="1:21" x14ac:dyDescent="0.25">
      <c r="A561">
        <v>569</v>
      </c>
      <c r="B561" t="s">
        <v>845</v>
      </c>
      <c r="C561">
        <v>54100</v>
      </c>
      <c r="D561">
        <v>367</v>
      </c>
      <c r="E561" s="14" t="str">
        <f>IFERROR(IF(OR(HLOOKUP($A561,'Z-scores'!$C$2:$RO$15,3,FALSE)&gt;3,HLOOKUP($A561,'Z-scores'!$C$2:$RO$15,3,FALSE)&lt;-3),"",'Total-corrected counts'!E561),"")</f>
        <v/>
      </c>
      <c r="F561" s="14" t="str">
        <f>IFERROR(IF(OR(HLOOKUP($A561,'Z-scores'!$C$2:$RO$15,4,FALSE)&gt;3,HLOOKUP($A561,'Z-scores'!$C$2:$RO$15,4,FALSE)&lt;-3),"",'Total-corrected counts'!F561),"")</f>
        <v/>
      </c>
      <c r="G561" s="14" t="str">
        <f>IFERROR(IF(OR(HLOOKUP($A561,'Z-scores'!$C$2:$RO$15,5,FALSE)&gt;3,HLOOKUP($A561,'Z-scores'!$C$2:$RO$15,5,FALSE)&lt;-3),"",'Total-corrected counts'!G561),"")</f>
        <v/>
      </c>
      <c r="H561" s="14" t="str">
        <f>IFERROR(IF(OR(HLOOKUP($A561,'Z-scores'!$C$2:$RO$15,6,FALSE)&gt;3,HLOOKUP($A561,'Z-scores'!$C$2:$RO$15,6,FALSE)&lt;-3),"",'Total-corrected counts'!H561),"")</f>
        <v/>
      </c>
      <c r="I561" s="14" t="str">
        <f>IFERROR(IF(OR(HLOOKUP($A561,'Z-scores'!$C$2:$RO$15,7,FALSE)&gt;3,HLOOKUP($A561,'Z-scores'!$C$2:$RO$15,7,FALSE)&lt;-3),"",'Total-corrected counts'!I561),"")</f>
        <v/>
      </c>
      <c r="J561" s="14" t="str">
        <f>IFERROR(IF(OR(HLOOKUP($A561,'Z-scores'!$C$2:$RO$15,8,FALSE)&gt;3,HLOOKUP($A561,'Z-scores'!$C$2:$RO$15,8,FALSE)&lt;-3),"",'Total-corrected counts'!J561),"")</f>
        <v/>
      </c>
      <c r="K561" s="14" t="str">
        <f>IFERROR(IF(OR(HLOOKUP($A561,'Z-scores'!$C$2:$RO$15,9,FALSE)&gt;3,HLOOKUP($A561,'Z-scores'!$C$2:$RO$15,9,FALSE)&lt;-3),"",'Total-corrected counts'!K561),"")</f>
        <v/>
      </c>
      <c r="L561" s="14" t="str">
        <f>IFERROR(IF(OR(HLOOKUP($A561,'Z-scores'!$C$2:$RO$15,10,FALSE)&gt;3,HLOOKUP($A561,'Z-scores'!$C$2:$RO$15,10,FALSE)&lt;-3),"",'Total-corrected counts'!L561),"")</f>
        <v/>
      </c>
      <c r="M561" s="14" t="str">
        <f>IFERROR(IF(OR(HLOOKUP($A561,'Z-scores'!$C$2:$RO$15,11,FALSE)&gt;3,HLOOKUP($A561,'Z-scores'!$C$2:$RO$15,11,FALSE)&lt;-3),"",'Total-corrected counts'!M561),"")</f>
        <v/>
      </c>
      <c r="N561" s="14" t="str">
        <f>IFERROR(IF(OR(HLOOKUP($A561,'Z-scores'!$C$2:$RO$15,12,FALSE)&gt;3,HLOOKUP($A561,'Z-scores'!$C$2:$RO$15,12,FALSE)&lt;-3),"",'Total-corrected counts'!N561),"")</f>
        <v/>
      </c>
      <c r="O561" s="14" t="str">
        <f>IFERROR(IF(OR(HLOOKUP($A561,'Z-scores'!$C$2:$RO$15,13,FALSE)&gt;3,HLOOKUP($A561,'Z-scores'!$C$2:$RO$15,13,FALSE)&lt;-3),"",'Total-corrected counts'!O561),"")</f>
        <v/>
      </c>
      <c r="P561" s="14" t="str">
        <f>IFERROR(IF(OR(HLOOKUP($A561,'Z-scores'!$C$2:$RO$15,14,FALSE)&gt;3,HLOOKUP($A561,'Z-scores'!$C$2:$RO$15,14,FALSE)&lt;-3),"",'Total-corrected counts'!P561),"")</f>
        <v/>
      </c>
      <c r="Q561">
        <f t="shared" si="32"/>
        <v>1</v>
      </c>
      <c r="R561">
        <f>SUMIFS(Tabel132[Cluster],Tabel132[ID],'Total-corrected counts Z&lt;3'!A561)</f>
        <v>75</v>
      </c>
      <c r="S561" t="str">
        <f t="shared" si="33"/>
        <v/>
      </c>
      <c r="T561" t="str">
        <f t="shared" si="34"/>
        <v/>
      </c>
      <c r="U561" t="str">
        <f t="shared" si="35"/>
        <v/>
      </c>
    </row>
    <row r="562" spans="1:21" x14ac:dyDescent="0.25">
      <c r="A562">
        <v>570</v>
      </c>
      <c r="B562" t="s">
        <v>846</v>
      </c>
      <c r="C562">
        <v>102200</v>
      </c>
      <c r="D562">
        <v>932</v>
      </c>
      <c r="E562" s="14" t="str">
        <f>IFERROR(IF(OR(HLOOKUP($A562,'Z-scores'!$C$2:$RO$15,3,FALSE)&gt;3,HLOOKUP($A562,'Z-scores'!$C$2:$RO$15,3,FALSE)&lt;-3),"",'Total-corrected counts'!E562),"")</f>
        <v/>
      </c>
      <c r="F562" s="14" t="str">
        <f>IFERROR(IF(OR(HLOOKUP($A562,'Z-scores'!$C$2:$RO$15,4,FALSE)&gt;3,HLOOKUP($A562,'Z-scores'!$C$2:$RO$15,4,FALSE)&lt;-3),"",'Total-corrected counts'!F562),"")</f>
        <v/>
      </c>
      <c r="G562" s="14" t="str">
        <f>IFERROR(IF(OR(HLOOKUP($A562,'Z-scores'!$C$2:$RO$15,5,FALSE)&gt;3,HLOOKUP($A562,'Z-scores'!$C$2:$RO$15,5,FALSE)&lt;-3),"",'Total-corrected counts'!G562),"")</f>
        <v/>
      </c>
      <c r="H562" s="14" t="str">
        <f>IFERROR(IF(OR(HLOOKUP($A562,'Z-scores'!$C$2:$RO$15,6,FALSE)&gt;3,HLOOKUP($A562,'Z-scores'!$C$2:$RO$15,6,FALSE)&lt;-3),"",'Total-corrected counts'!H562),"")</f>
        <v/>
      </c>
      <c r="I562" s="14" t="str">
        <f>IFERROR(IF(OR(HLOOKUP($A562,'Z-scores'!$C$2:$RO$15,7,FALSE)&gt;3,HLOOKUP($A562,'Z-scores'!$C$2:$RO$15,7,FALSE)&lt;-3),"",'Total-corrected counts'!I562),"")</f>
        <v/>
      </c>
      <c r="J562" s="14" t="str">
        <f>IFERROR(IF(OR(HLOOKUP($A562,'Z-scores'!$C$2:$RO$15,8,FALSE)&gt;3,HLOOKUP($A562,'Z-scores'!$C$2:$RO$15,8,FALSE)&lt;-3),"",'Total-corrected counts'!J562),"")</f>
        <v/>
      </c>
      <c r="K562" s="14" t="str">
        <f>IFERROR(IF(OR(HLOOKUP($A562,'Z-scores'!$C$2:$RO$15,9,FALSE)&gt;3,HLOOKUP($A562,'Z-scores'!$C$2:$RO$15,9,FALSE)&lt;-3),"",'Total-corrected counts'!K562),"")</f>
        <v/>
      </c>
      <c r="L562" s="14" t="str">
        <f>IFERROR(IF(OR(HLOOKUP($A562,'Z-scores'!$C$2:$RO$15,10,FALSE)&gt;3,HLOOKUP($A562,'Z-scores'!$C$2:$RO$15,10,FALSE)&lt;-3),"",'Total-corrected counts'!L562),"")</f>
        <v/>
      </c>
      <c r="M562" s="14" t="str">
        <f>IFERROR(IF(OR(HLOOKUP($A562,'Z-scores'!$C$2:$RO$15,11,FALSE)&gt;3,HLOOKUP($A562,'Z-scores'!$C$2:$RO$15,11,FALSE)&lt;-3),"",'Total-corrected counts'!M562),"")</f>
        <v/>
      </c>
      <c r="N562" s="14" t="str">
        <f>IFERROR(IF(OR(HLOOKUP($A562,'Z-scores'!$C$2:$RO$15,12,FALSE)&gt;3,HLOOKUP($A562,'Z-scores'!$C$2:$RO$15,12,FALSE)&lt;-3),"",'Total-corrected counts'!N562),"")</f>
        <v/>
      </c>
      <c r="O562" s="14" t="str">
        <f>IFERROR(IF(OR(HLOOKUP($A562,'Z-scores'!$C$2:$RO$15,13,FALSE)&gt;3,HLOOKUP($A562,'Z-scores'!$C$2:$RO$15,13,FALSE)&lt;-3),"",'Total-corrected counts'!O562),"")</f>
        <v/>
      </c>
      <c r="P562" s="14" t="str">
        <f>IFERROR(IF(OR(HLOOKUP($A562,'Z-scores'!$C$2:$RO$15,14,FALSE)&gt;3,HLOOKUP($A562,'Z-scores'!$C$2:$RO$15,14,FALSE)&lt;-3),"",'Total-corrected counts'!P562),"")</f>
        <v/>
      </c>
      <c r="Q562">
        <f t="shared" si="32"/>
        <v>1</v>
      </c>
      <c r="R562">
        <f>SUMIFS(Tabel132[Cluster],Tabel132[ID],'Total-corrected counts Z&lt;3'!A562)</f>
        <v>0</v>
      </c>
      <c r="S562" t="str">
        <f t="shared" si="33"/>
        <v/>
      </c>
      <c r="T562" t="str">
        <f t="shared" si="34"/>
        <v/>
      </c>
      <c r="U562" t="str">
        <f t="shared" si="35"/>
        <v/>
      </c>
    </row>
    <row r="563" spans="1:21" x14ac:dyDescent="0.25">
      <c r="A563">
        <v>571</v>
      </c>
      <c r="B563" t="s">
        <v>847</v>
      </c>
      <c r="C563">
        <v>67900</v>
      </c>
      <c r="D563">
        <v>856</v>
      </c>
      <c r="E563" s="14" t="str">
        <f>IFERROR(IF(OR(HLOOKUP($A563,'Z-scores'!$C$2:$RO$15,3,FALSE)&gt;3,HLOOKUP($A563,'Z-scores'!$C$2:$RO$15,3,FALSE)&lt;-3),"",'Total-corrected counts'!E563),"")</f>
        <v/>
      </c>
      <c r="F563" s="14" t="str">
        <f>IFERROR(IF(OR(HLOOKUP($A563,'Z-scores'!$C$2:$RO$15,4,FALSE)&gt;3,HLOOKUP($A563,'Z-scores'!$C$2:$RO$15,4,FALSE)&lt;-3),"",'Total-corrected counts'!F563),"")</f>
        <v/>
      </c>
      <c r="G563" s="14" t="str">
        <f>IFERROR(IF(OR(HLOOKUP($A563,'Z-scores'!$C$2:$RO$15,5,FALSE)&gt;3,HLOOKUP($A563,'Z-scores'!$C$2:$RO$15,5,FALSE)&lt;-3),"",'Total-corrected counts'!G563),"")</f>
        <v/>
      </c>
      <c r="H563" s="14" t="str">
        <f>IFERROR(IF(OR(HLOOKUP($A563,'Z-scores'!$C$2:$RO$15,6,FALSE)&gt;3,HLOOKUP($A563,'Z-scores'!$C$2:$RO$15,6,FALSE)&lt;-3),"",'Total-corrected counts'!H563),"")</f>
        <v/>
      </c>
      <c r="I563" s="14" t="str">
        <f>IFERROR(IF(OR(HLOOKUP($A563,'Z-scores'!$C$2:$RO$15,7,FALSE)&gt;3,HLOOKUP($A563,'Z-scores'!$C$2:$RO$15,7,FALSE)&lt;-3),"",'Total-corrected counts'!I563),"")</f>
        <v/>
      </c>
      <c r="J563" s="14" t="str">
        <f>IFERROR(IF(OR(HLOOKUP($A563,'Z-scores'!$C$2:$RO$15,8,FALSE)&gt;3,HLOOKUP($A563,'Z-scores'!$C$2:$RO$15,8,FALSE)&lt;-3),"",'Total-corrected counts'!J563),"")</f>
        <v/>
      </c>
      <c r="K563" s="14" t="str">
        <f>IFERROR(IF(OR(HLOOKUP($A563,'Z-scores'!$C$2:$RO$15,9,FALSE)&gt;3,HLOOKUP($A563,'Z-scores'!$C$2:$RO$15,9,FALSE)&lt;-3),"",'Total-corrected counts'!K563),"")</f>
        <v/>
      </c>
      <c r="L563" s="14" t="str">
        <f>IFERROR(IF(OR(HLOOKUP($A563,'Z-scores'!$C$2:$RO$15,10,FALSE)&gt;3,HLOOKUP($A563,'Z-scores'!$C$2:$RO$15,10,FALSE)&lt;-3),"",'Total-corrected counts'!L563),"")</f>
        <v/>
      </c>
      <c r="M563" s="14" t="str">
        <f>IFERROR(IF(OR(HLOOKUP($A563,'Z-scores'!$C$2:$RO$15,11,FALSE)&gt;3,HLOOKUP($A563,'Z-scores'!$C$2:$RO$15,11,FALSE)&lt;-3),"",'Total-corrected counts'!M563),"")</f>
        <v/>
      </c>
      <c r="N563" s="14" t="str">
        <f>IFERROR(IF(OR(HLOOKUP($A563,'Z-scores'!$C$2:$RO$15,12,FALSE)&gt;3,HLOOKUP($A563,'Z-scores'!$C$2:$RO$15,12,FALSE)&lt;-3),"",'Total-corrected counts'!N563),"")</f>
        <v/>
      </c>
      <c r="O563" s="14" t="str">
        <f>IFERROR(IF(OR(HLOOKUP($A563,'Z-scores'!$C$2:$RO$15,13,FALSE)&gt;3,HLOOKUP($A563,'Z-scores'!$C$2:$RO$15,13,FALSE)&lt;-3),"",'Total-corrected counts'!O563),"")</f>
        <v/>
      </c>
      <c r="P563" s="14" t="str">
        <f>IFERROR(IF(OR(HLOOKUP($A563,'Z-scores'!$C$2:$RO$15,14,FALSE)&gt;3,HLOOKUP($A563,'Z-scores'!$C$2:$RO$15,14,FALSE)&lt;-3),"",'Total-corrected counts'!P563),"")</f>
        <v/>
      </c>
      <c r="Q563">
        <f t="shared" si="32"/>
        <v>1</v>
      </c>
      <c r="R563">
        <f>SUMIFS(Tabel132[Cluster],Tabel132[ID],'Total-corrected counts Z&lt;3'!A563)</f>
        <v>80</v>
      </c>
      <c r="S563" t="str">
        <f t="shared" si="33"/>
        <v/>
      </c>
      <c r="T563" t="str">
        <f t="shared" si="34"/>
        <v/>
      </c>
      <c r="U563" t="str">
        <f t="shared" si="35"/>
        <v/>
      </c>
    </row>
    <row r="564" spans="1:21" x14ac:dyDescent="0.25">
      <c r="A564">
        <v>572</v>
      </c>
      <c r="B564" t="s">
        <v>848</v>
      </c>
      <c r="C564">
        <v>18400</v>
      </c>
      <c r="D564">
        <v>31</v>
      </c>
      <c r="E564" s="14" t="str">
        <f>IFERROR(IF(OR(HLOOKUP($A564,'Z-scores'!$C$2:$RO$15,3,FALSE)&gt;3,HLOOKUP($A564,'Z-scores'!$C$2:$RO$15,3,FALSE)&lt;-3),"",'Total-corrected counts'!E564),"")</f>
        <v/>
      </c>
      <c r="F564" s="14" t="str">
        <f>IFERROR(IF(OR(HLOOKUP($A564,'Z-scores'!$C$2:$RO$15,4,FALSE)&gt;3,HLOOKUP($A564,'Z-scores'!$C$2:$RO$15,4,FALSE)&lt;-3),"",'Total-corrected counts'!F564),"")</f>
        <v/>
      </c>
      <c r="G564" s="14" t="str">
        <f>IFERROR(IF(OR(HLOOKUP($A564,'Z-scores'!$C$2:$RO$15,5,FALSE)&gt;3,HLOOKUP($A564,'Z-scores'!$C$2:$RO$15,5,FALSE)&lt;-3),"",'Total-corrected counts'!G564),"")</f>
        <v/>
      </c>
      <c r="H564" s="14" t="str">
        <f>IFERROR(IF(OR(HLOOKUP($A564,'Z-scores'!$C$2:$RO$15,6,FALSE)&gt;3,HLOOKUP($A564,'Z-scores'!$C$2:$RO$15,6,FALSE)&lt;-3),"",'Total-corrected counts'!H564),"")</f>
        <v/>
      </c>
      <c r="I564" s="14" t="str">
        <f>IFERROR(IF(OR(HLOOKUP($A564,'Z-scores'!$C$2:$RO$15,7,FALSE)&gt;3,HLOOKUP($A564,'Z-scores'!$C$2:$RO$15,7,FALSE)&lt;-3),"",'Total-corrected counts'!I564),"")</f>
        <v/>
      </c>
      <c r="J564" s="14" t="str">
        <f>IFERROR(IF(OR(HLOOKUP($A564,'Z-scores'!$C$2:$RO$15,8,FALSE)&gt;3,HLOOKUP($A564,'Z-scores'!$C$2:$RO$15,8,FALSE)&lt;-3),"",'Total-corrected counts'!J564),"")</f>
        <v/>
      </c>
      <c r="K564" s="14" t="str">
        <f>IFERROR(IF(OR(HLOOKUP($A564,'Z-scores'!$C$2:$RO$15,9,FALSE)&gt;3,HLOOKUP($A564,'Z-scores'!$C$2:$RO$15,9,FALSE)&lt;-3),"",'Total-corrected counts'!K564),"")</f>
        <v/>
      </c>
      <c r="L564" s="14" t="str">
        <f>IFERROR(IF(OR(HLOOKUP($A564,'Z-scores'!$C$2:$RO$15,10,FALSE)&gt;3,HLOOKUP($A564,'Z-scores'!$C$2:$RO$15,10,FALSE)&lt;-3),"",'Total-corrected counts'!L564),"")</f>
        <v/>
      </c>
      <c r="M564" s="14" t="str">
        <f>IFERROR(IF(OR(HLOOKUP($A564,'Z-scores'!$C$2:$RO$15,11,FALSE)&gt;3,HLOOKUP($A564,'Z-scores'!$C$2:$RO$15,11,FALSE)&lt;-3),"",'Total-corrected counts'!M564),"")</f>
        <v/>
      </c>
      <c r="N564" s="14" t="str">
        <f>IFERROR(IF(OR(HLOOKUP($A564,'Z-scores'!$C$2:$RO$15,12,FALSE)&gt;3,HLOOKUP($A564,'Z-scores'!$C$2:$RO$15,12,FALSE)&lt;-3),"",'Total-corrected counts'!N564),"")</f>
        <v/>
      </c>
      <c r="O564" s="14" t="str">
        <f>IFERROR(IF(OR(HLOOKUP($A564,'Z-scores'!$C$2:$RO$15,13,FALSE)&gt;3,HLOOKUP($A564,'Z-scores'!$C$2:$RO$15,13,FALSE)&lt;-3),"",'Total-corrected counts'!O564),"")</f>
        <v/>
      </c>
      <c r="P564" s="14" t="str">
        <f>IFERROR(IF(OR(HLOOKUP($A564,'Z-scores'!$C$2:$RO$15,14,FALSE)&gt;3,HLOOKUP($A564,'Z-scores'!$C$2:$RO$15,14,FALSE)&lt;-3),"",'Total-corrected counts'!P564),"")</f>
        <v/>
      </c>
      <c r="Q564">
        <f t="shared" si="32"/>
        <v>1</v>
      </c>
      <c r="R564">
        <f>SUMIFS(Tabel132[Cluster],Tabel132[ID],'Total-corrected counts Z&lt;3'!A564)</f>
        <v>0</v>
      </c>
      <c r="S564" t="str">
        <f t="shared" si="33"/>
        <v/>
      </c>
      <c r="T564" t="str">
        <f t="shared" si="34"/>
        <v/>
      </c>
      <c r="U564" t="str">
        <f t="shared" si="35"/>
        <v/>
      </c>
    </row>
    <row r="565" spans="1:21" x14ac:dyDescent="0.25">
      <c r="A565">
        <v>573</v>
      </c>
      <c r="B565" t="s">
        <v>224</v>
      </c>
      <c r="C565">
        <v>15800</v>
      </c>
      <c r="D565">
        <v>409</v>
      </c>
      <c r="E565" s="14">
        <f>IFERROR(IF(OR(HLOOKUP($A565,'Z-scores'!$C$2:$RO$15,3,FALSE)&gt;3,HLOOKUP($A565,'Z-scores'!$C$2:$RO$15,3,FALSE)&lt;-3),"",'Total-corrected counts'!E565),"")</f>
        <v>0.96449496487146658</v>
      </c>
      <c r="F565" s="14">
        <f>IFERROR(IF(OR(HLOOKUP($A565,'Z-scores'!$C$2:$RO$15,4,FALSE)&gt;3,HLOOKUP($A565,'Z-scores'!$C$2:$RO$15,4,FALSE)&lt;-3),"",'Total-corrected counts'!F565),"")</f>
        <v>1.1021374490958984</v>
      </c>
      <c r="G565" s="14">
        <f>IFERROR(IF(OR(HLOOKUP($A565,'Z-scores'!$C$2:$RO$15,5,FALSE)&gt;3,HLOOKUP($A565,'Z-scores'!$C$2:$RO$15,5,FALSE)&lt;-3),"",'Total-corrected counts'!G565),"")</f>
        <v>2.410735810141162</v>
      </c>
      <c r="H565" s="14">
        <f>IFERROR(IF(OR(HLOOKUP($A565,'Z-scores'!$C$2:$RO$15,6,FALSE)&gt;3,HLOOKUP($A565,'Z-scores'!$C$2:$RO$15,6,FALSE)&lt;-3),"",'Total-corrected counts'!H565),"")</f>
        <v>2.3423724494272631</v>
      </c>
      <c r="I565" s="14">
        <f>IFERROR(IF(OR(HLOOKUP($A565,'Z-scores'!$C$2:$RO$15,7,FALSE)&gt;3,HLOOKUP($A565,'Z-scores'!$C$2:$RO$15,7,FALSE)&lt;-3),"",'Total-corrected counts'!I565),"")</f>
        <v>2.1573962323232196</v>
      </c>
      <c r="J565" s="14">
        <f>IFERROR(IF(OR(HLOOKUP($A565,'Z-scores'!$C$2:$RO$15,8,FALSE)&gt;3,HLOOKUP($A565,'Z-scores'!$C$2:$RO$15,8,FALSE)&lt;-3),"",'Total-corrected counts'!J565),"")</f>
        <v>2.2159076096874264</v>
      </c>
      <c r="K565" s="14">
        <f>IFERROR(IF(OR(HLOOKUP($A565,'Z-scores'!$C$2:$RO$15,9,FALSE)&gt;3,HLOOKUP($A565,'Z-scores'!$C$2:$RO$15,9,FALSE)&lt;-3),"",'Total-corrected counts'!K565),"")</f>
        <v>1.0029367683682218</v>
      </c>
      <c r="L565" s="14">
        <f>IFERROR(IF(OR(HLOOKUP($A565,'Z-scores'!$C$2:$RO$15,10,FALSE)&gt;3,HLOOKUP($A565,'Z-scores'!$C$2:$RO$15,10,FALSE)&lt;-3),"",'Total-corrected counts'!L565),"")</f>
        <v>7.0745447399449759</v>
      </c>
      <c r="M565" s="14">
        <f>IFERROR(IF(OR(HLOOKUP($A565,'Z-scores'!$C$2:$RO$15,11,FALSE)&gt;3,HLOOKUP($A565,'Z-scores'!$C$2:$RO$15,11,FALSE)&lt;-3),"",'Total-corrected counts'!M565),"")</f>
        <v>4.3341463265043272</v>
      </c>
      <c r="N565" s="14">
        <f>IFERROR(IF(OR(HLOOKUP($A565,'Z-scores'!$C$2:$RO$15,12,FALSE)&gt;3,HLOOKUP($A565,'Z-scores'!$C$2:$RO$15,12,FALSE)&lt;-3),"",'Total-corrected counts'!N565),"")</f>
        <v>0.68300762407260374</v>
      </c>
      <c r="O565" s="14">
        <f>IFERROR(IF(OR(HLOOKUP($A565,'Z-scores'!$C$2:$RO$15,13,FALSE)&gt;3,HLOOKUP($A565,'Z-scores'!$C$2:$RO$15,13,FALSE)&lt;-3),"",'Total-corrected counts'!O565),"")</f>
        <v>1.1442774403826763</v>
      </c>
      <c r="P565" s="14">
        <f>IFERROR(IF(OR(HLOOKUP($A565,'Z-scores'!$C$2:$RO$15,14,FALSE)&gt;3,HLOOKUP($A565,'Z-scores'!$C$2:$RO$15,14,FALSE)&lt;-3),"",'Total-corrected counts'!P565),"")</f>
        <v>0.43747801217282567</v>
      </c>
      <c r="Q565">
        <f t="shared" si="32"/>
        <v>1</v>
      </c>
      <c r="R565">
        <f>SUMIFS(Tabel132[Cluster],Tabel132[ID],'Total-corrected counts Z&lt;3'!A565)</f>
        <v>19</v>
      </c>
      <c r="S565">
        <f t="shared" si="33"/>
        <v>0.39379833185727653</v>
      </c>
      <c r="T565">
        <f t="shared" si="34"/>
        <v>1.7422830405592369</v>
      </c>
      <c r="U565">
        <f t="shared" si="35"/>
        <v>2.7346908286154816</v>
      </c>
    </row>
    <row r="566" spans="1:21" x14ac:dyDescent="0.25">
      <c r="A566">
        <v>574</v>
      </c>
      <c r="B566" t="s">
        <v>225</v>
      </c>
      <c r="C566">
        <v>88100</v>
      </c>
      <c r="D566">
        <v>987</v>
      </c>
      <c r="E566" s="14">
        <f>IFERROR(IF(OR(HLOOKUP($A566,'Z-scores'!$C$2:$RO$15,3,FALSE)&gt;3,HLOOKUP($A566,'Z-scores'!$C$2:$RO$15,3,FALSE)&lt;-3),"",'Total-corrected counts'!E566),"")</f>
        <v>0</v>
      </c>
      <c r="F566" s="14">
        <f>IFERROR(IF(OR(HLOOKUP($A566,'Z-scores'!$C$2:$RO$15,4,FALSE)&gt;3,HLOOKUP($A566,'Z-scores'!$C$2:$RO$15,4,FALSE)&lt;-3),"",'Total-corrected counts'!F566),"")</f>
        <v>0</v>
      </c>
      <c r="G566" s="14">
        <f>IFERROR(IF(OR(HLOOKUP($A566,'Z-scores'!$C$2:$RO$15,5,FALSE)&gt;3,HLOOKUP($A566,'Z-scores'!$C$2:$RO$15,5,FALSE)&lt;-3),"",'Total-corrected counts'!G566),"")</f>
        <v>0</v>
      </c>
      <c r="H566" s="14">
        <f>IFERROR(IF(OR(HLOOKUP($A566,'Z-scores'!$C$2:$RO$15,6,FALSE)&gt;3,HLOOKUP($A566,'Z-scores'!$C$2:$RO$15,6,FALSE)&lt;-3),"",'Total-corrected counts'!H566),"")</f>
        <v>0</v>
      </c>
      <c r="I566" s="14">
        <f>IFERROR(IF(OR(HLOOKUP($A566,'Z-scores'!$C$2:$RO$15,7,FALSE)&gt;3,HLOOKUP($A566,'Z-scores'!$C$2:$RO$15,7,FALSE)&lt;-3),"",'Total-corrected counts'!I566),"")</f>
        <v>0</v>
      </c>
      <c r="J566" s="14">
        <f>IFERROR(IF(OR(HLOOKUP($A566,'Z-scores'!$C$2:$RO$15,8,FALSE)&gt;3,HLOOKUP($A566,'Z-scores'!$C$2:$RO$15,8,FALSE)&lt;-3),"",'Total-corrected counts'!J566),"")</f>
        <v>0.23897042849570288</v>
      </c>
      <c r="K566" s="14">
        <f>IFERROR(IF(OR(HLOOKUP($A566,'Z-scores'!$C$2:$RO$15,9,FALSE)&gt;3,HLOOKUP($A566,'Z-scores'!$C$2:$RO$15,9,FALSE)&lt;-3),"",'Total-corrected counts'!K566),"")</f>
        <v>2.2460133263457362</v>
      </c>
      <c r="L566" s="14">
        <f>IFERROR(IF(OR(HLOOKUP($A566,'Z-scores'!$C$2:$RO$15,10,FALSE)&gt;3,HLOOKUP($A566,'Z-scores'!$C$2:$RO$15,10,FALSE)&lt;-3),"",'Total-corrected counts'!L566),"")</f>
        <v>0</v>
      </c>
      <c r="M566" s="14">
        <f>IFERROR(IF(OR(HLOOKUP($A566,'Z-scores'!$C$2:$RO$15,11,FALSE)&gt;3,HLOOKUP($A566,'Z-scores'!$C$2:$RO$15,11,FALSE)&lt;-3),"",'Total-corrected counts'!M566),"")</f>
        <v>0.9404279765056559</v>
      </c>
      <c r="N566" s="14">
        <f>IFERROR(IF(OR(HLOOKUP($A566,'Z-scores'!$C$2:$RO$15,12,FALSE)&gt;3,HLOOKUP($A566,'Z-scores'!$C$2:$RO$15,12,FALSE)&lt;-3),"",'Total-corrected counts'!N566),"")</f>
        <v>0</v>
      </c>
      <c r="O566" s="14">
        <f>IFERROR(IF(OR(HLOOKUP($A566,'Z-scores'!$C$2:$RO$15,13,FALSE)&gt;3,HLOOKUP($A566,'Z-scores'!$C$2:$RO$15,13,FALSE)&lt;-3),"",'Total-corrected counts'!O566),"")</f>
        <v>0</v>
      </c>
      <c r="P566" s="14">
        <f>IFERROR(IF(OR(HLOOKUP($A566,'Z-scores'!$C$2:$RO$15,14,FALSE)&gt;3,HLOOKUP($A566,'Z-scores'!$C$2:$RO$15,14,FALSE)&lt;-3),"",'Total-corrected counts'!P566),"")</f>
        <v>4.5570626268002679E-2</v>
      </c>
      <c r="Q566">
        <f t="shared" si="32"/>
        <v>1</v>
      </c>
      <c r="R566">
        <f>SUMIFS(Tabel132[Cluster],Tabel132[ID],'Total-corrected counts Z&lt;3'!A566)</f>
        <v>94</v>
      </c>
      <c r="S566">
        <f t="shared" si="33"/>
        <v>0.70863351622985271</v>
      </c>
      <c r="T566">
        <f t="shared" si="34"/>
        <v>0.35499767926306275</v>
      </c>
      <c r="U566">
        <f t="shared" si="35"/>
        <v>0.19719972055473173</v>
      </c>
    </row>
    <row r="567" spans="1:21" x14ac:dyDescent="0.25">
      <c r="A567">
        <v>575</v>
      </c>
      <c r="B567" t="s">
        <v>226</v>
      </c>
      <c r="C567">
        <v>68700</v>
      </c>
      <c r="D567">
        <v>51</v>
      </c>
      <c r="E567" s="14">
        <f>IFERROR(IF(OR(HLOOKUP($A567,'Z-scores'!$C$2:$RO$15,3,FALSE)&gt;3,HLOOKUP($A567,'Z-scores'!$C$2:$RO$15,3,FALSE)&lt;-3),"",'Total-corrected counts'!E567),"")</f>
        <v>9.2382349044917582</v>
      </c>
      <c r="F567" s="14">
        <f>IFERROR(IF(OR(HLOOKUP($A567,'Z-scores'!$C$2:$RO$15,4,FALSE)&gt;3,HLOOKUP($A567,'Z-scores'!$C$2:$RO$15,4,FALSE)&lt;-3),"",'Total-corrected counts'!F567),"")</f>
        <v>0.13951106950580994</v>
      </c>
      <c r="G567" s="14">
        <f>IFERROR(IF(OR(HLOOKUP($A567,'Z-scores'!$C$2:$RO$15,5,FALSE)&gt;3,HLOOKUP($A567,'Z-scores'!$C$2:$RO$15,5,FALSE)&lt;-3),"",'Total-corrected counts'!G567),"")</f>
        <v>0.67857748729899381</v>
      </c>
      <c r="H567" s="14">
        <f>IFERROR(IF(OR(HLOOKUP($A567,'Z-scores'!$C$2:$RO$15,6,FALSE)&gt;3,HLOOKUP($A567,'Z-scores'!$C$2:$RO$15,6,FALSE)&lt;-3),"",'Total-corrected counts'!H567),"")</f>
        <v>9.2855611431693141</v>
      </c>
      <c r="I567" s="14">
        <f>IFERROR(IF(OR(HLOOKUP($A567,'Z-scores'!$C$2:$RO$15,7,FALSE)&gt;3,HLOOKUP($A567,'Z-scores'!$C$2:$RO$15,7,FALSE)&lt;-3),"",'Total-corrected counts'!I567),"")</f>
        <v>6.3735648692063123</v>
      </c>
      <c r="J567" s="14">
        <f>IFERROR(IF(OR(HLOOKUP($A567,'Z-scores'!$C$2:$RO$15,8,FALSE)&gt;3,HLOOKUP($A567,'Z-scores'!$C$2:$RO$15,8,FALSE)&lt;-3),"",'Total-corrected counts'!J567),"")</f>
        <v>1.3686488177481164</v>
      </c>
      <c r="K567" s="14">
        <f>IFERROR(IF(OR(HLOOKUP($A567,'Z-scores'!$C$2:$RO$15,9,FALSE)&gt;3,HLOOKUP($A567,'Z-scores'!$C$2:$RO$15,9,FALSE)&lt;-3),"",'Total-corrected counts'!K567),"")</f>
        <v>16.414260913293997</v>
      </c>
      <c r="L567" s="14">
        <f>IFERROR(IF(OR(HLOOKUP($A567,'Z-scores'!$C$2:$RO$15,10,FALSE)&gt;3,HLOOKUP($A567,'Z-scores'!$C$2:$RO$15,10,FALSE)&lt;-3),"",'Total-corrected counts'!L567),"")</f>
        <v>0.38295256427052576</v>
      </c>
      <c r="M567" s="14">
        <f>IFERROR(IF(OR(HLOOKUP($A567,'Z-scores'!$C$2:$RO$15,11,FALSE)&gt;3,HLOOKUP($A567,'Z-scores'!$C$2:$RO$15,11,FALSE)&lt;-3),"",'Total-corrected counts'!M567),"")</f>
        <v>0.20444086445775128</v>
      </c>
      <c r="N567" s="14">
        <f>IFERROR(IF(OR(HLOOKUP($A567,'Z-scores'!$C$2:$RO$15,12,FALSE)&gt;3,HLOOKUP($A567,'Z-scores'!$C$2:$RO$15,12,FALSE)&lt;-3),"",'Total-corrected counts'!N567),"")</f>
        <v>8.0424147734549081</v>
      </c>
      <c r="O567" s="14">
        <f>IFERROR(IF(OR(HLOOKUP($A567,'Z-scores'!$C$2:$RO$15,13,FALSE)&gt;3,HLOOKUP($A567,'Z-scores'!$C$2:$RO$15,13,FALSE)&lt;-3),"",'Total-corrected counts'!O567),"")</f>
        <v>1.9415199193378199</v>
      </c>
      <c r="P567" s="14">
        <f>IFERROR(IF(OR(HLOOKUP($A567,'Z-scores'!$C$2:$RO$15,14,FALSE)&gt;3,HLOOKUP($A567,'Z-scores'!$C$2:$RO$15,14,FALSE)&lt;-3),"",'Total-corrected counts'!P567),"")</f>
        <v>15.029192543187284</v>
      </c>
      <c r="Q567">
        <f t="shared" si="32"/>
        <v>1</v>
      </c>
      <c r="R567">
        <f>SUMIFS(Tabel132[Cluster],Tabel132[ID],'Total-corrected counts Z&lt;3'!A567)</f>
        <v>81</v>
      </c>
      <c r="S567">
        <f t="shared" si="33"/>
        <v>0.76718631411593119</v>
      </c>
      <c r="T567">
        <f t="shared" si="34"/>
        <v>6.2140513149591863</v>
      </c>
      <c r="U567">
        <f t="shared" si="35"/>
        <v>5.1201041329416572</v>
      </c>
    </row>
    <row r="568" spans="1:21" x14ac:dyDescent="0.25">
      <c r="A568">
        <v>576</v>
      </c>
      <c r="B568" t="s">
        <v>849</v>
      </c>
      <c r="C568">
        <v>92600</v>
      </c>
      <c r="D568">
        <v>370</v>
      </c>
      <c r="E568" s="14" t="str">
        <f>IFERROR(IF(OR(HLOOKUP($A568,'Z-scores'!$C$2:$RO$15,3,FALSE)&gt;3,HLOOKUP($A568,'Z-scores'!$C$2:$RO$15,3,FALSE)&lt;-3),"",'Total-corrected counts'!E568),"")</f>
        <v/>
      </c>
      <c r="F568" s="14" t="str">
        <f>IFERROR(IF(OR(HLOOKUP($A568,'Z-scores'!$C$2:$RO$15,4,FALSE)&gt;3,HLOOKUP($A568,'Z-scores'!$C$2:$RO$15,4,FALSE)&lt;-3),"",'Total-corrected counts'!F568),"")</f>
        <v/>
      </c>
      <c r="G568" s="14" t="str">
        <f>IFERROR(IF(OR(HLOOKUP($A568,'Z-scores'!$C$2:$RO$15,5,FALSE)&gt;3,HLOOKUP($A568,'Z-scores'!$C$2:$RO$15,5,FALSE)&lt;-3),"",'Total-corrected counts'!G568),"")</f>
        <v/>
      </c>
      <c r="H568" s="14" t="str">
        <f>IFERROR(IF(OR(HLOOKUP($A568,'Z-scores'!$C$2:$RO$15,6,FALSE)&gt;3,HLOOKUP($A568,'Z-scores'!$C$2:$RO$15,6,FALSE)&lt;-3),"",'Total-corrected counts'!H568),"")</f>
        <v/>
      </c>
      <c r="I568" s="14" t="str">
        <f>IFERROR(IF(OR(HLOOKUP($A568,'Z-scores'!$C$2:$RO$15,7,FALSE)&gt;3,HLOOKUP($A568,'Z-scores'!$C$2:$RO$15,7,FALSE)&lt;-3),"",'Total-corrected counts'!I568),"")</f>
        <v/>
      </c>
      <c r="J568" s="14" t="str">
        <f>IFERROR(IF(OR(HLOOKUP($A568,'Z-scores'!$C$2:$RO$15,8,FALSE)&gt;3,HLOOKUP($A568,'Z-scores'!$C$2:$RO$15,8,FALSE)&lt;-3),"",'Total-corrected counts'!J568),"")</f>
        <v/>
      </c>
      <c r="K568" s="14" t="str">
        <f>IFERROR(IF(OR(HLOOKUP($A568,'Z-scores'!$C$2:$RO$15,9,FALSE)&gt;3,HLOOKUP($A568,'Z-scores'!$C$2:$RO$15,9,FALSE)&lt;-3),"",'Total-corrected counts'!K568),"")</f>
        <v/>
      </c>
      <c r="L568" s="14" t="str">
        <f>IFERROR(IF(OR(HLOOKUP($A568,'Z-scores'!$C$2:$RO$15,10,FALSE)&gt;3,HLOOKUP($A568,'Z-scores'!$C$2:$RO$15,10,FALSE)&lt;-3),"",'Total-corrected counts'!L568),"")</f>
        <v/>
      </c>
      <c r="M568" s="14" t="str">
        <f>IFERROR(IF(OR(HLOOKUP($A568,'Z-scores'!$C$2:$RO$15,11,FALSE)&gt;3,HLOOKUP($A568,'Z-scores'!$C$2:$RO$15,11,FALSE)&lt;-3),"",'Total-corrected counts'!M568),"")</f>
        <v/>
      </c>
      <c r="N568" s="14" t="str">
        <f>IFERROR(IF(OR(HLOOKUP($A568,'Z-scores'!$C$2:$RO$15,12,FALSE)&gt;3,HLOOKUP($A568,'Z-scores'!$C$2:$RO$15,12,FALSE)&lt;-3),"",'Total-corrected counts'!N568),"")</f>
        <v/>
      </c>
      <c r="O568" s="14" t="str">
        <f>IFERROR(IF(OR(HLOOKUP($A568,'Z-scores'!$C$2:$RO$15,13,FALSE)&gt;3,HLOOKUP($A568,'Z-scores'!$C$2:$RO$15,13,FALSE)&lt;-3),"",'Total-corrected counts'!O568),"")</f>
        <v/>
      </c>
      <c r="P568" s="14" t="str">
        <f>IFERROR(IF(OR(HLOOKUP($A568,'Z-scores'!$C$2:$RO$15,14,FALSE)&gt;3,HLOOKUP($A568,'Z-scores'!$C$2:$RO$15,14,FALSE)&lt;-3),"",'Total-corrected counts'!P568),"")</f>
        <v/>
      </c>
      <c r="Q568">
        <f t="shared" si="32"/>
        <v>1</v>
      </c>
      <c r="R568">
        <f>SUMIFS(Tabel132[Cluster],Tabel132[ID],'Total-corrected counts Z&lt;3'!A568)</f>
        <v>96</v>
      </c>
      <c r="S568" t="str">
        <f t="shared" si="33"/>
        <v/>
      </c>
      <c r="T568" t="str">
        <f t="shared" si="34"/>
        <v/>
      </c>
      <c r="U568" t="str">
        <f t="shared" si="35"/>
        <v/>
      </c>
    </row>
    <row r="569" spans="1:21" x14ac:dyDescent="0.25">
      <c r="A569">
        <v>577</v>
      </c>
      <c r="B569" t="s">
        <v>227</v>
      </c>
      <c r="C569">
        <v>6600</v>
      </c>
      <c r="D569">
        <v>369</v>
      </c>
      <c r="E569" s="14">
        <f>IFERROR(IF(OR(HLOOKUP($A569,'Z-scores'!$C$2:$RO$15,3,FALSE)&gt;3,HLOOKUP($A569,'Z-scores'!$C$2:$RO$15,3,FALSE)&lt;-3),"",'Total-corrected counts'!E569),"")</f>
        <v>15.071686378774604</v>
      </c>
      <c r="F569" s="14">
        <f>IFERROR(IF(OR(HLOOKUP($A569,'Z-scores'!$C$2:$RO$15,4,FALSE)&gt;3,HLOOKUP($A569,'Z-scores'!$C$2:$RO$15,4,FALSE)&lt;-3),"",'Total-corrected counts'!F569),"")</f>
        <v>6.7244335501800396</v>
      </c>
      <c r="G569" s="14">
        <f>IFERROR(IF(OR(HLOOKUP($A569,'Z-scores'!$C$2:$RO$15,5,FALSE)&gt;3,HLOOKUP($A569,'Z-scores'!$C$2:$RO$15,5,FALSE)&lt;-3),"",'Total-corrected counts'!G569),"")</f>
        <v>10.410807239350351</v>
      </c>
      <c r="H569" s="14">
        <f>IFERROR(IF(OR(HLOOKUP($A569,'Z-scores'!$C$2:$RO$15,6,FALSE)&gt;3,HLOOKUP($A569,'Z-scores'!$C$2:$RO$15,6,FALSE)&lt;-3),"",'Total-corrected counts'!H569),"")</f>
        <v>9.1634831002024217</v>
      </c>
      <c r="I569" s="14">
        <f>IFERROR(IF(OR(HLOOKUP($A569,'Z-scores'!$C$2:$RO$15,7,FALSE)&gt;3,HLOOKUP($A569,'Z-scores'!$C$2:$RO$15,7,FALSE)&lt;-3),"",'Total-corrected counts'!I569),"")</f>
        <v>11.341740192784927</v>
      </c>
      <c r="J569" s="14">
        <f>IFERROR(IF(OR(HLOOKUP($A569,'Z-scores'!$C$2:$RO$15,8,FALSE)&gt;3,HLOOKUP($A569,'Z-scores'!$C$2:$RO$15,8,FALSE)&lt;-3),"",'Total-corrected counts'!J569),"")</f>
        <v>15.728599111898989</v>
      </c>
      <c r="K569" s="14">
        <f>IFERROR(IF(OR(HLOOKUP($A569,'Z-scores'!$C$2:$RO$15,9,FALSE)&gt;3,HLOOKUP($A569,'Z-scores'!$C$2:$RO$15,9,FALSE)&lt;-3),"",'Total-corrected counts'!K569),"")</f>
        <v>6.3707673596347609</v>
      </c>
      <c r="L569" s="14">
        <f>IFERROR(IF(OR(HLOOKUP($A569,'Z-scores'!$C$2:$RO$15,10,FALSE)&gt;3,HLOOKUP($A569,'Z-scores'!$C$2:$RO$15,10,FALSE)&lt;-3),"",'Total-corrected counts'!L569),"")</f>
        <v>12.214171260417821</v>
      </c>
      <c r="M569" s="14">
        <f>IFERROR(IF(OR(HLOOKUP($A569,'Z-scores'!$C$2:$RO$15,11,FALSE)&gt;3,HLOOKUP($A569,'Z-scores'!$C$2:$RO$15,11,FALSE)&lt;-3),"",'Total-corrected counts'!M569),"")</f>
        <v>11.428244323188295</v>
      </c>
      <c r="N569" s="14">
        <f>IFERROR(IF(OR(HLOOKUP($A569,'Z-scores'!$C$2:$RO$15,12,FALSE)&gt;3,HLOOKUP($A569,'Z-scores'!$C$2:$RO$15,12,FALSE)&lt;-3),"",'Total-corrected counts'!N569),"")</f>
        <v>25.202981328279076</v>
      </c>
      <c r="O569" s="14">
        <f>IFERROR(IF(OR(HLOOKUP($A569,'Z-scores'!$C$2:$RO$15,13,FALSE)&gt;3,HLOOKUP($A569,'Z-scores'!$C$2:$RO$15,13,FALSE)&lt;-3),"",'Total-corrected counts'!O569),"")</f>
        <v>12.990362745327925</v>
      </c>
      <c r="P569" s="14">
        <f>IFERROR(IF(OR(HLOOKUP($A569,'Z-scores'!$C$2:$RO$15,14,FALSE)&gt;3,HLOOKUP($A569,'Z-scores'!$C$2:$RO$15,14,FALSE)&lt;-3),"",'Total-corrected counts'!P569),"")</f>
        <v>7.6832075887852511</v>
      </c>
      <c r="Q569">
        <f t="shared" si="32"/>
        <v>1</v>
      </c>
      <c r="R569">
        <f>SUMIFS(Tabel132[Cluster],Tabel132[ID],'Total-corrected counts Z&lt;3'!A569)</f>
        <v>9</v>
      </c>
      <c r="S569">
        <f t="shared" si="33"/>
        <v>0.30487195873287282</v>
      </c>
      <c r="T569">
        <f t="shared" si="34"/>
        <v>10.687359561832299</v>
      </c>
      <c r="U569">
        <f t="shared" si="35"/>
        <v>13.903793449199673</v>
      </c>
    </row>
    <row r="570" spans="1:21" x14ac:dyDescent="0.25">
      <c r="A570">
        <v>578</v>
      </c>
      <c r="B570" t="s">
        <v>850</v>
      </c>
      <c r="C570">
        <v>54200</v>
      </c>
      <c r="D570">
        <v>367</v>
      </c>
      <c r="E570" s="14" t="str">
        <f>IFERROR(IF(OR(HLOOKUP($A570,'Z-scores'!$C$2:$RO$15,3,FALSE)&gt;3,HLOOKUP($A570,'Z-scores'!$C$2:$RO$15,3,FALSE)&lt;-3),"",'Total-corrected counts'!E570),"")</f>
        <v/>
      </c>
      <c r="F570" s="14" t="str">
        <f>IFERROR(IF(OR(HLOOKUP($A570,'Z-scores'!$C$2:$RO$15,4,FALSE)&gt;3,HLOOKUP($A570,'Z-scores'!$C$2:$RO$15,4,FALSE)&lt;-3),"",'Total-corrected counts'!F570),"")</f>
        <v/>
      </c>
      <c r="G570" s="14" t="str">
        <f>IFERROR(IF(OR(HLOOKUP($A570,'Z-scores'!$C$2:$RO$15,5,FALSE)&gt;3,HLOOKUP($A570,'Z-scores'!$C$2:$RO$15,5,FALSE)&lt;-3),"",'Total-corrected counts'!G570),"")</f>
        <v/>
      </c>
      <c r="H570" s="14" t="str">
        <f>IFERROR(IF(OR(HLOOKUP($A570,'Z-scores'!$C$2:$RO$15,6,FALSE)&gt;3,HLOOKUP($A570,'Z-scores'!$C$2:$RO$15,6,FALSE)&lt;-3),"",'Total-corrected counts'!H570),"")</f>
        <v/>
      </c>
      <c r="I570" s="14" t="str">
        <f>IFERROR(IF(OR(HLOOKUP($A570,'Z-scores'!$C$2:$RO$15,7,FALSE)&gt;3,HLOOKUP($A570,'Z-scores'!$C$2:$RO$15,7,FALSE)&lt;-3),"",'Total-corrected counts'!I570),"")</f>
        <v/>
      </c>
      <c r="J570" s="14" t="str">
        <f>IFERROR(IF(OR(HLOOKUP($A570,'Z-scores'!$C$2:$RO$15,8,FALSE)&gt;3,HLOOKUP($A570,'Z-scores'!$C$2:$RO$15,8,FALSE)&lt;-3),"",'Total-corrected counts'!J570),"")</f>
        <v/>
      </c>
      <c r="K570" s="14" t="str">
        <f>IFERROR(IF(OR(HLOOKUP($A570,'Z-scores'!$C$2:$RO$15,9,FALSE)&gt;3,HLOOKUP($A570,'Z-scores'!$C$2:$RO$15,9,FALSE)&lt;-3),"",'Total-corrected counts'!K570),"")</f>
        <v/>
      </c>
      <c r="L570" s="14" t="str">
        <f>IFERROR(IF(OR(HLOOKUP($A570,'Z-scores'!$C$2:$RO$15,10,FALSE)&gt;3,HLOOKUP($A570,'Z-scores'!$C$2:$RO$15,10,FALSE)&lt;-3),"",'Total-corrected counts'!L570),"")</f>
        <v/>
      </c>
      <c r="M570" s="14" t="str">
        <f>IFERROR(IF(OR(HLOOKUP($A570,'Z-scores'!$C$2:$RO$15,11,FALSE)&gt;3,HLOOKUP($A570,'Z-scores'!$C$2:$RO$15,11,FALSE)&lt;-3),"",'Total-corrected counts'!M570),"")</f>
        <v/>
      </c>
      <c r="N570" s="14" t="str">
        <f>IFERROR(IF(OR(HLOOKUP($A570,'Z-scores'!$C$2:$RO$15,12,FALSE)&gt;3,HLOOKUP($A570,'Z-scores'!$C$2:$RO$15,12,FALSE)&lt;-3),"",'Total-corrected counts'!N570),"")</f>
        <v/>
      </c>
      <c r="O570" s="14" t="str">
        <f>IFERROR(IF(OR(HLOOKUP($A570,'Z-scores'!$C$2:$RO$15,13,FALSE)&gt;3,HLOOKUP($A570,'Z-scores'!$C$2:$RO$15,13,FALSE)&lt;-3),"",'Total-corrected counts'!O570),"")</f>
        <v/>
      </c>
      <c r="P570" s="14" t="str">
        <f>IFERROR(IF(OR(HLOOKUP($A570,'Z-scores'!$C$2:$RO$15,14,FALSE)&gt;3,HLOOKUP($A570,'Z-scores'!$C$2:$RO$15,14,FALSE)&lt;-3),"",'Total-corrected counts'!P570),"")</f>
        <v/>
      </c>
      <c r="Q570">
        <f t="shared" si="32"/>
        <v>1</v>
      </c>
      <c r="R570">
        <f>SUMIFS(Tabel132[Cluster],Tabel132[ID],'Total-corrected counts Z&lt;3'!A570)</f>
        <v>75</v>
      </c>
      <c r="S570" t="str">
        <f t="shared" si="33"/>
        <v/>
      </c>
      <c r="T570" t="str">
        <f t="shared" si="34"/>
        <v/>
      </c>
      <c r="U570" t="str">
        <f t="shared" si="35"/>
        <v/>
      </c>
    </row>
    <row r="571" spans="1:21" x14ac:dyDescent="0.25">
      <c r="A571">
        <v>579</v>
      </c>
      <c r="B571" t="s">
        <v>851</v>
      </c>
      <c r="C571">
        <v>106300</v>
      </c>
      <c r="D571">
        <v>956</v>
      </c>
      <c r="E571" s="14" t="str">
        <f>IFERROR(IF(OR(HLOOKUP($A571,'Z-scores'!$C$2:$RO$15,3,FALSE)&gt;3,HLOOKUP($A571,'Z-scores'!$C$2:$RO$15,3,FALSE)&lt;-3),"",'Total-corrected counts'!E571),"")</f>
        <v/>
      </c>
      <c r="F571" s="14" t="str">
        <f>IFERROR(IF(OR(HLOOKUP($A571,'Z-scores'!$C$2:$RO$15,4,FALSE)&gt;3,HLOOKUP($A571,'Z-scores'!$C$2:$RO$15,4,FALSE)&lt;-3),"",'Total-corrected counts'!F571),"")</f>
        <v/>
      </c>
      <c r="G571" s="14" t="str">
        <f>IFERROR(IF(OR(HLOOKUP($A571,'Z-scores'!$C$2:$RO$15,5,FALSE)&gt;3,HLOOKUP($A571,'Z-scores'!$C$2:$RO$15,5,FALSE)&lt;-3),"",'Total-corrected counts'!G571),"")</f>
        <v/>
      </c>
      <c r="H571" s="14" t="str">
        <f>IFERROR(IF(OR(HLOOKUP($A571,'Z-scores'!$C$2:$RO$15,6,FALSE)&gt;3,HLOOKUP($A571,'Z-scores'!$C$2:$RO$15,6,FALSE)&lt;-3),"",'Total-corrected counts'!H571),"")</f>
        <v/>
      </c>
      <c r="I571" s="14" t="str">
        <f>IFERROR(IF(OR(HLOOKUP($A571,'Z-scores'!$C$2:$RO$15,7,FALSE)&gt;3,HLOOKUP($A571,'Z-scores'!$C$2:$RO$15,7,FALSE)&lt;-3),"",'Total-corrected counts'!I571),"")</f>
        <v/>
      </c>
      <c r="J571" s="14" t="str">
        <f>IFERROR(IF(OR(HLOOKUP($A571,'Z-scores'!$C$2:$RO$15,8,FALSE)&gt;3,HLOOKUP($A571,'Z-scores'!$C$2:$RO$15,8,FALSE)&lt;-3),"",'Total-corrected counts'!J571),"")</f>
        <v/>
      </c>
      <c r="K571" s="14" t="str">
        <f>IFERROR(IF(OR(HLOOKUP($A571,'Z-scores'!$C$2:$RO$15,9,FALSE)&gt;3,HLOOKUP($A571,'Z-scores'!$C$2:$RO$15,9,FALSE)&lt;-3),"",'Total-corrected counts'!K571),"")</f>
        <v/>
      </c>
      <c r="L571" s="14" t="str">
        <f>IFERROR(IF(OR(HLOOKUP($A571,'Z-scores'!$C$2:$RO$15,10,FALSE)&gt;3,HLOOKUP($A571,'Z-scores'!$C$2:$RO$15,10,FALSE)&lt;-3),"",'Total-corrected counts'!L571),"")</f>
        <v/>
      </c>
      <c r="M571" s="14" t="str">
        <f>IFERROR(IF(OR(HLOOKUP($A571,'Z-scores'!$C$2:$RO$15,11,FALSE)&gt;3,HLOOKUP($A571,'Z-scores'!$C$2:$RO$15,11,FALSE)&lt;-3),"",'Total-corrected counts'!M571),"")</f>
        <v/>
      </c>
      <c r="N571" s="14" t="str">
        <f>IFERROR(IF(OR(HLOOKUP($A571,'Z-scores'!$C$2:$RO$15,12,FALSE)&gt;3,HLOOKUP($A571,'Z-scores'!$C$2:$RO$15,12,FALSE)&lt;-3),"",'Total-corrected counts'!N571),"")</f>
        <v/>
      </c>
      <c r="O571" s="14" t="str">
        <f>IFERROR(IF(OR(HLOOKUP($A571,'Z-scores'!$C$2:$RO$15,13,FALSE)&gt;3,HLOOKUP($A571,'Z-scores'!$C$2:$RO$15,13,FALSE)&lt;-3),"",'Total-corrected counts'!O571),"")</f>
        <v/>
      </c>
      <c r="P571" s="14" t="str">
        <f>IFERROR(IF(OR(HLOOKUP($A571,'Z-scores'!$C$2:$RO$15,14,FALSE)&gt;3,HLOOKUP($A571,'Z-scores'!$C$2:$RO$15,14,FALSE)&lt;-3),"",'Total-corrected counts'!P571),"")</f>
        <v/>
      </c>
      <c r="Q571">
        <f t="shared" si="32"/>
        <v>1</v>
      </c>
      <c r="R571">
        <f>SUMIFS(Tabel132[Cluster],Tabel132[ID],'Total-corrected counts Z&lt;3'!A571)</f>
        <v>0</v>
      </c>
      <c r="S571" t="str">
        <f t="shared" si="33"/>
        <v/>
      </c>
      <c r="T571" t="str">
        <f t="shared" si="34"/>
        <v/>
      </c>
      <c r="U571" t="str">
        <f t="shared" si="35"/>
        <v/>
      </c>
    </row>
    <row r="572" spans="1:21" x14ac:dyDescent="0.25">
      <c r="A572">
        <v>580</v>
      </c>
      <c r="B572" t="s">
        <v>228</v>
      </c>
      <c r="C572">
        <v>79500</v>
      </c>
      <c r="D572">
        <v>339</v>
      </c>
      <c r="E572" s="14">
        <f>IFERROR(IF(OR(HLOOKUP($A572,'Z-scores'!$C$2:$RO$15,3,FALSE)&gt;3,HLOOKUP($A572,'Z-scores'!$C$2:$RO$15,3,FALSE)&lt;-3),"",'Total-corrected counts'!E572),"")</f>
        <v>1.4990343429930022</v>
      </c>
      <c r="F572" s="14">
        <f>IFERROR(IF(OR(HLOOKUP($A572,'Z-scores'!$C$2:$RO$15,4,FALSE)&gt;3,HLOOKUP($A572,'Z-scores'!$C$2:$RO$15,4,FALSE)&lt;-3),"",'Total-corrected counts'!F572),"")</f>
        <v>0</v>
      </c>
      <c r="G572" s="14">
        <f>IFERROR(IF(OR(HLOOKUP($A572,'Z-scores'!$C$2:$RO$15,5,FALSE)&gt;3,HLOOKUP($A572,'Z-scores'!$C$2:$RO$15,5,FALSE)&lt;-3),"",'Total-corrected counts'!G572),"")</f>
        <v>0.19643032527076135</v>
      </c>
      <c r="H572" s="14">
        <f>IFERROR(IF(OR(HLOOKUP($A572,'Z-scores'!$C$2:$RO$15,6,FALSE)&gt;3,HLOOKUP($A572,'Z-scores'!$C$2:$RO$15,6,FALSE)&lt;-3),"",'Total-corrected counts'!H572),"")</f>
        <v>12.177284785947597</v>
      </c>
      <c r="I572" s="14">
        <f>IFERROR(IF(OR(HLOOKUP($A572,'Z-scores'!$C$2:$RO$15,7,FALSE)&gt;3,HLOOKUP($A572,'Z-scores'!$C$2:$RO$15,7,FALSE)&lt;-3),"",'Total-corrected counts'!I572),"")</f>
        <v>5.3010307422799112</v>
      </c>
      <c r="J572" s="14">
        <f>IFERROR(IF(OR(HLOOKUP($A572,'Z-scores'!$C$2:$RO$15,8,FALSE)&gt;3,HLOOKUP($A572,'Z-scores'!$C$2:$RO$15,8,FALSE)&lt;-3),"",'Total-corrected counts'!J572),"")</f>
        <v>1.2600258957046151</v>
      </c>
      <c r="K572" s="14">
        <f>IFERROR(IF(OR(HLOOKUP($A572,'Z-scores'!$C$2:$RO$15,9,FALSE)&gt;3,HLOOKUP($A572,'Z-scores'!$C$2:$RO$15,9,FALSE)&lt;-3),"",'Total-corrected counts'!K572),"")</f>
        <v>9.8316055040039778</v>
      </c>
      <c r="L572" s="14">
        <f>IFERROR(IF(OR(HLOOKUP($A572,'Z-scores'!$C$2:$RO$15,10,FALSE)&gt;3,HLOOKUP($A572,'Z-scores'!$C$2:$RO$15,10,FALSE)&lt;-3),"",'Total-corrected counts'!L572),"")</f>
        <v>0.30233097179252033</v>
      </c>
      <c r="M572" s="14">
        <f>IFERROR(IF(OR(HLOOKUP($A572,'Z-scores'!$C$2:$RO$15,11,FALSE)&gt;3,HLOOKUP($A572,'Z-scores'!$C$2:$RO$15,11,FALSE)&lt;-3),"",'Total-corrected counts'!M572),"")</f>
        <v>2.0444086445775129E-2</v>
      </c>
      <c r="N572" s="14">
        <f>IFERROR(IF(OR(HLOOKUP($A572,'Z-scores'!$C$2:$RO$15,12,FALSE)&gt;3,HLOOKUP($A572,'Z-scores'!$C$2:$RO$15,12,FALSE)&lt;-3),"",'Total-corrected counts'!N572),"")</f>
        <v>1.4001656293488376</v>
      </c>
      <c r="O572" s="14">
        <f>IFERROR(IF(OR(HLOOKUP($A572,'Z-scores'!$C$2:$RO$15,13,FALSE)&gt;3,HLOOKUP($A572,'Z-scores'!$C$2:$RO$15,13,FALSE)&lt;-3),"",'Total-corrected counts'!O572),"")</f>
        <v>7.1376650174689891</v>
      </c>
      <c r="P572" s="14">
        <f>IFERROR(IF(OR(HLOOKUP($A572,'Z-scores'!$C$2:$RO$15,14,FALSE)&gt;3,HLOOKUP($A572,'Z-scores'!$C$2:$RO$15,14,FALSE)&lt;-3),"",'Total-corrected counts'!P572),"")</f>
        <v>5.5869587804571283</v>
      </c>
      <c r="Q572">
        <f t="shared" si="32"/>
        <v>1</v>
      </c>
      <c r="R572">
        <f>SUMIFS(Tabel132[Cluster],Tabel132[ID],'Total-corrected counts Z&lt;3'!A572)</f>
        <v>86</v>
      </c>
      <c r="S572">
        <f t="shared" si="33"/>
        <v>0.58513092528503141</v>
      </c>
      <c r="T572">
        <f t="shared" si="34"/>
        <v>4.3236302280285521</v>
      </c>
      <c r="U572">
        <f t="shared" si="35"/>
        <v>2.8895128971026502</v>
      </c>
    </row>
    <row r="573" spans="1:21" x14ac:dyDescent="0.25">
      <c r="A573">
        <v>581</v>
      </c>
      <c r="B573" t="s">
        <v>229</v>
      </c>
      <c r="C573">
        <v>52700</v>
      </c>
      <c r="D573">
        <v>826</v>
      </c>
      <c r="E573" s="14">
        <f>IFERROR(IF(OR(HLOOKUP($A573,'Z-scores'!$C$2:$RO$15,3,FALSE)&gt;3,HLOOKUP($A573,'Z-scores'!$C$2:$RO$15,3,FALSE)&lt;-3),"",'Total-corrected counts'!E573),"")</f>
        <v>0</v>
      </c>
      <c r="F573" s="14">
        <f>IFERROR(IF(OR(HLOOKUP($A573,'Z-scores'!$C$2:$RO$15,4,FALSE)&gt;3,HLOOKUP($A573,'Z-scores'!$C$2:$RO$15,4,FALSE)&lt;-3),"",'Total-corrected counts'!F573),"")</f>
        <v>0</v>
      </c>
      <c r="G573" s="14">
        <f>IFERROR(IF(OR(HLOOKUP($A573,'Z-scores'!$C$2:$RO$15,5,FALSE)&gt;3,HLOOKUP($A573,'Z-scores'!$C$2:$RO$15,5,FALSE)&lt;-3),"",'Total-corrected counts'!G573),"")</f>
        <v>0</v>
      </c>
      <c r="H573" s="14">
        <f>IFERROR(IF(OR(HLOOKUP($A573,'Z-scores'!$C$2:$RO$15,6,FALSE)&gt;3,HLOOKUP($A573,'Z-scores'!$C$2:$RO$15,6,FALSE)&lt;-3),"",'Total-corrected counts'!H573),"")</f>
        <v>1.0300334875331614</v>
      </c>
      <c r="I573" s="14">
        <f>IFERROR(IF(OR(HLOOKUP($A573,'Z-scores'!$C$2:$RO$15,7,FALSE)&gt;3,HLOOKUP($A573,'Z-scores'!$C$2:$RO$15,7,FALSE)&lt;-3),"",'Total-corrected counts'!I573),"")</f>
        <v>0.32052744023087842</v>
      </c>
      <c r="J573" s="14">
        <f>IFERROR(IF(OR(HLOOKUP($A573,'Z-scores'!$C$2:$RO$15,8,FALSE)&gt;3,HLOOKUP($A573,'Z-scores'!$C$2:$RO$15,8,FALSE)&lt;-3),"",'Total-corrected counts'!J573),"")</f>
        <v>0.41276710376530495</v>
      </c>
      <c r="K573" s="14">
        <f>IFERROR(IF(OR(HLOOKUP($A573,'Z-scores'!$C$2:$RO$15,9,FALSE)&gt;3,HLOOKUP($A573,'Z-scores'!$C$2:$RO$15,9,FALSE)&lt;-3),"",'Total-corrected counts'!K573),"")</f>
        <v>0.31076913949437857</v>
      </c>
      <c r="L573" s="14">
        <f>IFERROR(IF(OR(HLOOKUP($A573,'Z-scores'!$C$2:$RO$15,10,FALSE)&gt;3,HLOOKUP($A573,'Z-scores'!$C$2:$RO$15,10,FALSE)&lt;-3),"",'Total-corrected counts'!L573),"")</f>
        <v>0</v>
      </c>
      <c r="M573" s="14">
        <f>IFERROR(IF(OR(HLOOKUP($A573,'Z-scores'!$C$2:$RO$15,11,FALSE)&gt;3,HLOOKUP($A573,'Z-scores'!$C$2:$RO$15,11,FALSE)&lt;-3),"",'Total-corrected counts'!M573),"")</f>
        <v>0.6337666798190289</v>
      </c>
      <c r="N573" s="14">
        <f>IFERROR(IF(OR(HLOOKUP($A573,'Z-scores'!$C$2:$RO$15,12,FALSE)&gt;3,HLOOKUP($A573,'Z-scores'!$C$2:$RO$15,12,FALSE)&lt;-3),"",'Total-corrected counts'!N573),"")</f>
        <v>0.46956774154991504</v>
      </c>
      <c r="O573" s="14">
        <f>IFERROR(IF(OR(HLOOKUP($A573,'Z-scores'!$C$2:$RO$15,13,FALSE)&gt;3,HLOOKUP($A573,'Z-scores'!$C$2:$RO$15,13,FALSE)&lt;-3),"",'Total-corrected counts'!O573),"")</f>
        <v>0.65655262972776507</v>
      </c>
      <c r="P573" s="14">
        <f>IFERROR(IF(OR(HLOOKUP($A573,'Z-scores'!$C$2:$RO$15,14,FALSE)&gt;3,HLOOKUP($A573,'Z-scores'!$C$2:$RO$15,14,FALSE)&lt;-3),"",'Total-corrected counts'!P573),"")</f>
        <v>0</v>
      </c>
      <c r="Q573">
        <f t="shared" si="32"/>
        <v>1</v>
      </c>
      <c r="R573">
        <f>SUMIFS(Tabel132[Cluster],Tabel132[ID],'Total-corrected counts Z&lt;3'!A573)</f>
        <v>74</v>
      </c>
      <c r="S573">
        <f t="shared" si="33"/>
        <v>0.79342648519298342</v>
      </c>
      <c r="T573">
        <f t="shared" si="34"/>
        <v>0.29629959586053189</v>
      </c>
      <c r="U573">
        <f t="shared" si="35"/>
        <v>0.35197741021934181</v>
      </c>
    </row>
    <row r="574" spans="1:21" x14ac:dyDescent="0.25">
      <c r="A574">
        <v>582</v>
      </c>
      <c r="B574" t="s">
        <v>230</v>
      </c>
      <c r="C574">
        <v>22300</v>
      </c>
      <c r="D574">
        <v>731</v>
      </c>
      <c r="E574" s="14">
        <f>IFERROR(IF(OR(HLOOKUP($A574,'Z-scores'!$C$2:$RO$15,3,FALSE)&gt;3,HLOOKUP($A574,'Z-scores'!$C$2:$RO$15,3,FALSE)&lt;-3),"",'Total-corrected counts'!E574),"")</f>
        <v>1.1620421263511644E-2</v>
      </c>
      <c r="F574" s="14">
        <f>IFERROR(IF(OR(HLOOKUP($A574,'Z-scores'!$C$2:$RO$15,4,FALSE)&gt;3,HLOOKUP($A574,'Z-scores'!$C$2:$RO$15,4,FALSE)&lt;-3),"",'Total-corrected counts'!F574),"")</f>
        <v>4.4922564380870798</v>
      </c>
      <c r="G574" s="14">
        <f>IFERROR(IF(OR(HLOOKUP($A574,'Z-scores'!$C$2:$RO$15,5,FALSE)&gt;3,HLOOKUP($A574,'Z-scores'!$C$2:$RO$15,5,FALSE)&lt;-3),"",'Total-corrected counts'!G574),"")</f>
        <v>0.58929097581228396</v>
      </c>
      <c r="H574" s="14">
        <f>IFERROR(IF(OR(HLOOKUP($A574,'Z-scores'!$C$2:$RO$15,6,FALSE)&gt;3,HLOOKUP($A574,'Z-scores'!$C$2:$RO$15,6,FALSE)&lt;-3),"",'Total-corrected counts'!H574),"")</f>
        <v>0.63327984789075842</v>
      </c>
      <c r="I574" s="14">
        <f>IFERROR(IF(OR(HLOOKUP($A574,'Z-scores'!$C$2:$RO$15,7,FALSE)&gt;3,HLOOKUP($A574,'Z-scores'!$C$2:$RO$15,7,FALSE)&lt;-3),"",'Total-corrected counts'!I574),"")</f>
        <v>0.27121552634920476</v>
      </c>
      <c r="J574" s="14">
        <f>IFERROR(IF(OR(HLOOKUP($A574,'Z-scores'!$C$2:$RO$15,8,FALSE)&gt;3,HLOOKUP($A574,'Z-scores'!$C$2:$RO$15,8,FALSE)&lt;-3),"",'Total-corrected counts'!J574),"")</f>
        <v>2.4548780381831299</v>
      </c>
      <c r="K574" s="14">
        <f>IFERROR(IF(OR(HLOOKUP($A574,'Z-scores'!$C$2:$RO$15,9,FALSE)&gt;3,HLOOKUP($A574,'Z-scores'!$C$2:$RO$15,9,FALSE)&lt;-3),"",'Total-corrected counts'!K574),"")</f>
        <v>0</v>
      </c>
      <c r="L574" s="14">
        <f>IFERROR(IF(OR(HLOOKUP($A574,'Z-scores'!$C$2:$RO$15,10,FALSE)&gt;3,HLOOKUP($A574,'Z-scores'!$C$2:$RO$15,10,FALSE)&lt;-3),"",'Total-corrected counts'!L574),"")</f>
        <v>0.56435114734603797</v>
      </c>
      <c r="M574" s="14">
        <f>IFERROR(IF(OR(HLOOKUP($A574,'Z-scores'!$C$2:$RO$15,11,FALSE)&gt;3,HLOOKUP($A574,'Z-scores'!$C$2:$RO$15,11,FALSE)&lt;-3),"",'Total-corrected counts'!M574),"")</f>
        <v>0.26577312379507662</v>
      </c>
      <c r="N574" s="14">
        <f>IFERROR(IF(OR(HLOOKUP($A574,'Z-scores'!$C$2:$RO$15,12,FALSE)&gt;3,HLOOKUP($A574,'Z-scores'!$C$2:$RO$15,12,FALSE)&lt;-3),"",'Total-corrected counts'!N574),"")</f>
        <v>5.8141023999180383</v>
      </c>
      <c r="O574" s="14">
        <f>IFERROR(IF(OR(HLOOKUP($A574,'Z-scores'!$C$2:$RO$15,13,FALSE)&gt;3,HLOOKUP($A574,'Z-scores'!$C$2:$RO$15,13,FALSE)&lt;-3),"",'Total-corrected counts'!O574),"")</f>
        <v>0.15006917250920346</v>
      </c>
      <c r="P574" s="14">
        <f>IFERROR(IF(OR(HLOOKUP($A574,'Z-scores'!$C$2:$RO$15,14,FALSE)&gt;3,HLOOKUP($A574,'Z-scores'!$C$2:$RO$15,14,FALSE)&lt;-3),"",'Total-corrected counts'!P574),"")</f>
        <v>0.13671187880400801</v>
      </c>
      <c r="Q574">
        <f t="shared" si="32"/>
        <v>1</v>
      </c>
      <c r="R574">
        <f>SUMIFS(Tabel132[Cluster],Tabel132[ID],'Total-corrected counts Z&lt;3'!A574)</f>
        <v>28</v>
      </c>
      <c r="S574">
        <f t="shared" si="33"/>
        <v>0.8838236241489259</v>
      </c>
      <c r="T574">
        <f t="shared" si="34"/>
        <v>1.207505892512281</v>
      </c>
      <c r="U574">
        <f t="shared" si="35"/>
        <v>1.3862015444744729</v>
      </c>
    </row>
    <row r="575" spans="1:21" x14ac:dyDescent="0.25">
      <c r="A575">
        <v>583</v>
      </c>
      <c r="B575" t="s">
        <v>231</v>
      </c>
      <c r="C575">
        <v>46600</v>
      </c>
      <c r="D575">
        <v>703</v>
      </c>
      <c r="E575" s="14">
        <f>IFERROR(IF(OR(HLOOKUP($A575,'Z-scores'!$C$2:$RO$15,3,FALSE)&gt;3,HLOOKUP($A575,'Z-scores'!$C$2:$RO$15,3,FALSE)&lt;-3),"",'Total-corrected counts'!E575),"")</f>
        <v>5.6475247340666597</v>
      </c>
      <c r="F575" s="14">
        <f>IFERROR(IF(OR(HLOOKUP($A575,'Z-scores'!$C$2:$RO$15,4,FALSE)&gt;3,HLOOKUP($A575,'Z-scores'!$C$2:$RO$15,4,FALSE)&lt;-3),"",'Total-corrected counts'!F575),"")</f>
        <v>1.1160885560464795</v>
      </c>
      <c r="G575" s="14">
        <f>IFERROR(IF(OR(HLOOKUP($A575,'Z-scores'!$C$2:$RO$15,5,FALSE)&gt;3,HLOOKUP($A575,'Z-scores'!$C$2:$RO$15,5,FALSE)&lt;-3),"",'Total-corrected counts'!G575),"")</f>
        <v>5.8036232466361311</v>
      </c>
      <c r="H575" s="14">
        <f>IFERROR(IF(OR(HLOOKUP($A575,'Z-scores'!$C$2:$RO$15,6,FALSE)&gt;3,HLOOKUP($A575,'Z-scores'!$C$2:$RO$15,6,FALSE)&lt;-3),"",'Total-corrected counts'!H575),"")</f>
        <v>8.9269568919540649</v>
      </c>
      <c r="I575" s="14">
        <f>IFERROR(IF(OR(HLOOKUP($A575,'Z-scores'!$C$2:$RO$15,7,FALSE)&gt;3,HLOOKUP($A575,'Z-scores'!$C$2:$RO$15,7,FALSE)&lt;-3),"",'Total-corrected counts'!I575),"")</f>
        <v>16.063355946955173</v>
      </c>
      <c r="J575" s="14">
        <f>IFERROR(IF(OR(HLOOKUP($A575,'Z-scores'!$C$2:$RO$15,8,FALSE)&gt;3,HLOOKUP($A575,'Z-scores'!$C$2:$RO$15,8,FALSE)&lt;-3),"",'Total-corrected counts'!J575),"")</f>
        <v>7.1908374392797869</v>
      </c>
      <c r="K575" s="14">
        <f>IFERROR(IF(OR(HLOOKUP($A575,'Z-scores'!$C$2:$RO$15,9,FALSE)&gt;3,HLOOKUP($A575,'Z-scores'!$C$2:$RO$15,9,FALSE)&lt;-3),"",'Total-corrected counts'!K575),"")</f>
        <v>2.0058735367364435</v>
      </c>
      <c r="L575" s="14">
        <f>IFERROR(IF(OR(HLOOKUP($A575,'Z-scores'!$C$2:$RO$15,10,FALSE)&gt;3,HLOOKUP($A575,'Z-scores'!$C$2:$RO$15,10,FALSE)&lt;-3),"",'Total-corrected counts'!L575),"")</f>
        <v>6.2884842132844225</v>
      </c>
      <c r="M575" s="14">
        <f>IFERROR(IF(OR(HLOOKUP($A575,'Z-scores'!$C$2:$RO$15,11,FALSE)&gt;3,HLOOKUP($A575,'Z-scores'!$C$2:$RO$15,11,FALSE)&lt;-3),"",'Total-corrected counts'!M575),"")</f>
        <v>7.0123216509008683</v>
      </c>
      <c r="N575" s="14">
        <f>IFERROR(IF(OR(HLOOKUP($A575,'Z-scores'!$C$2:$RO$15,12,FALSE)&gt;3,HLOOKUP($A575,'Z-scores'!$C$2:$RO$15,12,FALSE)&lt;-3),"",'Total-corrected counts'!N575),"")</f>
        <v>10.134125622177256</v>
      </c>
      <c r="O575" s="14">
        <f>IFERROR(IF(OR(HLOOKUP($A575,'Z-scores'!$C$2:$RO$15,13,FALSE)&gt;3,HLOOKUP($A575,'Z-scores'!$C$2:$RO$15,13,FALSE)&lt;-3),"",'Total-corrected counts'!O575),"")</f>
        <v>6.1622153961591675</v>
      </c>
      <c r="P575" s="14">
        <f>IFERROR(IF(OR(HLOOKUP($A575,'Z-scores'!$C$2:$RO$15,14,FALSE)&gt;3,HLOOKUP($A575,'Z-scores'!$C$2:$RO$15,14,FALSE)&lt;-3),"",'Total-corrected counts'!P575),"")</f>
        <v>7.0178764452724121</v>
      </c>
      <c r="Q575">
        <f t="shared" si="32"/>
        <v>1</v>
      </c>
      <c r="R575">
        <f>SUMIFS(Tabel132[Cluster],Tabel132[ID],'Total-corrected counts Z&lt;3'!A575)</f>
        <v>61</v>
      </c>
      <c r="S575">
        <f t="shared" si="33"/>
        <v>0.78803508574972336</v>
      </c>
      <c r="T575">
        <f t="shared" si="34"/>
        <v>6.6791800502392489</v>
      </c>
      <c r="U575">
        <f t="shared" si="35"/>
        <v>7.323004665558825</v>
      </c>
    </row>
    <row r="576" spans="1:21" x14ac:dyDescent="0.25">
      <c r="A576">
        <v>584</v>
      </c>
      <c r="B576" t="s">
        <v>852</v>
      </c>
      <c r="C576">
        <v>35300</v>
      </c>
      <c r="D576">
        <v>655</v>
      </c>
      <c r="E576" s="14" t="str">
        <f>IFERROR(IF(OR(HLOOKUP($A576,'Z-scores'!$C$2:$RO$15,3,FALSE)&gt;3,HLOOKUP($A576,'Z-scores'!$C$2:$RO$15,3,FALSE)&lt;-3),"",'Total-corrected counts'!E576),"")</f>
        <v/>
      </c>
      <c r="F576" s="14" t="str">
        <f>IFERROR(IF(OR(HLOOKUP($A576,'Z-scores'!$C$2:$RO$15,4,FALSE)&gt;3,HLOOKUP($A576,'Z-scores'!$C$2:$RO$15,4,FALSE)&lt;-3),"",'Total-corrected counts'!F576),"")</f>
        <v/>
      </c>
      <c r="G576" s="14" t="str">
        <f>IFERROR(IF(OR(HLOOKUP($A576,'Z-scores'!$C$2:$RO$15,5,FALSE)&gt;3,HLOOKUP($A576,'Z-scores'!$C$2:$RO$15,5,FALSE)&lt;-3),"",'Total-corrected counts'!G576),"")</f>
        <v/>
      </c>
      <c r="H576" s="14" t="str">
        <f>IFERROR(IF(OR(HLOOKUP($A576,'Z-scores'!$C$2:$RO$15,6,FALSE)&gt;3,HLOOKUP($A576,'Z-scores'!$C$2:$RO$15,6,FALSE)&lt;-3),"",'Total-corrected counts'!H576),"")</f>
        <v/>
      </c>
      <c r="I576" s="14" t="str">
        <f>IFERROR(IF(OR(HLOOKUP($A576,'Z-scores'!$C$2:$RO$15,7,FALSE)&gt;3,HLOOKUP($A576,'Z-scores'!$C$2:$RO$15,7,FALSE)&lt;-3),"",'Total-corrected counts'!I576),"")</f>
        <v/>
      </c>
      <c r="J576" s="14" t="str">
        <f>IFERROR(IF(OR(HLOOKUP($A576,'Z-scores'!$C$2:$RO$15,8,FALSE)&gt;3,HLOOKUP($A576,'Z-scores'!$C$2:$RO$15,8,FALSE)&lt;-3),"",'Total-corrected counts'!J576),"")</f>
        <v/>
      </c>
      <c r="K576" s="14" t="str">
        <f>IFERROR(IF(OR(HLOOKUP($A576,'Z-scores'!$C$2:$RO$15,9,FALSE)&gt;3,HLOOKUP($A576,'Z-scores'!$C$2:$RO$15,9,FALSE)&lt;-3),"",'Total-corrected counts'!K576),"")</f>
        <v/>
      </c>
      <c r="L576" s="14" t="str">
        <f>IFERROR(IF(OR(HLOOKUP($A576,'Z-scores'!$C$2:$RO$15,10,FALSE)&gt;3,HLOOKUP($A576,'Z-scores'!$C$2:$RO$15,10,FALSE)&lt;-3),"",'Total-corrected counts'!L576),"")</f>
        <v/>
      </c>
      <c r="M576" s="14" t="str">
        <f>IFERROR(IF(OR(HLOOKUP($A576,'Z-scores'!$C$2:$RO$15,11,FALSE)&gt;3,HLOOKUP($A576,'Z-scores'!$C$2:$RO$15,11,FALSE)&lt;-3),"",'Total-corrected counts'!M576),"")</f>
        <v/>
      </c>
      <c r="N576" s="14" t="str">
        <f>IFERROR(IF(OR(HLOOKUP($A576,'Z-scores'!$C$2:$RO$15,12,FALSE)&gt;3,HLOOKUP($A576,'Z-scores'!$C$2:$RO$15,12,FALSE)&lt;-3),"",'Total-corrected counts'!N576),"")</f>
        <v/>
      </c>
      <c r="O576" s="14" t="str">
        <f>IFERROR(IF(OR(HLOOKUP($A576,'Z-scores'!$C$2:$RO$15,13,FALSE)&gt;3,HLOOKUP($A576,'Z-scores'!$C$2:$RO$15,13,FALSE)&lt;-3),"",'Total-corrected counts'!O576),"")</f>
        <v/>
      </c>
      <c r="P576" s="14" t="str">
        <f>IFERROR(IF(OR(HLOOKUP($A576,'Z-scores'!$C$2:$RO$15,14,FALSE)&gt;3,HLOOKUP($A576,'Z-scores'!$C$2:$RO$15,14,FALSE)&lt;-3),"",'Total-corrected counts'!P576),"")</f>
        <v/>
      </c>
      <c r="Q576">
        <f t="shared" si="32"/>
        <v>1</v>
      </c>
      <c r="R576">
        <f>SUMIFS(Tabel132[Cluster],Tabel132[ID],'Total-corrected counts Z&lt;3'!A576)</f>
        <v>45</v>
      </c>
      <c r="S576" t="str">
        <f t="shared" si="33"/>
        <v/>
      </c>
      <c r="T576" t="str">
        <f t="shared" si="34"/>
        <v/>
      </c>
      <c r="U576" t="str">
        <f t="shared" si="35"/>
        <v/>
      </c>
    </row>
    <row r="577" spans="1:21" x14ac:dyDescent="0.25">
      <c r="A577">
        <v>585</v>
      </c>
      <c r="B577" t="s">
        <v>853</v>
      </c>
      <c r="C577">
        <v>54300</v>
      </c>
      <c r="D577">
        <v>367</v>
      </c>
      <c r="E577" s="14" t="str">
        <f>IFERROR(IF(OR(HLOOKUP($A577,'Z-scores'!$C$2:$RO$15,3,FALSE)&gt;3,HLOOKUP($A577,'Z-scores'!$C$2:$RO$15,3,FALSE)&lt;-3),"",'Total-corrected counts'!E577),"")</f>
        <v/>
      </c>
      <c r="F577" s="14" t="str">
        <f>IFERROR(IF(OR(HLOOKUP($A577,'Z-scores'!$C$2:$RO$15,4,FALSE)&gt;3,HLOOKUP($A577,'Z-scores'!$C$2:$RO$15,4,FALSE)&lt;-3),"",'Total-corrected counts'!F577),"")</f>
        <v/>
      </c>
      <c r="G577" s="14" t="str">
        <f>IFERROR(IF(OR(HLOOKUP($A577,'Z-scores'!$C$2:$RO$15,5,FALSE)&gt;3,HLOOKUP($A577,'Z-scores'!$C$2:$RO$15,5,FALSE)&lt;-3),"",'Total-corrected counts'!G577),"")</f>
        <v/>
      </c>
      <c r="H577" s="14" t="str">
        <f>IFERROR(IF(OR(HLOOKUP($A577,'Z-scores'!$C$2:$RO$15,6,FALSE)&gt;3,HLOOKUP($A577,'Z-scores'!$C$2:$RO$15,6,FALSE)&lt;-3),"",'Total-corrected counts'!H577),"")</f>
        <v/>
      </c>
      <c r="I577" s="14" t="str">
        <f>IFERROR(IF(OR(HLOOKUP($A577,'Z-scores'!$C$2:$RO$15,7,FALSE)&gt;3,HLOOKUP($A577,'Z-scores'!$C$2:$RO$15,7,FALSE)&lt;-3),"",'Total-corrected counts'!I577),"")</f>
        <v/>
      </c>
      <c r="J577" s="14" t="str">
        <f>IFERROR(IF(OR(HLOOKUP($A577,'Z-scores'!$C$2:$RO$15,8,FALSE)&gt;3,HLOOKUP($A577,'Z-scores'!$C$2:$RO$15,8,FALSE)&lt;-3),"",'Total-corrected counts'!J577),"")</f>
        <v/>
      </c>
      <c r="K577" s="14" t="str">
        <f>IFERROR(IF(OR(HLOOKUP($A577,'Z-scores'!$C$2:$RO$15,9,FALSE)&gt;3,HLOOKUP($A577,'Z-scores'!$C$2:$RO$15,9,FALSE)&lt;-3),"",'Total-corrected counts'!K577),"")</f>
        <v/>
      </c>
      <c r="L577" s="14" t="str">
        <f>IFERROR(IF(OR(HLOOKUP($A577,'Z-scores'!$C$2:$RO$15,10,FALSE)&gt;3,HLOOKUP($A577,'Z-scores'!$C$2:$RO$15,10,FALSE)&lt;-3),"",'Total-corrected counts'!L577),"")</f>
        <v/>
      </c>
      <c r="M577" s="14" t="str">
        <f>IFERROR(IF(OR(HLOOKUP($A577,'Z-scores'!$C$2:$RO$15,11,FALSE)&gt;3,HLOOKUP($A577,'Z-scores'!$C$2:$RO$15,11,FALSE)&lt;-3),"",'Total-corrected counts'!M577),"")</f>
        <v/>
      </c>
      <c r="N577" s="14" t="str">
        <f>IFERROR(IF(OR(HLOOKUP($A577,'Z-scores'!$C$2:$RO$15,12,FALSE)&gt;3,HLOOKUP($A577,'Z-scores'!$C$2:$RO$15,12,FALSE)&lt;-3),"",'Total-corrected counts'!N577),"")</f>
        <v/>
      </c>
      <c r="O577" s="14" t="str">
        <f>IFERROR(IF(OR(HLOOKUP($A577,'Z-scores'!$C$2:$RO$15,13,FALSE)&gt;3,HLOOKUP($A577,'Z-scores'!$C$2:$RO$15,13,FALSE)&lt;-3),"",'Total-corrected counts'!O577),"")</f>
        <v/>
      </c>
      <c r="P577" s="14" t="str">
        <f>IFERROR(IF(OR(HLOOKUP($A577,'Z-scores'!$C$2:$RO$15,14,FALSE)&gt;3,HLOOKUP($A577,'Z-scores'!$C$2:$RO$15,14,FALSE)&lt;-3),"",'Total-corrected counts'!P577),"")</f>
        <v/>
      </c>
      <c r="Q577">
        <f t="shared" si="32"/>
        <v>1</v>
      </c>
      <c r="R577">
        <f>SUMIFS(Tabel132[Cluster],Tabel132[ID],'Total-corrected counts Z&lt;3'!A577)</f>
        <v>75</v>
      </c>
      <c r="S577" t="str">
        <f t="shared" si="33"/>
        <v/>
      </c>
      <c r="T577" t="str">
        <f t="shared" si="34"/>
        <v/>
      </c>
      <c r="U577" t="str">
        <f t="shared" si="35"/>
        <v/>
      </c>
    </row>
    <row r="578" spans="1:21" x14ac:dyDescent="0.25">
      <c r="A578">
        <v>586</v>
      </c>
      <c r="B578" t="s">
        <v>854</v>
      </c>
      <c r="C578">
        <v>102500</v>
      </c>
      <c r="D578">
        <v>932</v>
      </c>
      <c r="E578" s="14" t="str">
        <f>IFERROR(IF(OR(HLOOKUP($A578,'Z-scores'!$C$2:$RO$15,3,FALSE)&gt;3,HLOOKUP($A578,'Z-scores'!$C$2:$RO$15,3,FALSE)&lt;-3),"",'Total-corrected counts'!E578),"")</f>
        <v/>
      </c>
      <c r="F578" s="14" t="str">
        <f>IFERROR(IF(OR(HLOOKUP($A578,'Z-scores'!$C$2:$RO$15,4,FALSE)&gt;3,HLOOKUP($A578,'Z-scores'!$C$2:$RO$15,4,FALSE)&lt;-3),"",'Total-corrected counts'!F578),"")</f>
        <v/>
      </c>
      <c r="G578" s="14" t="str">
        <f>IFERROR(IF(OR(HLOOKUP($A578,'Z-scores'!$C$2:$RO$15,5,FALSE)&gt;3,HLOOKUP($A578,'Z-scores'!$C$2:$RO$15,5,FALSE)&lt;-3),"",'Total-corrected counts'!G578),"")</f>
        <v/>
      </c>
      <c r="H578" s="14" t="str">
        <f>IFERROR(IF(OR(HLOOKUP($A578,'Z-scores'!$C$2:$RO$15,6,FALSE)&gt;3,HLOOKUP($A578,'Z-scores'!$C$2:$RO$15,6,FALSE)&lt;-3),"",'Total-corrected counts'!H578),"")</f>
        <v/>
      </c>
      <c r="I578" s="14" t="str">
        <f>IFERROR(IF(OR(HLOOKUP($A578,'Z-scores'!$C$2:$RO$15,7,FALSE)&gt;3,HLOOKUP($A578,'Z-scores'!$C$2:$RO$15,7,FALSE)&lt;-3),"",'Total-corrected counts'!I578),"")</f>
        <v/>
      </c>
      <c r="J578" s="14" t="str">
        <f>IFERROR(IF(OR(HLOOKUP($A578,'Z-scores'!$C$2:$RO$15,8,FALSE)&gt;3,HLOOKUP($A578,'Z-scores'!$C$2:$RO$15,8,FALSE)&lt;-3),"",'Total-corrected counts'!J578),"")</f>
        <v/>
      </c>
      <c r="K578" s="14" t="str">
        <f>IFERROR(IF(OR(HLOOKUP($A578,'Z-scores'!$C$2:$RO$15,9,FALSE)&gt;3,HLOOKUP($A578,'Z-scores'!$C$2:$RO$15,9,FALSE)&lt;-3),"",'Total-corrected counts'!K578),"")</f>
        <v/>
      </c>
      <c r="L578" s="14" t="str">
        <f>IFERROR(IF(OR(HLOOKUP($A578,'Z-scores'!$C$2:$RO$15,10,FALSE)&gt;3,HLOOKUP($A578,'Z-scores'!$C$2:$RO$15,10,FALSE)&lt;-3),"",'Total-corrected counts'!L578),"")</f>
        <v/>
      </c>
      <c r="M578" s="14" t="str">
        <f>IFERROR(IF(OR(HLOOKUP($A578,'Z-scores'!$C$2:$RO$15,11,FALSE)&gt;3,HLOOKUP($A578,'Z-scores'!$C$2:$RO$15,11,FALSE)&lt;-3),"",'Total-corrected counts'!M578),"")</f>
        <v/>
      </c>
      <c r="N578" s="14" t="str">
        <f>IFERROR(IF(OR(HLOOKUP($A578,'Z-scores'!$C$2:$RO$15,12,FALSE)&gt;3,HLOOKUP($A578,'Z-scores'!$C$2:$RO$15,12,FALSE)&lt;-3),"",'Total-corrected counts'!N578),"")</f>
        <v/>
      </c>
      <c r="O578" s="14" t="str">
        <f>IFERROR(IF(OR(HLOOKUP($A578,'Z-scores'!$C$2:$RO$15,13,FALSE)&gt;3,HLOOKUP($A578,'Z-scores'!$C$2:$RO$15,13,FALSE)&lt;-3),"",'Total-corrected counts'!O578),"")</f>
        <v/>
      </c>
      <c r="P578" s="14" t="str">
        <f>IFERROR(IF(OR(HLOOKUP($A578,'Z-scores'!$C$2:$RO$15,14,FALSE)&gt;3,HLOOKUP($A578,'Z-scores'!$C$2:$RO$15,14,FALSE)&lt;-3),"",'Total-corrected counts'!P578),"")</f>
        <v/>
      </c>
      <c r="Q578">
        <f t="shared" si="32"/>
        <v>1</v>
      </c>
      <c r="R578">
        <f>SUMIFS(Tabel132[Cluster],Tabel132[ID],'Total-corrected counts Z&lt;3'!A578)</f>
        <v>0</v>
      </c>
      <c r="S578" t="str">
        <f t="shared" si="33"/>
        <v/>
      </c>
      <c r="T578" t="str">
        <f t="shared" si="34"/>
        <v/>
      </c>
      <c r="U578" t="str">
        <f t="shared" si="35"/>
        <v/>
      </c>
    </row>
    <row r="579" spans="1:21" x14ac:dyDescent="0.25">
      <c r="A579">
        <v>587</v>
      </c>
      <c r="B579" t="s">
        <v>232</v>
      </c>
      <c r="C579">
        <v>81800</v>
      </c>
      <c r="D579">
        <v>795</v>
      </c>
      <c r="E579" s="14">
        <f>IFERROR(IF(OR(HLOOKUP($A579,'Z-scores'!$C$2:$RO$15,3,FALSE)&gt;3,HLOOKUP($A579,'Z-scores'!$C$2:$RO$15,3,FALSE)&lt;-3),"",'Total-corrected counts'!E579),"")</f>
        <v>0.10458379137160481</v>
      </c>
      <c r="F579" s="14">
        <f>IFERROR(IF(OR(HLOOKUP($A579,'Z-scores'!$C$2:$RO$15,4,FALSE)&gt;3,HLOOKUP($A579,'Z-scores'!$C$2:$RO$15,4,FALSE)&lt;-3),"",'Total-corrected counts'!F579),"")</f>
        <v>0</v>
      </c>
      <c r="G579" s="14">
        <f>IFERROR(IF(OR(HLOOKUP($A579,'Z-scores'!$C$2:$RO$15,5,FALSE)&gt;3,HLOOKUP($A579,'Z-scores'!$C$2:$RO$15,5,FALSE)&lt;-3),"",'Total-corrected counts'!G579),"")</f>
        <v>0</v>
      </c>
      <c r="H579" s="14">
        <f>IFERROR(IF(OR(HLOOKUP($A579,'Z-scores'!$C$2:$RO$15,6,FALSE)&gt;3,HLOOKUP($A579,'Z-scores'!$C$2:$RO$15,6,FALSE)&lt;-3),"",'Total-corrected counts'!H579),"")</f>
        <v>7.6298776854308251E-3</v>
      </c>
      <c r="I579" s="14">
        <f>IFERROR(IF(OR(HLOOKUP($A579,'Z-scores'!$C$2:$RO$15,7,FALSE)&gt;3,HLOOKUP($A579,'Z-scores'!$C$2:$RO$15,7,FALSE)&lt;-3),"",'Total-corrected counts'!I579),"")</f>
        <v>4.9311913881673594E-2</v>
      </c>
      <c r="J579" s="14">
        <f>IFERROR(IF(OR(HLOOKUP($A579,'Z-scores'!$C$2:$RO$15,8,FALSE)&gt;3,HLOOKUP($A579,'Z-scores'!$C$2:$RO$15,8,FALSE)&lt;-3),"",'Total-corrected counts'!J579),"")</f>
        <v>0</v>
      </c>
      <c r="K579" s="14">
        <f>IFERROR(IF(OR(HLOOKUP($A579,'Z-scores'!$C$2:$RO$15,9,FALSE)&gt;3,HLOOKUP($A579,'Z-scores'!$C$2:$RO$15,9,FALSE)&lt;-3),"",'Total-corrected counts'!K579),"")</f>
        <v>0</v>
      </c>
      <c r="L579" s="14">
        <f>IFERROR(IF(OR(HLOOKUP($A579,'Z-scores'!$C$2:$RO$15,10,FALSE)&gt;3,HLOOKUP($A579,'Z-scores'!$C$2:$RO$15,10,FALSE)&lt;-3),"",'Total-corrected counts'!L579),"")</f>
        <v>0</v>
      </c>
      <c r="M579" s="14">
        <f>IFERROR(IF(OR(HLOOKUP($A579,'Z-scores'!$C$2:$RO$15,11,FALSE)&gt;3,HLOOKUP($A579,'Z-scores'!$C$2:$RO$15,11,FALSE)&lt;-3),"",'Total-corrected counts'!M579),"")</f>
        <v>0</v>
      </c>
      <c r="N579" s="14">
        <f>IFERROR(IF(OR(HLOOKUP($A579,'Z-scores'!$C$2:$RO$15,12,FALSE)&gt;3,HLOOKUP($A579,'Z-scores'!$C$2:$RO$15,12,FALSE)&lt;-3),"",'Total-corrected counts'!N579),"")</f>
        <v>3.4150381203630183E-2</v>
      </c>
      <c r="O579" s="14">
        <f>IFERROR(IF(OR(HLOOKUP($A579,'Z-scores'!$C$2:$RO$15,13,FALSE)&gt;3,HLOOKUP($A579,'Z-scores'!$C$2:$RO$15,13,FALSE)&lt;-3),"",'Total-corrected counts'!O579),"")</f>
        <v>0</v>
      </c>
      <c r="P579" s="14">
        <f>IFERROR(IF(OR(HLOOKUP($A579,'Z-scores'!$C$2:$RO$15,14,FALSE)&gt;3,HLOOKUP($A579,'Z-scores'!$C$2:$RO$15,14,FALSE)&lt;-3),"",'Total-corrected counts'!P579),"")</f>
        <v>0.1549401293112091</v>
      </c>
      <c r="Q579">
        <f t="shared" ref="Q579:Q642" si="36">IF(AND(T579=0,U579=0),0,1)</f>
        <v>1</v>
      </c>
      <c r="R579">
        <f>SUMIFS(Tabel132[Cluster],Tabel132[ID],'Total-corrected counts Z&lt;3'!A579)</f>
        <v>90</v>
      </c>
      <c r="S579">
        <f t="shared" ref="S579:S642" si="37">IFERROR(_xlfn.T.TEST(E579:K579,L579:P579,2,2),"")</f>
        <v>0.64278451789750202</v>
      </c>
      <c r="T579">
        <f t="shared" si="34"/>
        <v>2.3075083276958459E-2</v>
      </c>
      <c r="U579">
        <f t="shared" si="35"/>
        <v>3.7818102102967856E-2</v>
      </c>
    </row>
    <row r="580" spans="1:21" x14ac:dyDescent="0.25">
      <c r="A580">
        <v>588</v>
      </c>
      <c r="B580" t="s">
        <v>233</v>
      </c>
      <c r="C580">
        <v>19600</v>
      </c>
      <c r="D580">
        <v>48</v>
      </c>
      <c r="E580" s="14" t="str">
        <f>IFERROR(IF(OR(HLOOKUP($A580,'Z-scores'!$C$2:$RO$15,3,FALSE)&gt;3,HLOOKUP($A580,'Z-scores'!$C$2:$RO$15,3,FALSE)&lt;-3),"",'Total-corrected counts'!E580),"")</f>
        <v/>
      </c>
      <c r="F580" s="14" t="str">
        <f>IFERROR(IF(OR(HLOOKUP($A580,'Z-scores'!$C$2:$RO$15,4,FALSE)&gt;3,HLOOKUP($A580,'Z-scores'!$C$2:$RO$15,4,FALSE)&lt;-3),"",'Total-corrected counts'!F580),"")</f>
        <v/>
      </c>
      <c r="G580" s="14" t="str">
        <f>IFERROR(IF(OR(HLOOKUP($A580,'Z-scores'!$C$2:$RO$15,5,FALSE)&gt;3,HLOOKUP($A580,'Z-scores'!$C$2:$RO$15,5,FALSE)&lt;-3),"",'Total-corrected counts'!G580),"")</f>
        <v/>
      </c>
      <c r="H580" s="14" t="str">
        <f>IFERROR(IF(OR(HLOOKUP($A580,'Z-scores'!$C$2:$RO$15,6,FALSE)&gt;3,HLOOKUP($A580,'Z-scores'!$C$2:$RO$15,6,FALSE)&lt;-3),"",'Total-corrected counts'!H580),"")</f>
        <v/>
      </c>
      <c r="I580" s="14" t="str">
        <f>IFERROR(IF(OR(HLOOKUP($A580,'Z-scores'!$C$2:$RO$15,7,FALSE)&gt;3,HLOOKUP($A580,'Z-scores'!$C$2:$RO$15,7,FALSE)&lt;-3),"",'Total-corrected counts'!I580),"")</f>
        <v/>
      </c>
      <c r="J580" s="14" t="str">
        <f>IFERROR(IF(OR(HLOOKUP($A580,'Z-scores'!$C$2:$RO$15,8,FALSE)&gt;3,HLOOKUP($A580,'Z-scores'!$C$2:$RO$15,8,FALSE)&lt;-3),"",'Total-corrected counts'!J580),"")</f>
        <v/>
      </c>
      <c r="K580" s="14" t="str">
        <f>IFERROR(IF(OR(HLOOKUP($A580,'Z-scores'!$C$2:$RO$15,9,FALSE)&gt;3,HLOOKUP($A580,'Z-scores'!$C$2:$RO$15,9,FALSE)&lt;-3),"",'Total-corrected counts'!K580),"")</f>
        <v/>
      </c>
      <c r="L580" s="14" t="str">
        <f>IFERROR(IF(OR(HLOOKUP($A580,'Z-scores'!$C$2:$RO$15,10,FALSE)&gt;3,HLOOKUP($A580,'Z-scores'!$C$2:$RO$15,10,FALSE)&lt;-3),"",'Total-corrected counts'!L580),"")</f>
        <v/>
      </c>
      <c r="M580" s="14" t="str">
        <f>IFERROR(IF(OR(HLOOKUP($A580,'Z-scores'!$C$2:$RO$15,11,FALSE)&gt;3,HLOOKUP($A580,'Z-scores'!$C$2:$RO$15,11,FALSE)&lt;-3),"",'Total-corrected counts'!M580),"")</f>
        <v/>
      </c>
      <c r="N580" s="14" t="str">
        <f>IFERROR(IF(OR(HLOOKUP($A580,'Z-scores'!$C$2:$RO$15,12,FALSE)&gt;3,HLOOKUP($A580,'Z-scores'!$C$2:$RO$15,12,FALSE)&lt;-3),"",'Total-corrected counts'!N580),"")</f>
        <v/>
      </c>
      <c r="O580" s="14" t="str">
        <f>IFERROR(IF(OR(HLOOKUP($A580,'Z-scores'!$C$2:$RO$15,13,FALSE)&gt;3,HLOOKUP($A580,'Z-scores'!$C$2:$RO$15,13,FALSE)&lt;-3),"",'Total-corrected counts'!O580),"")</f>
        <v/>
      </c>
      <c r="P580" s="14" t="str">
        <f>IFERROR(IF(OR(HLOOKUP($A580,'Z-scores'!$C$2:$RO$15,14,FALSE)&gt;3,HLOOKUP($A580,'Z-scores'!$C$2:$RO$15,14,FALSE)&lt;-3),"",'Total-corrected counts'!P580),"")</f>
        <v/>
      </c>
      <c r="Q580">
        <f t="shared" si="36"/>
        <v>1</v>
      </c>
      <c r="R580">
        <f>SUMIFS(Tabel132[Cluster],Tabel132[ID],'Total-corrected counts Z&lt;3'!A580)</f>
        <v>24</v>
      </c>
      <c r="S580" t="str">
        <f t="shared" si="37"/>
        <v/>
      </c>
      <c r="T580" t="str">
        <f t="shared" ref="T580:T643" si="38">IFERROR(AVERAGE(E580:K580),"")</f>
        <v/>
      </c>
      <c r="U580" t="str">
        <f t="shared" ref="U580:U643" si="39">IFERROR(AVERAGE(L580:P580),"")</f>
        <v/>
      </c>
    </row>
    <row r="581" spans="1:21" x14ac:dyDescent="0.25">
      <c r="A581">
        <v>589</v>
      </c>
      <c r="B581" t="s">
        <v>234</v>
      </c>
      <c r="C581">
        <v>31800</v>
      </c>
      <c r="D581">
        <v>698</v>
      </c>
      <c r="E581" s="14">
        <f>IFERROR(IF(OR(HLOOKUP($A581,'Z-scores'!$C$2:$RO$15,3,FALSE)&gt;3,HLOOKUP($A581,'Z-scores'!$C$2:$RO$15,3,FALSE)&lt;-3),"",'Total-corrected counts'!E581),"")</f>
        <v>2.5564926779725621</v>
      </c>
      <c r="F581" s="14">
        <f>IFERROR(IF(OR(HLOOKUP($A581,'Z-scores'!$C$2:$RO$15,4,FALSE)&gt;3,HLOOKUP($A581,'Z-scores'!$C$2:$RO$15,4,FALSE)&lt;-3),"",'Total-corrected counts'!F581),"")</f>
        <v>3.3203634542382763</v>
      </c>
      <c r="G581" s="14">
        <f>IFERROR(IF(OR(HLOOKUP($A581,'Z-scores'!$C$2:$RO$15,5,FALSE)&gt;3,HLOOKUP($A581,'Z-scores'!$C$2:$RO$15,5,FALSE)&lt;-3),"",'Total-corrected counts'!G581),"")</f>
        <v>1.517870695274065</v>
      </c>
      <c r="H581" s="14">
        <f>IFERROR(IF(OR(HLOOKUP($A581,'Z-scores'!$C$2:$RO$15,6,FALSE)&gt;3,HLOOKUP($A581,'Z-scores'!$C$2:$RO$15,6,FALSE)&lt;-3),"",'Total-corrected counts'!H581),"")</f>
        <v>4.3414004030101392</v>
      </c>
      <c r="I581" s="14">
        <f>IFERROR(IF(OR(HLOOKUP($A581,'Z-scores'!$C$2:$RO$15,7,FALSE)&gt;3,HLOOKUP($A581,'Z-scores'!$C$2:$RO$15,7,FALSE)&lt;-3),"",'Total-corrected counts'!I581),"")</f>
        <v>0.96158232069263516</v>
      </c>
      <c r="J581" s="14">
        <f>IFERROR(IF(OR(HLOOKUP($A581,'Z-scores'!$C$2:$RO$15,8,FALSE)&gt;3,HLOOKUP($A581,'Z-scores'!$C$2:$RO$15,8,FALSE)&lt;-3),"",'Total-corrected counts'!J581),"")</f>
        <v>1.0427800516176127</v>
      </c>
      <c r="K581" s="14">
        <f>IFERROR(IF(OR(HLOOKUP($A581,'Z-scores'!$C$2:$RO$15,9,FALSE)&gt;3,HLOOKUP($A581,'Z-scores'!$C$2:$RO$15,9,FALSE)&lt;-3),"",'Total-corrected counts'!K581),"")</f>
        <v>0.43790196928753344</v>
      </c>
      <c r="L581" s="14">
        <f>IFERROR(IF(OR(HLOOKUP($A581,'Z-scores'!$C$2:$RO$15,10,FALSE)&gt;3,HLOOKUP($A581,'Z-scores'!$C$2:$RO$15,10,FALSE)&lt;-3),"",'Total-corrected counts'!L581),"")</f>
        <v>6.9133015549889647</v>
      </c>
      <c r="M581" s="14">
        <f>IFERROR(IF(OR(HLOOKUP($A581,'Z-scores'!$C$2:$RO$15,11,FALSE)&gt;3,HLOOKUP($A581,'Z-scores'!$C$2:$RO$15,11,FALSE)&lt;-3),"",'Total-corrected counts'!M581),"")</f>
        <v>3.7821559924683985</v>
      </c>
      <c r="N581" s="14">
        <f>IFERROR(IF(OR(HLOOKUP($A581,'Z-scores'!$C$2:$RO$15,12,FALSE)&gt;3,HLOOKUP($A581,'Z-scores'!$C$2:$RO$15,12,FALSE)&lt;-3),"",'Total-corrected counts'!N581),"")</f>
        <v>2.8088688539985829</v>
      </c>
      <c r="O581" s="14">
        <f>IFERROR(IF(OR(HLOOKUP($A581,'Z-scores'!$C$2:$RO$15,13,FALSE)&gt;3,HLOOKUP($A581,'Z-scores'!$C$2:$RO$15,13,FALSE)&lt;-3),"",'Total-corrected counts'!O581),"")</f>
        <v>1.9321405960559948</v>
      </c>
      <c r="P581" s="14">
        <f>IFERROR(IF(OR(HLOOKUP($A581,'Z-scores'!$C$2:$RO$15,14,FALSE)&gt;3,HLOOKUP($A581,'Z-scores'!$C$2:$RO$15,14,FALSE)&lt;-3),"",'Total-corrected counts'!P581),"")</f>
        <v>4.4112366227426589</v>
      </c>
      <c r="Q581">
        <f t="shared" si="36"/>
        <v>1</v>
      </c>
      <c r="R581">
        <f>SUMIFS(Tabel132[Cluster],Tabel132[ID],'Total-corrected counts Z&lt;3'!A581)</f>
        <v>42</v>
      </c>
      <c r="S581">
        <f t="shared" si="37"/>
        <v>6.9108310370424919E-2</v>
      </c>
      <c r="T581">
        <f t="shared" si="38"/>
        <v>2.0254845102989747</v>
      </c>
      <c r="U581">
        <f t="shared" si="39"/>
        <v>3.96954072405092</v>
      </c>
    </row>
    <row r="582" spans="1:21" x14ac:dyDescent="0.25">
      <c r="A582">
        <v>590</v>
      </c>
      <c r="B582" t="s">
        <v>235</v>
      </c>
      <c r="C582">
        <v>27100</v>
      </c>
      <c r="D582">
        <v>886</v>
      </c>
      <c r="E582" s="14">
        <f>IFERROR(IF(OR(HLOOKUP($A582,'Z-scores'!$C$2:$RO$15,3,FALSE)&gt;3,HLOOKUP($A582,'Z-scores'!$C$2:$RO$15,3,FALSE)&lt;-3),"",'Total-corrected counts'!E582),"")</f>
        <v>34.861263790534935</v>
      </c>
      <c r="F582" s="14">
        <f>IFERROR(IF(OR(HLOOKUP($A582,'Z-scores'!$C$2:$RO$15,4,FALSE)&gt;3,HLOOKUP($A582,'Z-scores'!$C$2:$RO$15,4,FALSE)&lt;-3),"",'Total-corrected counts'!F582),"")</f>
        <v>4.994496288307996</v>
      </c>
      <c r="G582" s="14">
        <f>IFERROR(IF(OR(HLOOKUP($A582,'Z-scores'!$C$2:$RO$15,5,FALSE)&gt;3,HLOOKUP($A582,'Z-scores'!$C$2:$RO$15,5,FALSE)&lt;-3),"",'Total-corrected counts'!G582),"")</f>
        <v>5.3214760846078981</v>
      </c>
      <c r="H582" s="14">
        <f>IFERROR(IF(OR(HLOOKUP($A582,'Z-scores'!$C$2:$RO$15,6,FALSE)&gt;3,HLOOKUP($A582,'Z-scores'!$C$2:$RO$15,6,FALSE)&lt;-3),"",'Total-corrected counts'!H582),"")</f>
        <v>21.18054045475597</v>
      </c>
      <c r="I582" s="14">
        <f>IFERROR(IF(OR(HLOOKUP($A582,'Z-scores'!$C$2:$RO$15,7,FALSE)&gt;3,HLOOKUP($A582,'Z-scores'!$C$2:$RO$15,7,FALSE)&lt;-3),"",'Total-corrected counts'!I582),"")</f>
        <v>18.39334387786425</v>
      </c>
      <c r="J582" s="14">
        <f>IFERROR(IF(OR(HLOOKUP($A582,'Z-scores'!$C$2:$RO$15,8,FALSE)&gt;3,HLOOKUP($A582,'Z-scores'!$C$2:$RO$15,8,FALSE)&lt;-3),"",'Total-corrected counts'!J582),"")</f>
        <v>30.848909860354372</v>
      </c>
      <c r="K582" s="14">
        <f>IFERROR(IF(OR(HLOOKUP($A582,'Z-scores'!$C$2:$RO$15,9,FALSE)&gt;3,HLOOKUP($A582,'Z-scores'!$C$2:$RO$15,9,FALSE)&lt;-3),"",'Total-corrected counts'!K582),"")</f>
        <v>18.406008580053424</v>
      </c>
      <c r="L582" s="14">
        <f>IFERROR(IF(OR(HLOOKUP($A582,'Z-scores'!$C$2:$RO$15,10,FALSE)&gt;3,HLOOKUP($A582,'Z-scores'!$C$2:$RO$15,10,FALSE)&lt;-3),"",'Total-corrected counts'!L582),"")</f>
        <v>5.4621128903848675</v>
      </c>
      <c r="M582" s="14">
        <f>IFERROR(IF(OR(HLOOKUP($A582,'Z-scores'!$C$2:$RO$15,11,FALSE)&gt;3,HLOOKUP($A582,'Z-scores'!$C$2:$RO$15,11,FALSE)&lt;-3),"",'Total-corrected counts'!M582),"")</f>
        <v>18.808559530113115</v>
      </c>
      <c r="N582" s="14">
        <f>IFERROR(IF(OR(HLOOKUP($A582,'Z-scores'!$C$2:$RO$15,12,FALSE)&gt;3,HLOOKUP($A582,'Z-scores'!$C$2:$RO$15,12,FALSE)&lt;-3),"",'Total-corrected counts'!N582),"")</f>
        <v>36.327468005361609</v>
      </c>
      <c r="O582" s="14">
        <f>IFERROR(IF(OR(HLOOKUP($A582,'Z-scores'!$C$2:$RO$15,13,FALSE)&gt;3,HLOOKUP($A582,'Z-scores'!$C$2:$RO$15,13,FALSE)&lt;-3),"",'Total-corrected counts'!O582),"")</f>
        <v>16.535746945857856</v>
      </c>
      <c r="P582" s="14">
        <f>IFERROR(IF(OR(HLOOKUP($A582,'Z-scores'!$C$2:$RO$15,14,FALSE)&gt;3,HLOOKUP($A582,'Z-scores'!$C$2:$RO$15,14,FALSE)&lt;-3),"",'Total-corrected counts'!P582),"")</f>
        <v>45.643539270031482</v>
      </c>
      <c r="Q582">
        <f t="shared" si="36"/>
        <v>1</v>
      </c>
      <c r="R582">
        <f>SUMIFS(Tabel132[Cluster],Tabel132[ID],'Total-corrected counts Z&lt;3'!A582)</f>
        <v>35</v>
      </c>
      <c r="S582">
        <f t="shared" si="37"/>
        <v>0.50950913824405042</v>
      </c>
      <c r="T582">
        <f t="shared" si="38"/>
        <v>19.143719848068404</v>
      </c>
      <c r="U582">
        <f t="shared" si="39"/>
        <v>24.555485328349786</v>
      </c>
    </row>
    <row r="583" spans="1:21" x14ac:dyDescent="0.25">
      <c r="A583">
        <v>591</v>
      </c>
      <c r="B583" t="s">
        <v>855</v>
      </c>
      <c r="C583">
        <v>84400</v>
      </c>
      <c r="D583">
        <v>165</v>
      </c>
      <c r="E583" s="14">
        <f>IFERROR(IF(OR(HLOOKUP($A583,'Z-scores'!$C$2:$RO$15,3,FALSE)&gt;3,HLOOKUP($A583,'Z-scores'!$C$2:$RO$15,3,FALSE)&lt;-3),"",'Total-corrected counts'!E583),"")</f>
        <v>0</v>
      </c>
      <c r="F583" s="14">
        <f>IFERROR(IF(OR(HLOOKUP($A583,'Z-scores'!$C$2:$RO$15,4,FALSE)&gt;3,HLOOKUP($A583,'Z-scores'!$C$2:$RO$15,4,FALSE)&lt;-3),"",'Total-corrected counts'!F583),"")</f>
        <v>6.9755534752904969E-2</v>
      </c>
      <c r="G583" s="14">
        <f>IFERROR(IF(OR(HLOOKUP($A583,'Z-scores'!$C$2:$RO$15,5,FALSE)&gt;3,HLOOKUP($A583,'Z-scores'!$C$2:$RO$15,5,FALSE)&lt;-3),"",'Total-corrected counts'!G583),"")</f>
        <v>0</v>
      </c>
      <c r="H583" s="14">
        <f>IFERROR(IF(OR(HLOOKUP($A583,'Z-scores'!$C$2:$RO$15,6,FALSE)&gt;3,HLOOKUP($A583,'Z-scores'!$C$2:$RO$15,6,FALSE)&lt;-3),"",'Total-corrected counts'!H583),"")</f>
        <v>0</v>
      </c>
      <c r="I583" s="14">
        <f>IFERROR(IF(OR(HLOOKUP($A583,'Z-scores'!$C$2:$RO$15,7,FALSE)&gt;3,HLOOKUP($A583,'Z-scores'!$C$2:$RO$15,7,FALSE)&lt;-3),"",'Total-corrected counts'!I583),"")</f>
        <v>0</v>
      </c>
      <c r="J583" s="14">
        <f>IFERROR(IF(OR(HLOOKUP($A583,'Z-scores'!$C$2:$RO$15,8,FALSE)&gt;3,HLOOKUP($A583,'Z-scores'!$C$2:$RO$15,8,FALSE)&lt;-3),"",'Total-corrected counts'!J583),"")</f>
        <v>0</v>
      </c>
      <c r="K583" s="14">
        <f>IFERROR(IF(OR(HLOOKUP($A583,'Z-scores'!$C$2:$RO$15,9,FALSE)&gt;3,HLOOKUP($A583,'Z-scores'!$C$2:$RO$15,9,FALSE)&lt;-3),"",'Total-corrected counts'!K583),"")</f>
        <v>0</v>
      </c>
      <c r="L583" s="14">
        <f>IFERROR(IF(OR(HLOOKUP($A583,'Z-scores'!$C$2:$RO$15,10,FALSE)&gt;3,HLOOKUP($A583,'Z-scores'!$C$2:$RO$15,10,FALSE)&lt;-3),"",'Total-corrected counts'!L583),"")</f>
        <v>0</v>
      </c>
      <c r="M583" s="14">
        <f>IFERROR(IF(OR(HLOOKUP($A583,'Z-scores'!$C$2:$RO$15,11,FALSE)&gt;3,HLOOKUP($A583,'Z-scores'!$C$2:$RO$15,11,FALSE)&lt;-3),"",'Total-corrected counts'!M583),"")</f>
        <v>0</v>
      </c>
      <c r="N583" s="14">
        <f>IFERROR(IF(OR(HLOOKUP($A583,'Z-scores'!$C$2:$RO$15,12,FALSE)&gt;3,HLOOKUP($A583,'Z-scores'!$C$2:$RO$15,12,FALSE)&lt;-3),"",'Total-corrected counts'!N583),"")</f>
        <v>0.10245114361089055</v>
      </c>
      <c r="O583" s="14">
        <f>IFERROR(IF(OR(HLOOKUP($A583,'Z-scores'!$C$2:$RO$15,13,FALSE)&gt;3,HLOOKUP($A583,'Z-scores'!$C$2:$RO$15,13,FALSE)&lt;-3),"",'Total-corrected counts'!O583),"")</f>
        <v>0</v>
      </c>
      <c r="P583" s="14">
        <f>IFERROR(IF(OR(HLOOKUP($A583,'Z-scores'!$C$2:$RO$15,14,FALSE)&gt;3,HLOOKUP($A583,'Z-scores'!$C$2:$RO$15,14,FALSE)&lt;-3),"",'Total-corrected counts'!P583),"")</f>
        <v>1.8228250507201071E-2</v>
      </c>
      <c r="Q583">
        <f t="shared" si="36"/>
        <v>1</v>
      </c>
      <c r="R583">
        <f>SUMIFS(Tabel132[Cluster],Tabel132[ID],'Total-corrected counts Z&lt;3'!A583)</f>
        <v>92</v>
      </c>
      <c r="S583">
        <f t="shared" si="37"/>
        <v>0.50220882300744818</v>
      </c>
      <c r="T583">
        <f t="shared" si="38"/>
        <v>9.9650763932721386E-3</v>
      </c>
      <c r="U583">
        <f t="shared" si="39"/>
        <v>2.4135878823618326E-2</v>
      </c>
    </row>
    <row r="584" spans="1:21" x14ac:dyDescent="0.25">
      <c r="A584">
        <v>592</v>
      </c>
      <c r="B584" t="s">
        <v>856</v>
      </c>
      <c r="C584">
        <v>35900</v>
      </c>
      <c r="D584">
        <v>663</v>
      </c>
      <c r="E584" s="14" t="str">
        <f>IFERROR(IF(OR(HLOOKUP($A584,'Z-scores'!$C$2:$RO$15,3,FALSE)&gt;3,HLOOKUP($A584,'Z-scores'!$C$2:$RO$15,3,FALSE)&lt;-3),"",'Total-corrected counts'!E584),"")</f>
        <v/>
      </c>
      <c r="F584" s="14" t="str">
        <f>IFERROR(IF(OR(HLOOKUP($A584,'Z-scores'!$C$2:$RO$15,4,FALSE)&gt;3,HLOOKUP($A584,'Z-scores'!$C$2:$RO$15,4,FALSE)&lt;-3),"",'Total-corrected counts'!F584),"")</f>
        <v/>
      </c>
      <c r="G584" s="14" t="str">
        <f>IFERROR(IF(OR(HLOOKUP($A584,'Z-scores'!$C$2:$RO$15,5,FALSE)&gt;3,HLOOKUP($A584,'Z-scores'!$C$2:$RO$15,5,FALSE)&lt;-3),"",'Total-corrected counts'!G584),"")</f>
        <v/>
      </c>
      <c r="H584" s="14" t="str">
        <f>IFERROR(IF(OR(HLOOKUP($A584,'Z-scores'!$C$2:$RO$15,6,FALSE)&gt;3,HLOOKUP($A584,'Z-scores'!$C$2:$RO$15,6,FALSE)&lt;-3),"",'Total-corrected counts'!H584),"")</f>
        <v/>
      </c>
      <c r="I584" s="14" t="str">
        <f>IFERROR(IF(OR(HLOOKUP($A584,'Z-scores'!$C$2:$RO$15,7,FALSE)&gt;3,HLOOKUP($A584,'Z-scores'!$C$2:$RO$15,7,FALSE)&lt;-3),"",'Total-corrected counts'!I584),"")</f>
        <v/>
      </c>
      <c r="J584" s="14" t="str">
        <f>IFERROR(IF(OR(HLOOKUP($A584,'Z-scores'!$C$2:$RO$15,8,FALSE)&gt;3,HLOOKUP($A584,'Z-scores'!$C$2:$RO$15,8,FALSE)&lt;-3),"",'Total-corrected counts'!J584),"")</f>
        <v/>
      </c>
      <c r="K584" s="14" t="str">
        <f>IFERROR(IF(OR(HLOOKUP($A584,'Z-scores'!$C$2:$RO$15,9,FALSE)&gt;3,HLOOKUP($A584,'Z-scores'!$C$2:$RO$15,9,FALSE)&lt;-3),"",'Total-corrected counts'!K584),"")</f>
        <v/>
      </c>
      <c r="L584" s="14" t="str">
        <f>IFERROR(IF(OR(HLOOKUP($A584,'Z-scores'!$C$2:$RO$15,10,FALSE)&gt;3,HLOOKUP($A584,'Z-scores'!$C$2:$RO$15,10,FALSE)&lt;-3),"",'Total-corrected counts'!L584),"")</f>
        <v/>
      </c>
      <c r="M584" s="14" t="str">
        <f>IFERROR(IF(OR(HLOOKUP($A584,'Z-scores'!$C$2:$RO$15,11,FALSE)&gt;3,HLOOKUP($A584,'Z-scores'!$C$2:$RO$15,11,FALSE)&lt;-3),"",'Total-corrected counts'!M584),"")</f>
        <v/>
      </c>
      <c r="N584" s="14" t="str">
        <f>IFERROR(IF(OR(HLOOKUP($A584,'Z-scores'!$C$2:$RO$15,12,FALSE)&gt;3,HLOOKUP($A584,'Z-scores'!$C$2:$RO$15,12,FALSE)&lt;-3),"",'Total-corrected counts'!N584),"")</f>
        <v/>
      </c>
      <c r="O584" s="14" t="str">
        <f>IFERROR(IF(OR(HLOOKUP($A584,'Z-scores'!$C$2:$RO$15,13,FALSE)&gt;3,HLOOKUP($A584,'Z-scores'!$C$2:$RO$15,13,FALSE)&lt;-3),"",'Total-corrected counts'!O584),"")</f>
        <v/>
      </c>
      <c r="P584" s="14" t="str">
        <f>IFERROR(IF(OR(HLOOKUP($A584,'Z-scores'!$C$2:$RO$15,14,FALSE)&gt;3,HLOOKUP($A584,'Z-scores'!$C$2:$RO$15,14,FALSE)&lt;-3),"",'Total-corrected counts'!P584),"")</f>
        <v/>
      </c>
      <c r="Q584">
        <f t="shared" si="36"/>
        <v>1</v>
      </c>
      <c r="R584">
        <f>SUMIFS(Tabel132[Cluster],Tabel132[ID],'Total-corrected counts Z&lt;3'!A584)</f>
        <v>45</v>
      </c>
      <c r="S584" t="str">
        <f t="shared" si="37"/>
        <v/>
      </c>
      <c r="T584" t="str">
        <f t="shared" si="38"/>
        <v/>
      </c>
      <c r="U584" t="str">
        <f t="shared" si="39"/>
        <v/>
      </c>
    </row>
    <row r="585" spans="1:21" x14ac:dyDescent="0.25">
      <c r="A585">
        <v>593</v>
      </c>
      <c r="B585" t="s">
        <v>236</v>
      </c>
      <c r="C585">
        <v>16300</v>
      </c>
      <c r="D585">
        <v>385</v>
      </c>
      <c r="E585" s="14">
        <f>IFERROR(IF(OR(HLOOKUP($A585,'Z-scores'!$C$2:$RO$15,3,FALSE)&gt;3,HLOOKUP($A585,'Z-scores'!$C$2:$RO$15,3,FALSE)&lt;-3),"",'Total-corrected counts'!E585),"")</f>
        <v>26.878034382502431</v>
      </c>
      <c r="F585" s="14">
        <f>IFERROR(IF(OR(HLOOKUP($A585,'Z-scores'!$C$2:$RO$15,4,FALSE)&gt;3,HLOOKUP($A585,'Z-scores'!$C$2:$RO$15,4,FALSE)&lt;-3),"",'Total-corrected counts'!F585),"")</f>
        <v>42.271854060260416</v>
      </c>
      <c r="G585" s="14">
        <f>IFERROR(IF(OR(HLOOKUP($A585,'Z-scores'!$C$2:$RO$15,5,FALSE)&gt;3,HLOOKUP($A585,'Z-scores'!$C$2:$RO$15,5,FALSE)&lt;-3),"",'Total-corrected counts'!G585),"")</f>
        <v>19.303743783426636</v>
      </c>
      <c r="H585" s="14">
        <f>IFERROR(IF(OR(HLOOKUP($A585,'Z-scores'!$C$2:$RO$15,6,FALSE)&gt;3,HLOOKUP($A585,'Z-scores'!$C$2:$RO$15,6,FALSE)&lt;-3),"",'Total-corrected counts'!H585),"")</f>
        <v>15.557320600593453</v>
      </c>
      <c r="I585" s="14">
        <f>IFERROR(IF(OR(HLOOKUP($A585,'Z-scores'!$C$2:$RO$15,7,FALSE)&gt;3,HLOOKUP($A585,'Z-scores'!$C$2:$RO$15,7,FALSE)&lt;-3),"",'Total-corrected counts'!I585),"")</f>
        <v>1.5286693303318815</v>
      </c>
      <c r="J585" s="14">
        <f>IFERROR(IF(OR(HLOOKUP($A585,'Z-scores'!$C$2:$RO$15,8,FALSE)&gt;3,HLOOKUP($A585,'Z-scores'!$C$2:$RO$15,8,FALSE)&lt;-3),"",'Total-corrected counts'!J585),"")</f>
        <v>5.9959852968012726</v>
      </c>
      <c r="K585" s="14">
        <f>IFERROR(IF(OR(HLOOKUP($A585,'Z-scores'!$C$2:$RO$15,9,FALSE)&gt;3,HLOOKUP($A585,'Z-scores'!$C$2:$RO$15,9,FALSE)&lt;-3),"",'Total-corrected counts'!K585),"")</f>
        <v>3.460838144369216</v>
      </c>
      <c r="L585" s="14">
        <f>IFERROR(IF(OR(HLOOKUP($A585,'Z-scores'!$C$2:$RO$15,10,FALSE)&gt;3,HLOOKUP($A585,'Z-scores'!$C$2:$RO$15,10,FALSE)&lt;-3),"",'Total-corrected counts'!L585),"")</f>
        <v>40.854991988229244</v>
      </c>
      <c r="M585" s="14">
        <f>IFERROR(IF(OR(HLOOKUP($A585,'Z-scores'!$C$2:$RO$15,11,FALSE)&gt;3,HLOOKUP($A585,'Z-scores'!$C$2:$RO$15,11,FALSE)&lt;-3),"",'Total-corrected counts'!M585),"")</f>
        <v>56.50745493612245</v>
      </c>
      <c r="N585" s="14">
        <f>IFERROR(IF(OR(HLOOKUP($A585,'Z-scores'!$C$2:$RO$15,12,FALSE)&gt;3,HLOOKUP($A585,'Z-scores'!$C$2:$RO$15,12,FALSE)&lt;-3),"",'Total-corrected counts'!N585),"")</f>
        <v>10.467091838912651</v>
      </c>
      <c r="O585" s="14">
        <f>IFERROR(IF(OR(HLOOKUP($A585,'Z-scores'!$C$2:$RO$15,13,FALSE)&gt;3,HLOOKUP($A585,'Z-scores'!$C$2:$RO$15,13,FALSE)&lt;-3),"",'Total-corrected counts'!O585),"")</f>
        <v>17.670645062958709</v>
      </c>
      <c r="P585" s="14">
        <f>IFERROR(IF(OR(HLOOKUP($A585,'Z-scores'!$C$2:$RO$15,14,FALSE)&gt;3,HLOOKUP($A585,'Z-scores'!$C$2:$RO$15,14,FALSE)&lt;-3),"",'Total-corrected counts'!P585),"")</f>
        <v>3.1443732124921846</v>
      </c>
      <c r="Q585">
        <f t="shared" si="36"/>
        <v>1</v>
      </c>
      <c r="R585">
        <f>SUMIFS(Tabel132[Cluster],Tabel132[ID],'Total-corrected counts Z&lt;3'!A585)</f>
        <v>20</v>
      </c>
      <c r="S585">
        <f t="shared" si="37"/>
        <v>0.40028042330839886</v>
      </c>
      <c r="T585">
        <f t="shared" si="38"/>
        <v>16.428063656897901</v>
      </c>
      <c r="U585">
        <f t="shared" si="39"/>
        <v>25.728911407743048</v>
      </c>
    </row>
    <row r="586" spans="1:21" x14ac:dyDescent="0.25">
      <c r="A586">
        <v>594</v>
      </c>
      <c r="B586" t="s">
        <v>857</v>
      </c>
      <c r="C586">
        <v>54400</v>
      </c>
      <c r="D586">
        <v>367</v>
      </c>
      <c r="E586" s="14" t="str">
        <f>IFERROR(IF(OR(HLOOKUP($A586,'Z-scores'!$C$2:$RO$15,3,FALSE)&gt;3,HLOOKUP($A586,'Z-scores'!$C$2:$RO$15,3,FALSE)&lt;-3),"",'Total-corrected counts'!E586),"")</f>
        <v/>
      </c>
      <c r="F586" s="14" t="str">
        <f>IFERROR(IF(OR(HLOOKUP($A586,'Z-scores'!$C$2:$RO$15,4,FALSE)&gt;3,HLOOKUP($A586,'Z-scores'!$C$2:$RO$15,4,FALSE)&lt;-3),"",'Total-corrected counts'!F586),"")</f>
        <v/>
      </c>
      <c r="G586" s="14" t="str">
        <f>IFERROR(IF(OR(HLOOKUP($A586,'Z-scores'!$C$2:$RO$15,5,FALSE)&gt;3,HLOOKUP($A586,'Z-scores'!$C$2:$RO$15,5,FALSE)&lt;-3),"",'Total-corrected counts'!G586),"")</f>
        <v/>
      </c>
      <c r="H586" s="14" t="str">
        <f>IFERROR(IF(OR(HLOOKUP($A586,'Z-scores'!$C$2:$RO$15,6,FALSE)&gt;3,HLOOKUP($A586,'Z-scores'!$C$2:$RO$15,6,FALSE)&lt;-3),"",'Total-corrected counts'!H586),"")</f>
        <v/>
      </c>
      <c r="I586" s="14" t="str">
        <f>IFERROR(IF(OR(HLOOKUP($A586,'Z-scores'!$C$2:$RO$15,7,FALSE)&gt;3,HLOOKUP($A586,'Z-scores'!$C$2:$RO$15,7,FALSE)&lt;-3),"",'Total-corrected counts'!I586),"")</f>
        <v/>
      </c>
      <c r="J586" s="14" t="str">
        <f>IFERROR(IF(OR(HLOOKUP($A586,'Z-scores'!$C$2:$RO$15,8,FALSE)&gt;3,HLOOKUP($A586,'Z-scores'!$C$2:$RO$15,8,FALSE)&lt;-3),"",'Total-corrected counts'!J586),"")</f>
        <v/>
      </c>
      <c r="K586" s="14" t="str">
        <f>IFERROR(IF(OR(HLOOKUP($A586,'Z-scores'!$C$2:$RO$15,9,FALSE)&gt;3,HLOOKUP($A586,'Z-scores'!$C$2:$RO$15,9,FALSE)&lt;-3),"",'Total-corrected counts'!K586),"")</f>
        <v/>
      </c>
      <c r="L586" s="14" t="str">
        <f>IFERROR(IF(OR(HLOOKUP($A586,'Z-scores'!$C$2:$RO$15,10,FALSE)&gt;3,HLOOKUP($A586,'Z-scores'!$C$2:$RO$15,10,FALSE)&lt;-3),"",'Total-corrected counts'!L586),"")</f>
        <v/>
      </c>
      <c r="M586" s="14" t="str">
        <f>IFERROR(IF(OR(HLOOKUP($A586,'Z-scores'!$C$2:$RO$15,11,FALSE)&gt;3,HLOOKUP($A586,'Z-scores'!$C$2:$RO$15,11,FALSE)&lt;-3),"",'Total-corrected counts'!M586),"")</f>
        <v/>
      </c>
      <c r="N586" s="14" t="str">
        <f>IFERROR(IF(OR(HLOOKUP($A586,'Z-scores'!$C$2:$RO$15,12,FALSE)&gt;3,HLOOKUP($A586,'Z-scores'!$C$2:$RO$15,12,FALSE)&lt;-3),"",'Total-corrected counts'!N586),"")</f>
        <v/>
      </c>
      <c r="O586" s="14" t="str">
        <f>IFERROR(IF(OR(HLOOKUP($A586,'Z-scores'!$C$2:$RO$15,13,FALSE)&gt;3,HLOOKUP($A586,'Z-scores'!$C$2:$RO$15,13,FALSE)&lt;-3),"",'Total-corrected counts'!O586),"")</f>
        <v/>
      </c>
      <c r="P586" s="14" t="str">
        <f>IFERROR(IF(OR(HLOOKUP($A586,'Z-scores'!$C$2:$RO$15,14,FALSE)&gt;3,HLOOKUP($A586,'Z-scores'!$C$2:$RO$15,14,FALSE)&lt;-3),"",'Total-corrected counts'!P586),"")</f>
        <v/>
      </c>
      <c r="Q586">
        <f t="shared" si="36"/>
        <v>1</v>
      </c>
      <c r="R586">
        <f>SUMIFS(Tabel132[Cluster],Tabel132[ID],'Total-corrected counts Z&lt;3'!A586)</f>
        <v>75</v>
      </c>
      <c r="S586" t="str">
        <f t="shared" si="37"/>
        <v/>
      </c>
      <c r="T586" t="str">
        <f t="shared" si="38"/>
        <v/>
      </c>
      <c r="U586" t="str">
        <f t="shared" si="39"/>
        <v/>
      </c>
    </row>
    <row r="587" spans="1:21" x14ac:dyDescent="0.25">
      <c r="A587">
        <v>595</v>
      </c>
      <c r="B587" t="s">
        <v>237</v>
      </c>
      <c r="C587">
        <v>115200</v>
      </c>
      <c r="D587">
        <v>1083</v>
      </c>
      <c r="E587" s="14">
        <f>IFERROR(IF(OR(HLOOKUP($A587,'Z-scores'!$C$2:$RO$15,3,FALSE)&gt;3,HLOOKUP($A587,'Z-scores'!$C$2:$RO$15,3,FALSE)&lt;-3),"",'Total-corrected counts'!E587),"")</f>
        <v>1.1039400200336063</v>
      </c>
      <c r="F587" s="14">
        <f>IFERROR(IF(OR(HLOOKUP($A587,'Z-scores'!$C$2:$RO$15,4,FALSE)&gt;3,HLOOKUP($A587,'Z-scores'!$C$2:$RO$15,4,FALSE)&lt;-3),"",'Total-corrected counts'!F587),"")</f>
        <v>9.7657748654066956E-2</v>
      </c>
      <c r="G587" s="14">
        <f>IFERROR(IF(OR(HLOOKUP($A587,'Z-scores'!$C$2:$RO$15,5,FALSE)&gt;3,HLOOKUP($A587,'Z-scores'!$C$2:$RO$15,5,FALSE)&lt;-3),"",'Total-corrected counts'!G587),"")</f>
        <v>3.5714604594683882E-2</v>
      </c>
      <c r="H587" s="14">
        <f>IFERROR(IF(OR(HLOOKUP($A587,'Z-scores'!$C$2:$RO$15,6,FALSE)&gt;3,HLOOKUP($A587,'Z-scores'!$C$2:$RO$15,6,FALSE)&lt;-3),"",'Total-corrected counts'!H587),"")</f>
        <v>3.2045486278809463</v>
      </c>
      <c r="I587" s="14">
        <f>IFERROR(IF(OR(HLOOKUP($A587,'Z-scores'!$C$2:$RO$15,7,FALSE)&gt;3,HLOOKUP($A587,'Z-scores'!$C$2:$RO$15,7,FALSE)&lt;-3),"",'Total-corrected counts'!I587),"")</f>
        <v>1.4670294379797895</v>
      </c>
      <c r="J587" s="14">
        <f>IFERROR(IF(OR(HLOOKUP($A587,'Z-scores'!$C$2:$RO$15,8,FALSE)&gt;3,HLOOKUP($A587,'Z-scores'!$C$2:$RO$15,8,FALSE)&lt;-3),"",'Total-corrected counts'!J587),"")</f>
        <v>0.23897042849570288</v>
      </c>
      <c r="K587" s="14">
        <f>IFERROR(IF(OR(HLOOKUP($A587,'Z-scores'!$C$2:$RO$15,9,FALSE)&gt;3,HLOOKUP($A587,'Z-scores'!$C$2:$RO$15,9,FALSE)&lt;-3),"",'Total-corrected counts'!K587),"")</f>
        <v>0.33902087944841303</v>
      </c>
      <c r="L587" s="14">
        <f>IFERROR(IF(OR(HLOOKUP($A587,'Z-scores'!$C$2:$RO$15,10,FALSE)&gt;3,HLOOKUP($A587,'Z-scores'!$C$2:$RO$15,10,FALSE)&lt;-3),"",'Total-corrected counts'!L587),"")</f>
        <v>2.0155398119501355E-2</v>
      </c>
      <c r="M587" s="14">
        <f>IFERROR(IF(OR(HLOOKUP($A587,'Z-scores'!$C$2:$RO$15,11,FALSE)&gt;3,HLOOKUP($A587,'Z-scores'!$C$2:$RO$15,11,FALSE)&lt;-3),"",'Total-corrected counts'!M587),"")</f>
        <v>2.0444086445775129E-2</v>
      </c>
      <c r="N587" s="14">
        <f>IFERROR(IF(OR(HLOOKUP($A587,'Z-scores'!$C$2:$RO$15,12,FALSE)&gt;3,HLOOKUP($A587,'Z-scores'!$C$2:$RO$15,12,FALSE)&lt;-3),"",'Total-corrected counts'!N587),"")</f>
        <v>2.9454703788131038</v>
      </c>
      <c r="O587" s="14">
        <f>IFERROR(IF(OR(HLOOKUP($A587,'Z-scores'!$C$2:$RO$15,13,FALSE)&gt;3,HLOOKUP($A587,'Z-scores'!$C$2:$RO$15,13,FALSE)&lt;-3),"",'Total-corrected counts'!O587),"")</f>
        <v>0.93793232818252159</v>
      </c>
      <c r="P587" s="14">
        <f>IFERROR(IF(OR(HLOOKUP($A587,'Z-scores'!$C$2:$RO$15,14,FALSE)&gt;3,HLOOKUP($A587,'Z-scores'!$C$2:$RO$15,14,FALSE)&lt;-3),"",'Total-corrected counts'!P587),"")</f>
        <v>6.3798876775203739E-2</v>
      </c>
      <c r="Q587">
        <f t="shared" si="36"/>
        <v>1</v>
      </c>
      <c r="R587">
        <f>SUMIFS(Tabel132[Cluster],Tabel132[ID],'Total-corrected counts Z&lt;3'!A587)</f>
        <v>0</v>
      </c>
      <c r="S587">
        <f t="shared" si="37"/>
        <v>0.85682608340246125</v>
      </c>
      <c r="T587">
        <f t="shared" si="38"/>
        <v>0.92669739244102989</v>
      </c>
      <c r="U587">
        <f t="shared" si="39"/>
        <v>0.79756021366722119</v>
      </c>
    </row>
    <row r="588" spans="1:21" x14ac:dyDescent="0.25">
      <c r="A588">
        <v>596</v>
      </c>
      <c r="B588" t="s">
        <v>238</v>
      </c>
      <c r="C588">
        <v>52600</v>
      </c>
      <c r="D588">
        <v>904</v>
      </c>
      <c r="E588" s="14">
        <f>IFERROR(IF(OR(HLOOKUP($A588,'Z-scores'!$C$2:$RO$15,3,FALSE)&gt;3,HLOOKUP($A588,'Z-scores'!$C$2:$RO$15,3,FALSE)&lt;-3),"",'Total-corrected counts'!E588),"")</f>
        <v>0.87153159476337339</v>
      </c>
      <c r="F588" s="14">
        <f>IFERROR(IF(OR(HLOOKUP($A588,'Z-scores'!$C$2:$RO$15,4,FALSE)&gt;3,HLOOKUP($A588,'Z-scores'!$C$2:$RO$15,4,FALSE)&lt;-3),"",'Total-corrected counts'!F588),"")</f>
        <v>0.58594649192440174</v>
      </c>
      <c r="G588" s="14">
        <f>IFERROR(IF(OR(HLOOKUP($A588,'Z-scores'!$C$2:$RO$15,5,FALSE)&gt;3,HLOOKUP($A588,'Z-scores'!$C$2:$RO$15,5,FALSE)&lt;-3),"",'Total-corrected counts'!G588),"")</f>
        <v>1.2678684631112778</v>
      </c>
      <c r="H588" s="14">
        <f>IFERROR(IF(OR(HLOOKUP($A588,'Z-scores'!$C$2:$RO$15,6,FALSE)&gt;3,HLOOKUP($A588,'Z-scores'!$C$2:$RO$15,6,FALSE)&lt;-3),"",'Total-corrected counts'!H588),"")</f>
        <v>2.6170480461027732</v>
      </c>
      <c r="I588" s="14">
        <f>IFERROR(IF(OR(HLOOKUP($A588,'Z-scores'!$C$2:$RO$15,7,FALSE)&gt;3,HLOOKUP($A588,'Z-scores'!$C$2:$RO$15,7,FALSE)&lt;-3),"",'Total-corrected counts'!I588),"")</f>
        <v>0.48079116034631758</v>
      </c>
      <c r="J588" s="14">
        <f>IFERROR(IF(OR(HLOOKUP($A588,'Z-scores'!$C$2:$RO$15,8,FALSE)&gt;3,HLOOKUP($A588,'Z-scores'!$C$2:$RO$15,8,FALSE)&lt;-3),"",'Total-corrected counts'!J588),"")</f>
        <v>5.0183789984097604</v>
      </c>
      <c r="K588" s="14">
        <f>IFERROR(IF(OR(HLOOKUP($A588,'Z-scores'!$C$2:$RO$15,9,FALSE)&gt;3,HLOOKUP($A588,'Z-scores'!$C$2:$RO$15,9,FALSE)&lt;-3),"",'Total-corrected counts'!K588),"")</f>
        <v>2.3590202861618739</v>
      </c>
      <c r="L588" s="14">
        <f>IFERROR(IF(OR(HLOOKUP($A588,'Z-scores'!$C$2:$RO$15,10,FALSE)&gt;3,HLOOKUP($A588,'Z-scores'!$C$2:$RO$15,10,FALSE)&lt;-3),"",'Total-corrected counts'!L588),"")</f>
        <v>1.5519656552016043</v>
      </c>
      <c r="M588" s="14">
        <f>IFERROR(IF(OR(HLOOKUP($A588,'Z-scores'!$C$2:$RO$15,11,FALSE)&gt;3,HLOOKUP($A588,'Z-scores'!$C$2:$RO$15,11,FALSE)&lt;-3),"",'Total-corrected counts'!M588),"")</f>
        <v>0.75643119849367968</v>
      </c>
      <c r="N588" s="14">
        <f>IFERROR(IF(OR(HLOOKUP($A588,'Z-scores'!$C$2:$RO$15,12,FALSE)&gt;3,HLOOKUP($A588,'Z-scores'!$C$2:$RO$15,12,FALSE)&lt;-3),"",'Total-corrected counts'!N588),"")</f>
        <v>2.1258612299259791</v>
      </c>
      <c r="O588" s="14">
        <f>IFERROR(IF(OR(HLOOKUP($A588,'Z-scores'!$C$2:$RO$15,13,FALSE)&gt;3,HLOOKUP($A588,'Z-scores'!$C$2:$RO$15,13,FALSE)&lt;-3),"",'Total-corrected counts'!O588),"")</f>
        <v>6.631181560250428</v>
      </c>
      <c r="P588" s="14">
        <f>IFERROR(IF(OR(HLOOKUP($A588,'Z-scores'!$C$2:$RO$15,14,FALSE)&gt;3,HLOOKUP($A588,'Z-scores'!$C$2:$RO$15,14,FALSE)&lt;-3),"",'Total-corrected counts'!P588),"")</f>
        <v>5.3499915238635145</v>
      </c>
      <c r="Q588">
        <f t="shared" si="36"/>
        <v>1</v>
      </c>
      <c r="R588">
        <f>SUMIFS(Tabel132[Cluster],Tabel132[ID],'Total-corrected counts Z&lt;3'!A588)</f>
        <v>74</v>
      </c>
      <c r="S588">
        <f t="shared" si="37"/>
        <v>0.27046855331218556</v>
      </c>
      <c r="T588">
        <f t="shared" si="38"/>
        <v>1.885797862974254</v>
      </c>
      <c r="U588">
        <f t="shared" si="39"/>
        <v>3.2830862335470412</v>
      </c>
    </row>
    <row r="589" spans="1:21" x14ac:dyDescent="0.25">
      <c r="A589">
        <v>597</v>
      </c>
      <c r="B589" t="s">
        <v>858</v>
      </c>
      <c r="C589">
        <v>31900</v>
      </c>
      <c r="D589">
        <v>589</v>
      </c>
      <c r="E589" s="14" t="str">
        <f>IFERROR(IF(OR(HLOOKUP($A589,'Z-scores'!$C$2:$RO$15,3,FALSE)&gt;3,HLOOKUP($A589,'Z-scores'!$C$2:$RO$15,3,FALSE)&lt;-3),"",'Total-corrected counts'!E589),"")</f>
        <v/>
      </c>
      <c r="F589" s="14" t="str">
        <f>IFERROR(IF(OR(HLOOKUP($A589,'Z-scores'!$C$2:$RO$15,4,FALSE)&gt;3,HLOOKUP($A589,'Z-scores'!$C$2:$RO$15,4,FALSE)&lt;-3),"",'Total-corrected counts'!F589),"")</f>
        <v/>
      </c>
      <c r="G589" s="14" t="str">
        <f>IFERROR(IF(OR(HLOOKUP($A589,'Z-scores'!$C$2:$RO$15,5,FALSE)&gt;3,HLOOKUP($A589,'Z-scores'!$C$2:$RO$15,5,FALSE)&lt;-3),"",'Total-corrected counts'!G589),"")</f>
        <v/>
      </c>
      <c r="H589" s="14" t="str">
        <f>IFERROR(IF(OR(HLOOKUP($A589,'Z-scores'!$C$2:$RO$15,6,FALSE)&gt;3,HLOOKUP($A589,'Z-scores'!$C$2:$RO$15,6,FALSE)&lt;-3),"",'Total-corrected counts'!H589),"")</f>
        <v/>
      </c>
      <c r="I589" s="14" t="str">
        <f>IFERROR(IF(OR(HLOOKUP($A589,'Z-scores'!$C$2:$RO$15,7,FALSE)&gt;3,HLOOKUP($A589,'Z-scores'!$C$2:$RO$15,7,FALSE)&lt;-3),"",'Total-corrected counts'!I589),"")</f>
        <v/>
      </c>
      <c r="J589" s="14" t="str">
        <f>IFERROR(IF(OR(HLOOKUP($A589,'Z-scores'!$C$2:$RO$15,8,FALSE)&gt;3,HLOOKUP($A589,'Z-scores'!$C$2:$RO$15,8,FALSE)&lt;-3),"",'Total-corrected counts'!J589),"")</f>
        <v/>
      </c>
      <c r="K589" s="14" t="str">
        <f>IFERROR(IF(OR(HLOOKUP($A589,'Z-scores'!$C$2:$RO$15,9,FALSE)&gt;3,HLOOKUP($A589,'Z-scores'!$C$2:$RO$15,9,FALSE)&lt;-3),"",'Total-corrected counts'!K589),"")</f>
        <v/>
      </c>
      <c r="L589" s="14" t="str">
        <f>IFERROR(IF(OR(HLOOKUP($A589,'Z-scores'!$C$2:$RO$15,10,FALSE)&gt;3,HLOOKUP($A589,'Z-scores'!$C$2:$RO$15,10,FALSE)&lt;-3),"",'Total-corrected counts'!L589),"")</f>
        <v/>
      </c>
      <c r="M589" s="14" t="str">
        <f>IFERROR(IF(OR(HLOOKUP($A589,'Z-scores'!$C$2:$RO$15,11,FALSE)&gt;3,HLOOKUP($A589,'Z-scores'!$C$2:$RO$15,11,FALSE)&lt;-3),"",'Total-corrected counts'!M589),"")</f>
        <v/>
      </c>
      <c r="N589" s="14" t="str">
        <f>IFERROR(IF(OR(HLOOKUP($A589,'Z-scores'!$C$2:$RO$15,12,FALSE)&gt;3,HLOOKUP($A589,'Z-scores'!$C$2:$RO$15,12,FALSE)&lt;-3),"",'Total-corrected counts'!N589),"")</f>
        <v/>
      </c>
      <c r="O589" s="14" t="str">
        <f>IFERROR(IF(OR(HLOOKUP($A589,'Z-scores'!$C$2:$RO$15,13,FALSE)&gt;3,HLOOKUP($A589,'Z-scores'!$C$2:$RO$15,13,FALSE)&lt;-3),"",'Total-corrected counts'!O589),"")</f>
        <v/>
      </c>
      <c r="P589" s="14" t="str">
        <f>IFERROR(IF(OR(HLOOKUP($A589,'Z-scores'!$C$2:$RO$15,14,FALSE)&gt;3,HLOOKUP($A589,'Z-scores'!$C$2:$RO$15,14,FALSE)&lt;-3),"",'Total-corrected counts'!P589),"")</f>
        <v/>
      </c>
      <c r="Q589">
        <f t="shared" si="36"/>
        <v>1</v>
      </c>
      <c r="R589">
        <f>SUMIFS(Tabel132[Cluster],Tabel132[ID],'Total-corrected counts Z&lt;3'!A589)</f>
        <v>42</v>
      </c>
      <c r="S589" t="str">
        <f t="shared" si="37"/>
        <v/>
      </c>
      <c r="T589" t="str">
        <f t="shared" si="38"/>
        <v/>
      </c>
      <c r="U589" t="str">
        <f t="shared" si="39"/>
        <v/>
      </c>
    </row>
    <row r="590" spans="1:21" x14ac:dyDescent="0.25">
      <c r="A590">
        <v>598</v>
      </c>
      <c r="B590" t="s">
        <v>239</v>
      </c>
      <c r="C590">
        <v>13300</v>
      </c>
      <c r="D590">
        <v>1018</v>
      </c>
      <c r="E590" s="14">
        <f>IFERROR(IF(OR(HLOOKUP($A590,'Z-scores'!$C$2:$RO$15,3,FALSE)&gt;3,HLOOKUP($A590,'Z-scores'!$C$2:$RO$15,3,FALSE)&lt;-3),"",'Total-corrected counts'!E590),"")</f>
        <v>1.440932236675444</v>
      </c>
      <c r="F590" s="14">
        <f>IFERROR(IF(OR(HLOOKUP($A590,'Z-scores'!$C$2:$RO$15,4,FALSE)&gt;3,HLOOKUP($A590,'Z-scores'!$C$2:$RO$15,4,FALSE)&lt;-3),"",'Total-corrected counts'!F590),"")</f>
        <v>0.86496863093602161</v>
      </c>
      <c r="G590" s="14">
        <f>IFERROR(IF(OR(HLOOKUP($A590,'Z-scores'!$C$2:$RO$15,5,FALSE)&gt;3,HLOOKUP($A590,'Z-scores'!$C$2:$RO$15,5,FALSE)&lt;-3),"",'Total-corrected counts'!G590),"")</f>
        <v>0.58929097581228396</v>
      </c>
      <c r="H590" s="14">
        <f>IFERROR(IF(OR(HLOOKUP($A590,'Z-scores'!$C$2:$RO$15,6,FALSE)&gt;3,HLOOKUP($A590,'Z-scores'!$C$2:$RO$15,6,FALSE)&lt;-3),"",'Total-corrected counts'!H590),"")</f>
        <v>4.6008162443147871</v>
      </c>
      <c r="I590" s="14">
        <f>IFERROR(IF(OR(HLOOKUP($A590,'Z-scores'!$C$2:$RO$15,7,FALSE)&gt;3,HLOOKUP($A590,'Z-scores'!$C$2:$RO$15,7,FALSE)&lt;-3),"",'Total-corrected counts'!I590),"")</f>
        <v>2.5272355864357721</v>
      </c>
      <c r="J590" s="14">
        <f>IFERROR(IF(OR(HLOOKUP($A590,'Z-scores'!$C$2:$RO$15,8,FALSE)&gt;3,HLOOKUP($A590,'Z-scores'!$C$2:$RO$15,8,FALSE)&lt;-3),"",'Total-corrected counts'!J590),"")</f>
        <v>2.433153453774429</v>
      </c>
      <c r="K590" s="14">
        <f>IFERROR(IF(OR(HLOOKUP($A590,'Z-scores'!$C$2:$RO$15,9,FALSE)&gt;3,HLOOKUP($A590,'Z-scores'!$C$2:$RO$15,9,FALSE)&lt;-3),"",'Total-corrected counts'!K590),"")</f>
        <v>7.0205573785775526</v>
      </c>
      <c r="L590" s="14">
        <f>IFERROR(IF(OR(HLOOKUP($A590,'Z-scores'!$C$2:$RO$15,10,FALSE)&gt;3,HLOOKUP($A590,'Z-scores'!$C$2:$RO$15,10,FALSE)&lt;-3),"",'Total-corrected counts'!L590),"")</f>
        <v>1.1287022946920759</v>
      </c>
      <c r="M590" s="14">
        <f>IFERROR(IF(OR(HLOOKUP($A590,'Z-scores'!$C$2:$RO$15,11,FALSE)&gt;3,HLOOKUP($A590,'Z-scores'!$C$2:$RO$15,11,FALSE)&lt;-3),"",'Total-corrected counts'!M590),"")</f>
        <v>1.3901978783127087</v>
      </c>
      <c r="N590" s="14">
        <f>IFERROR(IF(OR(HLOOKUP($A590,'Z-scores'!$C$2:$RO$15,12,FALSE)&gt;3,HLOOKUP($A590,'Z-scores'!$C$2:$RO$15,12,FALSE)&lt;-3),"",'Total-corrected counts'!N590),"")</f>
        <v>8.7168848022266054</v>
      </c>
      <c r="O590" s="14">
        <f>IFERROR(IF(OR(HLOOKUP($A590,'Z-scores'!$C$2:$RO$15,13,FALSE)&gt;3,HLOOKUP($A590,'Z-scores'!$C$2:$RO$15,13,FALSE)&lt;-3),"",'Total-corrected counts'!O590),"")</f>
        <v>1.5382090182193355</v>
      </c>
      <c r="P590" s="14">
        <f>IFERROR(IF(OR(HLOOKUP($A590,'Z-scores'!$C$2:$RO$15,14,FALSE)&gt;3,HLOOKUP($A590,'Z-scores'!$C$2:$RO$15,14,FALSE)&lt;-3),"",'Total-corrected counts'!P590),"")</f>
        <v>6.1611486714339625</v>
      </c>
      <c r="Q590">
        <f t="shared" si="36"/>
        <v>1</v>
      </c>
      <c r="R590">
        <f>SUMIFS(Tabel132[Cluster],Tabel132[ID],'Total-corrected counts Z&lt;3'!A590)</f>
        <v>16</v>
      </c>
      <c r="S590">
        <f t="shared" si="37"/>
        <v>0.55655085298555651</v>
      </c>
      <c r="T590">
        <f t="shared" si="38"/>
        <v>2.7824220723608986</v>
      </c>
      <c r="U590">
        <f t="shared" si="39"/>
        <v>3.7870285329769375</v>
      </c>
    </row>
    <row r="591" spans="1:21" x14ac:dyDescent="0.25">
      <c r="A591">
        <v>599</v>
      </c>
      <c r="B591" t="s">
        <v>240</v>
      </c>
      <c r="C591">
        <v>68500</v>
      </c>
      <c r="D591">
        <v>51</v>
      </c>
      <c r="E591" s="14" t="str">
        <f>IFERROR(IF(OR(HLOOKUP($A591,'Z-scores'!$C$2:$RO$15,3,FALSE)&gt;3,HLOOKUP($A591,'Z-scores'!$C$2:$RO$15,3,FALSE)&lt;-3),"",'Total-corrected counts'!E591),"")</f>
        <v/>
      </c>
      <c r="F591" s="14" t="str">
        <f>IFERROR(IF(OR(HLOOKUP($A591,'Z-scores'!$C$2:$RO$15,4,FALSE)&gt;3,HLOOKUP($A591,'Z-scores'!$C$2:$RO$15,4,FALSE)&lt;-3),"",'Total-corrected counts'!F591),"")</f>
        <v/>
      </c>
      <c r="G591" s="14" t="str">
        <f>IFERROR(IF(OR(HLOOKUP($A591,'Z-scores'!$C$2:$RO$15,5,FALSE)&gt;3,HLOOKUP($A591,'Z-scores'!$C$2:$RO$15,5,FALSE)&lt;-3),"",'Total-corrected counts'!G591),"")</f>
        <v/>
      </c>
      <c r="H591" s="14" t="str">
        <f>IFERROR(IF(OR(HLOOKUP($A591,'Z-scores'!$C$2:$RO$15,6,FALSE)&gt;3,HLOOKUP($A591,'Z-scores'!$C$2:$RO$15,6,FALSE)&lt;-3),"",'Total-corrected counts'!H591),"")</f>
        <v/>
      </c>
      <c r="I591" s="14" t="str">
        <f>IFERROR(IF(OR(HLOOKUP($A591,'Z-scores'!$C$2:$RO$15,7,FALSE)&gt;3,HLOOKUP($A591,'Z-scores'!$C$2:$RO$15,7,FALSE)&lt;-3),"",'Total-corrected counts'!I591),"")</f>
        <v/>
      </c>
      <c r="J591" s="14" t="str">
        <f>IFERROR(IF(OR(HLOOKUP($A591,'Z-scores'!$C$2:$RO$15,8,FALSE)&gt;3,HLOOKUP($A591,'Z-scores'!$C$2:$RO$15,8,FALSE)&lt;-3),"",'Total-corrected counts'!J591),"")</f>
        <v/>
      </c>
      <c r="K591" s="14" t="str">
        <f>IFERROR(IF(OR(HLOOKUP($A591,'Z-scores'!$C$2:$RO$15,9,FALSE)&gt;3,HLOOKUP($A591,'Z-scores'!$C$2:$RO$15,9,FALSE)&lt;-3),"",'Total-corrected counts'!K591),"")</f>
        <v/>
      </c>
      <c r="L591" s="14" t="str">
        <f>IFERROR(IF(OR(HLOOKUP($A591,'Z-scores'!$C$2:$RO$15,10,FALSE)&gt;3,HLOOKUP($A591,'Z-scores'!$C$2:$RO$15,10,FALSE)&lt;-3),"",'Total-corrected counts'!L591),"")</f>
        <v/>
      </c>
      <c r="M591" s="14" t="str">
        <f>IFERROR(IF(OR(HLOOKUP($A591,'Z-scores'!$C$2:$RO$15,11,FALSE)&gt;3,HLOOKUP($A591,'Z-scores'!$C$2:$RO$15,11,FALSE)&lt;-3),"",'Total-corrected counts'!M591),"")</f>
        <v/>
      </c>
      <c r="N591" s="14" t="str">
        <f>IFERROR(IF(OR(HLOOKUP($A591,'Z-scores'!$C$2:$RO$15,12,FALSE)&gt;3,HLOOKUP($A591,'Z-scores'!$C$2:$RO$15,12,FALSE)&lt;-3),"",'Total-corrected counts'!N591),"")</f>
        <v/>
      </c>
      <c r="O591" s="14" t="str">
        <f>IFERROR(IF(OR(HLOOKUP($A591,'Z-scores'!$C$2:$RO$15,13,FALSE)&gt;3,HLOOKUP($A591,'Z-scores'!$C$2:$RO$15,13,FALSE)&lt;-3),"",'Total-corrected counts'!O591),"")</f>
        <v/>
      </c>
      <c r="P591" s="14" t="str">
        <f>IFERROR(IF(OR(HLOOKUP($A591,'Z-scores'!$C$2:$RO$15,14,FALSE)&gt;3,HLOOKUP($A591,'Z-scores'!$C$2:$RO$15,14,FALSE)&lt;-3),"",'Total-corrected counts'!P591),"")</f>
        <v/>
      </c>
      <c r="Q591">
        <f t="shared" si="36"/>
        <v>1</v>
      </c>
      <c r="R591">
        <f>SUMIFS(Tabel132[Cluster],Tabel132[ID],'Total-corrected counts Z&lt;3'!A591)</f>
        <v>81</v>
      </c>
      <c r="S591" t="str">
        <f t="shared" si="37"/>
        <v/>
      </c>
      <c r="T591" t="str">
        <f t="shared" si="38"/>
        <v/>
      </c>
      <c r="U591" t="str">
        <f t="shared" si="39"/>
        <v/>
      </c>
    </row>
    <row r="592" spans="1:21" x14ac:dyDescent="0.25">
      <c r="A592">
        <v>600</v>
      </c>
      <c r="B592" t="s">
        <v>241</v>
      </c>
      <c r="C592">
        <v>10800</v>
      </c>
      <c r="D592">
        <v>1011</v>
      </c>
      <c r="E592" s="14">
        <f>IFERROR(IF(OR(HLOOKUP($A592,'Z-scores'!$C$2:$RO$15,3,FALSE)&gt;3,HLOOKUP($A592,'Z-scores'!$C$2:$RO$15,3,FALSE)&lt;-3),"",'Total-corrected counts'!E592),"")</f>
        <v>6.5655380138840798</v>
      </c>
      <c r="F592" s="14">
        <f>IFERROR(IF(OR(HLOOKUP($A592,'Z-scores'!$C$2:$RO$15,4,FALSE)&gt;3,HLOOKUP($A592,'Z-scores'!$C$2:$RO$15,4,FALSE)&lt;-3),"",'Total-corrected counts'!F592),"")</f>
        <v>37.667988766568683</v>
      </c>
      <c r="G592" s="14">
        <f>IFERROR(IF(OR(HLOOKUP($A592,'Z-scores'!$C$2:$RO$15,5,FALSE)&gt;3,HLOOKUP($A592,'Z-scores'!$C$2:$RO$15,5,FALSE)&lt;-3),"",'Total-corrected counts'!G592),"")</f>
        <v>54.125483263243424</v>
      </c>
      <c r="H592" s="14">
        <f>IFERROR(IF(OR(HLOOKUP($A592,'Z-scores'!$C$2:$RO$15,6,FALSE)&gt;3,HLOOKUP($A592,'Z-scores'!$C$2:$RO$15,6,FALSE)&lt;-3),"",'Total-corrected counts'!H592),"")</f>
        <v>39.530396288217105</v>
      </c>
      <c r="I592" s="14">
        <f>IFERROR(IF(OR(HLOOKUP($A592,'Z-scores'!$C$2:$RO$15,7,FALSE)&gt;3,HLOOKUP($A592,'Z-scores'!$C$2:$RO$15,7,FALSE)&lt;-3),"",'Total-corrected counts'!I592),"")</f>
        <v>18.664559404213456</v>
      </c>
      <c r="J592" s="14">
        <f>IFERROR(IF(OR(HLOOKUP($A592,'Z-scores'!$C$2:$RO$15,8,FALSE)&gt;3,HLOOKUP($A592,'Z-scores'!$C$2:$RO$15,8,FALSE)&lt;-3),"",'Total-corrected counts'!J592),"")</f>
        <v>28.459205575397345</v>
      </c>
      <c r="K592" s="14">
        <f>IFERROR(IF(OR(HLOOKUP($A592,'Z-scores'!$C$2:$RO$15,9,FALSE)&gt;3,HLOOKUP($A592,'Z-scores'!$C$2:$RO$15,9,FALSE)&lt;-3),"",'Total-corrected counts'!K592),"")</f>
        <v>4.562656002576559</v>
      </c>
      <c r="L592" s="14">
        <f>IFERROR(IF(OR(HLOOKUP($A592,'Z-scores'!$C$2:$RO$15,10,FALSE)&gt;3,HLOOKUP($A592,'Z-scores'!$C$2:$RO$15,10,FALSE)&lt;-3),"",'Total-corrected counts'!L592),"")</f>
        <v>81.00454504227595</v>
      </c>
      <c r="M592" s="14">
        <f>IFERROR(IF(OR(HLOOKUP($A592,'Z-scores'!$C$2:$RO$15,11,FALSE)&gt;3,HLOOKUP($A592,'Z-scores'!$C$2:$RO$15,11,FALSE)&lt;-3),"",'Total-corrected counts'!M592),"")</f>
        <v>56.711895800580201</v>
      </c>
      <c r="N592" s="14">
        <f>IFERROR(IF(OR(HLOOKUP($A592,'Z-scores'!$C$2:$RO$15,12,FALSE)&gt;3,HLOOKUP($A592,'Z-scores'!$C$2:$RO$15,12,FALSE)&lt;-3),"",'Total-corrected counts'!N592),"")</f>
        <v>22.897830597034037</v>
      </c>
      <c r="O592" s="14">
        <f>IFERROR(IF(OR(HLOOKUP($A592,'Z-scores'!$C$2:$RO$15,13,FALSE)&gt;3,HLOOKUP($A592,'Z-scores'!$C$2:$RO$15,13,FALSE)&lt;-3),"",'Total-corrected counts'!O592),"")</f>
        <v>13.440570262855534</v>
      </c>
      <c r="P592" s="14">
        <f>IFERROR(IF(OR(HLOOKUP($A592,'Z-scores'!$C$2:$RO$15,14,FALSE)&gt;3,HLOOKUP($A592,'Z-scores'!$C$2:$RO$15,14,FALSE)&lt;-3),"",'Total-corrected counts'!P592),"")</f>
        <v>16.624164462567375</v>
      </c>
      <c r="Q592">
        <f t="shared" si="36"/>
        <v>1</v>
      </c>
      <c r="R592">
        <f>SUMIFS(Tabel132[Cluster],Tabel132[ID],'Total-corrected counts Z&lt;3'!A592)</f>
        <v>14</v>
      </c>
      <c r="S592">
        <f t="shared" si="37"/>
        <v>0.43903895677899996</v>
      </c>
      <c r="T592">
        <f t="shared" si="38"/>
        <v>27.082261044871519</v>
      </c>
      <c r="U592">
        <f t="shared" si="39"/>
        <v>38.135801233062622</v>
      </c>
    </row>
    <row r="593" spans="1:21" x14ac:dyDescent="0.25">
      <c r="A593">
        <v>601</v>
      </c>
      <c r="B593" t="s">
        <v>242</v>
      </c>
      <c r="C593">
        <v>14600</v>
      </c>
      <c r="D593">
        <v>402</v>
      </c>
      <c r="E593" s="14">
        <f>IFERROR(IF(OR(HLOOKUP($A593,'Z-scores'!$C$2:$RO$15,3,FALSE)&gt;3,HLOOKUP($A593,'Z-scores'!$C$2:$RO$15,3,FALSE)&lt;-3),"",'Total-corrected counts'!E593),"")</f>
        <v>2.1730187762766775</v>
      </c>
      <c r="F593" s="14">
        <f>IFERROR(IF(OR(HLOOKUP($A593,'Z-scores'!$C$2:$RO$15,4,FALSE)&gt;3,HLOOKUP($A593,'Z-scores'!$C$2:$RO$15,4,FALSE)&lt;-3),"",'Total-corrected counts'!F593),"")</f>
        <v>3.4459234167935056</v>
      </c>
      <c r="G593" s="14">
        <f>IFERROR(IF(OR(HLOOKUP($A593,'Z-scores'!$C$2:$RO$15,5,FALSE)&gt;3,HLOOKUP($A593,'Z-scores'!$C$2:$RO$15,5,FALSE)&lt;-3),"",'Total-corrected counts'!G593),"")</f>
        <v>2.7143099491959752</v>
      </c>
      <c r="H593" s="14">
        <f>IFERROR(IF(OR(HLOOKUP($A593,'Z-scores'!$C$2:$RO$15,6,FALSE)&gt;3,HLOOKUP($A593,'Z-scores'!$C$2:$RO$15,6,FALSE)&lt;-3),"",'Total-corrected counts'!H593),"")</f>
        <v>1.3962676164338408</v>
      </c>
      <c r="I593" s="14">
        <f>IFERROR(IF(OR(HLOOKUP($A593,'Z-scores'!$C$2:$RO$15,7,FALSE)&gt;3,HLOOKUP($A593,'Z-scores'!$C$2:$RO$15,7,FALSE)&lt;-3),"",'Total-corrected counts'!I593),"")</f>
        <v>2.4532677156132614</v>
      </c>
      <c r="J593" s="14">
        <f>IFERROR(IF(OR(HLOOKUP($A593,'Z-scores'!$C$2:$RO$15,8,FALSE)&gt;3,HLOOKUP($A593,'Z-scores'!$C$2:$RO$15,8,FALSE)&lt;-3),"",'Total-corrected counts'!J593),"")</f>
        <v>6.1046082188447732</v>
      </c>
      <c r="K593" s="14">
        <f>IFERROR(IF(OR(HLOOKUP($A593,'Z-scores'!$C$2:$RO$15,9,FALSE)&gt;3,HLOOKUP($A593,'Z-scores'!$C$2:$RO$15,9,FALSE)&lt;-3),"",'Total-corrected counts'!K593),"")</f>
        <v>1.4267128676787382</v>
      </c>
      <c r="L593" s="14">
        <f>IFERROR(IF(OR(HLOOKUP($A593,'Z-scores'!$C$2:$RO$15,10,FALSE)&gt;3,HLOOKUP($A593,'Z-scores'!$C$2:$RO$15,10,FALSE)&lt;-3),"",'Total-corrected counts'!L593),"")</f>
        <v>4.7365185580828184</v>
      </c>
      <c r="M593" s="14">
        <f>IFERROR(IF(OR(HLOOKUP($A593,'Z-scores'!$C$2:$RO$15,11,FALSE)&gt;3,HLOOKUP($A593,'Z-scores'!$C$2:$RO$15,11,FALSE)&lt;-3),"",'Total-corrected counts'!M593),"")</f>
        <v>4.3137022400585519</v>
      </c>
      <c r="N593" s="14">
        <f>IFERROR(IF(OR(HLOOKUP($A593,'Z-scores'!$C$2:$RO$15,12,FALSE)&gt;3,HLOOKUP($A593,'Z-scores'!$C$2:$RO$15,12,FALSE)&lt;-3),"",'Total-corrected counts'!N593),"")</f>
        <v>2.7405680915913222</v>
      </c>
      <c r="O593" s="14">
        <f>IFERROR(IF(OR(HLOOKUP($A593,'Z-scores'!$C$2:$RO$15,13,FALSE)&gt;3,HLOOKUP($A593,'Z-scores'!$C$2:$RO$15,13,FALSE)&lt;-3),"",'Total-corrected counts'!O593),"")</f>
        <v>3.3953150280207285</v>
      </c>
      <c r="P593" s="14">
        <f>IFERROR(IF(OR(HLOOKUP($A593,'Z-scores'!$C$2:$RO$15,14,FALSE)&gt;3,HLOOKUP($A593,'Z-scores'!$C$2:$RO$15,14,FALSE)&lt;-3),"",'Total-corrected counts'!P593),"")</f>
        <v>1.567629543619292</v>
      </c>
      <c r="Q593">
        <f t="shared" si="36"/>
        <v>1</v>
      </c>
      <c r="R593">
        <f>SUMIFS(Tabel132[Cluster],Tabel132[ID],'Total-corrected counts Z&lt;3'!A593)</f>
        <v>17</v>
      </c>
      <c r="S593">
        <f t="shared" si="37"/>
        <v>0.55306822314092952</v>
      </c>
      <c r="T593">
        <f t="shared" si="38"/>
        <v>2.8163012229766813</v>
      </c>
      <c r="U593">
        <f t="shared" si="39"/>
        <v>3.350746692274543</v>
      </c>
    </row>
    <row r="594" spans="1:21" x14ac:dyDescent="0.25">
      <c r="A594">
        <v>602</v>
      </c>
      <c r="B594" t="s">
        <v>859</v>
      </c>
      <c r="C594">
        <v>54500</v>
      </c>
      <c r="D594">
        <v>367</v>
      </c>
      <c r="E594" s="14" t="str">
        <f>IFERROR(IF(OR(HLOOKUP($A594,'Z-scores'!$C$2:$RO$15,3,FALSE)&gt;3,HLOOKUP($A594,'Z-scores'!$C$2:$RO$15,3,FALSE)&lt;-3),"",'Total-corrected counts'!E594),"")</f>
        <v/>
      </c>
      <c r="F594" s="14" t="str">
        <f>IFERROR(IF(OR(HLOOKUP($A594,'Z-scores'!$C$2:$RO$15,4,FALSE)&gt;3,HLOOKUP($A594,'Z-scores'!$C$2:$RO$15,4,FALSE)&lt;-3),"",'Total-corrected counts'!F594),"")</f>
        <v/>
      </c>
      <c r="G594" s="14" t="str">
        <f>IFERROR(IF(OR(HLOOKUP($A594,'Z-scores'!$C$2:$RO$15,5,FALSE)&gt;3,HLOOKUP($A594,'Z-scores'!$C$2:$RO$15,5,FALSE)&lt;-3),"",'Total-corrected counts'!G594),"")</f>
        <v/>
      </c>
      <c r="H594" s="14" t="str">
        <f>IFERROR(IF(OR(HLOOKUP($A594,'Z-scores'!$C$2:$RO$15,6,FALSE)&gt;3,HLOOKUP($A594,'Z-scores'!$C$2:$RO$15,6,FALSE)&lt;-3),"",'Total-corrected counts'!H594),"")</f>
        <v/>
      </c>
      <c r="I594" s="14" t="str">
        <f>IFERROR(IF(OR(HLOOKUP($A594,'Z-scores'!$C$2:$RO$15,7,FALSE)&gt;3,HLOOKUP($A594,'Z-scores'!$C$2:$RO$15,7,FALSE)&lt;-3),"",'Total-corrected counts'!I594),"")</f>
        <v/>
      </c>
      <c r="J594" s="14" t="str">
        <f>IFERROR(IF(OR(HLOOKUP($A594,'Z-scores'!$C$2:$RO$15,8,FALSE)&gt;3,HLOOKUP($A594,'Z-scores'!$C$2:$RO$15,8,FALSE)&lt;-3),"",'Total-corrected counts'!J594),"")</f>
        <v/>
      </c>
      <c r="K594" s="14" t="str">
        <f>IFERROR(IF(OR(HLOOKUP($A594,'Z-scores'!$C$2:$RO$15,9,FALSE)&gt;3,HLOOKUP($A594,'Z-scores'!$C$2:$RO$15,9,FALSE)&lt;-3),"",'Total-corrected counts'!K594),"")</f>
        <v/>
      </c>
      <c r="L594" s="14" t="str">
        <f>IFERROR(IF(OR(HLOOKUP($A594,'Z-scores'!$C$2:$RO$15,10,FALSE)&gt;3,HLOOKUP($A594,'Z-scores'!$C$2:$RO$15,10,FALSE)&lt;-3),"",'Total-corrected counts'!L594),"")</f>
        <v/>
      </c>
      <c r="M594" s="14" t="str">
        <f>IFERROR(IF(OR(HLOOKUP($A594,'Z-scores'!$C$2:$RO$15,11,FALSE)&gt;3,HLOOKUP($A594,'Z-scores'!$C$2:$RO$15,11,FALSE)&lt;-3),"",'Total-corrected counts'!M594),"")</f>
        <v/>
      </c>
      <c r="N594" s="14" t="str">
        <f>IFERROR(IF(OR(HLOOKUP($A594,'Z-scores'!$C$2:$RO$15,12,FALSE)&gt;3,HLOOKUP($A594,'Z-scores'!$C$2:$RO$15,12,FALSE)&lt;-3),"",'Total-corrected counts'!N594),"")</f>
        <v/>
      </c>
      <c r="O594" s="14" t="str">
        <f>IFERROR(IF(OR(HLOOKUP($A594,'Z-scores'!$C$2:$RO$15,13,FALSE)&gt;3,HLOOKUP($A594,'Z-scores'!$C$2:$RO$15,13,FALSE)&lt;-3),"",'Total-corrected counts'!O594),"")</f>
        <v/>
      </c>
      <c r="P594" s="14" t="str">
        <f>IFERROR(IF(OR(HLOOKUP($A594,'Z-scores'!$C$2:$RO$15,14,FALSE)&gt;3,HLOOKUP($A594,'Z-scores'!$C$2:$RO$15,14,FALSE)&lt;-3),"",'Total-corrected counts'!P594),"")</f>
        <v/>
      </c>
      <c r="Q594">
        <f t="shared" si="36"/>
        <v>1</v>
      </c>
      <c r="R594">
        <f>SUMIFS(Tabel132[Cluster],Tabel132[ID],'Total-corrected counts Z&lt;3'!A594)</f>
        <v>75</v>
      </c>
      <c r="S594" t="str">
        <f t="shared" si="37"/>
        <v/>
      </c>
      <c r="T594" t="str">
        <f t="shared" si="38"/>
        <v/>
      </c>
      <c r="U594" t="str">
        <f t="shared" si="39"/>
        <v/>
      </c>
    </row>
    <row r="595" spans="1:21" x14ac:dyDescent="0.25">
      <c r="A595">
        <v>603</v>
      </c>
      <c r="B595" t="s">
        <v>243</v>
      </c>
      <c r="C595">
        <v>111400</v>
      </c>
      <c r="D595">
        <v>1099</v>
      </c>
      <c r="E595" s="14">
        <f>IFERROR(IF(OR(HLOOKUP($A595,'Z-scores'!$C$2:$RO$15,3,FALSE)&gt;3,HLOOKUP($A595,'Z-scores'!$C$2:$RO$15,3,FALSE)&lt;-3),"",'Total-corrected counts'!E595),"")</f>
        <v>116.58768653681234</v>
      </c>
      <c r="F595" s="14">
        <f>IFERROR(IF(OR(HLOOKUP($A595,'Z-scores'!$C$2:$RO$15,4,FALSE)&gt;3,HLOOKUP($A595,'Z-scores'!$C$2:$RO$15,4,FALSE)&lt;-3),"",'Total-corrected counts'!F595),"")</f>
        <v>69.002174977573603</v>
      </c>
      <c r="G595" s="14">
        <f>IFERROR(IF(OR(HLOOKUP($A595,'Z-scores'!$C$2:$RO$15,5,FALSE)&gt;3,HLOOKUP($A595,'Z-scores'!$C$2:$RO$15,5,FALSE)&lt;-3),"",'Total-corrected counts'!G595),"")</f>
        <v>13.285832909222405</v>
      </c>
      <c r="H595" s="14">
        <f>IFERROR(IF(OR(HLOOKUP($A595,'Z-scores'!$C$2:$RO$15,6,FALSE)&gt;3,HLOOKUP($A595,'Z-scores'!$C$2:$RO$15,6,FALSE)&lt;-3),"",'Total-corrected counts'!H595),"")</f>
        <v>61.100060504930042</v>
      </c>
      <c r="I595" s="14">
        <f>IFERROR(IF(OR(HLOOKUP($A595,'Z-scores'!$C$2:$RO$15,7,FALSE)&gt;3,HLOOKUP($A595,'Z-scores'!$C$2:$RO$15,7,FALSE)&lt;-3),"",'Total-corrected counts'!I595),"")</f>
        <v>55.204687590533588</v>
      </c>
      <c r="J595" s="14">
        <f>IFERROR(IF(OR(HLOOKUP($A595,'Z-scores'!$C$2:$RO$15,8,FALSE)&gt;3,HLOOKUP($A595,'Z-scores'!$C$2:$RO$15,8,FALSE)&lt;-3),"",'Total-corrected counts'!J595),"")</f>
        <v>49.792747464740998</v>
      </c>
      <c r="K595" s="14">
        <f>IFERROR(IF(OR(HLOOKUP($A595,'Z-scores'!$C$2:$RO$15,9,FALSE)&gt;3,HLOOKUP($A595,'Z-scores'!$C$2:$RO$15,9,FALSE)&lt;-3),"",'Total-corrected counts'!K595),"")</f>
        <v>44.920266526914723</v>
      </c>
      <c r="L595" s="14">
        <f>IFERROR(IF(OR(HLOOKUP($A595,'Z-scores'!$C$2:$RO$15,10,FALSE)&gt;3,HLOOKUP($A595,'Z-scores'!$C$2:$RO$15,10,FALSE)&lt;-3),"",'Total-corrected counts'!L595),"")</f>
        <v>67.722137681524558</v>
      </c>
      <c r="M595" s="14">
        <f>IFERROR(IF(OR(HLOOKUP($A595,'Z-scores'!$C$2:$RO$15,11,FALSE)&gt;3,HLOOKUP($A595,'Z-scores'!$C$2:$RO$15,11,FALSE)&lt;-3),"",'Total-corrected counts'!M595),"")</f>
        <v>71.533858473767168</v>
      </c>
      <c r="N595" s="14">
        <f>IFERROR(IF(OR(HLOOKUP($A595,'Z-scores'!$C$2:$RO$15,12,FALSE)&gt;3,HLOOKUP($A595,'Z-scores'!$C$2:$RO$15,12,FALSE)&lt;-3),"",'Total-corrected counts'!N595),"")</f>
        <v>32.59653885886501</v>
      </c>
      <c r="O595" s="14">
        <f>IFERROR(IF(OR(HLOOKUP($A595,'Z-scores'!$C$2:$RO$15,13,FALSE)&gt;3,HLOOKUP($A595,'Z-scores'!$C$2:$RO$15,13,FALSE)&lt;-3),"",'Total-corrected counts'!O595),"")</f>
        <v>62.663258845874275</v>
      </c>
      <c r="P595" s="14">
        <f>IFERROR(IF(OR(HLOOKUP($A595,'Z-scores'!$C$2:$RO$15,14,FALSE)&gt;3,HLOOKUP($A595,'Z-scores'!$C$2:$RO$15,14,FALSE)&lt;-3),"",'Total-corrected counts'!P595),"")</f>
        <v>39.59176010164073</v>
      </c>
      <c r="Q595">
        <f t="shared" si="36"/>
        <v>1</v>
      </c>
      <c r="R595">
        <f>SUMIFS(Tabel132[Cluster],Tabel132[ID],'Total-corrected counts Z&lt;3'!A595)</f>
        <v>0</v>
      </c>
      <c r="S595">
        <f t="shared" si="37"/>
        <v>0.8148825352982938</v>
      </c>
      <c r="T595">
        <f t="shared" si="38"/>
        <v>58.556208072961098</v>
      </c>
      <c r="U595">
        <f t="shared" si="39"/>
        <v>54.821510792334344</v>
      </c>
    </row>
    <row r="596" spans="1:21" x14ac:dyDescent="0.25">
      <c r="A596">
        <v>604</v>
      </c>
      <c r="B596" t="s">
        <v>244</v>
      </c>
      <c r="C596">
        <v>88900</v>
      </c>
      <c r="D596">
        <v>1117</v>
      </c>
      <c r="E596" s="14" t="str">
        <f>IFERROR(IF(OR(HLOOKUP($A596,'Z-scores'!$C$2:$RO$15,3,FALSE)&gt;3,HLOOKUP($A596,'Z-scores'!$C$2:$RO$15,3,FALSE)&lt;-3),"",'Total-corrected counts'!E596),"")</f>
        <v/>
      </c>
      <c r="F596" s="14" t="str">
        <f>IFERROR(IF(OR(HLOOKUP($A596,'Z-scores'!$C$2:$RO$15,4,FALSE)&gt;3,HLOOKUP($A596,'Z-scores'!$C$2:$RO$15,4,FALSE)&lt;-3),"",'Total-corrected counts'!F596),"")</f>
        <v/>
      </c>
      <c r="G596" s="14" t="str">
        <f>IFERROR(IF(OR(HLOOKUP($A596,'Z-scores'!$C$2:$RO$15,5,FALSE)&gt;3,HLOOKUP($A596,'Z-scores'!$C$2:$RO$15,5,FALSE)&lt;-3),"",'Total-corrected counts'!G596),"")</f>
        <v/>
      </c>
      <c r="H596" s="14" t="str">
        <f>IFERROR(IF(OR(HLOOKUP($A596,'Z-scores'!$C$2:$RO$15,6,FALSE)&gt;3,HLOOKUP($A596,'Z-scores'!$C$2:$RO$15,6,FALSE)&lt;-3),"",'Total-corrected counts'!H596),"")</f>
        <v/>
      </c>
      <c r="I596" s="14" t="str">
        <f>IFERROR(IF(OR(HLOOKUP($A596,'Z-scores'!$C$2:$RO$15,7,FALSE)&gt;3,HLOOKUP($A596,'Z-scores'!$C$2:$RO$15,7,FALSE)&lt;-3),"",'Total-corrected counts'!I596),"")</f>
        <v/>
      </c>
      <c r="J596" s="14" t="str">
        <f>IFERROR(IF(OR(HLOOKUP($A596,'Z-scores'!$C$2:$RO$15,8,FALSE)&gt;3,HLOOKUP($A596,'Z-scores'!$C$2:$RO$15,8,FALSE)&lt;-3),"",'Total-corrected counts'!J596),"")</f>
        <v/>
      </c>
      <c r="K596" s="14" t="str">
        <f>IFERROR(IF(OR(HLOOKUP($A596,'Z-scores'!$C$2:$RO$15,9,FALSE)&gt;3,HLOOKUP($A596,'Z-scores'!$C$2:$RO$15,9,FALSE)&lt;-3),"",'Total-corrected counts'!K596),"")</f>
        <v/>
      </c>
      <c r="L596" s="14" t="str">
        <f>IFERROR(IF(OR(HLOOKUP($A596,'Z-scores'!$C$2:$RO$15,10,FALSE)&gt;3,HLOOKUP($A596,'Z-scores'!$C$2:$RO$15,10,FALSE)&lt;-3),"",'Total-corrected counts'!L596),"")</f>
        <v/>
      </c>
      <c r="M596" s="14" t="str">
        <f>IFERROR(IF(OR(HLOOKUP($A596,'Z-scores'!$C$2:$RO$15,11,FALSE)&gt;3,HLOOKUP($A596,'Z-scores'!$C$2:$RO$15,11,FALSE)&lt;-3),"",'Total-corrected counts'!M596),"")</f>
        <v/>
      </c>
      <c r="N596" s="14" t="str">
        <f>IFERROR(IF(OR(HLOOKUP($A596,'Z-scores'!$C$2:$RO$15,12,FALSE)&gt;3,HLOOKUP($A596,'Z-scores'!$C$2:$RO$15,12,FALSE)&lt;-3),"",'Total-corrected counts'!N596),"")</f>
        <v/>
      </c>
      <c r="O596" s="14" t="str">
        <f>IFERROR(IF(OR(HLOOKUP($A596,'Z-scores'!$C$2:$RO$15,13,FALSE)&gt;3,HLOOKUP($A596,'Z-scores'!$C$2:$RO$15,13,FALSE)&lt;-3),"",'Total-corrected counts'!O596),"")</f>
        <v/>
      </c>
      <c r="P596" s="14" t="str">
        <f>IFERROR(IF(OR(HLOOKUP($A596,'Z-scores'!$C$2:$RO$15,14,FALSE)&gt;3,HLOOKUP($A596,'Z-scores'!$C$2:$RO$15,14,FALSE)&lt;-3),"",'Total-corrected counts'!P596),"")</f>
        <v/>
      </c>
      <c r="Q596">
        <f t="shared" si="36"/>
        <v>1</v>
      </c>
      <c r="R596">
        <f>SUMIFS(Tabel132[Cluster],Tabel132[ID],'Total-corrected counts Z&lt;3'!A596)</f>
        <v>95</v>
      </c>
      <c r="S596" t="str">
        <f t="shared" si="37"/>
        <v/>
      </c>
      <c r="T596" t="str">
        <f t="shared" si="38"/>
        <v/>
      </c>
      <c r="U596" t="str">
        <f t="shared" si="39"/>
        <v/>
      </c>
    </row>
    <row r="597" spans="1:21" x14ac:dyDescent="0.25">
      <c r="A597">
        <v>605</v>
      </c>
      <c r="B597" t="s">
        <v>860</v>
      </c>
      <c r="C597">
        <v>32500</v>
      </c>
      <c r="D597">
        <v>589</v>
      </c>
      <c r="E597" s="14" t="str">
        <f>IFERROR(IF(OR(HLOOKUP($A597,'Z-scores'!$C$2:$RO$15,3,FALSE)&gt;3,HLOOKUP($A597,'Z-scores'!$C$2:$RO$15,3,FALSE)&lt;-3),"",'Total-corrected counts'!E597),"")</f>
        <v/>
      </c>
      <c r="F597" s="14" t="str">
        <f>IFERROR(IF(OR(HLOOKUP($A597,'Z-scores'!$C$2:$RO$15,4,FALSE)&gt;3,HLOOKUP($A597,'Z-scores'!$C$2:$RO$15,4,FALSE)&lt;-3),"",'Total-corrected counts'!F597),"")</f>
        <v/>
      </c>
      <c r="G597" s="14" t="str">
        <f>IFERROR(IF(OR(HLOOKUP($A597,'Z-scores'!$C$2:$RO$15,5,FALSE)&gt;3,HLOOKUP($A597,'Z-scores'!$C$2:$RO$15,5,FALSE)&lt;-3),"",'Total-corrected counts'!G597),"")</f>
        <v/>
      </c>
      <c r="H597" s="14" t="str">
        <f>IFERROR(IF(OR(HLOOKUP($A597,'Z-scores'!$C$2:$RO$15,6,FALSE)&gt;3,HLOOKUP($A597,'Z-scores'!$C$2:$RO$15,6,FALSE)&lt;-3),"",'Total-corrected counts'!H597),"")</f>
        <v/>
      </c>
      <c r="I597" s="14" t="str">
        <f>IFERROR(IF(OR(HLOOKUP($A597,'Z-scores'!$C$2:$RO$15,7,FALSE)&gt;3,HLOOKUP($A597,'Z-scores'!$C$2:$RO$15,7,FALSE)&lt;-3),"",'Total-corrected counts'!I597),"")</f>
        <v/>
      </c>
      <c r="J597" s="14" t="str">
        <f>IFERROR(IF(OR(HLOOKUP($A597,'Z-scores'!$C$2:$RO$15,8,FALSE)&gt;3,HLOOKUP($A597,'Z-scores'!$C$2:$RO$15,8,FALSE)&lt;-3),"",'Total-corrected counts'!J597),"")</f>
        <v/>
      </c>
      <c r="K597" s="14" t="str">
        <f>IFERROR(IF(OR(HLOOKUP($A597,'Z-scores'!$C$2:$RO$15,9,FALSE)&gt;3,HLOOKUP($A597,'Z-scores'!$C$2:$RO$15,9,FALSE)&lt;-3),"",'Total-corrected counts'!K597),"")</f>
        <v/>
      </c>
      <c r="L597" s="14" t="str">
        <f>IFERROR(IF(OR(HLOOKUP($A597,'Z-scores'!$C$2:$RO$15,10,FALSE)&gt;3,HLOOKUP($A597,'Z-scores'!$C$2:$RO$15,10,FALSE)&lt;-3),"",'Total-corrected counts'!L597),"")</f>
        <v/>
      </c>
      <c r="M597" s="14" t="str">
        <f>IFERROR(IF(OR(HLOOKUP($A597,'Z-scores'!$C$2:$RO$15,11,FALSE)&gt;3,HLOOKUP($A597,'Z-scores'!$C$2:$RO$15,11,FALSE)&lt;-3),"",'Total-corrected counts'!M597),"")</f>
        <v/>
      </c>
      <c r="N597" s="14" t="str">
        <f>IFERROR(IF(OR(HLOOKUP($A597,'Z-scores'!$C$2:$RO$15,12,FALSE)&gt;3,HLOOKUP($A597,'Z-scores'!$C$2:$RO$15,12,FALSE)&lt;-3),"",'Total-corrected counts'!N597),"")</f>
        <v/>
      </c>
      <c r="O597" s="14" t="str">
        <f>IFERROR(IF(OR(HLOOKUP($A597,'Z-scores'!$C$2:$RO$15,13,FALSE)&gt;3,HLOOKUP($A597,'Z-scores'!$C$2:$RO$15,13,FALSE)&lt;-3),"",'Total-corrected counts'!O597),"")</f>
        <v/>
      </c>
      <c r="P597" s="14" t="str">
        <f>IFERROR(IF(OR(HLOOKUP($A597,'Z-scores'!$C$2:$RO$15,14,FALSE)&gt;3,HLOOKUP($A597,'Z-scores'!$C$2:$RO$15,14,FALSE)&lt;-3),"",'Total-corrected counts'!P597),"")</f>
        <v/>
      </c>
      <c r="Q597">
        <f t="shared" si="36"/>
        <v>1</v>
      </c>
      <c r="R597">
        <f>SUMIFS(Tabel132[Cluster],Tabel132[ID],'Total-corrected counts Z&lt;3'!A597)</f>
        <v>42</v>
      </c>
      <c r="S597" t="str">
        <f t="shared" si="37"/>
        <v/>
      </c>
      <c r="T597" t="str">
        <f t="shared" si="38"/>
        <v/>
      </c>
      <c r="U597" t="str">
        <f t="shared" si="39"/>
        <v/>
      </c>
    </row>
    <row r="598" spans="1:21" x14ac:dyDescent="0.25">
      <c r="A598">
        <v>606</v>
      </c>
      <c r="B598" t="s">
        <v>861</v>
      </c>
      <c r="C598">
        <v>26800</v>
      </c>
      <c r="D598">
        <v>886</v>
      </c>
      <c r="E598" s="14" t="str">
        <f>IFERROR(IF(OR(HLOOKUP($A598,'Z-scores'!$C$2:$RO$15,3,FALSE)&gt;3,HLOOKUP($A598,'Z-scores'!$C$2:$RO$15,3,FALSE)&lt;-3),"",'Total-corrected counts'!E598),"")</f>
        <v/>
      </c>
      <c r="F598" s="14" t="str">
        <f>IFERROR(IF(OR(HLOOKUP($A598,'Z-scores'!$C$2:$RO$15,4,FALSE)&gt;3,HLOOKUP($A598,'Z-scores'!$C$2:$RO$15,4,FALSE)&lt;-3),"",'Total-corrected counts'!F598),"")</f>
        <v/>
      </c>
      <c r="G598" s="14" t="str">
        <f>IFERROR(IF(OR(HLOOKUP($A598,'Z-scores'!$C$2:$RO$15,5,FALSE)&gt;3,HLOOKUP($A598,'Z-scores'!$C$2:$RO$15,5,FALSE)&lt;-3),"",'Total-corrected counts'!G598),"")</f>
        <v/>
      </c>
      <c r="H598" s="14" t="str">
        <f>IFERROR(IF(OR(HLOOKUP($A598,'Z-scores'!$C$2:$RO$15,6,FALSE)&gt;3,HLOOKUP($A598,'Z-scores'!$C$2:$RO$15,6,FALSE)&lt;-3),"",'Total-corrected counts'!H598),"")</f>
        <v/>
      </c>
      <c r="I598" s="14" t="str">
        <f>IFERROR(IF(OR(HLOOKUP($A598,'Z-scores'!$C$2:$RO$15,7,FALSE)&gt;3,HLOOKUP($A598,'Z-scores'!$C$2:$RO$15,7,FALSE)&lt;-3),"",'Total-corrected counts'!I598),"")</f>
        <v/>
      </c>
      <c r="J598" s="14" t="str">
        <f>IFERROR(IF(OR(HLOOKUP($A598,'Z-scores'!$C$2:$RO$15,8,FALSE)&gt;3,HLOOKUP($A598,'Z-scores'!$C$2:$RO$15,8,FALSE)&lt;-3),"",'Total-corrected counts'!J598),"")</f>
        <v/>
      </c>
      <c r="K598" s="14" t="str">
        <f>IFERROR(IF(OR(HLOOKUP($A598,'Z-scores'!$C$2:$RO$15,9,FALSE)&gt;3,HLOOKUP($A598,'Z-scores'!$C$2:$RO$15,9,FALSE)&lt;-3),"",'Total-corrected counts'!K598),"")</f>
        <v/>
      </c>
      <c r="L598" s="14" t="str">
        <f>IFERROR(IF(OR(HLOOKUP($A598,'Z-scores'!$C$2:$RO$15,10,FALSE)&gt;3,HLOOKUP($A598,'Z-scores'!$C$2:$RO$15,10,FALSE)&lt;-3),"",'Total-corrected counts'!L598),"")</f>
        <v/>
      </c>
      <c r="M598" s="14" t="str">
        <f>IFERROR(IF(OR(HLOOKUP($A598,'Z-scores'!$C$2:$RO$15,11,FALSE)&gt;3,HLOOKUP($A598,'Z-scores'!$C$2:$RO$15,11,FALSE)&lt;-3),"",'Total-corrected counts'!M598),"")</f>
        <v/>
      </c>
      <c r="N598" s="14" t="str">
        <f>IFERROR(IF(OR(HLOOKUP($A598,'Z-scores'!$C$2:$RO$15,12,FALSE)&gt;3,HLOOKUP($A598,'Z-scores'!$C$2:$RO$15,12,FALSE)&lt;-3),"",'Total-corrected counts'!N598),"")</f>
        <v/>
      </c>
      <c r="O598" s="14" t="str">
        <f>IFERROR(IF(OR(HLOOKUP($A598,'Z-scores'!$C$2:$RO$15,13,FALSE)&gt;3,HLOOKUP($A598,'Z-scores'!$C$2:$RO$15,13,FALSE)&lt;-3),"",'Total-corrected counts'!O598),"")</f>
        <v/>
      </c>
      <c r="P598" s="14" t="str">
        <f>IFERROR(IF(OR(HLOOKUP($A598,'Z-scores'!$C$2:$RO$15,14,FALSE)&gt;3,HLOOKUP($A598,'Z-scores'!$C$2:$RO$15,14,FALSE)&lt;-3),"",'Total-corrected counts'!P598),"")</f>
        <v/>
      </c>
      <c r="Q598">
        <f t="shared" si="36"/>
        <v>1</v>
      </c>
      <c r="R598">
        <f>SUMIFS(Tabel132[Cluster],Tabel132[ID],'Total-corrected counts Z&lt;3'!A598)</f>
        <v>35</v>
      </c>
      <c r="S598" t="str">
        <f t="shared" si="37"/>
        <v/>
      </c>
      <c r="T598" t="str">
        <f t="shared" si="38"/>
        <v/>
      </c>
      <c r="U598" t="str">
        <f t="shared" si="39"/>
        <v/>
      </c>
    </row>
    <row r="599" spans="1:21" x14ac:dyDescent="0.25">
      <c r="A599">
        <v>607</v>
      </c>
      <c r="B599" t="s">
        <v>862</v>
      </c>
      <c r="C599">
        <v>89700</v>
      </c>
      <c r="D599">
        <v>386</v>
      </c>
      <c r="E599" s="14" t="str">
        <f>IFERROR(IF(OR(HLOOKUP($A599,'Z-scores'!$C$2:$RO$15,3,FALSE)&gt;3,HLOOKUP($A599,'Z-scores'!$C$2:$RO$15,3,FALSE)&lt;-3),"",'Total-corrected counts'!E599),"")</f>
        <v/>
      </c>
      <c r="F599" s="14" t="str">
        <f>IFERROR(IF(OR(HLOOKUP($A599,'Z-scores'!$C$2:$RO$15,4,FALSE)&gt;3,HLOOKUP($A599,'Z-scores'!$C$2:$RO$15,4,FALSE)&lt;-3),"",'Total-corrected counts'!F599),"")</f>
        <v/>
      </c>
      <c r="G599" s="14" t="str">
        <f>IFERROR(IF(OR(HLOOKUP($A599,'Z-scores'!$C$2:$RO$15,5,FALSE)&gt;3,HLOOKUP($A599,'Z-scores'!$C$2:$RO$15,5,FALSE)&lt;-3),"",'Total-corrected counts'!G599),"")</f>
        <v/>
      </c>
      <c r="H599" s="14" t="str">
        <f>IFERROR(IF(OR(HLOOKUP($A599,'Z-scores'!$C$2:$RO$15,6,FALSE)&gt;3,HLOOKUP($A599,'Z-scores'!$C$2:$RO$15,6,FALSE)&lt;-3),"",'Total-corrected counts'!H599),"")</f>
        <v/>
      </c>
      <c r="I599" s="14" t="str">
        <f>IFERROR(IF(OR(HLOOKUP($A599,'Z-scores'!$C$2:$RO$15,7,FALSE)&gt;3,HLOOKUP($A599,'Z-scores'!$C$2:$RO$15,7,FALSE)&lt;-3),"",'Total-corrected counts'!I599),"")</f>
        <v/>
      </c>
      <c r="J599" s="14" t="str">
        <f>IFERROR(IF(OR(HLOOKUP($A599,'Z-scores'!$C$2:$RO$15,8,FALSE)&gt;3,HLOOKUP($A599,'Z-scores'!$C$2:$RO$15,8,FALSE)&lt;-3),"",'Total-corrected counts'!J599),"")</f>
        <v/>
      </c>
      <c r="K599" s="14" t="str">
        <f>IFERROR(IF(OR(HLOOKUP($A599,'Z-scores'!$C$2:$RO$15,9,FALSE)&gt;3,HLOOKUP($A599,'Z-scores'!$C$2:$RO$15,9,FALSE)&lt;-3),"",'Total-corrected counts'!K599),"")</f>
        <v/>
      </c>
      <c r="L599" s="14" t="str">
        <f>IFERROR(IF(OR(HLOOKUP($A599,'Z-scores'!$C$2:$RO$15,10,FALSE)&gt;3,HLOOKUP($A599,'Z-scores'!$C$2:$RO$15,10,FALSE)&lt;-3),"",'Total-corrected counts'!L599),"")</f>
        <v/>
      </c>
      <c r="M599" s="14" t="str">
        <f>IFERROR(IF(OR(HLOOKUP($A599,'Z-scores'!$C$2:$RO$15,11,FALSE)&gt;3,HLOOKUP($A599,'Z-scores'!$C$2:$RO$15,11,FALSE)&lt;-3),"",'Total-corrected counts'!M599),"")</f>
        <v/>
      </c>
      <c r="N599" s="14" t="str">
        <f>IFERROR(IF(OR(HLOOKUP($A599,'Z-scores'!$C$2:$RO$15,12,FALSE)&gt;3,HLOOKUP($A599,'Z-scores'!$C$2:$RO$15,12,FALSE)&lt;-3),"",'Total-corrected counts'!N599),"")</f>
        <v/>
      </c>
      <c r="O599" s="14" t="str">
        <f>IFERROR(IF(OR(HLOOKUP($A599,'Z-scores'!$C$2:$RO$15,13,FALSE)&gt;3,HLOOKUP($A599,'Z-scores'!$C$2:$RO$15,13,FALSE)&lt;-3),"",'Total-corrected counts'!O599),"")</f>
        <v/>
      </c>
      <c r="P599" s="14" t="str">
        <f>IFERROR(IF(OR(HLOOKUP($A599,'Z-scores'!$C$2:$RO$15,14,FALSE)&gt;3,HLOOKUP($A599,'Z-scores'!$C$2:$RO$15,14,FALSE)&lt;-3),"",'Total-corrected counts'!P599),"")</f>
        <v/>
      </c>
      <c r="Q599">
        <f t="shared" si="36"/>
        <v>1</v>
      </c>
      <c r="R599">
        <f>SUMIFS(Tabel132[Cluster],Tabel132[ID],'Total-corrected counts Z&lt;3'!A599)</f>
        <v>96</v>
      </c>
      <c r="S599" t="str">
        <f t="shared" si="37"/>
        <v/>
      </c>
      <c r="T599" t="str">
        <f t="shared" si="38"/>
        <v/>
      </c>
      <c r="U599" t="str">
        <f t="shared" si="39"/>
        <v/>
      </c>
    </row>
    <row r="600" spans="1:21" x14ac:dyDescent="0.25">
      <c r="A600">
        <v>608</v>
      </c>
      <c r="B600" t="s">
        <v>245</v>
      </c>
      <c r="C600">
        <v>23100</v>
      </c>
      <c r="D600">
        <v>746</v>
      </c>
      <c r="E600" s="14">
        <f>IFERROR(IF(OR(HLOOKUP($A600,'Z-scores'!$C$2:$RO$15,3,FALSE)&gt;3,HLOOKUP($A600,'Z-scores'!$C$2:$RO$15,3,FALSE)&lt;-3),"",'Total-corrected counts'!E600),"")</f>
        <v>7.332485817275848</v>
      </c>
      <c r="F600" s="14">
        <f>IFERROR(IF(OR(HLOOKUP($A600,'Z-scores'!$C$2:$RO$15,4,FALSE)&gt;3,HLOOKUP($A600,'Z-scores'!$C$2:$RO$15,4,FALSE)&lt;-3),"",'Total-corrected counts'!F600),"")</f>
        <v>4.4364520102847562</v>
      </c>
      <c r="G600" s="14">
        <f>IFERROR(IF(OR(HLOOKUP($A600,'Z-scores'!$C$2:$RO$15,5,FALSE)&gt;3,HLOOKUP($A600,'Z-scores'!$C$2:$RO$15,5,FALSE)&lt;-3),"",'Total-corrected counts'!G600),"")</f>
        <v>6.8572040821793054</v>
      </c>
      <c r="H600" s="14">
        <f>IFERROR(IF(OR(HLOOKUP($A600,'Z-scores'!$C$2:$RO$15,6,FALSE)&gt;3,HLOOKUP($A600,'Z-scores'!$C$2:$RO$15,6,FALSE)&lt;-3),"",'Total-corrected counts'!H600),"")</f>
        <v>3.212178505566377</v>
      </c>
      <c r="I600" s="14">
        <f>IFERROR(IF(OR(HLOOKUP($A600,'Z-scores'!$C$2:$RO$15,7,FALSE)&gt;3,HLOOKUP($A600,'Z-scores'!$C$2:$RO$15,7,FALSE)&lt;-3),"",'Total-corrected counts'!I600),"")</f>
        <v>3.6244256703030096</v>
      </c>
      <c r="J600" s="14">
        <f>IFERROR(IF(OR(HLOOKUP($A600,'Z-scores'!$C$2:$RO$15,8,FALSE)&gt;3,HLOOKUP($A600,'Z-scores'!$C$2:$RO$15,8,FALSE)&lt;-3),"",'Total-corrected counts'!J600),"")</f>
        <v>5.6049427774446681</v>
      </c>
      <c r="K600" s="14">
        <f>IFERROR(IF(OR(HLOOKUP($A600,'Z-scores'!$C$2:$RO$15,9,FALSE)&gt;3,HLOOKUP($A600,'Z-scores'!$C$2:$RO$15,9,FALSE)&lt;-3),"",'Total-corrected counts'!K600),"")</f>
        <v>4.8875510120479539</v>
      </c>
      <c r="L600" s="14">
        <f>IFERROR(IF(OR(HLOOKUP($A600,'Z-scores'!$C$2:$RO$15,10,FALSE)&gt;3,HLOOKUP($A600,'Z-scores'!$C$2:$RO$15,10,FALSE)&lt;-3),"",'Total-corrected counts'!L600),"")</f>
        <v>8.525733404549074</v>
      </c>
      <c r="M600" s="14">
        <f>IFERROR(IF(OR(HLOOKUP($A600,'Z-scores'!$C$2:$RO$15,11,FALSE)&gt;3,HLOOKUP($A600,'Z-scores'!$C$2:$RO$15,11,FALSE)&lt;-3),"",'Total-corrected counts'!M600),"")</f>
        <v>7.2372066018043943</v>
      </c>
      <c r="N600" s="14">
        <f>IFERROR(IF(OR(HLOOKUP($A600,'Z-scores'!$C$2:$RO$15,12,FALSE)&gt;3,HLOOKUP($A600,'Z-scores'!$C$2:$RO$15,12,FALSE)&lt;-3),"",'Total-corrected counts'!N600),"")</f>
        <v>6.2751325461670469</v>
      </c>
      <c r="O600" s="14">
        <f>IFERROR(IF(OR(HLOOKUP($A600,'Z-scores'!$C$2:$RO$15,13,FALSE)&gt;3,HLOOKUP($A600,'Z-scores'!$C$2:$RO$15,13,FALSE)&lt;-3),"",'Total-corrected counts'!O600),"")</f>
        <v>4.2206954768213478</v>
      </c>
      <c r="P600" s="14">
        <f>IFERROR(IF(OR(HLOOKUP($A600,'Z-scores'!$C$2:$RO$15,14,FALSE)&gt;3,HLOOKUP($A600,'Z-scores'!$C$2:$RO$15,14,FALSE)&lt;-3),"",'Total-corrected counts'!P600),"")</f>
        <v>9.1505817546149366</v>
      </c>
      <c r="Q600">
        <f t="shared" si="36"/>
        <v>1</v>
      </c>
      <c r="R600">
        <f>SUMIFS(Tabel132[Cluster],Tabel132[ID],'Total-corrected counts Z&lt;3'!A600)</f>
        <v>29</v>
      </c>
      <c r="S600">
        <f t="shared" si="37"/>
        <v>8.303588812096234E-2</v>
      </c>
      <c r="T600">
        <f t="shared" si="38"/>
        <v>5.1364628393002745</v>
      </c>
      <c r="U600">
        <f t="shared" si="39"/>
        <v>7.0818699567913601</v>
      </c>
    </row>
    <row r="601" spans="1:21" x14ac:dyDescent="0.25">
      <c r="A601">
        <v>609</v>
      </c>
      <c r="B601" t="s">
        <v>246</v>
      </c>
      <c r="C601">
        <v>64800</v>
      </c>
      <c r="D601">
        <v>864</v>
      </c>
      <c r="E601" s="14">
        <f>IFERROR(IF(OR(HLOOKUP($A601,'Z-scores'!$C$2:$RO$15,3,FALSE)&gt;3,HLOOKUP($A601,'Z-scores'!$C$2:$RO$15,3,FALSE)&lt;-3),"",'Total-corrected counts'!E601),"")</f>
        <v>0</v>
      </c>
      <c r="F601" s="14">
        <f>IFERROR(IF(OR(HLOOKUP($A601,'Z-scores'!$C$2:$RO$15,4,FALSE)&gt;3,HLOOKUP($A601,'Z-scores'!$C$2:$RO$15,4,FALSE)&lt;-3),"",'Total-corrected counts'!F601),"")</f>
        <v>0</v>
      </c>
      <c r="G601" s="14">
        <f>IFERROR(IF(OR(HLOOKUP($A601,'Z-scores'!$C$2:$RO$15,5,FALSE)&gt;3,HLOOKUP($A601,'Z-scores'!$C$2:$RO$15,5,FALSE)&lt;-3),"",'Total-corrected counts'!G601),"")</f>
        <v>0</v>
      </c>
      <c r="H601" s="14">
        <f>IFERROR(IF(OR(HLOOKUP($A601,'Z-scores'!$C$2:$RO$15,6,FALSE)&gt;3,HLOOKUP($A601,'Z-scores'!$C$2:$RO$15,6,FALSE)&lt;-3),"",'Total-corrected counts'!H601),"")</f>
        <v>0</v>
      </c>
      <c r="I601" s="14">
        <f>IFERROR(IF(OR(HLOOKUP($A601,'Z-scores'!$C$2:$RO$15,7,FALSE)&gt;3,HLOOKUP($A601,'Z-scores'!$C$2:$RO$15,7,FALSE)&lt;-3),"",'Total-corrected counts'!I601),"")</f>
        <v>0</v>
      </c>
      <c r="J601" s="14">
        <f>IFERROR(IF(OR(HLOOKUP($A601,'Z-scores'!$C$2:$RO$15,8,FALSE)&gt;3,HLOOKUP($A601,'Z-scores'!$C$2:$RO$15,8,FALSE)&lt;-3),"",'Total-corrected counts'!J601),"")</f>
        <v>0</v>
      </c>
      <c r="K601" s="14">
        <f>IFERROR(IF(OR(HLOOKUP($A601,'Z-scores'!$C$2:$RO$15,9,FALSE)&gt;3,HLOOKUP($A601,'Z-scores'!$C$2:$RO$15,9,FALSE)&lt;-3),"",'Total-corrected counts'!K601),"")</f>
        <v>0</v>
      </c>
      <c r="L601" s="14">
        <f>IFERROR(IF(OR(HLOOKUP($A601,'Z-scores'!$C$2:$RO$15,10,FALSE)&gt;3,HLOOKUP($A601,'Z-scores'!$C$2:$RO$15,10,FALSE)&lt;-3),"",'Total-corrected counts'!L601),"")</f>
        <v>0</v>
      </c>
      <c r="M601" s="14">
        <f>IFERROR(IF(OR(HLOOKUP($A601,'Z-scores'!$C$2:$RO$15,11,FALSE)&gt;3,HLOOKUP($A601,'Z-scores'!$C$2:$RO$15,11,FALSE)&lt;-3),"",'Total-corrected counts'!M601),"")</f>
        <v>0</v>
      </c>
      <c r="N601" s="14" t="str">
        <f>IFERROR(IF(OR(HLOOKUP($A601,'Z-scores'!$C$2:$RO$15,12,FALSE)&gt;3,HLOOKUP($A601,'Z-scores'!$C$2:$RO$15,12,FALSE)&lt;-3),"",'Total-corrected counts'!N601),"")</f>
        <v/>
      </c>
      <c r="O601" s="14">
        <f>IFERROR(IF(OR(HLOOKUP($A601,'Z-scores'!$C$2:$RO$15,13,FALSE)&gt;3,HLOOKUP($A601,'Z-scores'!$C$2:$RO$15,13,FALSE)&lt;-3),"",'Total-corrected counts'!O601),"")</f>
        <v>0</v>
      </c>
      <c r="P601" s="14">
        <f>IFERROR(IF(OR(HLOOKUP($A601,'Z-scores'!$C$2:$RO$15,14,FALSE)&gt;3,HLOOKUP($A601,'Z-scores'!$C$2:$RO$15,14,FALSE)&lt;-3),"",'Total-corrected counts'!P601),"")</f>
        <v>0</v>
      </c>
      <c r="Q601">
        <f t="shared" si="36"/>
        <v>0</v>
      </c>
      <c r="R601">
        <f>SUMIFS(Tabel132[Cluster],Tabel132[ID],'Total-corrected counts Z&lt;3'!A601)</f>
        <v>76</v>
      </c>
      <c r="S601" t="str">
        <f t="shared" si="37"/>
        <v/>
      </c>
      <c r="T601">
        <f t="shared" si="38"/>
        <v>0</v>
      </c>
      <c r="U601">
        <f t="shared" si="39"/>
        <v>0</v>
      </c>
    </row>
    <row r="602" spans="1:21" x14ac:dyDescent="0.25">
      <c r="A602">
        <v>610</v>
      </c>
      <c r="B602" t="s">
        <v>247</v>
      </c>
      <c r="C602">
        <v>26300</v>
      </c>
      <c r="D602">
        <v>879</v>
      </c>
      <c r="E602" s="14">
        <f>IFERROR(IF(OR(HLOOKUP($A602,'Z-scores'!$C$2:$RO$15,3,FALSE)&gt;3,HLOOKUP($A602,'Z-scores'!$C$2:$RO$15,3,FALSE)&lt;-3),"",'Total-corrected counts'!E602),"")</f>
        <v>7.692718876444709</v>
      </c>
      <c r="F602" s="14">
        <f>IFERROR(IF(OR(HLOOKUP($A602,'Z-scores'!$C$2:$RO$15,4,FALSE)&gt;3,HLOOKUP($A602,'Z-scores'!$C$2:$RO$15,4,FALSE)&lt;-3),"",'Total-corrected counts'!F602),"")</f>
        <v>6.4872647320201615</v>
      </c>
      <c r="G602" s="14">
        <f>IFERROR(IF(OR(HLOOKUP($A602,'Z-scores'!$C$2:$RO$15,5,FALSE)&gt;3,HLOOKUP($A602,'Z-scores'!$C$2:$RO$15,5,FALSE)&lt;-3),"",'Total-corrected counts'!G602),"")</f>
        <v>2.3928785078438199</v>
      </c>
      <c r="H602" s="14">
        <f>IFERROR(IF(OR(HLOOKUP($A602,'Z-scores'!$C$2:$RO$15,6,FALSE)&gt;3,HLOOKUP($A602,'Z-scores'!$C$2:$RO$15,6,FALSE)&lt;-3),"",'Total-corrected counts'!H602),"")</f>
        <v>10.719978148030309</v>
      </c>
      <c r="I602" s="14">
        <f>IFERROR(IF(OR(HLOOKUP($A602,'Z-scores'!$C$2:$RO$15,7,FALSE)&gt;3,HLOOKUP($A602,'Z-scores'!$C$2:$RO$15,7,FALSE)&lt;-3),"",'Total-corrected counts'!I602),"")</f>
        <v>7.051603685079324</v>
      </c>
      <c r="J602" s="14">
        <f>IFERROR(IF(OR(HLOOKUP($A602,'Z-scores'!$C$2:$RO$15,8,FALSE)&gt;3,HLOOKUP($A602,'Z-scores'!$C$2:$RO$15,8,FALSE)&lt;-3),"",'Total-corrected counts'!J602),"")</f>
        <v>8.9505287763845072</v>
      </c>
      <c r="K602" s="14">
        <f>IFERROR(IF(OR(HLOOKUP($A602,'Z-scores'!$C$2:$RO$15,9,FALSE)&gt;3,HLOOKUP($A602,'Z-scores'!$C$2:$RO$15,9,FALSE)&lt;-3),"",'Total-corrected counts'!K602),"")</f>
        <v>13.405450608189334</v>
      </c>
      <c r="L602" s="14">
        <f>IFERROR(IF(OR(HLOOKUP($A602,'Z-scores'!$C$2:$RO$15,10,FALSE)&gt;3,HLOOKUP($A602,'Z-scores'!$C$2:$RO$15,10,FALSE)&lt;-3),"",'Total-corrected counts'!L602),"")</f>
        <v>3.7287486521077509</v>
      </c>
      <c r="M602" s="14">
        <f>IFERROR(IF(OR(HLOOKUP($A602,'Z-scores'!$C$2:$RO$15,11,FALSE)&gt;3,HLOOKUP($A602,'Z-scores'!$C$2:$RO$15,11,FALSE)&lt;-3),"",'Total-corrected counts'!M602),"")</f>
        <v>10.590036778911516</v>
      </c>
      <c r="N602" s="14">
        <f>IFERROR(IF(OR(HLOOKUP($A602,'Z-scores'!$C$2:$RO$15,12,FALSE)&gt;3,HLOOKUP($A602,'Z-scores'!$C$2:$RO$15,12,FALSE)&lt;-3),"",'Total-corrected counts'!N602),"")</f>
        <v>18.261916348641243</v>
      </c>
      <c r="O602" s="14">
        <f>IFERROR(IF(OR(HLOOKUP($A602,'Z-scores'!$C$2:$RO$15,13,FALSE)&gt;3,HLOOKUP($A602,'Z-scores'!$C$2:$RO$15,13,FALSE)&lt;-3),"",'Total-corrected counts'!O602),"")</f>
        <v>26.027622107064975</v>
      </c>
      <c r="P602" s="14">
        <f>IFERROR(IF(OR(HLOOKUP($A602,'Z-scores'!$C$2:$RO$15,14,FALSE)&gt;3,HLOOKUP($A602,'Z-scores'!$C$2:$RO$15,14,FALSE)&lt;-3),"",'Total-corrected counts'!P602),"")</f>
        <v>39.281879843018309</v>
      </c>
      <c r="Q602">
        <f t="shared" si="36"/>
        <v>1</v>
      </c>
      <c r="R602">
        <f>SUMIFS(Tabel132[Cluster],Tabel132[ID],'Total-corrected counts Z&lt;3'!A602)</f>
        <v>34</v>
      </c>
      <c r="S602">
        <f t="shared" si="37"/>
        <v>5.7620056137422868E-2</v>
      </c>
      <c r="T602">
        <f t="shared" si="38"/>
        <v>8.1000604762845949</v>
      </c>
      <c r="U602">
        <f t="shared" si="39"/>
        <v>19.578040745948762</v>
      </c>
    </row>
    <row r="603" spans="1:21" x14ac:dyDescent="0.25">
      <c r="A603">
        <v>611</v>
      </c>
      <c r="B603" t="s">
        <v>248</v>
      </c>
      <c r="C603">
        <v>115300</v>
      </c>
      <c r="D603">
        <v>1083</v>
      </c>
      <c r="E603" s="14">
        <f>IFERROR(IF(OR(HLOOKUP($A603,'Z-scores'!$C$2:$RO$15,3,FALSE)&gt;3,HLOOKUP($A603,'Z-scores'!$C$2:$RO$15,3,FALSE)&lt;-3),"",'Total-corrected counts'!E603),"")</f>
        <v>1.3712097090943742</v>
      </c>
      <c r="F603" s="14">
        <f>IFERROR(IF(OR(HLOOKUP($A603,'Z-scores'!$C$2:$RO$15,4,FALSE)&gt;3,HLOOKUP($A603,'Z-scores'!$C$2:$RO$15,4,FALSE)&lt;-3),"",'Total-corrected counts'!F603),"")</f>
        <v>1.1718929838488035</v>
      </c>
      <c r="G603" s="14">
        <f>IFERROR(IF(OR(HLOOKUP($A603,'Z-scores'!$C$2:$RO$15,5,FALSE)&gt;3,HLOOKUP($A603,'Z-scores'!$C$2:$RO$15,5,FALSE)&lt;-3),"",'Total-corrected counts'!G603),"")</f>
        <v>0.16071572067607748</v>
      </c>
      <c r="H603" s="14">
        <f>IFERROR(IF(OR(HLOOKUP($A603,'Z-scores'!$C$2:$RO$15,6,FALSE)&gt;3,HLOOKUP($A603,'Z-scores'!$C$2:$RO$15,6,FALSE)&lt;-3),"",'Total-corrected counts'!H603),"")</f>
        <v>1.6556834577384889</v>
      </c>
      <c r="I603" s="14">
        <f>IFERROR(IF(OR(HLOOKUP($A603,'Z-scores'!$C$2:$RO$15,7,FALSE)&gt;3,HLOOKUP($A603,'Z-scores'!$C$2:$RO$15,7,FALSE)&lt;-3),"",'Total-corrected counts'!I603),"")</f>
        <v>0.12327978470418401</v>
      </c>
      <c r="J603" s="14">
        <f>IFERROR(IF(OR(HLOOKUP($A603,'Z-scores'!$C$2:$RO$15,8,FALSE)&gt;3,HLOOKUP($A603,'Z-scores'!$C$2:$RO$15,8,FALSE)&lt;-3),"",'Total-corrected counts'!J603),"")</f>
        <v>1.2165767268872145</v>
      </c>
      <c r="K603" s="14">
        <f>IFERROR(IF(OR(HLOOKUP($A603,'Z-scores'!$C$2:$RO$15,9,FALSE)&gt;3,HLOOKUP($A603,'Z-scores'!$C$2:$RO$15,9,FALSE)&lt;-3),"",'Total-corrected counts'!K603),"")</f>
        <v>0.56503479908068832</v>
      </c>
      <c r="L603" s="14">
        <f>IFERROR(IF(OR(HLOOKUP($A603,'Z-scores'!$C$2:$RO$15,10,FALSE)&gt;3,HLOOKUP($A603,'Z-scores'!$C$2:$RO$15,10,FALSE)&lt;-3),"",'Total-corrected counts'!L603),"")</f>
        <v>1.7736750345161194</v>
      </c>
      <c r="M603" s="14">
        <f>IFERROR(IF(OR(HLOOKUP($A603,'Z-scores'!$C$2:$RO$15,11,FALSE)&gt;3,HLOOKUP($A603,'Z-scores'!$C$2:$RO$15,11,FALSE)&lt;-3),"",'Total-corrected counts'!M603),"")</f>
        <v>2.1875172496979385</v>
      </c>
      <c r="N603" s="14">
        <f>IFERROR(IF(OR(HLOOKUP($A603,'Z-scores'!$C$2:$RO$15,12,FALSE)&gt;3,HLOOKUP($A603,'Z-scores'!$C$2:$RO$15,12,FALSE)&lt;-3),"",'Total-corrected counts'!N603),"")</f>
        <v>0.34150381203630187</v>
      </c>
      <c r="O603" s="14">
        <f>IFERROR(IF(OR(HLOOKUP($A603,'Z-scores'!$C$2:$RO$15,13,FALSE)&gt;3,HLOOKUP($A603,'Z-scores'!$C$2:$RO$15,13,FALSE)&lt;-3),"",'Total-corrected counts'!O603),"")</f>
        <v>0</v>
      </c>
      <c r="P603" s="14">
        <f>IFERROR(IF(OR(HLOOKUP($A603,'Z-scores'!$C$2:$RO$15,14,FALSE)&gt;3,HLOOKUP($A603,'Z-scores'!$C$2:$RO$15,14,FALSE)&lt;-3),"",'Total-corrected counts'!P603),"")</f>
        <v>0.28253788286161657</v>
      </c>
      <c r="Q603">
        <f t="shared" si="36"/>
        <v>1</v>
      </c>
      <c r="R603">
        <f>SUMIFS(Tabel132[Cluster],Tabel132[ID],'Total-corrected counts Z&lt;3'!A603)</f>
        <v>0</v>
      </c>
      <c r="S603">
        <f t="shared" si="37"/>
        <v>0.96251075914251749</v>
      </c>
      <c r="T603">
        <f t="shared" si="38"/>
        <v>0.89491331171854738</v>
      </c>
      <c r="U603">
        <f t="shared" si="39"/>
        <v>0.91704679582239523</v>
      </c>
    </row>
    <row r="604" spans="1:21" x14ac:dyDescent="0.25">
      <c r="A604">
        <v>612</v>
      </c>
      <c r="B604" t="s">
        <v>249</v>
      </c>
      <c r="C604">
        <v>84900</v>
      </c>
      <c r="D604">
        <v>1132</v>
      </c>
      <c r="E604" s="14">
        <f>IFERROR(IF(OR(HLOOKUP($A604,'Z-scores'!$C$2:$RO$15,3,FALSE)&gt;3,HLOOKUP($A604,'Z-scores'!$C$2:$RO$15,3,FALSE)&lt;-3),"",'Total-corrected counts'!E604),"")</f>
        <v>6.2982683248233116</v>
      </c>
      <c r="F604" s="14">
        <f>IFERROR(IF(OR(HLOOKUP($A604,'Z-scores'!$C$2:$RO$15,4,FALSE)&gt;3,HLOOKUP($A604,'Z-scores'!$C$2:$RO$15,4,FALSE)&lt;-3),"",'Total-corrected counts'!F604),"")</f>
        <v>0.23716881815987689</v>
      </c>
      <c r="G604" s="14">
        <f>IFERROR(IF(OR(HLOOKUP($A604,'Z-scores'!$C$2:$RO$15,5,FALSE)&gt;3,HLOOKUP($A604,'Z-scores'!$C$2:$RO$15,5,FALSE)&lt;-3),"",'Total-corrected counts'!G604),"")</f>
        <v>1.4821560906793811</v>
      </c>
      <c r="H604" s="14">
        <f>IFERROR(IF(OR(HLOOKUP($A604,'Z-scores'!$C$2:$RO$15,6,FALSE)&gt;3,HLOOKUP($A604,'Z-scores'!$C$2:$RO$15,6,FALSE)&lt;-3),"",'Total-corrected counts'!H604),"")</f>
        <v>2.0829566081226152</v>
      </c>
      <c r="I604" s="14">
        <f>IFERROR(IF(OR(HLOOKUP($A604,'Z-scores'!$C$2:$RO$15,7,FALSE)&gt;3,HLOOKUP($A604,'Z-scores'!$C$2:$RO$15,7,FALSE)&lt;-3),"",'Total-corrected counts'!I604),"")</f>
        <v>0.13560776317460238</v>
      </c>
      <c r="J604" s="14">
        <f>IFERROR(IF(OR(HLOOKUP($A604,'Z-scores'!$C$2:$RO$15,8,FALSE)&gt;3,HLOOKUP($A604,'Z-scores'!$C$2:$RO$15,8,FALSE)&lt;-3),"",'Total-corrected counts'!J604),"")</f>
        <v>13.186822736081059</v>
      </c>
      <c r="K604" s="14">
        <f>IFERROR(IF(OR(HLOOKUP($A604,'Z-scores'!$C$2:$RO$15,9,FALSE)&gt;3,HLOOKUP($A604,'Z-scores'!$C$2:$RO$15,9,FALSE)&lt;-3),"",'Total-corrected counts'!K604),"")</f>
        <v>6.4413967095198474</v>
      </c>
      <c r="L604" s="14">
        <f>IFERROR(IF(OR(HLOOKUP($A604,'Z-scores'!$C$2:$RO$15,10,FALSE)&gt;3,HLOOKUP($A604,'Z-scores'!$C$2:$RO$15,10,FALSE)&lt;-3),"",'Total-corrected counts'!L604),"")</f>
        <v>3.4465730784347315</v>
      </c>
      <c r="M604" s="14">
        <f>IFERROR(IF(OR(HLOOKUP($A604,'Z-scores'!$C$2:$RO$15,11,FALSE)&gt;3,HLOOKUP($A604,'Z-scores'!$C$2:$RO$15,11,FALSE)&lt;-3),"",'Total-corrected counts'!M604),"")</f>
        <v>22.95870907860547</v>
      </c>
      <c r="N604" s="14">
        <f>IFERROR(IF(OR(HLOOKUP($A604,'Z-scores'!$C$2:$RO$15,12,FALSE)&gt;3,HLOOKUP($A604,'Z-scores'!$C$2:$RO$15,12,FALSE)&lt;-3),"",'Total-corrected counts'!N604),"")</f>
        <v>0.72569560057714144</v>
      </c>
      <c r="O604" s="14">
        <f>IFERROR(IF(OR(HLOOKUP($A604,'Z-scores'!$C$2:$RO$15,13,FALSE)&gt;3,HLOOKUP($A604,'Z-scores'!$C$2:$RO$15,13,FALSE)&lt;-3),"",'Total-corrected counts'!O604),"")</f>
        <v>7.3815274227964451</v>
      </c>
      <c r="P604" s="14">
        <f>IFERROR(IF(OR(HLOOKUP($A604,'Z-scores'!$C$2:$RO$15,14,FALSE)&gt;3,HLOOKUP($A604,'Z-scores'!$C$2:$RO$15,14,FALSE)&lt;-3),"",'Total-corrected counts'!P604),"")</f>
        <v>9.5516032657733607</v>
      </c>
      <c r="Q604">
        <f t="shared" si="36"/>
        <v>1</v>
      </c>
      <c r="R604">
        <f>SUMIFS(Tabel132[Cluster],Tabel132[ID],'Total-corrected counts Z&lt;3'!A604)</f>
        <v>93</v>
      </c>
      <c r="S604">
        <f t="shared" si="37"/>
        <v>0.26435637679126622</v>
      </c>
      <c r="T604">
        <f t="shared" si="38"/>
        <v>4.2663395786515279</v>
      </c>
      <c r="U604">
        <f t="shared" si="39"/>
        <v>8.8128216892374276</v>
      </c>
    </row>
    <row r="605" spans="1:21" x14ac:dyDescent="0.25">
      <c r="A605">
        <v>613</v>
      </c>
      <c r="B605" t="s">
        <v>250</v>
      </c>
      <c r="C605">
        <v>15900</v>
      </c>
      <c r="D605">
        <v>409</v>
      </c>
      <c r="E605" s="14">
        <f>IFERROR(IF(OR(HLOOKUP($A605,'Z-scores'!$C$2:$RO$15,3,FALSE)&gt;3,HLOOKUP($A605,'Z-scores'!$C$2:$RO$15,3,FALSE)&lt;-3),"",'Total-corrected counts'!E605),"")</f>
        <v>1.9987124573240029</v>
      </c>
      <c r="F605" s="14">
        <f>IFERROR(IF(OR(HLOOKUP($A605,'Z-scores'!$C$2:$RO$15,4,FALSE)&gt;3,HLOOKUP($A605,'Z-scores'!$C$2:$RO$15,4,FALSE)&lt;-3),"",'Total-corrected counts'!F605),"")</f>
        <v>0.90682195178776459</v>
      </c>
      <c r="G605" s="14">
        <f>IFERROR(IF(OR(HLOOKUP($A605,'Z-scores'!$C$2:$RO$15,5,FALSE)&gt;3,HLOOKUP($A605,'Z-scores'!$C$2:$RO$15,5,FALSE)&lt;-3),"",'Total-corrected counts'!G605),"")</f>
        <v>4.0714649237939629</v>
      </c>
      <c r="H605" s="14">
        <f>IFERROR(IF(OR(HLOOKUP($A605,'Z-scores'!$C$2:$RO$15,6,FALSE)&gt;3,HLOOKUP($A605,'Z-scores'!$C$2:$RO$15,6,FALSE)&lt;-3),"",'Total-corrected counts'!H605),"")</f>
        <v>2.4263011039670022</v>
      </c>
      <c r="I605" s="14">
        <f>IFERROR(IF(OR(HLOOKUP($A605,'Z-scores'!$C$2:$RO$15,7,FALSE)&gt;3,HLOOKUP($A605,'Z-scores'!$C$2:$RO$15,7,FALSE)&lt;-3),"",'Total-corrected counts'!I605),"")</f>
        <v>4.0559049167676529</v>
      </c>
      <c r="J605" s="14">
        <f>IFERROR(IF(OR(HLOOKUP($A605,'Z-scores'!$C$2:$RO$15,8,FALSE)&gt;3,HLOOKUP($A605,'Z-scores'!$C$2:$RO$15,8,FALSE)&lt;-3),"",'Total-corrected counts'!J605),"")</f>
        <v>3.1935139080789385</v>
      </c>
      <c r="K605" s="14">
        <f>IFERROR(IF(OR(HLOOKUP($A605,'Z-scores'!$C$2:$RO$15,9,FALSE)&gt;3,HLOOKUP($A605,'Z-scores'!$C$2:$RO$15,9,FALSE)&lt;-3),"",'Total-corrected counts'!K605),"")</f>
        <v>1.808111357058203</v>
      </c>
      <c r="L605" s="14">
        <f>IFERROR(IF(OR(HLOOKUP($A605,'Z-scores'!$C$2:$RO$15,10,FALSE)&gt;3,HLOOKUP($A605,'Z-scores'!$C$2:$RO$15,10,FALSE)&lt;-3),"",'Total-corrected counts'!L605),"")</f>
        <v>6.510193592598938</v>
      </c>
      <c r="M605" s="14">
        <f>IFERROR(IF(OR(HLOOKUP($A605,'Z-scores'!$C$2:$RO$15,11,FALSE)&gt;3,HLOOKUP($A605,'Z-scores'!$C$2:$RO$15,11,FALSE)&lt;-3),"",'Total-corrected counts'!M605),"")</f>
        <v>8.9545098632495055</v>
      </c>
      <c r="N605" s="14">
        <f>IFERROR(IF(OR(HLOOKUP($A605,'Z-scores'!$C$2:$RO$15,12,FALSE)&gt;3,HLOOKUP($A605,'Z-scores'!$C$2:$RO$15,12,FALSE)&lt;-3),"",'Total-corrected counts'!N605),"")</f>
        <v>1.6136055118715262</v>
      </c>
      <c r="O605" s="14">
        <f>IFERROR(IF(OR(HLOOKUP($A605,'Z-scores'!$C$2:$RO$15,13,FALSE)&gt;3,HLOOKUP($A605,'Z-scores'!$C$2:$RO$15,13,FALSE)&lt;-3),"",'Total-corrected counts'!O605),"")</f>
        <v>2.485520669683682</v>
      </c>
      <c r="P605" s="14">
        <f>IFERROR(IF(OR(HLOOKUP($A605,'Z-scores'!$C$2:$RO$15,14,FALSE)&gt;3,HLOOKUP($A605,'Z-scores'!$C$2:$RO$15,14,FALSE)&lt;-3),"",'Total-corrected counts'!P605),"")</f>
        <v>0.90229840010645301</v>
      </c>
      <c r="Q605">
        <f t="shared" si="36"/>
        <v>1</v>
      </c>
      <c r="R605">
        <f>SUMIFS(Tabel132[Cluster],Tabel132[ID],'Total-corrected counts Z&lt;3'!A605)</f>
        <v>19</v>
      </c>
      <c r="S605">
        <f t="shared" si="37"/>
        <v>0.32177626987489122</v>
      </c>
      <c r="T605">
        <f t="shared" si="38"/>
        <v>2.6372615169682176</v>
      </c>
      <c r="U605">
        <f t="shared" si="39"/>
        <v>4.0932256075020206</v>
      </c>
    </row>
    <row r="606" spans="1:21" x14ac:dyDescent="0.25">
      <c r="A606">
        <v>614</v>
      </c>
      <c r="B606" t="s">
        <v>251</v>
      </c>
      <c r="C606">
        <v>78000</v>
      </c>
      <c r="D606">
        <v>290</v>
      </c>
      <c r="E606" s="14">
        <f>IFERROR(IF(OR(HLOOKUP($A606,'Z-scores'!$C$2:$RO$15,3,FALSE)&gt;3,HLOOKUP($A606,'Z-scores'!$C$2:$RO$15,3,FALSE)&lt;-3),"",'Total-corrected counts'!E606),"")</f>
        <v>3.881220702012889</v>
      </c>
      <c r="F606" s="14">
        <f>IFERROR(IF(OR(HLOOKUP($A606,'Z-scores'!$C$2:$RO$15,4,FALSE)&gt;3,HLOOKUP($A606,'Z-scores'!$C$2:$RO$15,4,FALSE)&lt;-3),"",'Total-corrected counts'!F606),"")</f>
        <v>1.3951106950580994E-2</v>
      </c>
      <c r="G606" s="14">
        <f>IFERROR(IF(OR(HLOOKUP($A606,'Z-scores'!$C$2:$RO$15,5,FALSE)&gt;3,HLOOKUP($A606,'Z-scores'!$C$2:$RO$15,5,FALSE)&lt;-3),"",'Total-corrected counts'!G606),"")</f>
        <v>2.9821694836561039</v>
      </c>
      <c r="H606" s="14">
        <f>IFERROR(IF(OR(HLOOKUP($A606,'Z-scores'!$C$2:$RO$15,6,FALSE)&gt;3,HLOOKUP($A606,'Z-scores'!$C$2:$RO$15,6,FALSE)&lt;-3),"",'Total-corrected counts'!H606),"")</f>
        <v>6.3327984789075842</v>
      </c>
      <c r="I606" s="14">
        <f>IFERROR(IF(OR(HLOOKUP($A606,'Z-scores'!$C$2:$RO$15,7,FALSE)&gt;3,HLOOKUP($A606,'Z-scores'!$C$2:$RO$15,7,FALSE)&lt;-3),"",'Total-corrected counts'!I606),"")</f>
        <v>1.6766050719769023</v>
      </c>
      <c r="J606" s="14">
        <f>IFERROR(IF(OR(HLOOKUP($A606,'Z-scores'!$C$2:$RO$15,8,FALSE)&gt;3,HLOOKUP($A606,'Z-scores'!$C$2:$RO$15,8,FALSE)&lt;-3),"",'Total-corrected counts'!J606),"")</f>
        <v>0.2824195973131034</v>
      </c>
      <c r="K606" s="14">
        <f>IFERROR(IF(OR(HLOOKUP($A606,'Z-scores'!$C$2:$RO$15,9,FALSE)&gt;3,HLOOKUP($A606,'Z-scores'!$C$2:$RO$15,9,FALSE)&lt;-3),"",'Total-corrected counts'!K606),"")</f>
        <v>1.0453143782992735</v>
      </c>
      <c r="L606" s="14">
        <f>IFERROR(IF(OR(HLOOKUP($A606,'Z-scores'!$C$2:$RO$15,10,FALSE)&gt;3,HLOOKUP($A606,'Z-scores'!$C$2:$RO$15,10,FALSE)&lt;-3),"",'Total-corrected counts'!L606),"")</f>
        <v>4.0310796239002709E-2</v>
      </c>
      <c r="M606" s="14">
        <f>IFERROR(IF(OR(HLOOKUP($A606,'Z-scores'!$C$2:$RO$15,11,FALSE)&gt;3,HLOOKUP($A606,'Z-scores'!$C$2:$RO$15,11,FALSE)&lt;-3),"",'Total-corrected counts'!M606),"")</f>
        <v>0.20444086445775128</v>
      </c>
      <c r="N606" s="14">
        <f>IFERROR(IF(OR(HLOOKUP($A606,'Z-scores'!$C$2:$RO$15,12,FALSE)&gt;3,HLOOKUP($A606,'Z-scores'!$C$2:$RO$15,12,FALSE)&lt;-3),"",'Total-corrected counts'!N606),"")</f>
        <v>0.1622143107172434</v>
      </c>
      <c r="O606" s="14">
        <f>IFERROR(IF(OR(HLOOKUP($A606,'Z-scores'!$C$2:$RO$15,13,FALSE)&gt;3,HLOOKUP($A606,'Z-scores'!$C$2:$RO$15,13,FALSE)&lt;-3),"",'Total-corrected counts'!O606),"")</f>
        <v>6.2653879522592444</v>
      </c>
      <c r="P606" s="14">
        <f>IFERROR(IF(OR(HLOOKUP($A606,'Z-scores'!$C$2:$RO$15,14,FALSE)&gt;3,HLOOKUP($A606,'Z-scores'!$C$2:$RO$15,14,FALSE)&lt;-3),"",'Total-corrected counts'!P606),"")</f>
        <v>0.47393451318722785</v>
      </c>
      <c r="Q606">
        <f t="shared" si="36"/>
        <v>1</v>
      </c>
      <c r="R606">
        <f>SUMIFS(Tabel132[Cluster],Tabel132[ID],'Total-corrected counts Z&lt;3'!A606)</f>
        <v>85</v>
      </c>
      <c r="S606">
        <f t="shared" si="37"/>
        <v>0.54949330347916003</v>
      </c>
      <c r="T606">
        <f t="shared" si="38"/>
        <v>2.3163541170166337</v>
      </c>
      <c r="U606">
        <f t="shared" si="39"/>
        <v>1.4292576873720939</v>
      </c>
    </row>
    <row r="607" spans="1:21" x14ac:dyDescent="0.25">
      <c r="A607">
        <v>615</v>
      </c>
      <c r="B607" t="s">
        <v>863</v>
      </c>
      <c r="C607">
        <v>83600</v>
      </c>
      <c r="D607">
        <v>323</v>
      </c>
      <c r="E607" s="14" t="str">
        <f>IFERROR(IF(OR(HLOOKUP($A607,'Z-scores'!$C$2:$RO$15,3,FALSE)&gt;3,HLOOKUP($A607,'Z-scores'!$C$2:$RO$15,3,FALSE)&lt;-3),"",'Total-corrected counts'!E607),"")</f>
        <v/>
      </c>
      <c r="F607" s="14" t="str">
        <f>IFERROR(IF(OR(HLOOKUP($A607,'Z-scores'!$C$2:$RO$15,4,FALSE)&gt;3,HLOOKUP($A607,'Z-scores'!$C$2:$RO$15,4,FALSE)&lt;-3),"",'Total-corrected counts'!F607),"")</f>
        <v/>
      </c>
      <c r="G607" s="14" t="str">
        <f>IFERROR(IF(OR(HLOOKUP($A607,'Z-scores'!$C$2:$RO$15,5,FALSE)&gt;3,HLOOKUP($A607,'Z-scores'!$C$2:$RO$15,5,FALSE)&lt;-3),"",'Total-corrected counts'!G607),"")</f>
        <v/>
      </c>
      <c r="H607" s="14" t="str">
        <f>IFERROR(IF(OR(HLOOKUP($A607,'Z-scores'!$C$2:$RO$15,6,FALSE)&gt;3,HLOOKUP($A607,'Z-scores'!$C$2:$RO$15,6,FALSE)&lt;-3),"",'Total-corrected counts'!H607),"")</f>
        <v/>
      </c>
      <c r="I607" s="14" t="str">
        <f>IFERROR(IF(OR(HLOOKUP($A607,'Z-scores'!$C$2:$RO$15,7,FALSE)&gt;3,HLOOKUP($A607,'Z-scores'!$C$2:$RO$15,7,FALSE)&lt;-3),"",'Total-corrected counts'!I607),"")</f>
        <v/>
      </c>
      <c r="J607" s="14" t="str">
        <f>IFERROR(IF(OR(HLOOKUP($A607,'Z-scores'!$C$2:$RO$15,8,FALSE)&gt;3,HLOOKUP($A607,'Z-scores'!$C$2:$RO$15,8,FALSE)&lt;-3),"",'Total-corrected counts'!J607),"")</f>
        <v/>
      </c>
      <c r="K607" s="14" t="str">
        <f>IFERROR(IF(OR(HLOOKUP($A607,'Z-scores'!$C$2:$RO$15,9,FALSE)&gt;3,HLOOKUP($A607,'Z-scores'!$C$2:$RO$15,9,FALSE)&lt;-3),"",'Total-corrected counts'!K607),"")</f>
        <v/>
      </c>
      <c r="L607" s="14" t="str">
        <f>IFERROR(IF(OR(HLOOKUP($A607,'Z-scores'!$C$2:$RO$15,10,FALSE)&gt;3,HLOOKUP($A607,'Z-scores'!$C$2:$RO$15,10,FALSE)&lt;-3),"",'Total-corrected counts'!L607),"")</f>
        <v/>
      </c>
      <c r="M607" s="14" t="str">
        <f>IFERROR(IF(OR(HLOOKUP($A607,'Z-scores'!$C$2:$RO$15,11,FALSE)&gt;3,HLOOKUP($A607,'Z-scores'!$C$2:$RO$15,11,FALSE)&lt;-3),"",'Total-corrected counts'!M607),"")</f>
        <v/>
      </c>
      <c r="N607" s="14" t="str">
        <f>IFERROR(IF(OR(HLOOKUP($A607,'Z-scores'!$C$2:$RO$15,12,FALSE)&gt;3,HLOOKUP($A607,'Z-scores'!$C$2:$RO$15,12,FALSE)&lt;-3),"",'Total-corrected counts'!N607),"")</f>
        <v/>
      </c>
      <c r="O607" s="14" t="str">
        <f>IFERROR(IF(OR(HLOOKUP($A607,'Z-scores'!$C$2:$RO$15,13,FALSE)&gt;3,HLOOKUP($A607,'Z-scores'!$C$2:$RO$15,13,FALSE)&lt;-3),"",'Total-corrected counts'!O607),"")</f>
        <v/>
      </c>
      <c r="P607" s="14" t="str">
        <f>IFERROR(IF(OR(HLOOKUP($A607,'Z-scores'!$C$2:$RO$15,14,FALSE)&gt;3,HLOOKUP($A607,'Z-scores'!$C$2:$RO$15,14,FALSE)&lt;-3),"",'Total-corrected counts'!P607),"")</f>
        <v/>
      </c>
      <c r="Q607">
        <f t="shared" si="36"/>
        <v>1</v>
      </c>
      <c r="R607">
        <f>SUMIFS(Tabel132[Cluster],Tabel132[ID],'Total-corrected counts Z&lt;3'!A607)</f>
        <v>91</v>
      </c>
      <c r="S607" t="str">
        <f t="shared" si="37"/>
        <v/>
      </c>
      <c r="T607" t="str">
        <f t="shared" si="38"/>
        <v/>
      </c>
      <c r="U607" t="str">
        <f t="shared" si="39"/>
        <v/>
      </c>
    </row>
    <row r="608" spans="1:21" x14ac:dyDescent="0.25">
      <c r="A608">
        <v>616</v>
      </c>
      <c r="B608" t="s">
        <v>252</v>
      </c>
      <c r="C608">
        <v>82600</v>
      </c>
      <c r="D608">
        <v>323</v>
      </c>
      <c r="E608" s="14">
        <f>IFERROR(IF(OR(HLOOKUP($A608,'Z-scores'!$C$2:$RO$15,3,FALSE)&gt;3,HLOOKUP($A608,'Z-scores'!$C$2:$RO$15,3,FALSE)&lt;-3),"",'Total-corrected counts'!E608),"")</f>
        <v>0</v>
      </c>
      <c r="F608" s="14">
        <f>IFERROR(IF(OR(HLOOKUP($A608,'Z-scores'!$C$2:$RO$15,4,FALSE)&gt;3,HLOOKUP($A608,'Z-scores'!$C$2:$RO$15,4,FALSE)&lt;-3),"",'Total-corrected counts'!F608),"")</f>
        <v>0</v>
      </c>
      <c r="G608" s="14">
        <f>IFERROR(IF(OR(HLOOKUP($A608,'Z-scores'!$C$2:$RO$15,5,FALSE)&gt;3,HLOOKUP($A608,'Z-scores'!$C$2:$RO$15,5,FALSE)&lt;-3),"",'Total-corrected counts'!G608),"")</f>
        <v>0</v>
      </c>
      <c r="H608" s="14">
        <f>IFERROR(IF(OR(HLOOKUP($A608,'Z-scores'!$C$2:$RO$15,6,FALSE)&gt;3,HLOOKUP($A608,'Z-scores'!$C$2:$RO$15,6,FALSE)&lt;-3),"",'Total-corrected counts'!H608),"")</f>
        <v>7.6298776854308248E-2</v>
      </c>
      <c r="I608" s="14">
        <f>IFERROR(IF(OR(HLOOKUP($A608,'Z-scores'!$C$2:$RO$15,7,FALSE)&gt;3,HLOOKUP($A608,'Z-scores'!$C$2:$RO$15,7,FALSE)&lt;-3),"",'Total-corrected counts'!I608),"")</f>
        <v>0</v>
      </c>
      <c r="J608" s="14">
        <f>IFERROR(IF(OR(HLOOKUP($A608,'Z-scores'!$C$2:$RO$15,8,FALSE)&gt;3,HLOOKUP($A608,'Z-scores'!$C$2:$RO$15,8,FALSE)&lt;-3),"",'Total-corrected counts'!J608),"")</f>
        <v>0.26069501290440317</v>
      </c>
      <c r="K608" s="14">
        <f>IFERROR(IF(OR(HLOOKUP($A608,'Z-scores'!$C$2:$RO$15,9,FALSE)&gt;3,HLOOKUP($A608,'Z-scores'!$C$2:$RO$15,9,FALSE)&lt;-3),"",'Total-corrected counts'!K608),"")</f>
        <v>13.57496104791354</v>
      </c>
      <c r="L608" s="14">
        <f>IFERROR(IF(OR(HLOOKUP($A608,'Z-scores'!$C$2:$RO$15,10,FALSE)&gt;3,HLOOKUP($A608,'Z-scores'!$C$2:$RO$15,10,FALSE)&lt;-3),"",'Total-corrected counts'!L608),"")</f>
        <v>0</v>
      </c>
      <c r="M608" s="14">
        <f>IFERROR(IF(OR(HLOOKUP($A608,'Z-scores'!$C$2:$RO$15,11,FALSE)&gt;3,HLOOKUP($A608,'Z-scores'!$C$2:$RO$15,11,FALSE)&lt;-3),"",'Total-corrected counts'!M608),"")</f>
        <v>0.24532903734930153</v>
      </c>
      <c r="N608" s="14">
        <f>IFERROR(IF(OR(HLOOKUP($A608,'Z-scores'!$C$2:$RO$15,12,FALSE)&gt;3,HLOOKUP($A608,'Z-scores'!$C$2:$RO$15,12,FALSE)&lt;-3),"",'Total-corrected counts'!N608),"")</f>
        <v>0.37565419323993204</v>
      </c>
      <c r="O608" s="14">
        <f>IFERROR(IF(OR(HLOOKUP($A608,'Z-scores'!$C$2:$RO$15,13,FALSE)&gt;3,HLOOKUP($A608,'Z-scores'!$C$2:$RO$15,13,FALSE)&lt;-3),"",'Total-corrected counts'!O608),"")</f>
        <v>9.3793232818252161E-3</v>
      </c>
      <c r="P608" s="14">
        <f>IFERROR(IF(OR(HLOOKUP($A608,'Z-scores'!$C$2:$RO$15,14,FALSE)&gt;3,HLOOKUP($A608,'Z-scores'!$C$2:$RO$15,14,FALSE)&lt;-3),"",'Total-corrected counts'!P608),"")</f>
        <v>11.893933455948698</v>
      </c>
      <c r="Q608">
        <f t="shared" si="36"/>
        <v>1</v>
      </c>
      <c r="R608">
        <f>SUMIFS(Tabel132[Cluster],Tabel132[ID],'Total-corrected counts Z&lt;3'!A608)</f>
        <v>91</v>
      </c>
      <c r="S608">
        <f t="shared" si="37"/>
        <v>0.86761941090294092</v>
      </c>
      <c r="T608">
        <f t="shared" si="38"/>
        <v>1.9874221196674644</v>
      </c>
      <c r="U608">
        <f t="shared" si="39"/>
        <v>2.5048592019639515</v>
      </c>
    </row>
    <row r="609" spans="1:21" x14ac:dyDescent="0.25">
      <c r="A609">
        <v>617</v>
      </c>
      <c r="B609" t="s">
        <v>864</v>
      </c>
      <c r="C609">
        <v>67400</v>
      </c>
      <c r="D609">
        <v>362</v>
      </c>
      <c r="E609" s="14" t="str">
        <f>IFERROR(IF(OR(HLOOKUP($A609,'Z-scores'!$C$2:$RO$15,3,FALSE)&gt;3,HLOOKUP($A609,'Z-scores'!$C$2:$RO$15,3,FALSE)&lt;-3),"",'Total-corrected counts'!E609),"")</f>
        <v/>
      </c>
      <c r="F609" s="14" t="str">
        <f>IFERROR(IF(OR(HLOOKUP($A609,'Z-scores'!$C$2:$RO$15,4,FALSE)&gt;3,HLOOKUP($A609,'Z-scores'!$C$2:$RO$15,4,FALSE)&lt;-3),"",'Total-corrected counts'!F609),"")</f>
        <v/>
      </c>
      <c r="G609" s="14" t="str">
        <f>IFERROR(IF(OR(HLOOKUP($A609,'Z-scores'!$C$2:$RO$15,5,FALSE)&gt;3,HLOOKUP($A609,'Z-scores'!$C$2:$RO$15,5,FALSE)&lt;-3),"",'Total-corrected counts'!G609),"")</f>
        <v/>
      </c>
      <c r="H609" s="14" t="str">
        <f>IFERROR(IF(OR(HLOOKUP($A609,'Z-scores'!$C$2:$RO$15,6,FALSE)&gt;3,HLOOKUP($A609,'Z-scores'!$C$2:$RO$15,6,FALSE)&lt;-3),"",'Total-corrected counts'!H609),"")</f>
        <v/>
      </c>
      <c r="I609" s="14" t="str">
        <f>IFERROR(IF(OR(HLOOKUP($A609,'Z-scores'!$C$2:$RO$15,7,FALSE)&gt;3,HLOOKUP($A609,'Z-scores'!$C$2:$RO$15,7,FALSE)&lt;-3),"",'Total-corrected counts'!I609),"")</f>
        <v/>
      </c>
      <c r="J609" s="14" t="str">
        <f>IFERROR(IF(OR(HLOOKUP($A609,'Z-scores'!$C$2:$RO$15,8,FALSE)&gt;3,HLOOKUP($A609,'Z-scores'!$C$2:$RO$15,8,FALSE)&lt;-3),"",'Total-corrected counts'!J609),"")</f>
        <v/>
      </c>
      <c r="K609" s="14" t="str">
        <f>IFERROR(IF(OR(HLOOKUP($A609,'Z-scores'!$C$2:$RO$15,9,FALSE)&gt;3,HLOOKUP($A609,'Z-scores'!$C$2:$RO$15,9,FALSE)&lt;-3),"",'Total-corrected counts'!K609),"")</f>
        <v/>
      </c>
      <c r="L609" s="14" t="str">
        <f>IFERROR(IF(OR(HLOOKUP($A609,'Z-scores'!$C$2:$RO$15,10,FALSE)&gt;3,HLOOKUP($A609,'Z-scores'!$C$2:$RO$15,10,FALSE)&lt;-3),"",'Total-corrected counts'!L609),"")</f>
        <v/>
      </c>
      <c r="M609" s="14" t="str">
        <f>IFERROR(IF(OR(HLOOKUP($A609,'Z-scores'!$C$2:$RO$15,11,FALSE)&gt;3,HLOOKUP($A609,'Z-scores'!$C$2:$RO$15,11,FALSE)&lt;-3),"",'Total-corrected counts'!M609),"")</f>
        <v/>
      </c>
      <c r="N609" s="14" t="str">
        <f>IFERROR(IF(OR(HLOOKUP($A609,'Z-scores'!$C$2:$RO$15,12,FALSE)&gt;3,HLOOKUP($A609,'Z-scores'!$C$2:$RO$15,12,FALSE)&lt;-3),"",'Total-corrected counts'!N609),"")</f>
        <v/>
      </c>
      <c r="O609" s="14" t="str">
        <f>IFERROR(IF(OR(HLOOKUP($A609,'Z-scores'!$C$2:$RO$15,13,FALSE)&gt;3,HLOOKUP($A609,'Z-scores'!$C$2:$RO$15,13,FALSE)&lt;-3),"",'Total-corrected counts'!O609),"")</f>
        <v/>
      </c>
      <c r="P609" s="14" t="str">
        <f>IFERROR(IF(OR(HLOOKUP($A609,'Z-scores'!$C$2:$RO$15,14,FALSE)&gt;3,HLOOKUP($A609,'Z-scores'!$C$2:$RO$15,14,FALSE)&lt;-3),"",'Total-corrected counts'!P609),"")</f>
        <v/>
      </c>
      <c r="Q609">
        <f t="shared" si="36"/>
        <v>1</v>
      </c>
      <c r="R609">
        <f>SUMIFS(Tabel132[Cluster],Tabel132[ID],'Total-corrected counts Z&lt;3'!A609)</f>
        <v>80</v>
      </c>
      <c r="S609" t="str">
        <f t="shared" si="37"/>
        <v/>
      </c>
      <c r="T609" t="str">
        <f t="shared" si="38"/>
        <v/>
      </c>
      <c r="U609" t="str">
        <f t="shared" si="39"/>
        <v/>
      </c>
    </row>
    <row r="610" spans="1:21" x14ac:dyDescent="0.25">
      <c r="A610">
        <v>618</v>
      </c>
      <c r="B610" t="s">
        <v>865</v>
      </c>
      <c r="C610">
        <v>112000</v>
      </c>
      <c r="D610">
        <v>1099</v>
      </c>
      <c r="E610" s="14" t="str">
        <f>IFERROR(IF(OR(HLOOKUP($A610,'Z-scores'!$C$2:$RO$15,3,FALSE)&gt;3,HLOOKUP($A610,'Z-scores'!$C$2:$RO$15,3,FALSE)&lt;-3),"",'Total-corrected counts'!E610),"")</f>
        <v/>
      </c>
      <c r="F610" s="14" t="str">
        <f>IFERROR(IF(OR(HLOOKUP($A610,'Z-scores'!$C$2:$RO$15,4,FALSE)&gt;3,HLOOKUP($A610,'Z-scores'!$C$2:$RO$15,4,FALSE)&lt;-3),"",'Total-corrected counts'!F610),"")</f>
        <v/>
      </c>
      <c r="G610" s="14" t="str">
        <f>IFERROR(IF(OR(HLOOKUP($A610,'Z-scores'!$C$2:$RO$15,5,FALSE)&gt;3,HLOOKUP($A610,'Z-scores'!$C$2:$RO$15,5,FALSE)&lt;-3),"",'Total-corrected counts'!G610),"")</f>
        <v/>
      </c>
      <c r="H610" s="14" t="str">
        <f>IFERROR(IF(OR(HLOOKUP($A610,'Z-scores'!$C$2:$RO$15,6,FALSE)&gt;3,HLOOKUP($A610,'Z-scores'!$C$2:$RO$15,6,FALSE)&lt;-3),"",'Total-corrected counts'!H610),"")</f>
        <v/>
      </c>
      <c r="I610" s="14" t="str">
        <f>IFERROR(IF(OR(HLOOKUP($A610,'Z-scores'!$C$2:$RO$15,7,FALSE)&gt;3,HLOOKUP($A610,'Z-scores'!$C$2:$RO$15,7,FALSE)&lt;-3),"",'Total-corrected counts'!I610),"")</f>
        <v/>
      </c>
      <c r="J610" s="14" t="str">
        <f>IFERROR(IF(OR(HLOOKUP($A610,'Z-scores'!$C$2:$RO$15,8,FALSE)&gt;3,HLOOKUP($A610,'Z-scores'!$C$2:$RO$15,8,FALSE)&lt;-3),"",'Total-corrected counts'!J610),"")</f>
        <v/>
      </c>
      <c r="K610" s="14" t="str">
        <f>IFERROR(IF(OR(HLOOKUP($A610,'Z-scores'!$C$2:$RO$15,9,FALSE)&gt;3,HLOOKUP($A610,'Z-scores'!$C$2:$RO$15,9,FALSE)&lt;-3),"",'Total-corrected counts'!K610),"")</f>
        <v/>
      </c>
      <c r="L610" s="14" t="str">
        <f>IFERROR(IF(OR(HLOOKUP($A610,'Z-scores'!$C$2:$RO$15,10,FALSE)&gt;3,HLOOKUP($A610,'Z-scores'!$C$2:$RO$15,10,FALSE)&lt;-3),"",'Total-corrected counts'!L610),"")</f>
        <v/>
      </c>
      <c r="M610" s="14" t="str">
        <f>IFERROR(IF(OR(HLOOKUP($A610,'Z-scores'!$C$2:$RO$15,11,FALSE)&gt;3,HLOOKUP($A610,'Z-scores'!$C$2:$RO$15,11,FALSE)&lt;-3),"",'Total-corrected counts'!M610),"")</f>
        <v/>
      </c>
      <c r="N610" s="14" t="str">
        <f>IFERROR(IF(OR(HLOOKUP($A610,'Z-scores'!$C$2:$RO$15,12,FALSE)&gt;3,HLOOKUP($A610,'Z-scores'!$C$2:$RO$15,12,FALSE)&lt;-3),"",'Total-corrected counts'!N610),"")</f>
        <v/>
      </c>
      <c r="O610" s="14" t="str">
        <f>IFERROR(IF(OR(HLOOKUP($A610,'Z-scores'!$C$2:$RO$15,13,FALSE)&gt;3,HLOOKUP($A610,'Z-scores'!$C$2:$RO$15,13,FALSE)&lt;-3),"",'Total-corrected counts'!O610),"")</f>
        <v/>
      </c>
      <c r="P610" s="14" t="str">
        <f>IFERROR(IF(OR(HLOOKUP($A610,'Z-scores'!$C$2:$RO$15,14,FALSE)&gt;3,HLOOKUP($A610,'Z-scores'!$C$2:$RO$15,14,FALSE)&lt;-3),"",'Total-corrected counts'!P610),"")</f>
        <v/>
      </c>
      <c r="Q610">
        <f t="shared" si="36"/>
        <v>1</v>
      </c>
      <c r="R610">
        <f>SUMIFS(Tabel132[Cluster],Tabel132[ID],'Total-corrected counts Z&lt;3'!A610)</f>
        <v>0</v>
      </c>
      <c r="S610" t="str">
        <f t="shared" si="37"/>
        <v/>
      </c>
      <c r="T610" t="str">
        <f t="shared" si="38"/>
        <v/>
      </c>
      <c r="U610" t="str">
        <f t="shared" si="39"/>
        <v/>
      </c>
    </row>
    <row r="611" spans="1:21" x14ac:dyDescent="0.25">
      <c r="A611">
        <v>619</v>
      </c>
      <c r="B611" t="s">
        <v>866</v>
      </c>
      <c r="C611">
        <v>34100</v>
      </c>
      <c r="D611">
        <v>698</v>
      </c>
      <c r="E611" s="14" t="str">
        <f>IFERROR(IF(OR(HLOOKUP($A611,'Z-scores'!$C$2:$RO$15,3,FALSE)&gt;3,HLOOKUP($A611,'Z-scores'!$C$2:$RO$15,3,FALSE)&lt;-3),"",'Total-corrected counts'!E611),"")</f>
        <v/>
      </c>
      <c r="F611" s="14" t="str">
        <f>IFERROR(IF(OR(HLOOKUP($A611,'Z-scores'!$C$2:$RO$15,4,FALSE)&gt;3,HLOOKUP($A611,'Z-scores'!$C$2:$RO$15,4,FALSE)&lt;-3),"",'Total-corrected counts'!F611),"")</f>
        <v/>
      </c>
      <c r="G611" s="14" t="str">
        <f>IFERROR(IF(OR(HLOOKUP($A611,'Z-scores'!$C$2:$RO$15,5,FALSE)&gt;3,HLOOKUP($A611,'Z-scores'!$C$2:$RO$15,5,FALSE)&lt;-3),"",'Total-corrected counts'!G611),"")</f>
        <v/>
      </c>
      <c r="H611" s="14" t="str">
        <f>IFERROR(IF(OR(HLOOKUP($A611,'Z-scores'!$C$2:$RO$15,6,FALSE)&gt;3,HLOOKUP($A611,'Z-scores'!$C$2:$RO$15,6,FALSE)&lt;-3),"",'Total-corrected counts'!H611),"")</f>
        <v/>
      </c>
      <c r="I611" s="14" t="str">
        <f>IFERROR(IF(OR(HLOOKUP($A611,'Z-scores'!$C$2:$RO$15,7,FALSE)&gt;3,HLOOKUP($A611,'Z-scores'!$C$2:$RO$15,7,FALSE)&lt;-3),"",'Total-corrected counts'!I611),"")</f>
        <v/>
      </c>
      <c r="J611" s="14" t="str">
        <f>IFERROR(IF(OR(HLOOKUP($A611,'Z-scores'!$C$2:$RO$15,8,FALSE)&gt;3,HLOOKUP($A611,'Z-scores'!$C$2:$RO$15,8,FALSE)&lt;-3),"",'Total-corrected counts'!J611),"")</f>
        <v/>
      </c>
      <c r="K611" s="14" t="str">
        <f>IFERROR(IF(OR(HLOOKUP($A611,'Z-scores'!$C$2:$RO$15,9,FALSE)&gt;3,HLOOKUP($A611,'Z-scores'!$C$2:$RO$15,9,FALSE)&lt;-3),"",'Total-corrected counts'!K611),"")</f>
        <v/>
      </c>
      <c r="L611" s="14" t="str">
        <f>IFERROR(IF(OR(HLOOKUP($A611,'Z-scores'!$C$2:$RO$15,10,FALSE)&gt;3,HLOOKUP($A611,'Z-scores'!$C$2:$RO$15,10,FALSE)&lt;-3),"",'Total-corrected counts'!L611),"")</f>
        <v/>
      </c>
      <c r="M611" s="14" t="str">
        <f>IFERROR(IF(OR(HLOOKUP($A611,'Z-scores'!$C$2:$RO$15,11,FALSE)&gt;3,HLOOKUP($A611,'Z-scores'!$C$2:$RO$15,11,FALSE)&lt;-3),"",'Total-corrected counts'!M611),"")</f>
        <v/>
      </c>
      <c r="N611" s="14" t="str">
        <f>IFERROR(IF(OR(HLOOKUP($A611,'Z-scores'!$C$2:$RO$15,12,FALSE)&gt;3,HLOOKUP($A611,'Z-scores'!$C$2:$RO$15,12,FALSE)&lt;-3),"",'Total-corrected counts'!N611),"")</f>
        <v/>
      </c>
      <c r="O611" s="14" t="str">
        <f>IFERROR(IF(OR(HLOOKUP($A611,'Z-scores'!$C$2:$RO$15,13,FALSE)&gt;3,HLOOKUP($A611,'Z-scores'!$C$2:$RO$15,13,FALSE)&lt;-3),"",'Total-corrected counts'!O611),"")</f>
        <v/>
      </c>
      <c r="P611" s="14" t="str">
        <f>IFERROR(IF(OR(HLOOKUP($A611,'Z-scores'!$C$2:$RO$15,14,FALSE)&gt;3,HLOOKUP($A611,'Z-scores'!$C$2:$RO$15,14,FALSE)&lt;-3),"",'Total-corrected counts'!P611),"")</f>
        <v/>
      </c>
      <c r="Q611">
        <f t="shared" si="36"/>
        <v>1</v>
      </c>
      <c r="R611">
        <f>SUMIFS(Tabel132[Cluster],Tabel132[ID],'Total-corrected counts Z&lt;3'!A611)</f>
        <v>44</v>
      </c>
      <c r="S611" t="str">
        <f t="shared" si="37"/>
        <v/>
      </c>
      <c r="T611" t="str">
        <f t="shared" si="38"/>
        <v/>
      </c>
      <c r="U611" t="str">
        <f t="shared" si="39"/>
        <v/>
      </c>
    </row>
    <row r="612" spans="1:21" x14ac:dyDescent="0.25">
      <c r="A612">
        <v>620</v>
      </c>
      <c r="B612" t="s">
        <v>253</v>
      </c>
      <c r="C612">
        <v>22400</v>
      </c>
      <c r="D612">
        <v>731</v>
      </c>
      <c r="E612" s="14">
        <f>IFERROR(IF(OR(HLOOKUP($A612,'Z-scores'!$C$2:$RO$15,3,FALSE)&gt;3,HLOOKUP($A612,'Z-scores'!$C$2:$RO$15,3,FALSE)&lt;-3),"",'Total-corrected counts'!E612),"")</f>
        <v>1.0806991775065828</v>
      </c>
      <c r="F612" s="14">
        <f>IFERROR(IF(OR(HLOOKUP($A612,'Z-scores'!$C$2:$RO$15,4,FALSE)&gt;3,HLOOKUP($A612,'Z-scores'!$C$2:$RO$15,4,FALSE)&lt;-3),"",'Total-corrected counts'!F612),"")</f>
        <v>2.9994879943749138</v>
      </c>
      <c r="G612" s="14">
        <f>IFERROR(IF(OR(HLOOKUP($A612,'Z-scores'!$C$2:$RO$15,5,FALSE)&gt;3,HLOOKUP($A612,'Z-scores'!$C$2:$RO$15,5,FALSE)&lt;-3),"",'Total-corrected counts'!G612),"")</f>
        <v>2.4464504147358457</v>
      </c>
      <c r="H612" s="14">
        <f>IFERROR(IF(OR(HLOOKUP($A612,'Z-scores'!$C$2:$RO$15,6,FALSE)&gt;3,HLOOKUP($A612,'Z-scores'!$C$2:$RO$15,6,FALSE)&lt;-3),"",'Total-corrected counts'!H612),"")</f>
        <v>0.80876703465566735</v>
      </c>
      <c r="I612" s="14">
        <f>IFERROR(IF(OR(HLOOKUP($A612,'Z-scores'!$C$2:$RO$15,7,FALSE)&gt;3,HLOOKUP($A612,'Z-scores'!$C$2:$RO$15,7,FALSE)&lt;-3),"",'Total-corrected counts'!I612),"")</f>
        <v>0.83830253598845117</v>
      </c>
      <c r="J612" s="14">
        <f>IFERROR(IF(OR(HLOOKUP($A612,'Z-scores'!$C$2:$RO$15,8,FALSE)&gt;3,HLOOKUP($A612,'Z-scores'!$C$2:$RO$15,8,FALSE)&lt;-3),"",'Total-corrected counts'!J612),"")</f>
        <v>1.5858946618351191</v>
      </c>
      <c r="K612" s="14">
        <f>IFERROR(IF(OR(HLOOKUP($A612,'Z-scores'!$C$2:$RO$15,9,FALSE)&gt;3,HLOOKUP($A612,'Z-scores'!$C$2:$RO$15,9,FALSE)&lt;-3),"",'Total-corrected counts'!K612),"")</f>
        <v>9.8881089839120459E-2</v>
      </c>
      <c r="L612" s="14">
        <f>IFERROR(IF(OR(HLOOKUP($A612,'Z-scores'!$C$2:$RO$15,10,FALSE)&gt;3,HLOOKUP($A612,'Z-scores'!$C$2:$RO$15,10,FALSE)&lt;-3),"",'Total-corrected counts'!L612),"")</f>
        <v>2.5798909592961734</v>
      </c>
      <c r="M612" s="14">
        <f>IFERROR(IF(OR(HLOOKUP($A612,'Z-scores'!$C$2:$RO$15,11,FALSE)&gt;3,HLOOKUP($A612,'Z-scores'!$C$2:$RO$15,11,FALSE)&lt;-3),"",'Total-corrected counts'!M612),"")</f>
        <v>0.81776345783100512</v>
      </c>
      <c r="N612" s="14">
        <f>IFERROR(IF(OR(HLOOKUP($A612,'Z-scores'!$C$2:$RO$15,12,FALSE)&gt;3,HLOOKUP($A612,'Z-scores'!$C$2:$RO$15,12,FALSE)&lt;-3),"",'Total-corrected counts'!N612),"")</f>
        <v>13.540626147239369</v>
      </c>
      <c r="O612" s="14">
        <f>IFERROR(IF(OR(HLOOKUP($A612,'Z-scores'!$C$2:$RO$15,13,FALSE)&gt;3,HLOOKUP($A612,'Z-scores'!$C$2:$RO$15,13,FALSE)&lt;-3),"",'Total-corrected counts'!O612),"")</f>
        <v>0.69406992285506608</v>
      </c>
      <c r="P612" s="14">
        <f>IFERROR(IF(OR(HLOOKUP($A612,'Z-scores'!$C$2:$RO$15,14,FALSE)&gt;3,HLOOKUP($A612,'Z-scores'!$C$2:$RO$15,14,FALSE)&lt;-3),"",'Total-corrected counts'!P612),"")</f>
        <v>4.7028886308578759</v>
      </c>
      <c r="Q612">
        <f t="shared" si="36"/>
        <v>1</v>
      </c>
      <c r="R612">
        <f>SUMIFS(Tabel132[Cluster],Tabel132[ID],'Total-corrected counts Z&lt;3'!A612)</f>
        <v>28</v>
      </c>
      <c r="S612">
        <f t="shared" si="37"/>
        <v>0.16193033240004817</v>
      </c>
      <c r="T612">
        <f t="shared" si="38"/>
        <v>1.4083547012765287</v>
      </c>
      <c r="U612">
        <f t="shared" si="39"/>
        <v>4.4670478236158981</v>
      </c>
    </row>
    <row r="613" spans="1:21" x14ac:dyDescent="0.25">
      <c r="A613">
        <v>621</v>
      </c>
      <c r="B613" t="s">
        <v>254</v>
      </c>
      <c r="C613">
        <v>88200</v>
      </c>
      <c r="D613">
        <v>987</v>
      </c>
      <c r="E613" s="14">
        <f>IFERROR(IF(OR(HLOOKUP($A613,'Z-scores'!$C$2:$RO$15,3,FALSE)&gt;3,HLOOKUP($A613,'Z-scores'!$C$2:$RO$15,3,FALSE)&lt;-3),"",'Total-corrected counts'!E613),"")</f>
        <v>0</v>
      </c>
      <c r="F613" s="14">
        <f>IFERROR(IF(OR(HLOOKUP($A613,'Z-scores'!$C$2:$RO$15,4,FALSE)&gt;3,HLOOKUP($A613,'Z-scores'!$C$2:$RO$15,4,FALSE)&lt;-3),"",'Total-corrected counts'!F613),"")</f>
        <v>0</v>
      </c>
      <c r="G613" s="14">
        <f>IFERROR(IF(OR(HLOOKUP($A613,'Z-scores'!$C$2:$RO$15,5,FALSE)&gt;3,HLOOKUP($A613,'Z-scores'!$C$2:$RO$15,5,FALSE)&lt;-3),"",'Total-corrected counts'!G613),"")</f>
        <v>0</v>
      </c>
      <c r="H613" s="14">
        <f>IFERROR(IF(OR(HLOOKUP($A613,'Z-scores'!$C$2:$RO$15,6,FALSE)&gt;3,HLOOKUP($A613,'Z-scores'!$C$2:$RO$15,6,FALSE)&lt;-3),"",'Total-corrected counts'!H613),"")</f>
        <v>3.0519510741723301E-2</v>
      </c>
      <c r="I613" s="14">
        <f>IFERROR(IF(OR(HLOOKUP($A613,'Z-scores'!$C$2:$RO$15,7,FALSE)&gt;3,HLOOKUP($A613,'Z-scores'!$C$2:$RO$15,7,FALSE)&lt;-3),"",'Total-corrected counts'!I613),"")</f>
        <v>0</v>
      </c>
      <c r="J613" s="14">
        <f>IFERROR(IF(OR(HLOOKUP($A613,'Z-scores'!$C$2:$RO$15,8,FALSE)&gt;3,HLOOKUP($A613,'Z-scores'!$C$2:$RO$15,8,FALSE)&lt;-3),"",'Total-corrected counts'!J613),"")</f>
        <v>0</v>
      </c>
      <c r="K613" s="14">
        <f>IFERROR(IF(OR(HLOOKUP($A613,'Z-scores'!$C$2:$RO$15,9,FALSE)&gt;3,HLOOKUP($A613,'Z-scores'!$C$2:$RO$15,9,FALSE)&lt;-3),"",'Total-corrected counts'!K613),"")</f>
        <v>2.6132859457481836</v>
      </c>
      <c r="L613" s="14">
        <f>IFERROR(IF(OR(HLOOKUP($A613,'Z-scores'!$C$2:$RO$15,10,FALSE)&gt;3,HLOOKUP($A613,'Z-scores'!$C$2:$RO$15,10,FALSE)&lt;-3),"",'Total-corrected counts'!L613),"")</f>
        <v>0</v>
      </c>
      <c r="M613" s="14">
        <f>IFERROR(IF(OR(HLOOKUP($A613,'Z-scores'!$C$2:$RO$15,11,FALSE)&gt;3,HLOOKUP($A613,'Z-scores'!$C$2:$RO$15,11,FALSE)&lt;-3),"",'Total-corrected counts'!M613),"")</f>
        <v>4.0888172891550258E-2</v>
      </c>
      <c r="N613" s="14">
        <f>IFERROR(IF(OR(HLOOKUP($A613,'Z-scores'!$C$2:$RO$15,12,FALSE)&gt;3,HLOOKUP($A613,'Z-scores'!$C$2:$RO$15,12,FALSE)&lt;-3),"",'Total-corrected counts'!N613),"")</f>
        <v>5.9763167106352828E-2</v>
      </c>
      <c r="O613" s="14">
        <f>IFERROR(IF(OR(HLOOKUP($A613,'Z-scores'!$C$2:$RO$15,13,FALSE)&gt;3,HLOOKUP($A613,'Z-scores'!$C$2:$RO$15,13,FALSE)&lt;-3),"",'Total-corrected counts'!O613),"")</f>
        <v>0</v>
      </c>
      <c r="P613" s="14">
        <f>IFERROR(IF(OR(HLOOKUP($A613,'Z-scores'!$C$2:$RO$15,14,FALSE)&gt;3,HLOOKUP($A613,'Z-scores'!$C$2:$RO$15,14,FALSE)&lt;-3),"",'Total-corrected counts'!P613),"")</f>
        <v>2.2056183113713295</v>
      </c>
      <c r="Q613">
        <f t="shared" si="36"/>
        <v>1</v>
      </c>
      <c r="R613">
        <f>SUMIFS(Tabel132[Cluster],Tabel132[ID],'Total-corrected counts Z&lt;3'!A613)</f>
        <v>94</v>
      </c>
      <c r="S613">
        <f t="shared" si="37"/>
        <v>0.8873033079666437</v>
      </c>
      <c r="T613">
        <f t="shared" si="38"/>
        <v>0.37768649378427238</v>
      </c>
      <c r="U613">
        <f t="shared" si="39"/>
        <v>0.46125393027384654</v>
      </c>
    </row>
    <row r="614" spans="1:21" x14ac:dyDescent="0.25">
      <c r="A614">
        <v>622</v>
      </c>
      <c r="B614" t="s">
        <v>255</v>
      </c>
      <c r="C614">
        <v>27200</v>
      </c>
      <c r="D614">
        <v>886</v>
      </c>
      <c r="E614" s="14">
        <f>IFERROR(IF(OR(HLOOKUP($A614,'Z-scores'!$C$2:$RO$15,3,FALSE)&gt;3,HLOOKUP($A614,'Z-scores'!$C$2:$RO$15,3,FALSE)&lt;-3),"",'Total-corrected counts'!E614),"")</f>
        <v>5.984516950708497</v>
      </c>
      <c r="F614" s="14">
        <f>IFERROR(IF(OR(HLOOKUP($A614,'Z-scores'!$C$2:$RO$15,4,FALSE)&gt;3,HLOOKUP($A614,'Z-scores'!$C$2:$RO$15,4,FALSE)&lt;-3),"",'Total-corrected counts'!F614),"")</f>
        <v>0.46038652936917279</v>
      </c>
      <c r="G614" s="14">
        <f>IFERROR(IF(OR(HLOOKUP($A614,'Z-scores'!$C$2:$RO$15,5,FALSE)&gt;3,HLOOKUP($A614,'Z-scores'!$C$2:$RO$15,5,FALSE)&lt;-3),"",'Total-corrected counts'!G614),"")</f>
        <v>0.23214492986544522</v>
      </c>
      <c r="H614" s="14">
        <f>IFERROR(IF(OR(HLOOKUP($A614,'Z-scores'!$C$2:$RO$15,6,FALSE)&gt;3,HLOOKUP($A614,'Z-scores'!$C$2:$RO$15,6,FALSE)&lt;-3),"",'Total-corrected counts'!H614),"")</f>
        <v>5.1959467037783913</v>
      </c>
      <c r="I614" s="14">
        <f>IFERROR(IF(OR(HLOOKUP($A614,'Z-scores'!$C$2:$RO$15,7,FALSE)&gt;3,HLOOKUP($A614,'Z-scores'!$C$2:$RO$15,7,FALSE)&lt;-3),"",'Total-corrected counts'!I614),"")</f>
        <v>2.5765475003174458</v>
      </c>
      <c r="J614" s="14">
        <f>IFERROR(IF(OR(HLOOKUP($A614,'Z-scores'!$C$2:$RO$15,8,FALSE)&gt;3,HLOOKUP($A614,'Z-scores'!$C$2:$RO$15,8,FALSE)&lt;-3),"",'Total-corrected counts'!J614),"")</f>
        <v>2.6721238822701321</v>
      </c>
      <c r="K614" s="14">
        <f>IFERROR(IF(OR(HLOOKUP($A614,'Z-scores'!$C$2:$RO$15,9,FALSE)&gt;3,HLOOKUP($A614,'Z-scores'!$C$2:$RO$15,9,FALSE)&lt;-3),"",'Total-corrected counts'!K614),"")</f>
        <v>3.6303485840934226</v>
      </c>
      <c r="L614" s="14">
        <f>IFERROR(IF(OR(HLOOKUP($A614,'Z-scores'!$C$2:$RO$15,10,FALSE)&gt;3,HLOOKUP($A614,'Z-scores'!$C$2:$RO$15,10,FALSE)&lt;-3),"",'Total-corrected counts'!L614),"")</f>
        <v>1.9349182194721302</v>
      </c>
      <c r="M614" s="14">
        <f>IFERROR(IF(OR(HLOOKUP($A614,'Z-scores'!$C$2:$RO$15,11,FALSE)&gt;3,HLOOKUP($A614,'Z-scores'!$C$2:$RO$15,11,FALSE)&lt;-3),"",'Total-corrected counts'!M614),"")</f>
        <v>1.9217441259028618</v>
      </c>
      <c r="N614" s="14">
        <f>IFERROR(IF(OR(HLOOKUP($A614,'Z-scores'!$C$2:$RO$15,12,FALSE)&gt;3,HLOOKUP($A614,'Z-scores'!$C$2:$RO$15,12,FALSE)&lt;-3),"",'Total-corrected counts'!N614),"")</f>
        <v>3.9529066243201942</v>
      </c>
      <c r="O614" s="14">
        <f>IFERROR(IF(OR(HLOOKUP($A614,'Z-scores'!$C$2:$RO$15,13,FALSE)&gt;3,HLOOKUP($A614,'Z-scores'!$C$2:$RO$15,13,FALSE)&lt;-3),"",'Total-corrected counts'!O614),"")</f>
        <v>1.6976575140103642</v>
      </c>
      <c r="P614" s="14">
        <f>IFERROR(IF(OR(HLOOKUP($A614,'Z-scores'!$C$2:$RO$15,14,FALSE)&gt;3,HLOOKUP($A614,'Z-scores'!$C$2:$RO$15,14,FALSE)&lt;-3),"",'Total-corrected counts'!P614),"")</f>
        <v>8.6766472414277089</v>
      </c>
      <c r="Q614">
        <f t="shared" si="36"/>
        <v>1</v>
      </c>
      <c r="R614">
        <f>SUMIFS(Tabel132[Cluster],Tabel132[ID],'Total-corrected counts Z&lt;3'!A614)</f>
        <v>35</v>
      </c>
      <c r="S614">
        <f t="shared" si="37"/>
        <v>0.65871372194283773</v>
      </c>
      <c r="T614">
        <f t="shared" si="38"/>
        <v>2.9645735829146438</v>
      </c>
      <c r="U614">
        <f t="shared" si="39"/>
        <v>3.6367747450266519</v>
      </c>
    </row>
    <row r="615" spans="1:21" x14ac:dyDescent="0.25">
      <c r="A615">
        <v>623</v>
      </c>
      <c r="B615" t="s">
        <v>867</v>
      </c>
      <c r="C615">
        <v>47900</v>
      </c>
      <c r="D615">
        <v>567</v>
      </c>
      <c r="E615" s="14" t="str">
        <f>IFERROR(IF(OR(HLOOKUP($A615,'Z-scores'!$C$2:$RO$15,3,FALSE)&gt;3,HLOOKUP($A615,'Z-scores'!$C$2:$RO$15,3,FALSE)&lt;-3),"",'Total-corrected counts'!E615),"")</f>
        <v/>
      </c>
      <c r="F615" s="14" t="str">
        <f>IFERROR(IF(OR(HLOOKUP($A615,'Z-scores'!$C$2:$RO$15,4,FALSE)&gt;3,HLOOKUP($A615,'Z-scores'!$C$2:$RO$15,4,FALSE)&lt;-3),"",'Total-corrected counts'!F615),"")</f>
        <v/>
      </c>
      <c r="G615" s="14" t="str">
        <f>IFERROR(IF(OR(HLOOKUP($A615,'Z-scores'!$C$2:$RO$15,5,FALSE)&gt;3,HLOOKUP($A615,'Z-scores'!$C$2:$RO$15,5,FALSE)&lt;-3),"",'Total-corrected counts'!G615),"")</f>
        <v/>
      </c>
      <c r="H615" s="14" t="str">
        <f>IFERROR(IF(OR(HLOOKUP($A615,'Z-scores'!$C$2:$RO$15,6,FALSE)&gt;3,HLOOKUP($A615,'Z-scores'!$C$2:$RO$15,6,FALSE)&lt;-3),"",'Total-corrected counts'!H615),"")</f>
        <v/>
      </c>
      <c r="I615" s="14" t="str">
        <f>IFERROR(IF(OR(HLOOKUP($A615,'Z-scores'!$C$2:$RO$15,7,FALSE)&gt;3,HLOOKUP($A615,'Z-scores'!$C$2:$RO$15,7,FALSE)&lt;-3),"",'Total-corrected counts'!I615),"")</f>
        <v/>
      </c>
      <c r="J615" s="14" t="str">
        <f>IFERROR(IF(OR(HLOOKUP($A615,'Z-scores'!$C$2:$RO$15,8,FALSE)&gt;3,HLOOKUP($A615,'Z-scores'!$C$2:$RO$15,8,FALSE)&lt;-3),"",'Total-corrected counts'!J615),"")</f>
        <v/>
      </c>
      <c r="K615" s="14" t="str">
        <f>IFERROR(IF(OR(HLOOKUP($A615,'Z-scores'!$C$2:$RO$15,9,FALSE)&gt;3,HLOOKUP($A615,'Z-scores'!$C$2:$RO$15,9,FALSE)&lt;-3),"",'Total-corrected counts'!K615),"")</f>
        <v/>
      </c>
      <c r="L615" s="14" t="str">
        <f>IFERROR(IF(OR(HLOOKUP($A615,'Z-scores'!$C$2:$RO$15,10,FALSE)&gt;3,HLOOKUP($A615,'Z-scores'!$C$2:$RO$15,10,FALSE)&lt;-3),"",'Total-corrected counts'!L615),"")</f>
        <v/>
      </c>
      <c r="M615" s="14" t="str">
        <f>IFERROR(IF(OR(HLOOKUP($A615,'Z-scores'!$C$2:$RO$15,11,FALSE)&gt;3,HLOOKUP($A615,'Z-scores'!$C$2:$RO$15,11,FALSE)&lt;-3),"",'Total-corrected counts'!M615),"")</f>
        <v/>
      </c>
      <c r="N615" s="14" t="str">
        <f>IFERROR(IF(OR(HLOOKUP($A615,'Z-scores'!$C$2:$RO$15,12,FALSE)&gt;3,HLOOKUP($A615,'Z-scores'!$C$2:$RO$15,12,FALSE)&lt;-3),"",'Total-corrected counts'!N615),"")</f>
        <v/>
      </c>
      <c r="O615" s="14" t="str">
        <f>IFERROR(IF(OR(HLOOKUP($A615,'Z-scores'!$C$2:$RO$15,13,FALSE)&gt;3,HLOOKUP($A615,'Z-scores'!$C$2:$RO$15,13,FALSE)&lt;-3),"",'Total-corrected counts'!O615),"")</f>
        <v/>
      </c>
      <c r="P615" s="14" t="str">
        <f>IFERROR(IF(OR(HLOOKUP($A615,'Z-scores'!$C$2:$RO$15,14,FALSE)&gt;3,HLOOKUP($A615,'Z-scores'!$C$2:$RO$15,14,FALSE)&lt;-3),"",'Total-corrected counts'!P615),"")</f>
        <v/>
      </c>
      <c r="Q615">
        <f t="shared" si="36"/>
        <v>1</v>
      </c>
      <c r="R615">
        <f>SUMIFS(Tabel132[Cluster],Tabel132[ID],'Total-corrected counts Z&lt;3'!A615)</f>
        <v>0</v>
      </c>
      <c r="S615" t="str">
        <f t="shared" si="37"/>
        <v/>
      </c>
      <c r="T615" t="str">
        <f t="shared" si="38"/>
        <v/>
      </c>
      <c r="U615" t="str">
        <f t="shared" si="39"/>
        <v/>
      </c>
    </row>
    <row r="616" spans="1:21" x14ac:dyDescent="0.25">
      <c r="A616">
        <v>624</v>
      </c>
      <c r="B616" t="s">
        <v>868</v>
      </c>
      <c r="C616">
        <v>119100</v>
      </c>
      <c r="D616">
        <v>1024</v>
      </c>
      <c r="E616" s="14" t="str">
        <f>IFERROR(IF(OR(HLOOKUP($A616,'Z-scores'!$C$2:$RO$15,3,FALSE)&gt;3,HLOOKUP($A616,'Z-scores'!$C$2:$RO$15,3,FALSE)&lt;-3),"",'Total-corrected counts'!E616),"")</f>
        <v/>
      </c>
      <c r="F616" s="14" t="str">
        <f>IFERROR(IF(OR(HLOOKUP($A616,'Z-scores'!$C$2:$RO$15,4,FALSE)&gt;3,HLOOKUP($A616,'Z-scores'!$C$2:$RO$15,4,FALSE)&lt;-3),"",'Total-corrected counts'!F616),"")</f>
        <v/>
      </c>
      <c r="G616" s="14" t="str">
        <f>IFERROR(IF(OR(HLOOKUP($A616,'Z-scores'!$C$2:$RO$15,5,FALSE)&gt;3,HLOOKUP($A616,'Z-scores'!$C$2:$RO$15,5,FALSE)&lt;-3),"",'Total-corrected counts'!G616),"")</f>
        <v/>
      </c>
      <c r="H616" s="14" t="str">
        <f>IFERROR(IF(OR(HLOOKUP($A616,'Z-scores'!$C$2:$RO$15,6,FALSE)&gt;3,HLOOKUP($A616,'Z-scores'!$C$2:$RO$15,6,FALSE)&lt;-3),"",'Total-corrected counts'!H616),"")</f>
        <v/>
      </c>
      <c r="I616" s="14" t="str">
        <f>IFERROR(IF(OR(HLOOKUP($A616,'Z-scores'!$C$2:$RO$15,7,FALSE)&gt;3,HLOOKUP($A616,'Z-scores'!$C$2:$RO$15,7,FALSE)&lt;-3),"",'Total-corrected counts'!I616),"")</f>
        <v/>
      </c>
      <c r="J616" s="14" t="str">
        <f>IFERROR(IF(OR(HLOOKUP($A616,'Z-scores'!$C$2:$RO$15,8,FALSE)&gt;3,HLOOKUP($A616,'Z-scores'!$C$2:$RO$15,8,FALSE)&lt;-3),"",'Total-corrected counts'!J616),"")</f>
        <v/>
      </c>
      <c r="K616" s="14" t="str">
        <f>IFERROR(IF(OR(HLOOKUP($A616,'Z-scores'!$C$2:$RO$15,9,FALSE)&gt;3,HLOOKUP($A616,'Z-scores'!$C$2:$RO$15,9,FALSE)&lt;-3),"",'Total-corrected counts'!K616),"")</f>
        <v/>
      </c>
      <c r="L616" s="14" t="str">
        <f>IFERROR(IF(OR(HLOOKUP($A616,'Z-scores'!$C$2:$RO$15,10,FALSE)&gt;3,HLOOKUP($A616,'Z-scores'!$C$2:$RO$15,10,FALSE)&lt;-3),"",'Total-corrected counts'!L616),"")</f>
        <v/>
      </c>
      <c r="M616" s="14" t="str">
        <f>IFERROR(IF(OR(HLOOKUP($A616,'Z-scores'!$C$2:$RO$15,11,FALSE)&gt;3,HLOOKUP($A616,'Z-scores'!$C$2:$RO$15,11,FALSE)&lt;-3),"",'Total-corrected counts'!M616),"")</f>
        <v/>
      </c>
      <c r="N616" s="14" t="str">
        <f>IFERROR(IF(OR(HLOOKUP($A616,'Z-scores'!$C$2:$RO$15,12,FALSE)&gt;3,HLOOKUP($A616,'Z-scores'!$C$2:$RO$15,12,FALSE)&lt;-3),"",'Total-corrected counts'!N616),"")</f>
        <v/>
      </c>
      <c r="O616" s="14" t="str">
        <f>IFERROR(IF(OR(HLOOKUP($A616,'Z-scores'!$C$2:$RO$15,13,FALSE)&gt;3,HLOOKUP($A616,'Z-scores'!$C$2:$RO$15,13,FALSE)&lt;-3),"",'Total-corrected counts'!O616),"")</f>
        <v/>
      </c>
      <c r="P616" s="14" t="str">
        <f>IFERROR(IF(OR(HLOOKUP($A616,'Z-scores'!$C$2:$RO$15,14,FALSE)&gt;3,HLOOKUP($A616,'Z-scores'!$C$2:$RO$15,14,FALSE)&lt;-3),"",'Total-corrected counts'!P616),"")</f>
        <v/>
      </c>
      <c r="Q616">
        <f t="shared" si="36"/>
        <v>1</v>
      </c>
      <c r="R616">
        <f>SUMIFS(Tabel132[Cluster],Tabel132[ID],'Total-corrected counts Z&lt;3'!A616)</f>
        <v>0</v>
      </c>
      <c r="S616" t="str">
        <f t="shared" si="37"/>
        <v/>
      </c>
      <c r="T616" t="str">
        <f t="shared" si="38"/>
        <v/>
      </c>
      <c r="U616" t="str">
        <f t="shared" si="39"/>
        <v/>
      </c>
    </row>
    <row r="617" spans="1:21" x14ac:dyDescent="0.25">
      <c r="A617">
        <v>625</v>
      </c>
      <c r="B617" t="s">
        <v>256</v>
      </c>
      <c r="C617">
        <v>6700</v>
      </c>
      <c r="D617">
        <v>369</v>
      </c>
      <c r="E617" s="14">
        <f>IFERROR(IF(OR(HLOOKUP($A617,'Z-scores'!$C$2:$RO$15,3,FALSE)&gt;3,HLOOKUP($A617,'Z-scores'!$C$2:$RO$15,3,FALSE)&lt;-3),"",'Total-corrected counts'!E617),"")</f>
        <v>33.920009668190488</v>
      </c>
      <c r="F617" s="14">
        <f>IFERROR(IF(OR(HLOOKUP($A617,'Z-scores'!$C$2:$RO$15,4,FALSE)&gt;3,HLOOKUP($A617,'Z-scores'!$C$2:$RO$15,4,FALSE)&lt;-3),"",'Total-corrected counts'!F617),"")</f>
        <v>7.2685267212526981</v>
      </c>
      <c r="G617" s="14">
        <f>IFERROR(IF(OR(HLOOKUP($A617,'Z-scores'!$C$2:$RO$15,5,FALSE)&gt;3,HLOOKUP($A617,'Z-scores'!$C$2:$RO$15,5,FALSE)&lt;-3),"",'Total-corrected counts'!G617),"")</f>
        <v>20.303752712077785</v>
      </c>
      <c r="H617" s="14">
        <f>IFERROR(IF(OR(HLOOKUP($A617,'Z-scores'!$C$2:$RO$15,6,FALSE)&gt;3,HLOOKUP($A617,'Z-scores'!$C$2:$RO$15,6,FALSE)&lt;-3),"",'Total-corrected counts'!H617),"")</f>
        <v>21.554404461342081</v>
      </c>
      <c r="I617" s="14">
        <f>IFERROR(IF(OR(HLOOKUP($A617,'Z-scores'!$C$2:$RO$15,7,FALSE)&gt;3,HLOOKUP($A617,'Z-scores'!$C$2:$RO$15,7,FALSE)&lt;-3),"",'Total-corrected counts'!I617),"")</f>
        <v>22.375280923809395</v>
      </c>
      <c r="J617" s="14">
        <f>IFERROR(IF(OR(HLOOKUP($A617,'Z-scores'!$C$2:$RO$15,8,FALSE)&gt;3,HLOOKUP($A617,'Z-scores'!$C$2:$RO$15,8,FALSE)&lt;-3),"",'Total-corrected counts'!J617),"")</f>
        <v>20.616630603856549</v>
      </c>
      <c r="K617" s="14">
        <f>IFERROR(IF(OR(HLOOKUP($A617,'Z-scores'!$C$2:$RO$15,9,FALSE)&gt;3,HLOOKUP($A617,'Z-scores'!$C$2:$RO$15,9,FALSE)&lt;-3),"",'Total-corrected counts'!K617),"")</f>
        <v>14.18237345692528</v>
      </c>
      <c r="L617" s="14">
        <f>IFERROR(IF(OR(HLOOKUP($A617,'Z-scores'!$C$2:$RO$15,10,FALSE)&gt;3,HLOOKUP($A617,'Z-scores'!$C$2:$RO$15,10,FALSE)&lt;-3),"",'Total-corrected counts'!L617),"")</f>
        <v>19.671668564633322</v>
      </c>
      <c r="M617" s="14">
        <f>IFERROR(IF(OR(HLOOKUP($A617,'Z-scores'!$C$2:$RO$15,11,FALSE)&gt;3,HLOOKUP($A617,'Z-scores'!$C$2:$RO$15,11,FALSE)&lt;-3),"",'Total-corrected counts'!M617),"")</f>
        <v>24.860009118062553</v>
      </c>
      <c r="N617" s="14">
        <f>IFERROR(IF(OR(HLOOKUP($A617,'Z-scores'!$C$2:$RO$15,12,FALSE)&gt;3,HLOOKUP($A617,'Z-scores'!$C$2:$RO$15,12,FALSE)&lt;-3),"",'Total-corrected counts'!N617),"")</f>
        <v>64.902799477499173</v>
      </c>
      <c r="O617" s="14">
        <f>IFERROR(IF(OR(HLOOKUP($A617,'Z-scores'!$C$2:$RO$15,13,FALSE)&gt;3,HLOOKUP($A617,'Z-scores'!$C$2:$RO$15,13,FALSE)&lt;-3),"",'Total-corrected counts'!O617),"")</f>
        <v>15.879194316130091</v>
      </c>
      <c r="P617" s="14">
        <f>IFERROR(IF(OR(HLOOKUP($A617,'Z-scores'!$C$2:$RO$15,14,FALSE)&gt;3,HLOOKUP($A617,'Z-scores'!$C$2:$RO$15,14,FALSE)&lt;-3),"",'Total-corrected counts'!P617),"")</f>
        <v>28.910005304420899</v>
      </c>
      <c r="Q617">
        <f t="shared" si="36"/>
        <v>1</v>
      </c>
      <c r="R617">
        <f>SUMIFS(Tabel132[Cluster],Tabel132[ID],'Total-corrected counts Z&lt;3'!A617)</f>
        <v>9</v>
      </c>
      <c r="S617">
        <f t="shared" si="37"/>
        <v>0.21508912240663924</v>
      </c>
      <c r="T617">
        <f t="shared" si="38"/>
        <v>20.031568363922041</v>
      </c>
      <c r="U617">
        <f t="shared" si="39"/>
        <v>30.844735356149208</v>
      </c>
    </row>
    <row r="618" spans="1:21" x14ac:dyDescent="0.25">
      <c r="A618">
        <v>626</v>
      </c>
      <c r="B618" t="s">
        <v>869</v>
      </c>
      <c r="C618">
        <v>67500</v>
      </c>
      <c r="D618">
        <v>362</v>
      </c>
      <c r="E618" s="14" t="str">
        <f>IFERROR(IF(OR(HLOOKUP($A618,'Z-scores'!$C$2:$RO$15,3,FALSE)&gt;3,HLOOKUP($A618,'Z-scores'!$C$2:$RO$15,3,FALSE)&lt;-3),"",'Total-corrected counts'!E618),"")</f>
        <v/>
      </c>
      <c r="F618" s="14" t="str">
        <f>IFERROR(IF(OR(HLOOKUP($A618,'Z-scores'!$C$2:$RO$15,4,FALSE)&gt;3,HLOOKUP($A618,'Z-scores'!$C$2:$RO$15,4,FALSE)&lt;-3),"",'Total-corrected counts'!F618),"")</f>
        <v/>
      </c>
      <c r="G618" s="14" t="str">
        <f>IFERROR(IF(OR(HLOOKUP($A618,'Z-scores'!$C$2:$RO$15,5,FALSE)&gt;3,HLOOKUP($A618,'Z-scores'!$C$2:$RO$15,5,FALSE)&lt;-3),"",'Total-corrected counts'!G618),"")</f>
        <v/>
      </c>
      <c r="H618" s="14" t="str">
        <f>IFERROR(IF(OR(HLOOKUP($A618,'Z-scores'!$C$2:$RO$15,6,FALSE)&gt;3,HLOOKUP($A618,'Z-scores'!$C$2:$RO$15,6,FALSE)&lt;-3),"",'Total-corrected counts'!H618),"")</f>
        <v/>
      </c>
      <c r="I618" s="14" t="str">
        <f>IFERROR(IF(OR(HLOOKUP($A618,'Z-scores'!$C$2:$RO$15,7,FALSE)&gt;3,HLOOKUP($A618,'Z-scores'!$C$2:$RO$15,7,FALSE)&lt;-3),"",'Total-corrected counts'!I618),"")</f>
        <v/>
      </c>
      <c r="J618" s="14" t="str">
        <f>IFERROR(IF(OR(HLOOKUP($A618,'Z-scores'!$C$2:$RO$15,8,FALSE)&gt;3,HLOOKUP($A618,'Z-scores'!$C$2:$RO$15,8,FALSE)&lt;-3),"",'Total-corrected counts'!J618),"")</f>
        <v/>
      </c>
      <c r="K618" s="14" t="str">
        <f>IFERROR(IF(OR(HLOOKUP($A618,'Z-scores'!$C$2:$RO$15,9,FALSE)&gt;3,HLOOKUP($A618,'Z-scores'!$C$2:$RO$15,9,FALSE)&lt;-3),"",'Total-corrected counts'!K618),"")</f>
        <v/>
      </c>
      <c r="L618" s="14" t="str">
        <f>IFERROR(IF(OR(HLOOKUP($A618,'Z-scores'!$C$2:$RO$15,10,FALSE)&gt;3,HLOOKUP($A618,'Z-scores'!$C$2:$RO$15,10,FALSE)&lt;-3),"",'Total-corrected counts'!L618),"")</f>
        <v/>
      </c>
      <c r="M618" s="14" t="str">
        <f>IFERROR(IF(OR(HLOOKUP($A618,'Z-scores'!$C$2:$RO$15,11,FALSE)&gt;3,HLOOKUP($A618,'Z-scores'!$C$2:$RO$15,11,FALSE)&lt;-3),"",'Total-corrected counts'!M618),"")</f>
        <v/>
      </c>
      <c r="N618" s="14" t="str">
        <f>IFERROR(IF(OR(HLOOKUP($A618,'Z-scores'!$C$2:$RO$15,12,FALSE)&gt;3,HLOOKUP($A618,'Z-scores'!$C$2:$RO$15,12,FALSE)&lt;-3),"",'Total-corrected counts'!N618),"")</f>
        <v/>
      </c>
      <c r="O618" s="14" t="str">
        <f>IFERROR(IF(OR(HLOOKUP($A618,'Z-scores'!$C$2:$RO$15,13,FALSE)&gt;3,HLOOKUP($A618,'Z-scores'!$C$2:$RO$15,13,FALSE)&lt;-3),"",'Total-corrected counts'!O618),"")</f>
        <v/>
      </c>
      <c r="P618" s="14" t="str">
        <f>IFERROR(IF(OR(HLOOKUP($A618,'Z-scores'!$C$2:$RO$15,14,FALSE)&gt;3,HLOOKUP($A618,'Z-scores'!$C$2:$RO$15,14,FALSE)&lt;-3),"",'Total-corrected counts'!P618),"")</f>
        <v/>
      </c>
      <c r="Q618">
        <f t="shared" si="36"/>
        <v>1</v>
      </c>
      <c r="R618">
        <f>SUMIFS(Tabel132[Cluster],Tabel132[ID],'Total-corrected counts Z&lt;3'!A618)</f>
        <v>80</v>
      </c>
      <c r="S618" t="str">
        <f t="shared" si="37"/>
        <v/>
      </c>
      <c r="T618" t="str">
        <f t="shared" si="38"/>
        <v/>
      </c>
      <c r="U618" t="str">
        <f t="shared" si="39"/>
        <v/>
      </c>
    </row>
    <row r="619" spans="1:21" x14ac:dyDescent="0.25">
      <c r="A619">
        <v>627</v>
      </c>
      <c r="B619" t="s">
        <v>870</v>
      </c>
      <c r="C619">
        <v>104100</v>
      </c>
      <c r="D619">
        <v>285</v>
      </c>
      <c r="E619" s="14" t="str">
        <f>IFERROR(IF(OR(HLOOKUP($A619,'Z-scores'!$C$2:$RO$15,3,FALSE)&gt;3,HLOOKUP($A619,'Z-scores'!$C$2:$RO$15,3,FALSE)&lt;-3),"",'Total-corrected counts'!E619),"")</f>
        <v/>
      </c>
      <c r="F619" s="14" t="str">
        <f>IFERROR(IF(OR(HLOOKUP($A619,'Z-scores'!$C$2:$RO$15,4,FALSE)&gt;3,HLOOKUP($A619,'Z-scores'!$C$2:$RO$15,4,FALSE)&lt;-3),"",'Total-corrected counts'!F619),"")</f>
        <v/>
      </c>
      <c r="G619" s="14" t="str">
        <f>IFERROR(IF(OR(HLOOKUP($A619,'Z-scores'!$C$2:$RO$15,5,FALSE)&gt;3,HLOOKUP($A619,'Z-scores'!$C$2:$RO$15,5,FALSE)&lt;-3),"",'Total-corrected counts'!G619),"")</f>
        <v/>
      </c>
      <c r="H619" s="14" t="str">
        <f>IFERROR(IF(OR(HLOOKUP($A619,'Z-scores'!$C$2:$RO$15,6,FALSE)&gt;3,HLOOKUP($A619,'Z-scores'!$C$2:$RO$15,6,FALSE)&lt;-3),"",'Total-corrected counts'!H619),"")</f>
        <v/>
      </c>
      <c r="I619" s="14" t="str">
        <f>IFERROR(IF(OR(HLOOKUP($A619,'Z-scores'!$C$2:$RO$15,7,FALSE)&gt;3,HLOOKUP($A619,'Z-scores'!$C$2:$RO$15,7,FALSE)&lt;-3),"",'Total-corrected counts'!I619),"")</f>
        <v/>
      </c>
      <c r="J619" s="14" t="str">
        <f>IFERROR(IF(OR(HLOOKUP($A619,'Z-scores'!$C$2:$RO$15,8,FALSE)&gt;3,HLOOKUP($A619,'Z-scores'!$C$2:$RO$15,8,FALSE)&lt;-3),"",'Total-corrected counts'!J619),"")</f>
        <v/>
      </c>
      <c r="K619" s="14" t="str">
        <f>IFERROR(IF(OR(HLOOKUP($A619,'Z-scores'!$C$2:$RO$15,9,FALSE)&gt;3,HLOOKUP($A619,'Z-scores'!$C$2:$RO$15,9,FALSE)&lt;-3),"",'Total-corrected counts'!K619),"")</f>
        <v/>
      </c>
      <c r="L619" s="14" t="str">
        <f>IFERROR(IF(OR(HLOOKUP($A619,'Z-scores'!$C$2:$RO$15,10,FALSE)&gt;3,HLOOKUP($A619,'Z-scores'!$C$2:$RO$15,10,FALSE)&lt;-3),"",'Total-corrected counts'!L619),"")</f>
        <v/>
      </c>
      <c r="M619" s="14" t="str">
        <f>IFERROR(IF(OR(HLOOKUP($A619,'Z-scores'!$C$2:$RO$15,11,FALSE)&gt;3,HLOOKUP($A619,'Z-scores'!$C$2:$RO$15,11,FALSE)&lt;-3),"",'Total-corrected counts'!M619),"")</f>
        <v/>
      </c>
      <c r="N619" s="14" t="str">
        <f>IFERROR(IF(OR(HLOOKUP($A619,'Z-scores'!$C$2:$RO$15,12,FALSE)&gt;3,HLOOKUP($A619,'Z-scores'!$C$2:$RO$15,12,FALSE)&lt;-3),"",'Total-corrected counts'!N619),"")</f>
        <v/>
      </c>
      <c r="O619" s="14" t="str">
        <f>IFERROR(IF(OR(HLOOKUP($A619,'Z-scores'!$C$2:$RO$15,13,FALSE)&gt;3,HLOOKUP($A619,'Z-scores'!$C$2:$RO$15,13,FALSE)&lt;-3),"",'Total-corrected counts'!O619),"")</f>
        <v/>
      </c>
      <c r="P619" s="14" t="str">
        <f>IFERROR(IF(OR(HLOOKUP($A619,'Z-scores'!$C$2:$RO$15,14,FALSE)&gt;3,HLOOKUP($A619,'Z-scores'!$C$2:$RO$15,14,FALSE)&lt;-3),"",'Total-corrected counts'!P619),"")</f>
        <v/>
      </c>
      <c r="Q619">
        <f t="shared" si="36"/>
        <v>1</v>
      </c>
      <c r="R619">
        <f>SUMIFS(Tabel132[Cluster],Tabel132[ID],'Total-corrected counts Z&lt;3'!A619)</f>
        <v>0</v>
      </c>
      <c r="S619" t="str">
        <f t="shared" si="37"/>
        <v/>
      </c>
      <c r="T619" t="str">
        <f t="shared" si="38"/>
        <v/>
      </c>
      <c r="U619" t="str">
        <f t="shared" si="39"/>
        <v/>
      </c>
    </row>
    <row r="620" spans="1:21" x14ac:dyDescent="0.25">
      <c r="A620">
        <v>628</v>
      </c>
      <c r="B620" t="s">
        <v>257</v>
      </c>
      <c r="C620">
        <v>82200</v>
      </c>
      <c r="D620">
        <v>1100</v>
      </c>
      <c r="E620" s="14">
        <f>IFERROR(IF(OR(HLOOKUP($A620,'Z-scores'!$C$2:$RO$15,3,FALSE)&gt;3,HLOOKUP($A620,'Z-scores'!$C$2:$RO$15,3,FALSE)&lt;-3),"",'Total-corrected counts'!E620),"")</f>
        <v>12.631397913437157</v>
      </c>
      <c r="F620" s="14">
        <f>IFERROR(IF(OR(HLOOKUP($A620,'Z-scores'!$C$2:$RO$15,4,FALSE)&gt;3,HLOOKUP($A620,'Z-scores'!$C$2:$RO$15,4,FALSE)&lt;-3),"",'Total-corrected counts'!F620),"")</f>
        <v>4.1295276573719741</v>
      </c>
      <c r="G620" s="14">
        <f>IFERROR(IF(OR(HLOOKUP($A620,'Z-scores'!$C$2:$RO$15,5,FALSE)&gt;3,HLOOKUP($A620,'Z-scores'!$C$2:$RO$15,5,FALSE)&lt;-3),"",'Total-corrected counts'!G620),"")</f>
        <v>3.0357413905481301</v>
      </c>
      <c r="H620" s="14">
        <f>IFERROR(IF(OR(HLOOKUP($A620,'Z-scores'!$C$2:$RO$15,6,FALSE)&gt;3,HLOOKUP($A620,'Z-scores'!$C$2:$RO$15,6,FALSE)&lt;-3),"",'Total-corrected counts'!H620),"")</f>
        <v>10.346114141444199</v>
      </c>
      <c r="I620" s="14">
        <f>IFERROR(IF(OR(HLOOKUP($A620,'Z-scores'!$C$2:$RO$15,7,FALSE)&gt;3,HLOOKUP($A620,'Z-scores'!$C$2:$RO$15,7,FALSE)&lt;-3),"",'Total-corrected counts'!I620),"")</f>
        <v>6.31192497685422</v>
      </c>
      <c r="J620" s="14">
        <f>IFERROR(IF(OR(HLOOKUP($A620,'Z-scores'!$C$2:$RO$15,8,FALSE)&gt;3,HLOOKUP($A620,'Z-scores'!$C$2:$RO$15,8,FALSE)&lt;-3),"",'Total-corrected counts'!J620),"")</f>
        <v>2.2376321940961268</v>
      </c>
      <c r="K620" s="14">
        <f>IFERROR(IF(OR(HLOOKUP($A620,'Z-scores'!$C$2:$RO$15,9,FALSE)&gt;3,HLOOKUP($A620,'Z-scores'!$C$2:$RO$15,9,FALSE)&lt;-3),"",'Total-corrected counts'!K620),"")</f>
        <v>6.3848932296117784</v>
      </c>
      <c r="L620" s="14">
        <f>IFERROR(IF(OR(HLOOKUP($A620,'Z-scores'!$C$2:$RO$15,10,FALSE)&gt;3,HLOOKUP($A620,'Z-scores'!$C$2:$RO$15,10,FALSE)&lt;-3),"",'Total-corrected counts'!L620),"")</f>
        <v>4.4140321881707969</v>
      </c>
      <c r="M620" s="14">
        <f>IFERROR(IF(OR(HLOOKUP($A620,'Z-scores'!$C$2:$RO$15,11,FALSE)&gt;3,HLOOKUP($A620,'Z-scores'!$C$2:$RO$15,11,FALSE)&lt;-3),"",'Total-corrected counts'!M620),"")</f>
        <v>0.77687528493945479</v>
      </c>
      <c r="N620" s="14">
        <f>IFERROR(IF(OR(HLOOKUP($A620,'Z-scores'!$C$2:$RO$15,12,FALSE)&gt;3,HLOOKUP($A620,'Z-scores'!$C$2:$RO$15,12,FALSE)&lt;-3),"",'Total-corrected counts'!N620),"")</f>
        <v>5.6433504938998889</v>
      </c>
      <c r="O620" s="14">
        <f>IFERROR(IF(OR(HLOOKUP($A620,'Z-scores'!$C$2:$RO$15,13,FALSE)&gt;3,HLOOKUP($A620,'Z-scores'!$C$2:$RO$15,13,FALSE)&lt;-3),"",'Total-corrected counts'!O620),"")</f>
        <v>3.0764180364386711</v>
      </c>
      <c r="P620" s="14">
        <f>IFERROR(IF(OR(HLOOKUP($A620,'Z-scores'!$C$2:$RO$15,14,FALSE)&gt;3,HLOOKUP($A620,'Z-scores'!$C$2:$RO$15,14,FALSE)&lt;-3),"",'Total-corrected counts'!P620),"")</f>
        <v>3.4907099721290051</v>
      </c>
      <c r="Q620">
        <f t="shared" si="36"/>
        <v>1</v>
      </c>
      <c r="R620">
        <f>SUMIFS(Tabel132[Cluster],Tabel132[ID],'Total-corrected counts Z&lt;3'!A620)</f>
        <v>91</v>
      </c>
      <c r="S620">
        <f t="shared" si="37"/>
        <v>0.14324417927284963</v>
      </c>
      <c r="T620">
        <f t="shared" si="38"/>
        <v>6.4396045004805123</v>
      </c>
      <c r="U620">
        <f t="shared" si="39"/>
        <v>3.4802771951155633</v>
      </c>
    </row>
    <row r="621" spans="1:21" x14ac:dyDescent="0.25">
      <c r="A621">
        <v>629</v>
      </c>
      <c r="B621" t="s">
        <v>258</v>
      </c>
      <c r="C621">
        <v>63800</v>
      </c>
      <c r="D621">
        <v>637</v>
      </c>
      <c r="E621" s="14">
        <f>IFERROR(IF(OR(HLOOKUP($A621,'Z-scores'!$C$2:$RO$15,3,FALSE)&gt;3,HLOOKUP($A621,'Z-scores'!$C$2:$RO$15,3,FALSE)&lt;-3),"",'Total-corrected counts'!E621),"")</f>
        <v>54.104681402910217</v>
      </c>
      <c r="F621" s="14">
        <f>IFERROR(IF(OR(HLOOKUP($A621,'Z-scores'!$C$2:$RO$15,4,FALSE)&gt;3,HLOOKUP($A621,'Z-scores'!$C$2:$RO$15,4,FALSE)&lt;-3),"",'Total-corrected counts'!F621),"")</f>
        <v>19.587354158615714</v>
      </c>
      <c r="G621" s="14">
        <f>IFERROR(IF(OR(HLOOKUP($A621,'Z-scores'!$C$2:$RO$15,5,FALSE)&gt;3,HLOOKUP($A621,'Z-scores'!$C$2:$RO$15,5,FALSE)&lt;-3),"",'Total-corrected counts'!G621),"")</f>
        <v>10.696524076107822</v>
      </c>
      <c r="H621" s="14">
        <f>IFERROR(IF(OR(HLOOKUP($A621,'Z-scores'!$C$2:$RO$15,6,FALSE)&gt;3,HLOOKUP($A621,'Z-scores'!$C$2:$RO$15,6,FALSE)&lt;-3),"",'Total-corrected counts'!H621),"")</f>
        <v>50.296153702360002</v>
      </c>
      <c r="I621" s="14">
        <f>IFERROR(IF(OR(HLOOKUP($A621,'Z-scores'!$C$2:$RO$15,7,FALSE)&gt;3,HLOOKUP($A621,'Z-scores'!$C$2:$RO$15,7,FALSE)&lt;-3),"",'Total-corrected counts'!I621),"")</f>
        <v>35.640185757979594</v>
      </c>
      <c r="J621" s="14">
        <f>IFERROR(IF(OR(HLOOKUP($A621,'Z-scores'!$C$2:$RO$15,8,FALSE)&gt;3,HLOOKUP($A621,'Z-scores'!$C$2:$RO$15,8,FALSE)&lt;-3),"",'Total-corrected counts'!J621),"")</f>
        <v>33.890351677572404</v>
      </c>
      <c r="K621" s="14">
        <f>IFERROR(IF(OR(HLOOKUP($A621,'Z-scores'!$C$2:$RO$15,9,FALSE)&gt;3,HLOOKUP($A621,'Z-scores'!$C$2:$RO$15,9,FALSE)&lt;-3),"",'Total-corrected counts'!K621),"")</f>
        <v>47.010895283513271</v>
      </c>
      <c r="L621" s="14">
        <f>IFERROR(IF(OR(HLOOKUP($A621,'Z-scores'!$C$2:$RO$15,10,FALSE)&gt;3,HLOOKUP($A621,'Z-scores'!$C$2:$RO$15,10,FALSE)&lt;-3),"",'Total-corrected counts'!L621),"")</f>
        <v>19.953844138306341</v>
      </c>
      <c r="M621" s="14">
        <f>IFERROR(IF(OR(HLOOKUP($A621,'Z-scores'!$C$2:$RO$15,11,FALSE)&gt;3,HLOOKUP($A621,'Z-scores'!$C$2:$RO$15,11,FALSE)&lt;-3),"",'Total-corrected counts'!M621),"")</f>
        <v>18.54278640631804</v>
      </c>
      <c r="N621" s="14">
        <f>IFERROR(IF(OR(HLOOKUP($A621,'Z-scores'!$C$2:$RO$15,12,FALSE)&gt;3,HLOOKUP($A621,'Z-scores'!$C$2:$RO$15,12,FALSE)&lt;-3),"",'Total-corrected counts'!N621),"")</f>
        <v>32.161121498518725</v>
      </c>
      <c r="O621" s="14">
        <f>IFERROR(IF(OR(HLOOKUP($A621,'Z-scores'!$C$2:$RO$15,13,FALSE)&gt;3,HLOOKUP($A621,'Z-scores'!$C$2:$RO$15,13,FALSE)&lt;-3),"",'Total-corrected counts'!O621),"")</f>
        <v>36.007222078927008</v>
      </c>
      <c r="P621" s="14">
        <f>IFERROR(IF(OR(HLOOKUP($A621,'Z-scores'!$C$2:$RO$15,14,FALSE)&gt;3,HLOOKUP($A621,'Z-scores'!$C$2:$RO$15,14,FALSE)&lt;-3),"",'Total-corrected counts'!P621),"")</f>
        <v>30.6143467268442</v>
      </c>
      <c r="Q621">
        <f t="shared" si="36"/>
        <v>1</v>
      </c>
      <c r="R621">
        <f>SUMIFS(Tabel132[Cluster],Tabel132[ID],'Total-corrected counts Z&lt;3'!A621)</f>
        <v>76</v>
      </c>
      <c r="S621">
        <f t="shared" si="37"/>
        <v>0.30932965861239642</v>
      </c>
      <c r="T621">
        <f t="shared" si="38"/>
        <v>35.88944943700843</v>
      </c>
      <c r="U621">
        <f t="shared" si="39"/>
        <v>27.45586416978286</v>
      </c>
    </row>
    <row r="622" spans="1:21" x14ac:dyDescent="0.25">
      <c r="A622">
        <v>630</v>
      </c>
      <c r="B622" t="s">
        <v>259</v>
      </c>
      <c r="C622">
        <v>21700</v>
      </c>
      <c r="D622">
        <v>723</v>
      </c>
      <c r="E622" s="14">
        <f>IFERROR(IF(OR(HLOOKUP($A622,'Z-scores'!$C$2:$RO$15,3,FALSE)&gt;3,HLOOKUP($A622,'Z-scores'!$C$2:$RO$15,3,FALSE)&lt;-3),"",'Total-corrected counts'!E622),"")</f>
        <v>11.945793058889972</v>
      </c>
      <c r="F622" s="14">
        <f>IFERROR(IF(OR(HLOOKUP($A622,'Z-scores'!$C$2:$RO$15,4,FALSE)&gt;3,HLOOKUP($A622,'Z-scores'!$C$2:$RO$15,4,FALSE)&lt;-3),"",'Total-corrected counts'!F622),"")</f>
        <v>9.6123126889503041</v>
      </c>
      <c r="G622" s="14">
        <f>IFERROR(IF(OR(HLOOKUP($A622,'Z-scores'!$C$2:$RO$15,5,FALSE)&gt;3,HLOOKUP($A622,'Z-scores'!$C$2:$RO$15,5,FALSE)&lt;-3),"",'Total-corrected counts'!G622),"")</f>
        <v>15.642996812471541</v>
      </c>
      <c r="H622" s="14">
        <f>IFERROR(IF(OR(HLOOKUP($A622,'Z-scores'!$C$2:$RO$15,6,FALSE)&gt;3,HLOOKUP($A622,'Z-scores'!$C$2:$RO$15,6,FALSE)&lt;-3),"",'Total-corrected counts'!H622),"")</f>
        <v>5.4248430343413165</v>
      </c>
      <c r="I622" s="14">
        <f>IFERROR(IF(OR(HLOOKUP($A622,'Z-scores'!$C$2:$RO$15,7,FALSE)&gt;3,HLOOKUP($A622,'Z-scores'!$C$2:$RO$15,7,FALSE)&lt;-3),"",'Total-corrected counts'!I622),"")</f>
        <v>10.639045419971078</v>
      </c>
      <c r="J622" s="14">
        <f>IFERROR(IF(OR(HLOOKUP($A622,'Z-scores'!$C$2:$RO$15,8,FALSE)&gt;3,HLOOKUP($A622,'Z-scores'!$C$2:$RO$15,8,FALSE)&lt;-3),"",'Total-corrected counts'!J622),"")</f>
        <v>19.856270149552039</v>
      </c>
      <c r="K622" s="14">
        <f>IFERROR(IF(OR(HLOOKUP($A622,'Z-scores'!$C$2:$RO$15,9,FALSE)&gt;3,HLOOKUP($A622,'Z-scores'!$C$2:$RO$15,9,FALSE)&lt;-3),"",'Total-corrected counts'!K622),"")</f>
        <v>5.9469912603242445</v>
      </c>
      <c r="L622" s="14">
        <f>IFERROR(IF(OR(HLOOKUP($A622,'Z-scores'!$C$2:$RO$15,10,FALSE)&gt;3,HLOOKUP($A622,'Z-scores'!$C$2:$RO$15,10,FALSE)&lt;-3),"",'Total-corrected counts'!L622),"")</f>
        <v>19.671668564633322</v>
      </c>
      <c r="M622" s="14">
        <f>IFERROR(IF(OR(HLOOKUP($A622,'Z-scores'!$C$2:$RO$15,11,FALSE)&gt;3,HLOOKUP($A622,'Z-scores'!$C$2:$RO$15,11,FALSE)&lt;-3),"",'Total-corrected counts'!M622),"")</f>
        <v>12.71622176927213</v>
      </c>
      <c r="N622" s="14">
        <f>IFERROR(IF(OR(HLOOKUP($A622,'Z-scores'!$C$2:$RO$15,12,FALSE)&gt;3,HLOOKUP($A622,'Z-scores'!$C$2:$RO$15,12,FALSE)&lt;-3),"",'Total-corrected counts'!N622),"")</f>
        <v>17.493532771559565</v>
      </c>
      <c r="O622" s="14">
        <f>IFERROR(IF(OR(HLOOKUP($A622,'Z-scores'!$C$2:$RO$15,13,FALSE)&gt;3,HLOOKUP($A622,'Z-scores'!$C$2:$RO$15,13,FALSE)&lt;-3),"",'Total-corrected counts'!O622),"")</f>
        <v>5.6744905855042562</v>
      </c>
      <c r="P622" s="14">
        <f>IFERROR(IF(OR(HLOOKUP($A622,'Z-scores'!$C$2:$RO$15,14,FALSE)&gt;3,HLOOKUP($A622,'Z-scores'!$C$2:$RO$15,14,FALSE)&lt;-3),"",'Total-corrected counts'!P622),"")</f>
        <v>16.01351807057614</v>
      </c>
      <c r="Q622">
        <f t="shared" si="36"/>
        <v>1</v>
      </c>
      <c r="R622">
        <f>SUMIFS(Tabel132[Cluster],Tabel132[ID],'Total-corrected counts Z&lt;3'!A622)</f>
        <v>27</v>
      </c>
      <c r="S622">
        <f t="shared" si="37"/>
        <v>0.35115607871287957</v>
      </c>
      <c r="T622">
        <f t="shared" si="38"/>
        <v>11.295464632071498</v>
      </c>
      <c r="U622">
        <f t="shared" si="39"/>
        <v>14.313886352309083</v>
      </c>
    </row>
    <row r="623" spans="1:21" x14ac:dyDescent="0.25">
      <c r="A623">
        <v>631</v>
      </c>
      <c r="B623" t="s">
        <v>871</v>
      </c>
      <c r="C623">
        <v>34600</v>
      </c>
      <c r="D623">
        <v>698</v>
      </c>
      <c r="E623" s="14" t="str">
        <f>IFERROR(IF(OR(HLOOKUP($A623,'Z-scores'!$C$2:$RO$15,3,FALSE)&gt;3,HLOOKUP($A623,'Z-scores'!$C$2:$RO$15,3,FALSE)&lt;-3),"",'Total-corrected counts'!E623),"")</f>
        <v/>
      </c>
      <c r="F623" s="14" t="str">
        <f>IFERROR(IF(OR(HLOOKUP($A623,'Z-scores'!$C$2:$RO$15,4,FALSE)&gt;3,HLOOKUP($A623,'Z-scores'!$C$2:$RO$15,4,FALSE)&lt;-3),"",'Total-corrected counts'!F623),"")</f>
        <v/>
      </c>
      <c r="G623" s="14" t="str">
        <f>IFERROR(IF(OR(HLOOKUP($A623,'Z-scores'!$C$2:$RO$15,5,FALSE)&gt;3,HLOOKUP($A623,'Z-scores'!$C$2:$RO$15,5,FALSE)&lt;-3),"",'Total-corrected counts'!G623),"")</f>
        <v/>
      </c>
      <c r="H623" s="14" t="str">
        <f>IFERROR(IF(OR(HLOOKUP($A623,'Z-scores'!$C$2:$RO$15,6,FALSE)&gt;3,HLOOKUP($A623,'Z-scores'!$C$2:$RO$15,6,FALSE)&lt;-3),"",'Total-corrected counts'!H623),"")</f>
        <v/>
      </c>
      <c r="I623" s="14" t="str">
        <f>IFERROR(IF(OR(HLOOKUP($A623,'Z-scores'!$C$2:$RO$15,7,FALSE)&gt;3,HLOOKUP($A623,'Z-scores'!$C$2:$RO$15,7,FALSE)&lt;-3),"",'Total-corrected counts'!I623),"")</f>
        <v/>
      </c>
      <c r="J623" s="14" t="str">
        <f>IFERROR(IF(OR(HLOOKUP($A623,'Z-scores'!$C$2:$RO$15,8,FALSE)&gt;3,HLOOKUP($A623,'Z-scores'!$C$2:$RO$15,8,FALSE)&lt;-3),"",'Total-corrected counts'!J623),"")</f>
        <v/>
      </c>
      <c r="K623" s="14" t="str">
        <f>IFERROR(IF(OR(HLOOKUP($A623,'Z-scores'!$C$2:$RO$15,9,FALSE)&gt;3,HLOOKUP($A623,'Z-scores'!$C$2:$RO$15,9,FALSE)&lt;-3),"",'Total-corrected counts'!K623),"")</f>
        <v/>
      </c>
      <c r="L623" s="14" t="str">
        <f>IFERROR(IF(OR(HLOOKUP($A623,'Z-scores'!$C$2:$RO$15,10,FALSE)&gt;3,HLOOKUP($A623,'Z-scores'!$C$2:$RO$15,10,FALSE)&lt;-3),"",'Total-corrected counts'!L623),"")</f>
        <v/>
      </c>
      <c r="M623" s="14" t="str">
        <f>IFERROR(IF(OR(HLOOKUP($A623,'Z-scores'!$C$2:$RO$15,11,FALSE)&gt;3,HLOOKUP($A623,'Z-scores'!$C$2:$RO$15,11,FALSE)&lt;-3),"",'Total-corrected counts'!M623),"")</f>
        <v/>
      </c>
      <c r="N623" s="14" t="str">
        <f>IFERROR(IF(OR(HLOOKUP($A623,'Z-scores'!$C$2:$RO$15,12,FALSE)&gt;3,HLOOKUP($A623,'Z-scores'!$C$2:$RO$15,12,FALSE)&lt;-3),"",'Total-corrected counts'!N623),"")</f>
        <v/>
      </c>
      <c r="O623" s="14" t="str">
        <f>IFERROR(IF(OR(HLOOKUP($A623,'Z-scores'!$C$2:$RO$15,13,FALSE)&gt;3,HLOOKUP($A623,'Z-scores'!$C$2:$RO$15,13,FALSE)&lt;-3),"",'Total-corrected counts'!O623),"")</f>
        <v/>
      </c>
      <c r="P623" s="14" t="str">
        <f>IFERROR(IF(OR(HLOOKUP($A623,'Z-scores'!$C$2:$RO$15,14,FALSE)&gt;3,HLOOKUP($A623,'Z-scores'!$C$2:$RO$15,14,FALSE)&lt;-3),"",'Total-corrected counts'!P623),"")</f>
        <v/>
      </c>
      <c r="Q623">
        <f t="shared" si="36"/>
        <v>1</v>
      </c>
      <c r="R623">
        <f>SUMIFS(Tabel132[Cluster],Tabel132[ID],'Total-corrected counts Z&lt;3'!A623)</f>
        <v>45</v>
      </c>
      <c r="S623" t="str">
        <f t="shared" si="37"/>
        <v/>
      </c>
      <c r="T623" t="str">
        <f t="shared" si="38"/>
        <v/>
      </c>
      <c r="U623" t="str">
        <f t="shared" si="39"/>
        <v/>
      </c>
    </row>
    <row r="624" spans="1:21" x14ac:dyDescent="0.25">
      <c r="A624">
        <v>632</v>
      </c>
      <c r="B624" t="s">
        <v>260</v>
      </c>
      <c r="C624">
        <v>39600</v>
      </c>
      <c r="D624">
        <v>726</v>
      </c>
      <c r="E624" s="14">
        <f>IFERROR(IF(OR(HLOOKUP($A624,'Z-scores'!$C$2:$RO$15,3,FALSE)&gt;3,HLOOKUP($A624,'Z-scores'!$C$2:$RO$15,3,FALSE)&lt;-3),"",'Total-corrected counts'!E624),"")</f>
        <v>15.513262386788046</v>
      </c>
      <c r="F624" s="14">
        <f>IFERROR(IF(OR(HLOOKUP($A624,'Z-scores'!$C$2:$RO$15,4,FALSE)&gt;3,HLOOKUP($A624,'Z-scores'!$C$2:$RO$15,4,FALSE)&lt;-3),"",'Total-corrected counts'!F624),"")</f>
        <v>21.275438099636013</v>
      </c>
      <c r="G624" s="14">
        <f>IFERROR(IF(OR(HLOOKUP($A624,'Z-scores'!$C$2:$RO$15,5,FALSE)&gt;3,HLOOKUP($A624,'Z-scores'!$C$2:$RO$15,5,FALSE)&lt;-3),"",'Total-corrected counts'!G624),"")</f>
        <v>14.678702488415075</v>
      </c>
      <c r="H624" s="14">
        <f>IFERROR(IF(OR(HLOOKUP($A624,'Z-scores'!$C$2:$RO$15,6,FALSE)&gt;3,HLOOKUP($A624,'Z-scores'!$C$2:$RO$15,6,FALSE)&lt;-3),"",'Total-corrected counts'!H624),"")</f>
        <v>6.3251686012221535</v>
      </c>
      <c r="I624" s="14">
        <f>IFERROR(IF(OR(HLOOKUP($A624,'Z-scores'!$C$2:$RO$15,7,FALSE)&gt;3,HLOOKUP($A624,'Z-scores'!$C$2:$RO$15,7,FALSE)&lt;-3),"",'Total-corrected counts'!I624),"")</f>
        <v>12.40194634124091</v>
      </c>
      <c r="J624" s="14">
        <f>IFERROR(IF(OR(HLOOKUP($A624,'Z-scores'!$C$2:$RO$15,8,FALSE)&gt;3,HLOOKUP($A624,'Z-scores'!$C$2:$RO$15,8,FALSE)&lt;-3),"",'Total-corrected counts'!J624),"")</f>
        <v>34.390017118972516</v>
      </c>
      <c r="K624" s="14">
        <f>IFERROR(IF(OR(HLOOKUP($A624,'Z-scores'!$C$2:$RO$15,9,FALSE)&gt;3,HLOOKUP($A624,'Z-scores'!$C$2:$RO$15,9,FALSE)&lt;-3),"",'Total-corrected counts'!K624),"")</f>
        <v>9.0829343952220665</v>
      </c>
      <c r="L624" s="14">
        <f>IFERROR(IF(OR(HLOOKUP($A624,'Z-scores'!$C$2:$RO$15,10,FALSE)&gt;3,HLOOKUP($A624,'Z-scores'!$C$2:$RO$15,10,FALSE)&lt;-3),"",'Total-corrected counts'!L624),"")</f>
        <v>35.231635912888372</v>
      </c>
      <c r="M624" s="14">
        <f>IFERROR(IF(OR(HLOOKUP($A624,'Z-scores'!$C$2:$RO$15,11,FALSE)&gt;3,HLOOKUP($A624,'Z-scores'!$C$2:$RO$15,11,FALSE)&lt;-3),"",'Total-corrected counts'!M624),"")</f>
        <v>20.464530532220902</v>
      </c>
      <c r="N624" s="14">
        <f>IFERROR(IF(OR(HLOOKUP($A624,'Z-scores'!$C$2:$RO$15,12,FALSE)&gt;3,HLOOKUP($A624,'Z-scores'!$C$2:$RO$15,12,FALSE)&lt;-3),"",'Total-corrected counts'!N624),"")</f>
        <v>9.784084214840048</v>
      </c>
      <c r="O624" s="14">
        <f>IFERROR(IF(OR(HLOOKUP($A624,'Z-scores'!$C$2:$RO$15,13,FALSE)&gt;3,HLOOKUP($A624,'Z-scores'!$C$2:$RO$15,13,FALSE)&lt;-3),"",'Total-corrected counts'!O624),"")</f>
        <v>7.006354491523437</v>
      </c>
      <c r="P624" s="14">
        <f>IFERROR(IF(OR(HLOOKUP($A624,'Z-scores'!$C$2:$RO$15,14,FALSE)&gt;3,HLOOKUP($A624,'Z-scores'!$C$2:$RO$15,14,FALSE)&lt;-3),"",'Total-corrected counts'!P624),"")</f>
        <v>13.124340365184771</v>
      </c>
      <c r="Q624">
        <f t="shared" si="36"/>
        <v>1</v>
      </c>
      <c r="R624">
        <f>SUMIFS(Tabel132[Cluster],Tabel132[ID],'Total-corrected counts Z&lt;3'!A624)</f>
        <v>52</v>
      </c>
      <c r="S624">
        <f t="shared" si="37"/>
        <v>0.88488725826866976</v>
      </c>
      <c r="T624">
        <f t="shared" si="38"/>
        <v>16.238209918785255</v>
      </c>
      <c r="U624">
        <f t="shared" si="39"/>
        <v>17.122189103331504</v>
      </c>
    </row>
    <row r="625" spans="1:21" x14ac:dyDescent="0.25">
      <c r="A625">
        <v>633</v>
      </c>
      <c r="B625" t="s">
        <v>261</v>
      </c>
      <c r="C625">
        <v>101200</v>
      </c>
      <c r="D625">
        <v>948</v>
      </c>
      <c r="E625" s="14">
        <f>IFERROR(IF(OR(HLOOKUP($A625,'Z-scores'!$C$2:$RO$15,3,FALSE)&gt;3,HLOOKUP($A625,'Z-scores'!$C$2:$RO$15,3,FALSE)&lt;-3),"",'Total-corrected counts'!E625),"")</f>
        <v>0</v>
      </c>
      <c r="F625" s="14">
        <f>IFERROR(IF(OR(HLOOKUP($A625,'Z-scores'!$C$2:$RO$15,4,FALSE)&gt;3,HLOOKUP($A625,'Z-scores'!$C$2:$RO$15,4,FALSE)&lt;-3),"",'Total-corrected counts'!F625),"")</f>
        <v>0</v>
      </c>
      <c r="G625" s="14">
        <f>IFERROR(IF(OR(HLOOKUP($A625,'Z-scores'!$C$2:$RO$15,5,FALSE)&gt;3,HLOOKUP($A625,'Z-scores'!$C$2:$RO$15,5,FALSE)&lt;-3),"",'Total-corrected counts'!G625),"")</f>
        <v>0</v>
      </c>
      <c r="H625" s="14">
        <f>IFERROR(IF(OR(HLOOKUP($A625,'Z-scores'!$C$2:$RO$15,6,FALSE)&gt;3,HLOOKUP($A625,'Z-scores'!$C$2:$RO$15,6,FALSE)&lt;-3),"",'Total-corrected counts'!H625),"")</f>
        <v>0</v>
      </c>
      <c r="I625" s="14">
        <f>IFERROR(IF(OR(HLOOKUP($A625,'Z-scores'!$C$2:$RO$15,7,FALSE)&gt;3,HLOOKUP($A625,'Z-scores'!$C$2:$RO$15,7,FALSE)&lt;-3),"",'Total-corrected counts'!I625),"")</f>
        <v>0</v>
      </c>
      <c r="J625" s="14">
        <f>IFERROR(IF(OR(HLOOKUP($A625,'Z-scores'!$C$2:$RO$15,8,FALSE)&gt;3,HLOOKUP($A625,'Z-scores'!$C$2:$RO$15,8,FALSE)&lt;-3),"",'Total-corrected counts'!J625),"")</f>
        <v>0</v>
      </c>
      <c r="K625" s="14" t="str">
        <f>IFERROR(IF(OR(HLOOKUP($A625,'Z-scores'!$C$2:$RO$15,9,FALSE)&gt;3,HLOOKUP($A625,'Z-scores'!$C$2:$RO$15,9,FALSE)&lt;-3),"",'Total-corrected counts'!K625),"")</f>
        <v/>
      </c>
      <c r="L625" s="14">
        <f>IFERROR(IF(OR(HLOOKUP($A625,'Z-scores'!$C$2:$RO$15,10,FALSE)&gt;3,HLOOKUP($A625,'Z-scores'!$C$2:$RO$15,10,FALSE)&lt;-3),"",'Total-corrected counts'!L625),"")</f>
        <v>0</v>
      </c>
      <c r="M625" s="14">
        <f>IFERROR(IF(OR(HLOOKUP($A625,'Z-scores'!$C$2:$RO$15,11,FALSE)&gt;3,HLOOKUP($A625,'Z-scores'!$C$2:$RO$15,11,FALSE)&lt;-3),"",'Total-corrected counts'!M625),"")</f>
        <v>0</v>
      </c>
      <c r="N625" s="14">
        <f>IFERROR(IF(OR(HLOOKUP($A625,'Z-scores'!$C$2:$RO$15,12,FALSE)&gt;3,HLOOKUP($A625,'Z-scores'!$C$2:$RO$15,12,FALSE)&lt;-3),"",'Total-corrected counts'!N625),"")</f>
        <v>0</v>
      </c>
      <c r="O625" s="14">
        <f>IFERROR(IF(OR(HLOOKUP($A625,'Z-scores'!$C$2:$RO$15,13,FALSE)&gt;3,HLOOKUP($A625,'Z-scores'!$C$2:$RO$15,13,FALSE)&lt;-3),"",'Total-corrected counts'!O625),"")</f>
        <v>0</v>
      </c>
      <c r="P625" s="14">
        <f>IFERROR(IF(OR(HLOOKUP($A625,'Z-scores'!$C$2:$RO$15,14,FALSE)&gt;3,HLOOKUP($A625,'Z-scores'!$C$2:$RO$15,14,FALSE)&lt;-3),"",'Total-corrected counts'!P625),"")</f>
        <v>1.8228250507201071E-2</v>
      </c>
      <c r="Q625">
        <f t="shared" si="36"/>
        <v>1</v>
      </c>
      <c r="R625">
        <f>SUMIFS(Tabel132[Cluster],Tabel132[ID],'Total-corrected counts Z&lt;3'!A625)</f>
        <v>0</v>
      </c>
      <c r="S625">
        <f t="shared" si="37"/>
        <v>0.29666503692409918</v>
      </c>
      <c r="T625">
        <f t="shared" si="38"/>
        <v>0</v>
      </c>
      <c r="U625">
        <f t="shared" si="39"/>
        <v>3.6456501014402141E-3</v>
      </c>
    </row>
    <row r="626" spans="1:21" x14ac:dyDescent="0.25">
      <c r="A626">
        <v>634</v>
      </c>
      <c r="B626" t="s">
        <v>262</v>
      </c>
      <c r="C626">
        <v>82300</v>
      </c>
      <c r="D626">
        <v>1100</v>
      </c>
      <c r="E626" s="14">
        <f>IFERROR(IF(OR(HLOOKUP($A626,'Z-scores'!$C$2:$RO$15,3,FALSE)&gt;3,HLOOKUP($A626,'Z-scores'!$C$2:$RO$15,3,FALSE)&lt;-3),"",'Total-corrected counts'!E626),"")</f>
        <v>16.361553139024398</v>
      </c>
      <c r="F626" s="14">
        <f>IFERROR(IF(OR(HLOOKUP($A626,'Z-scores'!$C$2:$RO$15,4,FALSE)&gt;3,HLOOKUP($A626,'Z-scores'!$C$2:$RO$15,4,FALSE)&lt;-3),"",'Total-corrected counts'!F626),"")</f>
        <v>3.2785101333865336</v>
      </c>
      <c r="G626" s="14">
        <f>IFERROR(IF(OR(HLOOKUP($A626,'Z-scores'!$C$2:$RO$15,5,FALSE)&gt;3,HLOOKUP($A626,'Z-scores'!$C$2:$RO$15,5,FALSE)&lt;-3),"",'Total-corrected counts'!G626),"")</f>
        <v>7.1429209189367765E-2</v>
      </c>
      <c r="H626" s="14">
        <f>IFERROR(IF(OR(HLOOKUP($A626,'Z-scores'!$C$2:$RO$15,6,FALSE)&gt;3,HLOOKUP($A626,'Z-scores'!$C$2:$RO$15,6,FALSE)&lt;-3),"",'Total-corrected counts'!H626),"")</f>
        <v>20.829566081226151</v>
      </c>
      <c r="I626" s="14">
        <f>IFERROR(IF(OR(HLOOKUP($A626,'Z-scores'!$C$2:$RO$15,7,FALSE)&gt;3,HLOOKUP($A626,'Z-scores'!$C$2:$RO$15,7,FALSE)&lt;-3),"",'Total-corrected counts'!I626),"")</f>
        <v>20.563068088657889</v>
      </c>
      <c r="J626" s="14">
        <f>IFERROR(IF(OR(HLOOKUP($A626,'Z-scores'!$C$2:$RO$15,8,FALSE)&gt;3,HLOOKUP($A626,'Z-scores'!$C$2:$RO$15,8,FALSE)&lt;-3),"",'Total-corrected counts'!J626),"")</f>
        <v>3.8669760247486469</v>
      </c>
      <c r="K626" s="14">
        <f>IFERROR(IF(OR(HLOOKUP($A626,'Z-scores'!$C$2:$RO$15,9,FALSE)&gt;3,HLOOKUP($A626,'Z-scores'!$C$2:$RO$15,9,FALSE)&lt;-3),"",'Total-corrected counts'!K626),"")</f>
        <v>28.675516053344932</v>
      </c>
      <c r="L626" s="14">
        <f>IFERROR(IF(OR(HLOOKUP($A626,'Z-scores'!$C$2:$RO$15,10,FALSE)&gt;3,HLOOKUP($A626,'Z-scores'!$C$2:$RO$15,10,FALSE)&lt;-3),"",'Total-corrected counts'!L626),"")</f>
        <v>0.66512813794354475</v>
      </c>
      <c r="M626" s="14">
        <f>IFERROR(IF(OR(HLOOKUP($A626,'Z-scores'!$C$2:$RO$15,11,FALSE)&gt;3,HLOOKUP($A626,'Z-scores'!$C$2:$RO$15,11,FALSE)&lt;-3),"",'Total-corrected counts'!M626),"")</f>
        <v>0.91998389005988079</v>
      </c>
      <c r="N626" s="14">
        <f>IFERROR(IF(OR(HLOOKUP($A626,'Z-scores'!$C$2:$RO$15,12,FALSE)&gt;3,HLOOKUP($A626,'Z-scores'!$C$2:$RO$15,12,FALSE)&lt;-3),"",'Total-corrected counts'!N626),"")</f>
        <v>19.431566904865576</v>
      </c>
      <c r="O626" s="14">
        <f>IFERROR(IF(OR(HLOOKUP($A626,'Z-scores'!$C$2:$RO$15,13,FALSE)&gt;3,HLOOKUP($A626,'Z-scores'!$C$2:$RO$15,13,FALSE)&lt;-3),"",'Total-corrected counts'!O626),"")</f>
        <v>5.5150420897132273</v>
      </c>
      <c r="P626" s="14">
        <f>IFERROR(IF(OR(HLOOKUP($A626,'Z-scores'!$C$2:$RO$15,14,FALSE)&gt;3,HLOOKUP($A626,'Z-scores'!$C$2:$RO$15,14,FALSE)&lt;-3),"",'Total-corrected counts'!P626),"")</f>
        <v>18.000397375861056</v>
      </c>
      <c r="Q626">
        <f t="shared" si="36"/>
        <v>1</v>
      </c>
      <c r="R626">
        <f>SUMIFS(Tabel132[Cluster],Tabel132[ID],'Total-corrected counts Z&lt;3'!A626)</f>
        <v>91</v>
      </c>
      <c r="S626">
        <f t="shared" si="37"/>
        <v>0.47453932213623506</v>
      </c>
      <c r="T626">
        <f t="shared" si="38"/>
        <v>13.378088389939704</v>
      </c>
      <c r="U626">
        <f t="shared" si="39"/>
        <v>8.9064236796886576</v>
      </c>
    </row>
    <row r="627" spans="1:21" x14ac:dyDescent="0.25">
      <c r="A627">
        <v>635</v>
      </c>
      <c r="B627" t="s">
        <v>872</v>
      </c>
      <c r="C627">
        <v>27600</v>
      </c>
      <c r="D627">
        <v>22</v>
      </c>
      <c r="E627" s="14" t="str">
        <f>IFERROR(IF(OR(HLOOKUP($A627,'Z-scores'!$C$2:$RO$15,3,FALSE)&gt;3,HLOOKUP($A627,'Z-scores'!$C$2:$RO$15,3,FALSE)&lt;-3),"",'Total-corrected counts'!E627),"")</f>
        <v/>
      </c>
      <c r="F627" s="14" t="str">
        <f>IFERROR(IF(OR(HLOOKUP($A627,'Z-scores'!$C$2:$RO$15,4,FALSE)&gt;3,HLOOKUP($A627,'Z-scores'!$C$2:$RO$15,4,FALSE)&lt;-3),"",'Total-corrected counts'!F627),"")</f>
        <v/>
      </c>
      <c r="G627" s="14" t="str">
        <f>IFERROR(IF(OR(HLOOKUP($A627,'Z-scores'!$C$2:$RO$15,5,FALSE)&gt;3,HLOOKUP($A627,'Z-scores'!$C$2:$RO$15,5,FALSE)&lt;-3),"",'Total-corrected counts'!G627),"")</f>
        <v/>
      </c>
      <c r="H627" s="14" t="str">
        <f>IFERROR(IF(OR(HLOOKUP($A627,'Z-scores'!$C$2:$RO$15,6,FALSE)&gt;3,HLOOKUP($A627,'Z-scores'!$C$2:$RO$15,6,FALSE)&lt;-3),"",'Total-corrected counts'!H627),"")</f>
        <v/>
      </c>
      <c r="I627" s="14" t="str">
        <f>IFERROR(IF(OR(HLOOKUP($A627,'Z-scores'!$C$2:$RO$15,7,FALSE)&gt;3,HLOOKUP($A627,'Z-scores'!$C$2:$RO$15,7,FALSE)&lt;-3),"",'Total-corrected counts'!I627),"")</f>
        <v/>
      </c>
      <c r="J627" s="14" t="str">
        <f>IFERROR(IF(OR(HLOOKUP($A627,'Z-scores'!$C$2:$RO$15,8,FALSE)&gt;3,HLOOKUP($A627,'Z-scores'!$C$2:$RO$15,8,FALSE)&lt;-3),"",'Total-corrected counts'!J627),"")</f>
        <v/>
      </c>
      <c r="K627" s="14" t="str">
        <f>IFERROR(IF(OR(HLOOKUP($A627,'Z-scores'!$C$2:$RO$15,9,FALSE)&gt;3,HLOOKUP($A627,'Z-scores'!$C$2:$RO$15,9,FALSE)&lt;-3),"",'Total-corrected counts'!K627),"")</f>
        <v/>
      </c>
      <c r="L627" s="14" t="str">
        <f>IFERROR(IF(OR(HLOOKUP($A627,'Z-scores'!$C$2:$RO$15,10,FALSE)&gt;3,HLOOKUP($A627,'Z-scores'!$C$2:$RO$15,10,FALSE)&lt;-3),"",'Total-corrected counts'!L627),"")</f>
        <v/>
      </c>
      <c r="M627" s="14" t="str">
        <f>IFERROR(IF(OR(HLOOKUP($A627,'Z-scores'!$C$2:$RO$15,11,FALSE)&gt;3,HLOOKUP($A627,'Z-scores'!$C$2:$RO$15,11,FALSE)&lt;-3),"",'Total-corrected counts'!M627),"")</f>
        <v/>
      </c>
      <c r="N627" s="14" t="str">
        <f>IFERROR(IF(OR(HLOOKUP($A627,'Z-scores'!$C$2:$RO$15,12,FALSE)&gt;3,HLOOKUP($A627,'Z-scores'!$C$2:$RO$15,12,FALSE)&lt;-3),"",'Total-corrected counts'!N627),"")</f>
        <v/>
      </c>
      <c r="O627" s="14" t="str">
        <f>IFERROR(IF(OR(HLOOKUP($A627,'Z-scores'!$C$2:$RO$15,13,FALSE)&gt;3,HLOOKUP($A627,'Z-scores'!$C$2:$RO$15,13,FALSE)&lt;-3),"",'Total-corrected counts'!O627),"")</f>
        <v/>
      </c>
      <c r="P627" s="14" t="str">
        <f>IFERROR(IF(OR(HLOOKUP($A627,'Z-scores'!$C$2:$RO$15,14,FALSE)&gt;3,HLOOKUP($A627,'Z-scores'!$C$2:$RO$15,14,FALSE)&lt;-3),"",'Total-corrected counts'!P627),"")</f>
        <v/>
      </c>
      <c r="Q627">
        <f t="shared" si="36"/>
        <v>1</v>
      </c>
      <c r="R627">
        <f>SUMIFS(Tabel132[Cluster],Tabel132[ID],'Total-corrected counts Z&lt;3'!A627)</f>
        <v>0</v>
      </c>
      <c r="S627" t="str">
        <f t="shared" si="37"/>
        <v/>
      </c>
      <c r="T627" t="str">
        <f t="shared" si="38"/>
        <v/>
      </c>
      <c r="U627" t="str">
        <f t="shared" si="39"/>
        <v/>
      </c>
    </row>
    <row r="628" spans="1:21" x14ac:dyDescent="0.25">
      <c r="A628">
        <v>636</v>
      </c>
      <c r="B628" t="s">
        <v>873</v>
      </c>
      <c r="C628">
        <v>67600</v>
      </c>
      <c r="D628">
        <v>362</v>
      </c>
      <c r="E628" s="14" t="str">
        <f>IFERROR(IF(OR(HLOOKUP($A628,'Z-scores'!$C$2:$RO$15,3,FALSE)&gt;3,HLOOKUP($A628,'Z-scores'!$C$2:$RO$15,3,FALSE)&lt;-3),"",'Total-corrected counts'!E628),"")</f>
        <v/>
      </c>
      <c r="F628" s="14" t="str">
        <f>IFERROR(IF(OR(HLOOKUP($A628,'Z-scores'!$C$2:$RO$15,4,FALSE)&gt;3,HLOOKUP($A628,'Z-scores'!$C$2:$RO$15,4,FALSE)&lt;-3),"",'Total-corrected counts'!F628),"")</f>
        <v/>
      </c>
      <c r="G628" s="14" t="str">
        <f>IFERROR(IF(OR(HLOOKUP($A628,'Z-scores'!$C$2:$RO$15,5,FALSE)&gt;3,HLOOKUP($A628,'Z-scores'!$C$2:$RO$15,5,FALSE)&lt;-3),"",'Total-corrected counts'!G628),"")</f>
        <v/>
      </c>
      <c r="H628" s="14" t="str">
        <f>IFERROR(IF(OR(HLOOKUP($A628,'Z-scores'!$C$2:$RO$15,6,FALSE)&gt;3,HLOOKUP($A628,'Z-scores'!$C$2:$RO$15,6,FALSE)&lt;-3),"",'Total-corrected counts'!H628),"")</f>
        <v/>
      </c>
      <c r="I628" s="14" t="str">
        <f>IFERROR(IF(OR(HLOOKUP($A628,'Z-scores'!$C$2:$RO$15,7,FALSE)&gt;3,HLOOKUP($A628,'Z-scores'!$C$2:$RO$15,7,FALSE)&lt;-3),"",'Total-corrected counts'!I628),"")</f>
        <v/>
      </c>
      <c r="J628" s="14" t="str">
        <f>IFERROR(IF(OR(HLOOKUP($A628,'Z-scores'!$C$2:$RO$15,8,FALSE)&gt;3,HLOOKUP($A628,'Z-scores'!$C$2:$RO$15,8,FALSE)&lt;-3),"",'Total-corrected counts'!J628),"")</f>
        <v/>
      </c>
      <c r="K628" s="14" t="str">
        <f>IFERROR(IF(OR(HLOOKUP($A628,'Z-scores'!$C$2:$RO$15,9,FALSE)&gt;3,HLOOKUP($A628,'Z-scores'!$C$2:$RO$15,9,FALSE)&lt;-3),"",'Total-corrected counts'!K628),"")</f>
        <v/>
      </c>
      <c r="L628" s="14" t="str">
        <f>IFERROR(IF(OR(HLOOKUP($A628,'Z-scores'!$C$2:$RO$15,10,FALSE)&gt;3,HLOOKUP($A628,'Z-scores'!$C$2:$RO$15,10,FALSE)&lt;-3),"",'Total-corrected counts'!L628),"")</f>
        <v/>
      </c>
      <c r="M628" s="14" t="str">
        <f>IFERROR(IF(OR(HLOOKUP($A628,'Z-scores'!$C$2:$RO$15,11,FALSE)&gt;3,HLOOKUP($A628,'Z-scores'!$C$2:$RO$15,11,FALSE)&lt;-3),"",'Total-corrected counts'!M628),"")</f>
        <v/>
      </c>
      <c r="N628" s="14" t="str">
        <f>IFERROR(IF(OR(HLOOKUP($A628,'Z-scores'!$C$2:$RO$15,12,FALSE)&gt;3,HLOOKUP($A628,'Z-scores'!$C$2:$RO$15,12,FALSE)&lt;-3),"",'Total-corrected counts'!N628),"")</f>
        <v/>
      </c>
      <c r="O628" s="14" t="str">
        <f>IFERROR(IF(OR(HLOOKUP($A628,'Z-scores'!$C$2:$RO$15,13,FALSE)&gt;3,HLOOKUP($A628,'Z-scores'!$C$2:$RO$15,13,FALSE)&lt;-3),"",'Total-corrected counts'!O628),"")</f>
        <v/>
      </c>
      <c r="P628" s="14" t="str">
        <f>IFERROR(IF(OR(HLOOKUP($A628,'Z-scores'!$C$2:$RO$15,14,FALSE)&gt;3,HLOOKUP($A628,'Z-scores'!$C$2:$RO$15,14,FALSE)&lt;-3),"",'Total-corrected counts'!P628),"")</f>
        <v/>
      </c>
      <c r="Q628">
        <f t="shared" si="36"/>
        <v>1</v>
      </c>
      <c r="R628">
        <f>SUMIFS(Tabel132[Cluster],Tabel132[ID],'Total-corrected counts Z&lt;3'!A628)</f>
        <v>80</v>
      </c>
      <c r="S628" t="str">
        <f t="shared" si="37"/>
        <v/>
      </c>
      <c r="T628" t="str">
        <f t="shared" si="38"/>
        <v/>
      </c>
      <c r="U628" t="str">
        <f t="shared" si="39"/>
        <v/>
      </c>
    </row>
    <row r="629" spans="1:21" x14ac:dyDescent="0.25">
      <c r="A629">
        <v>637</v>
      </c>
      <c r="B629" t="s">
        <v>874</v>
      </c>
      <c r="C629">
        <v>63700</v>
      </c>
      <c r="D629">
        <v>864</v>
      </c>
      <c r="E629" s="14" t="str">
        <f>IFERROR(IF(OR(HLOOKUP($A629,'Z-scores'!$C$2:$RO$15,3,FALSE)&gt;3,HLOOKUP($A629,'Z-scores'!$C$2:$RO$15,3,FALSE)&lt;-3),"",'Total-corrected counts'!E629),"")</f>
        <v/>
      </c>
      <c r="F629" s="14" t="str">
        <f>IFERROR(IF(OR(HLOOKUP($A629,'Z-scores'!$C$2:$RO$15,4,FALSE)&gt;3,HLOOKUP($A629,'Z-scores'!$C$2:$RO$15,4,FALSE)&lt;-3),"",'Total-corrected counts'!F629),"")</f>
        <v/>
      </c>
      <c r="G629" s="14" t="str">
        <f>IFERROR(IF(OR(HLOOKUP($A629,'Z-scores'!$C$2:$RO$15,5,FALSE)&gt;3,HLOOKUP($A629,'Z-scores'!$C$2:$RO$15,5,FALSE)&lt;-3),"",'Total-corrected counts'!G629),"")</f>
        <v/>
      </c>
      <c r="H629" s="14" t="str">
        <f>IFERROR(IF(OR(HLOOKUP($A629,'Z-scores'!$C$2:$RO$15,6,FALSE)&gt;3,HLOOKUP($A629,'Z-scores'!$C$2:$RO$15,6,FALSE)&lt;-3),"",'Total-corrected counts'!H629),"")</f>
        <v/>
      </c>
      <c r="I629" s="14" t="str">
        <f>IFERROR(IF(OR(HLOOKUP($A629,'Z-scores'!$C$2:$RO$15,7,FALSE)&gt;3,HLOOKUP($A629,'Z-scores'!$C$2:$RO$15,7,FALSE)&lt;-3),"",'Total-corrected counts'!I629),"")</f>
        <v/>
      </c>
      <c r="J629" s="14" t="str">
        <f>IFERROR(IF(OR(HLOOKUP($A629,'Z-scores'!$C$2:$RO$15,8,FALSE)&gt;3,HLOOKUP($A629,'Z-scores'!$C$2:$RO$15,8,FALSE)&lt;-3),"",'Total-corrected counts'!J629),"")</f>
        <v/>
      </c>
      <c r="K629" s="14" t="str">
        <f>IFERROR(IF(OR(HLOOKUP($A629,'Z-scores'!$C$2:$RO$15,9,FALSE)&gt;3,HLOOKUP($A629,'Z-scores'!$C$2:$RO$15,9,FALSE)&lt;-3),"",'Total-corrected counts'!K629),"")</f>
        <v/>
      </c>
      <c r="L629" s="14" t="str">
        <f>IFERROR(IF(OR(HLOOKUP($A629,'Z-scores'!$C$2:$RO$15,10,FALSE)&gt;3,HLOOKUP($A629,'Z-scores'!$C$2:$RO$15,10,FALSE)&lt;-3),"",'Total-corrected counts'!L629),"")</f>
        <v/>
      </c>
      <c r="M629" s="14" t="str">
        <f>IFERROR(IF(OR(HLOOKUP($A629,'Z-scores'!$C$2:$RO$15,11,FALSE)&gt;3,HLOOKUP($A629,'Z-scores'!$C$2:$RO$15,11,FALSE)&lt;-3),"",'Total-corrected counts'!M629),"")</f>
        <v/>
      </c>
      <c r="N629" s="14" t="str">
        <f>IFERROR(IF(OR(HLOOKUP($A629,'Z-scores'!$C$2:$RO$15,12,FALSE)&gt;3,HLOOKUP($A629,'Z-scores'!$C$2:$RO$15,12,FALSE)&lt;-3),"",'Total-corrected counts'!N629),"")</f>
        <v/>
      </c>
      <c r="O629" s="14" t="str">
        <f>IFERROR(IF(OR(HLOOKUP($A629,'Z-scores'!$C$2:$RO$15,13,FALSE)&gt;3,HLOOKUP($A629,'Z-scores'!$C$2:$RO$15,13,FALSE)&lt;-3),"",'Total-corrected counts'!O629),"")</f>
        <v/>
      </c>
      <c r="P629" s="14" t="str">
        <f>IFERROR(IF(OR(HLOOKUP($A629,'Z-scores'!$C$2:$RO$15,14,FALSE)&gt;3,HLOOKUP($A629,'Z-scores'!$C$2:$RO$15,14,FALSE)&lt;-3),"",'Total-corrected counts'!P629),"")</f>
        <v/>
      </c>
      <c r="Q629">
        <f t="shared" si="36"/>
        <v>1</v>
      </c>
      <c r="R629">
        <f>SUMIFS(Tabel132[Cluster],Tabel132[ID],'Total-corrected counts Z&lt;3'!A629)</f>
        <v>76</v>
      </c>
      <c r="S629" t="str">
        <f t="shared" si="37"/>
        <v/>
      </c>
      <c r="T629" t="str">
        <f t="shared" si="38"/>
        <v/>
      </c>
      <c r="U629" t="str">
        <f t="shared" si="39"/>
        <v/>
      </c>
    </row>
    <row r="630" spans="1:21" x14ac:dyDescent="0.25">
      <c r="A630">
        <v>638</v>
      </c>
      <c r="B630" t="s">
        <v>263</v>
      </c>
      <c r="C630">
        <v>9600</v>
      </c>
      <c r="D630">
        <v>1057</v>
      </c>
      <c r="E630" s="14">
        <f>IFERROR(IF(OR(HLOOKUP($A630,'Z-scores'!$C$2:$RO$15,3,FALSE)&gt;3,HLOOKUP($A630,'Z-scores'!$C$2:$RO$15,3,FALSE)&lt;-3),"",'Total-corrected counts'!E630),"")</f>
        <v>17.279566418841817</v>
      </c>
      <c r="F630" s="14">
        <f>IFERROR(IF(OR(HLOOKUP($A630,'Z-scores'!$C$2:$RO$15,4,FALSE)&gt;3,HLOOKUP($A630,'Z-scores'!$C$2:$RO$15,4,FALSE)&lt;-3),"",'Total-corrected counts'!F630),"")</f>
        <v>18.875847704136085</v>
      </c>
      <c r="G630" s="14">
        <f>IFERROR(IF(OR(HLOOKUP($A630,'Z-scores'!$C$2:$RO$15,5,FALSE)&gt;3,HLOOKUP($A630,'Z-scores'!$C$2:$RO$15,5,FALSE)&lt;-3),"",'Total-corrected counts'!G630),"")</f>
        <v>28.9109724193966</v>
      </c>
      <c r="H630" s="14">
        <f>IFERROR(IF(OR(HLOOKUP($A630,'Z-scores'!$C$2:$RO$15,6,FALSE)&gt;3,HLOOKUP($A630,'Z-scores'!$C$2:$RO$15,6,FALSE)&lt;-3),"",'Total-corrected counts'!H630),"")</f>
        <v>15.259755370861649</v>
      </c>
      <c r="I630" s="14">
        <f>IFERROR(IF(OR(HLOOKUP($A630,'Z-scores'!$C$2:$RO$15,7,FALSE)&gt;3,HLOOKUP($A630,'Z-scores'!$C$2:$RO$15,7,FALSE)&lt;-3),"",'Total-corrected counts'!I630),"")</f>
        <v>27.676311666089305</v>
      </c>
      <c r="J630" s="14">
        <f>IFERROR(IF(OR(HLOOKUP($A630,'Z-scores'!$C$2:$RO$15,8,FALSE)&gt;3,HLOOKUP($A630,'Z-scores'!$C$2:$RO$15,8,FALSE)&lt;-3),"",'Total-corrected counts'!J630),"")</f>
        <v>38.865281507164767</v>
      </c>
      <c r="K630" s="14">
        <f>IFERROR(IF(OR(HLOOKUP($A630,'Z-scores'!$C$2:$RO$15,9,FALSE)&gt;3,HLOOKUP($A630,'Z-scores'!$C$2:$RO$15,9,FALSE)&lt;-3),"",'Total-corrected counts'!K630),"")</f>
        <v>19.18293142878937</v>
      </c>
      <c r="L630" s="14">
        <f>IFERROR(IF(OR(HLOOKUP($A630,'Z-scores'!$C$2:$RO$15,10,FALSE)&gt;3,HLOOKUP($A630,'Z-scores'!$C$2:$RO$15,10,FALSE)&lt;-3),"",'Total-corrected counts'!L630),"")</f>
        <v>26.040774370395752</v>
      </c>
      <c r="M630" s="14">
        <f>IFERROR(IF(OR(HLOOKUP($A630,'Z-scores'!$C$2:$RO$15,11,FALSE)&gt;3,HLOOKUP($A630,'Z-scores'!$C$2:$RO$15,11,FALSE)&lt;-3),"",'Total-corrected counts'!M630),"")</f>
        <v>24.062689746677325</v>
      </c>
      <c r="N630" s="14">
        <f>IFERROR(IF(OR(HLOOKUP($A630,'Z-scores'!$C$2:$RO$15,12,FALSE)&gt;3,HLOOKUP($A630,'Z-scores'!$C$2:$RO$15,12,FALSE)&lt;-3),"",'Total-corrected counts'!N630),"")</f>
        <v>57.517779542214143</v>
      </c>
      <c r="O630" s="14">
        <f>IFERROR(IF(OR(HLOOKUP($A630,'Z-scores'!$C$2:$RO$15,13,FALSE)&gt;3,HLOOKUP($A630,'Z-scores'!$C$2:$RO$15,13,FALSE)&lt;-3),"",'Total-corrected counts'!O630),"")</f>
        <v>12.690224400309518</v>
      </c>
      <c r="P630" s="14">
        <f>IFERROR(IF(OR(HLOOKUP($A630,'Z-scores'!$C$2:$RO$15,14,FALSE)&gt;3,HLOOKUP($A630,'Z-scores'!$C$2:$RO$15,14,FALSE)&lt;-3),"",'Total-corrected counts'!P630),"")</f>
        <v>47.894728207670816</v>
      </c>
      <c r="Q630">
        <f t="shared" si="36"/>
        <v>1</v>
      </c>
      <c r="R630">
        <f>SUMIFS(Tabel132[Cluster],Tabel132[ID],'Total-corrected counts Z&lt;3'!A630)</f>
        <v>12</v>
      </c>
      <c r="S630">
        <f t="shared" si="37"/>
        <v>0.23422467752136347</v>
      </c>
      <c r="T630">
        <f t="shared" si="38"/>
        <v>23.721523787897087</v>
      </c>
      <c r="U630">
        <f t="shared" si="39"/>
        <v>33.641239253453513</v>
      </c>
    </row>
    <row r="631" spans="1:21" x14ac:dyDescent="0.25">
      <c r="A631">
        <v>639</v>
      </c>
      <c r="B631" t="s">
        <v>264</v>
      </c>
      <c r="C631">
        <v>34700</v>
      </c>
      <c r="D631">
        <v>631</v>
      </c>
      <c r="E631" s="14">
        <f>IFERROR(IF(OR(HLOOKUP($A631,'Z-scores'!$C$2:$RO$15,3,FALSE)&gt;3,HLOOKUP($A631,'Z-scores'!$C$2:$RO$15,3,FALSE)&lt;-3),"",'Total-corrected counts'!E631),"")</f>
        <v>2.9283461584049348</v>
      </c>
      <c r="F631" s="14">
        <f>IFERROR(IF(OR(HLOOKUP($A631,'Z-scores'!$C$2:$RO$15,4,FALSE)&gt;3,HLOOKUP($A631,'Z-scores'!$C$2:$RO$15,4,FALSE)&lt;-3),"",'Total-corrected counts'!F631),"")</f>
        <v>0.58594649192440174</v>
      </c>
      <c r="G631" s="14">
        <f>IFERROR(IF(OR(HLOOKUP($A631,'Z-scores'!$C$2:$RO$15,5,FALSE)&gt;3,HLOOKUP($A631,'Z-scores'!$C$2:$RO$15,5,FALSE)&lt;-3),"",'Total-corrected counts'!G631),"")</f>
        <v>1.6071572067607747</v>
      </c>
      <c r="H631" s="14">
        <f>IFERROR(IF(OR(HLOOKUP($A631,'Z-scores'!$C$2:$RO$15,6,FALSE)&gt;3,HLOOKUP($A631,'Z-scores'!$C$2:$RO$15,6,FALSE)&lt;-3),"",'Total-corrected counts'!H631),"")</f>
        <v>2.2431840395166622</v>
      </c>
      <c r="I631" s="14">
        <f>IFERROR(IF(OR(HLOOKUP($A631,'Z-scores'!$C$2:$RO$15,7,FALSE)&gt;3,HLOOKUP($A631,'Z-scores'!$C$2:$RO$15,7,FALSE)&lt;-3),"",'Total-corrected counts'!I631),"")</f>
        <v>1.7382449643289941</v>
      </c>
      <c r="J631" s="14">
        <f>IFERROR(IF(OR(HLOOKUP($A631,'Z-scores'!$C$2:$RO$15,8,FALSE)&gt;3,HLOOKUP($A631,'Z-scores'!$C$2:$RO$15,8,FALSE)&lt;-3),"",'Total-corrected counts'!J631),"")</f>
        <v>1.8900388435569229</v>
      </c>
      <c r="K631" s="14">
        <f>IFERROR(IF(OR(HLOOKUP($A631,'Z-scores'!$C$2:$RO$15,9,FALSE)&gt;3,HLOOKUP($A631,'Z-scores'!$C$2:$RO$15,9,FALSE)&lt;-3),"",'Total-corrected counts'!K631),"")</f>
        <v>1.2006989480464627</v>
      </c>
      <c r="L631" s="14">
        <f>IFERROR(IF(OR(HLOOKUP($A631,'Z-scores'!$C$2:$RO$15,10,FALSE)&gt;3,HLOOKUP($A631,'Z-scores'!$C$2:$RO$15,10,FALSE)&lt;-3),"",'Total-corrected counts'!L631),"")</f>
        <v>1.2697900815285854</v>
      </c>
      <c r="M631" s="14">
        <f>IFERROR(IF(OR(HLOOKUP($A631,'Z-scores'!$C$2:$RO$15,11,FALSE)&gt;3,HLOOKUP($A631,'Z-scores'!$C$2:$RO$15,11,FALSE)&lt;-3),"",'Total-corrected counts'!M631),"")</f>
        <v>5.6630119454797097</v>
      </c>
      <c r="N631" s="14">
        <f>IFERROR(IF(OR(HLOOKUP($A631,'Z-scores'!$C$2:$RO$15,12,FALSE)&gt;3,HLOOKUP($A631,'Z-scores'!$C$2:$RO$15,12,FALSE)&lt;-3),"",'Total-corrected counts'!N631),"")</f>
        <v>3.0052335459194564</v>
      </c>
      <c r="O631" s="14">
        <f>IFERROR(IF(OR(HLOOKUP($A631,'Z-scores'!$C$2:$RO$15,13,FALSE)&gt;3,HLOOKUP($A631,'Z-scores'!$C$2:$RO$15,13,FALSE)&lt;-3),"",'Total-corrected counts'!O631),"")</f>
        <v>3.0295214200295448</v>
      </c>
      <c r="P631" s="14">
        <f>IFERROR(IF(OR(HLOOKUP($A631,'Z-scores'!$C$2:$RO$15,14,FALSE)&gt;3,HLOOKUP($A631,'Z-scores'!$C$2:$RO$15,14,FALSE)&lt;-3),"",'Total-corrected counts'!P631),"")</f>
        <v>5.1677090187915029</v>
      </c>
      <c r="Q631">
        <f t="shared" si="36"/>
        <v>1</v>
      </c>
      <c r="R631">
        <f>SUMIFS(Tabel132[Cluster],Tabel132[ID],'Total-corrected counts Z&lt;3'!A631)</f>
        <v>45</v>
      </c>
      <c r="S631">
        <f t="shared" si="37"/>
        <v>2.9689697874579292E-2</v>
      </c>
      <c r="T631">
        <f t="shared" si="38"/>
        <v>1.7419452360770218</v>
      </c>
      <c r="U631">
        <f t="shared" si="39"/>
        <v>3.6270532023497593</v>
      </c>
    </row>
    <row r="632" spans="1:21" x14ac:dyDescent="0.25">
      <c r="A632">
        <v>640</v>
      </c>
      <c r="B632" t="s">
        <v>875</v>
      </c>
      <c r="C632">
        <v>92700</v>
      </c>
      <c r="D632">
        <v>370</v>
      </c>
      <c r="E632" s="14" t="str">
        <f>IFERROR(IF(OR(HLOOKUP($A632,'Z-scores'!$C$2:$RO$15,3,FALSE)&gt;3,HLOOKUP($A632,'Z-scores'!$C$2:$RO$15,3,FALSE)&lt;-3),"",'Total-corrected counts'!E632),"")</f>
        <v/>
      </c>
      <c r="F632" s="14" t="str">
        <f>IFERROR(IF(OR(HLOOKUP($A632,'Z-scores'!$C$2:$RO$15,4,FALSE)&gt;3,HLOOKUP($A632,'Z-scores'!$C$2:$RO$15,4,FALSE)&lt;-3),"",'Total-corrected counts'!F632),"")</f>
        <v/>
      </c>
      <c r="G632" s="14" t="str">
        <f>IFERROR(IF(OR(HLOOKUP($A632,'Z-scores'!$C$2:$RO$15,5,FALSE)&gt;3,HLOOKUP($A632,'Z-scores'!$C$2:$RO$15,5,FALSE)&lt;-3),"",'Total-corrected counts'!G632),"")</f>
        <v/>
      </c>
      <c r="H632" s="14" t="str">
        <f>IFERROR(IF(OR(HLOOKUP($A632,'Z-scores'!$C$2:$RO$15,6,FALSE)&gt;3,HLOOKUP($A632,'Z-scores'!$C$2:$RO$15,6,FALSE)&lt;-3),"",'Total-corrected counts'!H632),"")</f>
        <v/>
      </c>
      <c r="I632" s="14" t="str">
        <f>IFERROR(IF(OR(HLOOKUP($A632,'Z-scores'!$C$2:$RO$15,7,FALSE)&gt;3,HLOOKUP($A632,'Z-scores'!$C$2:$RO$15,7,FALSE)&lt;-3),"",'Total-corrected counts'!I632),"")</f>
        <v/>
      </c>
      <c r="J632" s="14" t="str">
        <f>IFERROR(IF(OR(HLOOKUP($A632,'Z-scores'!$C$2:$RO$15,8,FALSE)&gt;3,HLOOKUP($A632,'Z-scores'!$C$2:$RO$15,8,FALSE)&lt;-3),"",'Total-corrected counts'!J632),"")</f>
        <v/>
      </c>
      <c r="K632" s="14" t="str">
        <f>IFERROR(IF(OR(HLOOKUP($A632,'Z-scores'!$C$2:$RO$15,9,FALSE)&gt;3,HLOOKUP($A632,'Z-scores'!$C$2:$RO$15,9,FALSE)&lt;-3),"",'Total-corrected counts'!K632),"")</f>
        <v/>
      </c>
      <c r="L632" s="14" t="str">
        <f>IFERROR(IF(OR(HLOOKUP($A632,'Z-scores'!$C$2:$RO$15,10,FALSE)&gt;3,HLOOKUP($A632,'Z-scores'!$C$2:$RO$15,10,FALSE)&lt;-3),"",'Total-corrected counts'!L632),"")</f>
        <v/>
      </c>
      <c r="M632" s="14" t="str">
        <f>IFERROR(IF(OR(HLOOKUP($A632,'Z-scores'!$C$2:$RO$15,11,FALSE)&gt;3,HLOOKUP($A632,'Z-scores'!$C$2:$RO$15,11,FALSE)&lt;-3),"",'Total-corrected counts'!M632),"")</f>
        <v/>
      </c>
      <c r="N632" s="14" t="str">
        <f>IFERROR(IF(OR(HLOOKUP($A632,'Z-scores'!$C$2:$RO$15,12,FALSE)&gt;3,HLOOKUP($A632,'Z-scores'!$C$2:$RO$15,12,FALSE)&lt;-3),"",'Total-corrected counts'!N632),"")</f>
        <v/>
      </c>
      <c r="O632" s="14" t="str">
        <f>IFERROR(IF(OR(HLOOKUP($A632,'Z-scores'!$C$2:$RO$15,13,FALSE)&gt;3,HLOOKUP($A632,'Z-scores'!$C$2:$RO$15,13,FALSE)&lt;-3),"",'Total-corrected counts'!O632),"")</f>
        <v/>
      </c>
      <c r="P632" s="14" t="str">
        <f>IFERROR(IF(OR(HLOOKUP($A632,'Z-scores'!$C$2:$RO$15,14,FALSE)&gt;3,HLOOKUP($A632,'Z-scores'!$C$2:$RO$15,14,FALSE)&lt;-3),"",'Total-corrected counts'!P632),"")</f>
        <v/>
      </c>
      <c r="Q632">
        <f t="shared" si="36"/>
        <v>1</v>
      </c>
      <c r="R632">
        <f>SUMIFS(Tabel132[Cluster],Tabel132[ID],'Total-corrected counts Z&lt;3'!A632)</f>
        <v>96</v>
      </c>
      <c r="S632" t="str">
        <f t="shared" si="37"/>
        <v/>
      </c>
      <c r="T632" t="str">
        <f t="shared" si="38"/>
        <v/>
      </c>
      <c r="U632" t="str">
        <f t="shared" si="39"/>
        <v/>
      </c>
    </row>
    <row r="633" spans="1:21" x14ac:dyDescent="0.25">
      <c r="A633">
        <v>641</v>
      </c>
      <c r="B633" t="s">
        <v>876</v>
      </c>
      <c r="C633">
        <v>100900</v>
      </c>
      <c r="D633">
        <v>948</v>
      </c>
      <c r="E633" s="14" t="str">
        <f>IFERROR(IF(OR(HLOOKUP($A633,'Z-scores'!$C$2:$RO$15,3,FALSE)&gt;3,HLOOKUP($A633,'Z-scores'!$C$2:$RO$15,3,FALSE)&lt;-3),"",'Total-corrected counts'!E633),"")</f>
        <v/>
      </c>
      <c r="F633" s="14" t="str">
        <f>IFERROR(IF(OR(HLOOKUP($A633,'Z-scores'!$C$2:$RO$15,4,FALSE)&gt;3,HLOOKUP($A633,'Z-scores'!$C$2:$RO$15,4,FALSE)&lt;-3),"",'Total-corrected counts'!F633),"")</f>
        <v/>
      </c>
      <c r="G633" s="14" t="str">
        <f>IFERROR(IF(OR(HLOOKUP($A633,'Z-scores'!$C$2:$RO$15,5,FALSE)&gt;3,HLOOKUP($A633,'Z-scores'!$C$2:$RO$15,5,FALSE)&lt;-3),"",'Total-corrected counts'!G633),"")</f>
        <v/>
      </c>
      <c r="H633" s="14" t="str">
        <f>IFERROR(IF(OR(HLOOKUP($A633,'Z-scores'!$C$2:$RO$15,6,FALSE)&gt;3,HLOOKUP($A633,'Z-scores'!$C$2:$RO$15,6,FALSE)&lt;-3),"",'Total-corrected counts'!H633),"")</f>
        <v/>
      </c>
      <c r="I633" s="14" t="str">
        <f>IFERROR(IF(OR(HLOOKUP($A633,'Z-scores'!$C$2:$RO$15,7,FALSE)&gt;3,HLOOKUP($A633,'Z-scores'!$C$2:$RO$15,7,FALSE)&lt;-3),"",'Total-corrected counts'!I633),"")</f>
        <v/>
      </c>
      <c r="J633" s="14" t="str">
        <f>IFERROR(IF(OR(HLOOKUP($A633,'Z-scores'!$C$2:$RO$15,8,FALSE)&gt;3,HLOOKUP($A633,'Z-scores'!$C$2:$RO$15,8,FALSE)&lt;-3),"",'Total-corrected counts'!J633),"")</f>
        <v/>
      </c>
      <c r="K633" s="14" t="str">
        <f>IFERROR(IF(OR(HLOOKUP($A633,'Z-scores'!$C$2:$RO$15,9,FALSE)&gt;3,HLOOKUP($A633,'Z-scores'!$C$2:$RO$15,9,FALSE)&lt;-3),"",'Total-corrected counts'!K633),"")</f>
        <v/>
      </c>
      <c r="L633" s="14" t="str">
        <f>IFERROR(IF(OR(HLOOKUP($A633,'Z-scores'!$C$2:$RO$15,10,FALSE)&gt;3,HLOOKUP($A633,'Z-scores'!$C$2:$RO$15,10,FALSE)&lt;-3),"",'Total-corrected counts'!L633),"")</f>
        <v/>
      </c>
      <c r="M633" s="14" t="str">
        <f>IFERROR(IF(OR(HLOOKUP($A633,'Z-scores'!$C$2:$RO$15,11,FALSE)&gt;3,HLOOKUP($A633,'Z-scores'!$C$2:$RO$15,11,FALSE)&lt;-3),"",'Total-corrected counts'!M633),"")</f>
        <v/>
      </c>
      <c r="N633" s="14" t="str">
        <f>IFERROR(IF(OR(HLOOKUP($A633,'Z-scores'!$C$2:$RO$15,12,FALSE)&gt;3,HLOOKUP($A633,'Z-scores'!$C$2:$RO$15,12,FALSE)&lt;-3),"",'Total-corrected counts'!N633),"")</f>
        <v/>
      </c>
      <c r="O633" s="14" t="str">
        <f>IFERROR(IF(OR(HLOOKUP($A633,'Z-scores'!$C$2:$RO$15,13,FALSE)&gt;3,HLOOKUP($A633,'Z-scores'!$C$2:$RO$15,13,FALSE)&lt;-3),"",'Total-corrected counts'!O633),"")</f>
        <v/>
      </c>
      <c r="P633" s="14" t="str">
        <f>IFERROR(IF(OR(HLOOKUP($A633,'Z-scores'!$C$2:$RO$15,14,FALSE)&gt;3,HLOOKUP($A633,'Z-scores'!$C$2:$RO$15,14,FALSE)&lt;-3),"",'Total-corrected counts'!P633),"")</f>
        <v/>
      </c>
      <c r="Q633">
        <f t="shared" si="36"/>
        <v>1</v>
      </c>
      <c r="R633">
        <f>SUMIFS(Tabel132[Cluster],Tabel132[ID],'Total-corrected counts Z&lt;3'!A633)</f>
        <v>0</v>
      </c>
      <c r="S633" t="str">
        <f t="shared" si="37"/>
        <v/>
      </c>
      <c r="T633" t="str">
        <f t="shared" si="38"/>
        <v/>
      </c>
      <c r="U633" t="str">
        <f t="shared" si="39"/>
        <v/>
      </c>
    </row>
    <row r="634" spans="1:21" x14ac:dyDescent="0.25">
      <c r="A634">
        <v>642</v>
      </c>
      <c r="B634" t="s">
        <v>265</v>
      </c>
      <c r="C634">
        <v>90600</v>
      </c>
      <c r="D634">
        <v>386</v>
      </c>
      <c r="E634" s="14">
        <f>IFERROR(IF(OR(HLOOKUP($A634,'Z-scores'!$C$2:$RO$15,3,FALSE)&gt;3,HLOOKUP($A634,'Z-scores'!$C$2:$RO$15,3,FALSE)&lt;-3),"",'Total-corrected counts'!E634),"")</f>
        <v>0</v>
      </c>
      <c r="F634" s="14">
        <f>IFERROR(IF(OR(HLOOKUP($A634,'Z-scores'!$C$2:$RO$15,4,FALSE)&gt;3,HLOOKUP($A634,'Z-scores'!$C$2:$RO$15,4,FALSE)&lt;-3),"",'Total-corrected counts'!F634),"")</f>
        <v>0</v>
      </c>
      <c r="G634" s="14">
        <f>IFERROR(IF(OR(HLOOKUP($A634,'Z-scores'!$C$2:$RO$15,5,FALSE)&gt;3,HLOOKUP($A634,'Z-scores'!$C$2:$RO$15,5,FALSE)&lt;-3),"",'Total-corrected counts'!G634),"")</f>
        <v>1.4285841837873552</v>
      </c>
      <c r="H634" s="14">
        <f>IFERROR(IF(OR(HLOOKUP($A634,'Z-scores'!$C$2:$RO$15,6,FALSE)&gt;3,HLOOKUP($A634,'Z-scores'!$C$2:$RO$15,6,FALSE)&lt;-3),"",'Total-corrected counts'!H634),"")</f>
        <v>0.2823054743609405</v>
      </c>
      <c r="I634" s="14">
        <f>IFERROR(IF(OR(HLOOKUP($A634,'Z-scores'!$C$2:$RO$15,7,FALSE)&gt;3,HLOOKUP($A634,'Z-scores'!$C$2:$RO$15,7,FALSE)&lt;-3),"",'Total-corrected counts'!I634),"")</f>
        <v>0</v>
      </c>
      <c r="J634" s="14">
        <f>IFERROR(IF(OR(HLOOKUP($A634,'Z-scores'!$C$2:$RO$15,8,FALSE)&gt;3,HLOOKUP($A634,'Z-scores'!$C$2:$RO$15,8,FALSE)&lt;-3),"",'Total-corrected counts'!J634),"")</f>
        <v>0.30414418172180363</v>
      </c>
      <c r="K634" s="14">
        <f>IFERROR(IF(OR(HLOOKUP($A634,'Z-scores'!$C$2:$RO$15,9,FALSE)&gt;3,HLOOKUP($A634,'Z-scores'!$C$2:$RO$15,9,FALSE)&lt;-3),"",'Total-corrected counts'!K634),"")</f>
        <v>0</v>
      </c>
      <c r="L634" s="14">
        <f>IFERROR(IF(OR(HLOOKUP($A634,'Z-scores'!$C$2:$RO$15,10,FALSE)&gt;3,HLOOKUP($A634,'Z-scores'!$C$2:$RO$15,10,FALSE)&lt;-3),"",'Total-corrected counts'!L634),"")</f>
        <v>0</v>
      </c>
      <c r="M634" s="14">
        <f>IFERROR(IF(OR(HLOOKUP($A634,'Z-scores'!$C$2:$RO$15,11,FALSE)&gt;3,HLOOKUP($A634,'Z-scores'!$C$2:$RO$15,11,FALSE)&lt;-3),"",'Total-corrected counts'!M634),"")</f>
        <v>0.6337666798190289</v>
      </c>
      <c r="N634" s="14">
        <f>IFERROR(IF(OR(HLOOKUP($A634,'Z-scores'!$C$2:$RO$15,12,FALSE)&gt;3,HLOOKUP($A634,'Z-scores'!$C$2:$RO$15,12,FALSE)&lt;-3),"",'Total-corrected counts'!N634),"")</f>
        <v>0</v>
      </c>
      <c r="O634" s="14">
        <f>IFERROR(IF(OR(HLOOKUP($A634,'Z-scores'!$C$2:$RO$15,13,FALSE)&gt;3,HLOOKUP($A634,'Z-scores'!$C$2:$RO$15,13,FALSE)&lt;-3),"",'Total-corrected counts'!O634),"")</f>
        <v>0</v>
      </c>
      <c r="P634" s="14">
        <f>IFERROR(IF(OR(HLOOKUP($A634,'Z-scores'!$C$2:$RO$15,14,FALSE)&gt;3,HLOOKUP($A634,'Z-scores'!$C$2:$RO$15,14,FALSE)&lt;-3),"",'Total-corrected counts'!P634),"")</f>
        <v>0.39190738590482299</v>
      </c>
      <c r="Q634">
        <f t="shared" si="36"/>
        <v>1</v>
      </c>
      <c r="R634">
        <f>SUMIFS(Tabel132[Cluster],Tabel132[ID],'Total-corrected counts Z&lt;3'!A634)</f>
        <v>96</v>
      </c>
      <c r="S634">
        <f t="shared" si="37"/>
        <v>0.75725923308510368</v>
      </c>
      <c r="T634">
        <f t="shared" si="38"/>
        <v>0.28786197712429995</v>
      </c>
      <c r="U634">
        <f t="shared" si="39"/>
        <v>0.20513481314477039</v>
      </c>
    </row>
    <row r="635" spans="1:21" x14ac:dyDescent="0.25">
      <c r="A635">
        <v>643</v>
      </c>
      <c r="B635" t="s">
        <v>266</v>
      </c>
      <c r="C635">
        <v>12200</v>
      </c>
      <c r="D635">
        <v>1027</v>
      </c>
      <c r="E635" s="14">
        <f>IFERROR(IF(OR(HLOOKUP($A635,'Z-scores'!$C$2:$RO$15,3,FALSE)&gt;3,HLOOKUP($A635,'Z-scores'!$C$2:$RO$15,3,FALSE)&lt;-3),"",'Total-corrected counts'!E635),"")</f>
        <v>0.23240842527023292</v>
      </c>
      <c r="F635" s="14">
        <f>IFERROR(IF(OR(HLOOKUP($A635,'Z-scores'!$C$2:$RO$15,4,FALSE)&gt;3,HLOOKUP($A635,'Z-scores'!$C$2:$RO$15,4,FALSE)&lt;-3),"",'Total-corrected counts'!F635),"")</f>
        <v>0.19531549730813391</v>
      </c>
      <c r="G635" s="14">
        <f>IFERROR(IF(OR(HLOOKUP($A635,'Z-scores'!$C$2:$RO$15,5,FALSE)&gt;3,HLOOKUP($A635,'Z-scores'!$C$2:$RO$15,5,FALSE)&lt;-3),"",'Total-corrected counts'!G635),"")</f>
        <v>1.3392976723006456</v>
      </c>
      <c r="H635" s="14">
        <f>IFERROR(IF(OR(HLOOKUP($A635,'Z-scores'!$C$2:$RO$15,6,FALSE)&gt;3,HLOOKUP($A635,'Z-scores'!$C$2:$RO$15,6,FALSE)&lt;-3),"",'Total-corrected counts'!H635),"")</f>
        <v>2.9832821750034526</v>
      </c>
      <c r="I635" s="14">
        <f>IFERROR(IF(OR(HLOOKUP($A635,'Z-scores'!$C$2:$RO$15,7,FALSE)&gt;3,HLOOKUP($A635,'Z-scores'!$C$2:$RO$15,7,FALSE)&lt;-3),"",'Total-corrected counts'!I635),"")</f>
        <v>0.24655956940836801</v>
      </c>
      <c r="J635" s="14">
        <f>IFERROR(IF(OR(HLOOKUP($A635,'Z-scores'!$C$2:$RO$15,8,FALSE)&gt;3,HLOOKUP($A635,'Z-scores'!$C$2:$RO$15,8,FALSE)&lt;-3),"",'Total-corrected counts'!J635),"")</f>
        <v>0.8472587919393102</v>
      </c>
      <c r="K635" s="14">
        <f>IFERROR(IF(OR(HLOOKUP($A635,'Z-scores'!$C$2:$RO$15,9,FALSE)&gt;3,HLOOKUP($A635,'Z-scores'!$C$2:$RO$15,9,FALSE)&lt;-3),"",'Total-corrected counts'!K635),"")</f>
        <v>0.15538456974718928</v>
      </c>
      <c r="L635" s="14">
        <f>IFERROR(IF(OR(HLOOKUP($A635,'Z-scores'!$C$2:$RO$15,10,FALSE)&gt;3,HLOOKUP($A635,'Z-scores'!$C$2:$RO$15,10,FALSE)&lt;-3),"",'Total-corrected counts'!L635),"")</f>
        <v>3.0636205141642061</v>
      </c>
      <c r="M635" s="14">
        <f>IFERROR(IF(OR(HLOOKUP($A635,'Z-scores'!$C$2:$RO$15,11,FALSE)&gt;3,HLOOKUP($A635,'Z-scores'!$C$2:$RO$15,11,FALSE)&lt;-3),"",'Total-corrected counts'!M635),"")</f>
        <v>5.0088011792149061</v>
      </c>
      <c r="N635" s="14">
        <f>IFERROR(IF(OR(HLOOKUP($A635,'Z-scores'!$C$2:$RO$15,12,FALSE)&gt;3,HLOOKUP($A635,'Z-scores'!$C$2:$RO$15,12,FALSE)&lt;-3),"",'Total-corrected counts'!N635),"")</f>
        <v>0.49518052745263769</v>
      </c>
      <c r="O635" s="14">
        <f>IFERROR(IF(OR(HLOOKUP($A635,'Z-scores'!$C$2:$RO$15,13,FALSE)&gt;3,HLOOKUP($A635,'Z-scores'!$C$2:$RO$15,13,FALSE)&lt;-3),"",'Total-corrected counts'!O635),"")</f>
        <v>1.088001500691725</v>
      </c>
      <c r="P635" s="14">
        <f>IFERROR(IF(OR(HLOOKUP($A635,'Z-scores'!$C$2:$RO$15,14,FALSE)&gt;3,HLOOKUP($A635,'Z-scores'!$C$2:$RO$15,14,FALSE)&lt;-3),"",'Total-corrected counts'!P635),"")</f>
        <v>6.3798876775203739E-2</v>
      </c>
      <c r="Q635">
        <f t="shared" si="36"/>
        <v>1</v>
      </c>
      <c r="R635">
        <f>SUMIFS(Tabel132[Cluster],Tabel132[ID],'Total-corrected counts Z&lt;3'!A635)</f>
        <v>15</v>
      </c>
      <c r="S635">
        <f t="shared" si="37"/>
        <v>0.25344444653840253</v>
      </c>
      <c r="T635">
        <f t="shared" si="38"/>
        <v>0.85707238585390477</v>
      </c>
      <c r="U635">
        <f t="shared" si="39"/>
        <v>1.9438805196597357</v>
      </c>
    </row>
    <row r="636" spans="1:21" x14ac:dyDescent="0.25">
      <c r="A636">
        <v>644</v>
      </c>
      <c r="B636" t="s">
        <v>877</v>
      </c>
      <c r="C636">
        <v>1300</v>
      </c>
      <c r="D636">
        <v>500</v>
      </c>
      <c r="E636" s="14" t="str">
        <f>IFERROR(IF(OR(HLOOKUP($A636,'Z-scores'!$C$2:$RO$15,3,FALSE)&gt;3,HLOOKUP($A636,'Z-scores'!$C$2:$RO$15,3,FALSE)&lt;-3),"",'Total-corrected counts'!E636),"")</f>
        <v/>
      </c>
      <c r="F636" s="14" t="str">
        <f>IFERROR(IF(OR(HLOOKUP($A636,'Z-scores'!$C$2:$RO$15,4,FALSE)&gt;3,HLOOKUP($A636,'Z-scores'!$C$2:$RO$15,4,FALSE)&lt;-3),"",'Total-corrected counts'!F636),"")</f>
        <v/>
      </c>
      <c r="G636" s="14" t="str">
        <f>IFERROR(IF(OR(HLOOKUP($A636,'Z-scores'!$C$2:$RO$15,5,FALSE)&gt;3,HLOOKUP($A636,'Z-scores'!$C$2:$RO$15,5,FALSE)&lt;-3),"",'Total-corrected counts'!G636),"")</f>
        <v/>
      </c>
      <c r="H636" s="14" t="str">
        <f>IFERROR(IF(OR(HLOOKUP($A636,'Z-scores'!$C$2:$RO$15,6,FALSE)&gt;3,HLOOKUP($A636,'Z-scores'!$C$2:$RO$15,6,FALSE)&lt;-3),"",'Total-corrected counts'!H636),"")</f>
        <v/>
      </c>
      <c r="I636" s="14" t="str">
        <f>IFERROR(IF(OR(HLOOKUP($A636,'Z-scores'!$C$2:$RO$15,7,FALSE)&gt;3,HLOOKUP($A636,'Z-scores'!$C$2:$RO$15,7,FALSE)&lt;-3),"",'Total-corrected counts'!I636),"")</f>
        <v/>
      </c>
      <c r="J636" s="14" t="str">
        <f>IFERROR(IF(OR(HLOOKUP($A636,'Z-scores'!$C$2:$RO$15,8,FALSE)&gt;3,HLOOKUP($A636,'Z-scores'!$C$2:$RO$15,8,FALSE)&lt;-3),"",'Total-corrected counts'!J636),"")</f>
        <v/>
      </c>
      <c r="K636" s="14" t="str">
        <f>IFERROR(IF(OR(HLOOKUP($A636,'Z-scores'!$C$2:$RO$15,9,FALSE)&gt;3,HLOOKUP($A636,'Z-scores'!$C$2:$RO$15,9,FALSE)&lt;-3),"",'Total-corrected counts'!K636),"")</f>
        <v/>
      </c>
      <c r="L636" s="14" t="str">
        <f>IFERROR(IF(OR(HLOOKUP($A636,'Z-scores'!$C$2:$RO$15,10,FALSE)&gt;3,HLOOKUP($A636,'Z-scores'!$C$2:$RO$15,10,FALSE)&lt;-3),"",'Total-corrected counts'!L636),"")</f>
        <v/>
      </c>
      <c r="M636" s="14" t="str">
        <f>IFERROR(IF(OR(HLOOKUP($A636,'Z-scores'!$C$2:$RO$15,11,FALSE)&gt;3,HLOOKUP($A636,'Z-scores'!$C$2:$RO$15,11,FALSE)&lt;-3),"",'Total-corrected counts'!M636),"")</f>
        <v/>
      </c>
      <c r="N636" s="14" t="str">
        <f>IFERROR(IF(OR(HLOOKUP($A636,'Z-scores'!$C$2:$RO$15,12,FALSE)&gt;3,HLOOKUP($A636,'Z-scores'!$C$2:$RO$15,12,FALSE)&lt;-3),"",'Total-corrected counts'!N636),"")</f>
        <v/>
      </c>
      <c r="O636" s="14" t="str">
        <f>IFERROR(IF(OR(HLOOKUP($A636,'Z-scores'!$C$2:$RO$15,13,FALSE)&gt;3,HLOOKUP($A636,'Z-scores'!$C$2:$RO$15,13,FALSE)&lt;-3),"",'Total-corrected counts'!O636),"")</f>
        <v/>
      </c>
      <c r="P636" s="14" t="str">
        <f>IFERROR(IF(OR(HLOOKUP($A636,'Z-scores'!$C$2:$RO$15,14,FALSE)&gt;3,HLOOKUP($A636,'Z-scores'!$C$2:$RO$15,14,FALSE)&lt;-3),"",'Total-corrected counts'!P636),"")</f>
        <v/>
      </c>
      <c r="Q636">
        <f t="shared" si="36"/>
        <v>1</v>
      </c>
      <c r="R636">
        <f>SUMIFS(Tabel132[Cluster],Tabel132[ID],'Total-corrected counts Z&lt;3'!A636)</f>
        <v>2</v>
      </c>
      <c r="S636" t="str">
        <f t="shared" si="37"/>
        <v/>
      </c>
      <c r="T636" t="str">
        <f t="shared" si="38"/>
        <v/>
      </c>
      <c r="U636" t="str">
        <f t="shared" si="39"/>
        <v/>
      </c>
    </row>
    <row r="637" spans="1:21" x14ac:dyDescent="0.25">
      <c r="A637">
        <v>645</v>
      </c>
      <c r="B637" t="s">
        <v>878</v>
      </c>
      <c r="C637">
        <v>54900</v>
      </c>
      <c r="D637">
        <v>528</v>
      </c>
      <c r="E637" s="14" t="str">
        <f>IFERROR(IF(OR(HLOOKUP($A637,'Z-scores'!$C$2:$RO$15,3,FALSE)&gt;3,HLOOKUP($A637,'Z-scores'!$C$2:$RO$15,3,FALSE)&lt;-3),"",'Total-corrected counts'!E637),"")</f>
        <v/>
      </c>
      <c r="F637" s="14" t="str">
        <f>IFERROR(IF(OR(HLOOKUP($A637,'Z-scores'!$C$2:$RO$15,4,FALSE)&gt;3,HLOOKUP($A637,'Z-scores'!$C$2:$RO$15,4,FALSE)&lt;-3),"",'Total-corrected counts'!F637),"")</f>
        <v/>
      </c>
      <c r="G637" s="14" t="str">
        <f>IFERROR(IF(OR(HLOOKUP($A637,'Z-scores'!$C$2:$RO$15,5,FALSE)&gt;3,HLOOKUP($A637,'Z-scores'!$C$2:$RO$15,5,FALSE)&lt;-3),"",'Total-corrected counts'!G637),"")</f>
        <v/>
      </c>
      <c r="H637" s="14" t="str">
        <f>IFERROR(IF(OR(HLOOKUP($A637,'Z-scores'!$C$2:$RO$15,6,FALSE)&gt;3,HLOOKUP($A637,'Z-scores'!$C$2:$RO$15,6,FALSE)&lt;-3),"",'Total-corrected counts'!H637),"")</f>
        <v/>
      </c>
      <c r="I637" s="14" t="str">
        <f>IFERROR(IF(OR(HLOOKUP($A637,'Z-scores'!$C$2:$RO$15,7,FALSE)&gt;3,HLOOKUP($A637,'Z-scores'!$C$2:$RO$15,7,FALSE)&lt;-3),"",'Total-corrected counts'!I637),"")</f>
        <v/>
      </c>
      <c r="J637" s="14" t="str">
        <f>IFERROR(IF(OR(HLOOKUP($A637,'Z-scores'!$C$2:$RO$15,8,FALSE)&gt;3,HLOOKUP($A637,'Z-scores'!$C$2:$RO$15,8,FALSE)&lt;-3),"",'Total-corrected counts'!J637),"")</f>
        <v/>
      </c>
      <c r="K637" s="14" t="str">
        <f>IFERROR(IF(OR(HLOOKUP($A637,'Z-scores'!$C$2:$RO$15,9,FALSE)&gt;3,HLOOKUP($A637,'Z-scores'!$C$2:$RO$15,9,FALSE)&lt;-3),"",'Total-corrected counts'!K637),"")</f>
        <v/>
      </c>
      <c r="L637" s="14" t="str">
        <f>IFERROR(IF(OR(HLOOKUP($A637,'Z-scores'!$C$2:$RO$15,10,FALSE)&gt;3,HLOOKUP($A637,'Z-scores'!$C$2:$RO$15,10,FALSE)&lt;-3),"",'Total-corrected counts'!L637),"")</f>
        <v/>
      </c>
      <c r="M637" s="14" t="str">
        <f>IFERROR(IF(OR(HLOOKUP($A637,'Z-scores'!$C$2:$RO$15,11,FALSE)&gt;3,HLOOKUP($A637,'Z-scores'!$C$2:$RO$15,11,FALSE)&lt;-3),"",'Total-corrected counts'!M637),"")</f>
        <v/>
      </c>
      <c r="N637" s="14" t="str">
        <f>IFERROR(IF(OR(HLOOKUP($A637,'Z-scores'!$C$2:$RO$15,12,FALSE)&gt;3,HLOOKUP($A637,'Z-scores'!$C$2:$RO$15,12,FALSE)&lt;-3),"",'Total-corrected counts'!N637),"")</f>
        <v/>
      </c>
      <c r="O637" s="14" t="str">
        <f>IFERROR(IF(OR(HLOOKUP($A637,'Z-scores'!$C$2:$RO$15,13,FALSE)&gt;3,HLOOKUP($A637,'Z-scores'!$C$2:$RO$15,13,FALSE)&lt;-3),"",'Total-corrected counts'!O637),"")</f>
        <v/>
      </c>
      <c r="P637" s="14" t="str">
        <f>IFERROR(IF(OR(HLOOKUP($A637,'Z-scores'!$C$2:$RO$15,14,FALSE)&gt;3,HLOOKUP($A637,'Z-scores'!$C$2:$RO$15,14,FALSE)&lt;-3),"",'Total-corrected counts'!P637),"")</f>
        <v/>
      </c>
      <c r="Q637">
        <f t="shared" si="36"/>
        <v>1</v>
      </c>
      <c r="R637">
        <f>SUMIFS(Tabel132[Cluster],Tabel132[ID],'Total-corrected counts Z&lt;3'!A637)</f>
        <v>0</v>
      </c>
      <c r="S637" t="str">
        <f t="shared" si="37"/>
        <v/>
      </c>
      <c r="T637" t="str">
        <f t="shared" si="38"/>
        <v/>
      </c>
      <c r="U637" t="str">
        <f t="shared" si="39"/>
        <v/>
      </c>
    </row>
    <row r="638" spans="1:21" x14ac:dyDescent="0.25">
      <c r="A638">
        <v>646</v>
      </c>
      <c r="B638" t="s">
        <v>879</v>
      </c>
      <c r="C638">
        <v>33400</v>
      </c>
      <c r="D638">
        <v>814</v>
      </c>
      <c r="E638" s="14" t="str">
        <f>IFERROR(IF(OR(HLOOKUP($A638,'Z-scores'!$C$2:$RO$15,3,FALSE)&gt;3,HLOOKUP($A638,'Z-scores'!$C$2:$RO$15,3,FALSE)&lt;-3),"",'Total-corrected counts'!E638),"")</f>
        <v/>
      </c>
      <c r="F638" s="14" t="str">
        <f>IFERROR(IF(OR(HLOOKUP($A638,'Z-scores'!$C$2:$RO$15,4,FALSE)&gt;3,HLOOKUP($A638,'Z-scores'!$C$2:$RO$15,4,FALSE)&lt;-3),"",'Total-corrected counts'!F638),"")</f>
        <v/>
      </c>
      <c r="G638" s="14" t="str">
        <f>IFERROR(IF(OR(HLOOKUP($A638,'Z-scores'!$C$2:$RO$15,5,FALSE)&gt;3,HLOOKUP($A638,'Z-scores'!$C$2:$RO$15,5,FALSE)&lt;-3),"",'Total-corrected counts'!G638),"")</f>
        <v/>
      </c>
      <c r="H638" s="14" t="str">
        <f>IFERROR(IF(OR(HLOOKUP($A638,'Z-scores'!$C$2:$RO$15,6,FALSE)&gt;3,HLOOKUP($A638,'Z-scores'!$C$2:$RO$15,6,FALSE)&lt;-3),"",'Total-corrected counts'!H638),"")</f>
        <v/>
      </c>
      <c r="I638" s="14" t="str">
        <f>IFERROR(IF(OR(HLOOKUP($A638,'Z-scores'!$C$2:$RO$15,7,FALSE)&gt;3,HLOOKUP($A638,'Z-scores'!$C$2:$RO$15,7,FALSE)&lt;-3),"",'Total-corrected counts'!I638),"")</f>
        <v/>
      </c>
      <c r="J638" s="14" t="str">
        <f>IFERROR(IF(OR(HLOOKUP($A638,'Z-scores'!$C$2:$RO$15,8,FALSE)&gt;3,HLOOKUP($A638,'Z-scores'!$C$2:$RO$15,8,FALSE)&lt;-3),"",'Total-corrected counts'!J638),"")</f>
        <v/>
      </c>
      <c r="K638" s="14" t="str">
        <f>IFERROR(IF(OR(HLOOKUP($A638,'Z-scores'!$C$2:$RO$15,9,FALSE)&gt;3,HLOOKUP($A638,'Z-scores'!$C$2:$RO$15,9,FALSE)&lt;-3),"",'Total-corrected counts'!K638),"")</f>
        <v/>
      </c>
      <c r="L638" s="14" t="str">
        <f>IFERROR(IF(OR(HLOOKUP($A638,'Z-scores'!$C$2:$RO$15,10,FALSE)&gt;3,HLOOKUP($A638,'Z-scores'!$C$2:$RO$15,10,FALSE)&lt;-3),"",'Total-corrected counts'!L638),"")</f>
        <v/>
      </c>
      <c r="M638" s="14" t="str">
        <f>IFERROR(IF(OR(HLOOKUP($A638,'Z-scores'!$C$2:$RO$15,11,FALSE)&gt;3,HLOOKUP($A638,'Z-scores'!$C$2:$RO$15,11,FALSE)&lt;-3),"",'Total-corrected counts'!M638),"")</f>
        <v/>
      </c>
      <c r="N638" s="14" t="str">
        <f>IFERROR(IF(OR(HLOOKUP($A638,'Z-scores'!$C$2:$RO$15,12,FALSE)&gt;3,HLOOKUP($A638,'Z-scores'!$C$2:$RO$15,12,FALSE)&lt;-3),"",'Total-corrected counts'!N638),"")</f>
        <v/>
      </c>
      <c r="O638" s="14" t="str">
        <f>IFERROR(IF(OR(HLOOKUP($A638,'Z-scores'!$C$2:$RO$15,13,FALSE)&gt;3,HLOOKUP($A638,'Z-scores'!$C$2:$RO$15,13,FALSE)&lt;-3),"",'Total-corrected counts'!O638),"")</f>
        <v/>
      </c>
      <c r="P638" s="14" t="str">
        <f>IFERROR(IF(OR(HLOOKUP($A638,'Z-scores'!$C$2:$RO$15,14,FALSE)&gt;3,HLOOKUP($A638,'Z-scores'!$C$2:$RO$15,14,FALSE)&lt;-3),"",'Total-corrected counts'!P638),"")</f>
        <v/>
      </c>
      <c r="Q638">
        <f t="shared" si="36"/>
        <v>1</v>
      </c>
      <c r="R638">
        <f>SUMIFS(Tabel132[Cluster],Tabel132[ID],'Total-corrected counts Z&lt;3'!A638)</f>
        <v>42</v>
      </c>
      <c r="S638" t="str">
        <f t="shared" si="37"/>
        <v/>
      </c>
      <c r="T638" t="str">
        <f t="shared" si="38"/>
        <v/>
      </c>
      <c r="U638" t="str">
        <f t="shared" si="39"/>
        <v/>
      </c>
    </row>
    <row r="639" spans="1:21" x14ac:dyDescent="0.25">
      <c r="A639">
        <v>647</v>
      </c>
      <c r="B639" t="s">
        <v>267</v>
      </c>
      <c r="C639">
        <v>35100</v>
      </c>
      <c r="D639">
        <v>631</v>
      </c>
      <c r="E639" s="14">
        <f>IFERROR(IF(OR(HLOOKUP($A639,'Z-scores'!$C$2:$RO$15,3,FALSE)&gt;3,HLOOKUP($A639,'Z-scores'!$C$2:$RO$15,3,FALSE)&lt;-3),"",'Total-corrected counts'!E639),"")</f>
        <v>6.1588232696611716</v>
      </c>
      <c r="F639" s="14">
        <f>IFERROR(IF(OR(HLOOKUP($A639,'Z-scores'!$C$2:$RO$15,4,FALSE)&gt;3,HLOOKUP($A639,'Z-scores'!$C$2:$RO$15,4,FALSE)&lt;-3),"",'Total-corrected counts'!F639),"")</f>
        <v>4.2829898338283652</v>
      </c>
      <c r="G639" s="14">
        <f>IFERROR(IF(OR(HLOOKUP($A639,'Z-scores'!$C$2:$RO$15,5,FALSE)&gt;3,HLOOKUP($A639,'Z-scores'!$C$2:$RO$15,5,FALSE)&lt;-3),"",'Total-corrected counts'!G639),"")</f>
        <v>11.410816168001499</v>
      </c>
      <c r="H639" s="14">
        <f>IFERROR(IF(OR(HLOOKUP($A639,'Z-scores'!$C$2:$RO$15,6,FALSE)&gt;3,HLOOKUP($A639,'Z-scores'!$C$2:$RO$15,6,FALSE)&lt;-3),"",'Total-corrected counts'!H639),"")</f>
        <v>6.699032607808264</v>
      </c>
      <c r="I639" s="14">
        <f>IFERROR(IF(OR(HLOOKUP($A639,'Z-scores'!$C$2:$RO$15,7,FALSE)&gt;3,HLOOKUP($A639,'Z-scores'!$C$2:$RO$15,7,FALSE)&lt;-3),"",'Total-corrected counts'!I639),"")</f>
        <v>14.423734810389526</v>
      </c>
      <c r="J639" s="14">
        <f>IFERROR(IF(OR(HLOOKUP($A639,'Z-scores'!$C$2:$RO$15,8,FALSE)&gt;3,HLOOKUP($A639,'Z-scores'!$C$2:$RO$15,8,FALSE)&lt;-3),"",'Total-corrected counts'!J639),"")</f>
        <v>7.4515324521841899</v>
      </c>
      <c r="K639" s="14">
        <f>IFERROR(IF(OR(HLOOKUP($A639,'Z-scores'!$C$2:$RO$15,9,FALSE)&gt;3,HLOOKUP($A639,'Z-scores'!$C$2:$RO$15,9,FALSE)&lt;-3),"",'Total-corrected counts'!K639),"")</f>
        <v>6.681536499129141</v>
      </c>
      <c r="L639" s="14">
        <f>IFERROR(IF(OR(HLOOKUP($A639,'Z-scores'!$C$2:$RO$15,10,FALSE)&gt;3,HLOOKUP($A639,'Z-scores'!$C$2:$RO$15,10,FALSE)&lt;-3),"",'Total-corrected counts'!L639),"")</f>
        <v>4.5349645768878046</v>
      </c>
      <c r="M639" s="14">
        <f>IFERROR(IF(OR(HLOOKUP($A639,'Z-scores'!$C$2:$RO$15,11,FALSE)&gt;3,HLOOKUP($A639,'Z-scores'!$C$2:$RO$15,11,FALSE)&lt;-3),"",'Total-corrected counts'!M639),"")</f>
        <v>25.452887624990034</v>
      </c>
      <c r="N639" s="14">
        <f>IFERROR(IF(OR(HLOOKUP($A639,'Z-scores'!$C$2:$RO$15,12,FALSE)&gt;3,HLOOKUP($A639,'Z-scores'!$C$2:$RO$15,12,FALSE)&lt;-3),"",'Total-corrected counts'!N639),"")</f>
        <v>5.5152865643862752</v>
      </c>
      <c r="O639" s="14">
        <f>IFERROR(IF(OR(HLOOKUP($A639,'Z-scores'!$C$2:$RO$15,13,FALSE)&gt;3,HLOOKUP($A639,'Z-scores'!$C$2:$RO$15,13,FALSE)&lt;-3),"",'Total-corrected counts'!O639),"")</f>
        <v>4.7365582573217342</v>
      </c>
      <c r="P639" s="14">
        <f>IFERROR(IF(OR(HLOOKUP($A639,'Z-scores'!$C$2:$RO$15,14,FALSE)&gt;3,HLOOKUP($A639,'Z-scores'!$C$2:$RO$15,14,FALSE)&lt;-3),"",'Total-corrected counts'!P639),"")</f>
        <v>4.9580841379586911</v>
      </c>
      <c r="Q639">
        <f t="shared" si="36"/>
        <v>1</v>
      </c>
      <c r="R639">
        <f>SUMIFS(Tabel132[Cluster],Tabel132[ID],'Total-corrected counts Z&lt;3'!A639)</f>
        <v>45</v>
      </c>
      <c r="S639">
        <f t="shared" si="37"/>
        <v>0.81913025106374981</v>
      </c>
      <c r="T639">
        <f t="shared" si="38"/>
        <v>8.1583522344288788</v>
      </c>
      <c r="U639">
        <f t="shared" si="39"/>
        <v>9.0395562323089074</v>
      </c>
    </row>
    <row r="640" spans="1:21" x14ac:dyDescent="0.25">
      <c r="A640">
        <v>648</v>
      </c>
      <c r="B640" t="s">
        <v>268</v>
      </c>
      <c r="C640">
        <v>1800</v>
      </c>
      <c r="D640">
        <v>985</v>
      </c>
      <c r="E640" s="14">
        <f>IFERROR(IF(OR(HLOOKUP($A640,'Z-scores'!$C$2:$RO$15,3,FALSE)&gt;3,HLOOKUP($A640,'Z-scores'!$C$2:$RO$15,3,FALSE)&lt;-3),"",'Total-corrected counts'!E640),"")</f>
        <v>141.75751899357857</v>
      </c>
      <c r="F640" s="14">
        <f>IFERROR(IF(OR(HLOOKUP($A640,'Z-scores'!$C$2:$RO$15,4,FALSE)&gt;3,HLOOKUP($A640,'Z-scores'!$C$2:$RO$15,4,FALSE)&lt;-3),"",'Total-corrected counts'!F640),"")</f>
        <v>71.820298581590947</v>
      </c>
      <c r="G640" s="14">
        <f>IFERROR(IF(OR(HLOOKUP($A640,'Z-scores'!$C$2:$RO$15,5,FALSE)&gt;3,HLOOKUP($A640,'Z-scores'!$C$2:$RO$15,5,FALSE)&lt;-3),"",'Total-corrected counts'!G640),"")</f>
        <v>203.48395967821142</v>
      </c>
      <c r="H640" s="14">
        <f>IFERROR(IF(OR(HLOOKUP($A640,'Z-scores'!$C$2:$RO$15,6,FALSE)&gt;3,HLOOKUP($A640,'Z-scores'!$C$2:$RO$15,6,FALSE)&lt;-3),"",'Total-corrected counts'!H640),"")</f>
        <v>100.51600862786569</v>
      </c>
      <c r="I640" s="14">
        <f>IFERROR(IF(OR(HLOOKUP($A640,'Z-scores'!$C$2:$RO$15,7,FALSE)&gt;3,HLOOKUP($A640,'Z-scores'!$C$2:$RO$15,7,FALSE)&lt;-3),"",'Total-corrected counts'!I640),"")</f>
        <v>134.32565341367888</v>
      </c>
      <c r="J640" s="14">
        <f>IFERROR(IF(OR(HLOOKUP($A640,'Z-scores'!$C$2:$RO$15,8,FALSE)&gt;3,HLOOKUP($A640,'Z-scores'!$C$2:$RO$15,8,FALSE)&lt;-3),"",'Total-corrected counts'!J640),"")</f>
        <v>161.47883590986905</v>
      </c>
      <c r="K640" s="14">
        <f>IFERROR(IF(OR(HLOOKUP($A640,'Z-scores'!$C$2:$RO$15,9,FALSE)&gt;3,HLOOKUP($A640,'Z-scores'!$C$2:$RO$15,9,FALSE)&lt;-3),"",'Total-corrected counts'!K640),"")</f>
        <v>47.731314652341148</v>
      </c>
      <c r="L640" s="14">
        <f>IFERROR(IF(OR(HLOOKUP($A640,'Z-scores'!$C$2:$RO$15,10,FALSE)&gt;3,HLOOKUP($A640,'Z-scores'!$C$2:$RO$15,10,FALSE)&lt;-3),"",'Total-corrected counts'!L640),"")</f>
        <v>148.36388555764947</v>
      </c>
      <c r="M640" s="14">
        <f>IFERROR(IF(OR(HLOOKUP($A640,'Z-scores'!$C$2:$RO$15,11,FALSE)&gt;3,HLOOKUP($A640,'Z-scores'!$C$2:$RO$15,11,FALSE)&lt;-3),"",'Total-corrected counts'!M640),"")</f>
        <v>173.73384661619701</v>
      </c>
      <c r="N640" s="14">
        <f>IFERROR(IF(OR(HLOOKUP($A640,'Z-scores'!$C$2:$RO$15,12,FALSE)&gt;3,HLOOKUP($A640,'Z-scores'!$C$2:$RO$15,12,FALSE)&lt;-3),"",'Total-corrected counts'!N640),"")</f>
        <v>424.84781736376135</v>
      </c>
      <c r="O640" s="14">
        <f>IFERROR(IF(OR(HLOOKUP($A640,'Z-scores'!$C$2:$RO$15,13,FALSE)&gt;3,HLOOKUP($A640,'Z-scores'!$C$2:$RO$15,13,FALSE)&lt;-3),"",'Total-corrected counts'!O640),"")</f>
        <v>55.994559992496541</v>
      </c>
      <c r="P640" s="14">
        <f>IFERROR(IF(OR(HLOOKUP($A640,'Z-scores'!$C$2:$RO$15,14,FALSE)&gt;3,HLOOKUP($A640,'Z-scores'!$C$2:$RO$15,14,FALSE)&lt;-3),"",'Total-corrected counts'!P640),"")</f>
        <v>133.97764122792785</v>
      </c>
      <c r="Q640">
        <f t="shared" si="36"/>
        <v>1</v>
      </c>
      <c r="R640">
        <f>SUMIFS(Tabel132[Cluster],Tabel132[ID],'Total-corrected counts Z&lt;3'!A640)</f>
        <v>3</v>
      </c>
      <c r="S640">
        <f t="shared" si="37"/>
        <v>0.28677567147231747</v>
      </c>
      <c r="T640">
        <f t="shared" si="38"/>
        <v>123.01622712244796</v>
      </c>
      <c r="U640">
        <f t="shared" si="39"/>
        <v>187.38355015160644</v>
      </c>
    </row>
    <row r="641" spans="1:21" x14ac:dyDescent="0.25">
      <c r="A641">
        <v>649</v>
      </c>
      <c r="B641" t="s">
        <v>269</v>
      </c>
      <c r="C641">
        <v>14700</v>
      </c>
      <c r="D641">
        <v>402</v>
      </c>
      <c r="E641" s="14">
        <f>IFERROR(IF(OR(HLOOKUP($A641,'Z-scores'!$C$2:$RO$15,3,FALSE)&gt;3,HLOOKUP($A641,'Z-scores'!$C$2:$RO$15,3,FALSE)&lt;-3),"",'Total-corrected counts'!E641),"")</f>
        <v>0.81342948844581509</v>
      </c>
      <c r="F641" s="14">
        <f>IFERROR(IF(OR(HLOOKUP($A641,'Z-scores'!$C$2:$RO$15,4,FALSE)&gt;3,HLOOKUP($A641,'Z-scores'!$C$2:$RO$15,4,FALSE)&lt;-3),"",'Total-corrected counts'!F641),"")</f>
        <v>1.5625239784650713</v>
      </c>
      <c r="G641" s="14">
        <f>IFERROR(IF(OR(HLOOKUP($A641,'Z-scores'!$C$2:$RO$15,5,FALSE)&gt;3,HLOOKUP($A641,'Z-scores'!$C$2:$RO$15,5,FALSE)&lt;-3),"",'Total-corrected counts'!G641),"")</f>
        <v>1.0535808355431746</v>
      </c>
      <c r="H641" s="14">
        <f>IFERROR(IF(OR(HLOOKUP($A641,'Z-scores'!$C$2:$RO$15,6,FALSE)&gt;3,HLOOKUP($A641,'Z-scores'!$C$2:$RO$15,6,FALSE)&lt;-3),"",'Total-corrected counts'!H641),"")</f>
        <v>0.33571461815895631</v>
      </c>
      <c r="I641" s="14">
        <f>IFERROR(IF(OR(HLOOKUP($A641,'Z-scores'!$C$2:$RO$15,7,FALSE)&gt;3,HLOOKUP($A641,'Z-scores'!$C$2:$RO$15,7,FALSE)&lt;-3),"",'Total-corrected counts'!I641),"")</f>
        <v>0.57941498810966474</v>
      </c>
      <c r="J641" s="14">
        <f>IFERROR(IF(OR(HLOOKUP($A641,'Z-scores'!$C$2:$RO$15,8,FALSE)&gt;3,HLOOKUP($A641,'Z-scores'!$C$2:$RO$15,8,FALSE)&lt;-3),"",'Total-corrected counts'!J641),"")</f>
        <v>1.4989963242003181</v>
      </c>
      <c r="K641" s="14">
        <f>IFERROR(IF(OR(HLOOKUP($A641,'Z-scores'!$C$2:$RO$15,9,FALSE)&gt;3,HLOOKUP($A641,'Z-scores'!$C$2:$RO$15,9,FALSE)&lt;-3),"",'Total-corrected counts'!K641),"")</f>
        <v>0.21188804965525812</v>
      </c>
      <c r="L641" s="14">
        <f>IFERROR(IF(OR(HLOOKUP($A641,'Z-scores'!$C$2:$RO$15,10,FALSE)&gt;3,HLOOKUP($A641,'Z-scores'!$C$2:$RO$15,10,FALSE)&lt;-3),"",'Total-corrected counts'!L641),"")</f>
        <v>0.94730371161656368</v>
      </c>
      <c r="M641" s="14">
        <f>IFERROR(IF(OR(HLOOKUP($A641,'Z-scores'!$C$2:$RO$15,11,FALSE)&gt;3,HLOOKUP($A641,'Z-scores'!$C$2:$RO$15,11,FALSE)&lt;-3),"",'Total-corrected counts'!M641),"")</f>
        <v>0.65421076626480412</v>
      </c>
      <c r="N641" s="14">
        <f>IFERROR(IF(OR(HLOOKUP($A641,'Z-scores'!$C$2:$RO$15,12,FALSE)&gt;3,HLOOKUP($A641,'Z-scores'!$C$2:$RO$15,12,FALSE)&lt;-3),"",'Total-corrected counts'!N641),"")</f>
        <v>0.65739483816988098</v>
      </c>
      <c r="O641" s="14">
        <f>IFERROR(IF(OR(HLOOKUP($A641,'Z-scores'!$C$2:$RO$15,13,FALSE)&gt;3,HLOOKUP($A641,'Z-scores'!$C$2:$RO$15,13,FALSE)&lt;-3),"",'Total-corrected counts'!O641),"")</f>
        <v>0.94731165146434682</v>
      </c>
      <c r="P641" s="14">
        <f>IFERROR(IF(OR(HLOOKUP($A641,'Z-scores'!$C$2:$RO$15,14,FALSE)&gt;3,HLOOKUP($A641,'Z-scores'!$C$2:$RO$15,14,FALSE)&lt;-3),"",'Total-corrected counts'!P641),"")</f>
        <v>0.76558652130244498</v>
      </c>
      <c r="Q641">
        <f t="shared" si="36"/>
        <v>1</v>
      </c>
      <c r="R641">
        <f>SUMIFS(Tabel132[Cluster],Tabel132[ID],'Total-corrected counts Z&lt;3'!A641)</f>
        <v>17</v>
      </c>
      <c r="S641">
        <f t="shared" si="37"/>
        <v>0.78176879534781107</v>
      </c>
      <c r="T641">
        <f t="shared" si="38"/>
        <v>0.86507832608260837</v>
      </c>
      <c r="U641">
        <f t="shared" si="39"/>
        <v>0.7943614977636082</v>
      </c>
    </row>
    <row r="642" spans="1:21" x14ac:dyDescent="0.25">
      <c r="A642">
        <v>650</v>
      </c>
      <c r="B642" t="s">
        <v>880</v>
      </c>
      <c r="C642">
        <v>105400</v>
      </c>
      <c r="D642">
        <v>1123</v>
      </c>
      <c r="E642" s="14" t="str">
        <f>IFERROR(IF(OR(HLOOKUP($A642,'Z-scores'!$C$2:$RO$15,3,FALSE)&gt;3,HLOOKUP($A642,'Z-scores'!$C$2:$RO$15,3,FALSE)&lt;-3),"",'Total-corrected counts'!E642),"")</f>
        <v/>
      </c>
      <c r="F642" s="14" t="str">
        <f>IFERROR(IF(OR(HLOOKUP($A642,'Z-scores'!$C$2:$RO$15,4,FALSE)&gt;3,HLOOKUP($A642,'Z-scores'!$C$2:$RO$15,4,FALSE)&lt;-3),"",'Total-corrected counts'!F642),"")</f>
        <v/>
      </c>
      <c r="G642" s="14" t="str">
        <f>IFERROR(IF(OR(HLOOKUP($A642,'Z-scores'!$C$2:$RO$15,5,FALSE)&gt;3,HLOOKUP($A642,'Z-scores'!$C$2:$RO$15,5,FALSE)&lt;-3),"",'Total-corrected counts'!G642),"")</f>
        <v/>
      </c>
      <c r="H642" s="14" t="str">
        <f>IFERROR(IF(OR(HLOOKUP($A642,'Z-scores'!$C$2:$RO$15,6,FALSE)&gt;3,HLOOKUP($A642,'Z-scores'!$C$2:$RO$15,6,FALSE)&lt;-3),"",'Total-corrected counts'!H642),"")</f>
        <v/>
      </c>
      <c r="I642" s="14" t="str">
        <f>IFERROR(IF(OR(HLOOKUP($A642,'Z-scores'!$C$2:$RO$15,7,FALSE)&gt;3,HLOOKUP($A642,'Z-scores'!$C$2:$RO$15,7,FALSE)&lt;-3),"",'Total-corrected counts'!I642),"")</f>
        <v/>
      </c>
      <c r="J642" s="14" t="str">
        <f>IFERROR(IF(OR(HLOOKUP($A642,'Z-scores'!$C$2:$RO$15,8,FALSE)&gt;3,HLOOKUP($A642,'Z-scores'!$C$2:$RO$15,8,FALSE)&lt;-3),"",'Total-corrected counts'!J642),"")</f>
        <v/>
      </c>
      <c r="K642" s="14" t="str">
        <f>IFERROR(IF(OR(HLOOKUP($A642,'Z-scores'!$C$2:$RO$15,9,FALSE)&gt;3,HLOOKUP($A642,'Z-scores'!$C$2:$RO$15,9,FALSE)&lt;-3),"",'Total-corrected counts'!K642),"")</f>
        <v/>
      </c>
      <c r="L642" s="14" t="str">
        <f>IFERROR(IF(OR(HLOOKUP($A642,'Z-scores'!$C$2:$RO$15,10,FALSE)&gt;3,HLOOKUP($A642,'Z-scores'!$C$2:$RO$15,10,FALSE)&lt;-3),"",'Total-corrected counts'!L642),"")</f>
        <v/>
      </c>
      <c r="M642" s="14" t="str">
        <f>IFERROR(IF(OR(HLOOKUP($A642,'Z-scores'!$C$2:$RO$15,11,FALSE)&gt;3,HLOOKUP($A642,'Z-scores'!$C$2:$RO$15,11,FALSE)&lt;-3),"",'Total-corrected counts'!M642),"")</f>
        <v/>
      </c>
      <c r="N642" s="14" t="str">
        <f>IFERROR(IF(OR(HLOOKUP($A642,'Z-scores'!$C$2:$RO$15,12,FALSE)&gt;3,HLOOKUP($A642,'Z-scores'!$C$2:$RO$15,12,FALSE)&lt;-3),"",'Total-corrected counts'!N642),"")</f>
        <v/>
      </c>
      <c r="O642" s="14" t="str">
        <f>IFERROR(IF(OR(HLOOKUP($A642,'Z-scores'!$C$2:$RO$15,13,FALSE)&gt;3,HLOOKUP($A642,'Z-scores'!$C$2:$RO$15,13,FALSE)&lt;-3),"",'Total-corrected counts'!O642),"")</f>
        <v/>
      </c>
      <c r="P642" s="14" t="str">
        <f>IFERROR(IF(OR(HLOOKUP($A642,'Z-scores'!$C$2:$RO$15,14,FALSE)&gt;3,HLOOKUP($A642,'Z-scores'!$C$2:$RO$15,14,FALSE)&lt;-3),"",'Total-corrected counts'!P642),"")</f>
        <v/>
      </c>
      <c r="Q642">
        <f t="shared" si="36"/>
        <v>1</v>
      </c>
      <c r="R642">
        <f>SUMIFS(Tabel132[Cluster],Tabel132[ID],'Total-corrected counts Z&lt;3'!A642)</f>
        <v>0</v>
      </c>
      <c r="S642" t="str">
        <f t="shared" si="37"/>
        <v/>
      </c>
      <c r="T642" t="str">
        <f t="shared" si="38"/>
        <v/>
      </c>
      <c r="U642" t="str">
        <f t="shared" si="39"/>
        <v/>
      </c>
    </row>
    <row r="643" spans="1:21" x14ac:dyDescent="0.25">
      <c r="A643">
        <v>651</v>
      </c>
      <c r="B643" t="s">
        <v>881</v>
      </c>
      <c r="C643">
        <v>90700</v>
      </c>
      <c r="D643">
        <v>386</v>
      </c>
      <c r="E643" s="14" t="str">
        <f>IFERROR(IF(OR(HLOOKUP($A643,'Z-scores'!$C$2:$RO$15,3,FALSE)&gt;3,HLOOKUP($A643,'Z-scores'!$C$2:$RO$15,3,FALSE)&lt;-3),"",'Total-corrected counts'!E643),"")</f>
        <v/>
      </c>
      <c r="F643" s="14" t="str">
        <f>IFERROR(IF(OR(HLOOKUP($A643,'Z-scores'!$C$2:$RO$15,4,FALSE)&gt;3,HLOOKUP($A643,'Z-scores'!$C$2:$RO$15,4,FALSE)&lt;-3),"",'Total-corrected counts'!F643),"")</f>
        <v/>
      </c>
      <c r="G643" s="14" t="str">
        <f>IFERROR(IF(OR(HLOOKUP($A643,'Z-scores'!$C$2:$RO$15,5,FALSE)&gt;3,HLOOKUP($A643,'Z-scores'!$C$2:$RO$15,5,FALSE)&lt;-3),"",'Total-corrected counts'!G643),"")</f>
        <v/>
      </c>
      <c r="H643" s="14" t="str">
        <f>IFERROR(IF(OR(HLOOKUP($A643,'Z-scores'!$C$2:$RO$15,6,FALSE)&gt;3,HLOOKUP($A643,'Z-scores'!$C$2:$RO$15,6,FALSE)&lt;-3),"",'Total-corrected counts'!H643),"")</f>
        <v/>
      </c>
      <c r="I643" s="14" t="str">
        <f>IFERROR(IF(OR(HLOOKUP($A643,'Z-scores'!$C$2:$RO$15,7,FALSE)&gt;3,HLOOKUP($A643,'Z-scores'!$C$2:$RO$15,7,FALSE)&lt;-3),"",'Total-corrected counts'!I643),"")</f>
        <v/>
      </c>
      <c r="J643" s="14" t="str">
        <f>IFERROR(IF(OR(HLOOKUP($A643,'Z-scores'!$C$2:$RO$15,8,FALSE)&gt;3,HLOOKUP($A643,'Z-scores'!$C$2:$RO$15,8,FALSE)&lt;-3),"",'Total-corrected counts'!J643),"")</f>
        <v/>
      </c>
      <c r="K643" s="14" t="str">
        <f>IFERROR(IF(OR(HLOOKUP($A643,'Z-scores'!$C$2:$RO$15,9,FALSE)&gt;3,HLOOKUP($A643,'Z-scores'!$C$2:$RO$15,9,FALSE)&lt;-3),"",'Total-corrected counts'!K643),"")</f>
        <v/>
      </c>
      <c r="L643" s="14" t="str">
        <f>IFERROR(IF(OR(HLOOKUP($A643,'Z-scores'!$C$2:$RO$15,10,FALSE)&gt;3,HLOOKUP($A643,'Z-scores'!$C$2:$RO$15,10,FALSE)&lt;-3),"",'Total-corrected counts'!L643),"")</f>
        <v/>
      </c>
      <c r="M643" s="14" t="str">
        <f>IFERROR(IF(OR(HLOOKUP($A643,'Z-scores'!$C$2:$RO$15,11,FALSE)&gt;3,HLOOKUP($A643,'Z-scores'!$C$2:$RO$15,11,FALSE)&lt;-3),"",'Total-corrected counts'!M643),"")</f>
        <v/>
      </c>
      <c r="N643" s="14" t="str">
        <f>IFERROR(IF(OR(HLOOKUP($A643,'Z-scores'!$C$2:$RO$15,12,FALSE)&gt;3,HLOOKUP($A643,'Z-scores'!$C$2:$RO$15,12,FALSE)&lt;-3),"",'Total-corrected counts'!N643),"")</f>
        <v/>
      </c>
      <c r="O643" s="14" t="str">
        <f>IFERROR(IF(OR(HLOOKUP($A643,'Z-scores'!$C$2:$RO$15,13,FALSE)&gt;3,HLOOKUP($A643,'Z-scores'!$C$2:$RO$15,13,FALSE)&lt;-3),"",'Total-corrected counts'!O643),"")</f>
        <v/>
      </c>
      <c r="P643" s="14" t="str">
        <f>IFERROR(IF(OR(HLOOKUP($A643,'Z-scores'!$C$2:$RO$15,14,FALSE)&gt;3,HLOOKUP($A643,'Z-scores'!$C$2:$RO$15,14,FALSE)&lt;-3),"",'Total-corrected counts'!P643),"")</f>
        <v/>
      </c>
      <c r="Q643">
        <f t="shared" ref="Q643:Q706" si="40">IF(AND(T643=0,U643=0),0,1)</f>
        <v>1</v>
      </c>
      <c r="R643">
        <f>SUMIFS(Tabel132[Cluster],Tabel132[ID],'Total-corrected counts Z&lt;3'!A643)</f>
        <v>96</v>
      </c>
      <c r="S643" t="str">
        <f t="shared" ref="S643:S706" si="41">IFERROR(_xlfn.T.TEST(E643:K643,L643:P643,2,2),"")</f>
        <v/>
      </c>
      <c r="T643" t="str">
        <f t="shared" si="38"/>
        <v/>
      </c>
      <c r="U643" t="str">
        <f t="shared" si="39"/>
        <v/>
      </c>
    </row>
    <row r="644" spans="1:21" x14ac:dyDescent="0.25">
      <c r="A644">
        <v>652</v>
      </c>
      <c r="B644" t="s">
        <v>882</v>
      </c>
      <c r="C644">
        <v>71000</v>
      </c>
      <c r="D644">
        <v>103</v>
      </c>
      <c r="E644" s="14" t="str">
        <f>IFERROR(IF(OR(HLOOKUP($A644,'Z-scores'!$C$2:$RO$15,3,FALSE)&gt;3,HLOOKUP($A644,'Z-scores'!$C$2:$RO$15,3,FALSE)&lt;-3),"",'Total-corrected counts'!E644),"")</f>
        <v/>
      </c>
      <c r="F644" s="14" t="str">
        <f>IFERROR(IF(OR(HLOOKUP($A644,'Z-scores'!$C$2:$RO$15,4,FALSE)&gt;3,HLOOKUP($A644,'Z-scores'!$C$2:$RO$15,4,FALSE)&lt;-3),"",'Total-corrected counts'!F644),"")</f>
        <v/>
      </c>
      <c r="G644" s="14" t="str">
        <f>IFERROR(IF(OR(HLOOKUP($A644,'Z-scores'!$C$2:$RO$15,5,FALSE)&gt;3,HLOOKUP($A644,'Z-scores'!$C$2:$RO$15,5,FALSE)&lt;-3),"",'Total-corrected counts'!G644),"")</f>
        <v/>
      </c>
      <c r="H644" s="14" t="str">
        <f>IFERROR(IF(OR(HLOOKUP($A644,'Z-scores'!$C$2:$RO$15,6,FALSE)&gt;3,HLOOKUP($A644,'Z-scores'!$C$2:$RO$15,6,FALSE)&lt;-3),"",'Total-corrected counts'!H644),"")</f>
        <v/>
      </c>
      <c r="I644" s="14" t="str">
        <f>IFERROR(IF(OR(HLOOKUP($A644,'Z-scores'!$C$2:$RO$15,7,FALSE)&gt;3,HLOOKUP($A644,'Z-scores'!$C$2:$RO$15,7,FALSE)&lt;-3),"",'Total-corrected counts'!I644),"")</f>
        <v/>
      </c>
      <c r="J644" s="14" t="str">
        <f>IFERROR(IF(OR(HLOOKUP($A644,'Z-scores'!$C$2:$RO$15,8,FALSE)&gt;3,HLOOKUP($A644,'Z-scores'!$C$2:$RO$15,8,FALSE)&lt;-3),"",'Total-corrected counts'!J644),"")</f>
        <v/>
      </c>
      <c r="K644" s="14" t="str">
        <f>IFERROR(IF(OR(HLOOKUP($A644,'Z-scores'!$C$2:$RO$15,9,FALSE)&gt;3,HLOOKUP($A644,'Z-scores'!$C$2:$RO$15,9,FALSE)&lt;-3),"",'Total-corrected counts'!K644),"")</f>
        <v/>
      </c>
      <c r="L644" s="14" t="str">
        <f>IFERROR(IF(OR(HLOOKUP($A644,'Z-scores'!$C$2:$RO$15,10,FALSE)&gt;3,HLOOKUP($A644,'Z-scores'!$C$2:$RO$15,10,FALSE)&lt;-3),"",'Total-corrected counts'!L644),"")</f>
        <v/>
      </c>
      <c r="M644" s="14" t="str">
        <f>IFERROR(IF(OR(HLOOKUP($A644,'Z-scores'!$C$2:$RO$15,11,FALSE)&gt;3,HLOOKUP($A644,'Z-scores'!$C$2:$RO$15,11,FALSE)&lt;-3),"",'Total-corrected counts'!M644),"")</f>
        <v/>
      </c>
      <c r="N644" s="14" t="str">
        <f>IFERROR(IF(OR(HLOOKUP($A644,'Z-scores'!$C$2:$RO$15,12,FALSE)&gt;3,HLOOKUP($A644,'Z-scores'!$C$2:$RO$15,12,FALSE)&lt;-3),"",'Total-corrected counts'!N644),"")</f>
        <v/>
      </c>
      <c r="O644" s="14" t="str">
        <f>IFERROR(IF(OR(HLOOKUP($A644,'Z-scores'!$C$2:$RO$15,13,FALSE)&gt;3,HLOOKUP($A644,'Z-scores'!$C$2:$RO$15,13,FALSE)&lt;-3),"",'Total-corrected counts'!O644),"")</f>
        <v/>
      </c>
      <c r="P644" s="14" t="str">
        <f>IFERROR(IF(OR(HLOOKUP($A644,'Z-scores'!$C$2:$RO$15,14,FALSE)&gt;3,HLOOKUP($A644,'Z-scores'!$C$2:$RO$15,14,FALSE)&lt;-3),"",'Total-corrected counts'!P644),"")</f>
        <v/>
      </c>
      <c r="Q644">
        <f t="shared" si="40"/>
        <v>1</v>
      </c>
      <c r="R644">
        <f>SUMIFS(Tabel132[Cluster],Tabel132[ID],'Total-corrected counts Z&lt;3'!A644)</f>
        <v>83</v>
      </c>
      <c r="S644" t="str">
        <f t="shared" si="41"/>
        <v/>
      </c>
      <c r="T644" t="str">
        <f t="shared" ref="T644:T707" si="42">IFERROR(AVERAGE(E644:K644),"")</f>
        <v/>
      </c>
      <c r="U644" t="str">
        <f t="shared" ref="U644:U707" si="43">IFERROR(AVERAGE(L644:P644),"")</f>
        <v/>
      </c>
    </row>
    <row r="645" spans="1:21" x14ac:dyDescent="0.25">
      <c r="A645">
        <v>653</v>
      </c>
      <c r="B645" t="s">
        <v>883</v>
      </c>
      <c r="C645">
        <v>92300</v>
      </c>
      <c r="D645">
        <v>370</v>
      </c>
      <c r="E645" s="14" t="str">
        <f>IFERROR(IF(OR(HLOOKUP($A645,'Z-scores'!$C$2:$RO$15,3,FALSE)&gt;3,HLOOKUP($A645,'Z-scores'!$C$2:$RO$15,3,FALSE)&lt;-3),"",'Total-corrected counts'!E645),"")</f>
        <v/>
      </c>
      <c r="F645" s="14" t="str">
        <f>IFERROR(IF(OR(HLOOKUP($A645,'Z-scores'!$C$2:$RO$15,4,FALSE)&gt;3,HLOOKUP($A645,'Z-scores'!$C$2:$RO$15,4,FALSE)&lt;-3),"",'Total-corrected counts'!F645),"")</f>
        <v/>
      </c>
      <c r="G645" s="14" t="str">
        <f>IFERROR(IF(OR(HLOOKUP($A645,'Z-scores'!$C$2:$RO$15,5,FALSE)&gt;3,HLOOKUP($A645,'Z-scores'!$C$2:$RO$15,5,FALSE)&lt;-3),"",'Total-corrected counts'!G645),"")</f>
        <v/>
      </c>
      <c r="H645" s="14" t="str">
        <f>IFERROR(IF(OR(HLOOKUP($A645,'Z-scores'!$C$2:$RO$15,6,FALSE)&gt;3,HLOOKUP($A645,'Z-scores'!$C$2:$RO$15,6,FALSE)&lt;-3),"",'Total-corrected counts'!H645),"")</f>
        <v/>
      </c>
      <c r="I645" s="14" t="str">
        <f>IFERROR(IF(OR(HLOOKUP($A645,'Z-scores'!$C$2:$RO$15,7,FALSE)&gt;3,HLOOKUP($A645,'Z-scores'!$C$2:$RO$15,7,FALSE)&lt;-3),"",'Total-corrected counts'!I645),"")</f>
        <v/>
      </c>
      <c r="J645" s="14" t="str">
        <f>IFERROR(IF(OR(HLOOKUP($A645,'Z-scores'!$C$2:$RO$15,8,FALSE)&gt;3,HLOOKUP($A645,'Z-scores'!$C$2:$RO$15,8,FALSE)&lt;-3),"",'Total-corrected counts'!J645),"")</f>
        <v/>
      </c>
      <c r="K645" s="14" t="str">
        <f>IFERROR(IF(OR(HLOOKUP($A645,'Z-scores'!$C$2:$RO$15,9,FALSE)&gt;3,HLOOKUP($A645,'Z-scores'!$C$2:$RO$15,9,FALSE)&lt;-3),"",'Total-corrected counts'!K645),"")</f>
        <v/>
      </c>
      <c r="L645" s="14" t="str">
        <f>IFERROR(IF(OR(HLOOKUP($A645,'Z-scores'!$C$2:$RO$15,10,FALSE)&gt;3,HLOOKUP($A645,'Z-scores'!$C$2:$RO$15,10,FALSE)&lt;-3),"",'Total-corrected counts'!L645),"")</f>
        <v/>
      </c>
      <c r="M645" s="14" t="str">
        <f>IFERROR(IF(OR(HLOOKUP($A645,'Z-scores'!$C$2:$RO$15,11,FALSE)&gt;3,HLOOKUP($A645,'Z-scores'!$C$2:$RO$15,11,FALSE)&lt;-3),"",'Total-corrected counts'!M645),"")</f>
        <v/>
      </c>
      <c r="N645" s="14" t="str">
        <f>IFERROR(IF(OR(HLOOKUP($A645,'Z-scores'!$C$2:$RO$15,12,FALSE)&gt;3,HLOOKUP($A645,'Z-scores'!$C$2:$RO$15,12,FALSE)&lt;-3),"",'Total-corrected counts'!N645),"")</f>
        <v/>
      </c>
      <c r="O645" s="14" t="str">
        <f>IFERROR(IF(OR(HLOOKUP($A645,'Z-scores'!$C$2:$RO$15,13,FALSE)&gt;3,HLOOKUP($A645,'Z-scores'!$C$2:$RO$15,13,FALSE)&lt;-3),"",'Total-corrected counts'!O645),"")</f>
        <v/>
      </c>
      <c r="P645" s="14" t="str">
        <f>IFERROR(IF(OR(HLOOKUP($A645,'Z-scores'!$C$2:$RO$15,14,FALSE)&gt;3,HLOOKUP($A645,'Z-scores'!$C$2:$RO$15,14,FALSE)&lt;-3),"",'Total-corrected counts'!P645),"")</f>
        <v/>
      </c>
      <c r="Q645">
        <f t="shared" si="40"/>
        <v>1</v>
      </c>
      <c r="R645">
        <f>SUMIFS(Tabel132[Cluster],Tabel132[ID],'Total-corrected counts Z&lt;3'!A645)</f>
        <v>96</v>
      </c>
      <c r="S645" t="str">
        <f t="shared" si="41"/>
        <v/>
      </c>
      <c r="T645" t="str">
        <f t="shared" si="42"/>
        <v/>
      </c>
      <c r="U645" t="str">
        <f t="shared" si="43"/>
        <v/>
      </c>
    </row>
    <row r="646" spans="1:21" x14ac:dyDescent="0.25">
      <c r="A646">
        <v>654</v>
      </c>
      <c r="B646" t="s">
        <v>270</v>
      </c>
      <c r="C646">
        <v>3800</v>
      </c>
      <c r="D646">
        <v>353</v>
      </c>
      <c r="E646" s="14">
        <f>IFERROR(IF(OR(HLOOKUP($A646,'Z-scores'!$C$2:$RO$15,3,FALSE)&gt;3,HLOOKUP($A646,'Z-scores'!$C$2:$RO$15,3,FALSE)&lt;-3),"",'Total-corrected counts'!E646),"")</f>
        <v>16.942574202199978</v>
      </c>
      <c r="F646" s="14">
        <f>IFERROR(IF(OR(HLOOKUP($A646,'Z-scores'!$C$2:$RO$15,4,FALSE)&gt;3,HLOOKUP($A646,'Z-scores'!$C$2:$RO$15,4,FALSE)&lt;-3),"",'Total-corrected counts'!F646),"")</f>
        <v>6.2221936999591234</v>
      </c>
      <c r="G646" s="14">
        <f>IFERROR(IF(OR(HLOOKUP($A646,'Z-scores'!$C$2:$RO$15,5,FALSE)&gt;3,HLOOKUP($A646,'Z-scores'!$C$2:$RO$15,5,FALSE)&lt;-3),"",'Total-corrected counts'!G646),"")</f>
        <v>21.285904338431592</v>
      </c>
      <c r="H646" s="14">
        <f>IFERROR(IF(OR(HLOOKUP($A646,'Z-scores'!$C$2:$RO$15,6,FALSE)&gt;3,HLOOKUP($A646,'Z-scores'!$C$2:$RO$15,6,FALSE)&lt;-3),"",'Total-corrected counts'!H646),"")</f>
        <v>20.409922808527458</v>
      </c>
      <c r="I646" s="14">
        <f>IFERROR(IF(OR(HLOOKUP($A646,'Z-scores'!$C$2:$RO$15,7,FALSE)&gt;3,HLOOKUP($A646,'Z-scores'!$C$2:$RO$15,7,FALSE)&lt;-3),"",'Total-corrected counts'!I646),"")</f>
        <v>22.461576773102323</v>
      </c>
      <c r="J646" s="14">
        <f>IFERROR(IF(OR(HLOOKUP($A646,'Z-scores'!$C$2:$RO$15,8,FALSE)&gt;3,HLOOKUP($A646,'Z-scores'!$C$2:$RO$15,8,FALSE)&lt;-3),"",'Total-corrected counts'!J646),"")</f>
        <v>28.611277666258246</v>
      </c>
      <c r="K646" s="14">
        <f>IFERROR(IF(OR(HLOOKUP($A646,'Z-scores'!$C$2:$RO$15,9,FALSE)&gt;3,HLOOKUP($A646,'Z-scores'!$C$2:$RO$15,9,FALSE)&lt;-3),"",'Total-corrected counts'!K646),"")</f>
        <v>10.297759213245545</v>
      </c>
      <c r="L646" s="14">
        <f>IFERROR(IF(OR(HLOOKUP($A646,'Z-scores'!$C$2:$RO$15,10,FALSE)&gt;3,HLOOKUP($A646,'Z-scores'!$C$2:$RO$15,10,FALSE)&lt;-3),"",'Total-corrected counts'!L646),"")</f>
        <v>19.349182194721301</v>
      </c>
      <c r="M646" s="14">
        <f>IFERROR(IF(OR(HLOOKUP($A646,'Z-scores'!$C$2:$RO$15,11,FALSE)&gt;3,HLOOKUP($A646,'Z-scores'!$C$2:$RO$15,11,FALSE)&lt;-3),"",'Total-corrected counts'!M646),"")</f>
        <v>18.379233714751841</v>
      </c>
      <c r="N646" s="14">
        <f>IFERROR(IF(OR(HLOOKUP($A646,'Z-scores'!$C$2:$RO$15,12,FALSE)&gt;3,HLOOKUP($A646,'Z-scores'!$C$2:$RO$15,12,FALSE)&lt;-3),"",'Total-corrected counts'!N646),"")</f>
        <v>22.735616286316795</v>
      </c>
      <c r="O646" s="14">
        <f>IFERROR(IF(OR(HLOOKUP($A646,'Z-scores'!$C$2:$RO$15,13,FALSE)&gt;3,HLOOKUP($A646,'Z-scores'!$C$2:$RO$15,13,FALSE)&lt;-3),"",'Total-corrected counts'!O646),"")</f>
        <v>48.519239336881846</v>
      </c>
      <c r="P646" s="14">
        <f>IFERROR(IF(OR(HLOOKUP($A646,'Z-scores'!$C$2:$RO$15,14,FALSE)&gt;3,HLOOKUP($A646,'Z-scores'!$C$2:$RO$15,14,FALSE)&lt;-3),"",'Total-corrected counts'!P646),"")</f>
        <v>16.232257076662552</v>
      </c>
      <c r="Q646">
        <f t="shared" si="40"/>
        <v>1</v>
      </c>
      <c r="R646">
        <f>SUMIFS(Tabel132[Cluster],Tabel132[ID],'Total-corrected counts Z&lt;3'!A646)</f>
        <v>5</v>
      </c>
      <c r="S646">
        <f t="shared" si="41"/>
        <v>0.27172398614069371</v>
      </c>
      <c r="T646">
        <f t="shared" si="42"/>
        <v>18.033029814532036</v>
      </c>
      <c r="U646">
        <f t="shared" si="43"/>
        <v>25.043105721866866</v>
      </c>
    </row>
    <row r="647" spans="1:21" x14ac:dyDescent="0.25">
      <c r="A647">
        <v>655</v>
      </c>
      <c r="B647" t="s">
        <v>884</v>
      </c>
      <c r="C647">
        <v>35200</v>
      </c>
      <c r="D647">
        <v>647</v>
      </c>
      <c r="E647" s="14" t="str">
        <f>IFERROR(IF(OR(HLOOKUP($A647,'Z-scores'!$C$2:$RO$15,3,FALSE)&gt;3,HLOOKUP($A647,'Z-scores'!$C$2:$RO$15,3,FALSE)&lt;-3),"",'Total-corrected counts'!E647),"")</f>
        <v/>
      </c>
      <c r="F647" s="14" t="str">
        <f>IFERROR(IF(OR(HLOOKUP($A647,'Z-scores'!$C$2:$RO$15,4,FALSE)&gt;3,HLOOKUP($A647,'Z-scores'!$C$2:$RO$15,4,FALSE)&lt;-3),"",'Total-corrected counts'!F647),"")</f>
        <v/>
      </c>
      <c r="G647" s="14" t="str">
        <f>IFERROR(IF(OR(HLOOKUP($A647,'Z-scores'!$C$2:$RO$15,5,FALSE)&gt;3,HLOOKUP($A647,'Z-scores'!$C$2:$RO$15,5,FALSE)&lt;-3),"",'Total-corrected counts'!G647),"")</f>
        <v/>
      </c>
      <c r="H647" s="14" t="str">
        <f>IFERROR(IF(OR(HLOOKUP($A647,'Z-scores'!$C$2:$RO$15,6,FALSE)&gt;3,HLOOKUP($A647,'Z-scores'!$C$2:$RO$15,6,FALSE)&lt;-3),"",'Total-corrected counts'!H647),"")</f>
        <v/>
      </c>
      <c r="I647" s="14" t="str">
        <f>IFERROR(IF(OR(HLOOKUP($A647,'Z-scores'!$C$2:$RO$15,7,FALSE)&gt;3,HLOOKUP($A647,'Z-scores'!$C$2:$RO$15,7,FALSE)&lt;-3),"",'Total-corrected counts'!I647),"")</f>
        <v/>
      </c>
      <c r="J647" s="14" t="str">
        <f>IFERROR(IF(OR(HLOOKUP($A647,'Z-scores'!$C$2:$RO$15,8,FALSE)&gt;3,HLOOKUP($A647,'Z-scores'!$C$2:$RO$15,8,FALSE)&lt;-3),"",'Total-corrected counts'!J647),"")</f>
        <v/>
      </c>
      <c r="K647" s="14" t="str">
        <f>IFERROR(IF(OR(HLOOKUP($A647,'Z-scores'!$C$2:$RO$15,9,FALSE)&gt;3,HLOOKUP($A647,'Z-scores'!$C$2:$RO$15,9,FALSE)&lt;-3),"",'Total-corrected counts'!K647),"")</f>
        <v/>
      </c>
      <c r="L647" s="14" t="str">
        <f>IFERROR(IF(OR(HLOOKUP($A647,'Z-scores'!$C$2:$RO$15,10,FALSE)&gt;3,HLOOKUP($A647,'Z-scores'!$C$2:$RO$15,10,FALSE)&lt;-3),"",'Total-corrected counts'!L647),"")</f>
        <v/>
      </c>
      <c r="M647" s="14" t="str">
        <f>IFERROR(IF(OR(HLOOKUP($A647,'Z-scores'!$C$2:$RO$15,11,FALSE)&gt;3,HLOOKUP($A647,'Z-scores'!$C$2:$RO$15,11,FALSE)&lt;-3),"",'Total-corrected counts'!M647),"")</f>
        <v/>
      </c>
      <c r="N647" s="14" t="str">
        <f>IFERROR(IF(OR(HLOOKUP($A647,'Z-scores'!$C$2:$RO$15,12,FALSE)&gt;3,HLOOKUP($A647,'Z-scores'!$C$2:$RO$15,12,FALSE)&lt;-3),"",'Total-corrected counts'!N647),"")</f>
        <v/>
      </c>
      <c r="O647" s="14" t="str">
        <f>IFERROR(IF(OR(HLOOKUP($A647,'Z-scores'!$C$2:$RO$15,13,FALSE)&gt;3,HLOOKUP($A647,'Z-scores'!$C$2:$RO$15,13,FALSE)&lt;-3),"",'Total-corrected counts'!O647),"")</f>
        <v/>
      </c>
      <c r="P647" s="14" t="str">
        <f>IFERROR(IF(OR(HLOOKUP($A647,'Z-scores'!$C$2:$RO$15,14,FALSE)&gt;3,HLOOKUP($A647,'Z-scores'!$C$2:$RO$15,14,FALSE)&lt;-3),"",'Total-corrected counts'!P647),"")</f>
        <v/>
      </c>
      <c r="Q647">
        <f t="shared" si="40"/>
        <v>1</v>
      </c>
      <c r="R647">
        <f>SUMIFS(Tabel132[Cluster],Tabel132[ID],'Total-corrected counts Z&lt;3'!A647)</f>
        <v>45</v>
      </c>
      <c r="S647" t="str">
        <f t="shared" si="41"/>
        <v/>
      </c>
      <c r="T647" t="str">
        <f t="shared" si="42"/>
        <v/>
      </c>
      <c r="U647" t="str">
        <f t="shared" si="43"/>
        <v/>
      </c>
    </row>
    <row r="648" spans="1:21" x14ac:dyDescent="0.25">
      <c r="A648">
        <v>656</v>
      </c>
      <c r="B648" t="s">
        <v>271</v>
      </c>
      <c r="C648">
        <v>2200</v>
      </c>
      <c r="D648">
        <v>993</v>
      </c>
      <c r="E648" s="14">
        <f>IFERROR(IF(OR(HLOOKUP($A648,'Z-scores'!$C$2:$RO$15,3,FALSE)&gt;3,HLOOKUP($A648,'Z-scores'!$C$2:$RO$15,3,FALSE)&lt;-3),"",'Total-corrected counts'!E648),"")</f>
        <v>49.305447421079904</v>
      </c>
      <c r="F648" s="14">
        <f>IFERROR(IF(OR(HLOOKUP($A648,'Z-scores'!$C$2:$RO$15,4,FALSE)&gt;3,HLOOKUP($A648,'Z-scores'!$C$2:$RO$15,4,FALSE)&lt;-3),"",'Total-corrected counts'!F648),"")</f>
        <v>61.175603978297659</v>
      </c>
      <c r="G648" s="14">
        <f>IFERROR(IF(OR(HLOOKUP($A648,'Z-scores'!$C$2:$RO$15,5,FALSE)&gt;3,HLOOKUP($A648,'Z-scores'!$C$2:$RO$15,5,FALSE)&lt;-3),"",'Total-corrected counts'!G648),"")</f>
        <v>132.26903811641176</v>
      </c>
      <c r="H648" s="14">
        <f>IFERROR(IF(OR(HLOOKUP($A648,'Z-scores'!$C$2:$RO$15,6,FALSE)&gt;3,HLOOKUP($A648,'Z-scores'!$C$2:$RO$15,6,FALSE)&lt;-3),"",'Total-corrected counts'!H648),"")</f>
        <v>29.41317847733583</v>
      </c>
      <c r="I648" s="14">
        <f>IFERROR(IF(OR(HLOOKUP($A648,'Z-scores'!$C$2:$RO$15,7,FALSE)&gt;3,HLOOKUP($A648,'Z-scores'!$C$2:$RO$15,7,FALSE)&lt;-3),"",'Total-corrected counts'!I648),"")</f>
        <v>21.130155098297138</v>
      </c>
      <c r="J648" s="14">
        <f>IFERROR(IF(OR(HLOOKUP($A648,'Z-scores'!$C$2:$RO$15,8,FALSE)&gt;3,HLOOKUP($A648,'Z-scores'!$C$2:$RO$15,8,FALSE)&lt;-3),"",'Total-corrected counts'!J648),"")</f>
        <v>40.842218688356489</v>
      </c>
      <c r="K648" s="14">
        <f>IFERROR(IF(OR(HLOOKUP($A648,'Z-scores'!$C$2:$RO$15,9,FALSE)&gt;3,HLOOKUP($A648,'Z-scores'!$C$2:$RO$15,9,FALSE)&lt;-3),"",'Total-corrected counts'!K648),"")</f>
        <v>19.041672729019197</v>
      </c>
      <c r="L648" s="14">
        <f>IFERROR(IF(OR(HLOOKUP($A648,'Z-scores'!$C$2:$RO$15,10,FALSE)&gt;3,HLOOKUP($A648,'Z-scores'!$C$2:$RO$15,10,FALSE)&lt;-3),"",'Total-corrected counts'!L648),"")</f>
        <v>42.245714458474836</v>
      </c>
      <c r="M648" s="14">
        <f>IFERROR(IF(OR(HLOOKUP($A648,'Z-scores'!$C$2:$RO$15,11,FALSE)&gt;3,HLOOKUP($A648,'Z-scores'!$C$2:$RO$15,11,FALSE)&lt;-3),"",'Total-corrected counts'!M648),"")</f>
        <v>35.818039452998022</v>
      </c>
      <c r="N648" s="14">
        <f>IFERROR(IF(OR(HLOOKUP($A648,'Z-scores'!$C$2:$RO$15,12,FALSE)&gt;3,HLOOKUP($A648,'Z-scores'!$C$2:$RO$15,12,FALSE)&lt;-3),"",'Total-corrected counts'!N648),"")</f>
        <v>34.235757156639259</v>
      </c>
      <c r="O648" s="14">
        <f>IFERROR(IF(OR(HLOOKUP($A648,'Z-scores'!$C$2:$RO$15,13,FALSE)&gt;3,HLOOKUP($A648,'Z-scores'!$C$2:$RO$15,13,FALSE)&lt;-3),"",'Total-corrected counts'!O648),"")</f>
        <v>38.25825966656506</v>
      </c>
      <c r="P648" s="14">
        <f>IFERROR(IF(OR(HLOOKUP($A648,'Z-scores'!$C$2:$RO$15,14,FALSE)&gt;3,HLOOKUP($A648,'Z-scores'!$C$2:$RO$15,14,FALSE)&lt;-3),"",'Total-corrected counts'!P648),"")</f>
        <v>21.44553672172206</v>
      </c>
      <c r="Q648">
        <f t="shared" si="40"/>
        <v>1</v>
      </c>
      <c r="R648">
        <f>SUMIFS(Tabel132[Cluster],Tabel132[ID],'Total-corrected counts Z&lt;3'!A648)</f>
        <v>4</v>
      </c>
      <c r="S648">
        <f t="shared" si="41"/>
        <v>0.3931393052187212</v>
      </c>
      <c r="T648">
        <f t="shared" si="42"/>
        <v>50.453902072685416</v>
      </c>
      <c r="U648">
        <f t="shared" si="43"/>
        <v>34.400661491279848</v>
      </c>
    </row>
    <row r="649" spans="1:21" x14ac:dyDescent="0.25">
      <c r="A649">
        <v>657</v>
      </c>
      <c r="B649" t="s">
        <v>272</v>
      </c>
      <c r="C649">
        <v>5800</v>
      </c>
      <c r="D649">
        <v>345</v>
      </c>
      <c r="E649" s="14">
        <f>IFERROR(IF(OR(HLOOKUP($A649,'Z-scores'!$C$2:$RO$15,3,FALSE)&gt;3,HLOOKUP($A649,'Z-scores'!$C$2:$RO$15,3,FALSE)&lt;-3),"",'Total-corrected counts'!E649),"")</f>
        <v>28.795403890981856</v>
      </c>
      <c r="F649" s="14">
        <f>IFERROR(IF(OR(HLOOKUP($A649,'Z-scores'!$C$2:$RO$15,4,FALSE)&gt;3,HLOOKUP($A649,'Z-scores'!$C$2:$RO$15,4,FALSE)&lt;-3),"",'Total-corrected counts'!F649),"")</f>
        <v>83.664788382634228</v>
      </c>
      <c r="G649" s="14">
        <f>IFERROR(IF(OR(HLOOKUP($A649,'Z-scores'!$C$2:$RO$15,5,FALSE)&gt;3,HLOOKUP($A649,'Z-scores'!$C$2:$RO$15,5,FALSE)&lt;-3),"",'Total-corrected counts'!G649),"")</f>
        <v>145.21558228198467</v>
      </c>
      <c r="H649" s="14">
        <f>IFERROR(IF(OR(HLOOKUP($A649,'Z-scores'!$C$2:$RO$15,6,FALSE)&gt;3,HLOOKUP($A649,'Z-scores'!$C$2:$RO$15,6,FALSE)&lt;-3),"",'Total-corrected counts'!H649),"")</f>
        <v>62.16824338089036</v>
      </c>
      <c r="I649" s="14">
        <f>IFERROR(IF(OR(HLOOKUP($A649,'Z-scores'!$C$2:$RO$15,7,FALSE)&gt;3,HLOOKUP($A649,'Z-scores'!$C$2:$RO$15,7,FALSE)&lt;-3),"",'Total-corrected counts'!I649),"")</f>
        <v>79.355197414083236</v>
      </c>
      <c r="J649" s="14">
        <f>IFERROR(IF(OR(HLOOKUP($A649,'Z-scores'!$C$2:$RO$15,8,FALSE)&gt;3,HLOOKUP($A649,'Z-scores'!$C$2:$RO$15,8,FALSE)&lt;-3),"",'Total-corrected counts'!J649),"")</f>
        <v>112.33782597738904</v>
      </c>
      <c r="K649" s="14">
        <f>IFERROR(IF(OR(HLOOKUP($A649,'Z-scores'!$C$2:$RO$15,9,FALSE)&gt;3,HLOOKUP($A649,'Z-scores'!$C$2:$RO$15,9,FALSE)&lt;-3),"",'Total-corrected counts'!K649),"")</f>
        <v>20.567266686537057</v>
      </c>
      <c r="L649" s="14">
        <f>IFERROR(IF(OR(HLOOKUP($A649,'Z-scores'!$C$2:$RO$15,10,FALSE)&gt;3,HLOOKUP($A649,'Z-scores'!$C$2:$RO$15,10,FALSE)&lt;-3),"",'Total-corrected counts'!L649),"")</f>
        <v>150.43989156395813</v>
      </c>
      <c r="M649" s="14">
        <f>IFERROR(IF(OR(HLOOKUP($A649,'Z-scores'!$C$2:$RO$15,11,FALSE)&gt;3,HLOOKUP($A649,'Z-scores'!$C$2:$RO$15,11,FALSE)&lt;-3),"",'Total-corrected counts'!M649),"")</f>
        <v>171.42366484782445</v>
      </c>
      <c r="N649" s="14">
        <f>IFERROR(IF(OR(HLOOKUP($A649,'Z-scores'!$C$2:$RO$15,12,FALSE)&gt;3,HLOOKUP($A649,'Z-scores'!$C$2:$RO$15,12,FALSE)&lt;-3),"",'Total-corrected counts'!N649),"")</f>
        <v>160.92513382680633</v>
      </c>
      <c r="O649" s="14">
        <f>IFERROR(IF(OR(HLOOKUP($A649,'Z-scores'!$C$2:$RO$15,13,FALSE)&gt;3,HLOOKUP($A649,'Z-scores'!$C$2:$RO$15,13,FALSE)&lt;-3),"",'Total-corrected counts'!O649),"")</f>
        <v>76.929209557530427</v>
      </c>
      <c r="P649" s="14">
        <f>IFERROR(IF(OR(HLOOKUP($A649,'Z-scores'!$C$2:$RO$15,14,FALSE)&gt;3,HLOOKUP($A649,'Z-scores'!$C$2:$RO$15,14,FALSE)&lt;-3),"",'Total-corrected counts'!P649),"")</f>
        <v>48.396005096618843</v>
      </c>
      <c r="Q649">
        <f t="shared" si="40"/>
        <v>1</v>
      </c>
      <c r="R649">
        <f>SUMIFS(Tabel132[Cluster],Tabel132[ID],'Total-corrected counts Z&lt;3'!A649)</f>
        <v>8</v>
      </c>
      <c r="S649">
        <f t="shared" si="41"/>
        <v>0.14210228686261939</v>
      </c>
      <c r="T649">
        <f t="shared" si="42"/>
        <v>76.014901144928643</v>
      </c>
      <c r="U649">
        <f t="shared" si="43"/>
        <v>121.62278097854764</v>
      </c>
    </row>
    <row r="650" spans="1:21" x14ac:dyDescent="0.25">
      <c r="A650">
        <v>658</v>
      </c>
      <c r="B650" t="s">
        <v>273</v>
      </c>
      <c r="C650">
        <v>101100</v>
      </c>
      <c r="D650">
        <v>948</v>
      </c>
      <c r="E650" s="14">
        <f>IFERROR(IF(OR(HLOOKUP($A650,'Z-scores'!$C$2:$RO$15,3,FALSE)&gt;3,HLOOKUP($A650,'Z-scores'!$C$2:$RO$15,3,FALSE)&lt;-3),"",'Total-corrected counts'!E650),"")</f>
        <v>4.5435847140330532</v>
      </c>
      <c r="F650" s="14">
        <f>IFERROR(IF(OR(HLOOKUP($A650,'Z-scores'!$C$2:$RO$15,4,FALSE)&gt;3,HLOOKUP($A650,'Z-scores'!$C$2:$RO$15,4,FALSE)&lt;-3),"",'Total-corrected counts'!F650),"")</f>
        <v>2.38563928854935</v>
      </c>
      <c r="G650" s="14">
        <f>IFERROR(IF(OR(HLOOKUP($A650,'Z-scores'!$C$2:$RO$15,5,FALSE)&gt;3,HLOOKUP($A650,'Z-scores'!$C$2:$RO$15,5,FALSE)&lt;-3),"",'Total-corrected counts'!G650),"")</f>
        <v>1.8928740435182456</v>
      </c>
      <c r="H650" s="14">
        <f>IFERROR(IF(OR(HLOOKUP($A650,'Z-scores'!$C$2:$RO$15,6,FALSE)&gt;3,HLOOKUP($A650,'Z-scores'!$C$2:$RO$15,6,FALSE)&lt;-3),"",'Total-corrected counts'!H650),"")</f>
        <v>3.5097437352981795</v>
      </c>
      <c r="I650" s="14">
        <f>IFERROR(IF(OR(HLOOKUP($A650,'Z-scores'!$C$2:$RO$15,7,FALSE)&gt;3,HLOOKUP($A650,'Z-scores'!$C$2:$RO$15,7,FALSE)&lt;-3),"",'Total-corrected counts'!I650),"")</f>
        <v>0.43147924646464397</v>
      </c>
      <c r="J650" s="14">
        <f>IFERROR(IF(OR(HLOOKUP($A650,'Z-scores'!$C$2:$RO$15,8,FALSE)&gt;3,HLOOKUP($A650,'Z-scores'!$C$2:$RO$15,8,FALSE)&lt;-3),"",'Total-corrected counts'!J650),"")</f>
        <v>16.814828332334002</v>
      </c>
      <c r="K650" s="14">
        <f>IFERROR(IF(OR(HLOOKUP($A650,'Z-scores'!$C$2:$RO$15,9,FALSE)&gt;3,HLOOKUP($A650,'Z-scores'!$C$2:$RO$15,9,FALSE)&lt;-3),"",'Total-corrected counts'!K650),"")</f>
        <v>16.725030052788377</v>
      </c>
      <c r="L650" s="14">
        <f>IFERROR(IF(OR(HLOOKUP($A650,'Z-scores'!$C$2:$RO$15,10,FALSE)&gt;3,HLOOKUP($A650,'Z-scores'!$C$2:$RO$15,10,FALSE)&lt;-3),"",'Total-corrected counts'!L650),"")</f>
        <v>5.421802094145864</v>
      </c>
      <c r="M650" s="14">
        <f>IFERROR(IF(OR(HLOOKUP($A650,'Z-scores'!$C$2:$RO$15,11,FALSE)&gt;3,HLOOKUP($A650,'Z-scores'!$C$2:$RO$15,11,FALSE)&lt;-3),"",'Total-corrected counts'!M650),"")</f>
        <v>6.8692130457804428</v>
      </c>
      <c r="N650" s="14">
        <f>IFERROR(IF(OR(HLOOKUP($A650,'Z-scores'!$C$2:$RO$15,12,FALSE)&gt;3,HLOOKUP($A650,'Z-scores'!$C$2:$RO$15,12,FALSE)&lt;-3),"",'Total-corrected counts'!N650),"")</f>
        <v>1.9124213474032905</v>
      </c>
      <c r="O650" s="14">
        <f>IFERROR(IF(OR(HLOOKUP($A650,'Z-scores'!$C$2:$RO$15,13,FALSE)&gt;3,HLOOKUP($A650,'Z-scores'!$C$2:$RO$15,13,FALSE)&lt;-3),"",'Total-corrected counts'!O650),"")</f>
        <v>6.0871808099045657</v>
      </c>
      <c r="P650" s="14">
        <f>IFERROR(IF(OR(HLOOKUP($A650,'Z-scores'!$C$2:$RO$15,14,FALSE)&gt;3,HLOOKUP($A650,'Z-scores'!$C$2:$RO$15,14,FALSE)&lt;-3),"",'Total-corrected counts'!P650),"")</f>
        <v>15.785664939236128</v>
      </c>
      <c r="Q650">
        <f t="shared" si="40"/>
        <v>1</v>
      </c>
      <c r="R650">
        <f>SUMIFS(Tabel132[Cluster],Tabel132[ID],'Total-corrected counts Z&lt;3'!A650)</f>
        <v>0</v>
      </c>
      <c r="S650">
        <f t="shared" si="41"/>
        <v>0.87514864020413363</v>
      </c>
      <c r="T650">
        <f t="shared" si="42"/>
        <v>6.6147399161408362</v>
      </c>
      <c r="U650">
        <f t="shared" si="43"/>
        <v>7.2152564472940579</v>
      </c>
    </row>
    <row r="651" spans="1:21" x14ac:dyDescent="0.25">
      <c r="A651">
        <v>659</v>
      </c>
      <c r="B651" t="s">
        <v>885</v>
      </c>
      <c r="C651">
        <v>90800</v>
      </c>
      <c r="D651">
        <v>651</v>
      </c>
      <c r="E651" s="14" t="str">
        <f>IFERROR(IF(OR(HLOOKUP($A651,'Z-scores'!$C$2:$RO$15,3,FALSE)&gt;3,HLOOKUP($A651,'Z-scores'!$C$2:$RO$15,3,FALSE)&lt;-3),"",'Total-corrected counts'!E651),"")</f>
        <v/>
      </c>
      <c r="F651" s="14" t="str">
        <f>IFERROR(IF(OR(HLOOKUP($A651,'Z-scores'!$C$2:$RO$15,4,FALSE)&gt;3,HLOOKUP($A651,'Z-scores'!$C$2:$RO$15,4,FALSE)&lt;-3),"",'Total-corrected counts'!F651),"")</f>
        <v/>
      </c>
      <c r="G651" s="14" t="str">
        <f>IFERROR(IF(OR(HLOOKUP($A651,'Z-scores'!$C$2:$RO$15,5,FALSE)&gt;3,HLOOKUP($A651,'Z-scores'!$C$2:$RO$15,5,FALSE)&lt;-3),"",'Total-corrected counts'!G651),"")</f>
        <v/>
      </c>
      <c r="H651" s="14" t="str">
        <f>IFERROR(IF(OR(HLOOKUP($A651,'Z-scores'!$C$2:$RO$15,6,FALSE)&gt;3,HLOOKUP($A651,'Z-scores'!$C$2:$RO$15,6,FALSE)&lt;-3),"",'Total-corrected counts'!H651),"")</f>
        <v/>
      </c>
      <c r="I651" s="14" t="str">
        <f>IFERROR(IF(OR(HLOOKUP($A651,'Z-scores'!$C$2:$RO$15,7,FALSE)&gt;3,HLOOKUP($A651,'Z-scores'!$C$2:$RO$15,7,FALSE)&lt;-3),"",'Total-corrected counts'!I651),"")</f>
        <v/>
      </c>
      <c r="J651" s="14" t="str">
        <f>IFERROR(IF(OR(HLOOKUP($A651,'Z-scores'!$C$2:$RO$15,8,FALSE)&gt;3,HLOOKUP($A651,'Z-scores'!$C$2:$RO$15,8,FALSE)&lt;-3),"",'Total-corrected counts'!J651),"")</f>
        <v/>
      </c>
      <c r="K651" s="14" t="str">
        <f>IFERROR(IF(OR(HLOOKUP($A651,'Z-scores'!$C$2:$RO$15,9,FALSE)&gt;3,HLOOKUP($A651,'Z-scores'!$C$2:$RO$15,9,FALSE)&lt;-3),"",'Total-corrected counts'!K651),"")</f>
        <v/>
      </c>
      <c r="L651" s="14" t="str">
        <f>IFERROR(IF(OR(HLOOKUP($A651,'Z-scores'!$C$2:$RO$15,10,FALSE)&gt;3,HLOOKUP($A651,'Z-scores'!$C$2:$RO$15,10,FALSE)&lt;-3),"",'Total-corrected counts'!L651),"")</f>
        <v/>
      </c>
      <c r="M651" s="14" t="str">
        <f>IFERROR(IF(OR(HLOOKUP($A651,'Z-scores'!$C$2:$RO$15,11,FALSE)&gt;3,HLOOKUP($A651,'Z-scores'!$C$2:$RO$15,11,FALSE)&lt;-3),"",'Total-corrected counts'!M651),"")</f>
        <v/>
      </c>
      <c r="N651" s="14" t="str">
        <f>IFERROR(IF(OR(HLOOKUP($A651,'Z-scores'!$C$2:$RO$15,12,FALSE)&gt;3,HLOOKUP($A651,'Z-scores'!$C$2:$RO$15,12,FALSE)&lt;-3),"",'Total-corrected counts'!N651),"")</f>
        <v/>
      </c>
      <c r="O651" s="14" t="str">
        <f>IFERROR(IF(OR(HLOOKUP($A651,'Z-scores'!$C$2:$RO$15,13,FALSE)&gt;3,HLOOKUP($A651,'Z-scores'!$C$2:$RO$15,13,FALSE)&lt;-3),"",'Total-corrected counts'!O651),"")</f>
        <v/>
      </c>
      <c r="P651" s="14" t="str">
        <f>IFERROR(IF(OR(HLOOKUP($A651,'Z-scores'!$C$2:$RO$15,14,FALSE)&gt;3,HLOOKUP($A651,'Z-scores'!$C$2:$RO$15,14,FALSE)&lt;-3),"",'Total-corrected counts'!P651),"")</f>
        <v/>
      </c>
      <c r="Q651">
        <f t="shared" si="40"/>
        <v>1</v>
      </c>
      <c r="R651">
        <f>SUMIFS(Tabel132[Cluster],Tabel132[ID],'Total-corrected counts Z&lt;3'!A651)</f>
        <v>96</v>
      </c>
      <c r="S651" t="str">
        <f t="shared" si="41"/>
        <v/>
      </c>
      <c r="T651" t="str">
        <f t="shared" si="42"/>
        <v/>
      </c>
      <c r="U651" t="str">
        <f t="shared" si="43"/>
        <v/>
      </c>
    </row>
    <row r="652" spans="1:21" x14ac:dyDescent="0.25">
      <c r="A652">
        <v>660</v>
      </c>
      <c r="B652" t="s">
        <v>886</v>
      </c>
      <c r="C652">
        <v>71100</v>
      </c>
      <c r="D652">
        <v>103</v>
      </c>
      <c r="E652" s="14" t="str">
        <f>IFERROR(IF(OR(HLOOKUP($A652,'Z-scores'!$C$2:$RO$15,3,FALSE)&gt;3,HLOOKUP($A652,'Z-scores'!$C$2:$RO$15,3,FALSE)&lt;-3),"",'Total-corrected counts'!E652),"")</f>
        <v/>
      </c>
      <c r="F652" s="14" t="str">
        <f>IFERROR(IF(OR(HLOOKUP($A652,'Z-scores'!$C$2:$RO$15,4,FALSE)&gt;3,HLOOKUP($A652,'Z-scores'!$C$2:$RO$15,4,FALSE)&lt;-3),"",'Total-corrected counts'!F652),"")</f>
        <v/>
      </c>
      <c r="G652" s="14" t="str">
        <f>IFERROR(IF(OR(HLOOKUP($A652,'Z-scores'!$C$2:$RO$15,5,FALSE)&gt;3,HLOOKUP($A652,'Z-scores'!$C$2:$RO$15,5,FALSE)&lt;-3),"",'Total-corrected counts'!G652),"")</f>
        <v/>
      </c>
      <c r="H652" s="14" t="str">
        <f>IFERROR(IF(OR(HLOOKUP($A652,'Z-scores'!$C$2:$RO$15,6,FALSE)&gt;3,HLOOKUP($A652,'Z-scores'!$C$2:$RO$15,6,FALSE)&lt;-3),"",'Total-corrected counts'!H652),"")</f>
        <v/>
      </c>
      <c r="I652" s="14" t="str">
        <f>IFERROR(IF(OR(HLOOKUP($A652,'Z-scores'!$C$2:$RO$15,7,FALSE)&gt;3,HLOOKUP($A652,'Z-scores'!$C$2:$RO$15,7,FALSE)&lt;-3),"",'Total-corrected counts'!I652),"")</f>
        <v/>
      </c>
      <c r="J652" s="14" t="str">
        <f>IFERROR(IF(OR(HLOOKUP($A652,'Z-scores'!$C$2:$RO$15,8,FALSE)&gt;3,HLOOKUP($A652,'Z-scores'!$C$2:$RO$15,8,FALSE)&lt;-3),"",'Total-corrected counts'!J652),"")</f>
        <v/>
      </c>
      <c r="K652" s="14" t="str">
        <f>IFERROR(IF(OR(HLOOKUP($A652,'Z-scores'!$C$2:$RO$15,9,FALSE)&gt;3,HLOOKUP($A652,'Z-scores'!$C$2:$RO$15,9,FALSE)&lt;-3),"",'Total-corrected counts'!K652),"")</f>
        <v/>
      </c>
      <c r="L652" s="14" t="str">
        <f>IFERROR(IF(OR(HLOOKUP($A652,'Z-scores'!$C$2:$RO$15,10,FALSE)&gt;3,HLOOKUP($A652,'Z-scores'!$C$2:$RO$15,10,FALSE)&lt;-3),"",'Total-corrected counts'!L652),"")</f>
        <v/>
      </c>
      <c r="M652" s="14" t="str">
        <f>IFERROR(IF(OR(HLOOKUP($A652,'Z-scores'!$C$2:$RO$15,11,FALSE)&gt;3,HLOOKUP($A652,'Z-scores'!$C$2:$RO$15,11,FALSE)&lt;-3),"",'Total-corrected counts'!M652),"")</f>
        <v/>
      </c>
      <c r="N652" s="14" t="str">
        <f>IFERROR(IF(OR(HLOOKUP($A652,'Z-scores'!$C$2:$RO$15,12,FALSE)&gt;3,HLOOKUP($A652,'Z-scores'!$C$2:$RO$15,12,FALSE)&lt;-3),"",'Total-corrected counts'!N652),"")</f>
        <v/>
      </c>
      <c r="O652" s="14" t="str">
        <f>IFERROR(IF(OR(HLOOKUP($A652,'Z-scores'!$C$2:$RO$15,13,FALSE)&gt;3,HLOOKUP($A652,'Z-scores'!$C$2:$RO$15,13,FALSE)&lt;-3),"",'Total-corrected counts'!O652),"")</f>
        <v/>
      </c>
      <c r="P652" s="14" t="str">
        <f>IFERROR(IF(OR(HLOOKUP($A652,'Z-scores'!$C$2:$RO$15,14,FALSE)&gt;3,HLOOKUP($A652,'Z-scores'!$C$2:$RO$15,14,FALSE)&lt;-3),"",'Total-corrected counts'!P652),"")</f>
        <v/>
      </c>
      <c r="Q652">
        <f t="shared" si="40"/>
        <v>1</v>
      </c>
      <c r="R652">
        <f>SUMIFS(Tabel132[Cluster],Tabel132[ID],'Total-corrected counts Z&lt;3'!A652)</f>
        <v>83</v>
      </c>
      <c r="S652" t="str">
        <f t="shared" si="41"/>
        <v/>
      </c>
      <c r="T652" t="str">
        <f t="shared" si="42"/>
        <v/>
      </c>
      <c r="U652" t="str">
        <f t="shared" si="43"/>
        <v/>
      </c>
    </row>
    <row r="653" spans="1:21" x14ac:dyDescent="0.25">
      <c r="A653">
        <v>661</v>
      </c>
      <c r="B653" t="s">
        <v>274</v>
      </c>
      <c r="C653">
        <v>92500</v>
      </c>
      <c r="D653">
        <v>370</v>
      </c>
      <c r="E653" s="14">
        <f>IFERROR(IF(OR(HLOOKUP($A653,'Z-scores'!$C$2:$RO$15,3,FALSE)&gt;3,HLOOKUP($A653,'Z-scores'!$C$2:$RO$15,3,FALSE)&lt;-3),"",'Total-corrected counts'!E653),"")</f>
        <v>0</v>
      </c>
      <c r="F653" s="14">
        <f>IFERROR(IF(OR(HLOOKUP($A653,'Z-scores'!$C$2:$RO$15,4,FALSE)&gt;3,HLOOKUP($A653,'Z-scores'!$C$2:$RO$15,4,FALSE)&lt;-3),"",'Total-corrected counts'!F653),"")</f>
        <v>0</v>
      </c>
      <c r="G653" s="14">
        <f>IFERROR(IF(OR(HLOOKUP($A653,'Z-scores'!$C$2:$RO$15,5,FALSE)&gt;3,HLOOKUP($A653,'Z-scores'!$C$2:$RO$15,5,FALSE)&lt;-3),"",'Total-corrected counts'!G653),"")</f>
        <v>0</v>
      </c>
      <c r="H653" s="14">
        <f>IFERROR(IF(OR(HLOOKUP($A653,'Z-scores'!$C$2:$RO$15,6,FALSE)&gt;3,HLOOKUP($A653,'Z-scores'!$C$2:$RO$15,6,FALSE)&lt;-3),"",'Total-corrected counts'!H653),"")</f>
        <v>0.50357192723843436</v>
      </c>
      <c r="I653" s="14">
        <f>IFERROR(IF(OR(HLOOKUP($A653,'Z-scores'!$C$2:$RO$15,7,FALSE)&gt;3,HLOOKUP($A653,'Z-scores'!$C$2:$RO$15,7,FALSE)&lt;-3),"",'Total-corrected counts'!I653),"")</f>
        <v>0</v>
      </c>
      <c r="J653" s="14">
        <f>IFERROR(IF(OR(HLOOKUP($A653,'Z-scores'!$C$2:$RO$15,8,FALSE)&gt;3,HLOOKUP($A653,'Z-scores'!$C$2:$RO$15,8,FALSE)&lt;-3),"",'Total-corrected counts'!J653),"")</f>
        <v>0</v>
      </c>
      <c r="K653" s="14">
        <f>IFERROR(IF(OR(HLOOKUP($A653,'Z-scores'!$C$2:$RO$15,9,FALSE)&gt;3,HLOOKUP($A653,'Z-scores'!$C$2:$RO$15,9,FALSE)&lt;-3),"",'Total-corrected counts'!K653),"")</f>
        <v>0</v>
      </c>
      <c r="L653" s="14">
        <f>IFERROR(IF(OR(HLOOKUP($A653,'Z-scores'!$C$2:$RO$15,10,FALSE)&gt;3,HLOOKUP($A653,'Z-scores'!$C$2:$RO$15,10,FALSE)&lt;-3),"",'Total-corrected counts'!L653),"")</f>
        <v>0</v>
      </c>
      <c r="M653" s="14">
        <f>IFERROR(IF(OR(HLOOKUP($A653,'Z-scores'!$C$2:$RO$15,11,FALSE)&gt;3,HLOOKUP($A653,'Z-scores'!$C$2:$RO$15,11,FALSE)&lt;-3),"",'Total-corrected counts'!M653),"")</f>
        <v>0.20444086445775128</v>
      </c>
      <c r="N653" s="14">
        <f>IFERROR(IF(OR(HLOOKUP($A653,'Z-scores'!$C$2:$RO$15,12,FALSE)&gt;3,HLOOKUP($A653,'Z-scores'!$C$2:$RO$15,12,FALSE)&lt;-3),"",'Total-corrected counts'!N653),"")</f>
        <v>0</v>
      </c>
      <c r="O653" s="14">
        <f>IFERROR(IF(OR(HLOOKUP($A653,'Z-scores'!$C$2:$RO$15,13,FALSE)&gt;3,HLOOKUP($A653,'Z-scores'!$C$2:$RO$15,13,FALSE)&lt;-3),"",'Total-corrected counts'!O653),"")</f>
        <v>0</v>
      </c>
      <c r="P653" s="14">
        <f>IFERROR(IF(OR(HLOOKUP($A653,'Z-scores'!$C$2:$RO$15,14,FALSE)&gt;3,HLOOKUP($A653,'Z-scores'!$C$2:$RO$15,14,FALSE)&lt;-3),"",'Total-corrected counts'!P653),"")</f>
        <v>0</v>
      </c>
      <c r="Q653">
        <f t="shared" si="40"/>
        <v>1</v>
      </c>
      <c r="R653">
        <f>SUMIFS(Tabel132[Cluster],Tabel132[ID],'Total-corrected counts Z&lt;3'!A653)</f>
        <v>96</v>
      </c>
      <c r="S653">
        <f t="shared" si="41"/>
        <v>0.74465337435747481</v>
      </c>
      <c r="T653">
        <f t="shared" si="42"/>
        <v>7.1938846748347759E-2</v>
      </c>
      <c r="U653">
        <f t="shared" si="43"/>
        <v>4.0888172891550258E-2</v>
      </c>
    </row>
    <row r="654" spans="1:21" x14ac:dyDescent="0.25">
      <c r="A654">
        <v>662</v>
      </c>
      <c r="B654" t="s">
        <v>275</v>
      </c>
      <c r="C654">
        <v>9700</v>
      </c>
      <c r="D654">
        <v>1057</v>
      </c>
      <c r="E654" s="14">
        <f>IFERROR(IF(OR(HLOOKUP($A654,'Z-scores'!$C$2:$RO$15,3,FALSE)&gt;3,HLOOKUP($A654,'Z-scores'!$C$2:$RO$15,3,FALSE)&lt;-3),"",'Total-corrected counts'!E654),"")</f>
        <v>2.1613983550131657</v>
      </c>
      <c r="F654" s="14">
        <f>IFERROR(IF(OR(HLOOKUP($A654,'Z-scores'!$C$2:$RO$15,4,FALSE)&gt;3,HLOOKUP($A654,'Z-scores'!$C$2:$RO$15,4,FALSE)&lt;-3),"",'Total-corrected counts'!F654),"")</f>
        <v>4.1574298712731359</v>
      </c>
      <c r="G654" s="14">
        <f>IFERROR(IF(OR(HLOOKUP($A654,'Z-scores'!$C$2:$RO$15,5,FALSE)&gt;3,HLOOKUP($A654,'Z-scores'!$C$2:$RO$15,5,FALSE)&lt;-3),"",'Total-corrected counts'!G654),"")</f>
        <v>2.6607380423039491</v>
      </c>
      <c r="H654" s="14">
        <f>IFERROR(IF(OR(HLOOKUP($A654,'Z-scores'!$C$2:$RO$15,6,FALSE)&gt;3,HLOOKUP($A654,'Z-scores'!$C$2:$RO$15,6,FALSE)&lt;-3),"",'Total-corrected counts'!H654),"")</f>
        <v>2.6551974345299274</v>
      </c>
      <c r="I654" s="14">
        <f>IFERROR(IF(OR(HLOOKUP($A654,'Z-scores'!$C$2:$RO$15,7,FALSE)&gt;3,HLOOKUP($A654,'Z-scores'!$C$2:$RO$15,7,FALSE)&lt;-3),"",'Total-corrected counts'!I654),"")</f>
        <v>2.4162837802020061</v>
      </c>
      <c r="J654" s="14">
        <f>IFERROR(IF(OR(HLOOKUP($A654,'Z-scores'!$C$2:$RO$15,8,FALSE)&gt;3,HLOOKUP($A654,'Z-scores'!$C$2:$RO$15,8,FALSE)&lt;-3),"",'Total-corrected counts'!J654),"")</f>
        <v>2.693848466678832</v>
      </c>
      <c r="K654" s="14">
        <f>IFERROR(IF(OR(HLOOKUP($A654,'Z-scores'!$C$2:$RO$15,9,FALSE)&gt;3,HLOOKUP($A654,'Z-scores'!$C$2:$RO$15,9,FALSE)&lt;-3),"",'Total-corrected counts'!K654),"")</f>
        <v>1.21482481802348</v>
      </c>
      <c r="L654" s="14">
        <f>IFERROR(IF(OR(HLOOKUP($A654,'Z-scores'!$C$2:$RO$15,10,FALSE)&gt;3,HLOOKUP($A654,'Z-scores'!$C$2:$RO$15,10,FALSE)&lt;-3),"",'Total-corrected counts'!L654),"")</f>
        <v>1.4914994608431003</v>
      </c>
      <c r="M654" s="14">
        <f>IFERROR(IF(OR(HLOOKUP($A654,'Z-scores'!$C$2:$RO$15,11,FALSE)&gt;3,HLOOKUP($A654,'Z-scores'!$C$2:$RO$15,11,FALSE)&lt;-3),"",'Total-corrected counts'!M654),"")</f>
        <v>4.375034499395877</v>
      </c>
      <c r="N654" s="14">
        <f>IFERROR(IF(OR(HLOOKUP($A654,'Z-scores'!$C$2:$RO$15,12,FALSE)&gt;3,HLOOKUP($A654,'Z-scores'!$C$2:$RO$15,12,FALSE)&lt;-3),"",'Total-corrected counts'!N654),"")</f>
        <v>5.5579745408908128</v>
      </c>
      <c r="O654" s="14">
        <f>IFERROR(IF(OR(HLOOKUP($A654,'Z-scores'!$C$2:$RO$15,13,FALSE)&gt;3,HLOOKUP($A654,'Z-scores'!$C$2:$RO$15,13,FALSE)&lt;-3),"",'Total-corrected counts'!O654),"")</f>
        <v>3.6860740497573103</v>
      </c>
      <c r="P654" s="14">
        <f>IFERROR(IF(OR(HLOOKUP($A654,'Z-scores'!$C$2:$RO$15,14,FALSE)&gt;3,HLOOKUP($A654,'Z-scores'!$C$2:$RO$15,14,FALSE)&lt;-3),"",'Total-corrected counts'!P654),"")</f>
        <v>5.249736146073908</v>
      </c>
      <c r="Q654">
        <f t="shared" si="40"/>
        <v>1</v>
      </c>
      <c r="R654">
        <f>SUMIFS(Tabel132[Cluster],Tabel132[ID],'Total-corrected counts Z&lt;3'!A654)</f>
        <v>12</v>
      </c>
      <c r="S654">
        <f t="shared" si="41"/>
        <v>6.2549411044938094E-2</v>
      </c>
      <c r="T654">
        <f t="shared" si="42"/>
        <v>2.5656743954320711</v>
      </c>
      <c r="U654">
        <f t="shared" si="43"/>
        <v>4.0720637393922017</v>
      </c>
    </row>
    <row r="655" spans="1:21" x14ac:dyDescent="0.25">
      <c r="A655">
        <v>663</v>
      </c>
      <c r="B655" t="s">
        <v>887</v>
      </c>
      <c r="C655">
        <v>35800</v>
      </c>
      <c r="D655">
        <v>647</v>
      </c>
      <c r="E655" s="14" t="str">
        <f>IFERROR(IF(OR(HLOOKUP($A655,'Z-scores'!$C$2:$RO$15,3,FALSE)&gt;3,HLOOKUP($A655,'Z-scores'!$C$2:$RO$15,3,FALSE)&lt;-3),"",'Total-corrected counts'!E655),"")</f>
        <v/>
      </c>
      <c r="F655" s="14" t="str">
        <f>IFERROR(IF(OR(HLOOKUP($A655,'Z-scores'!$C$2:$RO$15,4,FALSE)&gt;3,HLOOKUP($A655,'Z-scores'!$C$2:$RO$15,4,FALSE)&lt;-3),"",'Total-corrected counts'!F655),"")</f>
        <v/>
      </c>
      <c r="G655" s="14" t="str">
        <f>IFERROR(IF(OR(HLOOKUP($A655,'Z-scores'!$C$2:$RO$15,5,FALSE)&gt;3,HLOOKUP($A655,'Z-scores'!$C$2:$RO$15,5,FALSE)&lt;-3),"",'Total-corrected counts'!G655),"")</f>
        <v/>
      </c>
      <c r="H655" s="14" t="str">
        <f>IFERROR(IF(OR(HLOOKUP($A655,'Z-scores'!$C$2:$RO$15,6,FALSE)&gt;3,HLOOKUP($A655,'Z-scores'!$C$2:$RO$15,6,FALSE)&lt;-3),"",'Total-corrected counts'!H655),"")</f>
        <v/>
      </c>
      <c r="I655" s="14" t="str">
        <f>IFERROR(IF(OR(HLOOKUP($A655,'Z-scores'!$C$2:$RO$15,7,FALSE)&gt;3,HLOOKUP($A655,'Z-scores'!$C$2:$RO$15,7,FALSE)&lt;-3),"",'Total-corrected counts'!I655),"")</f>
        <v/>
      </c>
      <c r="J655" s="14" t="str">
        <f>IFERROR(IF(OR(HLOOKUP($A655,'Z-scores'!$C$2:$RO$15,8,FALSE)&gt;3,HLOOKUP($A655,'Z-scores'!$C$2:$RO$15,8,FALSE)&lt;-3),"",'Total-corrected counts'!J655),"")</f>
        <v/>
      </c>
      <c r="K655" s="14" t="str">
        <f>IFERROR(IF(OR(HLOOKUP($A655,'Z-scores'!$C$2:$RO$15,9,FALSE)&gt;3,HLOOKUP($A655,'Z-scores'!$C$2:$RO$15,9,FALSE)&lt;-3),"",'Total-corrected counts'!K655),"")</f>
        <v/>
      </c>
      <c r="L655" s="14" t="str">
        <f>IFERROR(IF(OR(HLOOKUP($A655,'Z-scores'!$C$2:$RO$15,10,FALSE)&gt;3,HLOOKUP($A655,'Z-scores'!$C$2:$RO$15,10,FALSE)&lt;-3),"",'Total-corrected counts'!L655),"")</f>
        <v/>
      </c>
      <c r="M655" s="14" t="str">
        <f>IFERROR(IF(OR(HLOOKUP($A655,'Z-scores'!$C$2:$RO$15,11,FALSE)&gt;3,HLOOKUP($A655,'Z-scores'!$C$2:$RO$15,11,FALSE)&lt;-3),"",'Total-corrected counts'!M655),"")</f>
        <v/>
      </c>
      <c r="N655" s="14" t="str">
        <f>IFERROR(IF(OR(HLOOKUP($A655,'Z-scores'!$C$2:$RO$15,12,FALSE)&gt;3,HLOOKUP($A655,'Z-scores'!$C$2:$RO$15,12,FALSE)&lt;-3),"",'Total-corrected counts'!N655),"")</f>
        <v/>
      </c>
      <c r="O655" s="14" t="str">
        <f>IFERROR(IF(OR(HLOOKUP($A655,'Z-scores'!$C$2:$RO$15,13,FALSE)&gt;3,HLOOKUP($A655,'Z-scores'!$C$2:$RO$15,13,FALSE)&lt;-3),"",'Total-corrected counts'!O655),"")</f>
        <v/>
      </c>
      <c r="P655" s="14" t="str">
        <f>IFERROR(IF(OR(HLOOKUP($A655,'Z-scores'!$C$2:$RO$15,14,FALSE)&gt;3,HLOOKUP($A655,'Z-scores'!$C$2:$RO$15,14,FALSE)&lt;-3),"",'Total-corrected counts'!P655),"")</f>
        <v/>
      </c>
      <c r="Q655">
        <f t="shared" si="40"/>
        <v>1</v>
      </c>
      <c r="R655">
        <f>SUMIFS(Tabel132[Cluster],Tabel132[ID],'Total-corrected counts Z&lt;3'!A655)</f>
        <v>45</v>
      </c>
      <c r="S655" t="str">
        <f t="shared" si="41"/>
        <v/>
      </c>
      <c r="T655" t="str">
        <f t="shared" si="42"/>
        <v/>
      </c>
      <c r="U655" t="str">
        <f t="shared" si="43"/>
        <v/>
      </c>
    </row>
    <row r="656" spans="1:21" x14ac:dyDescent="0.25">
      <c r="A656">
        <v>664</v>
      </c>
      <c r="B656" t="s">
        <v>888</v>
      </c>
      <c r="C656">
        <v>43200</v>
      </c>
      <c r="D656">
        <v>926</v>
      </c>
      <c r="E656" s="14" t="str">
        <f>IFERROR(IF(OR(HLOOKUP($A656,'Z-scores'!$C$2:$RO$15,3,FALSE)&gt;3,HLOOKUP($A656,'Z-scores'!$C$2:$RO$15,3,FALSE)&lt;-3),"",'Total-corrected counts'!E656),"")</f>
        <v/>
      </c>
      <c r="F656" s="14" t="str">
        <f>IFERROR(IF(OR(HLOOKUP($A656,'Z-scores'!$C$2:$RO$15,4,FALSE)&gt;3,HLOOKUP($A656,'Z-scores'!$C$2:$RO$15,4,FALSE)&lt;-3),"",'Total-corrected counts'!F656),"")</f>
        <v/>
      </c>
      <c r="G656" s="14" t="str">
        <f>IFERROR(IF(OR(HLOOKUP($A656,'Z-scores'!$C$2:$RO$15,5,FALSE)&gt;3,HLOOKUP($A656,'Z-scores'!$C$2:$RO$15,5,FALSE)&lt;-3),"",'Total-corrected counts'!G656),"")</f>
        <v/>
      </c>
      <c r="H656" s="14" t="str">
        <f>IFERROR(IF(OR(HLOOKUP($A656,'Z-scores'!$C$2:$RO$15,6,FALSE)&gt;3,HLOOKUP($A656,'Z-scores'!$C$2:$RO$15,6,FALSE)&lt;-3),"",'Total-corrected counts'!H656),"")</f>
        <v/>
      </c>
      <c r="I656" s="14" t="str">
        <f>IFERROR(IF(OR(HLOOKUP($A656,'Z-scores'!$C$2:$RO$15,7,FALSE)&gt;3,HLOOKUP($A656,'Z-scores'!$C$2:$RO$15,7,FALSE)&lt;-3),"",'Total-corrected counts'!I656),"")</f>
        <v/>
      </c>
      <c r="J656" s="14" t="str">
        <f>IFERROR(IF(OR(HLOOKUP($A656,'Z-scores'!$C$2:$RO$15,8,FALSE)&gt;3,HLOOKUP($A656,'Z-scores'!$C$2:$RO$15,8,FALSE)&lt;-3),"",'Total-corrected counts'!J656),"")</f>
        <v/>
      </c>
      <c r="K656" s="14" t="str">
        <f>IFERROR(IF(OR(HLOOKUP($A656,'Z-scores'!$C$2:$RO$15,9,FALSE)&gt;3,HLOOKUP($A656,'Z-scores'!$C$2:$RO$15,9,FALSE)&lt;-3),"",'Total-corrected counts'!K656),"")</f>
        <v/>
      </c>
      <c r="L656" s="14" t="str">
        <f>IFERROR(IF(OR(HLOOKUP($A656,'Z-scores'!$C$2:$RO$15,10,FALSE)&gt;3,HLOOKUP($A656,'Z-scores'!$C$2:$RO$15,10,FALSE)&lt;-3),"",'Total-corrected counts'!L656),"")</f>
        <v/>
      </c>
      <c r="M656" s="14" t="str">
        <f>IFERROR(IF(OR(HLOOKUP($A656,'Z-scores'!$C$2:$RO$15,11,FALSE)&gt;3,HLOOKUP($A656,'Z-scores'!$C$2:$RO$15,11,FALSE)&lt;-3),"",'Total-corrected counts'!M656),"")</f>
        <v/>
      </c>
      <c r="N656" s="14" t="str">
        <f>IFERROR(IF(OR(HLOOKUP($A656,'Z-scores'!$C$2:$RO$15,12,FALSE)&gt;3,HLOOKUP($A656,'Z-scores'!$C$2:$RO$15,12,FALSE)&lt;-3),"",'Total-corrected counts'!N656),"")</f>
        <v/>
      </c>
      <c r="O656" s="14" t="str">
        <f>IFERROR(IF(OR(HLOOKUP($A656,'Z-scores'!$C$2:$RO$15,13,FALSE)&gt;3,HLOOKUP($A656,'Z-scores'!$C$2:$RO$15,13,FALSE)&lt;-3),"",'Total-corrected counts'!O656),"")</f>
        <v/>
      </c>
      <c r="P656" s="14" t="str">
        <f>IFERROR(IF(OR(HLOOKUP($A656,'Z-scores'!$C$2:$RO$15,14,FALSE)&gt;3,HLOOKUP($A656,'Z-scores'!$C$2:$RO$15,14,FALSE)&lt;-3),"",'Total-corrected counts'!P656),"")</f>
        <v/>
      </c>
      <c r="Q656">
        <f t="shared" si="40"/>
        <v>1</v>
      </c>
      <c r="R656">
        <f>SUMIFS(Tabel132[Cluster],Tabel132[ID],'Total-corrected counts Z&lt;3'!A656)</f>
        <v>55</v>
      </c>
      <c r="S656" t="str">
        <f t="shared" si="41"/>
        <v/>
      </c>
      <c r="T656" t="str">
        <f t="shared" si="42"/>
        <v/>
      </c>
      <c r="U656" t="str">
        <f t="shared" si="43"/>
        <v/>
      </c>
    </row>
    <row r="657" spans="1:21" x14ac:dyDescent="0.25">
      <c r="A657">
        <v>665</v>
      </c>
      <c r="B657" t="s">
        <v>276</v>
      </c>
      <c r="C657">
        <v>97900</v>
      </c>
      <c r="D657">
        <v>21</v>
      </c>
      <c r="E657" s="14">
        <f>IFERROR(IF(OR(HLOOKUP($A657,'Z-scores'!$C$2:$RO$15,3,FALSE)&gt;3,HLOOKUP($A657,'Z-scores'!$C$2:$RO$15,3,FALSE)&lt;-3),"",'Total-corrected counts'!E657),"")</f>
        <v>10.934816408964458</v>
      </c>
      <c r="F657" s="14">
        <f>IFERROR(IF(OR(HLOOKUP($A657,'Z-scores'!$C$2:$RO$15,4,FALSE)&gt;3,HLOOKUP($A657,'Z-scores'!$C$2:$RO$15,4,FALSE)&lt;-3),"",'Total-corrected counts'!F657),"")</f>
        <v>15.388070966490837</v>
      </c>
      <c r="G657" s="14">
        <f>IFERROR(IF(OR(HLOOKUP($A657,'Z-scores'!$C$2:$RO$15,5,FALSE)&gt;3,HLOOKUP($A657,'Z-scores'!$C$2:$RO$15,5,FALSE)&lt;-3),"",'Total-corrected counts'!G657),"")</f>
        <v>47.000419646603987</v>
      </c>
      <c r="H657" s="14">
        <f>IFERROR(IF(OR(HLOOKUP($A657,'Z-scores'!$C$2:$RO$15,6,FALSE)&gt;3,HLOOKUP($A657,'Z-scores'!$C$2:$RO$15,6,FALSE)&lt;-3),"",'Total-corrected counts'!H657),"")</f>
        <v>22.454730028222919</v>
      </c>
      <c r="I657" s="14">
        <f>IFERROR(IF(OR(HLOOKUP($A657,'Z-scores'!$C$2:$RO$15,7,FALSE)&gt;3,HLOOKUP($A657,'Z-scores'!$C$2:$RO$15,7,FALSE)&lt;-3),"",'Total-corrected counts'!I657),"")</f>
        <v>3.2052744023087838</v>
      </c>
      <c r="J657" s="14">
        <f>IFERROR(IF(OR(HLOOKUP($A657,'Z-scores'!$C$2:$RO$15,8,FALSE)&gt;3,HLOOKUP($A657,'Z-scores'!$C$2:$RO$15,8,FALSE)&lt;-3),"",'Total-corrected counts'!J657),"")</f>
        <v>16.315162890933895</v>
      </c>
      <c r="K657" s="14">
        <f>IFERROR(IF(OR(HLOOKUP($A657,'Z-scores'!$C$2:$RO$15,9,FALSE)&gt;3,HLOOKUP($A657,'Z-scores'!$C$2:$RO$15,9,FALSE)&lt;-3),"",'Total-corrected counts'!K657),"")</f>
        <v>13.038177988786886</v>
      </c>
      <c r="L657" s="14">
        <f>IFERROR(IF(OR(HLOOKUP($A657,'Z-scores'!$C$2:$RO$15,10,FALSE)&gt;3,HLOOKUP($A657,'Z-scores'!$C$2:$RO$15,10,FALSE)&lt;-3),"",'Total-corrected counts'!L657),"")</f>
        <v>8.0621592478005422</v>
      </c>
      <c r="M657" s="14">
        <f>IFERROR(IF(OR(HLOOKUP($A657,'Z-scores'!$C$2:$RO$15,11,FALSE)&gt;3,HLOOKUP($A657,'Z-scores'!$C$2:$RO$15,11,FALSE)&lt;-3),"",'Total-corrected counts'!M657),"")</f>
        <v>22.652047781918839</v>
      </c>
      <c r="N657" s="14">
        <f>IFERROR(IF(OR(HLOOKUP($A657,'Z-scores'!$C$2:$RO$15,12,FALSE)&gt;3,HLOOKUP($A657,'Z-scores'!$C$2:$RO$15,12,FALSE)&lt;-3),"",'Total-corrected counts'!N657),"")</f>
        <v>6.4544220474861049</v>
      </c>
      <c r="O657" s="14">
        <f>IFERROR(IF(OR(HLOOKUP($A657,'Z-scores'!$C$2:$RO$15,13,FALSE)&gt;3,HLOOKUP($A657,'Z-scores'!$C$2:$RO$15,13,FALSE)&lt;-3),"",'Total-corrected counts'!O657),"")</f>
        <v>19.752854831523909</v>
      </c>
      <c r="P657" s="14">
        <f>IFERROR(IF(OR(HLOOKUP($A657,'Z-scores'!$C$2:$RO$15,14,FALSE)&gt;3,HLOOKUP($A657,'Z-scores'!$C$2:$RO$15,14,FALSE)&lt;-3),"",'Total-corrected counts'!P657),"")</f>
        <v>6.9449634432436076</v>
      </c>
      <c r="Q657">
        <f t="shared" si="40"/>
        <v>1</v>
      </c>
      <c r="R657">
        <f>SUMIFS(Tabel132[Cluster],Tabel132[ID],'Total-corrected counts Z&lt;3'!A657)</f>
        <v>0</v>
      </c>
      <c r="S657">
        <f t="shared" si="41"/>
        <v>0.44174697486437853</v>
      </c>
      <c r="T657">
        <f t="shared" si="42"/>
        <v>18.333807476044537</v>
      </c>
      <c r="U657">
        <f t="shared" si="43"/>
        <v>12.773289470394602</v>
      </c>
    </row>
    <row r="658" spans="1:21" x14ac:dyDescent="0.25">
      <c r="A658">
        <v>666</v>
      </c>
      <c r="B658" t="s">
        <v>889</v>
      </c>
      <c r="C658">
        <v>90900</v>
      </c>
      <c r="D658">
        <v>651</v>
      </c>
      <c r="E658" s="14" t="str">
        <f>IFERROR(IF(OR(HLOOKUP($A658,'Z-scores'!$C$2:$RO$15,3,FALSE)&gt;3,HLOOKUP($A658,'Z-scores'!$C$2:$RO$15,3,FALSE)&lt;-3),"",'Total-corrected counts'!E658),"")</f>
        <v/>
      </c>
      <c r="F658" s="14" t="str">
        <f>IFERROR(IF(OR(HLOOKUP($A658,'Z-scores'!$C$2:$RO$15,4,FALSE)&gt;3,HLOOKUP($A658,'Z-scores'!$C$2:$RO$15,4,FALSE)&lt;-3),"",'Total-corrected counts'!F658),"")</f>
        <v/>
      </c>
      <c r="G658" s="14" t="str">
        <f>IFERROR(IF(OR(HLOOKUP($A658,'Z-scores'!$C$2:$RO$15,5,FALSE)&gt;3,HLOOKUP($A658,'Z-scores'!$C$2:$RO$15,5,FALSE)&lt;-3),"",'Total-corrected counts'!G658),"")</f>
        <v/>
      </c>
      <c r="H658" s="14" t="str">
        <f>IFERROR(IF(OR(HLOOKUP($A658,'Z-scores'!$C$2:$RO$15,6,FALSE)&gt;3,HLOOKUP($A658,'Z-scores'!$C$2:$RO$15,6,FALSE)&lt;-3),"",'Total-corrected counts'!H658),"")</f>
        <v/>
      </c>
      <c r="I658" s="14" t="str">
        <f>IFERROR(IF(OR(HLOOKUP($A658,'Z-scores'!$C$2:$RO$15,7,FALSE)&gt;3,HLOOKUP($A658,'Z-scores'!$C$2:$RO$15,7,FALSE)&lt;-3),"",'Total-corrected counts'!I658),"")</f>
        <v/>
      </c>
      <c r="J658" s="14" t="str">
        <f>IFERROR(IF(OR(HLOOKUP($A658,'Z-scores'!$C$2:$RO$15,8,FALSE)&gt;3,HLOOKUP($A658,'Z-scores'!$C$2:$RO$15,8,FALSE)&lt;-3),"",'Total-corrected counts'!J658),"")</f>
        <v/>
      </c>
      <c r="K658" s="14" t="str">
        <f>IFERROR(IF(OR(HLOOKUP($A658,'Z-scores'!$C$2:$RO$15,9,FALSE)&gt;3,HLOOKUP($A658,'Z-scores'!$C$2:$RO$15,9,FALSE)&lt;-3),"",'Total-corrected counts'!K658),"")</f>
        <v/>
      </c>
      <c r="L658" s="14" t="str">
        <f>IFERROR(IF(OR(HLOOKUP($A658,'Z-scores'!$C$2:$RO$15,10,FALSE)&gt;3,HLOOKUP($A658,'Z-scores'!$C$2:$RO$15,10,FALSE)&lt;-3),"",'Total-corrected counts'!L658),"")</f>
        <v/>
      </c>
      <c r="M658" s="14" t="str">
        <f>IFERROR(IF(OR(HLOOKUP($A658,'Z-scores'!$C$2:$RO$15,11,FALSE)&gt;3,HLOOKUP($A658,'Z-scores'!$C$2:$RO$15,11,FALSE)&lt;-3),"",'Total-corrected counts'!M658),"")</f>
        <v/>
      </c>
      <c r="N658" s="14" t="str">
        <f>IFERROR(IF(OR(HLOOKUP($A658,'Z-scores'!$C$2:$RO$15,12,FALSE)&gt;3,HLOOKUP($A658,'Z-scores'!$C$2:$RO$15,12,FALSE)&lt;-3),"",'Total-corrected counts'!N658),"")</f>
        <v/>
      </c>
      <c r="O658" s="14" t="str">
        <f>IFERROR(IF(OR(HLOOKUP($A658,'Z-scores'!$C$2:$RO$15,13,FALSE)&gt;3,HLOOKUP($A658,'Z-scores'!$C$2:$RO$15,13,FALSE)&lt;-3),"",'Total-corrected counts'!O658),"")</f>
        <v/>
      </c>
      <c r="P658" s="14" t="str">
        <f>IFERROR(IF(OR(HLOOKUP($A658,'Z-scores'!$C$2:$RO$15,14,FALSE)&gt;3,HLOOKUP($A658,'Z-scores'!$C$2:$RO$15,14,FALSE)&lt;-3),"",'Total-corrected counts'!P658),"")</f>
        <v/>
      </c>
      <c r="Q658">
        <f t="shared" si="40"/>
        <v>1</v>
      </c>
      <c r="R658">
        <f>SUMIFS(Tabel132[Cluster],Tabel132[ID],'Total-corrected counts Z&lt;3'!A658)</f>
        <v>96</v>
      </c>
      <c r="S658" t="str">
        <f t="shared" si="41"/>
        <v/>
      </c>
      <c r="T658" t="str">
        <f t="shared" si="42"/>
        <v/>
      </c>
      <c r="U658" t="str">
        <f t="shared" si="43"/>
        <v/>
      </c>
    </row>
    <row r="659" spans="1:21" x14ac:dyDescent="0.25">
      <c r="A659">
        <v>667</v>
      </c>
      <c r="B659" t="s">
        <v>277</v>
      </c>
      <c r="C659">
        <v>800</v>
      </c>
      <c r="D659">
        <v>184</v>
      </c>
      <c r="E659" s="14">
        <f>IFERROR(IF(OR(HLOOKUP($A659,'Z-scores'!$C$2:$RO$15,3,FALSE)&gt;3,HLOOKUP($A659,'Z-scores'!$C$2:$RO$15,3,FALSE)&lt;-3),"",'Total-corrected counts'!E659),"")</f>
        <v>0.3486126379053493</v>
      </c>
      <c r="F659" s="14">
        <f>IFERROR(IF(OR(HLOOKUP($A659,'Z-scores'!$C$2:$RO$15,4,FALSE)&gt;3,HLOOKUP($A659,'Z-scores'!$C$2:$RO$15,4,FALSE)&lt;-3),"",'Total-corrected counts'!F659),"")</f>
        <v>0.4324843154680108</v>
      </c>
      <c r="G659" s="14">
        <f>IFERROR(IF(OR(HLOOKUP($A659,'Z-scores'!$C$2:$RO$15,5,FALSE)&gt;3,HLOOKUP($A659,'Z-scores'!$C$2:$RO$15,5,FALSE)&lt;-3),"",'Total-corrected counts'!G659),"")</f>
        <v>1.7857302297341939</v>
      </c>
      <c r="H659" s="14">
        <f>IFERROR(IF(OR(HLOOKUP($A659,'Z-scores'!$C$2:$RO$15,6,FALSE)&gt;3,HLOOKUP($A659,'Z-scores'!$C$2:$RO$15,6,FALSE)&lt;-3),"",'Total-corrected counts'!H659),"")</f>
        <v>1.2818194511523786</v>
      </c>
      <c r="I659" s="14">
        <f>IFERROR(IF(OR(HLOOKUP($A659,'Z-scores'!$C$2:$RO$15,7,FALSE)&gt;3,HLOOKUP($A659,'Z-scores'!$C$2:$RO$15,7,FALSE)&lt;-3),"",'Total-corrected counts'!I659),"")</f>
        <v>0.59174296658008319</v>
      </c>
      <c r="J659" s="14">
        <f>IFERROR(IF(OR(HLOOKUP($A659,'Z-scores'!$C$2:$RO$15,8,FALSE)&gt;3,HLOOKUP($A659,'Z-scores'!$C$2:$RO$15,8,FALSE)&lt;-3),"",'Total-corrected counts'!J659),"")</f>
        <v>0.76036045430450916</v>
      </c>
      <c r="K659" s="14">
        <f>IFERROR(IF(OR(HLOOKUP($A659,'Z-scores'!$C$2:$RO$15,9,FALSE)&gt;3,HLOOKUP($A659,'Z-scores'!$C$2:$RO$15,9,FALSE)&lt;-3),"",'Total-corrected counts'!K659),"")</f>
        <v>1.6668526572880307</v>
      </c>
      <c r="L659" s="14">
        <f>IFERROR(IF(OR(HLOOKUP($A659,'Z-scores'!$C$2:$RO$15,10,FALSE)&gt;3,HLOOKUP($A659,'Z-scores'!$C$2:$RO$15,10,FALSE)&lt;-3),"",'Total-corrected counts'!L659),"")</f>
        <v>4.1923228088562823</v>
      </c>
      <c r="M659" s="14">
        <f>IFERROR(IF(OR(HLOOKUP($A659,'Z-scores'!$C$2:$RO$15,11,FALSE)&gt;3,HLOOKUP($A659,'Z-scores'!$C$2:$RO$15,11,FALSE)&lt;-3),"",'Total-corrected counts'!M659),"")</f>
        <v>3.1279452262035945</v>
      </c>
      <c r="N659" s="14">
        <f>IFERROR(IF(OR(HLOOKUP($A659,'Z-scores'!$C$2:$RO$15,12,FALSE)&gt;3,HLOOKUP($A659,'Z-scores'!$C$2:$RO$15,12,FALSE)&lt;-3),"",'Total-corrected counts'!N659),"")</f>
        <v>0.93913548309983008</v>
      </c>
      <c r="O659" s="14">
        <f>IFERROR(IF(OR(HLOOKUP($A659,'Z-scores'!$C$2:$RO$15,13,FALSE)&gt;3,HLOOKUP($A659,'Z-scores'!$C$2:$RO$15,13,FALSE)&lt;-3),"",'Total-corrected counts'!O659),"")</f>
        <v>0.60965601331863906</v>
      </c>
      <c r="P659" s="14">
        <f>IFERROR(IF(OR(HLOOKUP($A659,'Z-scores'!$C$2:$RO$15,14,FALSE)&gt;3,HLOOKUP($A659,'Z-scores'!$C$2:$RO$15,14,FALSE)&lt;-3),"",'Total-corrected counts'!P659),"")</f>
        <v>6.2431757987163667</v>
      </c>
      <c r="Q659">
        <f t="shared" si="40"/>
        <v>1</v>
      </c>
      <c r="R659">
        <f>SUMIFS(Tabel132[Cluster],Tabel132[ID],'Total-corrected counts Z&lt;3'!A659)</f>
        <v>1</v>
      </c>
      <c r="S659">
        <f t="shared" si="41"/>
        <v>4.8239998213747248E-2</v>
      </c>
      <c r="T659">
        <f t="shared" si="42"/>
        <v>0.98108610177607936</v>
      </c>
      <c r="U659">
        <f t="shared" si="43"/>
        <v>3.0224470660389429</v>
      </c>
    </row>
    <row r="660" spans="1:21" x14ac:dyDescent="0.25">
      <c r="A660">
        <v>668</v>
      </c>
      <c r="B660" t="s">
        <v>890</v>
      </c>
      <c r="C660">
        <v>72500</v>
      </c>
      <c r="D660">
        <v>830</v>
      </c>
      <c r="E660" s="14" t="str">
        <f>IFERROR(IF(OR(HLOOKUP($A660,'Z-scores'!$C$2:$RO$15,3,FALSE)&gt;3,HLOOKUP($A660,'Z-scores'!$C$2:$RO$15,3,FALSE)&lt;-3),"",'Total-corrected counts'!E660),"")</f>
        <v/>
      </c>
      <c r="F660" s="14" t="str">
        <f>IFERROR(IF(OR(HLOOKUP($A660,'Z-scores'!$C$2:$RO$15,4,FALSE)&gt;3,HLOOKUP($A660,'Z-scores'!$C$2:$RO$15,4,FALSE)&lt;-3),"",'Total-corrected counts'!F660),"")</f>
        <v/>
      </c>
      <c r="G660" s="14" t="str">
        <f>IFERROR(IF(OR(HLOOKUP($A660,'Z-scores'!$C$2:$RO$15,5,FALSE)&gt;3,HLOOKUP($A660,'Z-scores'!$C$2:$RO$15,5,FALSE)&lt;-3),"",'Total-corrected counts'!G660),"")</f>
        <v/>
      </c>
      <c r="H660" s="14" t="str">
        <f>IFERROR(IF(OR(HLOOKUP($A660,'Z-scores'!$C$2:$RO$15,6,FALSE)&gt;3,HLOOKUP($A660,'Z-scores'!$C$2:$RO$15,6,FALSE)&lt;-3),"",'Total-corrected counts'!H660),"")</f>
        <v/>
      </c>
      <c r="I660" s="14" t="str">
        <f>IFERROR(IF(OR(HLOOKUP($A660,'Z-scores'!$C$2:$RO$15,7,FALSE)&gt;3,HLOOKUP($A660,'Z-scores'!$C$2:$RO$15,7,FALSE)&lt;-3),"",'Total-corrected counts'!I660),"")</f>
        <v/>
      </c>
      <c r="J660" s="14" t="str">
        <f>IFERROR(IF(OR(HLOOKUP($A660,'Z-scores'!$C$2:$RO$15,8,FALSE)&gt;3,HLOOKUP($A660,'Z-scores'!$C$2:$RO$15,8,FALSE)&lt;-3),"",'Total-corrected counts'!J660),"")</f>
        <v/>
      </c>
      <c r="K660" s="14" t="str">
        <f>IFERROR(IF(OR(HLOOKUP($A660,'Z-scores'!$C$2:$RO$15,9,FALSE)&gt;3,HLOOKUP($A660,'Z-scores'!$C$2:$RO$15,9,FALSE)&lt;-3),"",'Total-corrected counts'!K660),"")</f>
        <v/>
      </c>
      <c r="L660" s="14" t="str">
        <f>IFERROR(IF(OR(HLOOKUP($A660,'Z-scores'!$C$2:$RO$15,10,FALSE)&gt;3,HLOOKUP($A660,'Z-scores'!$C$2:$RO$15,10,FALSE)&lt;-3),"",'Total-corrected counts'!L660),"")</f>
        <v/>
      </c>
      <c r="M660" s="14" t="str">
        <f>IFERROR(IF(OR(HLOOKUP($A660,'Z-scores'!$C$2:$RO$15,11,FALSE)&gt;3,HLOOKUP($A660,'Z-scores'!$C$2:$RO$15,11,FALSE)&lt;-3),"",'Total-corrected counts'!M660),"")</f>
        <v/>
      </c>
      <c r="N660" s="14" t="str">
        <f>IFERROR(IF(OR(HLOOKUP($A660,'Z-scores'!$C$2:$RO$15,12,FALSE)&gt;3,HLOOKUP($A660,'Z-scores'!$C$2:$RO$15,12,FALSE)&lt;-3),"",'Total-corrected counts'!N660),"")</f>
        <v/>
      </c>
      <c r="O660" s="14" t="str">
        <f>IFERROR(IF(OR(HLOOKUP($A660,'Z-scores'!$C$2:$RO$15,13,FALSE)&gt;3,HLOOKUP($A660,'Z-scores'!$C$2:$RO$15,13,FALSE)&lt;-3),"",'Total-corrected counts'!O660),"")</f>
        <v/>
      </c>
      <c r="P660" s="14" t="str">
        <f>IFERROR(IF(OR(HLOOKUP($A660,'Z-scores'!$C$2:$RO$15,14,FALSE)&gt;3,HLOOKUP($A660,'Z-scores'!$C$2:$RO$15,14,FALSE)&lt;-3),"",'Total-corrected counts'!P660),"")</f>
        <v/>
      </c>
      <c r="Q660">
        <f t="shared" si="40"/>
        <v>1</v>
      </c>
      <c r="R660">
        <f>SUMIFS(Tabel132[Cluster],Tabel132[ID],'Total-corrected counts Z&lt;3'!A660)</f>
        <v>83</v>
      </c>
      <c r="S660" t="str">
        <f t="shared" si="41"/>
        <v/>
      </c>
      <c r="T660" t="str">
        <f t="shared" si="42"/>
        <v/>
      </c>
      <c r="U660" t="str">
        <f t="shared" si="43"/>
        <v/>
      </c>
    </row>
    <row r="661" spans="1:21" x14ac:dyDescent="0.25">
      <c r="A661">
        <v>669</v>
      </c>
      <c r="B661" t="s">
        <v>891</v>
      </c>
      <c r="C661">
        <v>13400</v>
      </c>
      <c r="D661">
        <v>315</v>
      </c>
      <c r="E661" s="14" t="str">
        <f>IFERROR(IF(OR(HLOOKUP($A661,'Z-scores'!$C$2:$RO$15,3,FALSE)&gt;3,HLOOKUP($A661,'Z-scores'!$C$2:$RO$15,3,FALSE)&lt;-3),"",'Total-corrected counts'!E661),"")</f>
        <v/>
      </c>
      <c r="F661" s="14" t="str">
        <f>IFERROR(IF(OR(HLOOKUP($A661,'Z-scores'!$C$2:$RO$15,4,FALSE)&gt;3,HLOOKUP($A661,'Z-scores'!$C$2:$RO$15,4,FALSE)&lt;-3),"",'Total-corrected counts'!F661),"")</f>
        <v/>
      </c>
      <c r="G661" s="14" t="str">
        <f>IFERROR(IF(OR(HLOOKUP($A661,'Z-scores'!$C$2:$RO$15,5,FALSE)&gt;3,HLOOKUP($A661,'Z-scores'!$C$2:$RO$15,5,FALSE)&lt;-3),"",'Total-corrected counts'!G661),"")</f>
        <v/>
      </c>
      <c r="H661" s="14" t="str">
        <f>IFERROR(IF(OR(HLOOKUP($A661,'Z-scores'!$C$2:$RO$15,6,FALSE)&gt;3,HLOOKUP($A661,'Z-scores'!$C$2:$RO$15,6,FALSE)&lt;-3),"",'Total-corrected counts'!H661),"")</f>
        <v/>
      </c>
      <c r="I661" s="14" t="str">
        <f>IFERROR(IF(OR(HLOOKUP($A661,'Z-scores'!$C$2:$RO$15,7,FALSE)&gt;3,HLOOKUP($A661,'Z-scores'!$C$2:$RO$15,7,FALSE)&lt;-3),"",'Total-corrected counts'!I661),"")</f>
        <v/>
      </c>
      <c r="J661" s="14" t="str">
        <f>IFERROR(IF(OR(HLOOKUP($A661,'Z-scores'!$C$2:$RO$15,8,FALSE)&gt;3,HLOOKUP($A661,'Z-scores'!$C$2:$RO$15,8,FALSE)&lt;-3),"",'Total-corrected counts'!J661),"")</f>
        <v/>
      </c>
      <c r="K661" s="14" t="str">
        <f>IFERROR(IF(OR(HLOOKUP($A661,'Z-scores'!$C$2:$RO$15,9,FALSE)&gt;3,HLOOKUP($A661,'Z-scores'!$C$2:$RO$15,9,FALSE)&lt;-3),"",'Total-corrected counts'!K661),"")</f>
        <v/>
      </c>
      <c r="L661" s="14" t="str">
        <f>IFERROR(IF(OR(HLOOKUP($A661,'Z-scores'!$C$2:$RO$15,10,FALSE)&gt;3,HLOOKUP($A661,'Z-scores'!$C$2:$RO$15,10,FALSE)&lt;-3),"",'Total-corrected counts'!L661),"")</f>
        <v/>
      </c>
      <c r="M661" s="14" t="str">
        <f>IFERROR(IF(OR(HLOOKUP($A661,'Z-scores'!$C$2:$RO$15,11,FALSE)&gt;3,HLOOKUP($A661,'Z-scores'!$C$2:$RO$15,11,FALSE)&lt;-3),"",'Total-corrected counts'!M661),"")</f>
        <v/>
      </c>
      <c r="N661" s="14" t="str">
        <f>IFERROR(IF(OR(HLOOKUP($A661,'Z-scores'!$C$2:$RO$15,12,FALSE)&gt;3,HLOOKUP($A661,'Z-scores'!$C$2:$RO$15,12,FALSE)&lt;-3),"",'Total-corrected counts'!N661),"")</f>
        <v/>
      </c>
      <c r="O661" s="14" t="str">
        <f>IFERROR(IF(OR(HLOOKUP($A661,'Z-scores'!$C$2:$RO$15,13,FALSE)&gt;3,HLOOKUP($A661,'Z-scores'!$C$2:$RO$15,13,FALSE)&lt;-3),"",'Total-corrected counts'!O661),"")</f>
        <v/>
      </c>
      <c r="P661" s="14" t="str">
        <f>IFERROR(IF(OR(HLOOKUP($A661,'Z-scores'!$C$2:$RO$15,14,FALSE)&gt;3,HLOOKUP($A661,'Z-scores'!$C$2:$RO$15,14,FALSE)&lt;-3),"",'Total-corrected counts'!P661),"")</f>
        <v/>
      </c>
      <c r="Q661">
        <f t="shared" si="40"/>
        <v>1</v>
      </c>
      <c r="R661">
        <f>SUMIFS(Tabel132[Cluster],Tabel132[ID],'Total-corrected counts Z&lt;3'!A661)</f>
        <v>0</v>
      </c>
      <c r="S661" t="str">
        <f t="shared" si="41"/>
        <v/>
      </c>
      <c r="T661" t="str">
        <f t="shared" si="42"/>
        <v/>
      </c>
      <c r="U661" t="str">
        <f t="shared" si="43"/>
        <v/>
      </c>
    </row>
    <row r="662" spans="1:21" x14ac:dyDescent="0.25">
      <c r="A662">
        <v>670</v>
      </c>
      <c r="B662" t="s">
        <v>278</v>
      </c>
      <c r="C662">
        <v>7200</v>
      </c>
      <c r="D662">
        <v>361</v>
      </c>
      <c r="E662" s="14">
        <f>IFERROR(IF(OR(HLOOKUP($A662,'Z-scores'!$C$2:$RO$15,3,FALSE)&gt;3,HLOOKUP($A662,'Z-scores'!$C$2:$RO$15,3,FALSE)&lt;-3),"",'Total-corrected counts'!E662),"")</f>
        <v>2.1962596188037011</v>
      </c>
      <c r="F662" s="14">
        <f>IFERROR(IF(OR(HLOOKUP($A662,'Z-scores'!$C$2:$RO$15,4,FALSE)&gt;3,HLOOKUP($A662,'Z-scores'!$C$2:$RO$15,4,FALSE)&lt;-3),"",'Total-corrected counts'!F662),"")</f>
        <v>13.044284998793229</v>
      </c>
      <c r="G662" s="14">
        <f>IFERROR(IF(OR(HLOOKUP($A662,'Z-scores'!$C$2:$RO$15,5,FALSE)&gt;3,HLOOKUP($A662,'Z-scores'!$C$2:$RO$15,5,FALSE)&lt;-3),"",'Total-corrected counts'!G662),"")</f>
        <v>19.982321270725631</v>
      </c>
      <c r="H662" s="14">
        <f>IFERROR(IF(OR(HLOOKUP($A662,'Z-scores'!$C$2:$RO$15,6,FALSE)&gt;3,HLOOKUP($A662,'Z-scores'!$C$2:$RO$15,6,FALSE)&lt;-3),"",'Total-corrected counts'!H662),"")</f>
        <v>5.4401027897121779</v>
      </c>
      <c r="I662" s="14">
        <f>IFERROR(IF(OR(HLOOKUP($A662,'Z-scores'!$C$2:$RO$15,7,FALSE)&gt;3,HLOOKUP($A662,'Z-scores'!$C$2:$RO$15,7,FALSE)&lt;-3),"",'Total-corrected counts'!I662),"")</f>
        <v>3.1066505745454367</v>
      </c>
      <c r="J662" s="14">
        <f>IFERROR(IF(OR(HLOOKUP($A662,'Z-scores'!$C$2:$RO$15,8,FALSE)&gt;3,HLOOKUP($A662,'Z-scores'!$C$2:$RO$15,8,FALSE)&lt;-3),"",'Total-corrected counts'!J662),"")</f>
        <v>9.1894992048802102</v>
      </c>
      <c r="K662" s="14">
        <f>IFERROR(IF(OR(HLOOKUP($A662,'Z-scores'!$C$2:$RO$15,9,FALSE)&gt;3,HLOOKUP($A662,'Z-scores'!$C$2:$RO$15,9,FALSE)&lt;-3),"",'Total-corrected counts'!K662),"")</f>
        <v>2.7686705154953728</v>
      </c>
      <c r="L662" s="14">
        <f>IFERROR(IF(OR(HLOOKUP($A662,'Z-scores'!$C$2:$RO$15,10,FALSE)&gt;3,HLOOKUP($A662,'Z-scores'!$C$2:$RO$15,10,FALSE)&lt;-3),"",'Total-corrected counts'!L662),"")</f>
        <v>10.158320652228683</v>
      </c>
      <c r="M662" s="14">
        <f>IFERROR(IF(OR(HLOOKUP($A662,'Z-scores'!$C$2:$RO$15,11,FALSE)&gt;3,HLOOKUP($A662,'Z-scores'!$C$2:$RO$15,11,FALSE)&lt;-3),"",'Total-corrected counts'!M662),"")</f>
        <v>7.4416474662621459</v>
      </c>
      <c r="N662" s="14">
        <f>IFERROR(IF(OR(HLOOKUP($A662,'Z-scores'!$C$2:$RO$15,12,FALSE)&gt;3,HLOOKUP($A662,'Z-scores'!$C$2:$RO$15,12,FALSE)&lt;-3),"",'Total-corrected counts'!N662),"")</f>
        <v>3.329662167353943</v>
      </c>
      <c r="O662" s="14">
        <f>IFERROR(IF(OR(HLOOKUP($A662,'Z-scores'!$C$2:$RO$15,13,FALSE)&gt;3,HLOOKUP($A662,'Z-scores'!$C$2:$RO$15,13,FALSE)&lt;-3),"",'Total-corrected counts'!O662),"")</f>
        <v>9.5856683940253706</v>
      </c>
      <c r="P662" s="14">
        <f>IFERROR(IF(OR(HLOOKUP($A662,'Z-scores'!$C$2:$RO$15,14,FALSE)&gt;3,HLOOKUP($A662,'Z-scores'!$C$2:$RO$15,14,FALSE)&lt;-3),"",'Total-corrected counts'!P662),"")</f>
        <v>1.567629543619292</v>
      </c>
      <c r="Q662">
        <f t="shared" si="40"/>
        <v>1</v>
      </c>
      <c r="R662">
        <f>SUMIFS(Tabel132[Cluster],Tabel132[ID],'Total-corrected counts Z&lt;3'!A662)</f>
        <v>10</v>
      </c>
      <c r="S662">
        <f t="shared" si="41"/>
        <v>0.65104892053099528</v>
      </c>
      <c r="T662">
        <f t="shared" si="42"/>
        <v>7.9611127104222499</v>
      </c>
      <c r="U662">
        <f t="shared" si="43"/>
        <v>6.4165856446978866</v>
      </c>
    </row>
    <row r="663" spans="1:21" x14ac:dyDescent="0.25">
      <c r="A663">
        <v>671</v>
      </c>
      <c r="B663" t="s">
        <v>279</v>
      </c>
      <c r="C663">
        <v>25400</v>
      </c>
      <c r="D663">
        <v>894</v>
      </c>
      <c r="E663" s="14">
        <f>IFERROR(IF(OR(HLOOKUP($A663,'Z-scores'!$C$2:$RO$15,3,FALSE)&gt;3,HLOOKUP($A663,'Z-scores'!$C$2:$RO$15,3,FALSE)&lt;-3),"",'Total-corrected counts'!E663),"")</f>
        <v>5.554561363958566</v>
      </c>
      <c r="F663" s="14">
        <f>IFERROR(IF(OR(HLOOKUP($A663,'Z-scores'!$C$2:$RO$15,4,FALSE)&gt;3,HLOOKUP($A663,'Z-scores'!$C$2:$RO$15,4,FALSE)&lt;-3),"",'Total-corrected counts'!F663),"")</f>
        <v>4.3248431546801083</v>
      </c>
      <c r="G663" s="14">
        <f>IFERROR(IF(OR(HLOOKUP($A663,'Z-scores'!$C$2:$RO$15,5,FALSE)&gt;3,HLOOKUP($A663,'Z-scores'!$C$2:$RO$15,5,FALSE)&lt;-3),"",'Total-corrected counts'!G663),"")</f>
        <v>14.535844070036338</v>
      </c>
      <c r="H663" s="14">
        <f>IFERROR(IF(OR(HLOOKUP($A663,'Z-scores'!$C$2:$RO$15,6,FALSE)&gt;3,HLOOKUP($A663,'Z-scores'!$C$2:$RO$15,6,FALSE)&lt;-3),"",'Total-corrected counts'!H663),"")</f>
        <v>6.3022789681658615</v>
      </c>
      <c r="I663" s="14">
        <f>IFERROR(IF(OR(HLOOKUP($A663,'Z-scores'!$C$2:$RO$15,7,FALSE)&gt;3,HLOOKUP($A663,'Z-scores'!$C$2:$RO$15,7,FALSE)&lt;-3),"",'Total-corrected counts'!I663),"")</f>
        <v>1.6272931580952286</v>
      </c>
      <c r="J663" s="14">
        <f>IFERROR(IF(OR(HLOOKUP($A663,'Z-scores'!$C$2:$RO$15,8,FALSE)&gt;3,HLOOKUP($A663,'Z-scores'!$C$2:$RO$15,8,FALSE)&lt;-3),"",'Total-corrected counts'!J663),"")</f>
        <v>6.9735915951927838</v>
      </c>
      <c r="K663" s="14">
        <f>IFERROR(IF(OR(HLOOKUP($A663,'Z-scores'!$C$2:$RO$15,9,FALSE)&gt;3,HLOOKUP($A663,'Z-scores'!$C$2:$RO$15,9,FALSE)&lt;-3),"",'Total-corrected counts'!K663),"")</f>
        <v>0.42377609931051624</v>
      </c>
      <c r="L663" s="14">
        <f>IFERROR(IF(OR(HLOOKUP($A663,'Z-scores'!$C$2:$RO$15,10,FALSE)&gt;3,HLOOKUP($A663,'Z-scores'!$C$2:$RO$15,10,FALSE)&lt;-3),"",'Total-corrected counts'!L663),"")</f>
        <v>13.927380100575437</v>
      </c>
      <c r="M663" s="14">
        <f>IFERROR(IF(OR(HLOOKUP($A663,'Z-scores'!$C$2:$RO$15,11,FALSE)&gt;3,HLOOKUP($A663,'Z-scores'!$C$2:$RO$15,11,FALSE)&lt;-3),"",'Total-corrected counts'!M663),"")</f>
        <v>10.753589470477719</v>
      </c>
      <c r="N663" s="14">
        <f>IFERROR(IF(OR(HLOOKUP($A663,'Z-scores'!$C$2:$RO$15,12,FALSE)&gt;3,HLOOKUP($A663,'Z-scores'!$C$2:$RO$15,12,FALSE)&lt;-3),"",'Total-corrected counts'!N663),"")</f>
        <v>1.0330490314098131</v>
      </c>
      <c r="O663" s="14">
        <f>IFERROR(IF(OR(HLOOKUP($A663,'Z-scores'!$C$2:$RO$15,13,FALSE)&gt;3,HLOOKUP($A663,'Z-scores'!$C$2:$RO$15,13,FALSE)&lt;-3),"",'Total-corrected counts'!O663),"")</f>
        <v>12.849672896100547</v>
      </c>
      <c r="P663" s="14">
        <f>IFERROR(IF(OR(HLOOKUP($A663,'Z-scores'!$C$2:$RO$15,14,FALSE)&gt;3,HLOOKUP($A663,'Z-scores'!$C$2:$RO$15,14,FALSE)&lt;-3),"",'Total-corrected counts'!P663),"")</f>
        <v>1.0298961536568605</v>
      </c>
      <c r="Q663">
        <f t="shared" si="40"/>
        <v>1</v>
      </c>
      <c r="R663">
        <f>SUMIFS(Tabel132[Cluster],Tabel132[ID],'Total-corrected counts Z&lt;3'!A663)</f>
        <v>33</v>
      </c>
      <c r="S663">
        <f t="shared" si="41"/>
        <v>0.49325492982735486</v>
      </c>
      <c r="T663">
        <f t="shared" si="42"/>
        <v>5.6774554870627725</v>
      </c>
      <c r="U663">
        <f t="shared" si="43"/>
        <v>7.9187175304440753</v>
      </c>
    </row>
    <row r="664" spans="1:21" x14ac:dyDescent="0.25">
      <c r="A664">
        <v>672</v>
      </c>
      <c r="B664" t="s">
        <v>280</v>
      </c>
      <c r="C664">
        <v>48200</v>
      </c>
      <c r="D664">
        <v>485</v>
      </c>
      <c r="E664" s="14">
        <f>IFERROR(IF(OR(HLOOKUP($A664,'Z-scores'!$C$2:$RO$15,3,FALSE)&gt;3,HLOOKUP($A664,'Z-scores'!$C$2:$RO$15,3,FALSE)&lt;-3),"",'Total-corrected counts'!E664),"")</f>
        <v>951.23606420979968</v>
      </c>
      <c r="F664" s="14">
        <f>IFERROR(IF(OR(HLOOKUP($A664,'Z-scores'!$C$2:$RO$15,4,FALSE)&gt;3,HLOOKUP($A664,'Z-scores'!$C$2:$RO$15,4,FALSE)&lt;-3),"",'Total-corrected counts'!F664),"")</f>
        <v>988.54753630426808</v>
      </c>
      <c r="G664" s="14">
        <f>IFERROR(IF(OR(HLOOKUP($A664,'Z-scores'!$C$2:$RO$15,5,FALSE)&gt;3,HLOOKUP($A664,'Z-scores'!$C$2:$RO$15,5,FALSE)&lt;-3),"",'Total-corrected counts'!G664),"")</f>
        <v>596.23746640595004</v>
      </c>
      <c r="H664" s="14">
        <f>IFERROR(IF(OR(HLOOKUP($A664,'Z-scores'!$C$2:$RO$15,6,FALSE)&gt;3,HLOOKUP($A664,'Z-scores'!$C$2:$RO$15,6,FALSE)&lt;-3),"",'Total-corrected counts'!H664),"")</f>
        <v>991.83068996220925</v>
      </c>
      <c r="I664" s="14">
        <f>IFERROR(IF(OR(HLOOKUP($A664,'Z-scores'!$C$2:$RO$15,7,FALSE)&gt;3,HLOOKUP($A664,'Z-scores'!$C$2:$RO$15,7,FALSE)&lt;-3),"",'Total-corrected counts'!I664),"")</f>
        <v>793.9218134949449</v>
      </c>
      <c r="J664" s="14">
        <f>IFERROR(IF(OR(HLOOKUP($A664,'Z-scores'!$C$2:$RO$15,8,FALSE)&gt;3,HLOOKUP($A664,'Z-scores'!$C$2:$RO$15,8,FALSE)&lt;-3),"",'Total-corrected counts'!J664),"")</f>
        <v>988.01237432327923</v>
      </c>
      <c r="K664" s="14">
        <f>IFERROR(IF(OR(HLOOKUP($A664,'Z-scores'!$C$2:$RO$15,9,FALSE)&gt;3,HLOOKUP($A664,'Z-scores'!$C$2:$RO$15,9,FALSE)&lt;-3),"",'Total-corrected counts'!K664),"")</f>
        <v>992.22935892564283</v>
      </c>
      <c r="L664" s="14">
        <f>IFERROR(IF(OR(HLOOKUP($A664,'Z-scores'!$C$2:$RO$15,10,FALSE)&gt;3,HLOOKUP($A664,'Z-scores'!$C$2:$RO$15,10,FALSE)&lt;-3),"",'Total-corrected counts'!L664),"")</f>
        <v>1008.7575204829233</v>
      </c>
      <c r="M664" s="14">
        <f>IFERROR(IF(OR(HLOOKUP($A664,'Z-scores'!$C$2:$RO$15,11,FALSE)&gt;3,HLOOKUP($A664,'Z-scores'!$C$2:$RO$15,11,FALSE)&lt;-3),"",'Total-corrected counts'!M664),"")</f>
        <v>982.68590318907309</v>
      </c>
      <c r="N664" s="14">
        <f>IFERROR(IF(OR(HLOOKUP($A664,'Z-scores'!$C$2:$RO$15,12,FALSE)&gt;3,HLOOKUP($A664,'Z-scores'!$C$2:$RO$15,12,FALSE)&lt;-3),"",'Total-corrected counts'!N664),"")</f>
        <v>746.98836325760487</v>
      </c>
      <c r="O664" s="14">
        <f>IFERROR(IF(OR(HLOOKUP($A664,'Z-scores'!$C$2:$RO$15,13,FALSE)&gt;3,HLOOKUP($A664,'Z-scores'!$C$2:$RO$15,13,FALSE)&lt;-3),"",'Total-corrected counts'!O664),"")</f>
        <v>844.56116491195166</v>
      </c>
      <c r="P664" s="14">
        <f>IFERROR(IF(OR(HLOOKUP($A664,'Z-scores'!$C$2:$RO$15,14,FALSE)&gt;3,HLOOKUP($A664,'Z-scores'!$C$2:$RO$15,14,FALSE)&lt;-3),"",'Total-corrected counts'!P664),"")</f>
        <v>787.66093266666542</v>
      </c>
      <c r="Q664">
        <f t="shared" si="40"/>
        <v>1</v>
      </c>
      <c r="R664">
        <f>SUMIFS(Tabel132[Cluster],Tabel132[ID],'Total-corrected counts Z&lt;3'!A664)</f>
        <v>63</v>
      </c>
      <c r="S664">
        <f t="shared" si="41"/>
        <v>0.75447170097451144</v>
      </c>
      <c r="T664">
        <f t="shared" si="42"/>
        <v>900.28790051801354</v>
      </c>
      <c r="U664">
        <f t="shared" si="43"/>
        <v>874.13077690164369</v>
      </c>
    </row>
    <row r="665" spans="1:21" x14ac:dyDescent="0.25">
      <c r="A665">
        <v>673</v>
      </c>
      <c r="B665" t="s">
        <v>281</v>
      </c>
      <c r="C665">
        <v>114700</v>
      </c>
      <c r="D665">
        <v>46</v>
      </c>
      <c r="E665" s="14">
        <f>IFERROR(IF(OR(HLOOKUP($A665,'Z-scores'!$C$2:$RO$15,3,FALSE)&gt;3,HLOOKUP($A665,'Z-scores'!$C$2:$RO$15,3,FALSE)&lt;-3),"",'Total-corrected counts'!E665),"")</f>
        <v>0.13944505516213973</v>
      </c>
      <c r="F665" s="14">
        <f>IFERROR(IF(OR(HLOOKUP($A665,'Z-scores'!$C$2:$RO$15,4,FALSE)&gt;3,HLOOKUP($A665,'Z-scores'!$C$2:$RO$15,4,FALSE)&lt;-3),"",'Total-corrected counts'!F665),"")</f>
        <v>0</v>
      </c>
      <c r="G665" s="14">
        <f>IFERROR(IF(OR(HLOOKUP($A665,'Z-scores'!$C$2:$RO$15,5,FALSE)&gt;3,HLOOKUP($A665,'Z-scores'!$C$2:$RO$15,5,FALSE)&lt;-3),"",'Total-corrected counts'!G665),"")</f>
        <v>0</v>
      </c>
      <c r="H665" s="14">
        <f>IFERROR(IF(OR(HLOOKUP($A665,'Z-scores'!$C$2:$RO$15,6,FALSE)&gt;3,HLOOKUP($A665,'Z-scores'!$C$2:$RO$15,6,FALSE)&lt;-3),"",'Total-corrected counts'!H665),"")</f>
        <v>0.22126645287749394</v>
      </c>
      <c r="I665" s="14">
        <f>IFERROR(IF(OR(HLOOKUP($A665,'Z-scores'!$C$2:$RO$15,7,FALSE)&gt;3,HLOOKUP($A665,'Z-scores'!$C$2:$RO$15,7,FALSE)&lt;-3),"",'Total-corrected counts'!I665),"")</f>
        <v>1.2327978470418399E-2</v>
      </c>
      <c r="J665" s="14">
        <f>IFERROR(IF(OR(HLOOKUP($A665,'Z-scores'!$C$2:$RO$15,8,FALSE)&gt;3,HLOOKUP($A665,'Z-scores'!$C$2:$RO$15,8,FALSE)&lt;-3),"",'Total-corrected counts'!J665),"")</f>
        <v>0.32586876613050392</v>
      </c>
      <c r="K665" s="14">
        <f>IFERROR(IF(OR(HLOOKUP($A665,'Z-scores'!$C$2:$RO$15,9,FALSE)&gt;3,HLOOKUP($A665,'Z-scores'!$C$2:$RO$15,9,FALSE)&lt;-3),"",'Total-corrected counts'!K665),"")</f>
        <v>0</v>
      </c>
      <c r="L665" s="14">
        <f>IFERROR(IF(OR(HLOOKUP($A665,'Z-scores'!$C$2:$RO$15,10,FALSE)&gt;3,HLOOKUP($A665,'Z-scores'!$C$2:$RO$15,10,FALSE)&lt;-3),"",'Total-corrected counts'!L665),"")</f>
        <v>0</v>
      </c>
      <c r="M665" s="14">
        <f>IFERROR(IF(OR(HLOOKUP($A665,'Z-scores'!$C$2:$RO$15,11,FALSE)&gt;3,HLOOKUP($A665,'Z-scores'!$C$2:$RO$15,11,FALSE)&lt;-3),"",'Total-corrected counts'!M665),"")</f>
        <v>4.0888172891550258E-2</v>
      </c>
      <c r="N665" s="14">
        <f>IFERROR(IF(OR(HLOOKUP($A665,'Z-scores'!$C$2:$RO$15,12,FALSE)&gt;3,HLOOKUP($A665,'Z-scores'!$C$2:$RO$15,12,FALSE)&lt;-3),"",'Total-corrected counts'!N665),"")</f>
        <v>0.15367671541633585</v>
      </c>
      <c r="O665" s="14">
        <f>IFERROR(IF(OR(HLOOKUP($A665,'Z-scores'!$C$2:$RO$15,13,FALSE)&gt;3,HLOOKUP($A665,'Z-scores'!$C$2:$RO$15,13,FALSE)&lt;-3),"",'Total-corrected counts'!O665),"")</f>
        <v>7.5034586254601729E-2</v>
      </c>
      <c r="P665" s="14">
        <f>IFERROR(IF(OR(HLOOKUP($A665,'Z-scores'!$C$2:$RO$15,14,FALSE)&gt;3,HLOOKUP($A665,'Z-scores'!$C$2:$RO$15,14,FALSE)&lt;-3),"",'Total-corrected counts'!P665),"")</f>
        <v>0.13671187880400801</v>
      </c>
      <c r="Q665">
        <f t="shared" si="40"/>
        <v>1</v>
      </c>
      <c r="R665">
        <f>SUMIFS(Tabel132[Cluster],Tabel132[ID],'Total-corrected counts Z&lt;3'!A665)</f>
        <v>0</v>
      </c>
      <c r="S665">
        <f t="shared" si="41"/>
        <v>0.77935020013452161</v>
      </c>
      <c r="T665">
        <f t="shared" si="42"/>
        <v>9.9844036091508007E-2</v>
      </c>
      <c r="U665">
        <f t="shared" si="43"/>
        <v>8.1262270673299164E-2</v>
      </c>
    </row>
    <row r="666" spans="1:21" x14ac:dyDescent="0.25">
      <c r="A666">
        <v>674</v>
      </c>
      <c r="B666" t="s">
        <v>892</v>
      </c>
      <c r="C666">
        <v>91000</v>
      </c>
      <c r="D666">
        <v>651</v>
      </c>
      <c r="E666" s="14" t="str">
        <f>IFERROR(IF(OR(HLOOKUP($A666,'Z-scores'!$C$2:$RO$15,3,FALSE)&gt;3,HLOOKUP($A666,'Z-scores'!$C$2:$RO$15,3,FALSE)&lt;-3),"",'Total-corrected counts'!E666),"")</f>
        <v/>
      </c>
      <c r="F666" s="14" t="str">
        <f>IFERROR(IF(OR(HLOOKUP($A666,'Z-scores'!$C$2:$RO$15,4,FALSE)&gt;3,HLOOKUP($A666,'Z-scores'!$C$2:$RO$15,4,FALSE)&lt;-3),"",'Total-corrected counts'!F666),"")</f>
        <v/>
      </c>
      <c r="G666" s="14" t="str">
        <f>IFERROR(IF(OR(HLOOKUP($A666,'Z-scores'!$C$2:$RO$15,5,FALSE)&gt;3,HLOOKUP($A666,'Z-scores'!$C$2:$RO$15,5,FALSE)&lt;-3),"",'Total-corrected counts'!G666),"")</f>
        <v/>
      </c>
      <c r="H666" s="14" t="str">
        <f>IFERROR(IF(OR(HLOOKUP($A666,'Z-scores'!$C$2:$RO$15,6,FALSE)&gt;3,HLOOKUP($A666,'Z-scores'!$C$2:$RO$15,6,FALSE)&lt;-3),"",'Total-corrected counts'!H666),"")</f>
        <v/>
      </c>
      <c r="I666" s="14" t="str">
        <f>IFERROR(IF(OR(HLOOKUP($A666,'Z-scores'!$C$2:$RO$15,7,FALSE)&gt;3,HLOOKUP($A666,'Z-scores'!$C$2:$RO$15,7,FALSE)&lt;-3),"",'Total-corrected counts'!I666),"")</f>
        <v/>
      </c>
      <c r="J666" s="14" t="str">
        <f>IFERROR(IF(OR(HLOOKUP($A666,'Z-scores'!$C$2:$RO$15,8,FALSE)&gt;3,HLOOKUP($A666,'Z-scores'!$C$2:$RO$15,8,FALSE)&lt;-3),"",'Total-corrected counts'!J666),"")</f>
        <v/>
      </c>
      <c r="K666" s="14" t="str">
        <f>IFERROR(IF(OR(HLOOKUP($A666,'Z-scores'!$C$2:$RO$15,9,FALSE)&gt;3,HLOOKUP($A666,'Z-scores'!$C$2:$RO$15,9,FALSE)&lt;-3),"",'Total-corrected counts'!K666),"")</f>
        <v/>
      </c>
      <c r="L666" s="14" t="str">
        <f>IFERROR(IF(OR(HLOOKUP($A666,'Z-scores'!$C$2:$RO$15,10,FALSE)&gt;3,HLOOKUP($A666,'Z-scores'!$C$2:$RO$15,10,FALSE)&lt;-3),"",'Total-corrected counts'!L666),"")</f>
        <v/>
      </c>
      <c r="M666" s="14" t="str">
        <f>IFERROR(IF(OR(HLOOKUP($A666,'Z-scores'!$C$2:$RO$15,11,FALSE)&gt;3,HLOOKUP($A666,'Z-scores'!$C$2:$RO$15,11,FALSE)&lt;-3),"",'Total-corrected counts'!M666),"")</f>
        <v/>
      </c>
      <c r="N666" s="14" t="str">
        <f>IFERROR(IF(OR(HLOOKUP($A666,'Z-scores'!$C$2:$RO$15,12,FALSE)&gt;3,HLOOKUP($A666,'Z-scores'!$C$2:$RO$15,12,FALSE)&lt;-3),"",'Total-corrected counts'!N666),"")</f>
        <v/>
      </c>
      <c r="O666" s="14" t="str">
        <f>IFERROR(IF(OR(HLOOKUP($A666,'Z-scores'!$C$2:$RO$15,13,FALSE)&gt;3,HLOOKUP($A666,'Z-scores'!$C$2:$RO$15,13,FALSE)&lt;-3),"",'Total-corrected counts'!O666),"")</f>
        <v/>
      </c>
      <c r="P666" s="14" t="str">
        <f>IFERROR(IF(OR(HLOOKUP($A666,'Z-scores'!$C$2:$RO$15,14,FALSE)&gt;3,HLOOKUP($A666,'Z-scores'!$C$2:$RO$15,14,FALSE)&lt;-3),"",'Total-corrected counts'!P666),"")</f>
        <v/>
      </c>
      <c r="Q666">
        <f t="shared" si="40"/>
        <v>1</v>
      </c>
      <c r="R666">
        <f>SUMIFS(Tabel132[Cluster],Tabel132[ID],'Total-corrected counts Z&lt;3'!A666)</f>
        <v>96</v>
      </c>
      <c r="S666" t="str">
        <f t="shared" si="41"/>
        <v/>
      </c>
      <c r="T666" t="str">
        <f t="shared" si="42"/>
        <v/>
      </c>
      <c r="U666" t="str">
        <f t="shared" si="43"/>
        <v/>
      </c>
    </row>
    <row r="667" spans="1:21" x14ac:dyDescent="0.25">
      <c r="A667">
        <v>675</v>
      </c>
      <c r="B667" t="s">
        <v>282</v>
      </c>
      <c r="C667">
        <v>25000</v>
      </c>
      <c r="D667">
        <v>119</v>
      </c>
      <c r="E667" s="14">
        <f>IFERROR(IF(OR(HLOOKUP($A667,'Z-scores'!$C$2:$RO$15,3,FALSE)&gt;3,HLOOKUP($A667,'Z-scores'!$C$2:$RO$15,3,FALSE)&lt;-3),"",'Total-corrected counts'!E667),"")</f>
        <v>3.4047834302089117</v>
      </c>
      <c r="F667" s="14">
        <f>IFERROR(IF(OR(HLOOKUP($A667,'Z-scores'!$C$2:$RO$15,4,FALSE)&gt;3,HLOOKUP($A667,'Z-scores'!$C$2:$RO$15,4,FALSE)&lt;-3),"",'Total-corrected counts'!F667),"")</f>
        <v>1.1160885560464795</v>
      </c>
      <c r="G667" s="14">
        <f>IFERROR(IF(OR(HLOOKUP($A667,'Z-scores'!$C$2:$RO$15,5,FALSE)&gt;3,HLOOKUP($A667,'Z-scores'!$C$2:$RO$15,5,FALSE)&lt;-3),"",'Total-corrected counts'!G667),"")</f>
        <v>3.017884088250788</v>
      </c>
      <c r="H667" s="14">
        <f>IFERROR(IF(OR(HLOOKUP($A667,'Z-scores'!$C$2:$RO$15,6,FALSE)&gt;3,HLOOKUP($A667,'Z-scores'!$C$2:$RO$15,6,FALSE)&lt;-3),"",'Total-corrected counts'!H667),"")</f>
        <v>1.6938328461656431</v>
      </c>
      <c r="I667" s="14">
        <f>IFERROR(IF(OR(HLOOKUP($A667,'Z-scores'!$C$2:$RO$15,7,FALSE)&gt;3,HLOOKUP($A667,'Z-scores'!$C$2:$RO$15,7,FALSE)&lt;-3),"",'Total-corrected counts'!I667),"")</f>
        <v>1.9108366629148519</v>
      </c>
      <c r="J667" s="14">
        <f>IFERROR(IF(OR(HLOOKUP($A667,'Z-scores'!$C$2:$RO$15,8,FALSE)&gt;3,HLOOKUP($A667,'Z-scores'!$C$2:$RO$15,8,FALSE)&lt;-3),"",'Total-corrected counts'!J667),"")</f>
        <v>2.1941830252787264</v>
      </c>
      <c r="K667" s="14">
        <f>IFERROR(IF(OR(HLOOKUP($A667,'Z-scores'!$C$2:$RO$15,9,FALSE)&gt;3,HLOOKUP($A667,'Z-scores'!$C$2:$RO$15,9,FALSE)&lt;-3),"",'Total-corrected counts'!K667),"")</f>
        <v>2.1330063665295986</v>
      </c>
      <c r="L667" s="14">
        <f>IFERROR(IF(OR(HLOOKUP($A667,'Z-scores'!$C$2:$RO$15,10,FALSE)&gt;3,HLOOKUP($A667,'Z-scores'!$C$2:$RO$15,10,FALSE)&lt;-3),"",'Total-corrected counts'!L667),"")</f>
        <v>2.2574045893841519</v>
      </c>
      <c r="M667" s="14">
        <f>IFERROR(IF(OR(HLOOKUP($A667,'Z-scores'!$C$2:$RO$15,11,FALSE)&gt;3,HLOOKUP($A667,'Z-scores'!$C$2:$RO$15,11,FALSE)&lt;-3),"",'Total-corrected counts'!M667),"")</f>
        <v>3.1279452262035945</v>
      </c>
      <c r="N667" s="14">
        <f>IFERROR(IF(OR(HLOOKUP($A667,'Z-scores'!$C$2:$RO$15,12,FALSE)&gt;3,HLOOKUP($A667,'Z-scores'!$C$2:$RO$15,12,FALSE)&lt;-3),"",'Total-corrected counts'!N667),"")</f>
        <v>7.6838357708167919</v>
      </c>
      <c r="O667" s="14">
        <f>IFERROR(IF(OR(HLOOKUP($A667,'Z-scores'!$C$2:$RO$15,13,FALSE)&gt;3,HLOOKUP($A667,'Z-scores'!$C$2:$RO$15,13,FALSE)&lt;-3),"",'Total-corrected counts'!O667),"")</f>
        <v>2.4480033765563816</v>
      </c>
      <c r="P667" s="14">
        <f>IFERROR(IF(OR(HLOOKUP($A667,'Z-scores'!$C$2:$RO$15,14,FALSE)&gt;3,HLOOKUP($A667,'Z-scores'!$C$2:$RO$15,14,FALSE)&lt;-3),"",'Total-corrected counts'!P667),"")</f>
        <v>10.663526546712625</v>
      </c>
      <c r="Q667">
        <f t="shared" si="40"/>
        <v>1</v>
      </c>
      <c r="R667">
        <f>SUMIFS(Tabel132[Cluster],Tabel132[ID],'Total-corrected counts Z&lt;3'!A667)</f>
        <v>32</v>
      </c>
      <c r="S667">
        <f t="shared" si="41"/>
        <v>6.1382078329029206E-2</v>
      </c>
      <c r="T667">
        <f t="shared" si="42"/>
        <v>2.2100878536278574</v>
      </c>
      <c r="U667">
        <f t="shared" si="43"/>
        <v>5.2361431019347089</v>
      </c>
    </row>
    <row r="668" spans="1:21" x14ac:dyDescent="0.25">
      <c r="A668">
        <v>676</v>
      </c>
      <c r="B668" t="s">
        <v>893</v>
      </c>
      <c r="C668">
        <v>72600</v>
      </c>
      <c r="D668">
        <v>830</v>
      </c>
      <c r="E668" s="14" t="str">
        <f>IFERROR(IF(OR(HLOOKUP($A668,'Z-scores'!$C$2:$RO$15,3,FALSE)&gt;3,HLOOKUP($A668,'Z-scores'!$C$2:$RO$15,3,FALSE)&lt;-3),"",'Total-corrected counts'!E668),"")</f>
        <v/>
      </c>
      <c r="F668" s="14" t="str">
        <f>IFERROR(IF(OR(HLOOKUP($A668,'Z-scores'!$C$2:$RO$15,4,FALSE)&gt;3,HLOOKUP($A668,'Z-scores'!$C$2:$RO$15,4,FALSE)&lt;-3),"",'Total-corrected counts'!F668),"")</f>
        <v/>
      </c>
      <c r="G668" s="14" t="str">
        <f>IFERROR(IF(OR(HLOOKUP($A668,'Z-scores'!$C$2:$RO$15,5,FALSE)&gt;3,HLOOKUP($A668,'Z-scores'!$C$2:$RO$15,5,FALSE)&lt;-3),"",'Total-corrected counts'!G668),"")</f>
        <v/>
      </c>
      <c r="H668" s="14" t="str">
        <f>IFERROR(IF(OR(HLOOKUP($A668,'Z-scores'!$C$2:$RO$15,6,FALSE)&gt;3,HLOOKUP($A668,'Z-scores'!$C$2:$RO$15,6,FALSE)&lt;-3),"",'Total-corrected counts'!H668),"")</f>
        <v/>
      </c>
      <c r="I668" s="14" t="str">
        <f>IFERROR(IF(OR(HLOOKUP($A668,'Z-scores'!$C$2:$RO$15,7,FALSE)&gt;3,HLOOKUP($A668,'Z-scores'!$C$2:$RO$15,7,FALSE)&lt;-3),"",'Total-corrected counts'!I668),"")</f>
        <v/>
      </c>
      <c r="J668" s="14" t="str">
        <f>IFERROR(IF(OR(HLOOKUP($A668,'Z-scores'!$C$2:$RO$15,8,FALSE)&gt;3,HLOOKUP($A668,'Z-scores'!$C$2:$RO$15,8,FALSE)&lt;-3),"",'Total-corrected counts'!J668),"")</f>
        <v/>
      </c>
      <c r="K668" s="14" t="str">
        <f>IFERROR(IF(OR(HLOOKUP($A668,'Z-scores'!$C$2:$RO$15,9,FALSE)&gt;3,HLOOKUP($A668,'Z-scores'!$C$2:$RO$15,9,FALSE)&lt;-3),"",'Total-corrected counts'!K668),"")</f>
        <v/>
      </c>
      <c r="L668" s="14" t="str">
        <f>IFERROR(IF(OR(HLOOKUP($A668,'Z-scores'!$C$2:$RO$15,10,FALSE)&gt;3,HLOOKUP($A668,'Z-scores'!$C$2:$RO$15,10,FALSE)&lt;-3),"",'Total-corrected counts'!L668),"")</f>
        <v/>
      </c>
      <c r="M668" s="14" t="str">
        <f>IFERROR(IF(OR(HLOOKUP($A668,'Z-scores'!$C$2:$RO$15,11,FALSE)&gt;3,HLOOKUP($A668,'Z-scores'!$C$2:$RO$15,11,FALSE)&lt;-3),"",'Total-corrected counts'!M668),"")</f>
        <v/>
      </c>
      <c r="N668" s="14" t="str">
        <f>IFERROR(IF(OR(HLOOKUP($A668,'Z-scores'!$C$2:$RO$15,12,FALSE)&gt;3,HLOOKUP($A668,'Z-scores'!$C$2:$RO$15,12,FALSE)&lt;-3),"",'Total-corrected counts'!N668),"")</f>
        <v/>
      </c>
      <c r="O668" s="14" t="str">
        <f>IFERROR(IF(OR(HLOOKUP($A668,'Z-scores'!$C$2:$RO$15,13,FALSE)&gt;3,HLOOKUP($A668,'Z-scores'!$C$2:$RO$15,13,FALSE)&lt;-3),"",'Total-corrected counts'!O668),"")</f>
        <v/>
      </c>
      <c r="P668" s="14" t="str">
        <f>IFERROR(IF(OR(HLOOKUP($A668,'Z-scores'!$C$2:$RO$15,14,FALSE)&gt;3,HLOOKUP($A668,'Z-scores'!$C$2:$RO$15,14,FALSE)&lt;-3),"",'Total-corrected counts'!P668),"")</f>
        <v/>
      </c>
      <c r="Q668">
        <f t="shared" si="40"/>
        <v>1</v>
      </c>
      <c r="R668">
        <f>SUMIFS(Tabel132[Cluster],Tabel132[ID],'Total-corrected counts Z&lt;3'!A668)</f>
        <v>83</v>
      </c>
      <c r="S668" t="str">
        <f t="shared" si="41"/>
        <v/>
      </c>
      <c r="T668" t="str">
        <f t="shared" si="42"/>
        <v/>
      </c>
      <c r="U668" t="str">
        <f t="shared" si="43"/>
        <v/>
      </c>
    </row>
    <row r="669" spans="1:21" x14ac:dyDescent="0.25">
      <c r="A669">
        <v>677</v>
      </c>
      <c r="B669" t="s">
        <v>894</v>
      </c>
      <c r="C669">
        <v>9800</v>
      </c>
      <c r="D669">
        <v>315</v>
      </c>
      <c r="E669" s="14" t="str">
        <f>IFERROR(IF(OR(HLOOKUP($A669,'Z-scores'!$C$2:$RO$15,3,FALSE)&gt;3,HLOOKUP($A669,'Z-scores'!$C$2:$RO$15,3,FALSE)&lt;-3),"",'Total-corrected counts'!E669),"")</f>
        <v/>
      </c>
      <c r="F669" s="14" t="str">
        <f>IFERROR(IF(OR(HLOOKUP($A669,'Z-scores'!$C$2:$RO$15,4,FALSE)&gt;3,HLOOKUP($A669,'Z-scores'!$C$2:$RO$15,4,FALSE)&lt;-3),"",'Total-corrected counts'!F669),"")</f>
        <v/>
      </c>
      <c r="G669" s="14" t="str">
        <f>IFERROR(IF(OR(HLOOKUP($A669,'Z-scores'!$C$2:$RO$15,5,FALSE)&gt;3,HLOOKUP($A669,'Z-scores'!$C$2:$RO$15,5,FALSE)&lt;-3),"",'Total-corrected counts'!G669),"")</f>
        <v/>
      </c>
      <c r="H669" s="14" t="str">
        <f>IFERROR(IF(OR(HLOOKUP($A669,'Z-scores'!$C$2:$RO$15,6,FALSE)&gt;3,HLOOKUP($A669,'Z-scores'!$C$2:$RO$15,6,FALSE)&lt;-3),"",'Total-corrected counts'!H669),"")</f>
        <v/>
      </c>
      <c r="I669" s="14" t="str">
        <f>IFERROR(IF(OR(HLOOKUP($A669,'Z-scores'!$C$2:$RO$15,7,FALSE)&gt;3,HLOOKUP($A669,'Z-scores'!$C$2:$RO$15,7,FALSE)&lt;-3),"",'Total-corrected counts'!I669),"")</f>
        <v/>
      </c>
      <c r="J669" s="14" t="str">
        <f>IFERROR(IF(OR(HLOOKUP($A669,'Z-scores'!$C$2:$RO$15,8,FALSE)&gt;3,HLOOKUP($A669,'Z-scores'!$C$2:$RO$15,8,FALSE)&lt;-3),"",'Total-corrected counts'!J669),"")</f>
        <v/>
      </c>
      <c r="K669" s="14" t="str">
        <f>IFERROR(IF(OR(HLOOKUP($A669,'Z-scores'!$C$2:$RO$15,9,FALSE)&gt;3,HLOOKUP($A669,'Z-scores'!$C$2:$RO$15,9,FALSE)&lt;-3),"",'Total-corrected counts'!K669),"")</f>
        <v/>
      </c>
      <c r="L669" s="14" t="str">
        <f>IFERROR(IF(OR(HLOOKUP($A669,'Z-scores'!$C$2:$RO$15,10,FALSE)&gt;3,HLOOKUP($A669,'Z-scores'!$C$2:$RO$15,10,FALSE)&lt;-3),"",'Total-corrected counts'!L669),"")</f>
        <v/>
      </c>
      <c r="M669" s="14" t="str">
        <f>IFERROR(IF(OR(HLOOKUP($A669,'Z-scores'!$C$2:$RO$15,11,FALSE)&gt;3,HLOOKUP($A669,'Z-scores'!$C$2:$RO$15,11,FALSE)&lt;-3),"",'Total-corrected counts'!M669),"")</f>
        <v/>
      </c>
      <c r="N669" s="14" t="str">
        <f>IFERROR(IF(OR(HLOOKUP($A669,'Z-scores'!$C$2:$RO$15,12,FALSE)&gt;3,HLOOKUP($A669,'Z-scores'!$C$2:$RO$15,12,FALSE)&lt;-3),"",'Total-corrected counts'!N669),"")</f>
        <v/>
      </c>
      <c r="O669" s="14" t="str">
        <f>IFERROR(IF(OR(HLOOKUP($A669,'Z-scores'!$C$2:$RO$15,13,FALSE)&gt;3,HLOOKUP($A669,'Z-scores'!$C$2:$RO$15,13,FALSE)&lt;-3),"",'Total-corrected counts'!O669),"")</f>
        <v/>
      </c>
      <c r="P669" s="14" t="str">
        <f>IFERROR(IF(OR(HLOOKUP($A669,'Z-scores'!$C$2:$RO$15,14,FALSE)&gt;3,HLOOKUP($A669,'Z-scores'!$C$2:$RO$15,14,FALSE)&lt;-3),"",'Total-corrected counts'!P669),"")</f>
        <v/>
      </c>
      <c r="Q669">
        <f t="shared" si="40"/>
        <v>1</v>
      </c>
      <c r="R669">
        <f>SUMIFS(Tabel132[Cluster],Tabel132[ID],'Total-corrected counts Z&lt;3'!A669)</f>
        <v>13</v>
      </c>
      <c r="S669" t="str">
        <f t="shared" si="41"/>
        <v/>
      </c>
      <c r="T669" t="str">
        <f t="shared" si="42"/>
        <v/>
      </c>
      <c r="U669" t="str">
        <f t="shared" si="43"/>
        <v/>
      </c>
    </row>
    <row r="670" spans="1:21" x14ac:dyDescent="0.25">
      <c r="A670">
        <v>678</v>
      </c>
      <c r="B670" t="s">
        <v>283</v>
      </c>
      <c r="C670">
        <v>10900</v>
      </c>
      <c r="D670">
        <v>1011</v>
      </c>
      <c r="E670" s="14">
        <f>IFERROR(IF(OR(HLOOKUP($A670,'Z-scores'!$C$2:$RO$15,3,FALSE)&gt;3,HLOOKUP($A670,'Z-scores'!$C$2:$RO$15,3,FALSE)&lt;-3),"",'Total-corrected counts'!E670),"")</f>
        <v>5.1246057772086351</v>
      </c>
      <c r="F670" s="14">
        <f>IFERROR(IF(OR(HLOOKUP($A670,'Z-scores'!$C$2:$RO$15,4,FALSE)&gt;3,HLOOKUP($A670,'Z-scores'!$C$2:$RO$15,4,FALSE)&lt;-3),"",'Total-corrected counts'!F670),"")</f>
        <v>4.0737232295696506</v>
      </c>
      <c r="G670" s="14">
        <f>IFERROR(IF(OR(HLOOKUP($A670,'Z-scores'!$C$2:$RO$15,5,FALSE)&gt;3,HLOOKUP($A670,'Z-scores'!$C$2:$RO$15,5,FALSE)&lt;-3),"",'Total-corrected counts'!G670),"")</f>
        <v>18.571594389235617</v>
      </c>
      <c r="H670" s="14">
        <f>IFERROR(IF(OR(HLOOKUP($A670,'Z-scores'!$C$2:$RO$15,6,FALSE)&gt;3,HLOOKUP($A670,'Z-scores'!$C$2:$RO$15,6,FALSE)&lt;-3),"",'Total-corrected counts'!H670),"")</f>
        <v>19.021285069779047</v>
      </c>
      <c r="I670" s="14">
        <f>IFERROR(IF(OR(HLOOKUP($A670,'Z-scores'!$C$2:$RO$15,7,FALSE)&gt;3,HLOOKUP($A670,'Z-scores'!$C$2:$RO$15,7,FALSE)&lt;-3),"",'Total-corrected counts'!I670),"")</f>
        <v>25.531243412236503</v>
      </c>
      <c r="J670" s="14">
        <f>IFERROR(IF(OR(HLOOKUP($A670,'Z-scores'!$C$2:$RO$15,8,FALSE)&gt;3,HLOOKUP($A670,'Z-scores'!$C$2:$RO$15,8,FALSE)&lt;-3),"",'Total-corrected counts'!J670),"")</f>
        <v>15.402730345768486</v>
      </c>
      <c r="K670" s="14">
        <f>IFERROR(IF(OR(HLOOKUP($A670,'Z-scores'!$C$2:$RO$15,9,FALSE)&gt;3,HLOOKUP($A670,'Z-scores'!$C$2:$RO$15,9,FALSE)&lt;-3),"",'Total-corrected counts'!K670),"")</f>
        <v>3.9976212034958705</v>
      </c>
      <c r="L670" s="14">
        <f>IFERROR(IF(OR(HLOOKUP($A670,'Z-scores'!$C$2:$RO$15,10,FALSE)&gt;3,HLOOKUP($A670,'Z-scores'!$C$2:$RO$15,10,FALSE)&lt;-3),"",'Total-corrected counts'!L670),"")</f>
        <v>25.557044815527718</v>
      </c>
      <c r="M670" s="14">
        <f>IFERROR(IF(OR(HLOOKUP($A670,'Z-scores'!$C$2:$RO$15,11,FALSE)&gt;3,HLOOKUP($A670,'Z-scores'!$C$2:$RO$15,11,FALSE)&lt;-3),"",'Total-corrected counts'!M670),"")</f>
        <v>16.968591749993355</v>
      </c>
      <c r="N670" s="14">
        <f>IFERROR(IF(OR(HLOOKUP($A670,'Z-scores'!$C$2:$RO$15,12,FALSE)&gt;3,HLOOKUP($A670,'Z-scores'!$C$2:$RO$15,12,FALSE)&lt;-3),"",'Total-corrected counts'!N670),"")</f>
        <v>15.717712948970792</v>
      </c>
      <c r="O670" s="14">
        <f>IFERROR(IF(OR(HLOOKUP($A670,'Z-scores'!$C$2:$RO$15,13,FALSE)&gt;3,HLOOKUP($A670,'Z-scores'!$C$2:$RO$15,13,FALSE)&lt;-3),"",'Total-corrected counts'!O670),"")</f>
        <v>8.9478744108612567</v>
      </c>
      <c r="P670" s="14">
        <f>IFERROR(IF(OR(HLOOKUP($A670,'Z-scores'!$C$2:$RO$15,14,FALSE)&gt;3,HLOOKUP($A670,'Z-scores'!$C$2:$RO$15,14,FALSE)&lt;-3),"",'Total-corrected counts'!P670),"")</f>
        <v>4.1286987398810426</v>
      </c>
      <c r="Q670">
        <f t="shared" si="40"/>
        <v>1</v>
      </c>
      <c r="R670">
        <f>SUMIFS(Tabel132[Cluster],Tabel132[ID],'Total-corrected counts Z&lt;3'!A670)</f>
        <v>14</v>
      </c>
      <c r="S670">
        <f t="shared" si="41"/>
        <v>0.82008212510878642</v>
      </c>
      <c r="T670">
        <f t="shared" si="42"/>
        <v>13.103257632470545</v>
      </c>
      <c r="U670">
        <f t="shared" si="43"/>
        <v>14.263984533046832</v>
      </c>
    </row>
    <row r="671" spans="1:21" x14ac:dyDescent="0.25">
      <c r="A671">
        <v>679</v>
      </c>
      <c r="B671" t="s">
        <v>895</v>
      </c>
      <c r="C671">
        <v>88400</v>
      </c>
      <c r="D671">
        <v>1117</v>
      </c>
      <c r="E671" s="14">
        <f>IFERROR(IF(OR(HLOOKUP($A671,'Z-scores'!$C$2:$RO$15,3,FALSE)&gt;3,HLOOKUP($A671,'Z-scores'!$C$2:$RO$15,3,FALSE)&lt;-3),"",'Total-corrected counts'!E671),"")</f>
        <v>0</v>
      </c>
      <c r="F671" s="14">
        <f>IFERROR(IF(OR(HLOOKUP($A671,'Z-scores'!$C$2:$RO$15,4,FALSE)&gt;3,HLOOKUP($A671,'Z-scores'!$C$2:$RO$15,4,FALSE)&lt;-3),"",'Total-corrected counts'!F671),"")</f>
        <v>0</v>
      </c>
      <c r="G671" s="14">
        <f>IFERROR(IF(OR(HLOOKUP($A671,'Z-scores'!$C$2:$RO$15,5,FALSE)&gt;3,HLOOKUP($A671,'Z-scores'!$C$2:$RO$15,5,FALSE)&lt;-3),"",'Total-corrected counts'!G671),"")</f>
        <v>0</v>
      </c>
      <c r="H671" s="14">
        <f>IFERROR(IF(OR(HLOOKUP($A671,'Z-scores'!$C$2:$RO$15,6,FALSE)&gt;3,HLOOKUP($A671,'Z-scores'!$C$2:$RO$15,6,FALSE)&lt;-3),"",'Total-corrected counts'!H671),"")</f>
        <v>0</v>
      </c>
      <c r="I671" s="14">
        <f>IFERROR(IF(OR(HLOOKUP($A671,'Z-scores'!$C$2:$RO$15,7,FALSE)&gt;3,HLOOKUP($A671,'Z-scores'!$C$2:$RO$15,7,FALSE)&lt;-3),"",'Total-corrected counts'!I671),"")</f>
        <v>0</v>
      </c>
      <c r="J671" s="14">
        <f>IFERROR(IF(OR(HLOOKUP($A671,'Z-scores'!$C$2:$RO$15,8,FALSE)&gt;3,HLOOKUP($A671,'Z-scores'!$C$2:$RO$15,8,FALSE)&lt;-3),"",'Total-corrected counts'!J671),"")</f>
        <v>0</v>
      </c>
      <c r="K671" s="14">
        <f>IFERROR(IF(OR(HLOOKUP($A671,'Z-scores'!$C$2:$RO$15,9,FALSE)&gt;3,HLOOKUP($A671,'Z-scores'!$C$2:$RO$15,9,FALSE)&lt;-3),"",'Total-corrected counts'!K671),"")</f>
        <v>0</v>
      </c>
      <c r="L671" s="14">
        <f>IFERROR(IF(OR(HLOOKUP($A671,'Z-scores'!$C$2:$RO$15,10,FALSE)&gt;3,HLOOKUP($A671,'Z-scores'!$C$2:$RO$15,10,FALSE)&lt;-3),"",'Total-corrected counts'!L671),"")</f>
        <v>0</v>
      </c>
      <c r="M671" s="14">
        <f>IFERROR(IF(OR(HLOOKUP($A671,'Z-scores'!$C$2:$RO$15,11,FALSE)&gt;3,HLOOKUP($A671,'Z-scores'!$C$2:$RO$15,11,FALSE)&lt;-3),"",'Total-corrected counts'!M671),"")</f>
        <v>0</v>
      </c>
      <c r="N671" s="14">
        <f>IFERROR(IF(OR(HLOOKUP($A671,'Z-scores'!$C$2:$RO$15,12,FALSE)&gt;3,HLOOKUP($A671,'Z-scores'!$C$2:$RO$15,12,FALSE)&lt;-3),"",'Total-corrected counts'!N671),"")</f>
        <v>0</v>
      </c>
      <c r="O671" s="14">
        <f>IFERROR(IF(OR(HLOOKUP($A671,'Z-scores'!$C$2:$RO$15,13,FALSE)&gt;3,HLOOKUP($A671,'Z-scores'!$C$2:$RO$15,13,FALSE)&lt;-3),"",'Total-corrected counts'!O671),"")</f>
        <v>0</v>
      </c>
      <c r="P671" s="14" t="str">
        <f>IFERROR(IF(OR(HLOOKUP($A671,'Z-scores'!$C$2:$RO$15,14,FALSE)&gt;3,HLOOKUP($A671,'Z-scores'!$C$2:$RO$15,14,FALSE)&lt;-3),"",'Total-corrected counts'!P671),"")</f>
        <v/>
      </c>
      <c r="Q671">
        <f t="shared" si="40"/>
        <v>0</v>
      </c>
      <c r="R671">
        <f>SUMIFS(Tabel132[Cluster],Tabel132[ID],'Total-corrected counts Z&lt;3'!A671)</f>
        <v>95</v>
      </c>
      <c r="S671" t="str">
        <f t="shared" si="41"/>
        <v/>
      </c>
      <c r="T671">
        <f t="shared" si="42"/>
        <v>0</v>
      </c>
      <c r="U671">
        <f t="shared" si="43"/>
        <v>0</v>
      </c>
    </row>
    <row r="672" spans="1:21" x14ac:dyDescent="0.25">
      <c r="A672">
        <v>680</v>
      </c>
      <c r="B672" t="s">
        <v>284</v>
      </c>
      <c r="C672">
        <v>23200</v>
      </c>
      <c r="D672">
        <v>746</v>
      </c>
      <c r="E672" s="14">
        <f>IFERROR(IF(OR(HLOOKUP($A672,'Z-scores'!$C$2:$RO$15,3,FALSE)&gt;3,HLOOKUP($A672,'Z-scores'!$C$2:$RO$15,3,FALSE)&lt;-3),"",'Total-corrected counts'!E672),"")</f>
        <v>4.6481685054046575E-2</v>
      </c>
      <c r="F672" s="14">
        <f>IFERROR(IF(OR(HLOOKUP($A672,'Z-scores'!$C$2:$RO$15,4,FALSE)&gt;3,HLOOKUP($A672,'Z-scores'!$C$2:$RO$15,4,FALSE)&lt;-3),"",'Total-corrected counts'!F672),"")</f>
        <v>0</v>
      </c>
      <c r="G672" s="14">
        <f>IFERROR(IF(OR(HLOOKUP($A672,'Z-scores'!$C$2:$RO$15,5,FALSE)&gt;3,HLOOKUP($A672,'Z-scores'!$C$2:$RO$15,5,FALSE)&lt;-3),"",'Total-corrected counts'!G672),"")</f>
        <v>0</v>
      </c>
      <c r="H672" s="14">
        <f>IFERROR(IF(OR(HLOOKUP($A672,'Z-scores'!$C$2:$RO$15,6,FALSE)&gt;3,HLOOKUP($A672,'Z-scores'!$C$2:$RO$15,6,FALSE)&lt;-3),"",'Total-corrected counts'!H672),"")</f>
        <v>2.2889633056292474E-2</v>
      </c>
      <c r="I672" s="14">
        <f>IFERROR(IF(OR(HLOOKUP($A672,'Z-scores'!$C$2:$RO$15,7,FALSE)&gt;3,HLOOKUP($A672,'Z-scores'!$C$2:$RO$15,7,FALSE)&lt;-3),"",'Total-corrected counts'!I672),"")</f>
        <v>1.2327978470418399E-2</v>
      </c>
      <c r="J672" s="14">
        <f>IFERROR(IF(OR(HLOOKUP($A672,'Z-scores'!$C$2:$RO$15,8,FALSE)&gt;3,HLOOKUP($A672,'Z-scores'!$C$2:$RO$15,8,FALSE)&lt;-3),"",'Total-corrected counts'!J672),"")</f>
        <v>0</v>
      </c>
      <c r="K672" s="14">
        <f>IFERROR(IF(OR(HLOOKUP($A672,'Z-scores'!$C$2:$RO$15,9,FALSE)&gt;3,HLOOKUP($A672,'Z-scores'!$C$2:$RO$15,9,FALSE)&lt;-3),"",'Total-corrected counts'!K672),"")</f>
        <v>5.6503479908068845E-2</v>
      </c>
      <c r="L672" s="14">
        <f>IFERROR(IF(OR(HLOOKUP($A672,'Z-scores'!$C$2:$RO$15,10,FALSE)&gt;3,HLOOKUP($A672,'Z-scores'!$C$2:$RO$15,10,FALSE)&lt;-3),"",'Total-corrected counts'!L672),"")</f>
        <v>0</v>
      </c>
      <c r="M672" s="14">
        <f>IFERROR(IF(OR(HLOOKUP($A672,'Z-scores'!$C$2:$RO$15,11,FALSE)&gt;3,HLOOKUP($A672,'Z-scores'!$C$2:$RO$15,11,FALSE)&lt;-3),"",'Total-corrected counts'!M672),"")</f>
        <v>0</v>
      </c>
      <c r="N672" s="14">
        <f>IFERROR(IF(OR(HLOOKUP($A672,'Z-scores'!$C$2:$RO$15,12,FALSE)&gt;3,HLOOKUP($A672,'Z-scores'!$C$2:$RO$15,12,FALSE)&lt;-3),"",'Total-corrected counts'!N672),"")</f>
        <v>6.8300762407260365E-2</v>
      </c>
      <c r="O672" s="14">
        <f>IFERROR(IF(OR(HLOOKUP($A672,'Z-scores'!$C$2:$RO$15,13,FALSE)&gt;3,HLOOKUP($A672,'Z-scores'!$C$2:$RO$15,13,FALSE)&lt;-3),"",'Total-corrected counts'!O672),"")</f>
        <v>0</v>
      </c>
      <c r="P672" s="14">
        <f>IFERROR(IF(OR(HLOOKUP($A672,'Z-scores'!$C$2:$RO$15,14,FALSE)&gt;3,HLOOKUP($A672,'Z-scores'!$C$2:$RO$15,14,FALSE)&lt;-3),"",'Total-corrected counts'!P672),"")</f>
        <v>0.17316837981841016</v>
      </c>
      <c r="Q672">
        <f t="shared" si="40"/>
        <v>1</v>
      </c>
      <c r="R672">
        <f>SUMIFS(Tabel132[Cluster],Tabel132[ID],'Total-corrected counts Z&lt;3'!A672)</f>
        <v>29</v>
      </c>
      <c r="S672">
        <f t="shared" si="41"/>
        <v>0.36405347103700081</v>
      </c>
      <c r="T672">
        <f t="shared" si="42"/>
        <v>1.974325378411804E-2</v>
      </c>
      <c r="U672">
        <f t="shared" si="43"/>
        <v>4.82938284451341E-2</v>
      </c>
    </row>
    <row r="673" spans="1:21" x14ac:dyDescent="0.25">
      <c r="A673">
        <v>681</v>
      </c>
      <c r="B673" t="s">
        <v>285</v>
      </c>
      <c r="C673">
        <v>114600</v>
      </c>
      <c r="D673">
        <v>46</v>
      </c>
      <c r="E673" s="14">
        <f>IFERROR(IF(OR(HLOOKUP($A673,'Z-scores'!$C$2:$RO$15,3,FALSE)&gt;3,HLOOKUP($A673,'Z-scores'!$C$2:$RO$15,3,FALSE)&lt;-3),"",'Total-corrected counts'!E673),"")</f>
        <v>0.12782463389862811</v>
      </c>
      <c r="F673" s="14">
        <f>IFERROR(IF(OR(HLOOKUP($A673,'Z-scores'!$C$2:$RO$15,4,FALSE)&gt;3,HLOOKUP($A673,'Z-scores'!$C$2:$RO$15,4,FALSE)&lt;-3),"",'Total-corrected counts'!F673),"")</f>
        <v>0.13951106950580994</v>
      </c>
      <c r="G673" s="14">
        <f>IFERROR(IF(OR(HLOOKUP($A673,'Z-scores'!$C$2:$RO$15,5,FALSE)&gt;3,HLOOKUP($A673,'Z-scores'!$C$2:$RO$15,5,FALSE)&lt;-3),"",'Total-corrected counts'!G673),"")</f>
        <v>0</v>
      </c>
      <c r="H673" s="14">
        <f>IFERROR(IF(OR(HLOOKUP($A673,'Z-scores'!$C$2:$RO$15,6,FALSE)&gt;3,HLOOKUP($A673,'Z-scores'!$C$2:$RO$15,6,FALSE)&lt;-3),"",'Total-corrected counts'!H673),"")</f>
        <v>0</v>
      </c>
      <c r="I673" s="14">
        <f>IFERROR(IF(OR(HLOOKUP($A673,'Z-scores'!$C$2:$RO$15,7,FALSE)&gt;3,HLOOKUP($A673,'Z-scores'!$C$2:$RO$15,7,FALSE)&lt;-3),"",'Total-corrected counts'!I673),"")</f>
        <v>3.6983935411255199E-2</v>
      </c>
      <c r="J673" s="14">
        <f>IFERROR(IF(OR(HLOOKUP($A673,'Z-scores'!$C$2:$RO$15,8,FALSE)&gt;3,HLOOKUP($A673,'Z-scores'!$C$2:$RO$15,8,FALSE)&lt;-3),"",'Total-corrected counts'!J673),"")</f>
        <v>0</v>
      </c>
      <c r="K673" s="14">
        <f>IFERROR(IF(OR(HLOOKUP($A673,'Z-scores'!$C$2:$RO$15,9,FALSE)&gt;3,HLOOKUP($A673,'Z-scores'!$C$2:$RO$15,9,FALSE)&lt;-3),"",'Total-corrected counts'!K673),"")</f>
        <v>0.39552435935648184</v>
      </c>
      <c r="L673" s="14">
        <f>IFERROR(IF(OR(HLOOKUP($A673,'Z-scores'!$C$2:$RO$15,10,FALSE)&gt;3,HLOOKUP($A673,'Z-scores'!$C$2:$RO$15,10,FALSE)&lt;-3),"",'Total-corrected counts'!L673),"")</f>
        <v>0</v>
      </c>
      <c r="M673" s="14">
        <f>IFERROR(IF(OR(HLOOKUP($A673,'Z-scores'!$C$2:$RO$15,11,FALSE)&gt;3,HLOOKUP($A673,'Z-scores'!$C$2:$RO$15,11,FALSE)&lt;-3),"",'Total-corrected counts'!M673),"")</f>
        <v>0</v>
      </c>
      <c r="N673" s="14">
        <f>IFERROR(IF(OR(HLOOKUP($A673,'Z-scores'!$C$2:$RO$15,12,FALSE)&gt;3,HLOOKUP($A673,'Z-scores'!$C$2:$RO$15,12,FALSE)&lt;-3),"",'Total-corrected counts'!N673),"")</f>
        <v>0.17075190601815093</v>
      </c>
      <c r="O673" s="14">
        <f>IFERROR(IF(OR(HLOOKUP($A673,'Z-scores'!$C$2:$RO$15,13,FALSE)&gt;3,HLOOKUP($A673,'Z-scores'!$C$2:$RO$15,13,FALSE)&lt;-3),"",'Total-corrected counts'!O673),"")</f>
        <v>0.10317255610007739</v>
      </c>
      <c r="P673" s="14">
        <f>IFERROR(IF(OR(HLOOKUP($A673,'Z-scores'!$C$2:$RO$15,14,FALSE)&gt;3,HLOOKUP($A673,'Z-scores'!$C$2:$RO$15,14,FALSE)&lt;-3),"",'Total-corrected counts'!P673),"")</f>
        <v>0</v>
      </c>
      <c r="Q673">
        <f t="shared" si="40"/>
        <v>1</v>
      </c>
      <c r="R673">
        <f>SUMIFS(Tabel132[Cluster],Tabel132[ID],'Total-corrected counts Z&lt;3'!A673)</f>
        <v>0</v>
      </c>
      <c r="S673">
        <f t="shared" si="41"/>
        <v>0.54062622191861442</v>
      </c>
      <c r="T673">
        <f t="shared" si="42"/>
        <v>9.9977714024596445E-2</v>
      </c>
      <c r="U673">
        <f t="shared" si="43"/>
        <v>5.4784892423645662E-2</v>
      </c>
    </row>
    <row r="674" spans="1:21" x14ac:dyDescent="0.25">
      <c r="A674">
        <v>682</v>
      </c>
      <c r="B674" t="s">
        <v>896</v>
      </c>
      <c r="C674">
        <v>91100</v>
      </c>
      <c r="D674">
        <v>651</v>
      </c>
      <c r="E674" s="14" t="str">
        <f>IFERROR(IF(OR(HLOOKUP($A674,'Z-scores'!$C$2:$RO$15,3,FALSE)&gt;3,HLOOKUP($A674,'Z-scores'!$C$2:$RO$15,3,FALSE)&lt;-3),"",'Total-corrected counts'!E674),"")</f>
        <v/>
      </c>
      <c r="F674" s="14" t="str">
        <f>IFERROR(IF(OR(HLOOKUP($A674,'Z-scores'!$C$2:$RO$15,4,FALSE)&gt;3,HLOOKUP($A674,'Z-scores'!$C$2:$RO$15,4,FALSE)&lt;-3),"",'Total-corrected counts'!F674),"")</f>
        <v/>
      </c>
      <c r="G674" s="14" t="str">
        <f>IFERROR(IF(OR(HLOOKUP($A674,'Z-scores'!$C$2:$RO$15,5,FALSE)&gt;3,HLOOKUP($A674,'Z-scores'!$C$2:$RO$15,5,FALSE)&lt;-3),"",'Total-corrected counts'!G674),"")</f>
        <v/>
      </c>
      <c r="H674" s="14" t="str">
        <f>IFERROR(IF(OR(HLOOKUP($A674,'Z-scores'!$C$2:$RO$15,6,FALSE)&gt;3,HLOOKUP($A674,'Z-scores'!$C$2:$RO$15,6,FALSE)&lt;-3),"",'Total-corrected counts'!H674),"")</f>
        <v/>
      </c>
      <c r="I674" s="14" t="str">
        <f>IFERROR(IF(OR(HLOOKUP($A674,'Z-scores'!$C$2:$RO$15,7,FALSE)&gt;3,HLOOKUP($A674,'Z-scores'!$C$2:$RO$15,7,FALSE)&lt;-3),"",'Total-corrected counts'!I674),"")</f>
        <v/>
      </c>
      <c r="J674" s="14" t="str">
        <f>IFERROR(IF(OR(HLOOKUP($A674,'Z-scores'!$C$2:$RO$15,8,FALSE)&gt;3,HLOOKUP($A674,'Z-scores'!$C$2:$RO$15,8,FALSE)&lt;-3),"",'Total-corrected counts'!J674),"")</f>
        <v/>
      </c>
      <c r="K674" s="14" t="str">
        <f>IFERROR(IF(OR(HLOOKUP($A674,'Z-scores'!$C$2:$RO$15,9,FALSE)&gt;3,HLOOKUP($A674,'Z-scores'!$C$2:$RO$15,9,FALSE)&lt;-3),"",'Total-corrected counts'!K674),"")</f>
        <v/>
      </c>
      <c r="L674" s="14" t="str">
        <f>IFERROR(IF(OR(HLOOKUP($A674,'Z-scores'!$C$2:$RO$15,10,FALSE)&gt;3,HLOOKUP($A674,'Z-scores'!$C$2:$RO$15,10,FALSE)&lt;-3),"",'Total-corrected counts'!L674),"")</f>
        <v/>
      </c>
      <c r="M674" s="14" t="str">
        <f>IFERROR(IF(OR(HLOOKUP($A674,'Z-scores'!$C$2:$RO$15,11,FALSE)&gt;3,HLOOKUP($A674,'Z-scores'!$C$2:$RO$15,11,FALSE)&lt;-3),"",'Total-corrected counts'!M674),"")</f>
        <v/>
      </c>
      <c r="N674" s="14" t="str">
        <f>IFERROR(IF(OR(HLOOKUP($A674,'Z-scores'!$C$2:$RO$15,12,FALSE)&gt;3,HLOOKUP($A674,'Z-scores'!$C$2:$RO$15,12,FALSE)&lt;-3),"",'Total-corrected counts'!N674),"")</f>
        <v/>
      </c>
      <c r="O674" s="14" t="str">
        <f>IFERROR(IF(OR(HLOOKUP($A674,'Z-scores'!$C$2:$RO$15,13,FALSE)&gt;3,HLOOKUP($A674,'Z-scores'!$C$2:$RO$15,13,FALSE)&lt;-3),"",'Total-corrected counts'!O674),"")</f>
        <v/>
      </c>
      <c r="P674" s="14" t="str">
        <f>IFERROR(IF(OR(HLOOKUP($A674,'Z-scores'!$C$2:$RO$15,14,FALSE)&gt;3,HLOOKUP($A674,'Z-scores'!$C$2:$RO$15,14,FALSE)&lt;-3),"",'Total-corrected counts'!P674),"")</f>
        <v/>
      </c>
      <c r="Q674">
        <f t="shared" si="40"/>
        <v>1</v>
      </c>
      <c r="R674">
        <f>SUMIFS(Tabel132[Cluster],Tabel132[ID],'Total-corrected counts Z&lt;3'!A674)</f>
        <v>96</v>
      </c>
      <c r="S674" t="str">
        <f t="shared" si="41"/>
        <v/>
      </c>
      <c r="T674" t="str">
        <f t="shared" si="42"/>
        <v/>
      </c>
      <c r="U674" t="str">
        <f t="shared" si="43"/>
        <v/>
      </c>
    </row>
    <row r="675" spans="1:21" x14ac:dyDescent="0.25">
      <c r="A675">
        <v>683</v>
      </c>
      <c r="B675" t="s">
        <v>897</v>
      </c>
      <c r="C675">
        <v>27700</v>
      </c>
      <c r="D675">
        <v>22</v>
      </c>
      <c r="E675" s="14" t="str">
        <f>IFERROR(IF(OR(HLOOKUP($A675,'Z-scores'!$C$2:$RO$15,3,FALSE)&gt;3,HLOOKUP($A675,'Z-scores'!$C$2:$RO$15,3,FALSE)&lt;-3),"",'Total-corrected counts'!E675),"")</f>
        <v/>
      </c>
      <c r="F675" s="14" t="str">
        <f>IFERROR(IF(OR(HLOOKUP($A675,'Z-scores'!$C$2:$RO$15,4,FALSE)&gt;3,HLOOKUP($A675,'Z-scores'!$C$2:$RO$15,4,FALSE)&lt;-3),"",'Total-corrected counts'!F675),"")</f>
        <v/>
      </c>
      <c r="G675" s="14" t="str">
        <f>IFERROR(IF(OR(HLOOKUP($A675,'Z-scores'!$C$2:$RO$15,5,FALSE)&gt;3,HLOOKUP($A675,'Z-scores'!$C$2:$RO$15,5,FALSE)&lt;-3),"",'Total-corrected counts'!G675),"")</f>
        <v/>
      </c>
      <c r="H675" s="14" t="str">
        <f>IFERROR(IF(OR(HLOOKUP($A675,'Z-scores'!$C$2:$RO$15,6,FALSE)&gt;3,HLOOKUP($A675,'Z-scores'!$C$2:$RO$15,6,FALSE)&lt;-3),"",'Total-corrected counts'!H675),"")</f>
        <v/>
      </c>
      <c r="I675" s="14" t="str">
        <f>IFERROR(IF(OR(HLOOKUP($A675,'Z-scores'!$C$2:$RO$15,7,FALSE)&gt;3,HLOOKUP($A675,'Z-scores'!$C$2:$RO$15,7,FALSE)&lt;-3),"",'Total-corrected counts'!I675),"")</f>
        <v/>
      </c>
      <c r="J675" s="14" t="str">
        <f>IFERROR(IF(OR(HLOOKUP($A675,'Z-scores'!$C$2:$RO$15,8,FALSE)&gt;3,HLOOKUP($A675,'Z-scores'!$C$2:$RO$15,8,FALSE)&lt;-3),"",'Total-corrected counts'!J675),"")</f>
        <v/>
      </c>
      <c r="K675" s="14" t="str">
        <f>IFERROR(IF(OR(HLOOKUP($A675,'Z-scores'!$C$2:$RO$15,9,FALSE)&gt;3,HLOOKUP($A675,'Z-scores'!$C$2:$RO$15,9,FALSE)&lt;-3),"",'Total-corrected counts'!K675),"")</f>
        <v/>
      </c>
      <c r="L675" s="14" t="str">
        <f>IFERROR(IF(OR(HLOOKUP($A675,'Z-scores'!$C$2:$RO$15,10,FALSE)&gt;3,HLOOKUP($A675,'Z-scores'!$C$2:$RO$15,10,FALSE)&lt;-3),"",'Total-corrected counts'!L675),"")</f>
        <v/>
      </c>
      <c r="M675" s="14" t="str">
        <f>IFERROR(IF(OR(HLOOKUP($A675,'Z-scores'!$C$2:$RO$15,11,FALSE)&gt;3,HLOOKUP($A675,'Z-scores'!$C$2:$RO$15,11,FALSE)&lt;-3),"",'Total-corrected counts'!M675),"")</f>
        <v/>
      </c>
      <c r="N675" s="14" t="str">
        <f>IFERROR(IF(OR(HLOOKUP($A675,'Z-scores'!$C$2:$RO$15,12,FALSE)&gt;3,HLOOKUP($A675,'Z-scores'!$C$2:$RO$15,12,FALSE)&lt;-3),"",'Total-corrected counts'!N675),"")</f>
        <v/>
      </c>
      <c r="O675" s="14" t="str">
        <f>IFERROR(IF(OR(HLOOKUP($A675,'Z-scores'!$C$2:$RO$15,13,FALSE)&gt;3,HLOOKUP($A675,'Z-scores'!$C$2:$RO$15,13,FALSE)&lt;-3),"",'Total-corrected counts'!O675),"")</f>
        <v/>
      </c>
      <c r="P675" s="14" t="str">
        <f>IFERROR(IF(OR(HLOOKUP($A675,'Z-scores'!$C$2:$RO$15,14,FALSE)&gt;3,HLOOKUP($A675,'Z-scores'!$C$2:$RO$15,14,FALSE)&lt;-3),"",'Total-corrected counts'!P675),"")</f>
        <v/>
      </c>
      <c r="Q675">
        <f t="shared" si="40"/>
        <v>1</v>
      </c>
      <c r="R675">
        <f>SUMIFS(Tabel132[Cluster],Tabel132[ID],'Total-corrected counts Z&lt;3'!A675)</f>
        <v>0</v>
      </c>
      <c r="S675" t="str">
        <f t="shared" si="41"/>
        <v/>
      </c>
      <c r="T675" t="str">
        <f t="shared" si="42"/>
        <v/>
      </c>
      <c r="U675" t="str">
        <f t="shared" si="43"/>
        <v/>
      </c>
    </row>
    <row r="676" spans="1:21" x14ac:dyDescent="0.25">
      <c r="A676">
        <v>684</v>
      </c>
      <c r="B676" t="s">
        <v>898</v>
      </c>
      <c r="C676">
        <v>72700</v>
      </c>
      <c r="D676">
        <v>830</v>
      </c>
      <c r="E676" s="14" t="str">
        <f>IFERROR(IF(OR(HLOOKUP($A676,'Z-scores'!$C$2:$RO$15,3,FALSE)&gt;3,HLOOKUP($A676,'Z-scores'!$C$2:$RO$15,3,FALSE)&lt;-3),"",'Total-corrected counts'!E676),"")</f>
        <v/>
      </c>
      <c r="F676" s="14" t="str">
        <f>IFERROR(IF(OR(HLOOKUP($A676,'Z-scores'!$C$2:$RO$15,4,FALSE)&gt;3,HLOOKUP($A676,'Z-scores'!$C$2:$RO$15,4,FALSE)&lt;-3),"",'Total-corrected counts'!F676),"")</f>
        <v/>
      </c>
      <c r="G676" s="14" t="str">
        <f>IFERROR(IF(OR(HLOOKUP($A676,'Z-scores'!$C$2:$RO$15,5,FALSE)&gt;3,HLOOKUP($A676,'Z-scores'!$C$2:$RO$15,5,FALSE)&lt;-3),"",'Total-corrected counts'!G676),"")</f>
        <v/>
      </c>
      <c r="H676" s="14" t="str">
        <f>IFERROR(IF(OR(HLOOKUP($A676,'Z-scores'!$C$2:$RO$15,6,FALSE)&gt;3,HLOOKUP($A676,'Z-scores'!$C$2:$RO$15,6,FALSE)&lt;-3),"",'Total-corrected counts'!H676),"")</f>
        <v/>
      </c>
      <c r="I676" s="14" t="str">
        <f>IFERROR(IF(OR(HLOOKUP($A676,'Z-scores'!$C$2:$RO$15,7,FALSE)&gt;3,HLOOKUP($A676,'Z-scores'!$C$2:$RO$15,7,FALSE)&lt;-3),"",'Total-corrected counts'!I676),"")</f>
        <v/>
      </c>
      <c r="J676" s="14" t="str">
        <f>IFERROR(IF(OR(HLOOKUP($A676,'Z-scores'!$C$2:$RO$15,8,FALSE)&gt;3,HLOOKUP($A676,'Z-scores'!$C$2:$RO$15,8,FALSE)&lt;-3),"",'Total-corrected counts'!J676),"")</f>
        <v/>
      </c>
      <c r="K676" s="14" t="str">
        <f>IFERROR(IF(OR(HLOOKUP($A676,'Z-scores'!$C$2:$RO$15,9,FALSE)&gt;3,HLOOKUP($A676,'Z-scores'!$C$2:$RO$15,9,FALSE)&lt;-3),"",'Total-corrected counts'!K676),"")</f>
        <v/>
      </c>
      <c r="L676" s="14" t="str">
        <f>IFERROR(IF(OR(HLOOKUP($A676,'Z-scores'!$C$2:$RO$15,10,FALSE)&gt;3,HLOOKUP($A676,'Z-scores'!$C$2:$RO$15,10,FALSE)&lt;-3),"",'Total-corrected counts'!L676),"")</f>
        <v/>
      </c>
      <c r="M676" s="14" t="str">
        <f>IFERROR(IF(OR(HLOOKUP($A676,'Z-scores'!$C$2:$RO$15,11,FALSE)&gt;3,HLOOKUP($A676,'Z-scores'!$C$2:$RO$15,11,FALSE)&lt;-3),"",'Total-corrected counts'!M676),"")</f>
        <v/>
      </c>
      <c r="N676" s="14" t="str">
        <f>IFERROR(IF(OR(HLOOKUP($A676,'Z-scores'!$C$2:$RO$15,12,FALSE)&gt;3,HLOOKUP($A676,'Z-scores'!$C$2:$RO$15,12,FALSE)&lt;-3),"",'Total-corrected counts'!N676),"")</f>
        <v/>
      </c>
      <c r="O676" s="14" t="str">
        <f>IFERROR(IF(OR(HLOOKUP($A676,'Z-scores'!$C$2:$RO$15,13,FALSE)&gt;3,HLOOKUP($A676,'Z-scores'!$C$2:$RO$15,13,FALSE)&lt;-3),"",'Total-corrected counts'!O676),"")</f>
        <v/>
      </c>
      <c r="P676" s="14" t="str">
        <f>IFERROR(IF(OR(HLOOKUP($A676,'Z-scores'!$C$2:$RO$15,14,FALSE)&gt;3,HLOOKUP($A676,'Z-scores'!$C$2:$RO$15,14,FALSE)&lt;-3),"",'Total-corrected counts'!P676),"")</f>
        <v/>
      </c>
      <c r="Q676">
        <f t="shared" si="40"/>
        <v>1</v>
      </c>
      <c r="R676">
        <f>SUMIFS(Tabel132[Cluster],Tabel132[ID],'Total-corrected counts Z&lt;3'!A676)</f>
        <v>83</v>
      </c>
      <c r="S676" t="str">
        <f t="shared" si="41"/>
        <v/>
      </c>
      <c r="T676" t="str">
        <f t="shared" si="42"/>
        <v/>
      </c>
      <c r="U676" t="str">
        <f t="shared" si="43"/>
        <v/>
      </c>
    </row>
    <row r="677" spans="1:21" x14ac:dyDescent="0.25">
      <c r="A677">
        <v>685</v>
      </c>
      <c r="B677" t="s">
        <v>286</v>
      </c>
      <c r="C677">
        <v>63900</v>
      </c>
      <c r="D677">
        <v>637</v>
      </c>
      <c r="E677" s="14">
        <f>IFERROR(IF(OR(HLOOKUP($A677,'Z-scores'!$C$2:$RO$15,3,FALSE)&gt;3,HLOOKUP($A677,'Z-scores'!$C$2:$RO$15,3,FALSE)&lt;-3),"",'Total-corrected counts'!E677),"")</f>
        <v>45.923904833398019</v>
      </c>
      <c r="F677" s="14">
        <f>IFERROR(IF(OR(HLOOKUP($A677,'Z-scores'!$C$2:$RO$15,4,FALSE)&gt;3,HLOOKUP($A677,'Z-scores'!$C$2:$RO$15,4,FALSE)&lt;-3),"",'Total-corrected counts'!F677),"")</f>
        <v>5.636247208034721</v>
      </c>
      <c r="G677" s="14">
        <f>IFERROR(IF(OR(HLOOKUP($A677,'Z-scores'!$C$2:$RO$15,5,FALSE)&gt;3,HLOOKUP($A677,'Z-scores'!$C$2:$RO$15,5,FALSE)&lt;-3),"",'Total-corrected counts'!G677),"")</f>
        <v>2.8928829721693945</v>
      </c>
      <c r="H677" s="14">
        <f>IFERROR(IF(OR(HLOOKUP($A677,'Z-scores'!$C$2:$RO$15,6,FALSE)&gt;3,HLOOKUP($A677,'Z-scores'!$C$2:$RO$15,6,FALSE)&lt;-3),"",'Total-corrected counts'!H677),"")</f>
        <v>50.94469330562162</v>
      </c>
      <c r="I677" s="14">
        <f>IFERROR(IF(OR(HLOOKUP($A677,'Z-scores'!$C$2:$RO$15,7,FALSE)&gt;3,HLOOKUP($A677,'Z-scores'!$C$2:$RO$15,7,FALSE)&lt;-3),"",'Total-corrected counts'!I677),"")</f>
        <v>24.286117586724245</v>
      </c>
      <c r="J677" s="14">
        <f>IFERROR(IF(OR(HLOOKUP($A677,'Z-scores'!$C$2:$RO$15,8,FALSE)&gt;3,HLOOKUP($A677,'Z-scores'!$C$2:$RO$15,8,FALSE)&lt;-3),"",'Total-corrected counts'!J677),"")</f>
        <v>25.787081693127213</v>
      </c>
      <c r="K677" s="14">
        <f>IFERROR(IF(OR(HLOOKUP($A677,'Z-scores'!$C$2:$RO$15,9,FALSE)&gt;3,HLOOKUP($A677,'Z-scores'!$C$2:$RO$15,9,FALSE)&lt;-3),"",'Total-corrected counts'!K677),"")</f>
        <v>32.560130297024671</v>
      </c>
      <c r="L677" s="14">
        <f>IFERROR(IF(OR(HLOOKUP($A677,'Z-scores'!$C$2:$RO$15,10,FALSE)&gt;3,HLOOKUP($A677,'Z-scores'!$C$2:$RO$15,10,FALSE)&lt;-3),"",'Total-corrected counts'!L677),"")</f>
        <v>9.7753680879581566</v>
      </c>
      <c r="M677" s="14">
        <f>IFERROR(IF(OR(HLOOKUP($A677,'Z-scores'!$C$2:$RO$15,11,FALSE)&gt;3,HLOOKUP($A677,'Z-scores'!$C$2:$RO$15,11,FALSE)&lt;-3),"",'Total-corrected counts'!M677),"")</f>
        <v>13.288656189753834</v>
      </c>
      <c r="N677" s="14">
        <f>IFERROR(IF(OR(HLOOKUP($A677,'Z-scores'!$C$2:$RO$15,12,FALSE)&gt;3,HLOOKUP($A677,'Z-scores'!$C$2:$RO$15,12,FALSE)&lt;-3),"",'Total-corrected counts'!N677),"")</f>
        <v>39.844957269335517</v>
      </c>
      <c r="O677" s="14">
        <f>IFERROR(IF(OR(HLOOKUP($A677,'Z-scores'!$C$2:$RO$15,13,FALSE)&gt;3,HLOOKUP($A677,'Z-scores'!$C$2:$RO$15,13,FALSE)&lt;-3),"",'Total-corrected counts'!O677),"")</f>
        <v>40.34046943513026</v>
      </c>
      <c r="P677" s="14">
        <f>IFERROR(IF(OR(HLOOKUP($A677,'Z-scores'!$C$2:$RO$15,14,FALSE)&gt;3,HLOOKUP($A677,'Z-scores'!$C$2:$RO$15,14,FALSE)&lt;-3),"",'Total-corrected counts'!P677),"")</f>
        <v>16.687963339342581</v>
      </c>
      <c r="Q677">
        <f t="shared" si="40"/>
        <v>1</v>
      </c>
      <c r="R677">
        <f>SUMIFS(Tabel132[Cluster],Tabel132[ID],'Total-corrected counts Z&lt;3'!A677)</f>
        <v>76</v>
      </c>
      <c r="S677">
        <f t="shared" si="41"/>
        <v>0.77895158580647217</v>
      </c>
      <c r="T677">
        <f t="shared" si="42"/>
        <v>26.861579699442842</v>
      </c>
      <c r="U677">
        <f t="shared" si="43"/>
        <v>23.98748286430407</v>
      </c>
    </row>
    <row r="678" spans="1:21" x14ac:dyDescent="0.25">
      <c r="A678">
        <v>686</v>
      </c>
      <c r="B678" t="s">
        <v>899</v>
      </c>
      <c r="C678">
        <v>3300</v>
      </c>
      <c r="D678">
        <v>322</v>
      </c>
      <c r="E678" s="14" t="str">
        <f>IFERROR(IF(OR(HLOOKUP($A678,'Z-scores'!$C$2:$RO$15,3,FALSE)&gt;3,HLOOKUP($A678,'Z-scores'!$C$2:$RO$15,3,FALSE)&lt;-3),"",'Total-corrected counts'!E678),"")</f>
        <v/>
      </c>
      <c r="F678" s="14" t="str">
        <f>IFERROR(IF(OR(HLOOKUP($A678,'Z-scores'!$C$2:$RO$15,4,FALSE)&gt;3,HLOOKUP($A678,'Z-scores'!$C$2:$RO$15,4,FALSE)&lt;-3),"",'Total-corrected counts'!F678),"")</f>
        <v/>
      </c>
      <c r="G678" s="14" t="str">
        <f>IFERROR(IF(OR(HLOOKUP($A678,'Z-scores'!$C$2:$RO$15,5,FALSE)&gt;3,HLOOKUP($A678,'Z-scores'!$C$2:$RO$15,5,FALSE)&lt;-3),"",'Total-corrected counts'!G678),"")</f>
        <v/>
      </c>
      <c r="H678" s="14" t="str">
        <f>IFERROR(IF(OR(HLOOKUP($A678,'Z-scores'!$C$2:$RO$15,6,FALSE)&gt;3,HLOOKUP($A678,'Z-scores'!$C$2:$RO$15,6,FALSE)&lt;-3),"",'Total-corrected counts'!H678),"")</f>
        <v/>
      </c>
      <c r="I678" s="14" t="str">
        <f>IFERROR(IF(OR(HLOOKUP($A678,'Z-scores'!$C$2:$RO$15,7,FALSE)&gt;3,HLOOKUP($A678,'Z-scores'!$C$2:$RO$15,7,FALSE)&lt;-3),"",'Total-corrected counts'!I678),"")</f>
        <v/>
      </c>
      <c r="J678" s="14" t="str">
        <f>IFERROR(IF(OR(HLOOKUP($A678,'Z-scores'!$C$2:$RO$15,8,FALSE)&gt;3,HLOOKUP($A678,'Z-scores'!$C$2:$RO$15,8,FALSE)&lt;-3),"",'Total-corrected counts'!J678),"")</f>
        <v/>
      </c>
      <c r="K678" s="14" t="str">
        <f>IFERROR(IF(OR(HLOOKUP($A678,'Z-scores'!$C$2:$RO$15,9,FALSE)&gt;3,HLOOKUP($A678,'Z-scores'!$C$2:$RO$15,9,FALSE)&lt;-3),"",'Total-corrected counts'!K678),"")</f>
        <v/>
      </c>
      <c r="L678" s="14" t="str">
        <f>IFERROR(IF(OR(HLOOKUP($A678,'Z-scores'!$C$2:$RO$15,10,FALSE)&gt;3,HLOOKUP($A678,'Z-scores'!$C$2:$RO$15,10,FALSE)&lt;-3),"",'Total-corrected counts'!L678),"")</f>
        <v/>
      </c>
      <c r="M678" s="14" t="str">
        <f>IFERROR(IF(OR(HLOOKUP($A678,'Z-scores'!$C$2:$RO$15,11,FALSE)&gt;3,HLOOKUP($A678,'Z-scores'!$C$2:$RO$15,11,FALSE)&lt;-3),"",'Total-corrected counts'!M678),"")</f>
        <v/>
      </c>
      <c r="N678" s="14" t="str">
        <f>IFERROR(IF(OR(HLOOKUP($A678,'Z-scores'!$C$2:$RO$15,12,FALSE)&gt;3,HLOOKUP($A678,'Z-scores'!$C$2:$RO$15,12,FALSE)&lt;-3),"",'Total-corrected counts'!N678),"")</f>
        <v/>
      </c>
      <c r="O678" s="14" t="str">
        <f>IFERROR(IF(OR(HLOOKUP($A678,'Z-scores'!$C$2:$RO$15,13,FALSE)&gt;3,HLOOKUP($A678,'Z-scores'!$C$2:$RO$15,13,FALSE)&lt;-3),"",'Total-corrected counts'!O678),"")</f>
        <v/>
      </c>
      <c r="P678" s="14" t="str">
        <f>IFERROR(IF(OR(HLOOKUP($A678,'Z-scores'!$C$2:$RO$15,14,FALSE)&gt;3,HLOOKUP($A678,'Z-scores'!$C$2:$RO$15,14,FALSE)&lt;-3),"",'Total-corrected counts'!P678),"")</f>
        <v/>
      </c>
      <c r="Q678">
        <f t="shared" si="40"/>
        <v>1</v>
      </c>
      <c r="R678">
        <f>SUMIFS(Tabel132[Cluster],Tabel132[ID],'Total-corrected counts Z&lt;3'!A678)</f>
        <v>0</v>
      </c>
      <c r="S678" t="str">
        <f t="shared" si="41"/>
        <v/>
      </c>
      <c r="T678" t="str">
        <f t="shared" si="42"/>
        <v/>
      </c>
      <c r="U678" t="str">
        <f t="shared" si="43"/>
        <v/>
      </c>
    </row>
    <row r="679" spans="1:21" x14ac:dyDescent="0.25">
      <c r="A679">
        <v>687</v>
      </c>
      <c r="B679" t="s">
        <v>287</v>
      </c>
      <c r="C679">
        <v>27000</v>
      </c>
      <c r="D679">
        <v>886</v>
      </c>
      <c r="E679" s="14">
        <f>IFERROR(IF(OR(HLOOKUP($A679,'Z-scores'!$C$2:$RO$15,3,FALSE)&gt;3,HLOOKUP($A679,'Z-scores'!$C$2:$RO$15,3,FALSE)&lt;-3),"",'Total-corrected counts'!E679),"")</f>
        <v>12.178201484160205</v>
      </c>
      <c r="F679" s="14">
        <f>IFERROR(IF(OR(HLOOKUP($A679,'Z-scores'!$C$2:$RO$15,4,FALSE)&gt;3,HLOOKUP($A679,'Z-scores'!$C$2:$RO$15,4,FALSE)&lt;-3),"",'Total-corrected counts'!F679),"")</f>
        <v>2.8460258179185227</v>
      </c>
      <c r="G679" s="14">
        <f>IFERROR(IF(OR(HLOOKUP($A679,'Z-scores'!$C$2:$RO$15,5,FALSE)&gt;3,HLOOKUP($A679,'Z-scores'!$C$2:$RO$15,5,FALSE)&lt;-3),"",'Total-corrected counts'!G679),"")</f>
        <v>4.2678952490647237</v>
      </c>
      <c r="H679" s="14">
        <f>IFERROR(IF(OR(HLOOKUP($A679,'Z-scores'!$C$2:$RO$15,6,FALSE)&gt;3,HLOOKUP($A679,'Z-scores'!$C$2:$RO$15,6,FALSE)&lt;-3),"",'Total-corrected counts'!H679),"")</f>
        <v>5.5927003434207947</v>
      </c>
      <c r="I679" s="14">
        <f>IFERROR(IF(OR(HLOOKUP($A679,'Z-scores'!$C$2:$RO$15,7,FALSE)&gt;3,HLOOKUP($A679,'Z-scores'!$C$2:$RO$15,7,FALSE)&lt;-3),"",'Total-corrected counts'!I679),"")</f>
        <v>8.9994242834054319</v>
      </c>
      <c r="J679" s="14">
        <f>IFERROR(IF(OR(HLOOKUP($A679,'Z-scores'!$C$2:$RO$15,8,FALSE)&gt;3,HLOOKUP($A679,'Z-scores'!$C$2:$RO$15,8,FALSE)&lt;-3),"",'Total-corrected counts'!J679),"")</f>
        <v>12.035419762419943</v>
      </c>
      <c r="K679" s="14">
        <f>IFERROR(IF(OR(HLOOKUP($A679,'Z-scores'!$C$2:$RO$15,9,FALSE)&gt;3,HLOOKUP($A679,'Z-scores'!$C$2:$RO$15,9,FALSE)&lt;-3),"",'Total-corrected counts'!K679),"")</f>
        <v>13.984611277247039</v>
      </c>
      <c r="L679" s="14">
        <f>IFERROR(IF(OR(HLOOKUP($A679,'Z-scores'!$C$2:$RO$15,10,FALSE)&gt;3,HLOOKUP($A679,'Z-scores'!$C$2:$RO$15,10,FALSE)&lt;-3),"",'Total-corrected counts'!L679),"")</f>
        <v>4.8372955486803253</v>
      </c>
      <c r="M679" s="14">
        <f>IFERROR(IF(OR(HLOOKUP($A679,'Z-scores'!$C$2:$RO$15,11,FALSE)&gt;3,HLOOKUP($A679,'Z-scores'!$C$2:$RO$15,11,FALSE)&lt;-3),"",'Total-corrected counts'!M679),"")</f>
        <v>10.998918507827019</v>
      </c>
      <c r="N679" s="14">
        <f>IFERROR(IF(OR(HLOOKUP($A679,'Z-scores'!$C$2:$RO$15,12,FALSE)&gt;3,HLOOKUP($A679,'Z-scores'!$C$2:$RO$15,12,FALSE)&lt;-3),"",'Total-corrected counts'!N679),"")</f>
        <v>32.451399738749586</v>
      </c>
      <c r="O679" s="14">
        <f>IFERROR(IF(OR(HLOOKUP($A679,'Z-scores'!$C$2:$RO$15,13,FALSE)&gt;3,HLOOKUP($A679,'Z-scores'!$C$2:$RO$15,13,FALSE)&lt;-3),"",'Total-corrected counts'!O679),"")</f>
        <v>14.622364996365514</v>
      </c>
      <c r="P679" s="14">
        <f>IFERROR(IF(OR(HLOOKUP($A679,'Z-scores'!$C$2:$RO$15,14,FALSE)&gt;3,HLOOKUP($A679,'Z-scores'!$C$2:$RO$15,14,FALSE)&lt;-3),"",'Total-corrected counts'!P679),"")</f>
        <v>53.527257614395943</v>
      </c>
      <c r="Q679">
        <f t="shared" si="40"/>
        <v>1</v>
      </c>
      <c r="R679">
        <f>SUMIFS(Tabel132[Cluster],Tabel132[ID],'Total-corrected counts Z&lt;3'!A679)</f>
        <v>35</v>
      </c>
      <c r="S679">
        <f t="shared" si="41"/>
        <v>8.0940786475155596E-2</v>
      </c>
      <c r="T679">
        <f t="shared" si="42"/>
        <v>8.5577540310909512</v>
      </c>
      <c r="U679">
        <f t="shared" si="43"/>
        <v>23.287447281203676</v>
      </c>
    </row>
    <row r="680" spans="1:21" x14ac:dyDescent="0.25">
      <c r="A680">
        <v>688</v>
      </c>
      <c r="B680" t="s">
        <v>900</v>
      </c>
      <c r="C680">
        <v>300</v>
      </c>
      <c r="D680">
        <v>567</v>
      </c>
      <c r="E680" s="14" t="str">
        <f>IFERROR(IF(OR(HLOOKUP($A680,'Z-scores'!$C$2:$RO$15,3,FALSE)&gt;3,HLOOKUP($A680,'Z-scores'!$C$2:$RO$15,3,FALSE)&lt;-3),"",'Total-corrected counts'!E680),"")</f>
        <v/>
      </c>
      <c r="F680" s="14" t="str">
        <f>IFERROR(IF(OR(HLOOKUP($A680,'Z-scores'!$C$2:$RO$15,4,FALSE)&gt;3,HLOOKUP($A680,'Z-scores'!$C$2:$RO$15,4,FALSE)&lt;-3),"",'Total-corrected counts'!F680),"")</f>
        <v/>
      </c>
      <c r="G680" s="14" t="str">
        <f>IFERROR(IF(OR(HLOOKUP($A680,'Z-scores'!$C$2:$RO$15,5,FALSE)&gt;3,HLOOKUP($A680,'Z-scores'!$C$2:$RO$15,5,FALSE)&lt;-3),"",'Total-corrected counts'!G680),"")</f>
        <v/>
      </c>
      <c r="H680" s="14" t="str">
        <f>IFERROR(IF(OR(HLOOKUP($A680,'Z-scores'!$C$2:$RO$15,6,FALSE)&gt;3,HLOOKUP($A680,'Z-scores'!$C$2:$RO$15,6,FALSE)&lt;-3),"",'Total-corrected counts'!H680),"")</f>
        <v/>
      </c>
      <c r="I680" s="14" t="str">
        <f>IFERROR(IF(OR(HLOOKUP($A680,'Z-scores'!$C$2:$RO$15,7,FALSE)&gt;3,HLOOKUP($A680,'Z-scores'!$C$2:$RO$15,7,FALSE)&lt;-3),"",'Total-corrected counts'!I680),"")</f>
        <v/>
      </c>
      <c r="J680" s="14" t="str">
        <f>IFERROR(IF(OR(HLOOKUP($A680,'Z-scores'!$C$2:$RO$15,8,FALSE)&gt;3,HLOOKUP($A680,'Z-scores'!$C$2:$RO$15,8,FALSE)&lt;-3),"",'Total-corrected counts'!J680),"")</f>
        <v/>
      </c>
      <c r="K680" s="14" t="str">
        <f>IFERROR(IF(OR(HLOOKUP($A680,'Z-scores'!$C$2:$RO$15,9,FALSE)&gt;3,HLOOKUP($A680,'Z-scores'!$C$2:$RO$15,9,FALSE)&lt;-3),"",'Total-corrected counts'!K680),"")</f>
        <v/>
      </c>
      <c r="L680" s="14" t="str">
        <f>IFERROR(IF(OR(HLOOKUP($A680,'Z-scores'!$C$2:$RO$15,10,FALSE)&gt;3,HLOOKUP($A680,'Z-scores'!$C$2:$RO$15,10,FALSE)&lt;-3),"",'Total-corrected counts'!L680),"")</f>
        <v/>
      </c>
      <c r="M680" s="14" t="str">
        <f>IFERROR(IF(OR(HLOOKUP($A680,'Z-scores'!$C$2:$RO$15,11,FALSE)&gt;3,HLOOKUP($A680,'Z-scores'!$C$2:$RO$15,11,FALSE)&lt;-3),"",'Total-corrected counts'!M680),"")</f>
        <v/>
      </c>
      <c r="N680" s="14" t="str">
        <f>IFERROR(IF(OR(HLOOKUP($A680,'Z-scores'!$C$2:$RO$15,12,FALSE)&gt;3,HLOOKUP($A680,'Z-scores'!$C$2:$RO$15,12,FALSE)&lt;-3),"",'Total-corrected counts'!N680),"")</f>
        <v/>
      </c>
      <c r="O680" s="14" t="str">
        <f>IFERROR(IF(OR(HLOOKUP($A680,'Z-scores'!$C$2:$RO$15,13,FALSE)&gt;3,HLOOKUP($A680,'Z-scores'!$C$2:$RO$15,13,FALSE)&lt;-3),"",'Total-corrected counts'!O680),"")</f>
        <v/>
      </c>
      <c r="P680" s="14" t="str">
        <f>IFERROR(IF(OR(HLOOKUP($A680,'Z-scores'!$C$2:$RO$15,14,FALSE)&gt;3,HLOOKUP($A680,'Z-scores'!$C$2:$RO$15,14,FALSE)&lt;-3),"",'Total-corrected counts'!P680),"")</f>
        <v/>
      </c>
      <c r="Q680">
        <f t="shared" si="40"/>
        <v>1</v>
      </c>
      <c r="R680">
        <f>SUMIFS(Tabel132[Cluster],Tabel132[ID],'Total-corrected counts Z&lt;3'!A680)</f>
        <v>0</v>
      </c>
      <c r="S680" t="str">
        <f t="shared" si="41"/>
        <v/>
      </c>
      <c r="T680" t="str">
        <f t="shared" si="42"/>
        <v/>
      </c>
      <c r="U680" t="str">
        <f t="shared" si="43"/>
        <v/>
      </c>
    </row>
    <row r="681" spans="1:21" x14ac:dyDescent="0.25">
      <c r="A681">
        <v>689</v>
      </c>
      <c r="B681" t="s">
        <v>288</v>
      </c>
      <c r="C681">
        <v>73900</v>
      </c>
      <c r="D681">
        <v>141</v>
      </c>
      <c r="E681" s="14">
        <f>IFERROR(IF(OR(HLOOKUP($A681,'Z-scores'!$C$2:$RO$15,3,FALSE)&gt;3,HLOOKUP($A681,'Z-scores'!$C$2:$RO$15,3,FALSE)&lt;-3),"",'Total-corrected counts'!E681),"")</f>
        <v>0.66236401202016371</v>
      </c>
      <c r="F681" s="14">
        <f>IFERROR(IF(OR(HLOOKUP($A681,'Z-scores'!$C$2:$RO$15,4,FALSE)&gt;3,HLOOKUP($A681,'Z-scores'!$C$2:$RO$15,4,FALSE)&lt;-3),"",'Total-corrected counts'!F681),"")</f>
        <v>0</v>
      </c>
      <c r="G681" s="14">
        <f>IFERROR(IF(OR(HLOOKUP($A681,'Z-scores'!$C$2:$RO$15,5,FALSE)&gt;3,HLOOKUP($A681,'Z-scores'!$C$2:$RO$15,5,FALSE)&lt;-3),"",'Total-corrected counts'!G681),"")</f>
        <v>1.7857302297341941E-2</v>
      </c>
      <c r="H681" s="14">
        <f>IFERROR(IF(OR(HLOOKUP($A681,'Z-scores'!$C$2:$RO$15,6,FALSE)&gt;3,HLOOKUP($A681,'Z-scores'!$C$2:$RO$15,6,FALSE)&lt;-3),"",'Total-corrected counts'!H681),"")</f>
        <v>9.1558532225169895E-2</v>
      </c>
      <c r="I681" s="14">
        <f>IFERROR(IF(OR(HLOOKUP($A681,'Z-scores'!$C$2:$RO$15,7,FALSE)&gt;3,HLOOKUP($A681,'Z-scores'!$C$2:$RO$15,7,FALSE)&lt;-3),"",'Total-corrected counts'!I681),"")</f>
        <v>0</v>
      </c>
      <c r="J681" s="14">
        <f>IFERROR(IF(OR(HLOOKUP($A681,'Z-scores'!$C$2:$RO$15,8,FALSE)&gt;3,HLOOKUP($A681,'Z-scores'!$C$2:$RO$15,8,FALSE)&lt;-3),"",'Total-corrected counts'!J681),"")</f>
        <v>0</v>
      </c>
      <c r="K681" s="14">
        <f>IFERROR(IF(OR(HLOOKUP($A681,'Z-scores'!$C$2:$RO$15,9,FALSE)&gt;3,HLOOKUP($A681,'Z-scores'!$C$2:$RO$15,9,FALSE)&lt;-3),"",'Total-corrected counts'!K681),"")</f>
        <v>9.8881089839120459E-2</v>
      </c>
      <c r="L681" s="14">
        <f>IFERROR(IF(OR(HLOOKUP($A681,'Z-scores'!$C$2:$RO$15,10,FALSE)&gt;3,HLOOKUP($A681,'Z-scores'!$C$2:$RO$15,10,FALSE)&lt;-3),"",'Total-corrected counts'!L681),"")</f>
        <v>0</v>
      </c>
      <c r="M681" s="14">
        <f>IFERROR(IF(OR(HLOOKUP($A681,'Z-scores'!$C$2:$RO$15,11,FALSE)&gt;3,HLOOKUP($A681,'Z-scores'!$C$2:$RO$15,11,FALSE)&lt;-3),"",'Total-corrected counts'!M681),"")</f>
        <v>0</v>
      </c>
      <c r="N681" s="14">
        <f>IFERROR(IF(OR(HLOOKUP($A681,'Z-scores'!$C$2:$RO$15,12,FALSE)&gt;3,HLOOKUP($A681,'Z-scores'!$C$2:$RO$15,12,FALSE)&lt;-3),"",'Total-corrected counts'!N681),"")</f>
        <v>0</v>
      </c>
      <c r="O681" s="14">
        <f>IFERROR(IF(OR(HLOOKUP($A681,'Z-scores'!$C$2:$RO$15,13,FALSE)&gt;3,HLOOKUP($A681,'Z-scores'!$C$2:$RO$15,13,FALSE)&lt;-3),"",'Total-corrected counts'!O681),"")</f>
        <v>0.16882781907285391</v>
      </c>
      <c r="P681" s="14">
        <f>IFERROR(IF(OR(HLOOKUP($A681,'Z-scores'!$C$2:$RO$15,14,FALSE)&gt;3,HLOOKUP($A681,'Z-scores'!$C$2:$RO$15,14,FALSE)&lt;-3),"",'Total-corrected counts'!P681),"")</f>
        <v>0.43747801217282567</v>
      </c>
      <c r="Q681">
        <f t="shared" si="40"/>
        <v>1</v>
      </c>
      <c r="R681">
        <f>SUMIFS(Tabel132[Cluster],Tabel132[ID],'Total-corrected counts Z&lt;3'!A681)</f>
        <v>83</v>
      </c>
      <c r="S681">
        <f t="shared" si="41"/>
        <v>0.98137555220882922</v>
      </c>
      <c r="T681">
        <f t="shared" si="42"/>
        <v>0.12438013376882799</v>
      </c>
      <c r="U681">
        <f t="shared" si="43"/>
        <v>0.12126116624913592</v>
      </c>
    </row>
    <row r="682" spans="1:21" x14ac:dyDescent="0.25">
      <c r="A682">
        <v>690</v>
      </c>
      <c r="B682" t="s">
        <v>289</v>
      </c>
      <c r="C682">
        <v>114500</v>
      </c>
      <c r="D682">
        <v>46</v>
      </c>
      <c r="E682" s="14">
        <f>IFERROR(IF(OR(HLOOKUP($A682,'Z-scores'!$C$2:$RO$15,3,FALSE)&gt;3,HLOOKUP($A682,'Z-scores'!$C$2:$RO$15,3,FALSE)&lt;-3),"",'Total-corrected counts'!E682),"")</f>
        <v>1.9638511935334679</v>
      </c>
      <c r="F682" s="14">
        <f>IFERROR(IF(OR(HLOOKUP($A682,'Z-scores'!$C$2:$RO$15,4,FALSE)&gt;3,HLOOKUP($A682,'Z-scores'!$C$2:$RO$15,4,FALSE)&lt;-3),"",'Total-corrected counts'!F682),"")</f>
        <v>0.79521309618311664</v>
      </c>
      <c r="G682" s="14">
        <f>IFERROR(IF(OR(HLOOKUP($A682,'Z-scores'!$C$2:$RO$15,5,FALSE)&gt;3,HLOOKUP($A682,'Z-scores'!$C$2:$RO$15,5,FALSE)&lt;-3),"",'Total-corrected counts'!G682),"")</f>
        <v>0.3392887436494969</v>
      </c>
      <c r="H682" s="14">
        <f>IFERROR(IF(OR(HLOOKUP($A682,'Z-scores'!$C$2:$RO$15,6,FALSE)&gt;3,HLOOKUP($A682,'Z-scores'!$C$2:$RO$15,6,FALSE)&lt;-3),"",'Total-corrected counts'!H682),"")</f>
        <v>5.9131552062088888</v>
      </c>
      <c r="I682" s="14">
        <f>IFERROR(IF(OR(HLOOKUP($A682,'Z-scores'!$C$2:$RO$15,7,FALSE)&gt;3,HLOOKUP($A682,'Z-scores'!$C$2:$RO$15,7,FALSE)&lt;-3),"",'Total-corrected counts'!I682),"")</f>
        <v>1.7382449643289941</v>
      </c>
      <c r="J682" s="14">
        <f>IFERROR(IF(OR(HLOOKUP($A682,'Z-scores'!$C$2:$RO$15,8,FALSE)&gt;3,HLOOKUP($A682,'Z-scores'!$C$2:$RO$15,8,FALSE)&lt;-3),"",'Total-corrected counts'!J682),"")</f>
        <v>0.8472587919393102</v>
      </c>
      <c r="K682" s="14">
        <f>IFERROR(IF(OR(HLOOKUP($A682,'Z-scores'!$C$2:$RO$15,9,FALSE)&gt;3,HLOOKUP($A682,'Z-scores'!$C$2:$RO$15,9,FALSE)&lt;-3),"",'Total-corrected counts'!K682),"")</f>
        <v>1.483216347586807</v>
      </c>
      <c r="L682" s="14">
        <f>IFERROR(IF(OR(HLOOKUP($A682,'Z-scores'!$C$2:$RO$15,10,FALSE)&gt;3,HLOOKUP($A682,'Z-scores'!$C$2:$RO$15,10,FALSE)&lt;-3),"",'Total-corrected counts'!L682),"")</f>
        <v>8.0621592478005419E-2</v>
      </c>
      <c r="M682" s="14">
        <f>IFERROR(IF(OR(HLOOKUP($A682,'Z-scores'!$C$2:$RO$15,11,FALSE)&gt;3,HLOOKUP($A682,'Z-scores'!$C$2:$RO$15,11,FALSE)&lt;-3),"",'Total-corrected counts'!M682),"")</f>
        <v>0.30666129668662689</v>
      </c>
      <c r="N682" s="14">
        <f>IFERROR(IF(OR(HLOOKUP($A682,'Z-scores'!$C$2:$RO$15,12,FALSE)&gt;3,HLOOKUP($A682,'Z-scores'!$C$2:$RO$15,12,FALSE)&lt;-3),"",'Total-corrected counts'!N682),"")</f>
        <v>1.2891768904370395</v>
      </c>
      <c r="O682" s="14">
        <f>IFERROR(IF(OR(HLOOKUP($A682,'Z-scores'!$C$2:$RO$15,13,FALSE)&gt;3,HLOOKUP($A682,'Z-scores'!$C$2:$RO$15,13,FALSE)&lt;-3),"",'Total-corrected counts'!O682),"")</f>
        <v>3.0576593898750208</v>
      </c>
      <c r="P682" s="14">
        <f>IFERROR(IF(OR(HLOOKUP($A682,'Z-scores'!$C$2:$RO$15,14,FALSE)&gt;3,HLOOKUP($A682,'Z-scores'!$C$2:$RO$15,14,FALSE)&lt;-3),"",'Total-corrected counts'!P682),"")</f>
        <v>0</v>
      </c>
      <c r="Q682">
        <f t="shared" si="40"/>
        <v>1</v>
      </c>
      <c r="R682">
        <f>SUMIFS(Tabel132[Cluster],Tabel132[ID],'Total-corrected counts Z&lt;3'!A682)</f>
        <v>0</v>
      </c>
      <c r="S682">
        <f t="shared" si="41"/>
        <v>0.36648074798872676</v>
      </c>
      <c r="T682">
        <f t="shared" si="42"/>
        <v>1.8686040490614404</v>
      </c>
      <c r="U682">
        <f t="shared" si="43"/>
        <v>0.94682383389533853</v>
      </c>
    </row>
    <row r="683" spans="1:21" x14ac:dyDescent="0.25">
      <c r="A683">
        <v>691</v>
      </c>
      <c r="B683" t="s">
        <v>901</v>
      </c>
      <c r="C683">
        <v>91200</v>
      </c>
      <c r="D683">
        <v>651</v>
      </c>
      <c r="E683" s="14" t="str">
        <f>IFERROR(IF(OR(HLOOKUP($A683,'Z-scores'!$C$2:$RO$15,3,FALSE)&gt;3,HLOOKUP($A683,'Z-scores'!$C$2:$RO$15,3,FALSE)&lt;-3),"",'Total-corrected counts'!E683),"")</f>
        <v/>
      </c>
      <c r="F683" s="14" t="str">
        <f>IFERROR(IF(OR(HLOOKUP($A683,'Z-scores'!$C$2:$RO$15,4,FALSE)&gt;3,HLOOKUP($A683,'Z-scores'!$C$2:$RO$15,4,FALSE)&lt;-3),"",'Total-corrected counts'!F683),"")</f>
        <v/>
      </c>
      <c r="G683" s="14" t="str">
        <f>IFERROR(IF(OR(HLOOKUP($A683,'Z-scores'!$C$2:$RO$15,5,FALSE)&gt;3,HLOOKUP($A683,'Z-scores'!$C$2:$RO$15,5,FALSE)&lt;-3),"",'Total-corrected counts'!G683),"")</f>
        <v/>
      </c>
      <c r="H683" s="14" t="str">
        <f>IFERROR(IF(OR(HLOOKUP($A683,'Z-scores'!$C$2:$RO$15,6,FALSE)&gt;3,HLOOKUP($A683,'Z-scores'!$C$2:$RO$15,6,FALSE)&lt;-3),"",'Total-corrected counts'!H683),"")</f>
        <v/>
      </c>
      <c r="I683" s="14" t="str">
        <f>IFERROR(IF(OR(HLOOKUP($A683,'Z-scores'!$C$2:$RO$15,7,FALSE)&gt;3,HLOOKUP($A683,'Z-scores'!$C$2:$RO$15,7,FALSE)&lt;-3),"",'Total-corrected counts'!I683),"")</f>
        <v/>
      </c>
      <c r="J683" s="14" t="str">
        <f>IFERROR(IF(OR(HLOOKUP($A683,'Z-scores'!$C$2:$RO$15,8,FALSE)&gt;3,HLOOKUP($A683,'Z-scores'!$C$2:$RO$15,8,FALSE)&lt;-3),"",'Total-corrected counts'!J683),"")</f>
        <v/>
      </c>
      <c r="K683" s="14" t="str">
        <f>IFERROR(IF(OR(HLOOKUP($A683,'Z-scores'!$C$2:$RO$15,9,FALSE)&gt;3,HLOOKUP($A683,'Z-scores'!$C$2:$RO$15,9,FALSE)&lt;-3),"",'Total-corrected counts'!K683),"")</f>
        <v/>
      </c>
      <c r="L683" s="14" t="str">
        <f>IFERROR(IF(OR(HLOOKUP($A683,'Z-scores'!$C$2:$RO$15,10,FALSE)&gt;3,HLOOKUP($A683,'Z-scores'!$C$2:$RO$15,10,FALSE)&lt;-3),"",'Total-corrected counts'!L683),"")</f>
        <v/>
      </c>
      <c r="M683" s="14" t="str">
        <f>IFERROR(IF(OR(HLOOKUP($A683,'Z-scores'!$C$2:$RO$15,11,FALSE)&gt;3,HLOOKUP($A683,'Z-scores'!$C$2:$RO$15,11,FALSE)&lt;-3),"",'Total-corrected counts'!M683),"")</f>
        <v/>
      </c>
      <c r="N683" s="14" t="str">
        <f>IFERROR(IF(OR(HLOOKUP($A683,'Z-scores'!$C$2:$RO$15,12,FALSE)&gt;3,HLOOKUP($A683,'Z-scores'!$C$2:$RO$15,12,FALSE)&lt;-3),"",'Total-corrected counts'!N683),"")</f>
        <v/>
      </c>
      <c r="O683" s="14" t="str">
        <f>IFERROR(IF(OR(HLOOKUP($A683,'Z-scores'!$C$2:$RO$15,13,FALSE)&gt;3,HLOOKUP($A683,'Z-scores'!$C$2:$RO$15,13,FALSE)&lt;-3),"",'Total-corrected counts'!O683),"")</f>
        <v/>
      </c>
      <c r="P683" s="14" t="str">
        <f>IFERROR(IF(OR(HLOOKUP($A683,'Z-scores'!$C$2:$RO$15,14,FALSE)&gt;3,HLOOKUP($A683,'Z-scores'!$C$2:$RO$15,14,FALSE)&lt;-3),"",'Total-corrected counts'!P683),"")</f>
        <v/>
      </c>
      <c r="Q683">
        <f t="shared" si="40"/>
        <v>1</v>
      </c>
      <c r="R683">
        <f>SUMIFS(Tabel132[Cluster],Tabel132[ID],'Total-corrected counts Z&lt;3'!A683)</f>
        <v>96</v>
      </c>
      <c r="S683" t="str">
        <f t="shared" si="41"/>
        <v/>
      </c>
      <c r="T683" t="str">
        <f t="shared" si="42"/>
        <v/>
      </c>
      <c r="U683" t="str">
        <f t="shared" si="43"/>
        <v/>
      </c>
    </row>
    <row r="684" spans="1:21" x14ac:dyDescent="0.25">
      <c r="A684">
        <v>692</v>
      </c>
      <c r="B684" t="s">
        <v>290</v>
      </c>
      <c r="C684">
        <v>29100</v>
      </c>
      <c r="D684">
        <v>922</v>
      </c>
      <c r="E684" s="14">
        <f>IFERROR(IF(OR(HLOOKUP($A684,'Z-scores'!$C$2:$RO$15,3,FALSE)&gt;3,HLOOKUP($A684,'Z-scores'!$C$2:$RO$15,3,FALSE)&lt;-3),"",'Total-corrected counts'!E684),"")</f>
        <v>2.5681130992360734</v>
      </c>
      <c r="F684" s="14">
        <f>IFERROR(IF(OR(HLOOKUP($A684,'Z-scores'!$C$2:$RO$15,4,FALSE)&gt;3,HLOOKUP($A684,'Z-scores'!$C$2:$RO$15,4,FALSE)&lt;-3),"",'Total-corrected counts'!F684),"")</f>
        <v>1.0602841282441555</v>
      </c>
      <c r="G684" s="14">
        <f>IFERROR(IF(OR(HLOOKUP($A684,'Z-scores'!$C$2:$RO$15,5,FALSE)&gt;3,HLOOKUP($A684,'Z-scores'!$C$2:$RO$15,5,FALSE)&lt;-3),"",'Total-corrected counts'!G684),"")</f>
        <v>4.2143233421726984</v>
      </c>
      <c r="H684" s="14">
        <f>IFERROR(IF(OR(HLOOKUP($A684,'Z-scores'!$C$2:$RO$15,6,FALSE)&gt;3,HLOOKUP($A684,'Z-scores'!$C$2:$RO$15,6,FALSE)&lt;-3),"",'Total-corrected counts'!H684),"")</f>
        <v>8.9651062803812192</v>
      </c>
      <c r="I684" s="14">
        <f>IFERROR(IF(OR(HLOOKUP($A684,'Z-scores'!$C$2:$RO$15,7,FALSE)&gt;3,HLOOKUP($A684,'Z-scores'!$C$2:$RO$15,7,FALSE)&lt;-3),"",'Total-corrected counts'!I684),"")</f>
        <v>18.664559404213456</v>
      </c>
      <c r="J684" s="14">
        <f>IFERROR(IF(OR(HLOOKUP($A684,'Z-scores'!$C$2:$RO$15,8,FALSE)&gt;3,HLOOKUP($A684,'Z-scores'!$C$2:$RO$15,8,FALSE)&lt;-3),"",'Total-corrected counts'!J684),"")</f>
        <v>4.6925102322792567</v>
      </c>
      <c r="K684" s="14">
        <f>IFERROR(IF(OR(HLOOKUP($A684,'Z-scores'!$C$2:$RO$15,9,FALSE)&gt;3,HLOOKUP($A684,'Z-scores'!$C$2:$RO$15,9,FALSE)&lt;-3),"",'Total-corrected counts'!K684),"")</f>
        <v>1.9917476667594267</v>
      </c>
      <c r="L684" s="14">
        <f>IFERROR(IF(OR(HLOOKUP($A684,'Z-scores'!$C$2:$RO$15,10,FALSE)&gt;3,HLOOKUP($A684,'Z-scores'!$C$2:$RO$15,10,FALSE)&lt;-3),"",'Total-corrected counts'!L684),"")</f>
        <v>1.9752290157111327</v>
      </c>
      <c r="M684" s="14">
        <f>IFERROR(IF(OR(HLOOKUP($A684,'Z-scores'!$C$2:$RO$15,11,FALSE)&gt;3,HLOOKUP($A684,'Z-scores'!$C$2:$RO$15,11,FALSE)&lt;-3),"",'Total-corrected counts'!M684),"")</f>
        <v>5.458571081021959</v>
      </c>
      <c r="N684" s="14">
        <f>IFERROR(IF(OR(HLOOKUP($A684,'Z-scores'!$C$2:$RO$15,12,FALSE)&gt;3,HLOOKUP($A684,'Z-scores'!$C$2:$RO$15,12,FALSE)&lt;-3),"",'Total-corrected counts'!N684),"")</f>
        <v>6.334895713273399</v>
      </c>
      <c r="O684" s="14">
        <f>IFERROR(IF(OR(HLOOKUP($A684,'Z-scores'!$C$2:$RO$15,13,FALSE)&gt;3,HLOOKUP($A684,'Z-scores'!$C$2:$RO$15,13,FALSE)&lt;-3),"",'Total-corrected counts'!O684),"")</f>
        <v>2.4480033765563816</v>
      </c>
      <c r="P684" s="14">
        <f>IFERROR(IF(OR(HLOOKUP($A684,'Z-scores'!$C$2:$RO$15,14,FALSE)&gt;3,HLOOKUP($A684,'Z-scores'!$C$2:$RO$15,14,FALSE)&lt;-3),"",'Total-corrected counts'!P684),"")</f>
        <v>2.6339821982905547</v>
      </c>
      <c r="Q684">
        <f t="shared" si="40"/>
        <v>1</v>
      </c>
      <c r="R684">
        <f>SUMIFS(Tabel132[Cluster],Tabel132[ID],'Total-corrected counts Z&lt;3'!A684)</f>
        <v>37</v>
      </c>
      <c r="S684">
        <f t="shared" si="41"/>
        <v>0.45240023120917994</v>
      </c>
      <c r="T684">
        <f t="shared" si="42"/>
        <v>6.0223777361837554</v>
      </c>
      <c r="U684">
        <f t="shared" si="43"/>
        <v>3.7701362769706854</v>
      </c>
    </row>
    <row r="685" spans="1:21" x14ac:dyDescent="0.25">
      <c r="A685">
        <v>693</v>
      </c>
      <c r="B685" t="s">
        <v>291</v>
      </c>
      <c r="C685">
        <v>76700</v>
      </c>
      <c r="D685">
        <v>467</v>
      </c>
      <c r="E685" s="14">
        <f>IFERROR(IF(OR(HLOOKUP($A685,'Z-scores'!$C$2:$RO$15,3,FALSE)&gt;3,HLOOKUP($A685,'Z-scores'!$C$2:$RO$15,3,FALSE)&lt;-3),"",'Total-corrected counts'!E685),"")</f>
        <v>0.31375137411481441</v>
      </c>
      <c r="F685" s="14">
        <f>IFERROR(IF(OR(HLOOKUP($A685,'Z-scores'!$C$2:$RO$15,4,FALSE)&gt;3,HLOOKUP($A685,'Z-scores'!$C$2:$RO$15,4,FALSE)&lt;-3),"",'Total-corrected counts'!F685),"")</f>
        <v>0</v>
      </c>
      <c r="G685" s="14">
        <f>IFERROR(IF(OR(HLOOKUP($A685,'Z-scores'!$C$2:$RO$15,5,FALSE)&gt;3,HLOOKUP($A685,'Z-scores'!$C$2:$RO$15,5,FALSE)&lt;-3),"",'Total-corrected counts'!G685),"")</f>
        <v>0</v>
      </c>
      <c r="H685" s="14">
        <f>IFERROR(IF(OR(HLOOKUP($A685,'Z-scores'!$C$2:$RO$15,6,FALSE)&gt;3,HLOOKUP($A685,'Z-scores'!$C$2:$RO$15,6,FALSE)&lt;-3),"",'Total-corrected counts'!H685),"")</f>
        <v>3.0519510741723301E-2</v>
      </c>
      <c r="I685" s="14">
        <f>IFERROR(IF(OR(HLOOKUP($A685,'Z-scores'!$C$2:$RO$15,7,FALSE)&gt;3,HLOOKUP($A685,'Z-scores'!$C$2:$RO$15,7,FALSE)&lt;-3),"",'Total-corrected counts'!I685),"")</f>
        <v>3.6983935411255199E-2</v>
      </c>
      <c r="J685" s="14">
        <f>IFERROR(IF(OR(HLOOKUP($A685,'Z-scores'!$C$2:$RO$15,8,FALSE)&gt;3,HLOOKUP($A685,'Z-scores'!$C$2:$RO$15,8,FALSE)&lt;-3),"",'Total-corrected counts'!J685),"")</f>
        <v>0.10862292204350131</v>
      </c>
      <c r="K685" s="14">
        <f>IFERROR(IF(OR(HLOOKUP($A685,'Z-scores'!$C$2:$RO$15,9,FALSE)&gt;3,HLOOKUP($A685,'Z-scores'!$C$2:$RO$15,9,FALSE)&lt;-3),"",'Total-corrected counts'!K685),"")</f>
        <v>1.4125869977017211E-2</v>
      </c>
      <c r="L685" s="14">
        <f>IFERROR(IF(OR(HLOOKUP($A685,'Z-scores'!$C$2:$RO$15,10,FALSE)&gt;3,HLOOKUP($A685,'Z-scores'!$C$2:$RO$15,10,FALSE)&lt;-3),"",'Total-corrected counts'!L685),"")</f>
        <v>0</v>
      </c>
      <c r="M685" s="14">
        <f>IFERROR(IF(OR(HLOOKUP($A685,'Z-scores'!$C$2:$RO$15,11,FALSE)&gt;3,HLOOKUP($A685,'Z-scores'!$C$2:$RO$15,11,FALSE)&lt;-3),"",'Total-corrected counts'!M685),"")</f>
        <v>6.1332259337325383E-2</v>
      </c>
      <c r="N685" s="14">
        <f>IFERROR(IF(OR(HLOOKUP($A685,'Z-scores'!$C$2:$RO$15,12,FALSE)&gt;3,HLOOKUP($A685,'Z-scores'!$C$2:$RO$15,12,FALSE)&lt;-3),"",'Total-corrected counts'!N685),"")</f>
        <v>0</v>
      </c>
      <c r="O685" s="14">
        <f>IFERROR(IF(OR(HLOOKUP($A685,'Z-scores'!$C$2:$RO$15,13,FALSE)&gt;3,HLOOKUP($A685,'Z-scores'!$C$2:$RO$15,13,FALSE)&lt;-3),"",'Total-corrected counts'!O685),"")</f>
        <v>0.20634511220015478</v>
      </c>
      <c r="P685" s="14">
        <f>IFERROR(IF(OR(HLOOKUP($A685,'Z-scores'!$C$2:$RO$15,14,FALSE)&gt;3,HLOOKUP($A685,'Z-scores'!$C$2:$RO$15,14,FALSE)&lt;-3),"",'Total-corrected counts'!P685),"")</f>
        <v>0.18228250507201071</v>
      </c>
      <c r="Q685">
        <f t="shared" si="40"/>
        <v>1</v>
      </c>
      <c r="R685">
        <f>SUMIFS(Tabel132[Cluster],Tabel132[ID],'Total-corrected counts Z&lt;3'!A685)</f>
        <v>84</v>
      </c>
      <c r="S685">
        <f t="shared" si="41"/>
        <v>0.78080870271231761</v>
      </c>
      <c r="T685">
        <f t="shared" si="42"/>
        <v>7.200051604118736E-2</v>
      </c>
      <c r="U685">
        <f t="shared" si="43"/>
        <v>8.9991975321898177E-2</v>
      </c>
    </row>
    <row r="686" spans="1:21" x14ac:dyDescent="0.25">
      <c r="A686">
        <v>694</v>
      </c>
      <c r="B686" t="s">
        <v>292</v>
      </c>
      <c r="C686">
        <v>24800</v>
      </c>
      <c r="D686">
        <v>119</v>
      </c>
      <c r="E686" s="14">
        <f>IFERROR(IF(OR(HLOOKUP($A686,'Z-scores'!$C$2:$RO$15,3,FALSE)&gt;3,HLOOKUP($A686,'Z-scores'!$C$2:$RO$15,3,FALSE)&lt;-3),"",'Total-corrected counts'!E686),"")</f>
        <v>1.9057490872159097</v>
      </c>
      <c r="F686" s="14">
        <f>IFERROR(IF(OR(HLOOKUP($A686,'Z-scores'!$C$2:$RO$15,4,FALSE)&gt;3,HLOOKUP($A686,'Z-scores'!$C$2:$RO$15,4,FALSE)&lt;-3),"",'Total-corrected counts'!F686),"")</f>
        <v>5.0223985022091568</v>
      </c>
      <c r="G686" s="14">
        <f>IFERROR(IF(OR(HLOOKUP($A686,'Z-scores'!$C$2:$RO$15,5,FALSE)&gt;3,HLOOKUP($A686,'Z-scores'!$C$2:$RO$15,5,FALSE)&lt;-3),"",'Total-corrected counts'!G686),"")</f>
        <v>8.3215028705613445</v>
      </c>
      <c r="H686" s="14">
        <f>IFERROR(IF(OR(HLOOKUP($A686,'Z-scores'!$C$2:$RO$15,6,FALSE)&gt;3,HLOOKUP($A686,'Z-scores'!$C$2:$RO$15,6,FALSE)&lt;-3),"",'Total-corrected counts'!H686),"")</f>
        <v>4.6160759996856493</v>
      </c>
      <c r="I686" s="14">
        <f>IFERROR(IF(OR(HLOOKUP($A686,'Z-scores'!$C$2:$RO$15,7,FALSE)&gt;3,HLOOKUP($A686,'Z-scores'!$C$2:$RO$15,7,FALSE)&lt;-3),"",'Total-corrected counts'!I686),"")</f>
        <v>9.0733921542279408</v>
      </c>
      <c r="J686" s="14">
        <f>IFERROR(IF(OR(HLOOKUP($A686,'Z-scores'!$C$2:$RO$15,8,FALSE)&gt;3,HLOOKUP($A686,'Z-scores'!$C$2:$RO$15,8,FALSE)&lt;-3),"",'Total-corrected counts'!J686),"")</f>
        <v>4.8880314919575589</v>
      </c>
      <c r="K686" s="14">
        <f>IFERROR(IF(OR(HLOOKUP($A686,'Z-scores'!$C$2:$RO$15,9,FALSE)&gt;3,HLOOKUP($A686,'Z-scores'!$C$2:$RO$15,9,FALSE)&lt;-3),"",'Total-corrected counts'!K686),"")</f>
        <v>1.695104397242065</v>
      </c>
      <c r="L686" s="14">
        <f>IFERROR(IF(OR(HLOOKUP($A686,'Z-scores'!$C$2:$RO$15,10,FALSE)&gt;3,HLOOKUP($A686,'Z-scores'!$C$2:$RO$15,10,FALSE)&lt;-3),"",'Total-corrected counts'!L686),"")</f>
        <v>3.0233097179252031</v>
      </c>
      <c r="M686" s="14">
        <f>IFERROR(IF(OR(HLOOKUP($A686,'Z-scores'!$C$2:$RO$15,11,FALSE)&gt;3,HLOOKUP($A686,'Z-scores'!$C$2:$RO$15,11,FALSE)&lt;-3),"",'Total-corrected counts'!M686),"")</f>
        <v>10.344707741562214</v>
      </c>
      <c r="N686" s="14">
        <f>IFERROR(IF(OR(HLOOKUP($A686,'Z-scores'!$C$2:$RO$15,12,FALSE)&gt;3,HLOOKUP($A686,'Z-scores'!$C$2:$RO$15,12,FALSE)&lt;-3),"",'Total-corrected counts'!N686),"")</f>
        <v>17.783811011790419</v>
      </c>
      <c r="O686" s="14">
        <f>IFERROR(IF(OR(HLOOKUP($A686,'Z-scores'!$C$2:$RO$15,13,FALSE)&gt;3,HLOOKUP($A686,'Z-scores'!$C$2:$RO$15,13,FALSE)&lt;-3),"",'Total-corrected counts'!O686),"")</f>
        <v>3.6860740497573103</v>
      </c>
      <c r="P686" s="14">
        <f>IFERROR(IF(OR(HLOOKUP($A686,'Z-scores'!$C$2:$RO$15,14,FALSE)&gt;3,HLOOKUP($A686,'Z-scores'!$C$2:$RO$15,14,FALSE)&lt;-3),"",'Total-corrected counts'!P686),"")</f>
        <v>2.3605584406825386</v>
      </c>
      <c r="Q686">
        <f t="shared" si="40"/>
        <v>1</v>
      </c>
      <c r="R686">
        <f>SUMIFS(Tabel132[Cluster],Tabel132[ID],'Total-corrected counts Z&lt;3'!A686)</f>
        <v>32</v>
      </c>
      <c r="S686">
        <f t="shared" si="41"/>
        <v>0.41246408769918996</v>
      </c>
      <c r="T686">
        <f t="shared" si="42"/>
        <v>5.0746077861570882</v>
      </c>
      <c r="U686">
        <f t="shared" si="43"/>
        <v>7.4396921923435375</v>
      </c>
    </row>
    <row r="687" spans="1:21" x14ac:dyDescent="0.25">
      <c r="A687">
        <v>695</v>
      </c>
      <c r="B687" t="s">
        <v>902</v>
      </c>
      <c r="C687">
        <v>400</v>
      </c>
      <c r="D687">
        <v>688</v>
      </c>
      <c r="E687" s="14" t="str">
        <f>IFERROR(IF(OR(HLOOKUP($A687,'Z-scores'!$C$2:$RO$15,3,FALSE)&gt;3,HLOOKUP($A687,'Z-scores'!$C$2:$RO$15,3,FALSE)&lt;-3),"",'Total-corrected counts'!E687),"")</f>
        <v/>
      </c>
      <c r="F687" s="14" t="str">
        <f>IFERROR(IF(OR(HLOOKUP($A687,'Z-scores'!$C$2:$RO$15,4,FALSE)&gt;3,HLOOKUP($A687,'Z-scores'!$C$2:$RO$15,4,FALSE)&lt;-3),"",'Total-corrected counts'!F687),"")</f>
        <v/>
      </c>
      <c r="G687" s="14" t="str">
        <f>IFERROR(IF(OR(HLOOKUP($A687,'Z-scores'!$C$2:$RO$15,5,FALSE)&gt;3,HLOOKUP($A687,'Z-scores'!$C$2:$RO$15,5,FALSE)&lt;-3),"",'Total-corrected counts'!G687),"")</f>
        <v/>
      </c>
      <c r="H687" s="14" t="str">
        <f>IFERROR(IF(OR(HLOOKUP($A687,'Z-scores'!$C$2:$RO$15,6,FALSE)&gt;3,HLOOKUP($A687,'Z-scores'!$C$2:$RO$15,6,FALSE)&lt;-3),"",'Total-corrected counts'!H687),"")</f>
        <v/>
      </c>
      <c r="I687" s="14" t="str">
        <f>IFERROR(IF(OR(HLOOKUP($A687,'Z-scores'!$C$2:$RO$15,7,FALSE)&gt;3,HLOOKUP($A687,'Z-scores'!$C$2:$RO$15,7,FALSE)&lt;-3),"",'Total-corrected counts'!I687),"")</f>
        <v/>
      </c>
      <c r="J687" s="14" t="str">
        <f>IFERROR(IF(OR(HLOOKUP($A687,'Z-scores'!$C$2:$RO$15,8,FALSE)&gt;3,HLOOKUP($A687,'Z-scores'!$C$2:$RO$15,8,FALSE)&lt;-3),"",'Total-corrected counts'!J687),"")</f>
        <v/>
      </c>
      <c r="K687" s="14" t="str">
        <f>IFERROR(IF(OR(HLOOKUP($A687,'Z-scores'!$C$2:$RO$15,9,FALSE)&gt;3,HLOOKUP($A687,'Z-scores'!$C$2:$RO$15,9,FALSE)&lt;-3),"",'Total-corrected counts'!K687),"")</f>
        <v/>
      </c>
      <c r="L687" s="14" t="str">
        <f>IFERROR(IF(OR(HLOOKUP($A687,'Z-scores'!$C$2:$RO$15,10,FALSE)&gt;3,HLOOKUP($A687,'Z-scores'!$C$2:$RO$15,10,FALSE)&lt;-3),"",'Total-corrected counts'!L687),"")</f>
        <v/>
      </c>
      <c r="M687" s="14" t="str">
        <f>IFERROR(IF(OR(HLOOKUP($A687,'Z-scores'!$C$2:$RO$15,11,FALSE)&gt;3,HLOOKUP($A687,'Z-scores'!$C$2:$RO$15,11,FALSE)&lt;-3),"",'Total-corrected counts'!M687),"")</f>
        <v/>
      </c>
      <c r="N687" s="14" t="str">
        <f>IFERROR(IF(OR(HLOOKUP($A687,'Z-scores'!$C$2:$RO$15,12,FALSE)&gt;3,HLOOKUP($A687,'Z-scores'!$C$2:$RO$15,12,FALSE)&lt;-3),"",'Total-corrected counts'!N687),"")</f>
        <v/>
      </c>
      <c r="O687" s="14" t="str">
        <f>IFERROR(IF(OR(HLOOKUP($A687,'Z-scores'!$C$2:$RO$15,13,FALSE)&gt;3,HLOOKUP($A687,'Z-scores'!$C$2:$RO$15,13,FALSE)&lt;-3),"",'Total-corrected counts'!O687),"")</f>
        <v/>
      </c>
      <c r="P687" s="14" t="str">
        <f>IFERROR(IF(OR(HLOOKUP($A687,'Z-scores'!$C$2:$RO$15,14,FALSE)&gt;3,HLOOKUP($A687,'Z-scores'!$C$2:$RO$15,14,FALSE)&lt;-3),"",'Total-corrected counts'!P687),"")</f>
        <v/>
      </c>
      <c r="Q687">
        <f t="shared" si="40"/>
        <v>1</v>
      </c>
      <c r="R687">
        <f>SUMIFS(Tabel132[Cluster],Tabel132[ID],'Total-corrected counts Z&lt;3'!A687)</f>
        <v>0</v>
      </c>
      <c r="S687" t="str">
        <f t="shared" si="41"/>
        <v/>
      </c>
      <c r="T687" t="str">
        <f t="shared" si="42"/>
        <v/>
      </c>
      <c r="U687" t="str">
        <f t="shared" si="43"/>
        <v/>
      </c>
    </row>
    <row r="688" spans="1:21" x14ac:dyDescent="0.25">
      <c r="A688">
        <v>696</v>
      </c>
      <c r="B688" t="s">
        <v>293</v>
      </c>
      <c r="C688">
        <v>12100</v>
      </c>
      <c r="D688">
        <v>1027</v>
      </c>
      <c r="E688" s="14">
        <f>IFERROR(IF(OR(HLOOKUP($A688,'Z-scores'!$C$2:$RO$15,3,FALSE)&gt;3,HLOOKUP($A688,'Z-scores'!$C$2:$RO$15,3,FALSE)&lt;-3),"",'Total-corrected counts'!E688),"")</f>
        <v>6.9722527581069865E-2</v>
      </c>
      <c r="F688" s="14">
        <f>IFERROR(IF(OR(HLOOKUP($A688,'Z-scores'!$C$2:$RO$15,4,FALSE)&gt;3,HLOOKUP($A688,'Z-scores'!$C$2:$RO$15,4,FALSE)&lt;-3),"",'Total-corrected counts'!F688),"")</f>
        <v>0.68360424057846869</v>
      </c>
      <c r="G688" s="14">
        <f>IFERROR(IF(OR(HLOOKUP($A688,'Z-scores'!$C$2:$RO$15,5,FALSE)&gt;3,HLOOKUP($A688,'Z-scores'!$C$2:$RO$15,5,FALSE)&lt;-3),"",'Total-corrected counts'!G688),"")</f>
        <v>0.94643702175912281</v>
      </c>
      <c r="H688" s="14">
        <f>IFERROR(IF(OR(HLOOKUP($A688,'Z-scores'!$C$2:$RO$15,6,FALSE)&gt;3,HLOOKUP($A688,'Z-scores'!$C$2:$RO$15,6,FALSE)&lt;-3),"",'Total-corrected counts'!H688),"")</f>
        <v>1.1215920197583311</v>
      </c>
      <c r="I688" s="14">
        <f>IFERROR(IF(OR(HLOOKUP($A688,'Z-scores'!$C$2:$RO$15,7,FALSE)&gt;3,HLOOKUP($A688,'Z-scores'!$C$2:$RO$15,7,FALSE)&lt;-3),"",'Total-corrected counts'!I688),"")</f>
        <v>0.1479357416450208</v>
      </c>
      <c r="J688" s="14">
        <f>IFERROR(IF(OR(HLOOKUP($A688,'Z-scores'!$C$2:$RO$15,8,FALSE)&gt;3,HLOOKUP($A688,'Z-scores'!$C$2:$RO$15,8,FALSE)&lt;-3),"",'Total-corrected counts'!J688),"")</f>
        <v>1.2383013112959149</v>
      </c>
      <c r="K688" s="14">
        <f>IFERROR(IF(OR(HLOOKUP($A688,'Z-scores'!$C$2:$RO$15,9,FALSE)&gt;3,HLOOKUP($A688,'Z-scores'!$C$2:$RO$15,9,FALSE)&lt;-3),"",'Total-corrected counts'!K688),"")</f>
        <v>1.3702093877706691</v>
      </c>
      <c r="L688" s="14">
        <f>IFERROR(IF(OR(HLOOKUP($A688,'Z-scores'!$C$2:$RO$15,10,FALSE)&gt;3,HLOOKUP($A688,'Z-scores'!$C$2:$RO$15,10,FALSE)&lt;-3),"",'Total-corrected counts'!L688),"")</f>
        <v>1.6728980439186125</v>
      </c>
      <c r="M688" s="14">
        <f>IFERROR(IF(OR(HLOOKUP($A688,'Z-scores'!$C$2:$RO$15,11,FALSE)&gt;3,HLOOKUP($A688,'Z-scores'!$C$2:$RO$15,11,FALSE)&lt;-3),"",'Total-corrected counts'!M688),"")</f>
        <v>1.3084215325296082</v>
      </c>
      <c r="N688" s="14">
        <f>IFERROR(IF(OR(HLOOKUP($A688,'Z-scores'!$C$2:$RO$15,12,FALSE)&gt;3,HLOOKUP($A688,'Z-scores'!$C$2:$RO$15,12,FALSE)&lt;-3),"",'Total-corrected counts'!N688),"")</f>
        <v>1.2635641045343169</v>
      </c>
      <c r="O688" s="14">
        <f>IFERROR(IF(OR(HLOOKUP($A688,'Z-scores'!$C$2:$RO$15,13,FALSE)&gt;3,HLOOKUP($A688,'Z-scores'!$C$2:$RO$15,13,FALSE)&lt;-3),"",'Total-corrected counts'!O688),"")</f>
        <v>2.4292447299927309</v>
      </c>
      <c r="P688" s="14">
        <f>IFERROR(IF(OR(HLOOKUP($A688,'Z-scores'!$C$2:$RO$15,14,FALSE)&gt;3,HLOOKUP($A688,'Z-scores'!$C$2:$RO$15,14,FALSE)&lt;-3),"",'Total-corrected counts'!P688),"")</f>
        <v>4.5570626268002679E-2</v>
      </c>
      <c r="Q688">
        <f t="shared" si="40"/>
        <v>1</v>
      </c>
      <c r="R688">
        <f>SUMIFS(Tabel132[Cluster],Tabel132[ID],'Total-corrected counts Z&lt;3'!A688)</f>
        <v>15</v>
      </c>
      <c r="S688">
        <f t="shared" si="41"/>
        <v>0.19807378000064799</v>
      </c>
      <c r="T688">
        <f t="shared" si="42"/>
        <v>0.79682889291265668</v>
      </c>
      <c r="U688">
        <f t="shared" si="43"/>
        <v>1.3439398074486542</v>
      </c>
    </row>
    <row r="689" spans="1:21" x14ac:dyDescent="0.25">
      <c r="A689">
        <v>697</v>
      </c>
      <c r="B689" t="s">
        <v>294</v>
      </c>
      <c r="C689">
        <v>103000</v>
      </c>
      <c r="D689">
        <v>932</v>
      </c>
      <c r="E689" s="14">
        <f>IFERROR(IF(OR(HLOOKUP($A689,'Z-scores'!$C$2:$RO$15,3,FALSE)&gt;3,HLOOKUP($A689,'Z-scores'!$C$2:$RO$15,3,FALSE)&lt;-3),"",'Total-corrected counts'!E689),"")</f>
        <v>13.119455606504648</v>
      </c>
      <c r="F689" s="14">
        <f>IFERROR(IF(OR(HLOOKUP($A689,'Z-scores'!$C$2:$RO$15,4,FALSE)&gt;3,HLOOKUP($A689,'Z-scores'!$C$2:$RO$15,4,FALSE)&lt;-3),"",'Total-corrected counts'!F689),"")</f>
        <v>1.9810571869825013</v>
      </c>
      <c r="G689" s="14">
        <f>IFERROR(IF(OR(HLOOKUP($A689,'Z-scores'!$C$2:$RO$15,5,FALSE)&gt;3,HLOOKUP($A689,'Z-scores'!$C$2:$RO$15,5,FALSE)&lt;-3),"",'Total-corrected counts'!G689),"")</f>
        <v>8.9286511486709699E-2</v>
      </c>
      <c r="H689" s="14">
        <f>IFERROR(IF(OR(HLOOKUP($A689,'Z-scores'!$C$2:$RO$15,6,FALSE)&gt;3,HLOOKUP($A689,'Z-scores'!$C$2:$RO$15,6,FALSE)&lt;-3),"",'Total-corrected counts'!H689),"")</f>
        <v>13.451474359414545</v>
      </c>
      <c r="I689" s="14">
        <f>IFERROR(IF(OR(HLOOKUP($A689,'Z-scores'!$C$2:$RO$15,7,FALSE)&gt;3,HLOOKUP($A689,'Z-scores'!$C$2:$RO$15,7,FALSE)&lt;-3),"",'Total-corrected counts'!I689),"")</f>
        <v>11.280100300432835</v>
      </c>
      <c r="J689" s="14">
        <f>IFERROR(IF(OR(HLOOKUP($A689,'Z-scores'!$C$2:$RO$15,8,FALSE)&gt;3,HLOOKUP($A689,'Z-scores'!$C$2:$RO$15,8,FALSE)&lt;-3),"",'Total-corrected counts'!J689),"")</f>
        <v>5.4094215177663649</v>
      </c>
      <c r="K689" s="14">
        <f>IFERROR(IF(OR(HLOOKUP($A689,'Z-scores'!$C$2:$RO$15,9,FALSE)&gt;3,HLOOKUP($A689,'Z-scores'!$C$2:$RO$15,9,FALSE)&lt;-3),"",'Total-corrected counts'!K689),"")</f>
        <v>9.1111861351760997</v>
      </c>
      <c r="L689" s="14">
        <f>IFERROR(IF(OR(HLOOKUP($A689,'Z-scores'!$C$2:$RO$15,10,FALSE)&gt;3,HLOOKUP($A689,'Z-scores'!$C$2:$RO$15,10,FALSE)&lt;-3),"",'Total-corrected counts'!L689),"")</f>
        <v>0.74574973042155013</v>
      </c>
      <c r="M689" s="14">
        <f>IFERROR(IF(OR(HLOOKUP($A689,'Z-scores'!$C$2:$RO$15,11,FALSE)&gt;3,HLOOKUP($A689,'Z-scores'!$C$2:$RO$15,11,FALSE)&lt;-3),"",'Total-corrected counts'!M689),"")</f>
        <v>0.75643119849367968</v>
      </c>
      <c r="N689" s="14">
        <f>IFERROR(IF(OR(HLOOKUP($A689,'Z-scores'!$C$2:$RO$15,12,FALSE)&gt;3,HLOOKUP($A689,'Z-scores'!$C$2:$RO$15,12,FALSE)&lt;-3),"",'Total-corrected counts'!N689),"")</f>
        <v>13.32718626471668</v>
      </c>
      <c r="O689" s="14">
        <f>IFERROR(IF(OR(HLOOKUP($A689,'Z-scores'!$C$2:$RO$15,13,FALSE)&gt;3,HLOOKUP($A689,'Z-scores'!$C$2:$RO$15,13,FALSE)&lt;-3),"",'Total-corrected counts'!O689),"")</f>
        <v>8.8634605013248287</v>
      </c>
      <c r="P689" s="14">
        <f>IFERROR(IF(OR(HLOOKUP($A689,'Z-scores'!$C$2:$RO$15,14,FALSE)&gt;3,HLOOKUP($A689,'Z-scores'!$C$2:$RO$15,14,FALSE)&lt;-3),"",'Total-corrected counts'!P689),"")</f>
        <v>8.8498156212461208</v>
      </c>
      <c r="Q689">
        <f t="shared" si="40"/>
        <v>1</v>
      </c>
      <c r="R689">
        <f>SUMIFS(Tabel132[Cluster],Tabel132[ID],'Total-corrected counts Z&lt;3'!A689)</f>
        <v>0</v>
      </c>
      <c r="S689">
        <f t="shared" si="41"/>
        <v>0.69920738365646873</v>
      </c>
      <c r="T689">
        <f t="shared" si="42"/>
        <v>7.7774259453948149</v>
      </c>
      <c r="U689">
        <f t="shared" si="43"/>
        <v>6.5085286632405728</v>
      </c>
    </row>
    <row r="690" spans="1:21" x14ac:dyDescent="0.25">
      <c r="A690">
        <v>698</v>
      </c>
      <c r="B690" t="s">
        <v>295</v>
      </c>
      <c r="C690">
        <v>29900</v>
      </c>
      <c r="D690">
        <v>695</v>
      </c>
      <c r="E690" s="14">
        <f>IFERROR(IF(OR(HLOOKUP($A690,'Z-scores'!$C$2:$RO$15,3,FALSE)&gt;3,HLOOKUP($A690,'Z-scores'!$C$2:$RO$15,3,FALSE)&lt;-3),"",'Total-corrected counts'!E690),"")</f>
        <v>43.727645214594318</v>
      </c>
      <c r="F690" s="14">
        <f>IFERROR(IF(OR(HLOOKUP($A690,'Z-scores'!$C$2:$RO$15,4,FALSE)&gt;3,HLOOKUP($A690,'Z-scores'!$C$2:$RO$15,4,FALSE)&lt;-3),"",'Total-corrected counts'!F690),"")</f>
        <v>48.005759016949199</v>
      </c>
      <c r="G690" s="14">
        <f>IFERROR(IF(OR(HLOOKUP($A690,'Z-scores'!$C$2:$RO$15,5,FALSE)&gt;3,HLOOKUP($A690,'Z-scores'!$C$2:$RO$15,5,FALSE)&lt;-3),"",'Total-corrected counts'!G690),"")</f>
        <v>132.44761113938517</v>
      </c>
      <c r="H690" s="14">
        <f>IFERROR(IF(OR(HLOOKUP($A690,'Z-scores'!$C$2:$RO$15,6,FALSE)&gt;3,HLOOKUP($A690,'Z-scores'!$C$2:$RO$15,6,FALSE)&lt;-3),"",'Total-corrected counts'!H690),"")</f>
        <v>52.554597497247521</v>
      </c>
      <c r="I690" s="14">
        <f>IFERROR(IF(OR(HLOOKUP($A690,'Z-scores'!$C$2:$RO$15,7,FALSE)&gt;3,HLOOKUP($A690,'Z-scores'!$C$2:$RO$15,7,FALSE)&lt;-3),"",'Total-corrected counts'!I690),"")</f>
        <v>16.248275624011452</v>
      </c>
      <c r="J690" s="14">
        <f>IFERROR(IF(OR(HLOOKUP($A690,'Z-scores'!$C$2:$RO$15,8,FALSE)&gt;3,HLOOKUP($A690,'Z-scores'!$C$2:$RO$15,8,FALSE)&lt;-3),"",'Total-corrected counts'!J690),"")</f>
        <v>42.189142921695904</v>
      </c>
      <c r="K690" s="14">
        <f>IFERROR(IF(OR(HLOOKUP($A690,'Z-scores'!$C$2:$RO$15,9,FALSE)&gt;3,HLOOKUP($A690,'Z-scores'!$C$2:$RO$15,9,FALSE)&lt;-3),"",'Total-corrected counts'!K690),"")</f>
        <v>37.730198708612967</v>
      </c>
      <c r="L690" s="14">
        <f>IFERROR(IF(OR(HLOOKUP($A690,'Z-scores'!$C$2:$RO$15,10,FALSE)&gt;3,HLOOKUP($A690,'Z-scores'!$C$2:$RO$15,10,FALSE)&lt;-3),"",'Total-corrected counts'!L690),"")</f>
        <v>49.259793004061308</v>
      </c>
      <c r="M690" s="14">
        <f>IFERROR(IF(OR(HLOOKUP($A690,'Z-scores'!$C$2:$RO$15,11,FALSE)&gt;3,HLOOKUP($A690,'Z-scores'!$C$2:$RO$15,11,FALSE)&lt;-3),"",'Total-corrected counts'!M690),"")</f>
        <v>50.353784915944139</v>
      </c>
      <c r="N690" s="14">
        <f>IFERROR(IF(OR(HLOOKUP($A690,'Z-scores'!$C$2:$RO$15,12,FALSE)&gt;3,HLOOKUP($A690,'Z-scores'!$C$2:$RO$15,12,FALSE)&lt;-3),"",'Total-corrected counts'!N690),"")</f>
        <v>26.961725960266033</v>
      </c>
      <c r="O690" s="14">
        <f>IFERROR(IF(OR(HLOOKUP($A690,'Z-scores'!$C$2:$RO$15,13,FALSE)&gt;3,HLOOKUP($A690,'Z-scores'!$C$2:$RO$15,13,FALSE)&lt;-3),"",'Total-corrected counts'!O690),"")</f>
        <v>92.648955377869484</v>
      </c>
      <c r="P690" s="14">
        <f>IFERROR(IF(OR(HLOOKUP($A690,'Z-scores'!$C$2:$RO$15,14,FALSE)&gt;3,HLOOKUP($A690,'Z-scores'!$C$2:$RO$15,14,FALSE)&lt;-3),"",'Total-corrected counts'!P690),"")</f>
        <v>42.991328821233722</v>
      </c>
      <c r="Q690">
        <f t="shared" si="40"/>
        <v>1</v>
      </c>
      <c r="R690">
        <f>SUMIFS(Tabel132[Cluster],Tabel132[ID],'Total-corrected counts Z&lt;3'!A690)</f>
        <v>39</v>
      </c>
      <c r="S690">
        <f t="shared" si="41"/>
        <v>0.96600778044727742</v>
      </c>
      <c r="T690">
        <f t="shared" si="42"/>
        <v>53.271890017499508</v>
      </c>
      <c r="U690">
        <f t="shared" si="43"/>
        <v>52.443117615874939</v>
      </c>
    </row>
    <row r="691" spans="1:21" x14ac:dyDescent="0.25">
      <c r="A691">
        <v>699</v>
      </c>
      <c r="B691" t="s">
        <v>903</v>
      </c>
      <c r="C691">
        <v>25100</v>
      </c>
      <c r="D691">
        <v>119</v>
      </c>
      <c r="E691" s="14">
        <f>IFERROR(IF(OR(HLOOKUP($A691,'Z-scores'!$C$2:$RO$15,3,FALSE)&gt;3,HLOOKUP($A691,'Z-scores'!$C$2:$RO$15,3,FALSE)&lt;-3),"",'Total-corrected counts'!E691),"")</f>
        <v>2.3240842527023287E-2</v>
      </c>
      <c r="F691" s="14">
        <f>IFERROR(IF(OR(HLOOKUP($A691,'Z-scores'!$C$2:$RO$15,4,FALSE)&gt;3,HLOOKUP($A691,'Z-scores'!$C$2:$RO$15,4,FALSE)&lt;-3),"",'Total-corrected counts'!F691),"")</f>
        <v>0</v>
      </c>
      <c r="G691" s="14">
        <f>IFERROR(IF(OR(HLOOKUP($A691,'Z-scores'!$C$2:$RO$15,5,FALSE)&gt;3,HLOOKUP($A691,'Z-scores'!$C$2:$RO$15,5,FALSE)&lt;-3),"",'Total-corrected counts'!G691),"")</f>
        <v>0</v>
      </c>
      <c r="H691" s="14">
        <f>IFERROR(IF(OR(HLOOKUP($A691,'Z-scores'!$C$2:$RO$15,6,FALSE)&gt;3,HLOOKUP($A691,'Z-scores'!$C$2:$RO$15,6,FALSE)&lt;-3),"",'Total-corrected counts'!H691),"")</f>
        <v>7.6298776854308251E-3</v>
      </c>
      <c r="I691" s="14">
        <f>IFERROR(IF(OR(HLOOKUP($A691,'Z-scores'!$C$2:$RO$15,7,FALSE)&gt;3,HLOOKUP($A691,'Z-scores'!$C$2:$RO$15,7,FALSE)&lt;-3),"",'Total-corrected counts'!I691),"")</f>
        <v>0</v>
      </c>
      <c r="J691" s="14">
        <f>IFERROR(IF(OR(HLOOKUP($A691,'Z-scores'!$C$2:$RO$15,8,FALSE)&gt;3,HLOOKUP($A691,'Z-scores'!$C$2:$RO$15,8,FALSE)&lt;-3),"",'Total-corrected counts'!J691),"")</f>
        <v>0</v>
      </c>
      <c r="K691" s="14">
        <f>IFERROR(IF(OR(HLOOKUP($A691,'Z-scores'!$C$2:$RO$15,9,FALSE)&gt;3,HLOOKUP($A691,'Z-scores'!$C$2:$RO$15,9,FALSE)&lt;-3),"",'Total-corrected counts'!K691),"")</f>
        <v>0</v>
      </c>
      <c r="L691" s="14">
        <f>IFERROR(IF(OR(HLOOKUP($A691,'Z-scores'!$C$2:$RO$15,10,FALSE)&gt;3,HLOOKUP($A691,'Z-scores'!$C$2:$RO$15,10,FALSE)&lt;-3),"",'Total-corrected counts'!L691),"")</f>
        <v>0</v>
      </c>
      <c r="M691" s="14">
        <f>IFERROR(IF(OR(HLOOKUP($A691,'Z-scores'!$C$2:$RO$15,11,FALSE)&gt;3,HLOOKUP($A691,'Z-scores'!$C$2:$RO$15,11,FALSE)&lt;-3),"",'Total-corrected counts'!M691),"")</f>
        <v>0</v>
      </c>
      <c r="N691" s="14">
        <f>IFERROR(IF(OR(HLOOKUP($A691,'Z-scores'!$C$2:$RO$15,12,FALSE)&gt;3,HLOOKUP($A691,'Z-scores'!$C$2:$RO$15,12,FALSE)&lt;-3),"",'Total-corrected counts'!N691),"")</f>
        <v>1.7075190601815091E-2</v>
      </c>
      <c r="O691" s="14">
        <f>IFERROR(IF(OR(HLOOKUP($A691,'Z-scores'!$C$2:$RO$15,13,FALSE)&gt;3,HLOOKUP($A691,'Z-scores'!$C$2:$RO$15,13,FALSE)&lt;-3),"",'Total-corrected counts'!O691),"")</f>
        <v>0</v>
      </c>
      <c r="P691" s="14">
        <f>IFERROR(IF(OR(HLOOKUP($A691,'Z-scores'!$C$2:$RO$15,14,FALSE)&gt;3,HLOOKUP($A691,'Z-scores'!$C$2:$RO$15,14,FALSE)&lt;-3),"",'Total-corrected counts'!P691),"")</f>
        <v>9.1141252536005354E-3</v>
      </c>
      <c r="Q691">
        <f t="shared" si="40"/>
        <v>1</v>
      </c>
      <c r="R691">
        <f>SUMIFS(Tabel132[Cluster],Tabel132[ID],'Total-corrected counts Z&lt;3'!A691)</f>
        <v>32</v>
      </c>
      <c r="S691">
        <f t="shared" si="41"/>
        <v>0.86916110685730064</v>
      </c>
      <c r="T691">
        <f t="shared" si="42"/>
        <v>4.410102887493445E-3</v>
      </c>
      <c r="U691">
        <f t="shared" si="43"/>
        <v>5.2378631710831248E-3</v>
      </c>
    </row>
    <row r="692" spans="1:21" x14ac:dyDescent="0.25">
      <c r="A692">
        <v>700</v>
      </c>
      <c r="B692" t="s">
        <v>904</v>
      </c>
      <c r="C692">
        <v>74200</v>
      </c>
      <c r="D692">
        <v>88</v>
      </c>
      <c r="E692" s="14" t="str">
        <f>IFERROR(IF(OR(HLOOKUP($A692,'Z-scores'!$C$2:$RO$15,3,FALSE)&gt;3,HLOOKUP($A692,'Z-scores'!$C$2:$RO$15,3,FALSE)&lt;-3),"",'Total-corrected counts'!E692),"")</f>
        <v/>
      </c>
      <c r="F692" s="14" t="str">
        <f>IFERROR(IF(OR(HLOOKUP($A692,'Z-scores'!$C$2:$RO$15,4,FALSE)&gt;3,HLOOKUP($A692,'Z-scores'!$C$2:$RO$15,4,FALSE)&lt;-3),"",'Total-corrected counts'!F692),"")</f>
        <v/>
      </c>
      <c r="G692" s="14" t="str">
        <f>IFERROR(IF(OR(HLOOKUP($A692,'Z-scores'!$C$2:$RO$15,5,FALSE)&gt;3,HLOOKUP($A692,'Z-scores'!$C$2:$RO$15,5,FALSE)&lt;-3),"",'Total-corrected counts'!G692),"")</f>
        <v/>
      </c>
      <c r="H692" s="14" t="str">
        <f>IFERROR(IF(OR(HLOOKUP($A692,'Z-scores'!$C$2:$RO$15,6,FALSE)&gt;3,HLOOKUP($A692,'Z-scores'!$C$2:$RO$15,6,FALSE)&lt;-3),"",'Total-corrected counts'!H692),"")</f>
        <v/>
      </c>
      <c r="I692" s="14" t="str">
        <f>IFERROR(IF(OR(HLOOKUP($A692,'Z-scores'!$C$2:$RO$15,7,FALSE)&gt;3,HLOOKUP($A692,'Z-scores'!$C$2:$RO$15,7,FALSE)&lt;-3),"",'Total-corrected counts'!I692),"")</f>
        <v/>
      </c>
      <c r="J692" s="14" t="str">
        <f>IFERROR(IF(OR(HLOOKUP($A692,'Z-scores'!$C$2:$RO$15,8,FALSE)&gt;3,HLOOKUP($A692,'Z-scores'!$C$2:$RO$15,8,FALSE)&lt;-3),"",'Total-corrected counts'!J692),"")</f>
        <v/>
      </c>
      <c r="K692" s="14" t="str">
        <f>IFERROR(IF(OR(HLOOKUP($A692,'Z-scores'!$C$2:$RO$15,9,FALSE)&gt;3,HLOOKUP($A692,'Z-scores'!$C$2:$RO$15,9,FALSE)&lt;-3),"",'Total-corrected counts'!K692),"")</f>
        <v/>
      </c>
      <c r="L692" s="14" t="str">
        <f>IFERROR(IF(OR(HLOOKUP($A692,'Z-scores'!$C$2:$RO$15,10,FALSE)&gt;3,HLOOKUP($A692,'Z-scores'!$C$2:$RO$15,10,FALSE)&lt;-3),"",'Total-corrected counts'!L692),"")</f>
        <v/>
      </c>
      <c r="M692" s="14" t="str">
        <f>IFERROR(IF(OR(HLOOKUP($A692,'Z-scores'!$C$2:$RO$15,11,FALSE)&gt;3,HLOOKUP($A692,'Z-scores'!$C$2:$RO$15,11,FALSE)&lt;-3),"",'Total-corrected counts'!M692),"")</f>
        <v/>
      </c>
      <c r="N692" s="14" t="str">
        <f>IFERROR(IF(OR(HLOOKUP($A692,'Z-scores'!$C$2:$RO$15,12,FALSE)&gt;3,HLOOKUP($A692,'Z-scores'!$C$2:$RO$15,12,FALSE)&lt;-3),"",'Total-corrected counts'!N692),"")</f>
        <v/>
      </c>
      <c r="O692" s="14" t="str">
        <f>IFERROR(IF(OR(HLOOKUP($A692,'Z-scores'!$C$2:$RO$15,13,FALSE)&gt;3,HLOOKUP($A692,'Z-scores'!$C$2:$RO$15,13,FALSE)&lt;-3),"",'Total-corrected counts'!O692),"")</f>
        <v/>
      </c>
      <c r="P692" s="14" t="str">
        <f>IFERROR(IF(OR(HLOOKUP($A692,'Z-scores'!$C$2:$RO$15,14,FALSE)&gt;3,HLOOKUP($A692,'Z-scores'!$C$2:$RO$15,14,FALSE)&lt;-3),"",'Total-corrected counts'!P692),"")</f>
        <v/>
      </c>
      <c r="Q692">
        <f t="shared" si="40"/>
        <v>1</v>
      </c>
      <c r="R692">
        <f>SUMIFS(Tabel132[Cluster],Tabel132[ID],'Total-corrected counts Z&lt;3'!A692)</f>
        <v>84</v>
      </c>
      <c r="S692" t="str">
        <f t="shared" si="41"/>
        <v/>
      </c>
      <c r="T692" t="str">
        <f t="shared" si="42"/>
        <v/>
      </c>
      <c r="U692" t="str">
        <f t="shared" si="43"/>
        <v/>
      </c>
    </row>
    <row r="693" spans="1:21" x14ac:dyDescent="0.25">
      <c r="A693">
        <v>701</v>
      </c>
      <c r="B693" t="s">
        <v>905</v>
      </c>
      <c r="C693">
        <v>95900</v>
      </c>
      <c r="D693">
        <v>370</v>
      </c>
      <c r="E693" s="14" t="str">
        <f>IFERROR(IF(OR(HLOOKUP($A693,'Z-scores'!$C$2:$RO$15,3,FALSE)&gt;3,HLOOKUP($A693,'Z-scores'!$C$2:$RO$15,3,FALSE)&lt;-3),"",'Total-corrected counts'!E693),"")</f>
        <v/>
      </c>
      <c r="F693" s="14" t="str">
        <f>IFERROR(IF(OR(HLOOKUP($A693,'Z-scores'!$C$2:$RO$15,4,FALSE)&gt;3,HLOOKUP($A693,'Z-scores'!$C$2:$RO$15,4,FALSE)&lt;-3),"",'Total-corrected counts'!F693),"")</f>
        <v/>
      </c>
      <c r="G693" s="14" t="str">
        <f>IFERROR(IF(OR(HLOOKUP($A693,'Z-scores'!$C$2:$RO$15,5,FALSE)&gt;3,HLOOKUP($A693,'Z-scores'!$C$2:$RO$15,5,FALSE)&lt;-3),"",'Total-corrected counts'!G693),"")</f>
        <v/>
      </c>
      <c r="H693" s="14" t="str">
        <f>IFERROR(IF(OR(HLOOKUP($A693,'Z-scores'!$C$2:$RO$15,6,FALSE)&gt;3,HLOOKUP($A693,'Z-scores'!$C$2:$RO$15,6,FALSE)&lt;-3),"",'Total-corrected counts'!H693),"")</f>
        <v/>
      </c>
      <c r="I693" s="14" t="str">
        <f>IFERROR(IF(OR(HLOOKUP($A693,'Z-scores'!$C$2:$RO$15,7,FALSE)&gt;3,HLOOKUP($A693,'Z-scores'!$C$2:$RO$15,7,FALSE)&lt;-3),"",'Total-corrected counts'!I693),"")</f>
        <v/>
      </c>
      <c r="J693" s="14" t="str">
        <f>IFERROR(IF(OR(HLOOKUP($A693,'Z-scores'!$C$2:$RO$15,8,FALSE)&gt;3,HLOOKUP($A693,'Z-scores'!$C$2:$RO$15,8,FALSE)&lt;-3),"",'Total-corrected counts'!J693),"")</f>
        <v/>
      </c>
      <c r="K693" s="14" t="str">
        <f>IFERROR(IF(OR(HLOOKUP($A693,'Z-scores'!$C$2:$RO$15,9,FALSE)&gt;3,HLOOKUP($A693,'Z-scores'!$C$2:$RO$15,9,FALSE)&lt;-3),"",'Total-corrected counts'!K693),"")</f>
        <v/>
      </c>
      <c r="L693" s="14" t="str">
        <f>IFERROR(IF(OR(HLOOKUP($A693,'Z-scores'!$C$2:$RO$15,10,FALSE)&gt;3,HLOOKUP($A693,'Z-scores'!$C$2:$RO$15,10,FALSE)&lt;-3),"",'Total-corrected counts'!L693),"")</f>
        <v/>
      </c>
      <c r="M693" s="14" t="str">
        <f>IFERROR(IF(OR(HLOOKUP($A693,'Z-scores'!$C$2:$RO$15,11,FALSE)&gt;3,HLOOKUP($A693,'Z-scores'!$C$2:$RO$15,11,FALSE)&lt;-3),"",'Total-corrected counts'!M693),"")</f>
        <v/>
      </c>
      <c r="N693" s="14" t="str">
        <f>IFERROR(IF(OR(HLOOKUP($A693,'Z-scores'!$C$2:$RO$15,12,FALSE)&gt;3,HLOOKUP($A693,'Z-scores'!$C$2:$RO$15,12,FALSE)&lt;-3),"",'Total-corrected counts'!N693),"")</f>
        <v/>
      </c>
      <c r="O693" s="14" t="str">
        <f>IFERROR(IF(OR(HLOOKUP($A693,'Z-scores'!$C$2:$RO$15,13,FALSE)&gt;3,HLOOKUP($A693,'Z-scores'!$C$2:$RO$15,13,FALSE)&lt;-3),"",'Total-corrected counts'!O693),"")</f>
        <v/>
      </c>
      <c r="P693" s="14" t="str">
        <f>IFERROR(IF(OR(HLOOKUP($A693,'Z-scores'!$C$2:$RO$15,14,FALSE)&gt;3,HLOOKUP($A693,'Z-scores'!$C$2:$RO$15,14,FALSE)&lt;-3),"",'Total-corrected counts'!P693),"")</f>
        <v/>
      </c>
      <c r="Q693">
        <f t="shared" si="40"/>
        <v>1</v>
      </c>
      <c r="R693">
        <f>SUMIFS(Tabel132[Cluster],Tabel132[ID],'Total-corrected counts Z&lt;3'!A693)</f>
        <v>96</v>
      </c>
      <c r="S693" t="str">
        <f t="shared" si="41"/>
        <v/>
      </c>
      <c r="T693" t="str">
        <f t="shared" si="42"/>
        <v/>
      </c>
      <c r="U693" t="str">
        <f t="shared" si="43"/>
        <v/>
      </c>
    </row>
    <row r="694" spans="1:21" x14ac:dyDescent="0.25">
      <c r="A694">
        <v>702</v>
      </c>
      <c r="B694" t="s">
        <v>296</v>
      </c>
      <c r="C694">
        <v>3900</v>
      </c>
      <c r="D694">
        <v>353</v>
      </c>
      <c r="E694" s="14">
        <f>IFERROR(IF(OR(HLOOKUP($A694,'Z-scores'!$C$2:$RO$15,3,FALSE)&gt;3,HLOOKUP($A694,'Z-scores'!$C$2:$RO$15,3,FALSE)&lt;-3),"",'Total-corrected counts'!E694),"")</f>
        <v>53.756068765004862</v>
      </c>
      <c r="F694" s="14">
        <f>IFERROR(IF(OR(HLOOKUP($A694,'Z-scores'!$C$2:$RO$15,4,FALSE)&gt;3,HLOOKUP($A694,'Z-scores'!$C$2:$RO$15,4,FALSE)&lt;-3),"",'Total-corrected counts'!F694),"")</f>
        <v>18.610776672075044</v>
      </c>
      <c r="G694" s="14">
        <f>IFERROR(IF(OR(HLOOKUP($A694,'Z-scores'!$C$2:$RO$15,5,FALSE)&gt;3,HLOOKUP($A694,'Z-scores'!$C$2:$RO$15,5,FALSE)&lt;-3),"",'Total-corrected counts'!G694),"")</f>
        <v>38.839632496718721</v>
      </c>
      <c r="H694" s="14">
        <f>IFERROR(IF(OR(HLOOKUP($A694,'Z-scores'!$C$2:$RO$15,6,FALSE)&gt;3,HLOOKUP($A694,'Z-scores'!$C$2:$RO$15,6,FALSE)&lt;-3),"",'Total-corrected counts'!H694),"")</f>
        <v>39.286240202283317</v>
      </c>
      <c r="I694" s="14">
        <f>IFERROR(IF(OR(HLOOKUP($A694,'Z-scores'!$C$2:$RO$15,7,FALSE)&gt;3,HLOOKUP($A694,'Z-scores'!$C$2:$RO$15,7,FALSE)&lt;-3),"",'Total-corrected counts'!I694),"")</f>
        <v>38.845460160288376</v>
      </c>
      <c r="J694" s="14">
        <f>IFERROR(IF(OR(HLOOKUP($A694,'Z-scores'!$C$2:$RO$15,8,FALSE)&gt;3,HLOOKUP($A694,'Z-scores'!$C$2:$RO$15,8,FALSE)&lt;-3),"",'Total-corrected counts'!J694),"")</f>
        <v>44.014008012026736</v>
      </c>
      <c r="K694" s="14">
        <f>IFERROR(IF(OR(HLOOKUP($A694,'Z-scores'!$C$2:$RO$15,9,FALSE)&gt;3,HLOOKUP($A694,'Z-scores'!$C$2:$RO$15,9,FALSE)&lt;-3),"",'Total-corrected counts'!K694),"")</f>
        <v>28.237614084057405</v>
      </c>
      <c r="L694" s="14">
        <f>IFERROR(IF(OR(HLOOKUP($A694,'Z-scores'!$C$2:$RO$15,10,FALSE)&gt;3,HLOOKUP($A694,'Z-scores'!$C$2:$RO$15,10,FALSE)&lt;-3),"",'Total-corrected counts'!L694),"")</f>
        <v>32.631589555472694</v>
      </c>
      <c r="M694" s="14">
        <f>IFERROR(IF(OR(HLOOKUP($A694,'Z-scores'!$C$2:$RO$15,11,FALSE)&gt;3,HLOOKUP($A694,'Z-scores'!$C$2:$RO$15,11,FALSE)&lt;-3),"",'Total-corrected counts'!M694),"")</f>
        <v>38.945984679201615</v>
      </c>
      <c r="N694" s="14">
        <f>IFERROR(IF(OR(HLOOKUP($A694,'Z-scores'!$C$2:$RO$15,12,FALSE)&gt;3,HLOOKUP($A694,'Z-scores'!$C$2:$RO$15,12,FALSE)&lt;-3),"",'Total-corrected counts'!N694),"")</f>
        <v>54.965038547242784</v>
      </c>
      <c r="O694" s="14">
        <f>IFERROR(IF(OR(HLOOKUP($A694,'Z-scores'!$C$2:$RO$15,13,FALSE)&gt;3,HLOOKUP($A694,'Z-scores'!$C$2:$RO$15,13,FALSE)&lt;-3),"",'Total-corrected counts'!O694),"")</f>
        <v>50.001172415410224</v>
      </c>
      <c r="P694" s="14">
        <f>IFERROR(IF(OR(HLOOKUP($A694,'Z-scores'!$C$2:$RO$15,14,FALSE)&gt;3,HLOOKUP($A694,'Z-scores'!$C$2:$RO$15,14,FALSE)&lt;-3),"",'Total-corrected counts'!P694),"")</f>
        <v>60.353737429342743</v>
      </c>
      <c r="Q694">
        <f t="shared" si="40"/>
        <v>1</v>
      </c>
      <c r="R694">
        <f>SUMIFS(Tabel132[Cluster],Tabel132[ID],'Total-corrected counts Z&lt;3'!A694)</f>
        <v>5</v>
      </c>
      <c r="S694">
        <f t="shared" si="41"/>
        <v>0.16133943633963241</v>
      </c>
      <c r="T694">
        <f t="shared" si="42"/>
        <v>37.369971484636345</v>
      </c>
      <c r="U694">
        <f t="shared" si="43"/>
        <v>47.379504525334013</v>
      </c>
    </row>
    <row r="695" spans="1:21" x14ac:dyDescent="0.25">
      <c r="A695">
        <v>703</v>
      </c>
      <c r="B695" t="s">
        <v>297</v>
      </c>
      <c r="C695">
        <v>46400</v>
      </c>
      <c r="D695">
        <v>688</v>
      </c>
      <c r="E695" s="14">
        <f>IFERROR(IF(OR(HLOOKUP($A695,'Z-scores'!$C$2:$RO$15,3,FALSE)&gt;3,HLOOKUP($A695,'Z-scores'!$C$2:$RO$15,3,FALSE)&lt;-3),"",'Total-corrected counts'!E695),"")</f>
        <v>5.8799331593368924</v>
      </c>
      <c r="F695" s="14">
        <f>IFERROR(IF(OR(HLOOKUP($A695,'Z-scores'!$C$2:$RO$15,4,FALSE)&gt;3,HLOOKUP($A695,'Z-scores'!$C$2:$RO$15,4,FALSE)&lt;-3),"",'Total-corrected counts'!F695),"")</f>
        <v>3.1669012777818852</v>
      </c>
      <c r="G695" s="14">
        <f>IFERROR(IF(OR(HLOOKUP($A695,'Z-scores'!$C$2:$RO$15,5,FALSE)&gt;3,HLOOKUP($A695,'Z-scores'!$C$2:$RO$15,5,FALSE)&lt;-3),"",'Total-corrected counts'!G695),"")</f>
        <v>11.089384726649346</v>
      </c>
      <c r="H695" s="14">
        <f>IFERROR(IF(OR(HLOOKUP($A695,'Z-scores'!$C$2:$RO$15,6,FALSE)&gt;3,HLOOKUP($A695,'Z-scores'!$C$2:$RO$15,6,FALSE)&lt;-3),"",'Total-corrected counts'!H695),"")</f>
        <v>11.795790901676057</v>
      </c>
      <c r="I695" s="14">
        <f>IFERROR(IF(OR(HLOOKUP($A695,'Z-scores'!$C$2:$RO$15,7,FALSE)&gt;3,HLOOKUP($A695,'Z-scores'!$C$2:$RO$15,7,FALSE)&lt;-3),"",'Total-corrected counts'!I695),"")</f>
        <v>13.227920898758942</v>
      </c>
      <c r="J695" s="14">
        <f>IFERROR(IF(OR(HLOOKUP($A695,'Z-scores'!$C$2:$RO$15,8,FALSE)&gt;3,HLOOKUP($A695,'Z-scores'!$C$2:$RO$15,8,FALSE)&lt;-3),"",'Total-corrected counts'!J695),"")</f>
        <v>10.340902178541324</v>
      </c>
      <c r="K695" s="14">
        <f>IFERROR(IF(OR(HLOOKUP($A695,'Z-scores'!$C$2:$RO$15,9,FALSE)&gt;3,HLOOKUP($A695,'Z-scores'!$C$2:$RO$15,9,FALSE)&lt;-3),"",'Total-corrected counts'!K695),"")</f>
        <v>10.114122903544322</v>
      </c>
      <c r="L695" s="14">
        <f>IFERROR(IF(OR(HLOOKUP($A695,'Z-scores'!$C$2:$RO$15,10,FALSE)&gt;3,HLOOKUP($A695,'Z-scores'!$C$2:$RO$15,10,FALSE)&lt;-3),"",'Total-corrected counts'!L695),"")</f>
        <v>10.742827197694222</v>
      </c>
      <c r="M695" s="14">
        <f>IFERROR(IF(OR(HLOOKUP($A695,'Z-scores'!$C$2:$RO$15,11,FALSE)&gt;3,HLOOKUP($A695,'Z-scores'!$C$2:$RO$15,11,FALSE)&lt;-3),"",'Total-corrected counts'!M695),"")</f>
        <v>13.779314264452434</v>
      </c>
      <c r="N695" s="14">
        <f>IFERROR(IF(OR(HLOOKUP($A695,'Z-scores'!$C$2:$RO$15,12,FALSE)&gt;3,HLOOKUP($A695,'Z-scores'!$C$2:$RO$15,12,FALSE)&lt;-3),"",'Total-corrected counts'!N695),"")</f>
        <v>21.036634821436191</v>
      </c>
      <c r="O695" s="14">
        <f>IFERROR(IF(OR(HLOOKUP($A695,'Z-scores'!$C$2:$RO$15,13,FALSE)&gt;3,HLOOKUP($A695,'Z-scores'!$C$2:$RO$15,13,FALSE)&lt;-3),"",'Total-corrected counts'!O695),"")</f>
        <v>11.52718831336319</v>
      </c>
      <c r="P695" s="14">
        <f>IFERROR(IF(OR(HLOOKUP($A695,'Z-scores'!$C$2:$RO$15,14,FALSE)&gt;3,HLOOKUP($A695,'Z-scores'!$C$2:$RO$15,14,FALSE)&lt;-3),"",'Total-corrected counts'!P695),"")</f>
        <v>26.512990362723958</v>
      </c>
      <c r="Q695">
        <f t="shared" si="40"/>
        <v>1</v>
      </c>
      <c r="R695">
        <f>SUMIFS(Tabel132[Cluster],Tabel132[ID],'Total-corrected counts Z&lt;3'!A695)</f>
        <v>61</v>
      </c>
      <c r="S695">
        <f t="shared" si="41"/>
        <v>3.4127659676564989E-2</v>
      </c>
      <c r="T695">
        <f t="shared" si="42"/>
        <v>9.373565149469826</v>
      </c>
      <c r="U695">
        <f t="shared" si="43"/>
        <v>16.719790991933998</v>
      </c>
    </row>
    <row r="696" spans="1:21" x14ac:dyDescent="0.25">
      <c r="A696">
        <v>704</v>
      </c>
      <c r="B696" t="s">
        <v>298</v>
      </c>
      <c r="C696">
        <v>24700</v>
      </c>
      <c r="D696">
        <v>119</v>
      </c>
      <c r="E696" s="14">
        <f>IFERROR(IF(OR(HLOOKUP($A696,'Z-scores'!$C$2:$RO$15,3,FALSE)&gt;3,HLOOKUP($A696,'Z-scores'!$C$2:$RO$15,3,FALSE)&lt;-3),"",'Total-corrected counts'!E696),"")</f>
        <v>3.5790897491615863</v>
      </c>
      <c r="F696" s="14">
        <f>IFERROR(IF(OR(HLOOKUP($A696,'Z-scores'!$C$2:$RO$15,4,FALSE)&gt;3,HLOOKUP($A696,'Z-scores'!$C$2:$RO$15,4,FALSE)&lt;-3),"",'Total-corrected counts'!F696),"")</f>
        <v>34.2778697775775</v>
      </c>
      <c r="G696" s="14">
        <f>IFERROR(IF(OR(HLOOKUP($A696,'Z-scores'!$C$2:$RO$15,5,FALSE)&gt;3,HLOOKUP($A696,'Z-scores'!$C$2:$RO$15,5,FALSE)&lt;-3),"",'Total-corrected counts'!G696),"")</f>
        <v>19.446602201805373</v>
      </c>
      <c r="H696" s="14">
        <f>IFERROR(IF(OR(HLOOKUP($A696,'Z-scores'!$C$2:$RO$15,6,FALSE)&gt;3,HLOOKUP($A696,'Z-scores'!$C$2:$RO$15,6,FALSE)&lt;-3),"",'Total-corrected counts'!H696),"")</f>
        <v>3.4258150807584404</v>
      </c>
      <c r="I696" s="14">
        <f>IFERROR(IF(OR(HLOOKUP($A696,'Z-scores'!$C$2:$RO$15,7,FALSE)&gt;3,HLOOKUP($A696,'Z-scores'!$C$2:$RO$15,7,FALSE)&lt;-3),"",'Total-corrected counts'!I696),"")</f>
        <v>4.9065354312265228</v>
      </c>
      <c r="J696" s="14">
        <f>IFERROR(IF(OR(HLOOKUP($A696,'Z-scores'!$C$2:$RO$15,8,FALSE)&gt;3,HLOOKUP($A696,'Z-scores'!$C$2:$RO$15,8,FALSE)&lt;-3),"",'Total-corrected counts'!J696),"")</f>
        <v>12.621983541454853</v>
      </c>
      <c r="K696" s="14">
        <f>IFERROR(IF(OR(HLOOKUP($A696,'Z-scores'!$C$2:$RO$15,9,FALSE)&gt;3,HLOOKUP($A696,'Z-scores'!$C$2:$RO$15,9,FALSE)&lt;-3),"",'Total-corrected counts'!K696),"")</f>
        <v>6.7662917189912442</v>
      </c>
      <c r="L696" s="14">
        <f>IFERROR(IF(OR(HLOOKUP($A696,'Z-scores'!$C$2:$RO$15,10,FALSE)&gt;3,HLOOKUP($A696,'Z-scores'!$C$2:$RO$15,10,FALSE)&lt;-3),"",'Total-corrected counts'!L696),"")</f>
        <v>16.728980439186127</v>
      </c>
      <c r="M696" s="14">
        <f>IFERROR(IF(OR(HLOOKUP($A696,'Z-scores'!$C$2:$RO$15,11,FALSE)&gt;3,HLOOKUP($A696,'Z-scores'!$C$2:$RO$15,11,FALSE)&lt;-3),"",'Total-corrected counts'!M696),"")</f>
        <v>26.229762909929487</v>
      </c>
      <c r="N696" s="14">
        <f>IFERROR(IF(OR(HLOOKUP($A696,'Z-scores'!$C$2:$RO$15,12,FALSE)&gt;3,HLOOKUP($A696,'Z-scores'!$C$2:$RO$15,12,FALSE)&lt;-3),"",'Total-corrected counts'!N696),"")</f>
        <v>16.665386027371532</v>
      </c>
      <c r="O696" s="14">
        <f>IFERROR(IF(OR(HLOOKUP($A696,'Z-scores'!$C$2:$RO$15,13,FALSE)&gt;3,HLOOKUP($A696,'Z-scores'!$C$2:$RO$15,13,FALSE)&lt;-3),"",'Total-corrected counts'!O696),"")</f>
        <v>12.427603348418412</v>
      </c>
      <c r="P696" s="14">
        <f>IFERROR(IF(OR(HLOOKUP($A696,'Z-scores'!$C$2:$RO$15,14,FALSE)&gt;3,HLOOKUP($A696,'Z-scores'!$C$2:$RO$15,14,FALSE)&lt;-3),"",'Total-corrected counts'!P696),"")</f>
        <v>4.146926990388244</v>
      </c>
      <c r="Q696">
        <f t="shared" si="40"/>
        <v>1</v>
      </c>
      <c r="R696">
        <f>SUMIFS(Tabel132[Cluster],Tabel132[ID],'Total-corrected counts Z&lt;3'!A696)</f>
        <v>32</v>
      </c>
      <c r="S696">
        <f t="shared" si="41"/>
        <v>0.61402913524475822</v>
      </c>
      <c r="T696">
        <f t="shared" si="42"/>
        <v>12.146312500139359</v>
      </c>
      <c r="U696">
        <f t="shared" si="43"/>
        <v>15.239731943058761</v>
      </c>
    </row>
    <row r="697" spans="1:21" x14ac:dyDescent="0.25">
      <c r="A697">
        <v>705</v>
      </c>
      <c r="B697" t="s">
        <v>299</v>
      </c>
      <c r="C697">
        <v>99900</v>
      </c>
      <c r="D697">
        <v>229</v>
      </c>
      <c r="E697" s="14">
        <f>IFERROR(IF(OR(HLOOKUP($A697,'Z-scores'!$C$2:$RO$15,3,FALSE)&gt;3,HLOOKUP($A697,'Z-scores'!$C$2:$RO$15,3,FALSE)&lt;-3),"",'Total-corrected counts'!E697),"")</f>
        <v>0</v>
      </c>
      <c r="F697" s="14">
        <f>IFERROR(IF(OR(HLOOKUP($A697,'Z-scores'!$C$2:$RO$15,4,FALSE)&gt;3,HLOOKUP($A697,'Z-scores'!$C$2:$RO$15,4,FALSE)&lt;-3),"",'Total-corrected counts'!F697),"")</f>
        <v>0</v>
      </c>
      <c r="G697" s="14">
        <f>IFERROR(IF(OR(HLOOKUP($A697,'Z-scores'!$C$2:$RO$15,5,FALSE)&gt;3,HLOOKUP($A697,'Z-scores'!$C$2:$RO$15,5,FALSE)&lt;-3),"",'Total-corrected counts'!G697),"")</f>
        <v>0</v>
      </c>
      <c r="H697" s="14">
        <f>IFERROR(IF(OR(HLOOKUP($A697,'Z-scores'!$C$2:$RO$15,6,FALSE)&gt;3,HLOOKUP($A697,'Z-scores'!$C$2:$RO$15,6,FALSE)&lt;-3),"",'Total-corrected counts'!H697),"")</f>
        <v>0</v>
      </c>
      <c r="I697" s="14">
        <f>IFERROR(IF(OR(HLOOKUP($A697,'Z-scores'!$C$2:$RO$15,7,FALSE)&gt;3,HLOOKUP($A697,'Z-scores'!$C$2:$RO$15,7,FALSE)&lt;-3),"",'Total-corrected counts'!I697),"")</f>
        <v>0</v>
      </c>
      <c r="J697" s="14">
        <f>IFERROR(IF(OR(HLOOKUP($A697,'Z-scores'!$C$2:$RO$15,8,FALSE)&gt;3,HLOOKUP($A697,'Z-scores'!$C$2:$RO$15,8,FALSE)&lt;-3),"",'Total-corrected counts'!J697),"")</f>
        <v>0</v>
      </c>
      <c r="K697" s="14">
        <f>IFERROR(IF(OR(HLOOKUP($A697,'Z-scores'!$C$2:$RO$15,9,FALSE)&gt;3,HLOOKUP($A697,'Z-scores'!$C$2:$RO$15,9,FALSE)&lt;-3),"",'Total-corrected counts'!K697),"")</f>
        <v>0.16951043972420651</v>
      </c>
      <c r="L697" s="14">
        <f>IFERROR(IF(OR(HLOOKUP($A697,'Z-scores'!$C$2:$RO$15,10,FALSE)&gt;3,HLOOKUP($A697,'Z-scores'!$C$2:$RO$15,10,FALSE)&lt;-3),"",'Total-corrected counts'!L697),"")</f>
        <v>0</v>
      </c>
      <c r="M697" s="14">
        <f>IFERROR(IF(OR(HLOOKUP($A697,'Z-scores'!$C$2:$RO$15,11,FALSE)&gt;3,HLOOKUP($A697,'Z-scores'!$C$2:$RO$15,11,FALSE)&lt;-3),"",'Total-corrected counts'!M697),"")</f>
        <v>0</v>
      </c>
      <c r="N697" s="14">
        <f>IFERROR(IF(OR(HLOOKUP($A697,'Z-scores'!$C$2:$RO$15,12,FALSE)&gt;3,HLOOKUP($A697,'Z-scores'!$C$2:$RO$15,12,FALSE)&lt;-3),"",'Total-corrected counts'!N697),"")</f>
        <v>0</v>
      </c>
      <c r="O697" s="14">
        <f>IFERROR(IF(OR(HLOOKUP($A697,'Z-scores'!$C$2:$RO$15,13,FALSE)&gt;3,HLOOKUP($A697,'Z-scores'!$C$2:$RO$15,13,FALSE)&lt;-3),"",'Total-corrected counts'!O697),"")</f>
        <v>0.2251037587638052</v>
      </c>
      <c r="P697" s="14">
        <f>IFERROR(IF(OR(HLOOKUP($A697,'Z-scores'!$C$2:$RO$15,14,FALSE)&gt;3,HLOOKUP($A697,'Z-scores'!$C$2:$RO$15,14,FALSE)&lt;-3),"",'Total-corrected counts'!P697),"")</f>
        <v>0.21873900608641283</v>
      </c>
      <c r="Q697">
        <f t="shared" si="40"/>
        <v>1</v>
      </c>
      <c r="R697">
        <f>SUMIFS(Tabel132[Cluster],Tabel132[ID],'Total-corrected counts Z&lt;3'!A697)</f>
        <v>0</v>
      </c>
      <c r="S697">
        <f t="shared" si="41"/>
        <v>0.25606415492385221</v>
      </c>
      <c r="T697">
        <f t="shared" si="42"/>
        <v>2.4215777103458073E-2</v>
      </c>
      <c r="U697">
        <f t="shared" si="43"/>
        <v>8.8768552970043602E-2</v>
      </c>
    </row>
    <row r="698" spans="1:21" x14ac:dyDescent="0.25">
      <c r="A698">
        <v>706</v>
      </c>
      <c r="B698" t="s">
        <v>300</v>
      </c>
      <c r="C698">
        <v>82400</v>
      </c>
      <c r="D698">
        <v>1100</v>
      </c>
      <c r="E698" s="14">
        <f>IFERROR(IF(OR(HLOOKUP($A698,'Z-scores'!$C$2:$RO$15,3,FALSE)&gt;3,HLOOKUP($A698,'Z-scores'!$C$2:$RO$15,3,FALSE)&lt;-3),"",'Total-corrected counts'!E698),"")</f>
        <v>2.916725737141423</v>
      </c>
      <c r="F698" s="14">
        <f>IFERROR(IF(OR(HLOOKUP($A698,'Z-scores'!$C$2:$RO$15,4,FALSE)&gt;3,HLOOKUP($A698,'Z-scores'!$C$2:$RO$15,4,FALSE)&lt;-3),"",'Total-corrected counts'!F698),"")</f>
        <v>2.022910507834244</v>
      </c>
      <c r="G698" s="14">
        <f>IFERROR(IF(OR(HLOOKUP($A698,'Z-scores'!$C$2:$RO$15,5,FALSE)&gt;3,HLOOKUP($A698,'Z-scores'!$C$2:$RO$15,5,FALSE)&lt;-3),"",'Total-corrected counts'!G698),"")</f>
        <v>0</v>
      </c>
      <c r="H698" s="14">
        <f>IFERROR(IF(OR(HLOOKUP($A698,'Z-scores'!$C$2:$RO$15,6,FALSE)&gt;3,HLOOKUP($A698,'Z-scores'!$C$2:$RO$15,6,FALSE)&lt;-3),"",'Total-corrected counts'!H698),"")</f>
        <v>4.7381540426525426</v>
      </c>
      <c r="I698" s="14">
        <f>IFERROR(IF(OR(HLOOKUP($A698,'Z-scores'!$C$2:$RO$15,7,FALSE)&gt;3,HLOOKUP($A698,'Z-scores'!$C$2:$RO$15,7,FALSE)&lt;-3),"",'Total-corrected counts'!I698),"")</f>
        <v>2.1697242107936381</v>
      </c>
      <c r="J698" s="14">
        <f>IFERROR(IF(OR(HLOOKUP($A698,'Z-scores'!$C$2:$RO$15,8,FALSE)&gt;3,HLOOKUP($A698,'Z-scores'!$C$2:$RO$15,8,FALSE)&lt;-3),"",'Total-corrected counts'!J698),"")</f>
        <v>2.693848466678832</v>
      </c>
      <c r="K698" s="14">
        <f>IFERROR(IF(OR(HLOOKUP($A698,'Z-scores'!$C$2:$RO$15,9,FALSE)&gt;3,HLOOKUP($A698,'Z-scores'!$C$2:$RO$15,9,FALSE)&lt;-3),"",'Total-corrected counts'!K698),"")</f>
        <v>6.6674106291521227</v>
      </c>
      <c r="L698" s="14">
        <f>IFERROR(IF(OR(HLOOKUP($A698,'Z-scores'!$C$2:$RO$15,10,FALSE)&gt;3,HLOOKUP($A698,'Z-scores'!$C$2:$RO$15,10,FALSE)&lt;-3),"",'Total-corrected counts'!L698),"")</f>
        <v>1.7736750345161194</v>
      </c>
      <c r="M698" s="14">
        <f>IFERROR(IF(OR(HLOOKUP($A698,'Z-scores'!$C$2:$RO$15,11,FALSE)&gt;3,HLOOKUP($A698,'Z-scores'!$C$2:$RO$15,11,FALSE)&lt;-3),"",'Total-corrected counts'!M698),"")</f>
        <v>0.20444086445775128</v>
      </c>
      <c r="N698" s="14">
        <f>IFERROR(IF(OR(HLOOKUP($A698,'Z-scores'!$C$2:$RO$15,12,FALSE)&gt;3,HLOOKUP($A698,'Z-scores'!$C$2:$RO$15,12,FALSE)&lt;-3),"",'Total-corrected counts'!N698),"")</f>
        <v>9.4852683793082839</v>
      </c>
      <c r="O698" s="14">
        <f>IFERROR(IF(OR(HLOOKUP($A698,'Z-scores'!$C$2:$RO$15,13,FALSE)&gt;3,HLOOKUP($A698,'Z-scores'!$C$2:$RO$15,13,FALSE)&lt;-3),"",'Total-corrected counts'!O698),"")</f>
        <v>0.97544962130982249</v>
      </c>
      <c r="P698" s="14">
        <f>IFERROR(IF(OR(HLOOKUP($A698,'Z-scores'!$C$2:$RO$15,14,FALSE)&gt;3,HLOOKUP($A698,'Z-scores'!$C$2:$RO$15,14,FALSE)&lt;-3),"",'Total-corrected counts'!P698),"")</f>
        <v>6.8264798149468007</v>
      </c>
      <c r="Q698">
        <f t="shared" si="40"/>
        <v>1</v>
      </c>
      <c r="R698">
        <f>SUMIFS(Tabel132[Cluster],Tabel132[ID],'Total-corrected counts Z&lt;3'!A698)</f>
        <v>91</v>
      </c>
      <c r="S698">
        <f t="shared" si="41"/>
        <v>0.65582124236374206</v>
      </c>
      <c r="T698">
        <f t="shared" si="42"/>
        <v>3.029824799178972</v>
      </c>
      <c r="U698">
        <f t="shared" si="43"/>
        <v>3.8530627429077553</v>
      </c>
    </row>
    <row r="699" spans="1:21" x14ac:dyDescent="0.25">
      <c r="A699">
        <v>707</v>
      </c>
      <c r="B699" t="s">
        <v>301</v>
      </c>
      <c r="C699">
        <v>8500</v>
      </c>
      <c r="D699">
        <v>44</v>
      </c>
      <c r="E699" s="14">
        <f>IFERROR(IF(OR(HLOOKUP($A699,'Z-scores'!$C$2:$RO$15,3,FALSE)&gt;3,HLOOKUP($A699,'Z-scores'!$C$2:$RO$15,3,FALSE)&lt;-3),"",'Total-corrected counts'!E699),"")</f>
        <v>0</v>
      </c>
      <c r="F699" s="14">
        <f>IFERROR(IF(OR(HLOOKUP($A699,'Z-scores'!$C$2:$RO$15,4,FALSE)&gt;3,HLOOKUP($A699,'Z-scores'!$C$2:$RO$15,4,FALSE)&lt;-3),"",'Total-corrected counts'!F699),"")</f>
        <v>0</v>
      </c>
      <c r="G699" s="14">
        <f>IFERROR(IF(OR(HLOOKUP($A699,'Z-scores'!$C$2:$RO$15,5,FALSE)&gt;3,HLOOKUP($A699,'Z-scores'!$C$2:$RO$15,5,FALSE)&lt;-3),"",'Total-corrected counts'!G699),"")</f>
        <v>0</v>
      </c>
      <c r="H699" s="14">
        <f>IFERROR(IF(OR(HLOOKUP($A699,'Z-scores'!$C$2:$RO$15,6,FALSE)&gt;3,HLOOKUP($A699,'Z-scores'!$C$2:$RO$15,6,FALSE)&lt;-3),"",'Total-corrected counts'!H699),"")</f>
        <v>1.525975537086165E-2</v>
      </c>
      <c r="I699" s="14">
        <f>IFERROR(IF(OR(HLOOKUP($A699,'Z-scores'!$C$2:$RO$15,7,FALSE)&gt;3,HLOOKUP($A699,'Z-scores'!$C$2:$RO$15,7,FALSE)&lt;-3),"",'Total-corrected counts'!I699),"")</f>
        <v>0</v>
      </c>
      <c r="J699" s="14">
        <f>IFERROR(IF(OR(HLOOKUP($A699,'Z-scores'!$C$2:$RO$15,8,FALSE)&gt;3,HLOOKUP($A699,'Z-scores'!$C$2:$RO$15,8,FALSE)&lt;-3),"",'Total-corrected counts'!J699),"")</f>
        <v>0</v>
      </c>
      <c r="K699" s="14">
        <f>IFERROR(IF(OR(HLOOKUP($A699,'Z-scores'!$C$2:$RO$15,9,FALSE)&gt;3,HLOOKUP($A699,'Z-scores'!$C$2:$RO$15,9,FALSE)&lt;-3),"",'Total-corrected counts'!K699),"")</f>
        <v>0</v>
      </c>
      <c r="L699" s="14">
        <f>IFERROR(IF(OR(HLOOKUP($A699,'Z-scores'!$C$2:$RO$15,10,FALSE)&gt;3,HLOOKUP($A699,'Z-scores'!$C$2:$RO$15,10,FALSE)&lt;-3),"",'Total-corrected counts'!L699),"")</f>
        <v>0</v>
      </c>
      <c r="M699" s="14">
        <f>IFERROR(IF(OR(HLOOKUP($A699,'Z-scores'!$C$2:$RO$15,11,FALSE)&gt;3,HLOOKUP($A699,'Z-scores'!$C$2:$RO$15,11,FALSE)&lt;-3),"",'Total-corrected counts'!M699),"")</f>
        <v>2.0444086445775129E-2</v>
      </c>
      <c r="N699" s="14">
        <f>IFERROR(IF(OR(HLOOKUP($A699,'Z-scores'!$C$2:$RO$15,12,FALSE)&gt;3,HLOOKUP($A699,'Z-scores'!$C$2:$RO$15,12,FALSE)&lt;-3),"",'Total-corrected counts'!N699),"")</f>
        <v>0</v>
      </c>
      <c r="O699" s="14">
        <f>IFERROR(IF(OR(HLOOKUP($A699,'Z-scores'!$C$2:$RO$15,13,FALSE)&gt;3,HLOOKUP($A699,'Z-scores'!$C$2:$RO$15,13,FALSE)&lt;-3),"",'Total-corrected counts'!O699),"")</f>
        <v>9.3793232818252161E-3</v>
      </c>
      <c r="P699" s="14">
        <f>IFERROR(IF(OR(HLOOKUP($A699,'Z-scores'!$C$2:$RO$15,14,FALSE)&gt;3,HLOOKUP($A699,'Z-scores'!$C$2:$RO$15,14,FALSE)&lt;-3),"",'Total-corrected counts'!P699),"")</f>
        <v>0</v>
      </c>
      <c r="Q699">
        <f t="shared" si="40"/>
        <v>1</v>
      </c>
      <c r="R699">
        <f>SUMIFS(Tabel132[Cluster],Tabel132[ID],'Total-corrected counts Z&lt;3'!A699)</f>
        <v>26</v>
      </c>
      <c r="S699">
        <f t="shared" si="41"/>
        <v>0.39445896853657947</v>
      </c>
      <c r="T699">
        <f t="shared" si="42"/>
        <v>2.1799650529802359E-3</v>
      </c>
      <c r="U699">
        <f t="shared" si="43"/>
        <v>5.9646819455200688E-3</v>
      </c>
    </row>
    <row r="700" spans="1:21" x14ac:dyDescent="0.25">
      <c r="A700">
        <v>708</v>
      </c>
      <c r="B700" t="s">
        <v>906</v>
      </c>
      <c r="C700">
        <v>74300</v>
      </c>
      <c r="D700">
        <v>88</v>
      </c>
      <c r="E700" s="14" t="str">
        <f>IFERROR(IF(OR(HLOOKUP($A700,'Z-scores'!$C$2:$RO$15,3,FALSE)&gt;3,HLOOKUP($A700,'Z-scores'!$C$2:$RO$15,3,FALSE)&lt;-3),"",'Total-corrected counts'!E700),"")</f>
        <v/>
      </c>
      <c r="F700" s="14" t="str">
        <f>IFERROR(IF(OR(HLOOKUP($A700,'Z-scores'!$C$2:$RO$15,4,FALSE)&gt;3,HLOOKUP($A700,'Z-scores'!$C$2:$RO$15,4,FALSE)&lt;-3),"",'Total-corrected counts'!F700),"")</f>
        <v/>
      </c>
      <c r="G700" s="14" t="str">
        <f>IFERROR(IF(OR(HLOOKUP($A700,'Z-scores'!$C$2:$RO$15,5,FALSE)&gt;3,HLOOKUP($A700,'Z-scores'!$C$2:$RO$15,5,FALSE)&lt;-3),"",'Total-corrected counts'!G700),"")</f>
        <v/>
      </c>
      <c r="H700" s="14" t="str">
        <f>IFERROR(IF(OR(HLOOKUP($A700,'Z-scores'!$C$2:$RO$15,6,FALSE)&gt;3,HLOOKUP($A700,'Z-scores'!$C$2:$RO$15,6,FALSE)&lt;-3),"",'Total-corrected counts'!H700),"")</f>
        <v/>
      </c>
      <c r="I700" s="14" t="str">
        <f>IFERROR(IF(OR(HLOOKUP($A700,'Z-scores'!$C$2:$RO$15,7,FALSE)&gt;3,HLOOKUP($A700,'Z-scores'!$C$2:$RO$15,7,FALSE)&lt;-3),"",'Total-corrected counts'!I700),"")</f>
        <v/>
      </c>
      <c r="J700" s="14" t="str">
        <f>IFERROR(IF(OR(HLOOKUP($A700,'Z-scores'!$C$2:$RO$15,8,FALSE)&gt;3,HLOOKUP($A700,'Z-scores'!$C$2:$RO$15,8,FALSE)&lt;-3),"",'Total-corrected counts'!J700),"")</f>
        <v/>
      </c>
      <c r="K700" s="14" t="str">
        <f>IFERROR(IF(OR(HLOOKUP($A700,'Z-scores'!$C$2:$RO$15,9,FALSE)&gt;3,HLOOKUP($A700,'Z-scores'!$C$2:$RO$15,9,FALSE)&lt;-3),"",'Total-corrected counts'!K700),"")</f>
        <v/>
      </c>
      <c r="L700" s="14" t="str">
        <f>IFERROR(IF(OR(HLOOKUP($A700,'Z-scores'!$C$2:$RO$15,10,FALSE)&gt;3,HLOOKUP($A700,'Z-scores'!$C$2:$RO$15,10,FALSE)&lt;-3),"",'Total-corrected counts'!L700),"")</f>
        <v/>
      </c>
      <c r="M700" s="14" t="str">
        <f>IFERROR(IF(OR(HLOOKUP($A700,'Z-scores'!$C$2:$RO$15,11,FALSE)&gt;3,HLOOKUP($A700,'Z-scores'!$C$2:$RO$15,11,FALSE)&lt;-3),"",'Total-corrected counts'!M700),"")</f>
        <v/>
      </c>
      <c r="N700" s="14" t="str">
        <f>IFERROR(IF(OR(HLOOKUP($A700,'Z-scores'!$C$2:$RO$15,12,FALSE)&gt;3,HLOOKUP($A700,'Z-scores'!$C$2:$RO$15,12,FALSE)&lt;-3),"",'Total-corrected counts'!N700),"")</f>
        <v/>
      </c>
      <c r="O700" s="14" t="str">
        <f>IFERROR(IF(OR(HLOOKUP($A700,'Z-scores'!$C$2:$RO$15,13,FALSE)&gt;3,HLOOKUP($A700,'Z-scores'!$C$2:$RO$15,13,FALSE)&lt;-3),"",'Total-corrected counts'!O700),"")</f>
        <v/>
      </c>
      <c r="P700" s="14" t="str">
        <f>IFERROR(IF(OR(HLOOKUP($A700,'Z-scores'!$C$2:$RO$15,14,FALSE)&gt;3,HLOOKUP($A700,'Z-scores'!$C$2:$RO$15,14,FALSE)&lt;-3),"",'Total-corrected counts'!P700),"")</f>
        <v/>
      </c>
      <c r="Q700">
        <f t="shared" si="40"/>
        <v>1</v>
      </c>
      <c r="R700">
        <f>SUMIFS(Tabel132[Cluster],Tabel132[ID],'Total-corrected counts Z&lt;3'!A700)</f>
        <v>84</v>
      </c>
      <c r="S700" t="str">
        <f t="shared" si="41"/>
        <v/>
      </c>
      <c r="T700" t="str">
        <f t="shared" si="42"/>
        <v/>
      </c>
      <c r="U700" t="str">
        <f t="shared" si="43"/>
        <v/>
      </c>
    </row>
    <row r="701" spans="1:21" x14ac:dyDescent="0.25">
      <c r="A701">
        <v>709</v>
      </c>
      <c r="B701" t="s">
        <v>907</v>
      </c>
      <c r="C701">
        <v>64000</v>
      </c>
      <c r="D701">
        <v>637</v>
      </c>
      <c r="E701" s="14" t="str">
        <f>IFERROR(IF(OR(HLOOKUP($A701,'Z-scores'!$C$2:$RO$15,3,FALSE)&gt;3,HLOOKUP($A701,'Z-scores'!$C$2:$RO$15,3,FALSE)&lt;-3),"",'Total-corrected counts'!E701),"")</f>
        <v/>
      </c>
      <c r="F701" s="14" t="str">
        <f>IFERROR(IF(OR(HLOOKUP($A701,'Z-scores'!$C$2:$RO$15,4,FALSE)&gt;3,HLOOKUP($A701,'Z-scores'!$C$2:$RO$15,4,FALSE)&lt;-3),"",'Total-corrected counts'!F701),"")</f>
        <v/>
      </c>
      <c r="G701" s="14" t="str">
        <f>IFERROR(IF(OR(HLOOKUP($A701,'Z-scores'!$C$2:$RO$15,5,FALSE)&gt;3,HLOOKUP($A701,'Z-scores'!$C$2:$RO$15,5,FALSE)&lt;-3),"",'Total-corrected counts'!G701),"")</f>
        <v/>
      </c>
      <c r="H701" s="14" t="str">
        <f>IFERROR(IF(OR(HLOOKUP($A701,'Z-scores'!$C$2:$RO$15,6,FALSE)&gt;3,HLOOKUP($A701,'Z-scores'!$C$2:$RO$15,6,FALSE)&lt;-3),"",'Total-corrected counts'!H701),"")</f>
        <v/>
      </c>
      <c r="I701" s="14" t="str">
        <f>IFERROR(IF(OR(HLOOKUP($A701,'Z-scores'!$C$2:$RO$15,7,FALSE)&gt;3,HLOOKUP($A701,'Z-scores'!$C$2:$RO$15,7,FALSE)&lt;-3),"",'Total-corrected counts'!I701),"")</f>
        <v/>
      </c>
      <c r="J701" s="14" t="str">
        <f>IFERROR(IF(OR(HLOOKUP($A701,'Z-scores'!$C$2:$RO$15,8,FALSE)&gt;3,HLOOKUP($A701,'Z-scores'!$C$2:$RO$15,8,FALSE)&lt;-3),"",'Total-corrected counts'!J701),"")</f>
        <v/>
      </c>
      <c r="K701" s="14" t="str">
        <f>IFERROR(IF(OR(HLOOKUP($A701,'Z-scores'!$C$2:$RO$15,9,FALSE)&gt;3,HLOOKUP($A701,'Z-scores'!$C$2:$RO$15,9,FALSE)&lt;-3),"",'Total-corrected counts'!K701),"")</f>
        <v/>
      </c>
      <c r="L701" s="14" t="str">
        <f>IFERROR(IF(OR(HLOOKUP($A701,'Z-scores'!$C$2:$RO$15,10,FALSE)&gt;3,HLOOKUP($A701,'Z-scores'!$C$2:$RO$15,10,FALSE)&lt;-3),"",'Total-corrected counts'!L701),"")</f>
        <v/>
      </c>
      <c r="M701" s="14" t="str">
        <f>IFERROR(IF(OR(HLOOKUP($A701,'Z-scores'!$C$2:$RO$15,11,FALSE)&gt;3,HLOOKUP($A701,'Z-scores'!$C$2:$RO$15,11,FALSE)&lt;-3),"",'Total-corrected counts'!M701),"")</f>
        <v/>
      </c>
      <c r="N701" s="14" t="str">
        <f>IFERROR(IF(OR(HLOOKUP($A701,'Z-scores'!$C$2:$RO$15,12,FALSE)&gt;3,HLOOKUP($A701,'Z-scores'!$C$2:$RO$15,12,FALSE)&lt;-3),"",'Total-corrected counts'!N701),"")</f>
        <v/>
      </c>
      <c r="O701" s="14" t="str">
        <f>IFERROR(IF(OR(HLOOKUP($A701,'Z-scores'!$C$2:$RO$15,13,FALSE)&gt;3,HLOOKUP($A701,'Z-scores'!$C$2:$RO$15,13,FALSE)&lt;-3),"",'Total-corrected counts'!O701),"")</f>
        <v/>
      </c>
      <c r="P701" s="14" t="str">
        <f>IFERROR(IF(OR(HLOOKUP($A701,'Z-scores'!$C$2:$RO$15,14,FALSE)&gt;3,HLOOKUP($A701,'Z-scores'!$C$2:$RO$15,14,FALSE)&lt;-3),"",'Total-corrected counts'!P701),"")</f>
        <v/>
      </c>
      <c r="Q701">
        <f t="shared" si="40"/>
        <v>1</v>
      </c>
      <c r="R701">
        <f>SUMIFS(Tabel132[Cluster],Tabel132[ID],'Total-corrected counts Z&lt;3'!A701)</f>
        <v>76</v>
      </c>
      <c r="S701" t="str">
        <f t="shared" si="41"/>
        <v/>
      </c>
      <c r="T701" t="str">
        <f t="shared" si="42"/>
        <v/>
      </c>
      <c r="U701" t="str">
        <f t="shared" si="43"/>
        <v/>
      </c>
    </row>
    <row r="702" spans="1:21" x14ac:dyDescent="0.25">
      <c r="A702">
        <v>710</v>
      </c>
      <c r="B702" t="s">
        <v>908</v>
      </c>
      <c r="C702">
        <v>99500</v>
      </c>
      <c r="D702">
        <v>967</v>
      </c>
      <c r="E702" s="14" t="str">
        <f>IFERROR(IF(OR(HLOOKUP($A702,'Z-scores'!$C$2:$RO$15,3,FALSE)&gt;3,HLOOKUP($A702,'Z-scores'!$C$2:$RO$15,3,FALSE)&lt;-3),"",'Total-corrected counts'!E702),"")</f>
        <v/>
      </c>
      <c r="F702" s="14" t="str">
        <f>IFERROR(IF(OR(HLOOKUP($A702,'Z-scores'!$C$2:$RO$15,4,FALSE)&gt;3,HLOOKUP($A702,'Z-scores'!$C$2:$RO$15,4,FALSE)&lt;-3),"",'Total-corrected counts'!F702),"")</f>
        <v/>
      </c>
      <c r="G702" s="14" t="str">
        <f>IFERROR(IF(OR(HLOOKUP($A702,'Z-scores'!$C$2:$RO$15,5,FALSE)&gt;3,HLOOKUP($A702,'Z-scores'!$C$2:$RO$15,5,FALSE)&lt;-3),"",'Total-corrected counts'!G702),"")</f>
        <v/>
      </c>
      <c r="H702" s="14" t="str">
        <f>IFERROR(IF(OR(HLOOKUP($A702,'Z-scores'!$C$2:$RO$15,6,FALSE)&gt;3,HLOOKUP($A702,'Z-scores'!$C$2:$RO$15,6,FALSE)&lt;-3),"",'Total-corrected counts'!H702),"")</f>
        <v/>
      </c>
      <c r="I702" s="14" t="str">
        <f>IFERROR(IF(OR(HLOOKUP($A702,'Z-scores'!$C$2:$RO$15,7,FALSE)&gt;3,HLOOKUP($A702,'Z-scores'!$C$2:$RO$15,7,FALSE)&lt;-3),"",'Total-corrected counts'!I702),"")</f>
        <v/>
      </c>
      <c r="J702" s="14" t="str">
        <f>IFERROR(IF(OR(HLOOKUP($A702,'Z-scores'!$C$2:$RO$15,8,FALSE)&gt;3,HLOOKUP($A702,'Z-scores'!$C$2:$RO$15,8,FALSE)&lt;-3),"",'Total-corrected counts'!J702),"")</f>
        <v/>
      </c>
      <c r="K702" s="14" t="str">
        <f>IFERROR(IF(OR(HLOOKUP($A702,'Z-scores'!$C$2:$RO$15,9,FALSE)&gt;3,HLOOKUP($A702,'Z-scores'!$C$2:$RO$15,9,FALSE)&lt;-3),"",'Total-corrected counts'!K702),"")</f>
        <v/>
      </c>
      <c r="L702" s="14" t="str">
        <f>IFERROR(IF(OR(HLOOKUP($A702,'Z-scores'!$C$2:$RO$15,10,FALSE)&gt;3,HLOOKUP($A702,'Z-scores'!$C$2:$RO$15,10,FALSE)&lt;-3),"",'Total-corrected counts'!L702),"")</f>
        <v/>
      </c>
      <c r="M702" s="14" t="str">
        <f>IFERROR(IF(OR(HLOOKUP($A702,'Z-scores'!$C$2:$RO$15,11,FALSE)&gt;3,HLOOKUP($A702,'Z-scores'!$C$2:$RO$15,11,FALSE)&lt;-3),"",'Total-corrected counts'!M702),"")</f>
        <v/>
      </c>
      <c r="N702" s="14" t="str">
        <f>IFERROR(IF(OR(HLOOKUP($A702,'Z-scores'!$C$2:$RO$15,12,FALSE)&gt;3,HLOOKUP($A702,'Z-scores'!$C$2:$RO$15,12,FALSE)&lt;-3),"",'Total-corrected counts'!N702),"")</f>
        <v/>
      </c>
      <c r="O702" s="14" t="str">
        <f>IFERROR(IF(OR(HLOOKUP($A702,'Z-scores'!$C$2:$RO$15,13,FALSE)&gt;3,HLOOKUP($A702,'Z-scores'!$C$2:$RO$15,13,FALSE)&lt;-3),"",'Total-corrected counts'!O702),"")</f>
        <v/>
      </c>
      <c r="P702" s="14" t="str">
        <f>IFERROR(IF(OR(HLOOKUP($A702,'Z-scores'!$C$2:$RO$15,14,FALSE)&gt;3,HLOOKUP($A702,'Z-scores'!$C$2:$RO$15,14,FALSE)&lt;-3),"",'Total-corrected counts'!P702),"")</f>
        <v/>
      </c>
      <c r="Q702">
        <f t="shared" si="40"/>
        <v>1</v>
      </c>
      <c r="R702">
        <f>SUMIFS(Tabel132[Cluster],Tabel132[ID],'Total-corrected counts Z&lt;3'!A702)</f>
        <v>0</v>
      </c>
      <c r="S702" t="str">
        <f t="shared" si="41"/>
        <v/>
      </c>
      <c r="T702" t="str">
        <f t="shared" si="42"/>
        <v/>
      </c>
      <c r="U702" t="str">
        <f t="shared" si="43"/>
        <v/>
      </c>
    </row>
    <row r="703" spans="1:21" x14ac:dyDescent="0.25">
      <c r="A703">
        <v>711</v>
      </c>
      <c r="B703" t="s">
        <v>909</v>
      </c>
      <c r="C703">
        <v>90300</v>
      </c>
      <c r="D703">
        <v>720</v>
      </c>
      <c r="E703" s="14" t="str">
        <f>IFERROR(IF(OR(HLOOKUP($A703,'Z-scores'!$C$2:$RO$15,3,FALSE)&gt;3,HLOOKUP($A703,'Z-scores'!$C$2:$RO$15,3,FALSE)&lt;-3),"",'Total-corrected counts'!E703),"")</f>
        <v/>
      </c>
      <c r="F703" s="14" t="str">
        <f>IFERROR(IF(OR(HLOOKUP($A703,'Z-scores'!$C$2:$RO$15,4,FALSE)&gt;3,HLOOKUP($A703,'Z-scores'!$C$2:$RO$15,4,FALSE)&lt;-3),"",'Total-corrected counts'!F703),"")</f>
        <v/>
      </c>
      <c r="G703" s="14" t="str">
        <f>IFERROR(IF(OR(HLOOKUP($A703,'Z-scores'!$C$2:$RO$15,5,FALSE)&gt;3,HLOOKUP($A703,'Z-scores'!$C$2:$RO$15,5,FALSE)&lt;-3),"",'Total-corrected counts'!G703),"")</f>
        <v/>
      </c>
      <c r="H703" s="14" t="str">
        <f>IFERROR(IF(OR(HLOOKUP($A703,'Z-scores'!$C$2:$RO$15,6,FALSE)&gt;3,HLOOKUP($A703,'Z-scores'!$C$2:$RO$15,6,FALSE)&lt;-3),"",'Total-corrected counts'!H703),"")</f>
        <v/>
      </c>
      <c r="I703" s="14" t="str">
        <f>IFERROR(IF(OR(HLOOKUP($A703,'Z-scores'!$C$2:$RO$15,7,FALSE)&gt;3,HLOOKUP($A703,'Z-scores'!$C$2:$RO$15,7,FALSE)&lt;-3),"",'Total-corrected counts'!I703),"")</f>
        <v/>
      </c>
      <c r="J703" s="14" t="str">
        <f>IFERROR(IF(OR(HLOOKUP($A703,'Z-scores'!$C$2:$RO$15,8,FALSE)&gt;3,HLOOKUP($A703,'Z-scores'!$C$2:$RO$15,8,FALSE)&lt;-3),"",'Total-corrected counts'!J703),"")</f>
        <v/>
      </c>
      <c r="K703" s="14" t="str">
        <f>IFERROR(IF(OR(HLOOKUP($A703,'Z-scores'!$C$2:$RO$15,9,FALSE)&gt;3,HLOOKUP($A703,'Z-scores'!$C$2:$RO$15,9,FALSE)&lt;-3),"",'Total-corrected counts'!K703),"")</f>
        <v/>
      </c>
      <c r="L703" s="14" t="str">
        <f>IFERROR(IF(OR(HLOOKUP($A703,'Z-scores'!$C$2:$RO$15,10,FALSE)&gt;3,HLOOKUP($A703,'Z-scores'!$C$2:$RO$15,10,FALSE)&lt;-3),"",'Total-corrected counts'!L703),"")</f>
        <v/>
      </c>
      <c r="M703" s="14" t="str">
        <f>IFERROR(IF(OR(HLOOKUP($A703,'Z-scores'!$C$2:$RO$15,11,FALSE)&gt;3,HLOOKUP($A703,'Z-scores'!$C$2:$RO$15,11,FALSE)&lt;-3),"",'Total-corrected counts'!M703),"")</f>
        <v/>
      </c>
      <c r="N703" s="14" t="str">
        <f>IFERROR(IF(OR(HLOOKUP($A703,'Z-scores'!$C$2:$RO$15,12,FALSE)&gt;3,HLOOKUP($A703,'Z-scores'!$C$2:$RO$15,12,FALSE)&lt;-3),"",'Total-corrected counts'!N703),"")</f>
        <v/>
      </c>
      <c r="O703" s="14" t="str">
        <f>IFERROR(IF(OR(HLOOKUP($A703,'Z-scores'!$C$2:$RO$15,13,FALSE)&gt;3,HLOOKUP($A703,'Z-scores'!$C$2:$RO$15,13,FALSE)&lt;-3),"",'Total-corrected counts'!O703),"")</f>
        <v/>
      </c>
      <c r="P703" s="14" t="str">
        <f>IFERROR(IF(OR(HLOOKUP($A703,'Z-scores'!$C$2:$RO$15,14,FALSE)&gt;3,HLOOKUP($A703,'Z-scores'!$C$2:$RO$15,14,FALSE)&lt;-3),"",'Total-corrected counts'!P703),"")</f>
        <v/>
      </c>
      <c r="Q703">
        <f t="shared" si="40"/>
        <v>1</v>
      </c>
      <c r="R703">
        <f>SUMIFS(Tabel132[Cluster],Tabel132[ID],'Total-corrected counts Z&lt;3'!A703)</f>
        <v>96</v>
      </c>
      <c r="S703" t="str">
        <f t="shared" si="41"/>
        <v/>
      </c>
      <c r="T703" t="str">
        <f t="shared" si="42"/>
        <v/>
      </c>
      <c r="U703" t="str">
        <f t="shared" si="43"/>
        <v/>
      </c>
    </row>
    <row r="704" spans="1:21" x14ac:dyDescent="0.25">
      <c r="A704">
        <v>712</v>
      </c>
      <c r="B704" t="s">
        <v>910</v>
      </c>
      <c r="C704">
        <v>43300</v>
      </c>
      <c r="D704">
        <v>926</v>
      </c>
      <c r="E704" s="14" t="str">
        <f>IFERROR(IF(OR(HLOOKUP($A704,'Z-scores'!$C$2:$RO$15,3,FALSE)&gt;3,HLOOKUP($A704,'Z-scores'!$C$2:$RO$15,3,FALSE)&lt;-3),"",'Total-corrected counts'!E704),"")</f>
        <v/>
      </c>
      <c r="F704" s="14" t="str">
        <f>IFERROR(IF(OR(HLOOKUP($A704,'Z-scores'!$C$2:$RO$15,4,FALSE)&gt;3,HLOOKUP($A704,'Z-scores'!$C$2:$RO$15,4,FALSE)&lt;-3),"",'Total-corrected counts'!F704),"")</f>
        <v/>
      </c>
      <c r="G704" s="14" t="str">
        <f>IFERROR(IF(OR(HLOOKUP($A704,'Z-scores'!$C$2:$RO$15,5,FALSE)&gt;3,HLOOKUP($A704,'Z-scores'!$C$2:$RO$15,5,FALSE)&lt;-3),"",'Total-corrected counts'!G704),"")</f>
        <v/>
      </c>
      <c r="H704" s="14" t="str">
        <f>IFERROR(IF(OR(HLOOKUP($A704,'Z-scores'!$C$2:$RO$15,6,FALSE)&gt;3,HLOOKUP($A704,'Z-scores'!$C$2:$RO$15,6,FALSE)&lt;-3),"",'Total-corrected counts'!H704),"")</f>
        <v/>
      </c>
      <c r="I704" s="14" t="str">
        <f>IFERROR(IF(OR(HLOOKUP($A704,'Z-scores'!$C$2:$RO$15,7,FALSE)&gt;3,HLOOKUP($A704,'Z-scores'!$C$2:$RO$15,7,FALSE)&lt;-3),"",'Total-corrected counts'!I704),"")</f>
        <v/>
      </c>
      <c r="J704" s="14" t="str">
        <f>IFERROR(IF(OR(HLOOKUP($A704,'Z-scores'!$C$2:$RO$15,8,FALSE)&gt;3,HLOOKUP($A704,'Z-scores'!$C$2:$RO$15,8,FALSE)&lt;-3),"",'Total-corrected counts'!J704),"")</f>
        <v/>
      </c>
      <c r="K704" s="14" t="str">
        <f>IFERROR(IF(OR(HLOOKUP($A704,'Z-scores'!$C$2:$RO$15,9,FALSE)&gt;3,HLOOKUP($A704,'Z-scores'!$C$2:$RO$15,9,FALSE)&lt;-3),"",'Total-corrected counts'!K704),"")</f>
        <v/>
      </c>
      <c r="L704" s="14" t="str">
        <f>IFERROR(IF(OR(HLOOKUP($A704,'Z-scores'!$C$2:$RO$15,10,FALSE)&gt;3,HLOOKUP($A704,'Z-scores'!$C$2:$RO$15,10,FALSE)&lt;-3),"",'Total-corrected counts'!L704),"")</f>
        <v/>
      </c>
      <c r="M704" s="14" t="str">
        <f>IFERROR(IF(OR(HLOOKUP($A704,'Z-scores'!$C$2:$RO$15,11,FALSE)&gt;3,HLOOKUP($A704,'Z-scores'!$C$2:$RO$15,11,FALSE)&lt;-3),"",'Total-corrected counts'!M704),"")</f>
        <v/>
      </c>
      <c r="N704" s="14" t="str">
        <f>IFERROR(IF(OR(HLOOKUP($A704,'Z-scores'!$C$2:$RO$15,12,FALSE)&gt;3,HLOOKUP($A704,'Z-scores'!$C$2:$RO$15,12,FALSE)&lt;-3),"",'Total-corrected counts'!N704),"")</f>
        <v/>
      </c>
      <c r="O704" s="14" t="str">
        <f>IFERROR(IF(OR(HLOOKUP($A704,'Z-scores'!$C$2:$RO$15,13,FALSE)&gt;3,HLOOKUP($A704,'Z-scores'!$C$2:$RO$15,13,FALSE)&lt;-3),"",'Total-corrected counts'!O704),"")</f>
        <v/>
      </c>
      <c r="P704" s="14" t="str">
        <f>IFERROR(IF(OR(HLOOKUP($A704,'Z-scores'!$C$2:$RO$15,14,FALSE)&gt;3,HLOOKUP($A704,'Z-scores'!$C$2:$RO$15,14,FALSE)&lt;-3),"",'Total-corrected counts'!P704),"")</f>
        <v/>
      </c>
      <c r="Q704">
        <f t="shared" si="40"/>
        <v>1</v>
      </c>
      <c r="R704">
        <f>SUMIFS(Tabel132[Cluster],Tabel132[ID],'Total-corrected counts Z&lt;3'!A704)</f>
        <v>55</v>
      </c>
      <c r="S704" t="str">
        <f t="shared" si="41"/>
        <v/>
      </c>
      <c r="T704" t="str">
        <f t="shared" si="42"/>
        <v/>
      </c>
      <c r="U704" t="str">
        <f t="shared" si="43"/>
        <v/>
      </c>
    </row>
    <row r="705" spans="1:21" x14ac:dyDescent="0.25">
      <c r="A705">
        <v>713</v>
      </c>
      <c r="B705" t="s">
        <v>911</v>
      </c>
      <c r="C705">
        <v>112300</v>
      </c>
      <c r="D705">
        <v>1099</v>
      </c>
      <c r="E705" s="14" t="str">
        <f>IFERROR(IF(OR(HLOOKUP($A705,'Z-scores'!$C$2:$RO$15,3,FALSE)&gt;3,HLOOKUP($A705,'Z-scores'!$C$2:$RO$15,3,FALSE)&lt;-3),"",'Total-corrected counts'!E705),"")</f>
        <v/>
      </c>
      <c r="F705" s="14" t="str">
        <f>IFERROR(IF(OR(HLOOKUP($A705,'Z-scores'!$C$2:$RO$15,4,FALSE)&gt;3,HLOOKUP($A705,'Z-scores'!$C$2:$RO$15,4,FALSE)&lt;-3),"",'Total-corrected counts'!F705),"")</f>
        <v/>
      </c>
      <c r="G705" s="14" t="str">
        <f>IFERROR(IF(OR(HLOOKUP($A705,'Z-scores'!$C$2:$RO$15,5,FALSE)&gt;3,HLOOKUP($A705,'Z-scores'!$C$2:$RO$15,5,FALSE)&lt;-3),"",'Total-corrected counts'!G705),"")</f>
        <v/>
      </c>
      <c r="H705" s="14" t="str">
        <f>IFERROR(IF(OR(HLOOKUP($A705,'Z-scores'!$C$2:$RO$15,6,FALSE)&gt;3,HLOOKUP($A705,'Z-scores'!$C$2:$RO$15,6,FALSE)&lt;-3),"",'Total-corrected counts'!H705),"")</f>
        <v/>
      </c>
      <c r="I705" s="14" t="str">
        <f>IFERROR(IF(OR(HLOOKUP($A705,'Z-scores'!$C$2:$RO$15,7,FALSE)&gt;3,HLOOKUP($A705,'Z-scores'!$C$2:$RO$15,7,FALSE)&lt;-3),"",'Total-corrected counts'!I705),"")</f>
        <v/>
      </c>
      <c r="J705" s="14" t="str">
        <f>IFERROR(IF(OR(HLOOKUP($A705,'Z-scores'!$C$2:$RO$15,8,FALSE)&gt;3,HLOOKUP($A705,'Z-scores'!$C$2:$RO$15,8,FALSE)&lt;-3),"",'Total-corrected counts'!J705),"")</f>
        <v/>
      </c>
      <c r="K705" s="14" t="str">
        <f>IFERROR(IF(OR(HLOOKUP($A705,'Z-scores'!$C$2:$RO$15,9,FALSE)&gt;3,HLOOKUP($A705,'Z-scores'!$C$2:$RO$15,9,FALSE)&lt;-3),"",'Total-corrected counts'!K705),"")</f>
        <v/>
      </c>
      <c r="L705" s="14" t="str">
        <f>IFERROR(IF(OR(HLOOKUP($A705,'Z-scores'!$C$2:$RO$15,10,FALSE)&gt;3,HLOOKUP($A705,'Z-scores'!$C$2:$RO$15,10,FALSE)&lt;-3),"",'Total-corrected counts'!L705),"")</f>
        <v/>
      </c>
      <c r="M705" s="14" t="str">
        <f>IFERROR(IF(OR(HLOOKUP($A705,'Z-scores'!$C$2:$RO$15,11,FALSE)&gt;3,HLOOKUP($A705,'Z-scores'!$C$2:$RO$15,11,FALSE)&lt;-3),"",'Total-corrected counts'!M705),"")</f>
        <v/>
      </c>
      <c r="N705" s="14" t="str">
        <f>IFERROR(IF(OR(HLOOKUP($A705,'Z-scores'!$C$2:$RO$15,12,FALSE)&gt;3,HLOOKUP($A705,'Z-scores'!$C$2:$RO$15,12,FALSE)&lt;-3),"",'Total-corrected counts'!N705),"")</f>
        <v/>
      </c>
      <c r="O705" s="14" t="str">
        <f>IFERROR(IF(OR(HLOOKUP($A705,'Z-scores'!$C$2:$RO$15,13,FALSE)&gt;3,HLOOKUP($A705,'Z-scores'!$C$2:$RO$15,13,FALSE)&lt;-3),"",'Total-corrected counts'!O705),"")</f>
        <v/>
      </c>
      <c r="P705" s="14" t="str">
        <f>IFERROR(IF(OR(HLOOKUP($A705,'Z-scores'!$C$2:$RO$15,14,FALSE)&gt;3,HLOOKUP($A705,'Z-scores'!$C$2:$RO$15,14,FALSE)&lt;-3),"",'Total-corrected counts'!P705),"")</f>
        <v/>
      </c>
      <c r="Q705">
        <f t="shared" si="40"/>
        <v>1</v>
      </c>
      <c r="R705">
        <f>SUMIFS(Tabel132[Cluster],Tabel132[ID],'Total-corrected counts Z&lt;3'!A705)</f>
        <v>0</v>
      </c>
      <c r="S705" t="str">
        <f t="shared" si="41"/>
        <v/>
      </c>
      <c r="T705" t="str">
        <f t="shared" si="42"/>
        <v/>
      </c>
      <c r="U705" t="str">
        <f t="shared" si="43"/>
        <v/>
      </c>
    </row>
    <row r="706" spans="1:21" x14ac:dyDescent="0.25">
      <c r="A706">
        <v>714</v>
      </c>
      <c r="B706" t="s">
        <v>912</v>
      </c>
      <c r="C706">
        <v>20800</v>
      </c>
      <c r="D706">
        <v>315</v>
      </c>
      <c r="E706" s="14" t="str">
        <f>IFERROR(IF(OR(HLOOKUP($A706,'Z-scores'!$C$2:$RO$15,3,FALSE)&gt;3,HLOOKUP($A706,'Z-scores'!$C$2:$RO$15,3,FALSE)&lt;-3),"",'Total-corrected counts'!E706),"")</f>
        <v/>
      </c>
      <c r="F706" s="14" t="str">
        <f>IFERROR(IF(OR(HLOOKUP($A706,'Z-scores'!$C$2:$RO$15,4,FALSE)&gt;3,HLOOKUP($A706,'Z-scores'!$C$2:$RO$15,4,FALSE)&lt;-3),"",'Total-corrected counts'!F706),"")</f>
        <v/>
      </c>
      <c r="G706" s="14" t="str">
        <f>IFERROR(IF(OR(HLOOKUP($A706,'Z-scores'!$C$2:$RO$15,5,FALSE)&gt;3,HLOOKUP($A706,'Z-scores'!$C$2:$RO$15,5,FALSE)&lt;-3),"",'Total-corrected counts'!G706),"")</f>
        <v/>
      </c>
      <c r="H706" s="14" t="str">
        <f>IFERROR(IF(OR(HLOOKUP($A706,'Z-scores'!$C$2:$RO$15,6,FALSE)&gt;3,HLOOKUP($A706,'Z-scores'!$C$2:$RO$15,6,FALSE)&lt;-3),"",'Total-corrected counts'!H706),"")</f>
        <v/>
      </c>
      <c r="I706" s="14" t="str">
        <f>IFERROR(IF(OR(HLOOKUP($A706,'Z-scores'!$C$2:$RO$15,7,FALSE)&gt;3,HLOOKUP($A706,'Z-scores'!$C$2:$RO$15,7,FALSE)&lt;-3),"",'Total-corrected counts'!I706),"")</f>
        <v/>
      </c>
      <c r="J706" s="14" t="str">
        <f>IFERROR(IF(OR(HLOOKUP($A706,'Z-scores'!$C$2:$RO$15,8,FALSE)&gt;3,HLOOKUP($A706,'Z-scores'!$C$2:$RO$15,8,FALSE)&lt;-3),"",'Total-corrected counts'!J706),"")</f>
        <v/>
      </c>
      <c r="K706" s="14" t="str">
        <f>IFERROR(IF(OR(HLOOKUP($A706,'Z-scores'!$C$2:$RO$15,9,FALSE)&gt;3,HLOOKUP($A706,'Z-scores'!$C$2:$RO$15,9,FALSE)&lt;-3),"",'Total-corrected counts'!K706),"")</f>
        <v/>
      </c>
      <c r="L706" s="14" t="str">
        <f>IFERROR(IF(OR(HLOOKUP($A706,'Z-scores'!$C$2:$RO$15,10,FALSE)&gt;3,HLOOKUP($A706,'Z-scores'!$C$2:$RO$15,10,FALSE)&lt;-3),"",'Total-corrected counts'!L706),"")</f>
        <v/>
      </c>
      <c r="M706" s="14" t="str">
        <f>IFERROR(IF(OR(HLOOKUP($A706,'Z-scores'!$C$2:$RO$15,11,FALSE)&gt;3,HLOOKUP($A706,'Z-scores'!$C$2:$RO$15,11,FALSE)&lt;-3),"",'Total-corrected counts'!M706),"")</f>
        <v/>
      </c>
      <c r="N706" s="14" t="str">
        <f>IFERROR(IF(OR(HLOOKUP($A706,'Z-scores'!$C$2:$RO$15,12,FALSE)&gt;3,HLOOKUP($A706,'Z-scores'!$C$2:$RO$15,12,FALSE)&lt;-3),"",'Total-corrected counts'!N706),"")</f>
        <v/>
      </c>
      <c r="O706" s="14" t="str">
        <f>IFERROR(IF(OR(HLOOKUP($A706,'Z-scores'!$C$2:$RO$15,13,FALSE)&gt;3,HLOOKUP($A706,'Z-scores'!$C$2:$RO$15,13,FALSE)&lt;-3),"",'Total-corrected counts'!O706),"")</f>
        <v/>
      </c>
      <c r="P706" s="14" t="str">
        <f>IFERROR(IF(OR(HLOOKUP($A706,'Z-scores'!$C$2:$RO$15,14,FALSE)&gt;3,HLOOKUP($A706,'Z-scores'!$C$2:$RO$15,14,FALSE)&lt;-3),"",'Total-corrected counts'!P706),"")</f>
        <v/>
      </c>
      <c r="Q706">
        <f t="shared" si="40"/>
        <v>1</v>
      </c>
      <c r="R706">
        <f>SUMIFS(Tabel132[Cluster],Tabel132[ID],'Total-corrected counts Z&lt;3'!A706)</f>
        <v>0</v>
      </c>
      <c r="S706" t="str">
        <f t="shared" si="41"/>
        <v/>
      </c>
      <c r="T706" t="str">
        <f t="shared" si="42"/>
        <v/>
      </c>
      <c r="U706" t="str">
        <f t="shared" si="43"/>
        <v/>
      </c>
    </row>
    <row r="707" spans="1:21" x14ac:dyDescent="0.25">
      <c r="A707">
        <v>715</v>
      </c>
      <c r="B707" t="s">
        <v>913</v>
      </c>
      <c r="C707">
        <v>41700</v>
      </c>
      <c r="D707">
        <v>918</v>
      </c>
      <c r="E707" s="14" t="str">
        <f>IFERROR(IF(OR(HLOOKUP($A707,'Z-scores'!$C$2:$RO$15,3,FALSE)&gt;3,HLOOKUP($A707,'Z-scores'!$C$2:$RO$15,3,FALSE)&lt;-3),"",'Total-corrected counts'!E707),"")</f>
        <v/>
      </c>
      <c r="F707" s="14" t="str">
        <f>IFERROR(IF(OR(HLOOKUP($A707,'Z-scores'!$C$2:$RO$15,4,FALSE)&gt;3,HLOOKUP($A707,'Z-scores'!$C$2:$RO$15,4,FALSE)&lt;-3),"",'Total-corrected counts'!F707),"")</f>
        <v/>
      </c>
      <c r="G707" s="14" t="str">
        <f>IFERROR(IF(OR(HLOOKUP($A707,'Z-scores'!$C$2:$RO$15,5,FALSE)&gt;3,HLOOKUP($A707,'Z-scores'!$C$2:$RO$15,5,FALSE)&lt;-3),"",'Total-corrected counts'!G707),"")</f>
        <v/>
      </c>
      <c r="H707" s="14" t="str">
        <f>IFERROR(IF(OR(HLOOKUP($A707,'Z-scores'!$C$2:$RO$15,6,FALSE)&gt;3,HLOOKUP($A707,'Z-scores'!$C$2:$RO$15,6,FALSE)&lt;-3),"",'Total-corrected counts'!H707),"")</f>
        <v/>
      </c>
      <c r="I707" s="14" t="str">
        <f>IFERROR(IF(OR(HLOOKUP($A707,'Z-scores'!$C$2:$RO$15,7,FALSE)&gt;3,HLOOKUP($A707,'Z-scores'!$C$2:$RO$15,7,FALSE)&lt;-3),"",'Total-corrected counts'!I707),"")</f>
        <v/>
      </c>
      <c r="J707" s="14" t="str">
        <f>IFERROR(IF(OR(HLOOKUP($A707,'Z-scores'!$C$2:$RO$15,8,FALSE)&gt;3,HLOOKUP($A707,'Z-scores'!$C$2:$RO$15,8,FALSE)&lt;-3),"",'Total-corrected counts'!J707),"")</f>
        <v/>
      </c>
      <c r="K707" s="14" t="str">
        <f>IFERROR(IF(OR(HLOOKUP($A707,'Z-scores'!$C$2:$RO$15,9,FALSE)&gt;3,HLOOKUP($A707,'Z-scores'!$C$2:$RO$15,9,FALSE)&lt;-3),"",'Total-corrected counts'!K707),"")</f>
        <v/>
      </c>
      <c r="L707" s="14" t="str">
        <f>IFERROR(IF(OR(HLOOKUP($A707,'Z-scores'!$C$2:$RO$15,10,FALSE)&gt;3,HLOOKUP($A707,'Z-scores'!$C$2:$RO$15,10,FALSE)&lt;-3),"",'Total-corrected counts'!L707),"")</f>
        <v/>
      </c>
      <c r="M707" s="14" t="str">
        <f>IFERROR(IF(OR(HLOOKUP($A707,'Z-scores'!$C$2:$RO$15,11,FALSE)&gt;3,HLOOKUP($A707,'Z-scores'!$C$2:$RO$15,11,FALSE)&lt;-3),"",'Total-corrected counts'!M707),"")</f>
        <v/>
      </c>
      <c r="N707" s="14" t="str">
        <f>IFERROR(IF(OR(HLOOKUP($A707,'Z-scores'!$C$2:$RO$15,12,FALSE)&gt;3,HLOOKUP($A707,'Z-scores'!$C$2:$RO$15,12,FALSE)&lt;-3),"",'Total-corrected counts'!N707),"")</f>
        <v/>
      </c>
      <c r="O707" s="14" t="str">
        <f>IFERROR(IF(OR(HLOOKUP($A707,'Z-scores'!$C$2:$RO$15,13,FALSE)&gt;3,HLOOKUP($A707,'Z-scores'!$C$2:$RO$15,13,FALSE)&lt;-3),"",'Total-corrected counts'!O707),"")</f>
        <v/>
      </c>
      <c r="P707" s="14" t="str">
        <f>IFERROR(IF(OR(HLOOKUP($A707,'Z-scores'!$C$2:$RO$15,14,FALSE)&gt;3,HLOOKUP($A707,'Z-scores'!$C$2:$RO$15,14,FALSE)&lt;-3),"",'Total-corrected counts'!P707),"")</f>
        <v/>
      </c>
      <c r="Q707">
        <f t="shared" ref="Q707:Q770" si="44">IF(AND(T707=0,U707=0),0,1)</f>
        <v>1</v>
      </c>
      <c r="R707">
        <f>SUMIFS(Tabel132[Cluster],Tabel132[ID],'Total-corrected counts Z&lt;3'!A707)</f>
        <v>54</v>
      </c>
      <c r="S707" t="str">
        <f t="shared" ref="S707:S770" si="45">IFERROR(_xlfn.T.TEST(E707:K707,L707:P707,2,2),"")</f>
        <v/>
      </c>
      <c r="T707" t="str">
        <f t="shared" si="42"/>
        <v/>
      </c>
      <c r="U707" t="str">
        <f t="shared" si="43"/>
        <v/>
      </c>
    </row>
    <row r="708" spans="1:21" x14ac:dyDescent="0.25">
      <c r="A708">
        <v>716</v>
      </c>
      <c r="B708" t="s">
        <v>914</v>
      </c>
      <c r="C708">
        <v>74400</v>
      </c>
      <c r="D708">
        <v>88</v>
      </c>
      <c r="E708" s="14" t="str">
        <f>IFERROR(IF(OR(HLOOKUP($A708,'Z-scores'!$C$2:$RO$15,3,FALSE)&gt;3,HLOOKUP($A708,'Z-scores'!$C$2:$RO$15,3,FALSE)&lt;-3),"",'Total-corrected counts'!E708),"")</f>
        <v/>
      </c>
      <c r="F708" s="14" t="str">
        <f>IFERROR(IF(OR(HLOOKUP($A708,'Z-scores'!$C$2:$RO$15,4,FALSE)&gt;3,HLOOKUP($A708,'Z-scores'!$C$2:$RO$15,4,FALSE)&lt;-3),"",'Total-corrected counts'!F708),"")</f>
        <v/>
      </c>
      <c r="G708" s="14" t="str">
        <f>IFERROR(IF(OR(HLOOKUP($A708,'Z-scores'!$C$2:$RO$15,5,FALSE)&gt;3,HLOOKUP($A708,'Z-scores'!$C$2:$RO$15,5,FALSE)&lt;-3),"",'Total-corrected counts'!G708),"")</f>
        <v/>
      </c>
      <c r="H708" s="14" t="str">
        <f>IFERROR(IF(OR(HLOOKUP($A708,'Z-scores'!$C$2:$RO$15,6,FALSE)&gt;3,HLOOKUP($A708,'Z-scores'!$C$2:$RO$15,6,FALSE)&lt;-3),"",'Total-corrected counts'!H708),"")</f>
        <v/>
      </c>
      <c r="I708" s="14" t="str">
        <f>IFERROR(IF(OR(HLOOKUP($A708,'Z-scores'!$C$2:$RO$15,7,FALSE)&gt;3,HLOOKUP($A708,'Z-scores'!$C$2:$RO$15,7,FALSE)&lt;-3),"",'Total-corrected counts'!I708),"")</f>
        <v/>
      </c>
      <c r="J708" s="14" t="str">
        <f>IFERROR(IF(OR(HLOOKUP($A708,'Z-scores'!$C$2:$RO$15,8,FALSE)&gt;3,HLOOKUP($A708,'Z-scores'!$C$2:$RO$15,8,FALSE)&lt;-3),"",'Total-corrected counts'!J708),"")</f>
        <v/>
      </c>
      <c r="K708" s="14" t="str">
        <f>IFERROR(IF(OR(HLOOKUP($A708,'Z-scores'!$C$2:$RO$15,9,FALSE)&gt;3,HLOOKUP($A708,'Z-scores'!$C$2:$RO$15,9,FALSE)&lt;-3),"",'Total-corrected counts'!K708),"")</f>
        <v/>
      </c>
      <c r="L708" s="14" t="str">
        <f>IFERROR(IF(OR(HLOOKUP($A708,'Z-scores'!$C$2:$RO$15,10,FALSE)&gt;3,HLOOKUP($A708,'Z-scores'!$C$2:$RO$15,10,FALSE)&lt;-3),"",'Total-corrected counts'!L708),"")</f>
        <v/>
      </c>
      <c r="M708" s="14" t="str">
        <f>IFERROR(IF(OR(HLOOKUP($A708,'Z-scores'!$C$2:$RO$15,11,FALSE)&gt;3,HLOOKUP($A708,'Z-scores'!$C$2:$RO$15,11,FALSE)&lt;-3),"",'Total-corrected counts'!M708),"")</f>
        <v/>
      </c>
      <c r="N708" s="14" t="str">
        <f>IFERROR(IF(OR(HLOOKUP($A708,'Z-scores'!$C$2:$RO$15,12,FALSE)&gt;3,HLOOKUP($A708,'Z-scores'!$C$2:$RO$15,12,FALSE)&lt;-3),"",'Total-corrected counts'!N708),"")</f>
        <v/>
      </c>
      <c r="O708" s="14" t="str">
        <f>IFERROR(IF(OR(HLOOKUP($A708,'Z-scores'!$C$2:$RO$15,13,FALSE)&gt;3,HLOOKUP($A708,'Z-scores'!$C$2:$RO$15,13,FALSE)&lt;-3),"",'Total-corrected counts'!O708),"")</f>
        <v/>
      </c>
      <c r="P708" s="14" t="str">
        <f>IFERROR(IF(OR(HLOOKUP($A708,'Z-scores'!$C$2:$RO$15,14,FALSE)&gt;3,HLOOKUP($A708,'Z-scores'!$C$2:$RO$15,14,FALSE)&lt;-3),"",'Total-corrected counts'!P708),"")</f>
        <v/>
      </c>
      <c r="Q708">
        <f t="shared" si="44"/>
        <v>1</v>
      </c>
      <c r="R708">
        <f>SUMIFS(Tabel132[Cluster],Tabel132[ID],'Total-corrected counts Z&lt;3'!A708)</f>
        <v>84</v>
      </c>
      <c r="S708" t="str">
        <f t="shared" si="45"/>
        <v/>
      </c>
      <c r="T708" t="str">
        <f t="shared" ref="T708:T771" si="46">IFERROR(AVERAGE(E708:K708),"")</f>
        <v/>
      </c>
      <c r="U708" t="str">
        <f t="shared" ref="U708:U771" si="47">IFERROR(AVERAGE(L708:P708),"")</f>
        <v/>
      </c>
    </row>
    <row r="709" spans="1:21" x14ac:dyDescent="0.25">
      <c r="A709">
        <v>717</v>
      </c>
      <c r="B709" t="s">
        <v>915</v>
      </c>
      <c r="C709">
        <v>101700</v>
      </c>
      <c r="D709">
        <v>967</v>
      </c>
      <c r="E709" s="14" t="str">
        <f>IFERROR(IF(OR(HLOOKUP($A709,'Z-scores'!$C$2:$RO$15,3,FALSE)&gt;3,HLOOKUP($A709,'Z-scores'!$C$2:$RO$15,3,FALSE)&lt;-3),"",'Total-corrected counts'!E709),"")</f>
        <v/>
      </c>
      <c r="F709" s="14" t="str">
        <f>IFERROR(IF(OR(HLOOKUP($A709,'Z-scores'!$C$2:$RO$15,4,FALSE)&gt;3,HLOOKUP($A709,'Z-scores'!$C$2:$RO$15,4,FALSE)&lt;-3),"",'Total-corrected counts'!F709),"")</f>
        <v/>
      </c>
      <c r="G709" s="14" t="str">
        <f>IFERROR(IF(OR(HLOOKUP($A709,'Z-scores'!$C$2:$RO$15,5,FALSE)&gt;3,HLOOKUP($A709,'Z-scores'!$C$2:$RO$15,5,FALSE)&lt;-3),"",'Total-corrected counts'!G709),"")</f>
        <v/>
      </c>
      <c r="H709" s="14" t="str">
        <f>IFERROR(IF(OR(HLOOKUP($A709,'Z-scores'!$C$2:$RO$15,6,FALSE)&gt;3,HLOOKUP($A709,'Z-scores'!$C$2:$RO$15,6,FALSE)&lt;-3),"",'Total-corrected counts'!H709),"")</f>
        <v/>
      </c>
      <c r="I709" s="14" t="str">
        <f>IFERROR(IF(OR(HLOOKUP($A709,'Z-scores'!$C$2:$RO$15,7,FALSE)&gt;3,HLOOKUP($A709,'Z-scores'!$C$2:$RO$15,7,FALSE)&lt;-3),"",'Total-corrected counts'!I709),"")</f>
        <v/>
      </c>
      <c r="J709" s="14" t="str">
        <f>IFERROR(IF(OR(HLOOKUP($A709,'Z-scores'!$C$2:$RO$15,8,FALSE)&gt;3,HLOOKUP($A709,'Z-scores'!$C$2:$RO$15,8,FALSE)&lt;-3),"",'Total-corrected counts'!J709),"")</f>
        <v/>
      </c>
      <c r="K709" s="14" t="str">
        <f>IFERROR(IF(OR(HLOOKUP($A709,'Z-scores'!$C$2:$RO$15,9,FALSE)&gt;3,HLOOKUP($A709,'Z-scores'!$C$2:$RO$15,9,FALSE)&lt;-3),"",'Total-corrected counts'!K709),"")</f>
        <v/>
      </c>
      <c r="L709" s="14" t="str">
        <f>IFERROR(IF(OR(HLOOKUP($A709,'Z-scores'!$C$2:$RO$15,10,FALSE)&gt;3,HLOOKUP($A709,'Z-scores'!$C$2:$RO$15,10,FALSE)&lt;-3),"",'Total-corrected counts'!L709),"")</f>
        <v/>
      </c>
      <c r="M709" s="14" t="str">
        <f>IFERROR(IF(OR(HLOOKUP($A709,'Z-scores'!$C$2:$RO$15,11,FALSE)&gt;3,HLOOKUP($A709,'Z-scores'!$C$2:$RO$15,11,FALSE)&lt;-3),"",'Total-corrected counts'!M709),"")</f>
        <v/>
      </c>
      <c r="N709" s="14" t="str">
        <f>IFERROR(IF(OR(HLOOKUP($A709,'Z-scores'!$C$2:$RO$15,12,FALSE)&gt;3,HLOOKUP($A709,'Z-scores'!$C$2:$RO$15,12,FALSE)&lt;-3),"",'Total-corrected counts'!N709),"")</f>
        <v/>
      </c>
      <c r="O709" s="14" t="str">
        <f>IFERROR(IF(OR(HLOOKUP($A709,'Z-scores'!$C$2:$RO$15,13,FALSE)&gt;3,HLOOKUP($A709,'Z-scores'!$C$2:$RO$15,13,FALSE)&lt;-3),"",'Total-corrected counts'!O709),"")</f>
        <v/>
      </c>
      <c r="P709" s="14" t="str">
        <f>IFERROR(IF(OR(HLOOKUP($A709,'Z-scores'!$C$2:$RO$15,14,FALSE)&gt;3,HLOOKUP($A709,'Z-scores'!$C$2:$RO$15,14,FALSE)&lt;-3),"",'Total-corrected counts'!P709),"")</f>
        <v/>
      </c>
      <c r="Q709">
        <f t="shared" si="44"/>
        <v>1</v>
      </c>
      <c r="R709">
        <f>SUMIFS(Tabel132[Cluster],Tabel132[ID],'Total-corrected counts Z&lt;3'!A709)</f>
        <v>0</v>
      </c>
      <c r="S709" t="str">
        <f t="shared" si="45"/>
        <v/>
      </c>
      <c r="T709" t="str">
        <f t="shared" si="46"/>
        <v/>
      </c>
      <c r="U709" t="str">
        <f t="shared" si="47"/>
        <v/>
      </c>
    </row>
    <row r="710" spans="1:21" x14ac:dyDescent="0.25">
      <c r="A710">
        <v>718</v>
      </c>
      <c r="B710" t="s">
        <v>302</v>
      </c>
      <c r="C710">
        <v>64100</v>
      </c>
      <c r="D710">
        <v>709</v>
      </c>
      <c r="E710" s="14">
        <f>IFERROR(IF(OR(HLOOKUP($A710,'Z-scores'!$C$2:$RO$15,3,FALSE)&gt;3,HLOOKUP($A710,'Z-scores'!$C$2:$RO$15,3,FALSE)&lt;-3),"",'Total-corrected counts'!E710),"")</f>
        <v>47.876135605667976</v>
      </c>
      <c r="F710" s="14">
        <f>IFERROR(IF(OR(HLOOKUP($A710,'Z-scores'!$C$2:$RO$15,4,FALSE)&gt;3,HLOOKUP($A710,'Z-scores'!$C$2:$RO$15,4,FALSE)&lt;-3),"",'Total-corrected counts'!F710),"")</f>
        <v>32.031741558533959</v>
      </c>
      <c r="G710" s="14">
        <f>IFERROR(IF(OR(HLOOKUP($A710,'Z-scores'!$C$2:$RO$15,5,FALSE)&gt;3,HLOOKUP($A710,'Z-scores'!$C$2:$RO$15,5,FALSE)&lt;-3),"",'Total-corrected counts'!G710),"")</f>
        <v>7.8393557085331116</v>
      </c>
      <c r="H710" s="14">
        <f>IFERROR(IF(OR(HLOOKUP($A710,'Z-scores'!$C$2:$RO$15,6,FALSE)&gt;3,HLOOKUP($A710,'Z-scores'!$C$2:$RO$15,6,FALSE)&lt;-3),"",'Total-corrected counts'!H710),"")</f>
        <v>48.54891171239634</v>
      </c>
      <c r="I710" s="14">
        <f>IFERROR(IF(OR(HLOOKUP($A710,'Z-scores'!$C$2:$RO$15,7,FALSE)&gt;3,HLOOKUP($A710,'Z-scores'!$C$2:$RO$15,7,FALSE)&lt;-3),"",'Total-corrected counts'!I710),"")</f>
        <v>41.643911273073357</v>
      </c>
      <c r="J710" s="14">
        <f>IFERROR(IF(OR(HLOOKUP($A710,'Z-scores'!$C$2:$RO$15,8,FALSE)&gt;3,HLOOKUP($A710,'Z-scores'!$C$2:$RO$15,8,FALSE)&lt;-3),"",'Total-corrected counts'!J710),"")</f>
        <v>35.193826742094423</v>
      </c>
      <c r="K710" s="14">
        <f>IFERROR(IF(OR(HLOOKUP($A710,'Z-scores'!$C$2:$RO$15,9,FALSE)&gt;3,HLOOKUP($A710,'Z-scores'!$C$2:$RO$15,9,FALSE)&lt;-3),"",'Total-corrected counts'!K710),"")</f>
        <v>35.38530429242811</v>
      </c>
      <c r="L710" s="14">
        <f>IFERROR(IF(OR(HLOOKUP($A710,'Z-scores'!$C$2:$RO$15,10,FALSE)&gt;3,HLOOKUP($A710,'Z-scores'!$C$2:$RO$15,10,FALSE)&lt;-3),"",'Total-corrected counts'!L710),"")</f>
        <v>29.245482671396466</v>
      </c>
      <c r="M710" s="14">
        <f>IFERROR(IF(OR(HLOOKUP($A710,'Z-scores'!$C$2:$RO$15,11,FALSE)&gt;3,HLOOKUP($A710,'Z-scores'!$C$2:$RO$15,11,FALSE)&lt;-3),"",'Total-corrected counts'!M710),"")</f>
        <v>19.094776740353968</v>
      </c>
      <c r="N710" s="14">
        <f>IFERROR(IF(OR(HLOOKUP($A710,'Z-scores'!$C$2:$RO$15,12,FALSE)&gt;3,HLOOKUP($A710,'Z-scores'!$C$2:$RO$15,12,FALSE)&lt;-3),"",'Total-corrected counts'!N710),"")</f>
        <v>26.586071767026098</v>
      </c>
      <c r="O710" s="14">
        <f>IFERROR(IF(OR(HLOOKUP($A710,'Z-scores'!$C$2:$RO$15,13,FALSE)&gt;3,HLOOKUP($A710,'Z-scores'!$C$2:$RO$15,13,FALSE)&lt;-3),"",'Total-corrected counts'!O710),"")</f>
        <v>27.397003306211456</v>
      </c>
      <c r="P710" s="14">
        <f>IFERROR(IF(OR(HLOOKUP($A710,'Z-scores'!$C$2:$RO$15,14,FALSE)&gt;3,HLOOKUP($A710,'Z-scores'!$C$2:$RO$15,14,FALSE)&lt;-3),"",'Total-corrected counts'!P710),"")</f>
        <v>19.877907178102767</v>
      </c>
      <c r="Q710">
        <f t="shared" si="44"/>
        <v>1</v>
      </c>
      <c r="R710">
        <f>SUMIFS(Tabel132[Cluster],Tabel132[ID],'Total-corrected counts Z&lt;3'!A710)</f>
        <v>76</v>
      </c>
      <c r="S710">
        <f t="shared" si="45"/>
        <v>0.11853384941685907</v>
      </c>
      <c r="T710">
        <f t="shared" si="46"/>
        <v>35.502740984675327</v>
      </c>
      <c r="U710">
        <f t="shared" si="47"/>
        <v>24.440248332618154</v>
      </c>
    </row>
    <row r="711" spans="1:21" x14ac:dyDescent="0.25">
      <c r="A711">
        <v>719</v>
      </c>
      <c r="B711" t="s">
        <v>916</v>
      </c>
      <c r="C711">
        <v>3400</v>
      </c>
      <c r="D711">
        <v>322</v>
      </c>
      <c r="E711" s="14" t="str">
        <f>IFERROR(IF(OR(HLOOKUP($A711,'Z-scores'!$C$2:$RO$15,3,FALSE)&gt;3,HLOOKUP($A711,'Z-scores'!$C$2:$RO$15,3,FALSE)&lt;-3),"",'Total-corrected counts'!E711),"")</f>
        <v/>
      </c>
      <c r="F711" s="14" t="str">
        <f>IFERROR(IF(OR(HLOOKUP($A711,'Z-scores'!$C$2:$RO$15,4,FALSE)&gt;3,HLOOKUP($A711,'Z-scores'!$C$2:$RO$15,4,FALSE)&lt;-3),"",'Total-corrected counts'!F711),"")</f>
        <v/>
      </c>
      <c r="G711" s="14" t="str">
        <f>IFERROR(IF(OR(HLOOKUP($A711,'Z-scores'!$C$2:$RO$15,5,FALSE)&gt;3,HLOOKUP($A711,'Z-scores'!$C$2:$RO$15,5,FALSE)&lt;-3),"",'Total-corrected counts'!G711),"")</f>
        <v/>
      </c>
      <c r="H711" s="14" t="str">
        <f>IFERROR(IF(OR(HLOOKUP($A711,'Z-scores'!$C$2:$RO$15,6,FALSE)&gt;3,HLOOKUP($A711,'Z-scores'!$C$2:$RO$15,6,FALSE)&lt;-3),"",'Total-corrected counts'!H711),"")</f>
        <v/>
      </c>
      <c r="I711" s="14" t="str">
        <f>IFERROR(IF(OR(HLOOKUP($A711,'Z-scores'!$C$2:$RO$15,7,FALSE)&gt;3,HLOOKUP($A711,'Z-scores'!$C$2:$RO$15,7,FALSE)&lt;-3),"",'Total-corrected counts'!I711),"")</f>
        <v/>
      </c>
      <c r="J711" s="14" t="str">
        <f>IFERROR(IF(OR(HLOOKUP($A711,'Z-scores'!$C$2:$RO$15,8,FALSE)&gt;3,HLOOKUP($A711,'Z-scores'!$C$2:$RO$15,8,FALSE)&lt;-3),"",'Total-corrected counts'!J711),"")</f>
        <v/>
      </c>
      <c r="K711" s="14" t="str">
        <f>IFERROR(IF(OR(HLOOKUP($A711,'Z-scores'!$C$2:$RO$15,9,FALSE)&gt;3,HLOOKUP($A711,'Z-scores'!$C$2:$RO$15,9,FALSE)&lt;-3),"",'Total-corrected counts'!K711),"")</f>
        <v/>
      </c>
      <c r="L711" s="14" t="str">
        <f>IFERROR(IF(OR(HLOOKUP($A711,'Z-scores'!$C$2:$RO$15,10,FALSE)&gt;3,HLOOKUP($A711,'Z-scores'!$C$2:$RO$15,10,FALSE)&lt;-3),"",'Total-corrected counts'!L711),"")</f>
        <v/>
      </c>
      <c r="M711" s="14" t="str">
        <f>IFERROR(IF(OR(HLOOKUP($A711,'Z-scores'!$C$2:$RO$15,11,FALSE)&gt;3,HLOOKUP($A711,'Z-scores'!$C$2:$RO$15,11,FALSE)&lt;-3),"",'Total-corrected counts'!M711),"")</f>
        <v/>
      </c>
      <c r="N711" s="14" t="str">
        <f>IFERROR(IF(OR(HLOOKUP($A711,'Z-scores'!$C$2:$RO$15,12,FALSE)&gt;3,HLOOKUP($A711,'Z-scores'!$C$2:$RO$15,12,FALSE)&lt;-3),"",'Total-corrected counts'!N711),"")</f>
        <v/>
      </c>
      <c r="O711" s="14" t="str">
        <f>IFERROR(IF(OR(HLOOKUP($A711,'Z-scores'!$C$2:$RO$15,13,FALSE)&gt;3,HLOOKUP($A711,'Z-scores'!$C$2:$RO$15,13,FALSE)&lt;-3),"",'Total-corrected counts'!O711),"")</f>
        <v/>
      </c>
      <c r="P711" s="14" t="str">
        <f>IFERROR(IF(OR(HLOOKUP($A711,'Z-scores'!$C$2:$RO$15,14,FALSE)&gt;3,HLOOKUP($A711,'Z-scores'!$C$2:$RO$15,14,FALSE)&lt;-3),"",'Total-corrected counts'!P711),"")</f>
        <v/>
      </c>
      <c r="Q711">
        <f t="shared" si="44"/>
        <v>1</v>
      </c>
      <c r="R711">
        <f>SUMIFS(Tabel132[Cluster],Tabel132[ID],'Total-corrected counts Z&lt;3'!A711)</f>
        <v>0</v>
      </c>
      <c r="S711" t="str">
        <f t="shared" si="45"/>
        <v/>
      </c>
      <c r="T711" t="str">
        <f t="shared" si="46"/>
        <v/>
      </c>
      <c r="U711" t="str">
        <f t="shared" si="47"/>
        <v/>
      </c>
    </row>
    <row r="712" spans="1:21" x14ac:dyDescent="0.25">
      <c r="A712">
        <v>720</v>
      </c>
      <c r="B712" t="s">
        <v>917</v>
      </c>
      <c r="C712">
        <v>90200</v>
      </c>
      <c r="D712">
        <v>386</v>
      </c>
      <c r="E712" s="14" t="str">
        <f>IFERROR(IF(OR(HLOOKUP($A712,'Z-scores'!$C$2:$RO$15,3,FALSE)&gt;3,HLOOKUP($A712,'Z-scores'!$C$2:$RO$15,3,FALSE)&lt;-3),"",'Total-corrected counts'!E712),"")</f>
        <v/>
      </c>
      <c r="F712" s="14" t="str">
        <f>IFERROR(IF(OR(HLOOKUP($A712,'Z-scores'!$C$2:$RO$15,4,FALSE)&gt;3,HLOOKUP($A712,'Z-scores'!$C$2:$RO$15,4,FALSE)&lt;-3),"",'Total-corrected counts'!F712),"")</f>
        <v/>
      </c>
      <c r="G712" s="14" t="str">
        <f>IFERROR(IF(OR(HLOOKUP($A712,'Z-scores'!$C$2:$RO$15,5,FALSE)&gt;3,HLOOKUP($A712,'Z-scores'!$C$2:$RO$15,5,FALSE)&lt;-3),"",'Total-corrected counts'!G712),"")</f>
        <v/>
      </c>
      <c r="H712" s="14" t="str">
        <f>IFERROR(IF(OR(HLOOKUP($A712,'Z-scores'!$C$2:$RO$15,6,FALSE)&gt;3,HLOOKUP($A712,'Z-scores'!$C$2:$RO$15,6,FALSE)&lt;-3),"",'Total-corrected counts'!H712),"")</f>
        <v/>
      </c>
      <c r="I712" s="14" t="str">
        <f>IFERROR(IF(OR(HLOOKUP($A712,'Z-scores'!$C$2:$RO$15,7,FALSE)&gt;3,HLOOKUP($A712,'Z-scores'!$C$2:$RO$15,7,FALSE)&lt;-3),"",'Total-corrected counts'!I712),"")</f>
        <v/>
      </c>
      <c r="J712" s="14" t="str">
        <f>IFERROR(IF(OR(HLOOKUP($A712,'Z-scores'!$C$2:$RO$15,8,FALSE)&gt;3,HLOOKUP($A712,'Z-scores'!$C$2:$RO$15,8,FALSE)&lt;-3),"",'Total-corrected counts'!J712),"")</f>
        <v/>
      </c>
      <c r="K712" s="14" t="str">
        <f>IFERROR(IF(OR(HLOOKUP($A712,'Z-scores'!$C$2:$RO$15,9,FALSE)&gt;3,HLOOKUP($A712,'Z-scores'!$C$2:$RO$15,9,FALSE)&lt;-3),"",'Total-corrected counts'!K712),"")</f>
        <v/>
      </c>
      <c r="L712" s="14" t="str">
        <f>IFERROR(IF(OR(HLOOKUP($A712,'Z-scores'!$C$2:$RO$15,10,FALSE)&gt;3,HLOOKUP($A712,'Z-scores'!$C$2:$RO$15,10,FALSE)&lt;-3),"",'Total-corrected counts'!L712),"")</f>
        <v/>
      </c>
      <c r="M712" s="14" t="str">
        <f>IFERROR(IF(OR(HLOOKUP($A712,'Z-scores'!$C$2:$RO$15,11,FALSE)&gt;3,HLOOKUP($A712,'Z-scores'!$C$2:$RO$15,11,FALSE)&lt;-3),"",'Total-corrected counts'!M712),"")</f>
        <v/>
      </c>
      <c r="N712" s="14" t="str">
        <f>IFERROR(IF(OR(HLOOKUP($A712,'Z-scores'!$C$2:$RO$15,12,FALSE)&gt;3,HLOOKUP($A712,'Z-scores'!$C$2:$RO$15,12,FALSE)&lt;-3),"",'Total-corrected counts'!N712),"")</f>
        <v/>
      </c>
      <c r="O712" s="14" t="str">
        <f>IFERROR(IF(OR(HLOOKUP($A712,'Z-scores'!$C$2:$RO$15,13,FALSE)&gt;3,HLOOKUP($A712,'Z-scores'!$C$2:$RO$15,13,FALSE)&lt;-3),"",'Total-corrected counts'!O712),"")</f>
        <v/>
      </c>
      <c r="P712" s="14" t="str">
        <f>IFERROR(IF(OR(HLOOKUP($A712,'Z-scores'!$C$2:$RO$15,14,FALSE)&gt;3,HLOOKUP($A712,'Z-scores'!$C$2:$RO$15,14,FALSE)&lt;-3),"",'Total-corrected counts'!P712),"")</f>
        <v/>
      </c>
      <c r="Q712">
        <f t="shared" si="44"/>
        <v>1</v>
      </c>
      <c r="R712">
        <f>SUMIFS(Tabel132[Cluster],Tabel132[ID],'Total-corrected counts Z&lt;3'!A712)</f>
        <v>96</v>
      </c>
      <c r="S712" t="str">
        <f t="shared" si="45"/>
        <v/>
      </c>
      <c r="T712" t="str">
        <f t="shared" si="46"/>
        <v/>
      </c>
      <c r="U712" t="str">
        <f t="shared" si="47"/>
        <v/>
      </c>
    </row>
    <row r="713" spans="1:21" x14ac:dyDescent="0.25">
      <c r="A713">
        <v>721</v>
      </c>
      <c r="B713" t="s">
        <v>303</v>
      </c>
      <c r="C713">
        <v>16500</v>
      </c>
      <c r="D713">
        <v>385</v>
      </c>
      <c r="E713" s="14">
        <f>IFERROR(IF(OR(HLOOKUP($A713,'Z-scores'!$C$2:$RO$15,3,FALSE)&gt;3,HLOOKUP($A713,'Z-scores'!$C$2:$RO$15,3,FALSE)&lt;-3),"",'Total-corrected counts'!E713),"")</f>
        <v>18.871564131942911</v>
      </c>
      <c r="F713" s="14">
        <f>IFERROR(IF(OR(HLOOKUP($A713,'Z-scores'!$C$2:$RO$15,4,FALSE)&gt;3,HLOOKUP($A713,'Z-scores'!$C$2:$RO$15,4,FALSE)&lt;-3),"",'Total-corrected counts'!F713),"")</f>
        <v>17.215665977016947</v>
      </c>
      <c r="G713" s="14">
        <f>IFERROR(IF(OR(HLOOKUP($A713,'Z-scores'!$C$2:$RO$15,5,FALSE)&gt;3,HLOOKUP($A713,'Z-scores'!$C$2:$RO$15,5,FALSE)&lt;-3),"",'Total-corrected counts'!G713),"")</f>
        <v>20.71447066491665</v>
      </c>
      <c r="H713" s="14">
        <f>IFERROR(IF(OR(HLOOKUP($A713,'Z-scores'!$C$2:$RO$15,6,FALSE)&gt;3,HLOOKUP($A713,'Z-scores'!$C$2:$RO$15,6,FALSE)&lt;-3),"",'Total-corrected counts'!H713),"")</f>
        <v>16.259269347653088</v>
      </c>
      <c r="I713" s="14">
        <f>IFERROR(IF(OR(HLOOKUP($A713,'Z-scores'!$C$2:$RO$15,7,FALSE)&gt;3,HLOOKUP($A713,'Z-scores'!$C$2:$RO$15,7,FALSE)&lt;-3),"",'Total-corrected counts'!I713),"")</f>
        <v>9.6774630992784445</v>
      </c>
      <c r="J713" s="14">
        <f>IFERROR(IF(OR(HLOOKUP($A713,'Z-scores'!$C$2:$RO$15,8,FALSE)&gt;3,HLOOKUP($A713,'Z-scores'!$C$2:$RO$15,8,FALSE)&lt;-3),"",'Total-corrected counts'!J713),"")</f>
        <v>20.13868974686514</v>
      </c>
      <c r="K713" s="14">
        <f>IFERROR(IF(OR(HLOOKUP($A713,'Z-scores'!$C$2:$RO$15,9,FALSE)&gt;3,HLOOKUP($A713,'Z-scores'!$C$2:$RO$15,9,FALSE)&lt;-3),"",'Total-corrected counts'!K713),"")</f>
        <v>10.311885083222561</v>
      </c>
      <c r="L713" s="14">
        <f>IFERROR(IF(OR(HLOOKUP($A713,'Z-scores'!$C$2:$RO$15,10,FALSE)&gt;3,HLOOKUP($A713,'Z-scores'!$C$2:$RO$15,10,FALSE)&lt;-3),"",'Total-corrected counts'!L713),"")</f>
        <v>11.952151084864305</v>
      </c>
      <c r="M713" s="14">
        <f>IFERROR(IF(OR(HLOOKUP($A713,'Z-scores'!$C$2:$RO$15,11,FALSE)&gt;3,HLOOKUP($A713,'Z-scores'!$C$2:$RO$15,11,FALSE)&lt;-3),"",'Total-corrected counts'!M713),"")</f>
        <v>43.770789080404548</v>
      </c>
      <c r="N713" s="14">
        <f>IFERROR(IF(OR(HLOOKUP($A713,'Z-scores'!$C$2:$RO$15,12,FALSE)&gt;3,HLOOKUP($A713,'Z-scores'!$C$2:$RO$15,12,FALSE)&lt;-3),"",'Total-corrected counts'!N713),"")</f>
        <v>6.5568731910969955</v>
      </c>
      <c r="O713" s="14">
        <f>IFERROR(IF(OR(HLOOKUP($A713,'Z-scores'!$C$2:$RO$15,13,FALSE)&gt;3,HLOOKUP($A713,'Z-scores'!$C$2:$RO$15,13,FALSE)&lt;-3),"",'Total-corrected counts'!O713),"")</f>
        <v>12.530775904518489</v>
      </c>
      <c r="P713" s="14">
        <f>IFERROR(IF(OR(HLOOKUP($A713,'Z-scores'!$C$2:$RO$15,14,FALSE)&gt;3,HLOOKUP($A713,'Z-scores'!$C$2:$RO$15,14,FALSE)&lt;-3),"",'Total-corrected counts'!P713),"")</f>
        <v>8.1297997262116777</v>
      </c>
      <c r="Q713">
        <f t="shared" si="44"/>
        <v>1</v>
      </c>
      <c r="R713">
        <f>SUMIFS(Tabel132[Cluster],Tabel132[ID],'Total-corrected counts Z&lt;3'!A713)</f>
        <v>20</v>
      </c>
      <c r="S713">
        <f t="shared" si="45"/>
        <v>0.9463193932940368</v>
      </c>
      <c r="T713">
        <f t="shared" si="46"/>
        <v>16.169858292985104</v>
      </c>
      <c r="U713">
        <f t="shared" si="47"/>
        <v>16.588077797419203</v>
      </c>
    </row>
    <row r="714" spans="1:21" x14ac:dyDescent="0.25">
      <c r="A714">
        <v>722</v>
      </c>
      <c r="B714" t="s">
        <v>918</v>
      </c>
      <c r="C714">
        <v>114900</v>
      </c>
      <c r="D714">
        <v>1068</v>
      </c>
      <c r="E714" s="14" t="str">
        <f>IFERROR(IF(OR(HLOOKUP($A714,'Z-scores'!$C$2:$RO$15,3,FALSE)&gt;3,HLOOKUP($A714,'Z-scores'!$C$2:$RO$15,3,FALSE)&lt;-3),"",'Total-corrected counts'!E714),"")</f>
        <v/>
      </c>
      <c r="F714" s="14" t="str">
        <f>IFERROR(IF(OR(HLOOKUP($A714,'Z-scores'!$C$2:$RO$15,4,FALSE)&gt;3,HLOOKUP($A714,'Z-scores'!$C$2:$RO$15,4,FALSE)&lt;-3),"",'Total-corrected counts'!F714),"")</f>
        <v/>
      </c>
      <c r="G714" s="14" t="str">
        <f>IFERROR(IF(OR(HLOOKUP($A714,'Z-scores'!$C$2:$RO$15,5,FALSE)&gt;3,HLOOKUP($A714,'Z-scores'!$C$2:$RO$15,5,FALSE)&lt;-3),"",'Total-corrected counts'!G714),"")</f>
        <v/>
      </c>
      <c r="H714" s="14" t="str">
        <f>IFERROR(IF(OR(HLOOKUP($A714,'Z-scores'!$C$2:$RO$15,6,FALSE)&gt;3,HLOOKUP($A714,'Z-scores'!$C$2:$RO$15,6,FALSE)&lt;-3),"",'Total-corrected counts'!H714),"")</f>
        <v/>
      </c>
      <c r="I714" s="14" t="str">
        <f>IFERROR(IF(OR(HLOOKUP($A714,'Z-scores'!$C$2:$RO$15,7,FALSE)&gt;3,HLOOKUP($A714,'Z-scores'!$C$2:$RO$15,7,FALSE)&lt;-3),"",'Total-corrected counts'!I714),"")</f>
        <v/>
      </c>
      <c r="J714" s="14" t="str">
        <f>IFERROR(IF(OR(HLOOKUP($A714,'Z-scores'!$C$2:$RO$15,8,FALSE)&gt;3,HLOOKUP($A714,'Z-scores'!$C$2:$RO$15,8,FALSE)&lt;-3),"",'Total-corrected counts'!J714),"")</f>
        <v/>
      </c>
      <c r="K714" s="14" t="str">
        <f>IFERROR(IF(OR(HLOOKUP($A714,'Z-scores'!$C$2:$RO$15,9,FALSE)&gt;3,HLOOKUP($A714,'Z-scores'!$C$2:$RO$15,9,FALSE)&lt;-3),"",'Total-corrected counts'!K714),"")</f>
        <v/>
      </c>
      <c r="L714" s="14" t="str">
        <f>IFERROR(IF(OR(HLOOKUP($A714,'Z-scores'!$C$2:$RO$15,10,FALSE)&gt;3,HLOOKUP($A714,'Z-scores'!$C$2:$RO$15,10,FALSE)&lt;-3),"",'Total-corrected counts'!L714),"")</f>
        <v/>
      </c>
      <c r="M714" s="14" t="str">
        <f>IFERROR(IF(OR(HLOOKUP($A714,'Z-scores'!$C$2:$RO$15,11,FALSE)&gt;3,HLOOKUP($A714,'Z-scores'!$C$2:$RO$15,11,FALSE)&lt;-3),"",'Total-corrected counts'!M714),"")</f>
        <v/>
      </c>
      <c r="N714" s="14" t="str">
        <f>IFERROR(IF(OR(HLOOKUP($A714,'Z-scores'!$C$2:$RO$15,12,FALSE)&gt;3,HLOOKUP($A714,'Z-scores'!$C$2:$RO$15,12,FALSE)&lt;-3),"",'Total-corrected counts'!N714),"")</f>
        <v/>
      </c>
      <c r="O714" s="14" t="str">
        <f>IFERROR(IF(OR(HLOOKUP($A714,'Z-scores'!$C$2:$RO$15,13,FALSE)&gt;3,HLOOKUP($A714,'Z-scores'!$C$2:$RO$15,13,FALSE)&lt;-3),"",'Total-corrected counts'!O714),"")</f>
        <v/>
      </c>
      <c r="P714" s="14" t="str">
        <f>IFERROR(IF(OR(HLOOKUP($A714,'Z-scores'!$C$2:$RO$15,14,FALSE)&gt;3,HLOOKUP($A714,'Z-scores'!$C$2:$RO$15,14,FALSE)&lt;-3),"",'Total-corrected counts'!P714),"")</f>
        <v/>
      </c>
      <c r="Q714">
        <f t="shared" si="44"/>
        <v>1</v>
      </c>
      <c r="R714">
        <f>SUMIFS(Tabel132[Cluster],Tabel132[ID],'Total-corrected counts Z&lt;3'!A714)</f>
        <v>0</v>
      </c>
      <c r="S714" t="str">
        <f t="shared" si="45"/>
        <v/>
      </c>
      <c r="T714" t="str">
        <f t="shared" si="46"/>
        <v/>
      </c>
      <c r="U714" t="str">
        <f t="shared" si="47"/>
        <v/>
      </c>
    </row>
    <row r="715" spans="1:21" x14ac:dyDescent="0.25">
      <c r="A715">
        <v>723</v>
      </c>
      <c r="B715" t="s">
        <v>919</v>
      </c>
      <c r="C715">
        <v>21400</v>
      </c>
      <c r="D715">
        <v>714</v>
      </c>
      <c r="E715" s="14" t="str">
        <f>IFERROR(IF(OR(HLOOKUP($A715,'Z-scores'!$C$2:$RO$15,3,FALSE)&gt;3,HLOOKUP($A715,'Z-scores'!$C$2:$RO$15,3,FALSE)&lt;-3),"",'Total-corrected counts'!E715),"")</f>
        <v/>
      </c>
      <c r="F715" s="14" t="str">
        <f>IFERROR(IF(OR(HLOOKUP($A715,'Z-scores'!$C$2:$RO$15,4,FALSE)&gt;3,HLOOKUP($A715,'Z-scores'!$C$2:$RO$15,4,FALSE)&lt;-3),"",'Total-corrected counts'!F715),"")</f>
        <v/>
      </c>
      <c r="G715" s="14" t="str">
        <f>IFERROR(IF(OR(HLOOKUP($A715,'Z-scores'!$C$2:$RO$15,5,FALSE)&gt;3,HLOOKUP($A715,'Z-scores'!$C$2:$RO$15,5,FALSE)&lt;-3),"",'Total-corrected counts'!G715),"")</f>
        <v/>
      </c>
      <c r="H715" s="14" t="str">
        <f>IFERROR(IF(OR(HLOOKUP($A715,'Z-scores'!$C$2:$RO$15,6,FALSE)&gt;3,HLOOKUP($A715,'Z-scores'!$C$2:$RO$15,6,FALSE)&lt;-3),"",'Total-corrected counts'!H715),"")</f>
        <v/>
      </c>
      <c r="I715" s="14" t="str">
        <f>IFERROR(IF(OR(HLOOKUP($A715,'Z-scores'!$C$2:$RO$15,7,FALSE)&gt;3,HLOOKUP($A715,'Z-scores'!$C$2:$RO$15,7,FALSE)&lt;-3),"",'Total-corrected counts'!I715),"")</f>
        <v/>
      </c>
      <c r="J715" s="14" t="str">
        <f>IFERROR(IF(OR(HLOOKUP($A715,'Z-scores'!$C$2:$RO$15,8,FALSE)&gt;3,HLOOKUP($A715,'Z-scores'!$C$2:$RO$15,8,FALSE)&lt;-3),"",'Total-corrected counts'!J715),"")</f>
        <v/>
      </c>
      <c r="K715" s="14" t="str">
        <f>IFERROR(IF(OR(HLOOKUP($A715,'Z-scores'!$C$2:$RO$15,9,FALSE)&gt;3,HLOOKUP($A715,'Z-scores'!$C$2:$RO$15,9,FALSE)&lt;-3),"",'Total-corrected counts'!K715),"")</f>
        <v/>
      </c>
      <c r="L715" s="14" t="str">
        <f>IFERROR(IF(OR(HLOOKUP($A715,'Z-scores'!$C$2:$RO$15,10,FALSE)&gt;3,HLOOKUP($A715,'Z-scores'!$C$2:$RO$15,10,FALSE)&lt;-3),"",'Total-corrected counts'!L715),"")</f>
        <v/>
      </c>
      <c r="M715" s="14" t="str">
        <f>IFERROR(IF(OR(HLOOKUP($A715,'Z-scores'!$C$2:$RO$15,11,FALSE)&gt;3,HLOOKUP($A715,'Z-scores'!$C$2:$RO$15,11,FALSE)&lt;-3),"",'Total-corrected counts'!M715),"")</f>
        <v/>
      </c>
      <c r="N715" s="14" t="str">
        <f>IFERROR(IF(OR(HLOOKUP($A715,'Z-scores'!$C$2:$RO$15,12,FALSE)&gt;3,HLOOKUP($A715,'Z-scores'!$C$2:$RO$15,12,FALSE)&lt;-3),"",'Total-corrected counts'!N715),"")</f>
        <v/>
      </c>
      <c r="O715" s="14" t="str">
        <f>IFERROR(IF(OR(HLOOKUP($A715,'Z-scores'!$C$2:$RO$15,13,FALSE)&gt;3,HLOOKUP($A715,'Z-scores'!$C$2:$RO$15,13,FALSE)&lt;-3),"",'Total-corrected counts'!O715),"")</f>
        <v/>
      </c>
      <c r="P715" s="14" t="str">
        <f>IFERROR(IF(OR(HLOOKUP($A715,'Z-scores'!$C$2:$RO$15,14,FALSE)&gt;3,HLOOKUP($A715,'Z-scores'!$C$2:$RO$15,14,FALSE)&lt;-3),"",'Total-corrected counts'!P715),"")</f>
        <v/>
      </c>
      <c r="Q715">
        <f t="shared" si="44"/>
        <v>1</v>
      </c>
      <c r="R715">
        <f>SUMIFS(Tabel132[Cluster],Tabel132[ID],'Total-corrected counts Z&lt;3'!A715)</f>
        <v>0</v>
      </c>
      <c r="S715" t="str">
        <f t="shared" si="45"/>
        <v/>
      </c>
      <c r="T715" t="str">
        <f t="shared" si="46"/>
        <v/>
      </c>
      <c r="U715" t="str">
        <f t="shared" si="47"/>
        <v/>
      </c>
    </row>
    <row r="716" spans="1:21" x14ac:dyDescent="0.25">
      <c r="A716">
        <v>724</v>
      </c>
      <c r="B716" t="s">
        <v>920</v>
      </c>
      <c r="C716">
        <v>74500</v>
      </c>
      <c r="D716">
        <v>88</v>
      </c>
      <c r="E716" s="14" t="str">
        <f>IFERROR(IF(OR(HLOOKUP($A716,'Z-scores'!$C$2:$RO$15,3,FALSE)&gt;3,HLOOKUP($A716,'Z-scores'!$C$2:$RO$15,3,FALSE)&lt;-3),"",'Total-corrected counts'!E716),"")</f>
        <v/>
      </c>
      <c r="F716" s="14" t="str">
        <f>IFERROR(IF(OR(HLOOKUP($A716,'Z-scores'!$C$2:$RO$15,4,FALSE)&gt;3,HLOOKUP($A716,'Z-scores'!$C$2:$RO$15,4,FALSE)&lt;-3),"",'Total-corrected counts'!F716),"")</f>
        <v/>
      </c>
      <c r="G716" s="14" t="str">
        <f>IFERROR(IF(OR(HLOOKUP($A716,'Z-scores'!$C$2:$RO$15,5,FALSE)&gt;3,HLOOKUP($A716,'Z-scores'!$C$2:$RO$15,5,FALSE)&lt;-3),"",'Total-corrected counts'!G716),"")</f>
        <v/>
      </c>
      <c r="H716" s="14" t="str">
        <f>IFERROR(IF(OR(HLOOKUP($A716,'Z-scores'!$C$2:$RO$15,6,FALSE)&gt;3,HLOOKUP($A716,'Z-scores'!$C$2:$RO$15,6,FALSE)&lt;-3),"",'Total-corrected counts'!H716),"")</f>
        <v/>
      </c>
      <c r="I716" s="14" t="str">
        <f>IFERROR(IF(OR(HLOOKUP($A716,'Z-scores'!$C$2:$RO$15,7,FALSE)&gt;3,HLOOKUP($A716,'Z-scores'!$C$2:$RO$15,7,FALSE)&lt;-3),"",'Total-corrected counts'!I716),"")</f>
        <v/>
      </c>
      <c r="J716" s="14" t="str">
        <f>IFERROR(IF(OR(HLOOKUP($A716,'Z-scores'!$C$2:$RO$15,8,FALSE)&gt;3,HLOOKUP($A716,'Z-scores'!$C$2:$RO$15,8,FALSE)&lt;-3),"",'Total-corrected counts'!J716),"")</f>
        <v/>
      </c>
      <c r="K716" s="14" t="str">
        <f>IFERROR(IF(OR(HLOOKUP($A716,'Z-scores'!$C$2:$RO$15,9,FALSE)&gt;3,HLOOKUP($A716,'Z-scores'!$C$2:$RO$15,9,FALSE)&lt;-3),"",'Total-corrected counts'!K716),"")</f>
        <v/>
      </c>
      <c r="L716" s="14" t="str">
        <f>IFERROR(IF(OR(HLOOKUP($A716,'Z-scores'!$C$2:$RO$15,10,FALSE)&gt;3,HLOOKUP($A716,'Z-scores'!$C$2:$RO$15,10,FALSE)&lt;-3),"",'Total-corrected counts'!L716),"")</f>
        <v/>
      </c>
      <c r="M716" s="14" t="str">
        <f>IFERROR(IF(OR(HLOOKUP($A716,'Z-scores'!$C$2:$RO$15,11,FALSE)&gt;3,HLOOKUP($A716,'Z-scores'!$C$2:$RO$15,11,FALSE)&lt;-3),"",'Total-corrected counts'!M716),"")</f>
        <v/>
      </c>
      <c r="N716" s="14" t="str">
        <f>IFERROR(IF(OR(HLOOKUP($A716,'Z-scores'!$C$2:$RO$15,12,FALSE)&gt;3,HLOOKUP($A716,'Z-scores'!$C$2:$RO$15,12,FALSE)&lt;-3),"",'Total-corrected counts'!N716),"")</f>
        <v/>
      </c>
      <c r="O716" s="14" t="str">
        <f>IFERROR(IF(OR(HLOOKUP($A716,'Z-scores'!$C$2:$RO$15,13,FALSE)&gt;3,HLOOKUP($A716,'Z-scores'!$C$2:$RO$15,13,FALSE)&lt;-3),"",'Total-corrected counts'!O716),"")</f>
        <v/>
      </c>
      <c r="P716" s="14" t="str">
        <f>IFERROR(IF(OR(HLOOKUP($A716,'Z-scores'!$C$2:$RO$15,14,FALSE)&gt;3,HLOOKUP($A716,'Z-scores'!$C$2:$RO$15,14,FALSE)&lt;-3),"",'Total-corrected counts'!P716),"")</f>
        <v/>
      </c>
      <c r="Q716">
        <f t="shared" si="44"/>
        <v>1</v>
      </c>
      <c r="R716">
        <f>SUMIFS(Tabel132[Cluster],Tabel132[ID],'Total-corrected counts Z&lt;3'!A716)</f>
        <v>84</v>
      </c>
      <c r="S716" t="str">
        <f t="shared" si="45"/>
        <v/>
      </c>
      <c r="T716" t="str">
        <f t="shared" si="46"/>
        <v/>
      </c>
      <c r="U716" t="str">
        <f t="shared" si="47"/>
        <v/>
      </c>
    </row>
    <row r="717" spans="1:21" x14ac:dyDescent="0.25">
      <c r="A717">
        <v>725</v>
      </c>
      <c r="B717" t="s">
        <v>304</v>
      </c>
      <c r="C717">
        <v>64200</v>
      </c>
      <c r="D717">
        <v>709</v>
      </c>
      <c r="E717" s="14">
        <f>IFERROR(IF(OR(HLOOKUP($A717,'Z-scores'!$C$2:$RO$15,3,FALSE)&gt;3,HLOOKUP($A717,'Z-scores'!$C$2:$RO$15,3,FALSE)&lt;-3),"",'Total-corrected counts'!E717),"")</f>
        <v>1.3595892878308624</v>
      </c>
      <c r="F717" s="14">
        <f>IFERROR(IF(OR(HLOOKUP($A717,'Z-scores'!$C$2:$RO$15,4,FALSE)&gt;3,HLOOKUP($A717,'Z-scores'!$C$2:$RO$15,4,FALSE)&lt;-3),"",'Total-corrected counts'!F717),"")</f>
        <v>0.11160885560464795</v>
      </c>
      <c r="G717" s="14">
        <f>IFERROR(IF(OR(HLOOKUP($A717,'Z-scores'!$C$2:$RO$15,5,FALSE)&gt;3,HLOOKUP($A717,'Z-scores'!$C$2:$RO$15,5,FALSE)&lt;-3),"",'Total-corrected counts'!G717),"")</f>
        <v>0.21428762756810329</v>
      </c>
      <c r="H717" s="14">
        <f>IFERROR(IF(OR(HLOOKUP($A717,'Z-scores'!$C$2:$RO$15,6,FALSE)&gt;3,HLOOKUP($A717,'Z-scores'!$C$2:$RO$15,6,FALSE)&lt;-3),"",'Total-corrected counts'!H717),"")</f>
        <v>3.0672108295431917</v>
      </c>
      <c r="I717" s="14">
        <f>IFERROR(IF(OR(HLOOKUP($A717,'Z-scores'!$C$2:$RO$15,7,FALSE)&gt;3,HLOOKUP($A717,'Z-scores'!$C$2:$RO$15,7,FALSE)&lt;-3),"",'Total-corrected counts'!I717),"")</f>
        <v>1.6642770935064839</v>
      </c>
      <c r="J717" s="14">
        <f>IFERROR(IF(OR(HLOOKUP($A717,'Z-scores'!$C$2:$RO$15,8,FALSE)&gt;3,HLOOKUP($A717,'Z-scores'!$C$2:$RO$15,8,FALSE)&lt;-3),"",'Total-corrected counts'!J717),"")</f>
        <v>0.49966544140010599</v>
      </c>
      <c r="K717" s="14">
        <f>IFERROR(IF(OR(HLOOKUP($A717,'Z-scores'!$C$2:$RO$15,9,FALSE)&gt;3,HLOOKUP($A717,'Z-scores'!$C$2:$RO$15,9,FALSE)&lt;-3),"",'Total-corrected counts'!K717),"")</f>
        <v>0.6921676288738432</v>
      </c>
      <c r="L717" s="14">
        <f>IFERROR(IF(OR(HLOOKUP($A717,'Z-scores'!$C$2:$RO$15,10,FALSE)&gt;3,HLOOKUP($A717,'Z-scores'!$C$2:$RO$15,10,FALSE)&lt;-3),"",'Total-corrected counts'!L717),"")</f>
        <v>0.24186477743401627</v>
      </c>
      <c r="M717" s="14">
        <f>IFERROR(IF(OR(HLOOKUP($A717,'Z-scores'!$C$2:$RO$15,11,FALSE)&gt;3,HLOOKUP($A717,'Z-scores'!$C$2:$RO$15,11,FALSE)&lt;-3),"",'Total-corrected counts'!M717),"")</f>
        <v>0.16355269156620103</v>
      </c>
      <c r="N717" s="14">
        <f>IFERROR(IF(OR(HLOOKUP($A717,'Z-scores'!$C$2:$RO$15,12,FALSE)&gt;3,HLOOKUP($A717,'Z-scores'!$C$2:$RO$15,12,FALSE)&lt;-3),"",'Total-corrected counts'!N717),"")</f>
        <v>2.2453875641386847</v>
      </c>
      <c r="O717" s="14">
        <f>IFERROR(IF(OR(HLOOKUP($A717,'Z-scores'!$C$2:$RO$15,13,FALSE)&gt;3,HLOOKUP($A717,'Z-scores'!$C$2:$RO$15,13,FALSE)&lt;-3),"",'Total-corrected counts'!O717),"")</f>
        <v>1.9321405960559948</v>
      </c>
      <c r="P717" s="14">
        <f>IFERROR(IF(OR(HLOOKUP($A717,'Z-scores'!$C$2:$RO$15,14,FALSE)&gt;3,HLOOKUP($A717,'Z-scores'!$C$2:$RO$15,14,FALSE)&lt;-3),"",'Total-corrected counts'!P717),"")</f>
        <v>1.4218035395616835</v>
      </c>
      <c r="Q717">
        <f t="shared" si="44"/>
        <v>1</v>
      </c>
      <c r="R717">
        <f>SUMIFS(Tabel132[Cluster],Tabel132[ID],'Total-corrected counts Z&lt;3'!A717)</f>
        <v>76</v>
      </c>
      <c r="S717">
        <f t="shared" si="45"/>
        <v>0.8511172453462249</v>
      </c>
      <c r="T717">
        <f t="shared" si="46"/>
        <v>1.0869723949038912</v>
      </c>
      <c r="U717">
        <f t="shared" si="47"/>
        <v>1.200949833751316</v>
      </c>
    </row>
    <row r="718" spans="1:21" x14ac:dyDescent="0.25">
      <c r="A718">
        <v>726</v>
      </c>
      <c r="B718" t="s">
        <v>305</v>
      </c>
      <c r="C718">
        <v>39300</v>
      </c>
      <c r="D718">
        <v>1080</v>
      </c>
      <c r="E718" s="14" t="str">
        <f>IFERROR(IF(OR(HLOOKUP($A718,'Z-scores'!$C$2:$RO$15,3,FALSE)&gt;3,HLOOKUP($A718,'Z-scores'!$C$2:$RO$15,3,FALSE)&lt;-3),"",'Total-corrected counts'!E718),"")</f>
        <v/>
      </c>
      <c r="F718" s="14" t="str">
        <f>IFERROR(IF(OR(HLOOKUP($A718,'Z-scores'!$C$2:$RO$15,4,FALSE)&gt;3,HLOOKUP($A718,'Z-scores'!$C$2:$RO$15,4,FALSE)&lt;-3),"",'Total-corrected counts'!F718),"")</f>
        <v/>
      </c>
      <c r="G718" s="14" t="str">
        <f>IFERROR(IF(OR(HLOOKUP($A718,'Z-scores'!$C$2:$RO$15,5,FALSE)&gt;3,HLOOKUP($A718,'Z-scores'!$C$2:$RO$15,5,FALSE)&lt;-3),"",'Total-corrected counts'!G718),"")</f>
        <v/>
      </c>
      <c r="H718" s="14" t="str">
        <f>IFERROR(IF(OR(HLOOKUP($A718,'Z-scores'!$C$2:$RO$15,6,FALSE)&gt;3,HLOOKUP($A718,'Z-scores'!$C$2:$RO$15,6,FALSE)&lt;-3),"",'Total-corrected counts'!H718),"")</f>
        <v/>
      </c>
      <c r="I718" s="14" t="str">
        <f>IFERROR(IF(OR(HLOOKUP($A718,'Z-scores'!$C$2:$RO$15,7,FALSE)&gt;3,HLOOKUP($A718,'Z-scores'!$C$2:$RO$15,7,FALSE)&lt;-3),"",'Total-corrected counts'!I718),"")</f>
        <v/>
      </c>
      <c r="J718" s="14" t="str">
        <f>IFERROR(IF(OR(HLOOKUP($A718,'Z-scores'!$C$2:$RO$15,8,FALSE)&gt;3,HLOOKUP($A718,'Z-scores'!$C$2:$RO$15,8,FALSE)&lt;-3),"",'Total-corrected counts'!J718),"")</f>
        <v/>
      </c>
      <c r="K718" s="14" t="str">
        <f>IFERROR(IF(OR(HLOOKUP($A718,'Z-scores'!$C$2:$RO$15,9,FALSE)&gt;3,HLOOKUP($A718,'Z-scores'!$C$2:$RO$15,9,FALSE)&lt;-3),"",'Total-corrected counts'!K718),"")</f>
        <v/>
      </c>
      <c r="L718" s="14" t="str">
        <f>IFERROR(IF(OR(HLOOKUP($A718,'Z-scores'!$C$2:$RO$15,10,FALSE)&gt;3,HLOOKUP($A718,'Z-scores'!$C$2:$RO$15,10,FALSE)&lt;-3),"",'Total-corrected counts'!L718),"")</f>
        <v/>
      </c>
      <c r="M718" s="14" t="str">
        <f>IFERROR(IF(OR(HLOOKUP($A718,'Z-scores'!$C$2:$RO$15,11,FALSE)&gt;3,HLOOKUP($A718,'Z-scores'!$C$2:$RO$15,11,FALSE)&lt;-3),"",'Total-corrected counts'!M718),"")</f>
        <v/>
      </c>
      <c r="N718" s="14" t="str">
        <f>IFERROR(IF(OR(HLOOKUP($A718,'Z-scores'!$C$2:$RO$15,12,FALSE)&gt;3,HLOOKUP($A718,'Z-scores'!$C$2:$RO$15,12,FALSE)&lt;-3),"",'Total-corrected counts'!N718),"")</f>
        <v/>
      </c>
      <c r="O718" s="14" t="str">
        <f>IFERROR(IF(OR(HLOOKUP($A718,'Z-scores'!$C$2:$RO$15,13,FALSE)&gt;3,HLOOKUP($A718,'Z-scores'!$C$2:$RO$15,13,FALSE)&lt;-3),"",'Total-corrected counts'!O718),"")</f>
        <v/>
      </c>
      <c r="P718" s="14" t="str">
        <f>IFERROR(IF(OR(HLOOKUP($A718,'Z-scores'!$C$2:$RO$15,14,FALSE)&gt;3,HLOOKUP($A718,'Z-scores'!$C$2:$RO$15,14,FALSE)&lt;-3),"",'Total-corrected counts'!P718),"")</f>
        <v/>
      </c>
      <c r="Q718">
        <f t="shared" si="44"/>
        <v>1</v>
      </c>
      <c r="R718">
        <f>SUMIFS(Tabel132[Cluster],Tabel132[ID],'Total-corrected counts Z&lt;3'!A718)</f>
        <v>52</v>
      </c>
      <c r="S718" t="str">
        <f t="shared" si="45"/>
        <v/>
      </c>
      <c r="T718" t="str">
        <f t="shared" si="46"/>
        <v/>
      </c>
      <c r="U718" t="str">
        <f t="shared" si="47"/>
        <v/>
      </c>
    </row>
    <row r="719" spans="1:21" x14ac:dyDescent="0.25">
      <c r="A719">
        <v>727</v>
      </c>
      <c r="B719" t="s">
        <v>921</v>
      </c>
      <c r="C719">
        <v>43400</v>
      </c>
      <c r="D719">
        <v>926</v>
      </c>
      <c r="E719" s="14" t="str">
        <f>IFERROR(IF(OR(HLOOKUP($A719,'Z-scores'!$C$2:$RO$15,3,FALSE)&gt;3,HLOOKUP($A719,'Z-scores'!$C$2:$RO$15,3,FALSE)&lt;-3),"",'Total-corrected counts'!E719),"")</f>
        <v/>
      </c>
      <c r="F719" s="14" t="str">
        <f>IFERROR(IF(OR(HLOOKUP($A719,'Z-scores'!$C$2:$RO$15,4,FALSE)&gt;3,HLOOKUP($A719,'Z-scores'!$C$2:$RO$15,4,FALSE)&lt;-3),"",'Total-corrected counts'!F719),"")</f>
        <v/>
      </c>
      <c r="G719" s="14" t="str">
        <f>IFERROR(IF(OR(HLOOKUP($A719,'Z-scores'!$C$2:$RO$15,5,FALSE)&gt;3,HLOOKUP($A719,'Z-scores'!$C$2:$RO$15,5,FALSE)&lt;-3),"",'Total-corrected counts'!G719),"")</f>
        <v/>
      </c>
      <c r="H719" s="14" t="str">
        <f>IFERROR(IF(OR(HLOOKUP($A719,'Z-scores'!$C$2:$RO$15,6,FALSE)&gt;3,HLOOKUP($A719,'Z-scores'!$C$2:$RO$15,6,FALSE)&lt;-3),"",'Total-corrected counts'!H719),"")</f>
        <v/>
      </c>
      <c r="I719" s="14" t="str">
        <f>IFERROR(IF(OR(HLOOKUP($A719,'Z-scores'!$C$2:$RO$15,7,FALSE)&gt;3,HLOOKUP($A719,'Z-scores'!$C$2:$RO$15,7,FALSE)&lt;-3),"",'Total-corrected counts'!I719),"")</f>
        <v/>
      </c>
      <c r="J719" s="14" t="str">
        <f>IFERROR(IF(OR(HLOOKUP($A719,'Z-scores'!$C$2:$RO$15,8,FALSE)&gt;3,HLOOKUP($A719,'Z-scores'!$C$2:$RO$15,8,FALSE)&lt;-3),"",'Total-corrected counts'!J719),"")</f>
        <v/>
      </c>
      <c r="K719" s="14" t="str">
        <f>IFERROR(IF(OR(HLOOKUP($A719,'Z-scores'!$C$2:$RO$15,9,FALSE)&gt;3,HLOOKUP($A719,'Z-scores'!$C$2:$RO$15,9,FALSE)&lt;-3),"",'Total-corrected counts'!K719),"")</f>
        <v/>
      </c>
      <c r="L719" s="14" t="str">
        <f>IFERROR(IF(OR(HLOOKUP($A719,'Z-scores'!$C$2:$RO$15,10,FALSE)&gt;3,HLOOKUP($A719,'Z-scores'!$C$2:$RO$15,10,FALSE)&lt;-3),"",'Total-corrected counts'!L719),"")</f>
        <v/>
      </c>
      <c r="M719" s="14" t="str">
        <f>IFERROR(IF(OR(HLOOKUP($A719,'Z-scores'!$C$2:$RO$15,11,FALSE)&gt;3,HLOOKUP($A719,'Z-scores'!$C$2:$RO$15,11,FALSE)&lt;-3),"",'Total-corrected counts'!M719),"")</f>
        <v/>
      </c>
      <c r="N719" s="14" t="str">
        <f>IFERROR(IF(OR(HLOOKUP($A719,'Z-scores'!$C$2:$RO$15,12,FALSE)&gt;3,HLOOKUP($A719,'Z-scores'!$C$2:$RO$15,12,FALSE)&lt;-3),"",'Total-corrected counts'!N719),"")</f>
        <v/>
      </c>
      <c r="O719" s="14" t="str">
        <f>IFERROR(IF(OR(HLOOKUP($A719,'Z-scores'!$C$2:$RO$15,13,FALSE)&gt;3,HLOOKUP($A719,'Z-scores'!$C$2:$RO$15,13,FALSE)&lt;-3),"",'Total-corrected counts'!O719),"")</f>
        <v/>
      </c>
      <c r="P719" s="14" t="str">
        <f>IFERROR(IF(OR(HLOOKUP($A719,'Z-scores'!$C$2:$RO$15,14,FALSE)&gt;3,HLOOKUP($A719,'Z-scores'!$C$2:$RO$15,14,FALSE)&lt;-3),"",'Total-corrected counts'!P719),"")</f>
        <v/>
      </c>
      <c r="Q719">
        <f t="shared" si="44"/>
        <v>1</v>
      </c>
      <c r="R719">
        <f>SUMIFS(Tabel132[Cluster],Tabel132[ID],'Total-corrected counts Z&lt;3'!A719)</f>
        <v>55</v>
      </c>
      <c r="S719" t="str">
        <f t="shared" si="45"/>
        <v/>
      </c>
      <c r="T719" t="str">
        <f t="shared" si="46"/>
        <v/>
      </c>
      <c r="U719" t="str">
        <f t="shared" si="47"/>
        <v/>
      </c>
    </row>
    <row r="720" spans="1:21" x14ac:dyDescent="0.25">
      <c r="A720">
        <v>728</v>
      </c>
      <c r="B720" t="s">
        <v>306</v>
      </c>
      <c r="C720">
        <v>105900</v>
      </c>
      <c r="D720">
        <v>960</v>
      </c>
      <c r="E720" s="14">
        <f>IFERROR(IF(OR(HLOOKUP($A720,'Z-scores'!$C$2:$RO$15,3,FALSE)&gt;3,HLOOKUP($A720,'Z-scores'!$C$2:$RO$15,3,FALSE)&lt;-3),"",'Total-corrected counts'!E720),"")</f>
        <v>3.4861263790534933E-2</v>
      </c>
      <c r="F720" s="14">
        <f>IFERROR(IF(OR(HLOOKUP($A720,'Z-scores'!$C$2:$RO$15,4,FALSE)&gt;3,HLOOKUP($A720,'Z-scores'!$C$2:$RO$15,4,FALSE)&lt;-3),"",'Total-corrected counts'!F720),"")</f>
        <v>0</v>
      </c>
      <c r="G720" s="14">
        <f>IFERROR(IF(OR(HLOOKUP($A720,'Z-scores'!$C$2:$RO$15,5,FALSE)&gt;3,HLOOKUP($A720,'Z-scores'!$C$2:$RO$15,5,FALSE)&lt;-3),"",'Total-corrected counts'!G720),"")</f>
        <v>0.37500334824418075</v>
      </c>
      <c r="H720" s="14">
        <f>IFERROR(IF(OR(HLOOKUP($A720,'Z-scores'!$C$2:$RO$15,6,FALSE)&gt;3,HLOOKUP($A720,'Z-scores'!$C$2:$RO$15,6,FALSE)&lt;-3),"",'Total-corrected counts'!H720),"")</f>
        <v>0.49594204955300364</v>
      </c>
      <c r="I720" s="14">
        <f>IFERROR(IF(OR(HLOOKUP($A720,'Z-scores'!$C$2:$RO$15,7,FALSE)&gt;3,HLOOKUP($A720,'Z-scores'!$C$2:$RO$15,7,FALSE)&lt;-3),"",'Total-corrected counts'!I720),"")</f>
        <v>0</v>
      </c>
      <c r="J720" s="14">
        <f>IFERROR(IF(OR(HLOOKUP($A720,'Z-scores'!$C$2:$RO$15,8,FALSE)&gt;3,HLOOKUP($A720,'Z-scores'!$C$2:$RO$15,8,FALSE)&lt;-3),"",'Total-corrected counts'!J720),"")</f>
        <v>0.32586876613050392</v>
      </c>
      <c r="K720" s="14">
        <f>IFERROR(IF(OR(HLOOKUP($A720,'Z-scores'!$C$2:$RO$15,9,FALSE)&gt;3,HLOOKUP($A720,'Z-scores'!$C$2:$RO$15,9,FALSE)&lt;-3),"",'Total-corrected counts'!K720),"")</f>
        <v>4.1530057732430592</v>
      </c>
      <c r="L720" s="14">
        <f>IFERROR(IF(OR(HLOOKUP($A720,'Z-scores'!$C$2:$RO$15,10,FALSE)&gt;3,HLOOKUP($A720,'Z-scores'!$C$2:$RO$15,10,FALSE)&lt;-3),"",'Total-corrected counts'!L720),"")</f>
        <v>0</v>
      </c>
      <c r="M720" s="14">
        <f>IFERROR(IF(OR(HLOOKUP($A720,'Z-scores'!$C$2:$RO$15,11,FALSE)&gt;3,HLOOKUP($A720,'Z-scores'!$C$2:$RO$15,11,FALSE)&lt;-3),"",'Total-corrected counts'!M720),"")</f>
        <v>1.5741946563246849</v>
      </c>
      <c r="N720" s="14">
        <f>IFERROR(IF(OR(HLOOKUP($A720,'Z-scores'!$C$2:$RO$15,12,FALSE)&gt;3,HLOOKUP($A720,'Z-scores'!$C$2:$RO$15,12,FALSE)&lt;-3),"",'Total-corrected counts'!N720),"")</f>
        <v>0.26466545432813393</v>
      </c>
      <c r="O720" s="14">
        <f>IFERROR(IF(OR(HLOOKUP($A720,'Z-scores'!$C$2:$RO$15,13,FALSE)&gt;3,HLOOKUP($A720,'Z-scores'!$C$2:$RO$15,13,FALSE)&lt;-3),"",'Total-corrected counts'!O720),"")</f>
        <v>0.91917368161887125</v>
      </c>
      <c r="P720" s="14">
        <f>IFERROR(IF(OR(HLOOKUP($A720,'Z-scores'!$C$2:$RO$15,14,FALSE)&gt;3,HLOOKUP($A720,'Z-scores'!$C$2:$RO$15,14,FALSE)&lt;-3),"",'Total-corrected counts'!P720),"")</f>
        <v>0.33722263438321981</v>
      </c>
      <c r="Q720">
        <f t="shared" si="44"/>
        <v>1</v>
      </c>
      <c r="R720">
        <f>SUMIFS(Tabel132[Cluster],Tabel132[ID],'Total-corrected counts Z&lt;3'!A720)</f>
        <v>0</v>
      </c>
      <c r="S720">
        <f t="shared" si="45"/>
        <v>0.83931679893834366</v>
      </c>
      <c r="T720">
        <f t="shared" si="46"/>
        <v>0.76924017156589752</v>
      </c>
      <c r="U720">
        <f t="shared" si="47"/>
        <v>0.61905128533098197</v>
      </c>
    </row>
    <row r="721" spans="1:21" x14ac:dyDescent="0.25">
      <c r="A721">
        <v>729</v>
      </c>
      <c r="B721" t="s">
        <v>307</v>
      </c>
      <c r="C721">
        <v>28500</v>
      </c>
      <c r="D721">
        <v>541</v>
      </c>
      <c r="E721" s="14">
        <f>IFERROR(IF(OR(HLOOKUP($A721,'Z-scores'!$C$2:$RO$15,3,FALSE)&gt;3,HLOOKUP($A721,'Z-scores'!$C$2:$RO$15,3,FALSE)&lt;-3),"",'Total-corrected counts'!E721),"")</f>
        <v>3.881220702012889</v>
      </c>
      <c r="F721" s="14">
        <f>IFERROR(IF(OR(HLOOKUP($A721,'Z-scores'!$C$2:$RO$15,4,FALSE)&gt;3,HLOOKUP($A721,'Z-scores'!$C$2:$RO$15,4,FALSE)&lt;-3),"",'Total-corrected counts'!F721),"")</f>
        <v>5.7199538497382081</v>
      </c>
      <c r="G721" s="14">
        <f>IFERROR(IF(OR(HLOOKUP($A721,'Z-scores'!$C$2:$RO$15,5,FALSE)&gt;3,HLOOKUP($A721,'Z-scores'!$C$2:$RO$15,5,FALSE)&lt;-3),"",'Total-corrected counts'!G721),"")</f>
        <v>5.4464772006892916</v>
      </c>
      <c r="H721" s="14">
        <f>IFERROR(IF(OR(HLOOKUP($A721,'Z-scores'!$C$2:$RO$15,6,FALSE)&gt;3,HLOOKUP($A721,'Z-scores'!$C$2:$RO$15,6,FALSE)&lt;-3),"",'Total-corrected counts'!H721),"")</f>
        <v>10.956504356278666</v>
      </c>
      <c r="I721" s="14">
        <f>IFERROR(IF(OR(HLOOKUP($A721,'Z-scores'!$C$2:$RO$15,7,FALSE)&gt;3,HLOOKUP($A721,'Z-scores'!$C$2:$RO$15,7,FALSE)&lt;-3),"",'Total-corrected counts'!I721),"")</f>
        <v>13.240248877229361</v>
      </c>
      <c r="J721" s="14">
        <f>IFERROR(IF(OR(HLOOKUP($A721,'Z-scores'!$C$2:$RO$15,8,FALSE)&gt;3,HLOOKUP($A721,'Z-scores'!$C$2:$RO$15,8,FALSE)&lt;-3),"",'Total-corrected counts'!J721),"")</f>
        <v>7.4732570365928899</v>
      </c>
      <c r="K721" s="14">
        <f>IFERROR(IF(OR(HLOOKUP($A721,'Z-scores'!$C$2:$RO$15,9,FALSE)&gt;3,HLOOKUP($A721,'Z-scores'!$C$2:$RO$15,9,FALSE)&lt;-3),"",'Total-corrected counts'!K721),"")</f>
        <v>8.984053305382945</v>
      </c>
      <c r="L721" s="14">
        <f>IFERROR(IF(OR(HLOOKUP($A721,'Z-scores'!$C$2:$RO$15,10,FALSE)&gt;3,HLOOKUP($A721,'Z-scores'!$C$2:$RO$15,10,FALSE)&lt;-3),"",'Total-corrected counts'!L721),"")</f>
        <v>9.3117939312096265</v>
      </c>
      <c r="M721" s="14">
        <f>IFERROR(IF(OR(HLOOKUP($A721,'Z-scores'!$C$2:$RO$15,11,FALSE)&gt;3,HLOOKUP($A721,'Z-scores'!$C$2:$RO$15,11,FALSE)&lt;-3),"",'Total-corrected counts'!M721),"")</f>
        <v>6.4194431439733899</v>
      </c>
      <c r="N721" s="14">
        <f>IFERROR(IF(OR(HLOOKUP($A721,'Z-scores'!$C$2:$RO$15,12,FALSE)&gt;3,HLOOKUP($A721,'Z-scores'!$C$2:$RO$15,12,FALSE)&lt;-3),"",'Total-corrected counts'!N721),"")</f>
        <v>15.23960761211997</v>
      </c>
      <c r="O721" s="14">
        <f>IFERROR(IF(OR(HLOOKUP($A721,'Z-scores'!$C$2:$RO$15,13,FALSE)&gt;3,HLOOKUP($A721,'Z-scores'!$C$2:$RO$15,13,FALSE)&lt;-3),"",'Total-corrected counts'!O721),"")</f>
        <v>3.0576593898750208</v>
      </c>
      <c r="P721" s="14">
        <f>IFERROR(IF(OR(HLOOKUP($A721,'Z-scores'!$C$2:$RO$15,14,FALSE)&gt;3,HLOOKUP($A721,'Z-scores'!$C$2:$RO$15,14,FALSE)&lt;-3),"",'Total-corrected counts'!P721),"")</f>
        <v>12.832688357069554</v>
      </c>
      <c r="Q721">
        <f t="shared" si="44"/>
        <v>1</v>
      </c>
      <c r="R721">
        <f>SUMIFS(Tabel132[Cluster],Tabel132[ID],'Total-corrected counts Z&lt;3'!A721)</f>
        <v>36</v>
      </c>
      <c r="S721">
        <f t="shared" si="45"/>
        <v>0.56058396629711671</v>
      </c>
      <c r="T721">
        <f t="shared" si="46"/>
        <v>7.9573879039891784</v>
      </c>
      <c r="U721">
        <f t="shared" si="47"/>
        <v>9.3722384868495112</v>
      </c>
    </row>
    <row r="722" spans="1:21" x14ac:dyDescent="0.25">
      <c r="A722">
        <v>730</v>
      </c>
      <c r="B722" t="s">
        <v>922</v>
      </c>
      <c r="C722">
        <v>115400</v>
      </c>
      <c r="D722">
        <v>1083</v>
      </c>
      <c r="E722" s="14" t="str">
        <f>IFERROR(IF(OR(HLOOKUP($A722,'Z-scores'!$C$2:$RO$15,3,FALSE)&gt;3,HLOOKUP($A722,'Z-scores'!$C$2:$RO$15,3,FALSE)&lt;-3),"",'Total-corrected counts'!E722),"")</f>
        <v/>
      </c>
      <c r="F722" s="14" t="str">
        <f>IFERROR(IF(OR(HLOOKUP($A722,'Z-scores'!$C$2:$RO$15,4,FALSE)&gt;3,HLOOKUP($A722,'Z-scores'!$C$2:$RO$15,4,FALSE)&lt;-3),"",'Total-corrected counts'!F722),"")</f>
        <v/>
      </c>
      <c r="G722" s="14" t="str">
        <f>IFERROR(IF(OR(HLOOKUP($A722,'Z-scores'!$C$2:$RO$15,5,FALSE)&gt;3,HLOOKUP($A722,'Z-scores'!$C$2:$RO$15,5,FALSE)&lt;-3),"",'Total-corrected counts'!G722),"")</f>
        <v/>
      </c>
      <c r="H722" s="14" t="str">
        <f>IFERROR(IF(OR(HLOOKUP($A722,'Z-scores'!$C$2:$RO$15,6,FALSE)&gt;3,HLOOKUP($A722,'Z-scores'!$C$2:$RO$15,6,FALSE)&lt;-3),"",'Total-corrected counts'!H722),"")</f>
        <v/>
      </c>
      <c r="I722" s="14" t="str">
        <f>IFERROR(IF(OR(HLOOKUP($A722,'Z-scores'!$C$2:$RO$15,7,FALSE)&gt;3,HLOOKUP($A722,'Z-scores'!$C$2:$RO$15,7,FALSE)&lt;-3),"",'Total-corrected counts'!I722),"")</f>
        <v/>
      </c>
      <c r="J722" s="14" t="str">
        <f>IFERROR(IF(OR(HLOOKUP($A722,'Z-scores'!$C$2:$RO$15,8,FALSE)&gt;3,HLOOKUP($A722,'Z-scores'!$C$2:$RO$15,8,FALSE)&lt;-3),"",'Total-corrected counts'!J722),"")</f>
        <v/>
      </c>
      <c r="K722" s="14" t="str">
        <f>IFERROR(IF(OR(HLOOKUP($A722,'Z-scores'!$C$2:$RO$15,9,FALSE)&gt;3,HLOOKUP($A722,'Z-scores'!$C$2:$RO$15,9,FALSE)&lt;-3),"",'Total-corrected counts'!K722),"")</f>
        <v/>
      </c>
      <c r="L722" s="14" t="str">
        <f>IFERROR(IF(OR(HLOOKUP($A722,'Z-scores'!$C$2:$RO$15,10,FALSE)&gt;3,HLOOKUP($A722,'Z-scores'!$C$2:$RO$15,10,FALSE)&lt;-3),"",'Total-corrected counts'!L722),"")</f>
        <v/>
      </c>
      <c r="M722" s="14" t="str">
        <f>IFERROR(IF(OR(HLOOKUP($A722,'Z-scores'!$C$2:$RO$15,11,FALSE)&gt;3,HLOOKUP($A722,'Z-scores'!$C$2:$RO$15,11,FALSE)&lt;-3),"",'Total-corrected counts'!M722),"")</f>
        <v/>
      </c>
      <c r="N722" s="14" t="str">
        <f>IFERROR(IF(OR(HLOOKUP($A722,'Z-scores'!$C$2:$RO$15,12,FALSE)&gt;3,HLOOKUP($A722,'Z-scores'!$C$2:$RO$15,12,FALSE)&lt;-3),"",'Total-corrected counts'!N722),"")</f>
        <v/>
      </c>
      <c r="O722" s="14" t="str">
        <f>IFERROR(IF(OR(HLOOKUP($A722,'Z-scores'!$C$2:$RO$15,13,FALSE)&gt;3,HLOOKUP($A722,'Z-scores'!$C$2:$RO$15,13,FALSE)&lt;-3),"",'Total-corrected counts'!O722),"")</f>
        <v/>
      </c>
      <c r="P722" s="14" t="str">
        <f>IFERROR(IF(OR(HLOOKUP($A722,'Z-scores'!$C$2:$RO$15,14,FALSE)&gt;3,HLOOKUP($A722,'Z-scores'!$C$2:$RO$15,14,FALSE)&lt;-3),"",'Total-corrected counts'!P722),"")</f>
        <v/>
      </c>
      <c r="Q722">
        <f t="shared" si="44"/>
        <v>1</v>
      </c>
      <c r="R722">
        <f>SUMIFS(Tabel132[Cluster],Tabel132[ID],'Total-corrected counts Z&lt;3'!A722)</f>
        <v>0</v>
      </c>
      <c r="S722" t="str">
        <f t="shared" si="45"/>
        <v/>
      </c>
      <c r="T722" t="str">
        <f t="shared" si="46"/>
        <v/>
      </c>
      <c r="U722" t="str">
        <f t="shared" si="47"/>
        <v/>
      </c>
    </row>
    <row r="723" spans="1:21" x14ac:dyDescent="0.25">
      <c r="A723">
        <v>731</v>
      </c>
      <c r="B723" t="s">
        <v>923</v>
      </c>
      <c r="C723">
        <v>22000</v>
      </c>
      <c r="D723">
        <v>714</v>
      </c>
      <c r="E723" s="14" t="str">
        <f>IFERROR(IF(OR(HLOOKUP($A723,'Z-scores'!$C$2:$RO$15,3,FALSE)&gt;3,HLOOKUP($A723,'Z-scores'!$C$2:$RO$15,3,FALSE)&lt;-3),"",'Total-corrected counts'!E723),"")</f>
        <v/>
      </c>
      <c r="F723" s="14" t="str">
        <f>IFERROR(IF(OR(HLOOKUP($A723,'Z-scores'!$C$2:$RO$15,4,FALSE)&gt;3,HLOOKUP($A723,'Z-scores'!$C$2:$RO$15,4,FALSE)&lt;-3),"",'Total-corrected counts'!F723),"")</f>
        <v/>
      </c>
      <c r="G723" s="14" t="str">
        <f>IFERROR(IF(OR(HLOOKUP($A723,'Z-scores'!$C$2:$RO$15,5,FALSE)&gt;3,HLOOKUP($A723,'Z-scores'!$C$2:$RO$15,5,FALSE)&lt;-3),"",'Total-corrected counts'!G723),"")</f>
        <v/>
      </c>
      <c r="H723" s="14" t="str">
        <f>IFERROR(IF(OR(HLOOKUP($A723,'Z-scores'!$C$2:$RO$15,6,FALSE)&gt;3,HLOOKUP($A723,'Z-scores'!$C$2:$RO$15,6,FALSE)&lt;-3),"",'Total-corrected counts'!H723),"")</f>
        <v/>
      </c>
      <c r="I723" s="14" t="str">
        <f>IFERROR(IF(OR(HLOOKUP($A723,'Z-scores'!$C$2:$RO$15,7,FALSE)&gt;3,HLOOKUP($A723,'Z-scores'!$C$2:$RO$15,7,FALSE)&lt;-3),"",'Total-corrected counts'!I723),"")</f>
        <v/>
      </c>
      <c r="J723" s="14" t="str">
        <f>IFERROR(IF(OR(HLOOKUP($A723,'Z-scores'!$C$2:$RO$15,8,FALSE)&gt;3,HLOOKUP($A723,'Z-scores'!$C$2:$RO$15,8,FALSE)&lt;-3),"",'Total-corrected counts'!J723),"")</f>
        <v/>
      </c>
      <c r="K723" s="14" t="str">
        <f>IFERROR(IF(OR(HLOOKUP($A723,'Z-scores'!$C$2:$RO$15,9,FALSE)&gt;3,HLOOKUP($A723,'Z-scores'!$C$2:$RO$15,9,FALSE)&lt;-3),"",'Total-corrected counts'!K723),"")</f>
        <v/>
      </c>
      <c r="L723" s="14" t="str">
        <f>IFERROR(IF(OR(HLOOKUP($A723,'Z-scores'!$C$2:$RO$15,10,FALSE)&gt;3,HLOOKUP($A723,'Z-scores'!$C$2:$RO$15,10,FALSE)&lt;-3),"",'Total-corrected counts'!L723),"")</f>
        <v/>
      </c>
      <c r="M723" s="14" t="str">
        <f>IFERROR(IF(OR(HLOOKUP($A723,'Z-scores'!$C$2:$RO$15,11,FALSE)&gt;3,HLOOKUP($A723,'Z-scores'!$C$2:$RO$15,11,FALSE)&lt;-3),"",'Total-corrected counts'!M723),"")</f>
        <v/>
      </c>
      <c r="N723" s="14" t="str">
        <f>IFERROR(IF(OR(HLOOKUP($A723,'Z-scores'!$C$2:$RO$15,12,FALSE)&gt;3,HLOOKUP($A723,'Z-scores'!$C$2:$RO$15,12,FALSE)&lt;-3),"",'Total-corrected counts'!N723),"")</f>
        <v/>
      </c>
      <c r="O723" s="14" t="str">
        <f>IFERROR(IF(OR(HLOOKUP($A723,'Z-scores'!$C$2:$RO$15,13,FALSE)&gt;3,HLOOKUP($A723,'Z-scores'!$C$2:$RO$15,13,FALSE)&lt;-3),"",'Total-corrected counts'!O723),"")</f>
        <v/>
      </c>
      <c r="P723" s="14" t="str">
        <f>IFERROR(IF(OR(HLOOKUP($A723,'Z-scores'!$C$2:$RO$15,14,FALSE)&gt;3,HLOOKUP($A723,'Z-scores'!$C$2:$RO$15,14,FALSE)&lt;-3),"",'Total-corrected counts'!P723),"")</f>
        <v/>
      </c>
      <c r="Q723">
        <f t="shared" si="44"/>
        <v>1</v>
      </c>
      <c r="R723">
        <f>SUMIFS(Tabel132[Cluster],Tabel132[ID],'Total-corrected counts Z&lt;3'!A723)</f>
        <v>28</v>
      </c>
      <c r="S723" t="str">
        <f t="shared" si="45"/>
        <v/>
      </c>
      <c r="T723" t="str">
        <f t="shared" si="46"/>
        <v/>
      </c>
      <c r="U723" t="str">
        <f t="shared" si="47"/>
        <v/>
      </c>
    </row>
    <row r="724" spans="1:21" x14ac:dyDescent="0.25">
      <c r="A724">
        <v>732</v>
      </c>
      <c r="B724" t="s">
        <v>924</v>
      </c>
      <c r="C724">
        <v>74900</v>
      </c>
      <c r="D724">
        <v>491</v>
      </c>
      <c r="E724" s="14" t="str">
        <f>IFERROR(IF(OR(HLOOKUP($A724,'Z-scores'!$C$2:$RO$15,3,FALSE)&gt;3,HLOOKUP($A724,'Z-scores'!$C$2:$RO$15,3,FALSE)&lt;-3),"",'Total-corrected counts'!E724),"")</f>
        <v/>
      </c>
      <c r="F724" s="14" t="str">
        <f>IFERROR(IF(OR(HLOOKUP($A724,'Z-scores'!$C$2:$RO$15,4,FALSE)&gt;3,HLOOKUP($A724,'Z-scores'!$C$2:$RO$15,4,FALSE)&lt;-3),"",'Total-corrected counts'!F724),"")</f>
        <v/>
      </c>
      <c r="G724" s="14" t="str">
        <f>IFERROR(IF(OR(HLOOKUP($A724,'Z-scores'!$C$2:$RO$15,5,FALSE)&gt;3,HLOOKUP($A724,'Z-scores'!$C$2:$RO$15,5,FALSE)&lt;-3),"",'Total-corrected counts'!G724),"")</f>
        <v/>
      </c>
      <c r="H724" s="14" t="str">
        <f>IFERROR(IF(OR(HLOOKUP($A724,'Z-scores'!$C$2:$RO$15,6,FALSE)&gt;3,HLOOKUP($A724,'Z-scores'!$C$2:$RO$15,6,FALSE)&lt;-3),"",'Total-corrected counts'!H724),"")</f>
        <v/>
      </c>
      <c r="I724" s="14" t="str">
        <f>IFERROR(IF(OR(HLOOKUP($A724,'Z-scores'!$C$2:$RO$15,7,FALSE)&gt;3,HLOOKUP($A724,'Z-scores'!$C$2:$RO$15,7,FALSE)&lt;-3),"",'Total-corrected counts'!I724),"")</f>
        <v/>
      </c>
      <c r="J724" s="14" t="str">
        <f>IFERROR(IF(OR(HLOOKUP($A724,'Z-scores'!$C$2:$RO$15,8,FALSE)&gt;3,HLOOKUP($A724,'Z-scores'!$C$2:$RO$15,8,FALSE)&lt;-3),"",'Total-corrected counts'!J724),"")</f>
        <v/>
      </c>
      <c r="K724" s="14" t="str">
        <f>IFERROR(IF(OR(HLOOKUP($A724,'Z-scores'!$C$2:$RO$15,9,FALSE)&gt;3,HLOOKUP($A724,'Z-scores'!$C$2:$RO$15,9,FALSE)&lt;-3),"",'Total-corrected counts'!K724),"")</f>
        <v/>
      </c>
      <c r="L724" s="14" t="str">
        <f>IFERROR(IF(OR(HLOOKUP($A724,'Z-scores'!$C$2:$RO$15,10,FALSE)&gt;3,HLOOKUP($A724,'Z-scores'!$C$2:$RO$15,10,FALSE)&lt;-3),"",'Total-corrected counts'!L724),"")</f>
        <v/>
      </c>
      <c r="M724" s="14" t="str">
        <f>IFERROR(IF(OR(HLOOKUP($A724,'Z-scores'!$C$2:$RO$15,11,FALSE)&gt;3,HLOOKUP($A724,'Z-scores'!$C$2:$RO$15,11,FALSE)&lt;-3),"",'Total-corrected counts'!M724),"")</f>
        <v/>
      </c>
      <c r="N724" s="14" t="str">
        <f>IFERROR(IF(OR(HLOOKUP($A724,'Z-scores'!$C$2:$RO$15,12,FALSE)&gt;3,HLOOKUP($A724,'Z-scores'!$C$2:$RO$15,12,FALSE)&lt;-3),"",'Total-corrected counts'!N724),"")</f>
        <v/>
      </c>
      <c r="O724" s="14" t="str">
        <f>IFERROR(IF(OR(HLOOKUP($A724,'Z-scores'!$C$2:$RO$15,13,FALSE)&gt;3,HLOOKUP($A724,'Z-scores'!$C$2:$RO$15,13,FALSE)&lt;-3),"",'Total-corrected counts'!O724),"")</f>
        <v/>
      </c>
      <c r="P724" s="14" t="str">
        <f>IFERROR(IF(OR(HLOOKUP($A724,'Z-scores'!$C$2:$RO$15,14,FALSE)&gt;3,HLOOKUP($A724,'Z-scores'!$C$2:$RO$15,14,FALSE)&lt;-3),"",'Total-corrected counts'!P724),"")</f>
        <v/>
      </c>
      <c r="Q724">
        <f t="shared" si="44"/>
        <v>1</v>
      </c>
      <c r="R724">
        <f>SUMIFS(Tabel132[Cluster],Tabel132[ID],'Total-corrected counts Z&lt;3'!A724)</f>
        <v>84</v>
      </c>
      <c r="S724" t="str">
        <f t="shared" si="45"/>
        <v/>
      </c>
      <c r="T724" t="str">
        <f t="shared" si="46"/>
        <v/>
      </c>
      <c r="U724" t="str">
        <f t="shared" si="47"/>
        <v/>
      </c>
    </row>
    <row r="725" spans="1:21" x14ac:dyDescent="0.25">
      <c r="A725">
        <v>733</v>
      </c>
      <c r="B725" t="s">
        <v>308</v>
      </c>
      <c r="C725">
        <v>64300</v>
      </c>
      <c r="D725">
        <v>709</v>
      </c>
      <c r="E725" s="14">
        <f>IFERROR(IF(OR(HLOOKUP($A725,'Z-scores'!$C$2:$RO$15,3,FALSE)&gt;3,HLOOKUP($A725,'Z-scores'!$C$2:$RO$15,3,FALSE)&lt;-3),"",'Total-corrected counts'!E725),"")</f>
        <v>148.93893933442874</v>
      </c>
      <c r="F725" s="14">
        <f>IFERROR(IF(OR(HLOOKUP($A725,'Z-scores'!$C$2:$RO$15,4,FALSE)&gt;3,HLOOKUP($A725,'Z-scores'!$C$2:$RO$15,4,FALSE)&lt;-3),"",'Total-corrected counts'!F725),"")</f>
        <v>94.169971916421702</v>
      </c>
      <c r="G725" s="14">
        <f>IFERROR(IF(OR(HLOOKUP($A725,'Z-scores'!$C$2:$RO$15,5,FALSE)&gt;3,HLOOKUP($A725,'Z-scores'!$C$2:$RO$15,5,FALSE)&lt;-3),"",'Total-corrected counts'!G725),"")</f>
        <v>30.589558835346747</v>
      </c>
      <c r="H725" s="14">
        <f>IFERROR(IF(OR(HLOOKUP($A725,'Z-scores'!$C$2:$RO$15,6,FALSE)&gt;3,HLOOKUP($A725,'Z-scores'!$C$2:$RO$15,6,FALSE)&lt;-3),"",'Total-corrected counts'!H725),"")</f>
        <v>132.60727417278773</v>
      </c>
      <c r="I725" s="14">
        <f>IFERROR(IF(OR(HLOOKUP($A725,'Z-scores'!$C$2:$RO$15,7,FALSE)&gt;3,HLOOKUP($A725,'Z-scores'!$C$2:$RO$15,7,FALSE)&lt;-3),"",'Total-corrected counts'!I725),"")</f>
        <v>120.02519838799354</v>
      </c>
      <c r="J725" s="14">
        <f>IFERROR(IF(OR(HLOOKUP($A725,'Z-scores'!$C$2:$RO$15,8,FALSE)&gt;3,HLOOKUP($A725,'Z-scores'!$C$2:$RO$15,8,FALSE)&lt;-3),"",'Total-corrected counts'!J725),"")</f>
        <v>65.934113680405289</v>
      </c>
      <c r="K725" s="14">
        <f>IFERROR(IF(OR(HLOOKUP($A725,'Z-scores'!$C$2:$RO$15,9,FALSE)&gt;3,HLOOKUP($A725,'Z-scores'!$C$2:$RO$15,9,FALSE)&lt;-3),"",'Total-corrected counts'!K725),"")</f>
        <v>122.17464943122185</v>
      </c>
      <c r="L725" s="14">
        <f>IFERROR(IF(OR(HLOOKUP($A725,'Z-scores'!$C$2:$RO$15,10,FALSE)&gt;3,HLOOKUP($A725,'Z-scores'!$C$2:$RO$15,10,FALSE)&lt;-3),"",'Total-corrected counts'!L725),"")</f>
        <v>60.566971349101571</v>
      </c>
      <c r="M725" s="14">
        <f>IFERROR(IF(OR(HLOOKUP($A725,'Z-scores'!$C$2:$RO$15,11,FALSE)&gt;3,HLOOKUP($A725,'Z-scores'!$C$2:$RO$15,11,FALSE)&lt;-3),"",'Total-corrected counts'!M725),"")</f>
        <v>26.597756465953442</v>
      </c>
      <c r="N725" s="14">
        <f>IFERROR(IF(OR(HLOOKUP($A725,'Z-scores'!$C$2:$RO$15,12,FALSE)&gt;3,HLOOKUP($A725,'Z-scores'!$C$2:$RO$15,12,FALSE)&lt;-3),"",'Total-corrected counts'!N725),"")</f>
        <v>89.081269369669329</v>
      </c>
      <c r="O725" s="14">
        <f>IFERROR(IF(OR(HLOOKUP($A725,'Z-scores'!$C$2:$RO$15,13,FALSE)&gt;3,HLOOKUP($A725,'Z-scores'!$C$2:$RO$15,13,FALSE)&lt;-3),"",'Total-corrected counts'!O725),"")</f>
        <v>56.763664501606208</v>
      </c>
      <c r="P725" s="14">
        <f>IFERROR(IF(OR(HLOOKUP($A725,'Z-scores'!$C$2:$RO$15,14,FALSE)&gt;3,HLOOKUP($A725,'Z-scores'!$C$2:$RO$15,14,FALSE)&lt;-3),"",'Total-corrected counts'!P725),"")</f>
        <v>71.090176978084173</v>
      </c>
      <c r="Q725">
        <f t="shared" si="44"/>
        <v>1</v>
      </c>
      <c r="R725">
        <f>SUMIFS(Tabel132[Cluster],Tabel132[ID],'Total-corrected counts Z&lt;3'!A725)</f>
        <v>76</v>
      </c>
      <c r="S725">
        <f t="shared" si="45"/>
        <v>7.3608969970078417E-2</v>
      </c>
      <c r="T725">
        <f t="shared" si="46"/>
        <v>102.06281510837222</v>
      </c>
      <c r="U725">
        <f t="shared" si="47"/>
        <v>60.819967732882944</v>
      </c>
    </row>
    <row r="726" spans="1:21" x14ac:dyDescent="0.25">
      <c r="A726">
        <v>734</v>
      </c>
      <c r="B726" t="s">
        <v>925</v>
      </c>
      <c r="C726">
        <v>39800</v>
      </c>
      <c r="D726">
        <v>726</v>
      </c>
      <c r="E726" s="14" t="str">
        <f>IFERROR(IF(OR(HLOOKUP($A726,'Z-scores'!$C$2:$RO$15,3,FALSE)&gt;3,HLOOKUP($A726,'Z-scores'!$C$2:$RO$15,3,FALSE)&lt;-3),"",'Total-corrected counts'!E726),"")</f>
        <v/>
      </c>
      <c r="F726" s="14" t="str">
        <f>IFERROR(IF(OR(HLOOKUP($A726,'Z-scores'!$C$2:$RO$15,4,FALSE)&gt;3,HLOOKUP($A726,'Z-scores'!$C$2:$RO$15,4,FALSE)&lt;-3),"",'Total-corrected counts'!F726),"")</f>
        <v/>
      </c>
      <c r="G726" s="14" t="str">
        <f>IFERROR(IF(OR(HLOOKUP($A726,'Z-scores'!$C$2:$RO$15,5,FALSE)&gt;3,HLOOKUP($A726,'Z-scores'!$C$2:$RO$15,5,FALSE)&lt;-3),"",'Total-corrected counts'!G726),"")</f>
        <v/>
      </c>
      <c r="H726" s="14" t="str">
        <f>IFERROR(IF(OR(HLOOKUP($A726,'Z-scores'!$C$2:$RO$15,6,FALSE)&gt;3,HLOOKUP($A726,'Z-scores'!$C$2:$RO$15,6,FALSE)&lt;-3),"",'Total-corrected counts'!H726),"")</f>
        <v/>
      </c>
      <c r="I726" s="14" t="str">
        <f>IFERROR(IF(OR(HLOOKUP($A726,'Z-scores'!$C$2:$RO$15,7,FALSE)&gt;3,HLOOKUP($A726,'Z-scores'!$C$2:$RO$15,7,FALSE)&lt;-3),"",'Total-corrected counts'!I726),"")</f>
        <v/>
      </c>
      <c r="J726" s="14" t="str">
        <f>IFERROR(IF(OR(HLOOKUP($A726,'Z-scores'!$C$2:$RO$15,8,FALSE)&gt;3,HLOOKUP($A726,'Z-scores'!$C$2:$RO$15,8,FALSE)&lt;-3),"",'Total-corrected counts'!J726),"")</f>
        <v/>
      </c>
      <c r="K726" s="14" t="str">
        <f>IFERROR(IF(OR(HLOOKUP($A726,'Z-scores'!$C$2:$RO$15,9,FALSE)&gt;3,HLOOKUP($A726,'Z-scores'!$C$2:$RO$15,9,FALSE)&lt;-3),"",'Total-corrected counts'!K726),"")</f>
        <v/>
      </c>
      <c r="L726" s="14" t="str">
        <f>IFERROR(IF(OR(HLOOKUP($A726,'Z-scores'!$C$2:$RO$15,10,FALSE)&gt;3,HLOOKUP($A726,'Z-scores'!$C$2:$RO$15,10,FALSE)&lt;-3),"",'Total-corrected counts'!L726),"")</f>
        <v/>
      </c>
      <c r="M726" s="14" t="str">
        <f>IFERROR(IF(OR(HLOOKUP($A726,'Z-scores'!$C$2:$RO$15,11,FALSE)&gt;3,HLOOKUP($A726,'Z-scores'!$C$2:$RO$15,11,FALSE)&lt;-3),"",'Total-corrected counts'!M726),"")</f>
        <v/>
      </c>
      <c r="N726" s="14" t="str">
        <f>IFERROR(IF(OR(HLOOKUP($A726,'Z-scores'!$C$2:$RO$15,12,FALSE)&gt;3,HLOOKUP($A726,'Z-scores'!$C$2:$RO$15,12,FALSE)&lt;-3),"",'Total-corrected counts'!N726),"")</f>
        <v/>
      </c>
      <c r="O726" s="14" t="str">
        <f>IFERROR(IF(OR(HLOOKUP($A726,'Z-scores'!$C$2:$RO$15,13,FALSE)&gt;3,HLOOKUP($A726,'Z-scores'!$C$2:$RO$15,13,FALSE)&lt;-3),"",'Total-corrected counts'!O726),"")</f>
        <v/>
      </c>
      <c r="P726" s="14" t="str">
        <f>IFERROR(IF(OR(HLOOKUP($A726,'Z-scores'!$C$2:$RO$15,14,FALSE)&gt;3,HLOOKUP($A726,'Z-scores'!$C$2:$RO$15,14,FALSE)&lt;-3),"",'Total-corrected counts'!P726),"")</f>
        <v/>
      </c>
      <c r="Q726">
        <f t="shared" si="44"/>
        <v>1</v>
      </c>
      <c r="R726">
        <f>SUMIFS(Tabel132[Cluster],Tabel132[ID],'Total-corrected counts Z&lt;3'!A726)</f>
        <v>52</v>
      </c>
      <c r="S726" t="str">
        <f t="shared" si="45"/>
        <v/>
      </c>
      <c r="T726" t="str">
        <f t="shared" si="46"/>
        <v/>
      </c>
      <c r="U726" t="str">
        <f t="shared" si="47"/>
        <v/>
      </c>
    </row>
    <row r="727" spans="1:21" x14ac:dyDescent="0.25">
      <c r="A727">
        <v>735</v>
      </c>
      <c r="B727" t="s">
        <v>309</v>
      </c>
      <c r="C727">
        <v>11400</v>
      </c>
      <c r="D727">
        <v>1002</v>
      </c>
      <c r="E727" s="14">
        <f>IFERROR(IF(OR(HLOOKUP($A727,'Z-scores'!$C$2:$RO$15,3,FALSE)&gt;3,HLOOKUP($A727,'Z-scores'!$C$2:$RO$15,3,FALSE)&lt;-3),"",'Total-corrected counts'!E727),"")</f>
        <v>4.0439065997020522</v>
      </c>
      <c r="F727" s="14">
        <f>IFERROR(IF(OR(HLOOKUP($A727,'Z-scores'!$C$2:$RO$15,4,FALSE)&gt;3,HLOOKUP($A727,'Z-scores'!$C$2:$RO$15,4,FALSE)&lt;-3),"",'Total-corrected counts'!F727),"")</f>
        <v>13.90925362972925</v>
      </c>
      <c r="G727" s="14">
        <f>IFERROR(IF(OR(HLOOKUP($A727,'Z-scores'!$C$2:$RO$15,5,FALSE)&gt;3,HLOOKUP($A727,'Z-scores'!$C$2:$RO$15,5,FALSE)&lt;-3),"",'Total-corrected counts'!G727),"")</f>
        <v>5.767908642041446</v>
      </c>
      <c r="H727" s="14">
        <f>IFERROR(IF(OR(HLOOKUP($A727,'Z-scores'!$C$2:$RO$15,6,FALSE)&gt;3,HLOOKUP($A727,'Z-scores'!$C$2:$RO$15,6,FALSE)&lt;-3),"",'Total-corrected counts'!H727),"")</f>
        <v>10.025659278656105</v>
      </c>
      <c r="I727" s="14">
        <f>IFERROR(IF(OR(HLOOKUP($A727,'Z-scores'!$C$2:$RO$15,7,FALSE)&gt;3,HLOOKUP($A727,'Z-scores'!$C$2:$RO$15,7,FALSE)&lt;-3),"",'Total-corrected counts'!I727),"")</f>
        <v>2.7861231343145585</v>
      </c>
      <c r="J727" s="14">
        <f>IFERROR(IF(OR(HLOOKUP($A727,'Z-scores'!$C$2:$RO$15,8,FALSE)&gt;3,HLOOKUP($A727,'Z-scores'!$C$2:$RO$15,8,FALSE)&lt;-3),"",'Total-corrected counts'!J727),"")</f>
        <v>23.18013156408318</v>
      </c>
      <c r="K727" s="14">
        <f>IFERROR(IF(OR(HLOOKUP($A727,'Z-scores'!$C$2:$RO$15,9,FALSE)&gt;3,HLOOKUP($A727,'Z-scores'!$C$2:$RO$15,9,FALSE)&lt;-3),"",'Total-corrected counts'!K727),"")</f>
        <v>11.597339251131128</v>
      </c>
      <c r="L727" s="14">
        <f>IFERROR(IF(OR(HLOOKUP($A727,'Z-scores'!$C$2:$RO$15,10,FALSE)&gt;3,HLOOKUP($A727,'Z-scores'!$C$2:$RO$15,10,FALSE)&lt;-3),"",'Total-corrected counts'!L727),"")</f>
        <v>15.277791774582028</v>
      </c>
      <c r="M727" s="14">
        <f>IFERROR(IF(OR(HLOOKUP($A727,'Z-scores'!$C$2:$RO$15,11,FALSE)&gt;3,HLOOKUP($A727,'Z-scores'!$C$2:$RO$15,11,FALSE)&lt;-3),"",'Total-corrected counts'!M727),"")</f>
        <v>2.0852968174690627</v>
      </c>
      <c r="N727" s="14">
        <f>IFERROR(IF(OR(HLOOKUP($A727,'Z-scores'!$C$2:$RO$15,12,FALSE)&gt;3,HLOOKUP($A727,'Z-scores'!$C$2:$RO$15,12,FALSE)&lt;-3),"",'Total-corrected counts'!N727),"")</f>
        <v>7.8545876768349432</v>
      </c>
      <c r="O727" s="14">
        <f>IFERROR(IF(OR(HLOOKUP($A727,'Z-scores'!$C$2:$RO$15,13,FALSE)&gt;3,HLOOKUP($A727,'Z-scores'!$C$2:$RO$15,13,FALSE)&lt;-3),"",'Total-corrected counts'!O727),"")</f>
        <v>21.337960466152367</v>
      </c>
      <c r="P727" s="14">
        <f>IFERROR(IF(OR(HLOOKUP($A727,'Z-scores'!$C$2:$RO$15,14,FALSE)&gt;3,HLOOKUP($A727,'Z-scores'!$C$2:$RO$15,14,FALSE)&lt;-3),"",'Total-corrected counts'!P727),"")</f>
        <v>6.3981159280275763</v>
      </c>
      <c r="Q727">
        <f t="shared" si="44"/>
        <v>1</v>
      </c>
      <c r="R727">
        <f>SUMIFS(Tabel132[Cluster],Tabel132[ID],'Total-corrected counts Z&lt;3'!A727)</f>
        <v>15</v>
      </c>
      <c r="S727">
        <f t="shared" si="45"/>
        <v>0.92655759165187601</v>
      </c>
      <c r="T727">
        <f t="shared" si="46"/>
        <v>10.187188871379675</v>
      </c>
      <c r="U727">
        <f t="shared" si="47"/>
        <v>10.590750532613196</v>
      </c>
    </row>
    <row r="728" spans="1:21" x14ac:dyDescent="0.25">
      <c r="A728">
        <v>736</v>
      </c>
      <c r="B728" t="s">
        <v>926</v>
      </c>
      <c r="C728">
        <v>110000</v>
      </c>
      <c r="D728">
        <v>1000</v>
      </c>
      <c r="E728" s="14" t="str">
        <f>IFERROR(IF(OR(HLOOKUP($A728,'Z-scores'!$C$2:$RO$15,3,FALSE)&gt;3,HLOOKUP($A728,'Z-scores'!$C$2:$RO$15,3,FALSE)&lt;-3),"",'Total-corrected counts'!E728),"")</f>
        <v/>
      </c>
      <c r="F728" s="14" t="str">
        <f>IFERROR(IF(OR(HLOOKUP($A728,'Z-scores'!$C$2:$RO$15,4,FALSE)&gt;3,HLOOKUP($A728,'Z-scores'!$C$2:$RO$15,4,FALSE)&lt;-3),"",'Total-corrected counts'!F728),"")</f>
        <v/>
      </c>
      <c r="G728" s="14" t="str">
        <f>IFERROR(IF(OR(HLOOKUP($A728,'Z-scores'!$C$2:$RO$15,5,FALSE)&gt;3,HLOOKUP($A728,'Z-scores'!$C$2:$RO$15,5,FALSE)&lt;-3),"",'Total-corrected counts'!G728),"")</f>
        <v/>
      </c>
      <c r="H728" s="14" t="str">
        <f>IFERROR(IF(OR(HLOOKUP($A728,'Z-scores'!$C$2:$RO$15,6,FALSE)&gt;3,HLOOKUP($A728,'Z-scores'!$C$2:$RO$15,6,FALSE)&lt;-3),"",'Total-corrected counts'!H728),"")</f>
        <v/>
      </c>
      <c r="I728" s="14" t="str">
        <f>IFERROR(IF(OR(HLOOKUP($A728,'Z-scores'!$C$2:$RO$15,7,FALSE)&gt;3,HLOOKUP($A728,'Z-scores'!$C$2:$RO$15,7,FALSE)&lt;-3),"",'Total-corrected counts'!I728),"")</f>
        <v/>
      </c>
      <c r="J728" s="14" t="str">
        <f>IFERROR(IF(OR(HLOOKUP($A728,'Z-scores'!$C$2:$RO$15,8,FALSE)&gt;3,HLOOKUP($A728,'Z-scores'!$C$2:$RO$15,8,FALSE)&lt;-3),"",'Total-corrected counts'!J728),"")</f>
        <v/>
      </c>
      <c r="K728" s="14" t="str">
        <f>IFERROR(IF(OR(HLOOKUP($A728,'Z-scores'!$C$2:$RO$15,9,FALSE)&gt;3,HLOOKUP($A728,'Z-scores'!$C$2:$RO$15,9,FALSE)&lt;-3),"",'Total-corrected counts'!K728),"")</f>
        <v/>
      </c>
      <c r="L728" s="14" t="str">
        <f>IFERROR(IF(OR(HLOOKUP($A728,'Z-scores'!$C$2:$RO$15,10,FALSE)&gt;3,HLOOKUP($A728,'Z-scores'!$C$2:$RO$15,10,FALSE)&lt;-3),"",'Total-corrected counts'!L728),"")</f>
        <v/>
      </c>
      <c r="M728" s="14" t="str">
        <f>IFERROR(IF(OR(HLOOKUP($A728,'Z-scores'!$C$2:$RO$15,11,FALSE)&gt;3,HLOOKUP($A728,'Z-scores'!$C$2:$RO$15,11,FALSE)&lt;-3),"",'Total-corrected counts'!M728),"")</f>
        <v/>
      </c>
      <c r="N728" s="14" t="str">
        <f>IFERROR(IF(OR(HLOOKUP($A728,'Z-scores'!$C$2:$RO$15,12,FALSE)&gt;3,HLOOKUP($A728,'Z-scores'!$C$2:$RO$15,12,FALSE)&lt;-3),"",'Total-corrected counts'!N728),"")</f>
        <v/>
      </c>
      <c r="O728" s="14" t="str">
        <f>IFERROR(IF(OR(HLOOKUP($A728,'Z-scores'!$C$2:$RO$15,13,FALSE)&gt;3,HLOOKUP($A728,'Z-scores'!$C$2:$RO$15,13,FALSE)&lt;-3),"",'Total-corrected counts'!O728),"")</f>
        <v/>
      </c>
      <c r="P728" s="14" t="str">
        <f>IFERROR(IF(OR(HLOOKUP($A728,'Z-scores'!$C$2:$RO$15,14,FALSE)&gt;3,HLOOKUP($A728,'Z-scores'!$C$2:$RO$15,14,FALSE)&lt;-3),"",'Total-corrected counts'!P728),"")</f>
        <v/>
      </c>
      <c r="Q728">
        <f t="shared" si="44"/>
        <v>1</v>
      </c>
      <c r="R728">
        <f>SUMIFS(Tabel132[Cluster],Tabel132[ID],'Total-corrected counts Z&lt;3'!A728)</f>
        <v>0</v>
      </c>
      <c r="S728" t="str">
        <f t="shared" si="45"/>
        <v/>
      </c>
      <c r="T728" t="str">
        <f t="shared" si="46"/>
        <v/>
      </c>
      <c r="U728" t="str">
        <f t="shared" si="47"/>
        <v/>
      </c>
    </row>
    <row r="729" spans="1:21" x14ac:dyDescent="0.25">
      <c r="A729">
        <v>737</v>
      </c>
      <c r="B729" t="s">
        <v>927</v>
      </c>
      <c r="C729">
        <v>111700</v>
      </c>
      <c r="D729">
        <v>1099</v>
      </c>
      <c r="E729" s="14" t="str">
        <f>IFERROR(IF(OR(HLOOKUP($A729,'Z-scores'!$C$2:$RO$15,3,FALSE)&gt;3,HLOOKUP($A729,'Z-scores'!$C$2:$RO$15,3,FALSE)&lt;-3),"",'Total-corrected counts'!E729),"")</f>
        <v/>
      </c>
      <c r="F729" s="14" t="str">
        <f>IFERROR(IF(OR(HLOOKUP($A729,'Z-scores'!$C$2:$RO$15,4,FALSE)&gt;3,HLOOKUP($A729,'Z-scores'!$C$2:$RO$15,4,FALSE)&lt;-3),"",'Total-corrected counts'!F729),"")</f>
        <v/>
      </c>
      <c r="G729" s="14" t="str">
        <f>IFERROR(IF(OR(HLOOKUP($A729,'Z-scores'!$C$2:$RO$15,5,FALSE)&gt;3,HLOOKUP($A729,'Z-scores'!$C$2:$RO$15,5,FALSE)&lt;-3),"",'Total-corrected counts'!G729),"")</f>
        <v/>
      </c>
      <c r="H729" s="14" t="str">
        <f>IFERROR(IF(OR(HLOOKUP($A729,'Z-scores'!$C$2:$RO$15,6,FALSE)&gt;3,HLOOKUP($A729,'Z-scores'!$C$2:$RO$15,6,FALSE)&lt;-3),"",'Total-corrected counts'!H729),"")</f>
        <v/>
      </c>
      <c r="I729" s="14" t="str">
        <f>IFERROR(IF(OR(HLOOKUP($A729,'Z-scores'!$C$2:$RO$15,7,FALSE)&gt;3,HLOOKUP($A729,'Z-scores'!$C$2:$RO$15,7,FALSE)&lt;-3),"",'Total-corrected counts'!I729),"")</f>
        <v/>
      </c>
      <c r="J729" s="14" t="str">
        <f>IFERROR(IF(OR(HLOOKUP($A729,'Z-scores'!$C$2:$RO$15,8,FALSE)&gt;3,HLOOKUP($A729,'Z-scores'!$C$2:$RO$15,8,FALSE)&lt;-3),"",'Total-corrected counts'!J729),"")</f>
        <v/>
      </c>
      <c r="K729" s="14" t="str">
        <f>IFERROR(IF(OR(HLOOKUP($A729,'Z-scores'!$C$2:$RO$15,9,FALSE)&gt;3,HLOOKUP($A729,'Z-scores'!$C$2:$RO$15,9,FALSE)&lt;-3),"",'Total-corrected counts'!K729),"")</f>
        <v/>
      </c>
      <c r="L729" s="14" t="str">
        <f>IFERROR(IF(OR(HLOOKUP($A729,'Z-scores'!$C$2:$RO$15,10,FALSE)&gt;3,HLOOKUP($A729,'Z-scores'!$C$2:$RO$15,10,FALSE)&lt;-3),"",'Total-corrected counts'!L729),"")</f>
        <v/>
      </c>
      <c r="M729" s="14" t="str">
        <f>IFERROR(IF(OR(HLOOKUP($A729,'Z-scores'!$C$2:$RO$15,11,FALSE)&gt;3,HLOOKUP($A729,'Z-scores'!$C$2:$RO$15,11,FALSE)&lt;-3),"",'Total-corrected counts'!M729),"")</f>
        <v/>
      </c>
      <c r="N729" s="14" t="str">
        <f>IFERROR(IF(OR(HLOOKUP($A729,'Z-scores'!$C$2:$RO$15,12,FALSE)&gt;3,HLOOKUP($A729,'Z-scores'!$C$2:$RO$15,12,FALSE)&lt;-3),"",'Total-corrected counts'!N729),"")</f>
        <v/>
      </c>
      <c r="O729" s="14" t="str">
        <f>IFERROR(IF(OR(HLOOKUP($A729,'Z-scores'!$C$2:$RO$15,13,FALSE)&gt;3,HLOOKUP($A729,'Z-scores'!$C$2:$RO$15,13,FALSE)&lt;-3),"",'Total-corrected counts'!O729),"")</f>
        <v/>
      </c>
      <c r="P729" s="14" t="str">
        <f>IFERROR(IF(OR(HLOOKUP($A729,'Z-scores'!$C$2:$RO$15,14,FALSE)&gt;3,HLOOKUP($A729,'Z-scores'!$C$2:$RO$15,14,FALSE)&lt;-3),"",'Total-corrected counts'!P729),"")</f>
        <v/>
      </c>
      <c r="Q729">
        <f t="shared" si="44"/>
        <v>1</v>
      </c>
      <c r="R729">
        <f>SUMIFS(Tabel132[Cluster],Tabel132[ID],'Total-corrected counts Z&lt;3'!A729)</f>
        <v>0</v>
      </c>
      <c r="S729" t="str">
        <f t="shared" si="45"/>
        <v/>
      </c>
      <c r="T729" t="str">
        <f t="shared" si="46"/>
        <v/>
      </c>
      <c r="U729" t="str">
        <f t="shared" si="47"/>
        <v/>
      </c>
    </row>
    <row r="730" spans="1:21" x14ac:dyDescent="0.25">
      <c r="A730">
        <v>738</v>
      </c>
      <c r="B730" t="s">
        <v>928</v>
      </c>
      <c r="C730">
        <v>22600</v>
      </c>
      <c r="D730">
        <v>714</v>
      </c>
      <c r="E730" s="14" t="str">
        <f>IFERROR(IF(OR(HLOOKUP($A730,'Z-scores'!$C$2:$RO$15,3,FALSE)&gt;3,HLOOKUP($A730,'Z-scores'!$C$2:$RO$15,3,FALSE)&lt;-3),"",'Total-corrected counts'!E730),"")</f>
        <v/>
      </c>
      <c r="F730" s="14" t="str">
        <f>IFERROR(IF(OR(HLOOKUP($A730,'Z-scores'!$C$2:$RO$15,4,FALSE)&gt;3,HLOOKUP($A730,'Z-scores'!$C$2:$RO$15,4,FALSE)&lt;-3),"",'Total-corrected counts'!F730),"")</f>
        <v/>
      </c>
      <c r="G730" s="14" t="str">
        <f>IFERROR(IF(OR(HLOOKUP($A730,'Z-scores'!$C$2:$RO$15,5,FALSE)&gt;3,HLOOKUP($A730,'Z-scores'!$C$2:$RO$15,5,FALSE)&lt;-3),"",'Total-corrected counts'!G730),"")</f>
        <v/>
      </c>
      <c r="H730" s="14" t="str">
        <f>IFERROR(IF(OR(HLOOKUP($A730,'Z-scores'!$C$2:$RO$15,6,FALSE)&gt;3,HLOOKUP($A730,'Z-scores'!$C$2:$RO$15,6,FALSE)&lt;-3),"",'Total-corrected counts'!H730),"")</f>
        <v/>
      </c>
      <c r="I730" s="14" t="str">
        <f>IFERROR(IF(OR(HLOOKUP($A730,'Z-scores'!$C$2:$RO$15,7,FALSE)&gt;3,HLOOKUP($A730,'Z-scores'!$C$2:$RO$15,7,FALSE)&lt;-3),"",'Total-corrected counts'!I730),"")</f>
        <v/>
      </c>
      <c r="J730" s="14" t="str">
        <f>IFERROR(IF(OR(HLOOKUP($A730,'Z-scores'!$C$2:$RO$15,8,FALSE)&gt;3,HLOOKUP($A730,'Z-scores'!$C$2:$RO$15,8,FALSE)&lt;-3),"",'Total-corrected counts'!J730),"")</f>
        <v/>
      </c>
      <c r="K730" s="14" t="str">
        <f>IFERROR(IF(OR(HLOOKUP($A730,'Z-scores'!$C$2:$RO$15,9,FALSE)&gt;3,HLOOKUP($A730,'Z-scores'!$C$2:$RO$15,9,FALSE)&lt;-3),"",'Total-corrected counts'!K730),"")</f>
        <v/>
      </c>
      <c r="L730" s="14" t="str">
        <f>IFERROR(IF(OR(HLOOKUP($A730,'Z-scores'!$C$2:$RO$15,10,FALSE)&gt;3,HLOOKUP($A730,'Z-scores'!$C$2:$RO$15,10,FALSE)&lt;-3),"",'Total-corrected counts'!L730),"")</f>
        <v/>
      </c>
      <c r="M730" s="14" t="str">
        <f>IFERROR(IF(OR(HLOOKUP($A730,'Z-scores'!$C$2:$RO$15,11,FALSE)&gt;3,HLOOKUP($A730,'Z-scores'!$C$2:$RO$15,11,FALSE)&lt;-3),"",'Total-corrected counts'!M730),"")</f>
        <v/>
      </c>
      <c r="N730" s="14" t="str">
        <f>IFERROR(IF(OR(HLOOKUP($A730,'Z-scores'!$C$2:$RO$15,12,FALSE)&gt;3,HLOOKUP($A730,'Z-scores'!$C$2:$RO$15,12,FALSE)&lt;-3),"",'Total-corrected counts'!N730),"")</f>
        <v/>
      </c>
      <c r="O730" s="14" t="str">
        <f>IFERROR(IF(OR(HLOOKUP($A730,'Z-scores'!$C$2:$RO$15,13,FALSE)&gt;3,HLOOKUP($A730,'Z-scores'!$C$2:$RO$15,13,FALSE)&lt;-3),"",'Total-corrected counts'!O730),"")</f>
        <v/>
      </c>
      <c r="P730" s="14" t="str">
        <f>IFERROR(IF(OR(HLOOKUP($A730,'Z-scores'!$C$2:$RO$15,14,FALSE)&gt;3,HLOOKUP($A730,'Z-scores'!$C$2:$RO$15,14,FALSE)&lt;-3),"",'Total-corrected counts'!P730),"")</f>
        <v/>
      </c>
      <c r="Q730">
        <f t="shared" si="44"/>
        <v>1</v>
      </c>
      <c r="R730">
        <f>SUMIFS(Tabel132[Cluster],Tabel132[ID],'Total-corrected counts Z&lt;3'!A730)</f>
        <v>29</v>
      </c>
      <c r="S730" t="str">
        <f t="shared" si="45"/>
        <v/>
      </c>
      <c r="T730" t="str">
        <f t="shared" si="46"/>
        <v/>
      </c>
      <c r="U730" t="str">
        <f t="shared" si="47"/>
        <v/>
      </c>
    </row>
    <row r="731" spans="1:21" x14ac:dyDescent="0.25">
      <c r="A731">
        <v>739</v>
      </c>
      <c r="B731" t="s">
        <v>929</v>
      </c>
      <c r="C731">
        <v>18600</v>
      </c>
      <c r="D731">
        <v>31</v>
      </c>
      <c r="E731" s="14" t="str">
        <f>IFERROR(IF(OR(HLOOKUP($A731,'Z-scores'!$C$2:$RO$15,3,FALSE)&gt;3,HLOOKUP($A731,'Z-scores'!$C$2:$RO$15,3,FALSE)&lt;-3),"",'Total-corrected counts'!E731),"")</f>
        <v/>
      </c>
      <c r="F731" s="14" t="str">
        <f>IFERROR(IF(OR(HLOOKUP($A731,'Z-scores'!$C$2:$RO$15,4,FALSE)&gt;3,HLOOKUP($A731,'Z-scores'!$C$2:$RO$15,4,FALSE)&lt;-3),"",'Total-corrected counts'!F731),"")</f>
        <v/>
      </c>
      <c r="G731" s="14" t="str">
        <f>IFERROR(IF(OR(HLOOKUP($A731,'Z-scores'!$C$2:$RO$15,5,FALSE)&gt;3,HLOOKUP($A731,'Z-scores'!$C$2:$RO$15,5,FALSE)&lt;-3),"",'Total-corrected counts'!G731),"")</f>
        <v/>
      </c>
      <c r="H731" s="14" t="str">
        <f>IFERROR(IF(OR(HLOOKUP($A731,'Z-scores'!$C$2:$RO$15,6,FALSE)&gt;3,HLOOKUP($A731,'Z-scores'!$C$2:$RO$15,6,FALSE)&lt;-3),"",'Total-corrected counts'!H731),"")</f>
        <v/>
      </c>
      <c r="I731" s="14" t="str">
        <f>IFERROR(IF(OR(HLOOKUP($A731,'Z-scores'!$C$2:$RO$15,7,FALSE)&gt;3,HLOOKUP($A731,'Z-scores'!$C$2:$RO$15,7,FALSE)&lt;-3),"",'Total-corrected counts'!I731),"")</f>
        <v/>
      </c>
      <c r="J731" s="14" t="str">
        <f>IFERROR(IF(OR(HLOOKUP($A731,'Z-scores'!$C$2:$RO$15,8,FALSE)&gt;3,HLOOKUP($A731,'Z-scores'!$C$2:$RO$15,8,FALSE)&lt;-3),"",'Total-corrected counts'!J731),"")</f>
        <v/>
      </c>
      <c r="K731" s="14" t="str">
        <f>IFERROR(IF(OR(HLOOKUP($A731,'Z-scores'!$C$2:$RO$15,9,FALSE)&gt;3,HLOOKUP($A731,'Z-scores'!$C$2:$RO$15,9,FALSE)&lt;-3),"",'Total-corrected counts'!K731),"")</f>
        <v/>
      </c>
      <c r="L731" s="14" t="str">
        <f>IFERROR(IF(OR(HLOOKUP($A731,'Z-scores'!$C$2:$RO$15,10,FALSE)&gt;3,HLOOKUP($A731,'Z-scores'!$C$2:$RO$15,10,FALSE)&lt;-3),"",'Total-corrected counts'!L731),"")</f>
        <v/>
      </c>
      <c r="M731" s="14" t="str">
        <f>IFERROR(IF(OR(HLOOKUP($A731,'Z-scores'!$C$2:$RO$15,11,FALSE)&gt;3,HLOOKUP($A731,'Z-scores'!$C$2:$RO$15,11,FALSE)&lt;-3),"",'Total-corrected counts'!M731),"")</f>
        <v/>
      </c>
      <c r="N731" s="14" t="str">
        <f>IFERROR(IF(OR(HLOOKUP($A731,'Z-scores'!$C$2:$RO$15,12,FALSE)&gt;3,HLOOKUP($A731,'Z-scores'!$C$2:$RO$15,12,FALSE)&lt;-3),"",'Total-corrected counts'!N731),"")</f>
        <v/>
      </c>
      <c r="O731" s="14" t="str">
        <f>IFERROR(IF(OR(HLOOKUP($A731,'Z-scores'!$C$2:$RO$15,13,FALSE)&gt;3,HLOOKUP($A731,'Z-scores'!$C$2:$RO$15,13,FALSE)&lt;-3),"",'Total-corrected counts'!O731),"")</f>
        <v/>
      </c>
      <c r="P731" s="14" t="str">
        <f>IFERROR(IF(OR(HLOOKUP($A731,'Z-scores'!$C$2:$RO$15,14,FALSE)&gt;3,HLOOKUP($A731,'Z-scores'!$C$2:$RO$15,14,FALSE)&lt;-3),"",'Total-corrected counts'!P731),"")</f>
        <v/>
      </c>
      <c r="Q731">
        <f t="shared" si="44"/>
        <v>1</v>
      </c>
      <c r="R731">
        <f>SUMIFS(Tabel132[Cluster],Tabel132[ID],'Total-corrected counts Z&lt;3'!A731)</f>
        <v>0</v>
      </c>
      <c r="S731" t="str">
        <f t="shared" si="45"/>
        <v/>
      </c>
      <c r="T731" t="str">
        <f t="shared" si="46"/>
        <v/>
      </c>
      <c r="U731" t="str">
        <f t="shared" si="47"/>
        <v/>
      </c>
    </row>
    <row r="732" spans="1:21" x14ac:dyDescent="0.25">
      <c r="A732">
        <v>740</v>
      </c>
      <c r="B732" t="s">
        <v>930</v>
      </c>
      <c r="C732">
        <v>75700</v>
      </c>
      <c r="D732">
        <v>515</v>
      </c>
      <c r="E732" s="14" t="str">
        <f>IFERROR(IF(OR(HLOOKUP($A732,'Z-scores'!$C$2:$RO$15,3,FALSE)&gt;3,HLOOKUP($A732,'Z-scores'!$C$2:$RO$15,3,FALSE)&lt;-3),"",'Total-corrected counts'!E732),"")</f>
        <v/>
      </c>
      <c r="F732" s="14" t="str">
        <f>IFERROR(IF(OR(HLOOKUP($A732,'Z-scores'!$C$2:$RO$15,4,FALSE)&gt;3,HLOOKUP($A732,'Z-scores'!$C$2:$RO$15,4,FALSE)&lt;-3),"",'Total-corrected counts'!F732),"")</f>
        <v/>
      </c>
      <c r="G732" s="14" t="str">
        <f>IFERROR(IF(OR(HLOOKUP($A732,'Z-scores'!$C$2:$RO$15,5,FALSE)&gt;3,HLOOKUP($A732,'Z-scores'!$C$2:$RO$15,5,FALSE)&lt;-3),"",'Total-corrected counts'!G732),"")</f>
        <v/>
      </c>
      <c r="H732" s="14" t="str">
        <f>IFERROR(IF(OR(HLOOKUP($A732,'Z-scores'!$C$2:$RO$15,6,FALSE)&gt;3,HLOOKUP($A732,'Z-scores'!$C$2:$RO$15,6,FALSE)&lt;-3),"",'Total-corrected counts'!H732),"")</f>
        <v/>
      </c>
      <c r="I732" s="14" t="str">
        <f>IFERROR(IF(OR(HLOOKUP($A732,'Z-scores'!$C$2:$RO$15,7,FALSE)&gt;3,HLOOKUP($A732,'Z-scores'!$C$2:$RO$15,7,FALSE)&lt;-3),"",'Total-corrected counts'!I732),"")</f>
        <v/>
      </c>
      <c r="J732" s="14" t="str">
        <f>IFERROR(IF(OR(HLOOKUP($A732,'Z-scores'!$C$2:$RO$15,8,FALSE)&gt;3,HLOOKUP($A732,'Z-scores'!$C$2:$RO$15,8,FALSE)&lt;-3),"",'Total-corrected counts'!J732),"")</f>
        <v/>
      </c>
      <c r="K732" s="14" t="str">
        <f>IFERROR(IF(OR(HLOOKUP($A732,'Z-scores'!$C$2:$RO$15,9,FALSE)&gt;3,HLOOKUP($A732,'Z-scores'!$C$2:$RO$15,9,FALSE)&lt;-3),"",'Total-corrected counts'!K732),"")</f>
        <v/>
      </c>
      <c r="L732" s="14" t="str">
        <f>IFERROR(IF(OR(HLOOKUP($A732,'Z-scores'!$C$2:$RO$15,10,FALSE)&gt;3,HLOOKUP($A732,'Z-scores'!$C$2:$RO$15,10,FALSE)&lt;-3),"",'Total-corrected counts'!L732),"")</f>
        <v/>
      </c>
      <c r="M732" s="14" t="str">
        <f>IFERROR(IF(OR(HLOOKUP($A732,'Z-scores'!$C$2:$RO$15,11,FALSE)&gt;3,HLOOKUP($A732,'Z-scores'!$C$2:$RO$15,11,FALSE)&lt;-3),"",'Total-corrected counts'!M732),"")</f>
        <v/>
      </c>
      <c r="N732" s="14" t="str">
        <f>IFERROR(IF(OR(HLOOKUP($A732,'Z-scores'!$C$2:$RO$15,12,FALSE)&gt;3,HLOOKUP($A732,'Z-scores'!$C$2:$RO$15,12,FALSE)&lt;-3),"",'Total-corrected counts'!N732),"")</f>
        <v/>
      </c>
      <c r="O732" s="14" t="str">
        <f>IFERROR(IF(OR(HLOOKUP($A732,'Z-scores'!$C$2:$RO$15,13,FALSE)&gt;3,HLOOKUP($A732,'Z-scores'!$C$2:$RO$15,13,FALSE)&lt;-3),"",'Total-corrected counts'!O732),"")</f>
        <v/>
      </c>
      <c r="P732" s="14" t="str">
        <f>IFERROR(IF(OR(HLOOKUP($A732,'Z-scores'!$C$2:$RO$15,14,FALSE)&gt;3,HLOOKUP($A732,'Z-scores'!$C$2:$RO$15,14,FALSE)&lt;-3),"",'Total-corrected counts'!P732),"")</f>
        <v/>
      </c>
      <c r="Q732">
        <f t="shared" si="44"/>
        <v>1</v>
      </c>
      <c r="R732">
        <f>SUMIFS(Tabel132[Cluster],Tabel132[ID],'Total-corrected counts Z&lt;3'!A732)</f>
        <v>84</v>
      </c>
      <c r="S732" t="str">
        <f t="shared" si="45"/>
        <v/>
      </c>
      <c r="T732" t="str">
        <f t="shared" si="46"/>
        <v/>
      </c>
      <c r="U732" t="str">
        <f t="shared" si="47"/>
        <v/>
      </c>
    </row>
    <row r="733" spans="1:21" x14ac:dyDescent="0.25">
      <c r="A733">
        <v>741</v>
      </c>
      <c r="B733" t="s">
        <v>310</v>
      </c>
      <c r="C733">
        <v>64400</v>
      </c>
      <c r="D733">
        <v>733</v>
      </c>
      <c r="E733" s="14">
        <f>IFERROR(IF(OR(HLOOKUP($A733,'Z-scores'!$C$2:$RO$15,3,FALSE)&gt;3,HLOOKUP($A733,'Z-scores'!$C$2:$RO$15,3,FALSE)&lt;-3),"",'Total-corrected counts'!E733),"")</f>
        <v>1.9057490872159097</v>
      </c>
      <c r="F733" s="14">
        <f>IFERROR(IF(OR(HLOOKUP($A733,'Z-scores'!$C$2:$RO$15,4,FALSE)&gt;3,HLOOKUP($A733,'Z-scores'!$C$2:$RO$15,4,FALSE)&lt;-3),"",'Total-corrected counts'!F733),"")</f>
        <v>0.12555996255522894</v>
      </c>
      <c r="G733" s="14">
        <f>IFERROR(IF(OR(HLOOKUP($A733,'Z-scores'!$C$2:$RO$15,5,FALSE)&gt;3,HLOOKUP($A733,'Z-scores'!$C$2:$RO$15,5,FALSE)&lt;-3),"",'Total-corrected counts'!G733),"")</f>
        <v>0.28571683675747106</v>
      </c>
      <c r="H733" s="14">
        <f>IFERROR(IF(OR(HLOOKUP($A733,'Z-scores'!$C$2:$RO$15,6,FALSE)&gt;3,HLOOKUP($A733,'Z-scores'!$C$2:$RO$15,6,FALSE)&lt;-3),"",'Total-corrected counts'!H733),"")</f>
        <v>1.4420468825464259</v>
      </c>
      <c r="I733" s="14">
        <f>IFERROR(IF(OR(HLOOKUP($A733,'Z-scores'!$C$2:$RO$15,7,FALSE)&gt;3,HLOOKUP($A733,'Z-scores'!$C$2:$RO$15,7,FALSE)&lt;-3),"",'Total-corrected counts'!I733),"")</f>
        <v>0.85063051445886961</v>
      </c>
      <c r="J733" s="14">
        <f>IFERROR(IF(OR(HLOOKUP($A733,'Z-scores'!$C$2:$RO$15,8,FALSE)&gt;3,HLOOKUP($A733,'Z-scores'!$C$2:$RO$15,8,FALSE)&lt;-3),"",'Total-corrected counts'!J733),"")</f>
        <v>1.1296783892524136</v>
      </c>
      <c r="K733" s="14">
        <f>IFERROR(IF(OR(HLOOKUP($A733,'Z-scores'!$C$2:$RO$15,9,FALSE)&gt;3,HLOOKUP($A733,'Z-scores'!$C$2:$RO$15,9,FALSE)&lt;-3),"",'Total-corrected counts'!K733),"")</f>
        <v>4.8451734021169024</v>
      </c>
      <c r="L733" s="14">
        <f>IFERROR(IF(OR(HLOOKUP($A733,'Z-scores'!$C$2:$RO$15,10,FALSE)&gt;3,HLOOKUP($A733,'Z-scores'!$C$2:$RO$15,10,FALSE)&lt;-3),"",'Total-corrected counts'!L733),"")</f>
        <v>0.32248636991202168</v>
      </c>
      <c r="M733" s="14">
        <f>IFERROR(IF(OR(HLOOKUP($A733,'Z-scores'!$C$2:$RO$15,11,FALSE)&gt;3,HLOOKUP($A733,'Z-scores'!$C$2:$RO$15,11,FALSE)&lt;-3),"",'Total-corrected counts'!M733),"")</f>
        <v>0.10222043222887564</v>
      </c>
      <c r="N733" s="14">
        <f>IFERROR(IF(OR(HLOOKUP($A733,'Z-scores'!$C$2:$RO$15,12,FALSE)&gt;3,HLOOKUP($A733,'Z-scores'!$C$2:$RO$15,12,FALSE)&lt;-3),"",'Total-corrected counts'!N733),"")</f>
        <v>4.7981285591100411</v>
      </c>
      <c r="O733" s="14">
        <f>IFERROR(IF(OR(HLOOKUP($A733,'Z-scores'!$C$2:$RO$15,13,FALSE)&gt;3,HLOOKUP($A733,'Z-scores'!$C$2:$RO$15,13,FALSE)&lt;-3),"",'Total-corrected counts'!O733),"")</f>
        <v>1.4725537552465588</v>
      </c>
      <c r="P733" s="14">
        <f>IFERROR(IF(OR(HLOOKUP($A733,'Z-scores'!$C$2:$RO$15,14,FALSE)&gt;3,HLOOKUP($A733,'Z-scores'!$C$2:$RO$15,14,FALSE)&lt;-3),"",'Total-corrected counts'!P733),"")</f>
        <v>2.9712048326737746</v>
      </c>
      <c r="Q733">
        <f t="shared" si="44"/>
        <v>1</v>
      </c>
      <c r="R733">
        <f>SUMIFS(Tabel132[Cluster],Tabel132[ID],'Total-corrected counts Z&lt;3'!A733)</f>
        <v>76</v>
      </c>
      <c r="S733">
        <f t="shared" si="45"/>
        <v>0.69014926846379732</v>
      </c>
      <c r="T733">
        <f t="shared" si="46"/>
        <v>1.5120792964147458</v>
      </c>
      <c r="U733">
        <f t="shared" si="47"/>
        <v>1.9333187898342543</v>
      </c>
    </row>
    <row r="734" spans="1:21" x14ac:dyDescent="0.25">
      <c r="A734">
        <v>742</v>
      </c>
      <c r="B734" t="s">
        <v>931</v>
      </c>
      <c r="C734">
        <v>39900</v>
      </c>
      <c r="D734">
        <v>734</v>
      </c>
      <c r="E734" s="14" t="str">
        <f>IFERROR(IF(OR(HLOOKUP($A734,'Z-scores'!$C$2:$RO$15,3,FALSE)&gt;3,HLOOKUP($A734,'Z-scores'!$C$2:$RO$15,3,FALSE)&lt;-3),"",'Total-corrected counts'!E734),"")</f>
        <v/>
      </c>
      <c r="F734" s="14" t="str">
        <f>IFERROR(IF(OR(HLOOKUP($A734,'Z-scores'!$C$2:$RO$15,4,FALSE)&gt;3,HLOOKUP($A734,'Z-scores'!$C$2:$RO$15,4,FALSE)&lt;-3),"",'Total-corrected counts'!F734),"")</f>
        <v/>
      </c>
      <c r="G734" s="14" t="str">
        <f>IFERROR(IF(OR(HLOOKUP($A734,'Z-scores'!$C$2:$RO$15,5,FALSE)&gt;3,HLOOKUP($A734,'Z-scores'!$C$2:$RO$15,5,FALSE)&lt;-3),"",'Total-corrected counts'!G734),"")</f>
        <v/>
      </c>
      <c r="H734" s="14" t="str">
        <f>IFERROR(IF(OR(HLOOKUP($A734,'Z-scores'!$C$2:$RO$15,6,FALSE)&gt;3,HLOOKUP($A734,'Z-scores'!$C$2:$RO$15,6,FALSE)&lt;-3),"",'Total-corrected counts'!H734),"")</f>
        <v/>
      </c>
      <c r="I734" s="14" t="str">
        <f>IFERROR(IF(OR(HLOOKUP($A734,'Z-scores'!$C$2:$RO$15,7,FALSE)&gt;3,HLOOKUP($A734,'Z-scores'!$C$2:$RO$15,7,FALSE)&lt;-3),"",'Total-corrected counts'!I734),"")</f>
        <v/>
      </c>
      <c r="J734" s="14" t="str">
        <f>IFERROR(IF(OR(HLOOKUP($A734,'Z-scores'!$C$2:$RO$15,8,FALSE)&gt;3,HLOOKUP($A734,'Z-scores'!$C$2:$RO$15,8,FALSE)&lt;-3),"",'Total-corrected counts'!J734),"")</f>
        <v/>
      </c>
      <c r="K734" s="14" t="str">
        <f>IFERROR(IF(OR(HLOOKUP($A734,'Z-scores'!$C$2:$RO$15,9,FALSE)&gt;3,HLOOKUP($A734,'Z-scores'!$C$2:$RO$15,9,FALSE)&lt;-3),"",'Total-corrected counts'!K734),"")</f>
        <v/>
      </c>
      <c r="L734" s="14" t="str">
        <f>IFERROR(IF(OR(HLOOKUP($A734,'Z-scores'!$C$2:$RO$15,10,FALSE)&gt;3,HLOOKUP($A734,'Z-scores'!$C$2:$RO$15,10,FALSE)&lt;-3),"",'Total-corrected counts'!L734),"")</f>
        <v/>
      </c>
      <c r="M734" s="14" t="str">
        <f>IFERROR(IF(OR(HLOOKUP($A734,'Z-scores'!$C$2:$RO$15,11,FALSE)&gt;3,HLOOKUP($A734,'Z-scores'!$C$2:$RO$15,11,FALSE)&lt;-3),"",'Total-corrected counts'!M734),"")</f>
        <v/>
      </c>
      <c r="N734" s="14" t="str">
        <f>IFERROR(IF(OR(HLOOKUP($A734,'Z-scores'!$C$2:$RO$15,12,FALSE)&gt;3,HLOOKUP($A734,'Z-scores'!$C$2:$RO$15,12,FALSE)&lt;-3),"",'Total-corrected counts'!N734),"")</f>
        <v/>
      </c>
      <c r="O734" s="14" t="str">
        <f>IFERROR(IF(OR(HLOOKUP($A734,'Z-scores'!$C$2:$RO$15,13,FALSE)&gt;3,HLOOKUP($A734,'Z-scores'!$C$2:$RO$15,13,FALSE)&lt;-3),"",'Total-corrected counts'!O734),"")</f>
        <v/>
      </c>
      <c r="P734" s="14" t="str">
        <f>IFERROR(IF(OR(HLOOKUP($A734,'Z-scores'!$C$2:$RO$15,14,FALSE)&gt;3,HLOOKUP($A734,'Z-scores'!$C$2:$RO$15,14,FALSE)&lt;-3),"",'Total-corrected counts'!P734),"")</f>
        <v/>
      </c>
      <c r="Q734">
        <f t="shared" si="44"/>
        <v>1</v>
      </c>
      <c r="R734">
        <f>SUMIFS(Tabel132[Cluster],Tabel132[ID],'Total-corrected counts Z&lt;3'!A734)</f>
        <v>52</v>
      </c>
      <c r="S734" t="str">
        <f t="shared" si="45"/>
        <v/>
      </c>
      <c r="T734" t="str">
        <f t="shared" si="46"/>
        <v/>
      </c>
      <c r="U734" t="str">
        <f t="shared" si="47"/>
        <v/>
      </c>
    </row>
    <row r="735" spans="1:21" x14ac:dyDescent="0.25">
      <c r="A735">
        <v>743</v>
      </c>
      <c r="B735" t="s">
        <v>932</v>
      </c>
      <c r="C735">
        <v>43600</v>
      </c>
      <c r="D735">
        <v>926</v>
      </c>
      <c r="E735" s="14" t="str">
        <f>IFERROR(IF(OR(HLOOKUP($A735,'Z-scores'!$C$2:$RO$15,3,FALSE)&gt;3,HLOOKUP($A735,'Z-scores'!$C$2:$RO$15,3,FALSE)&lt;-3),"",'Total-corrected counts'!E735),"")</f>
        <v/>
      </c>
      <c r="F735" s="14" t="str">
        <f>IFERROR(IF(OR(HLOOKUP($A735,'Z-scores'!$C$2:$RO$15,4,FALSE)&gt;3,HLOOKUP($A735,'Z-scores'!$C$2:$RO$15,4,FALSE)&lt;-3),"",'Total-corrected counts'!F735),"")</f>
        <v/>
      </c>
      <c r="G735" s="14" t="str">
        <f>IFERROR(IF(OR(HLOOKUP($A735,'Z-scores'!$C$2:$RO$15,5,FALSE)&gt;3,HLOOKUP($A735,'Z-scores'!$C$2:$RO$15,5,FALSE)&lt;-3),"",'Total-corrected counts'!G735),"")</f>
        <v/>
      </c>
      <c r="H735" s="14" t="str">
        <f>IFERROR(IF(OR(HLOOKUP($A735,'Z-scores'!$C$2:$RO$15,6,FALSE)&gt;3,HLOOKUP($A735,'Z-scores'!$C$2:$RO$15,6,FALSE)&lt;-3),"",'Total-corrected counts'!H735),"")</f>
        <v/>
      </c>
      <c r="I735" s="14" t="str">
        <f>IFERROR(IF(OR(HLOOKUP($A735,'Z-scores'!$C$2:$RO$15,7,FALSE)&gt;3,HLOOKUP($A735,'Z-scores'!$C$2:$RO$15,7,FALSE)&lt;-3),"",'Total-corrected counts'!I735),"")</f>
        <v/>
      </c>
      <c r="J735" s="14" t="str">
        <f>IFERROR(IF(OR(HLOOKUP($A735,'Z-scores'!$C$2:$RO$15,8,FALSE)&gt;3,HLOOKUP($A735,'Z-scores'!$C$2:$RO$15,8,FALSE)&lt;-3),"",'Total-corrected counts'!J735),"")</f>
        <v/>
      </c>
      <c r="K735" s="14" t="str">
        <f>IFERROR(IF(OR(HLOOKUP($A735,'Z-scores'!$C$2:$RO$15,9,FALSE)&gt;3,HLOOKUP($A735,'Z-scores'!$C$2:$RO$15,9,FALSE)&lt;-3),"",'Total-corrected counts'!K735),"")</f>
        <v/>
      </c>
      <c r="L735" s="14" t="str">
        <f>IFERROR(IF(OR(HLOOKUP($A735,'Z-scores'!$C$2:$RO$15,10,FALSE)&gt;3,HLOOKUP($A735,'Z-scores'!$C$2:$RO$15,10,FALSE)&lt;-3),"",'Total-corrected counts'!L735),"")</f>
        <v/>
      </c>
      <c r="M735" s="14" t="str">
        <f>IFERROR(IF(OR(HLOOKUP($A735,'Z-scores'!$C$2:$RO$15,11,FALSE)&gt;3,HLOOKUP($A735,'Z-scores'!$C$2:$RO$15,11,FALSE)&lt;-3),"",'Total-corrected counts'!M735),"")</f>
        <v/>
      </c>
      <c r="N735" s="14" t="str">
        <f>IFERROR(IF(OR(HLOOKUP($A735,'Z-scores'!$C$2:$RO$15,12,FALSE)&gt;3,HLOOKUP($A735,'Z-scores'!$C$2:$RO$15,12,FALSE)&lt;-3),"",'Total-corrected counts'!N735),"")</f>
        <v/>
      </c>
      <c r="O735" s="14" t="str">
        <f>IFERROR(IF(OR(HLOOKUP($A735,'Z-scores'!$C$2:$RO$15,13,FALSE)&gt;3,HLOOKUP($A735,'Z-scores'!$C$2:$RO$15,13,FALSE)&lt;-3),"",'Total-corrected counts'!O735),"")</f>
        <v/>
      </c>
      <c r="P735" s="14" t="str">
        <f>IFERROR(IF(OR(HLOOKUP($A735,'Z-scores'!$C$2:$RO$15,14,FALSE)&gt;3,HLOOKUP($A735,'Z-scores'!$C$2:$RO$15,14,FALSE)&lt;-3),"",'Total-corrected counts'!P735),"")</f>
        <v/>
      </c>
      <c r="Q735">
        <f t="shared" si="44"/>
        <v>1</v>
      </c>
      <c r="R735">
        <f>SUMIFS(Tabel132[Cluster],Tabel132[ID],'Total-corrected counts Z&lt;3'!A735)</f>
        <v>55</v>
      </c>
      <c r="S735" t="str">
        <f t="shared" si="45"/>
        <v/>
      </c>
      <c r="T735" t="str">
        <f t="shared" si="46"/>
        <v/>
      </c>
      <c r="U735" t="str">
        <f t="shared" si="47"/>
        <v/>
      </c>
    </row>
    <row r="736" spans="1:21" x14ac:dyDescent="0.25">
      <c r="A736">
        <v>744</v>
      </c>
      <c r="B736" t="s">
        <v>933</v>
      </c>
      <c r="C736">
        <v>104300</v>
      </c>
      <c r="D736">
        <v>960</v>
      </c>
      <c r="E736" s="14" t="str">
        <f>IFERROR(IF(OR(HLOOKUP($A736,'Z-scores'!$C$2:$RO$15,3,FALSE)&gt;3,HLOOKUP($A736,'Z-scores'!$C$2:$RO$15,3,FALSE)&lt;-3),"",'Total-corrected counts'!E736),"")</f>
        <v/>
      </c>
      <c r="F736" s="14" t="str">
        <f>IFERROR(IF(OR(HLOOKUP($A736,'Z-scores'!$C$2:$RO$15,4,FALSE)&gt;3,HLOOKUP($A736,'Z-scores'!$C$2:$RO$15,4,FALSE)&lt;-3),"",'Total-corrected counts'!F736),"")</f>
        <v/>
      </c>
      <c r="G736" s="14" t="str">
        <f>IFERROR(IF(OR(HLOOKUP($A736,'Z-scores'!$C$2:$RO$15,5,FALSE)&gt;3,HLOOKUP($A736,'Z-scores'!$C$2:$RO$15,5,FALSE)&lt;-3),"",'Total-corrected counts'!G736),"")</f>
        <v/>
      </c>
      <c r="H736" s="14" t="str">
        <f>IFERROR(IF(OR(HLOOKUP($A736,'Z-scores'!$C$2:$RO$15,6,FALSE)&gt;3,HLOOKUP($A736,'Z-scores'!$C$2:$RO$15,6,FALSE)&lt;-3),"",'Total-corrected counts'!H736),"")</f>
        <v/>
      </c>
      <c r="I736" s="14" t="str">
        <f>IFERROR(IF(OR(HLOOKUP($A736,'Z-scores'!$C$2:$RO$15,7,FALSE)&gt;3,HLOOKUP($A736,'Z-scores'!$C$2:$RO$15,7,FALSE)&lt;-3),"",'Total-corrected counts'!I736),"")</f>
        <v/>
      </c>
      <c r="J736" s="14" t="str">
        <f>IFERROR(IF(OR(HLOOKUP($A736,'Z-scores'!$C$2:$RO$15,8,FALSE)&gt;3,HLOOKUP($A736,'Z-scores'!$C$2:$RO$15,8,FALSE)&lt;-3),"",'Total-corrected counts'!J736),"")</f>
        <v/>
      </c>
      <c r="K736" s="14" t="str">
        <f>IFERROR(IF(OR(HLOOKUP($A736,'Z-scores'!$C$2:$RO$15,9,FALSE)&gt;3,HLOOKUP($A736,'Z-scores'!$C$2:$RO$15,9,FALSE)&lt;-3),"",'Total-corrected counts'!K736),"")</f>
        <v/>
      </c>
      <c r="L736" s="14" t="str">
        <f>IFERROR(IF(OR(HLOOKUP($A736,'Z-scores'!$C$2:$RO$15,10,FALSE)&gt;3,HLOOKUP($A736,'Z-scores'!$C$2:$RO$15,10,FALSE)&lt;-3),"",'Total-corrected counts'!L736),"")</f>
        <v/>
      </c>
      <c r="M736" s="14" t="str">
        <f>IFERROR(IF(OR(HLOOKUP($A736,'Z-scores'!$C$2:$RO$15,11,FALSE)&gt;3,HLOOKUP($A736,'Z-scores'!$C$2:$RO$15,11,FALSE)&lt;-3),"",'Total-corrected counts'!M736),"")</f>
        <v/>
      </c>
      <c r="N736" s="14" t="str">
        <f>IFERROR(IF(OR(HLOOKUP($A736,'Z-scores'!$C$2:$RO$15,12,FALSE)&gt;3,HLOOKUP($A736,'Z-scores'!$C$2:$RO$15,12,FALSE)&lt;-3),"",'Total-corrected counts'!N736),"")</f>
        <v/>
      </c>
      <c r="O736" s="14" t="str">
        <f>IFERROR(IF(OR(HLOOKUP($A736,'Z-scores'!$C$2:$RO$15,13,FALSE)&gt;3,HLOOKUP($A736,'Z-scores'!$C$2:$RO$15,13,FALSE)&lt;-3),"",'Total-corrected counts'!O736),"")</f>
        <v/>
      </c>
      <c r="P736" s="14" t="str">
        <f>IFERROR(IF(OR(HLOOKUP($A736,'Z-scores'!$C$2:$RO$15,14,FALSE)&gt;3,HLOOKUP($A736,'Z-scores'!$C$2:$RO$15,14,FALSE)&lt;-3),"",'Total-corrected counts'!P736),"")</f>
        <v/>
      </c>
      <c r="Q736">
        <f t="shared" si="44"/>
        <v>1</v>
      </c>
      <c r="R736">
        <f>SUMIFS(Tabel132[Cluster],Tabel132[ID],'Total-corrected counts Z&lt;3'!A736)</f>
        <v>0</v>
      </c>
      <c r="S736" t="str">
        <f t="shared" si="45"/>
        <v/>
      </c>
      <c r="T736" t="str">
        <f t="shared" si="46"/>
        <v/>
      </c>
      <c r="U736" t="str">
        <f t="shared" si="47"/>
        <v/>
      </c>
    </row>
    <row r="737" spans="1:21" x14ac:dyDescent="0.25">
      <c r="A737">
        <v>745</v>
      </c>
      <c r="B737" t="s">
        <v>934</v>
      </c>
      <c r="C737">
        <v>111500</v>
      </c>
      <c r="D737">
        <v>1099</v>
      </c>
      <c r="E737" s="14" t="str">
        <f>IFERROR(IF(OR(HLOOKUP($A737,'Z-scores'!$C$2:$RO$15,3,FALSE)&gt;3,HLOOKUP($A737,'Z-scores'!$C$2:$RO$15,3,FALSE)&lt;-3),"",'Total-corrected counts'!E737),"")</f>
        <v/>
      </c>
      <c r="F737" s="14" t="str">
        <f>IFERROR(IF(OR(HLOOKUP($A737,'Z-scores'!$C$2:$RO$15,4,FALSE)&gt;3,HLOOKUP($A737,'Z-scores'!$C$2:$RO$15,4,FALSE)&lt;-3),"",'Total-corrected counts'!F737),"")</f>
        <v/>
      </c>
      <c r="G737" s="14" t="str">
        <f>IFERROR(IF(OR(HLOOKUP($A737,'Z-scores'!$C$2:$RO$15,5,FALSE)&gt;3,HLOOKUP($A737,'Z-scores'!$C$2:$RO$15,5,FALSE)&lt;-3),"",'Total-corrected counts'!G737),"")</f>
        <v/>
      </c>
      <c r="H737" s="14" t="str">
        <f>IFERROR(IF(OR(HLOOKUP($A737,'Z-scores'!$C$2:$RO$15,6,FALSE)&gt;3,HLOOKUP($A737,'Z-scores'!$C$2:$RO$15,6,FALSE)&lt;-3),"",'Total-corrected counts'!H737),"")</f>
        <v/>
      </c>
      <c r="I737" s="14" t="str">
        <f>IFERROR(IF(OR(HLOOKUP($A737,'Z-scores'!$C$2:$RO$15,7,FALSE)&gt;3,HLOOKUP($A737,'Z-scores'!$C$2:$RO$15,7,FALSE)&lt;-3),"",'Total-corrected counts'!I737),"")</f>
        <v/>
      </c>
      <c r="J737" s="14" t="str">
        <f>IFERROR(IF(OR(HLOOKUP($A737,'Z-scores'!$C$2:$RO$15,8,FALSE)&gt;3,HLOOKUP($A737,'Z-scores'!$C$2:$RO$15,8,FALSE)&lt;-3),"",'Total-corrected counts'!J737),"")</f>
        <v/>
      </c>
      <c r="K737" s="14" t="str">
        <f>IFERROR(IF(OR(HLOOKUP($A737,'Z-scores'!$C$2:$RO$15,9,FALSE)&gt;3,HLOOKUP($A737,'Z-scores'!$C$2:$RO$15,9,FALSE)&lt;-3),"",'Total-corrected counts'!K737),"")</f>
        <v/>
      </c>
      <c r="L737" s="14" t="str">
        <f>IFERROR(IF(OR(HLOOKUP($A737,'Z-scores'!$C$2:$RO$15,10,FALSE)&gt;3,HLOOKUP($A737,'Z-scores'!$C$2:$RO$15,10,FALSE)&lt;-3),"",'Total-corrected counts'!L737),"")</f>
        <v/>
      </c>
      <c r="M737" s="14" t="str">
        <f>IFERROR(IF(OR(HLOOKUP($A737,'Z-scores'!$C$2:$RO$15,11,FALSE)&gt;3,HLOOKUP($A737,'Z-scores'!$C$2:$RO$15,11,FALSE)&lt;-3),"",'Total-corrected counts'!M737),"")</f>
        <v/>
      </c>
      <c r="N737" s="14" t="str">
        <f>IFERROR(IF(OR(HLOOKUP($A737,'Z-scores'!$C$2:$RO$15,12,FALSE)&gt;3,HLOOKUP($A737,'Z-scores'!$C$2:$RO$15,12,FALSE)&lt;-3),"",'Total-corrected counts'!N737),"")</f>
        <v/>
      </c>
      <c r="O737" s="14" t="str">
        <f>IFERROR(IF(OR(HLOOKUP($A737,'Z-scores'!$C$2:$RO$15,13,FALSE)&gt;3,HLOOKUP($A737,'Z-scores'!$C$2:$RO$15,13,FALSE)&lt;-3),"",'Total-corrected counts'!O737),"")</f>
        <v/>
      </c>
      <c r="P737" s="14" t="str">
        <f>IFERROR(IF(OR(HLOOKUP($A737,'Z-scores'!$C$2:$RO$15,14,FALSE)&gt;3,HLOOKUP($A737,'Z-scores'!$C$2:$RO$15,14,FALSE)&lt;-3),"",'Total-corrected counts'!P737),"")</f>
        <v/>
      </c>
      <c r="Q737">
        <f t="shared" si="44"/>
        <v>1</v>
      </c>
      <c r="R737">
        <f>SUMIFS(Tabel132[Cluster],Tabel132[ID],'Total-corrected counts Z&lt;3'!A737)</f>
        <v>0</v>
      </c>
      <c r="S737" t="str">
        <f t="shared" si="45"/>
        <v/>
      </c>
      <c r="T737" t="str">
        <f t="shared" si="46"/>
        <v/>
      </c>
      <c r="U737" t="str">
        <f t="shared" si="47"/>
        <v/>
      </c>
    </row>
    <row r="738" spans="1:21" x14ac:dyDescent="0.25">
      <c r="A738">
        <v>746</v>
      </c>
      <c r="B738" t="s">
        <v>935</v>
      </c>
      <c r="C738">
        <v>22700</v>
      </c>
      <c r="D738">
        <v>714</v>
      </c>
      <c r="E738" s="14" t="str">
        <f>IFERROR(IF(OR(HLOOKUP($A738,'Z-scores'!$C$2:$RO$15,3,FALSE)&gt;3,HLOOKUP($A738,'Z-scores'!$C$2:$RO$15,3,FALSE)&lt;-3),"",'Total-corrected counts'!E738),"")</f>
        <v/>
      </c>
      <c r="F738" s="14" t="str">
        <f>IFERROR(IF(OR(HLOOKUP($A738,'Z-scores'!$C$2:$RO$15,4,FALSE)&gt;3,HLOOKUP($A738,'Z-scores'!$C$2:$RO$15,4,FALSE)&lt;-3),"",'Total-corrected counts'!F738),"")</f>
        <v/>
      </c>
      <c r="G738" s="14" t="str">
        <f>IFERROR(IF(OR(HLOOKUP($A738,'Z-scores'!$C$2:$RO$15,5,FALSE)&gt;3,HLOOKUP($A738,'Z-scores'!$C$2:$RO$15,5,FALSE)&lt;-3),"",'Total-corrected counts'!G738),"")</f>
        <v/>
      </c>
      <c r="H738" s="14" t="str">
        <f>IFERROR(IF(OR(HLOOKUP($A738,'Z-scores'!$C$2:$RO$15,6,FALSE)&gt;3,HLOOKUP($A738,'Z-scores'!$C$2:$RO$15,6,FALSE)&lt;-3),"",'Total-corrected counts'!H738),"")</f>
        <v/>
      </c>
      <c r="I738" s="14" t="str">
        <f>IFERROR(IF(OR(HLOOKUP($A738,'Z-scores'!$C$2:$RO$15,7,FALSE)&gt;3,HLOOKUP($A738,'Z-scores'!$C$2:$RO$15,7,FALSE)&lt;-3),"",'Total-corrected counts'!I738),"")</f>
        <v/>
      </c>
      <c r="J738" s="14" t="str">
        <f>IFERROR(IF(OR(HLOOKUP($A738,'Z-scores'!$C$2:$RO$15,8,FALSE)&gt;3,HLOOKUP($A738,'Z-scores'!$C$2:$RO$15,8,FALSE)&lt;-3),"",'Total-corrected counts'!J738),"")</f>
        <v/>
      </c>
      <c r="K738" s="14" t="str">
        <f>IFERROR(IF(OR(HLOOKUP($A738,'Z-scores'!$C$2:$RO$15,9,FALSE)&gt;3,HLOOKUP($A738,'Z-scores'!$C$2:$RO$15,9,FALSE)&lt;-3),"",'Total-corrected counts'!K738),"")</f>
        <v/>
      </c>
      <c r="L738" s="14" t="str">
        <f>IFERROR(IF(OR(HLOOKUP($A738,'Z-scores'!$C$2:$RO$15,10,FALSE)&gt;3,HLOOKUP($A738,'Z-scores'!$C$2:$RO$15,10,FALSE)&lt;-3),"",'Total-corrected counts'!L738),"")</f>
        <v/>
      </c>
      <c r="M738" s="14" t="str">
        <f>IFERROR(IF(OR(HLOOKUP($A738,'Z-scores'!$C$2:$RO$15,11,FALSE)&gt;3,HLOOKUP($A738,'Z-scores'!$C$2:$RO$15,11,FALSE)&lt;-3),"",'Total-corrected counts'!M738),"")</f>
        <v/>
      </c>
      <c r="N738" s="14" t="str">
        <f>IFERROR(IF(OR(HLOOKUP($A738,'Z-scores'!$C$2:$RO$15,12,FALSE)&gt;3,HLOOKUP($A738,'Z-scores'!$C$2:$RO$15,12,FALSE)&lt;-3),"",'Total-corrected counts'!N738),"")</f>
        <v/>
      </c>
      <c r="O738" s="14" t="str">
        <f>IFERROR(IF(OR(HLOOKUP($A738,'Z-scores'!$C$2:$RO$15,13,FALSE)&gt;3,HLOOKUP($A738,'Z-scores'!$C$2:$RO$15,13,FALSE)&lt;-3),"",'Total-corrected counts'!O738),"")</f>
        <v/>
      </c>
      <c r="P738" s="14" t="str">
        <f>IFERROR(IF(OR(HLOOKUP($A738,'Z-scores'!$C$2:$RO$15,14,FALSE)&gt;3,HLOOKUP($A738,'Z-scores'!$C$2:$RO$15,14,FALSE)&lt;-3),"",'Total-corrected counts'!P738),"")</f>
        <v/>
      </c>
      <c r="Q738">
        <f t="shared" si="44"/>
        <v>1</v>
      </c>
      <c r="R738">
        <f>SUMIFS(Tabel132[Cluster],Tabel132[ID],'Total-corrected counts Z&lt;3'!A738)</f>
        <v>29</v>
      </c>
      <c r="S738" t="str">
        <f t="shared" si="45"/>
        <v/>
      </c>
      <c r="T738" t="str">
        <f t="shared" si="46"/>
        <v/>
      </c>
      <c r="U738" t="str">
        <f t="shared" si="47"/>
        <v/>
      </c>
    </row>
    <row r="739" spans="1:21" x14ac:dyDescent="0.25">
      <c r="A739">
        <v>747</v>
      </c>
      <c r="B739" t="s">
        <v>936</v>
      </c>
      <c r="C739">
        <v>8600</v>
      </c>
      <c r="D739">
        <v>44</v>
      </c>
      <c r="E739" s="14" t="str">
        <f>IFERROR(IF(OR(HLOOKUP($A739,'Z-scores'!$C$2:$RO$15,3,FALSE)&gt;3,HLOOKUP($A739,'Z-scores'!$C$2:$RO$15,3,FALSE)&lt;-3),"",'Total-corrected counts'!E739),"")</f>
        <v/>
      </c>
      <c r="F739" s="14" t="str">
        <f>IFERROR(IF(OR(HLOOKUP($A739,'Z-scores'!$C$2:$RO$15,4,FALSE)&gt;3,HLOOKUP($A739,'Z-scores'!$C$2:$RO$15,4,FALSE)&lt;-3),"",'Total-corrected counts'!F739),"")</f>
        <v/>
      </c>
      <c r="G739" s="14" t="str">
        <f>IFERROR(IF(OR(HLOOKUP($A739,'Z-scores'!$C$2:$RO$15,5,FALSE)&gt;3,HLOOKUP($A739,'Z-scores'!$C$2:$RO$15,5,FALSE)&lt;-3),"",'Total-corrected counts'!G739),"")</f>
        <v/>
      </c>
      <c r="H739" s="14" t="str">
        <f>IFERROR(IF(OR(HLOOKUP($A739,'Z-scores'!$C$2:$RO$15,6,FALSE)&gt;3,HLOOKUP($A739,'Z-scores'!$C$2:$RO$15,6,FALSE)&lt;-3),"",'Total-corrected counts'!H739),"")</f>
        <v/>
      </c>
      <c r="I739" s="14" t="str">
        <f>IFERROR(IF(OR(HLOOKUP($A739,'Z-scores'!$C$2:$RO$15,7,FALSE)&gt;3,HLOOKUP($A739,'Z-scores'!$C$2:$RO$15,7,FALSE)&lt;-3),"",'Total-corrected counts'!I739),"")</f>
        <v/>
      </c>
      <c r="J739" s="14" t="str">
        <f>IFERROR(IF(OR(HLOOKUP($A739,'Z-scores'!$C$2:$RO$15,8,FALSE)&gt;3,HLOOKUP($A739,'Z-scores'!$C$2:$RO$15,8,FALSE)&lt;-3),"",'Total-corrected counts'!J739),"")</f>
        <v/>
      </c>
      <c r="K739" s="14" t="str">
        <f>IFERROR(IF(OR(HLOOKUP($A739,'Z-scores'!$C$2:$RO$15,9,FALSE)&gt;3,HLOOKUP($A739,'Z-scores'!$C$2:$RO$15,9,FALSE)&lt;-3),"",'Total-corrected counts'!K739),"")</f>
        <v/>
      </c>
      <c r="L739" s="14" t="str">
        <f>IFERROR(IF(OR(HLOOKUP($A739,'Z-scores'!$C$2:$RO$15,10,FALSE)&gt;3,HLOOKUP($A739,'Z-scores'!$C$2:$RO$15,10,FALSE)&lt;-3),"",'Total-corrected counts'!L739),"")</f>
        <v/>
      </c>
      <c r="M739" s="14" t="str">
        <f>IFERROR(IF(OR(HLOOKUP($A739,'Z-scores'!$C$2:$RO$15,11,FALSE)&gt;3,HLOOKUP($A739,'Z-scores'!$C$2:$RO$15,11,FALSE)&lt;-3),"",'Total-corrected counts'!M739),"")</f>
        <v/>
      </c>
      <c r="N739" s="14" t="str">
        <f>IFERROR(IF(OR(HLOOKUP($A739,'Z-scores'!$C$2:$RO$15,12,FALSE)&gt;3,HLOOKUP($A739,'Z-scores'!$C$2:$RO$15,12,FALSE)&lt;-3),"",'Total-corrected counts'!N739),"")</f>
        <v/>
      </c>
      <c r="O739" s="14" t="str">
        <f>IFERROR(IF(OR(HLOOKUP($A739,'Z-scores'!$C$2:$RO$15,13,FALSE)&gt;3,HLOOKUP($A739,'Z-scores'!$C$2:$RO$15,13,FALSE)&lt;-3),"",'Total-corrected counts'!O739),"")</f>
        <v/>
      </c>
      <c r="P739" s="14" t="str">
        <f>IFERROR(IF(OR(HLOOKUP($A739,'Z-scores'!$C$2:$RO$15,14,FALSE)&gt;3,HLOOKUP($A739,'Z-scores'!$C$2:$RO$15,14,FALSE)&lt;-3),"",'Total-corrected counts'!P739),"")</f>
        <v/>
      </c>
      <c r="Q739">
        <f t="shared" si="44"/>
        <v>1</v>
      </c>
      <c r="R739">
        <f>SUMIFS(Tabel132[Cluster],Tabel132[ID],'Total-corrected counts Z&lt;3'!A739)</f>
        <v>26</v>
      </c>
      <c r="S739" t="str">
        <f t="shared" si="45"/>
        <v/>
      </c>
      <c r="T739" t="str">
        <f t="shared" si="46"/>
        <v/>
      </c>
      <c r="U739" t="str">
        <f t="shared" si="47"/>
        <v/>
      </c>
    </row>
    <row r="740" spans="1:21" x14ac:dyDescent="0.25">
      <c r="A740">
        <v>748</v>
      </c>
      <c r="B740" t="s">
        <v>937</v>
      </c>
      <c r="C740">
        <v>75800</v>
      </c>
      <c r="D740">
        <v>515</v>
      </c>
      <c r="E740" s="14" t="str">
        <f>IFERROR(IF(OR(HLOOKUP($A740,'Z-scores'!$C$2:$RO$15,3,FALSE)&gt;3,HLOOKUP($A740,'Z-scores'!$C$2:$RO$15,3,FALSE)&lt;-3),"",'Total-corrected counts'!E740),"")</f>
        <v/>
      </c>
      <c r="F740" s="14" t="str">
        <f>IFERROR(IF(OR(HLOOKUP($A740,'Z-scores'!$C$2:$RO$15,4,FALSE)&gt;3,HLOOKUP($A740,'Z-scores'!$C$2:$RO$15,4,FALSE)&lt;-3),"",'Total-corrected counts'!F740),"")</f>
        <v/>
      </c>
      <c r="G740" s="14" t="str">
        <f>IFERROR(IF(OR(HLOOKUP($A740,'Z-scores'!$C$2:$RO$15,5,FALSE)&gt;3,HLOOKUP($A740,'Z-scores'!$C$2:$RO$15,5,FALSE)&lt;-3),"",'Total-corrected counts'!G740),"")</f>
        <v/>
      </c>
      <c r="H740" s="14" t="str">
        <f>IFERROR(IF(OR(HLOOKUP($A740,'Z-scores'!$C$2:$RO$15,6,FALSE)&gt;3,HLOOKUP($A740,'Z-scores'!$C$2:$RO$15,6,FALSE)&lt;-3),"",'Total-corrected counts'!H740),"")</f>
        <v/>
      </c>
      <c r="I740" s="14" t="str">
        <f>IFERROR(IF(OR(HLOOKUP($A740,'Z-scores'!$C$2:$RO$15,7,FALSE)&gt;3,HLOOKUP($A740,'Z-scores'!$C$2:$RO$15,7,FALSE)&lt;-3),"",'Total-corrected counts'!I740),"")</f>
        <v/>
      </c>
      <c r="J740" s="14" t="str">
        <f>IFERROR(IF(OR(HLOOKUP($A740,'Z-scores'!$C$2:$RO$15,8,FALSE)&gt;3,HLOOKUP($A740,'Z-scores'!$C$2:$RO$15,8,FALSE)&lt;-3),"",'Total-corrected counts'!J740),"")</f>
        <v/>
      </c>
      <c r="K740" s="14" t="str">
        <f>IFERROR(IF(OR(HLOOKUP($A740,'Z-scores'!$C$2:$RO$15,9,FALSE)&gt;3,HLOOKUP($A740,'Z-scores'!$C$2:$RO$15,9,FALSE)&lt;-3),"",'Total-corrected counts'!K740),"")</f>
        <v/>
      </c>
      <c r="L740" s="14" t="str">
        <f>IFERROR(IF(OR(HLOOKUP($A740,'Z-scores'!$C$2:$RO$15,10,FALSE)&gt;3,HLOOKUP($A740,'Z-scores'!$C$2:$RO$15,10,FALSE)&lt;-3),"",'Total-corrected counts'!L740),"")</f>
        <v/>
      </c>
      <c r="M740" s="14" t="str">
        <f>IFERROR(IF(OR(HLOOKUP($A740,'Z-scores'!$C$2:$RO$15,11,FALSE)&gt;3,HLOOKUP($A740,'Z-scores'!$C$2:$RO$15,11,FALSE)&lt;-3),"",'Total-corrected counts'!M740),"")</f>
        <v/>
      </c>
      <c r="N740" s="14" t="str">
        <f>IFERROR(IF(OR(HLOOKUP($A740,'Z-scores'!$C$2:$RO$15,12,FALSE)&gt;3,HLOOKUP($A740,'Z-scores'!$C$2:$RO$15,12,FALSE)&lt;-3),"",'Total-corrected counts'!N740),"")</f>
        <v/>
      </c>
      <c r="O740" s="14" t="str">
        <f>IFERROR(IF(OR(HLOOKUP($A740,'Z-scores'!$C$2:$RO$15,13,FALSE)&gt;3,HLOOKUP($A740,'Z-scores'!$C$2:$RO$15,13,FALSE)&lt;-3),"",'Total-corrected counts'!O740),"")</f>
        <v/>
      </c>
      <c r="P740" s="14" t="str">
        <f>IFERROR(IF(OR(HLOOKUP($A740,'Z-scores'!$C$2:$RO$15,14,FALSE)&gt;3,HLOOKUP($A740,'Z-scores'!$C$2:$RO$15,14,FALSE)&lt;-3),"",'Total-corrected counts'!P740),"")</f>
        <v/>
      </c>
      <c r="Q740">
        <f t="shared" si="44"/>
        <v>1</v>
      </c>
      <c r="R740">
        <f>SUMIFS(Tabel132[Cluster],Tabel132[ID],'Total-corrected counts Z&lt;3'!A740)</f>
        <v>84</v>
      </c>
      <c r="S740" t="str">
        <f t="shared" si="45"/>
        <v/>
      </c>
      <c r="T740" t="str">
        <f t="shared" si="46"/>
        <v/>
      </c>
      <c r="U740" t="str">
        <f t="shared" si="47"/>
        <v/>
      </c>
    </row>
    <row r="741" spans="1:21" x14ac:dyDescent="0.25">
      <c r="A741">
        <v>749</v>
      </c>
      <c r="B741" t="s">
        <v>311</v>
      </c>
      <c r="C741">
        <v>80100</v>
      </c>
      <c r="D741">
        <v>323</v>
      </c>
      <c r="E741" s="14">
        <f>IFERROR(IF(OR(HLOOKUP($A741,'Z-scores'!$C$2:$RO$15,3,FALSE)&gt;3,HLOOKUP($A741,'Z-scores'!$C$2:$RO$15,3,FALSE)&lt;-3),"",'Total-corrected counts'!E741),"")</f>
        <v>19.731475305442771</v>
      </c>
      <c r="F741" s="14">
        <f>IFERROR(IF(OR(HLOOKUP($A741,'Z-scores'!$C$2:$RO$15,4,FALSE)&gt;3,HLOOKUP($A741,'Z-scores'!$C$2:$RO$15,4,FALSE)&lt;-3),"",'Total-corrected counts'!F741),"")</f>
        <v>2.6646614275609695</v>
      </c>
      <c r="G741" s="14">
        <f>IFERROR(IF(OR(HLOOKUP($A741,'Z-scores'!$C$2:$RO$15,5,FALSE)&gt;3,HLOOKUP($A741,'Z-scores'!$C$2:$RO$15,5,FALSE)&lt;-3),"",'Total-corrected counts'!G741),"")</f>
        <v>8.9286511486709699E-2</v>
      </c>
      <c r="H741" s="14">
        <f>IFERROR(IF(OR(HLOOKUP($A741,'Z-scores'!$C$2:$RO$15,6,FALSE)&gt;3,HLOOKUP($A741,'Z-scores'!$C$2:$RO$15,6,FALSE)&lt;-3),"",'Total-corrected counts'!H741),"")</f>
        <v>8.8277684820434636</v>
      </c>
      <c r="I741" s="14">
        <f>IFERROR(IF(OR(HLOOKUP($A741,'Z-scores'!$C$2:$RO$15,7,FALSE)&gt;3,HLOOKUP($A741,'Z-scores'!$C$2:$RO$15,7,FALSE)&lt;-3),"",'Total-corrected counts'!I741),"")</f>
        <v>4.3271204431168577</v>
      </c>
      <c r="J741" s="14">
        <f>IFERROR(IF(OR(HLOOKUP($A741,'Z-scores'!$C$2:$RO$15,8,FALSE)&gt;3,HLOOKUP($A741,'Z-scores'!$C$2:$RO$15,8,FALSE)&lt;-3),"",'Total-corrected counts'!J741),"")</f>
        <v>0.95588171398281152</v>
      </c>
      <c r="K741" s="14">
        <f>IFERROR(IF(OR(HLOOKUP($A741,'Z-scores'!$C$2:$RO$15,9,FALSE)&gt;3,HLOOKUP($A741,'Z-scores'!$C$2:$RO$15,9,FALSE)&lt;-3),"",'Total-corrected counts'!K741),"")</f>
        <v>1.5820974374259273</v>
      </c>
      <c r="L741" s="14">
        <f>IFERROR(IF(OR(HLOOKUP($A741,'Z-scores'!$C$2:$RO$15,10,FALSE)&gt;3,HLOOKUP($A741,'Z-scores'!$C$2:$RO$15,10,FALSE)&lt;-3),"",'Total-corrected counts'!L741),"")</f>
        <v>4.0310796239002709E-2</v>
      </c>
      <c r="M741" s="14">
        <f>IFERROR(IF(OR(HLOOKUP($A741,'Z-scores'!$C$2:$RO$15,11,FALSE)&gt;3,HLOOKUP($A741,'Z-scores'!$C$2:$RO$15,11,FALSE)&lt;-3),"",'Total-corrected counts'!M741),"")</f>
        <v>0.34754946957817717</v>
      </c>
      <c r="N741" s="14">
        <f>IFERROR(IF(OR(HLOOKUP($A741,'Z-scores'!$C$2:$RO$15,12,FALSE)&gt;3,HLOOKUP($A741,'Z-scores'!$C$2:$RO$15,12,FALSE)&lt;-3),"",'Total-corrected counts'!N741),"")</f>
        <v>19.081525497528364</v>
      </c>
      <c r="O741" s="14">
        <f>IFERROR(IF(OR(HLOOKUP($A741,'Z-scores'!$C$2:$RO$15,13,FALSE)&gt;3,HLOOKUP($A741,'Z-scores'!$C$2:$RO$15,13,FALSE)&lt;-3),"",'Total-corrected counts'!O741),"")</f>
        <v>7.7379417075058026</v>
      </c>
      <c r="P741" s="14">
        <f>IFERROR(IF(OR(HLOOKUP($A741,'Z-scores'!$C$2:$RO$15,14,FALSE)&gt;3,HLOOKUP($A741,'Z-scores'!$C$2:$RO$15,14,FALSE)&lt;-3),"",'Total-corrected counts'!P741),"")</f>
        <v>5.249736146073908</v>
      </c>
      <c r="Q741">
        <f t="shared" si="44"/>
        <v>1</v>
      </c>
      <c r="R741">
        <f>SUMIFS(Tabel132[Cluster],Tabel132[ID],'Total-corrected counts Z&lt;3'!A741)</f>
        <v>87</v>
      </c>
      <c r="S741">
        <f t="shared" si="45"/>
        <v>0.8125208787556718</v>
      </c>
      <c r="T741">
        <f t="shared" si="46"/>
        <v>5.4540416172942159</v>
      </c>
      <c r="U741">
        <f t="shared" si="47"/>
        <v>6.4914127233850509</v>
      </c>
    </row>
    <row r="742" spans="1:21" x14ac:dyDescent="0.25">
      <c r="A742">
        <v>750</v>
      </c>
      <c r="B742" t="s">
        <v>312</v>
      </c>
      <c r="C742">
        <v>17000</v>
      </c>
      <c r="D742">
        <v>425</v>
      </c>
      <c r="E742" s="14">
        <f>IFERROR(IF(OR(HLOOKUP($A742,'Z-scores'!$C$2:$RO$15,3,FALSE)&gt;3,HLOOKUP($A742,'Z-scores'!$C$2:$RO$15,3,FALSE)&lt;-3),"",'Total-corrected counts'!E742),"")</f>
        <v>1.0574583349795597</v>
      </c>
      <c r="F742" s="14">
        <f>IFERROR(IF(OR(HLOOKUP($A742,'Z-scores'!$C$2:$RO$15,4,FALSE)&gt;3,HLOOKUP($A742,'Z-scores'!$C$2:$RO$15,4,FALSE)&lt;-3),"",'Total-corrected counts'!F742),"")</f>
        <v>2.1345193634388919</v>
      </c>
      <c r="G742" s="14">
        <f>IFERROR(IF(OR(HLOOKUP($A742,'Z-scores'!$C$2:$RO$15,5,FALSE)&gt;3,HLOOKUP($A742,'Z-scores'!$C$2:$RO$15,5,FALSE)&lt;-3),"",'Total-corrected counts'!G742),"")</f>
        <v>2.5357369262225555</v>
      </c>
      <c r="H742" s="14">
        <f>IFERROR(IF(OR(HLOOKUP($A742,'Z-scores'!$C$2:$RO$15,6,FALSE)&gt;3,HLOOKUP($A742,'Z-scores'!$C$2:$RO$15,6,FALSE)&lt;-3),"",'Total-corrected counts'!H742),"")</f>
        <v>1.7930212560762437</v>
      </c>
      <c r="I742" s="14">
        <f>IFERROR(IF(OR(HLOOKUP($A742,'Z-scores'!$C$2:$RO$15,7,FALSE)&gt;3,HLOOKUP($A742,'Z-scores'!$C$2:$RO$15,7,FALSE)&lt;-3),"",'Total-corrected counts'!I742),"")</f>
        <v>0.13560776317460238</v>
      </c>
      <c r="J742" s="14">
        <f>IFERROR(IF(OR(HLOOKUP($A742,'Z-scores'!$C$2:$RO$15,8,FALSE)&gt;3,HLOOKUP($A742,'Z-scores'!$C$2:$RO$15,8,FALSE)&lt;-3),"",'Total-corrected counts'!J742),"")</f>
        <v>0.45621627258270547</v>
      </c>
      <c r="K742" s="14">
        <f>IFERROR(IF(OR(HLOOKUP($A742,'Z-scores'!$C$2:$RO$15,9,FALSE)&gt;3,HLOOKUP($A742,'Z-scores'!$C$2:$RO$15,9,FALSE)&lt;-3),"",'Total-corrected counts'!K742),"")</f>
        <v>0.81930045866699808</v>
      </c>
      <c r="L742" s="14">
        <f>IFERROR(IF(OR(HLOOKUP($A742,'Z-scores'!$C$2:$RO$15,10,FALSE)&gt;3,HLOOKUP($A742,'Z-scores'!$C$2:$RO$15,10,FALSE)&lt;-3),"",'Total-corrected counts'!L742),"")</f>
        <v>0</v>
      </c>
      <c r="M742" s="14">
        <f>IFERROR(IF(OR(HLOOKUP($A742,'Z-scores'!$C$2:$RO$15,11,FALSE)&gt;3,HLOOKUP($A742,'Z-scores'!$C$2:$RO$15,11,FALSE)&lt;-3),"",'Total-corrected counts'!M742),"")</f>
        <v>3.2506097448782452</v>
      </c>
      <c r="N742" s="14">
        <f>IFERROR(IF(OR(HLOOKUP($A742,'Z-scores'!$C$2:$RO$15,12,FALSE)&gt;3,HLOOKUP($A742,'Z-scores'!$C$2:$RO$15,12,FALSE)&lt;-3),"",'Total-corrected counts'!N742),"")</f>
        <v>0.97328586430346031</v>
      </c>
      <c r="O742" s="14">
        <f>IFERROR(IF(OR(HLOOKUP($A742,'Z-scores'!$C$2:$RO$15,13,FALSE)&gt;3,HLOOKUP($A742,'Z-scores'!$C$2:$RO$15,13,FALSE)&lt;-3),"",'Total-corrected counts'!O742),"")</f>
        <v>4.1831781836940465</v>
      </c>
      <c r="P742" s="14">
        <f>IFERROR(IF(OR(HLOOKUP($A742,'Z-scores'!$C$2:$RO$15,14,FALSE)&gt;3,HLOOKUP($A742,'Z-scores'!$C$2:$RO$15,14,FALSE)&lt;-3),"",'Total-corrected counts'!P742),"")</f>
        <v>0.70178764452724118</v>
      </c>
      <c r="Q742">
        <f t="shared" si="44"/>
        <v>1</v>
      </c>
      <c r="R742">
        <f>SUMIFS(Tabel132[Cluster],Tabel132[ID],'Total-corrected counts Z&lt;3'!A742)</f>
        <v>21</v>
      </c>
      <c r="S742">
        <f t="shared" si="45"/>
        <v>0.49988336586330329</v>
      </c>
      <c r="T742">
        <f t="shared" si="46"/>
        <v>1.2759800535916508</v>
      </c>
      <c r="U742">
        <f t="shared" si="47"/>
        <v>1.8217722874805991</v>
      </c>
    </row>
    <row r="743" spans="1:21" x14ac:dyDescent="0.25">
      <c r="A743">
        <v>751</v>
      </c>
      <c r="B743" t="s">
        <v>938</v>
      </c>
      <c r="C743">
        <v>40000</v>
      </c>
      <c r="D743">
        <v>734</v>
      </c>
      <c r="E743" s="14" t="str">
        <f>IFERROR(IF(OR(HLOOKUP($A743,'Z-scores'!$C$2:$RO$15,3,FALSE)&gt;3,HLOOKUP($A743,'Z-scores'!$C$2:$RO$15,3,FALSE)&lt;-3),"",'Total-corrected counts'!E743),"")</f>
        <v/>
      </c>
      <c r="F743" s="14" t="str">
        <f>IFERROR(IF(OR(HLOOKUP($A743,'Z-scores'!$C$2:$RO$15,4,FALSE)&gt;3,HLOOKUP($A743,'Z-scores'!$C$2:$RO$15,4,FALSE)&lt;-3),"",'Total-corrected counts'!F743),"")</f>
        <v/>
      </c>
      <c r="G743" s="14" t="str">
        <f>IFERROR(IF(OR(HLOOKUP($A743,'Z-scores'!$C$2:$RO$15,5,FALSE)&gt;3,HLOOKUP($A743,'Z-scores'!$C$2:$RO$15,5,FALSE)&lt;-3),"",'Total-corrected counts'!G743),"")</f>
        <v/>
      </c>
      <c r="H743" s="14" t="str">
        <f>IFERROR(IF(OR(HLOOKUP($A743,'Z-scores'!$C$2:$RO$15,6,FALSE)&gt;3,HLOOKUP($A743,'Z-scores'!$C$2:$RO$15,6,FALSE)&lt;-3),"",'Total-corrected counts'!H743),"")</f>
        <v/>
      </c>
      <c r="I743" s="14" t="str">
        <f>IFERROR(IF(OR(HLOOKUP($A743,'Z-scores'!$C$2:$RO$15,7,FALSE)&gt;3,HLOOKUP($A743,'Z-scores'!$C$2:$RO$15,7,FALSE)&lt;-3),"",'Total-corrected counts'!I743),"")</f>
        <v/>
      </c>
      <c r="J743" s="14" t="str">
        <f>IFERROR(IF(OR(HLOOKUP($A743,'Z-scores'!$C$2:$RO$15,8,FALSE)&gt;3,HLOOKUP($A743,'Z-scores'!$C$2:$RO$15,8,FALSE)&lt;-3),"",'Total-corrected counts'!J743),"")</f>
        <v/>
      </c>
      <c r="K743" s="14" t="str">
        <f>IFERROR(IF(OR(HLOOKUP($A743,'Z-scores'!$C$2:$RO$15,9,FALSE)&gt;3,HLOOKUP($A743,'Z-scores'!$C$2:$RO$15,9,FALSE)&lt;-3),"",'Total-corrected counts'!K743),"")</f>
        <v/>
      </c>
      <c r="L743" s="14" t="str">
        <f>IFERROR(IF(OR(HLOOKUP($A743,'Z-scores'!$C$2:$RO$15,10,FALSE)&gt;3,HLOOKUP($A743,'Z-scores'!$C$2:$RO$15,10,FALSE)&lt;-3),"",'Total-corrected counts'!L743),"")</f>
        <v/>
      </c>
      <c r="M743" s="14" t="str">
        <f>IFERROR(IF(OR(HLOOKUP($A743,'Z-scores'!$C$2:$RO$15,11,FALSE)&gt;3,HLOOKUP($A743,'Z-scores'!$C$2:$RO$15,11,FALSE)&lt;-3),"",'Total-corrected counts'!M743),"")</f>
        <v/>
      </c>
      <c r="N743" s="14" t="str">
        <f>IFERROR(IF(OR(HLOOKUP($A743,'Z-scores'!$C$2:$RO$15,12,FALSE)&gt;3,HLOOKUP($A743,'Z-scores'!$C$2:$RO$15,12,FALSE)&lt;-3),"",'Total-corrected counts'!N743),"")</f>
        <v/>
      </c>
      <c r="O743" s="14" t="str">
        <f>IFERROR(IF(OR(HLOOKUP($A743,'Z-scores'!$C$2:$RO$15,13,FALSE)&gt;3,HLOOKUP($A743,'Z-scores'!$C$2:$RO$15,13,FALSE)&lt;-3),"",'Total-corrected counts'!O743),"")</f>
        <v/>
      </c>
      <c r="P743" s="14" t="str">
        <f>IFERROR(IF(OR(HLOOKUP($A743,'Z-scores'!$C$2:$RO$15,14,FALSE)&gt;3,HLOOKUP($A743,'Z-scores'!$C$2:$RO$15,14,FALSE)&lt;-3),"",'Total-corrected counts'!P743),"")</f>
        <v/>
      </c>
      <c r="Q743">
        <f t="shared" si="44"/>
        <v>1</v>
      </c>
      <c r="R743">
        <f>SUMIFS(Tabel132[Cluster],Tabel132[ID],'Total-corrected counts Z&lt;3'!A743)</f>
        <v>52</v>
      </c>
      <c r="S743" t="str">
        <f t="shared" si="45"/>
        <v/>
      </c>
      <c r="T743" t="str">
        <f t="shared" si="46"/>
        <v/>
      </c>
      <c r="U743" t="str">
        <f t="shared" si="47"/>
        <v/>
      </c>
    </row>
    <row r="744" spans="1:21" x14ac:dyDescent="0.25">
      <c r="A744">
        <v>752</v>
      </c>
      <c r="B744" t="s">
        <v>939</v>
      </c>
      <c r="C744">
        <v>104400</v>
      </c>
      <c r="D744">
        <v>960</v>
      </c>
      <c r="E744" s="14" t="str">
        <f>IFERROR(IF(OR(HLOOKUP($A744,'Z-scores'!$C$2:$RO$15,3,FALSE)&gt;3,HLOOKUP($A744,'Z-scores'!$C$2:$RO$15,3,FALSE)&lt;-3),"",'Total-corrected counts'!E744),"")</f>
        <v/>
      </c>
      <c r="F744" s="14" t="str">
        <f>IFERROR(IF(OR(HLOOKUP($A744,'Z-scores'!$C$2:$RO$15,4,FALSE)&gt;3,HLOOKUP($A744,'Z-scores'!$C$2:$RO$15,4,FALSE)&lt;-3),"",'Total-corrected counts'!F744),"")</f>
        <v/>
      </c>
      <c r="G744" s="14" t="str">
        <f>IFERROR(IF(OR(HLOOKUP($A744,'Z-scores'!$C$2:$RO$15,5,FALSE)&gt;3,HLOOKUP($A744,'Z-scores'!$C$2:$RO$15,5,FALSE)&lt;-3),"",'Total-corrected counts'!G744),"")</f>
        <v/>
      </c>
      <c r="H744" s="14" t="str">
        <f>IFERROR(IF(OR(HLOOKUP($A744,'Z-scores'!$C$2:$RO$15,6,FALSE)&gt;3,HLOOKUP($A744,'Z-scores'!$C$2:$RO$15,6,FALSE)&lt;-3),"",'Total-corrected counts'!H744),"")</f>
        <v/>
      </c>
      <c r="I744" s="14" t="str">
        <f>IFERROR(IF(OR(HLOOKUP($A744,'Z-scores'!$C$2:$RO$15,7,FALSE)&gt;3,HLOOKUP($A744,'Z-scores'!$C$2:$RO$15,7,FALSE)&lt;-3),"",'Total-corrected counts'!I744),"")</f>
        <v/>
      </c>
      <c r="J744" s="14" t="str">
        <f>IFERROR(IF(OR(HLOOKUP($A744,'Z-scores'!$C$2:$RO$15,8,FALSE)&gt;3,HLOOKUP($A744,'Z-scores'!$C$2:$RO$15,8,FALSE)&lt;-3),"",'Total-corrected counts'!J744),"")</f>
        <v/>
      </c>
      <c r="K744" s="14" t="str">
        <f>IFERROR(IF(OR(HLOOKUP($A744,'Z-scores'!$C$2:$RO$15,9,FALSE)&gt;3,HLOOKUP($A744,'Z-scores'!$C$2:$RO$15,9,FALSE)&lt;-3),"",'Total-corrected counts'!K744),"")</f>
        <v/>
      </c>
      <c r="L744" s="14" t="str">
        <f>IFERROR(IF(OR(HLOOKUP($A744,'Z-scores'!$C$2:$RO$15,10,FALSE)&gt;3,HLOOKUP($A744,'Z-scores'!$C$2:$RO$15,10,FALSE)&lt;-3),"",'Total-corrected counts'!L744),"")</f>
        <v/>
      </c>
      <c r="M744" s="14" t="str">
        <f>IFERROR(IF(OR(HLOOKUP($A744,'Z-scores'!$C$2:$RO$15,11,FALSE)&gt;3,HLOOKUP($A744,'Z-scores'!$C$2:$RO$15,11,FALSE)&lt;-3),"",'Total-corrected counts'!M744),"")</f>
        <v/>
      </c>
      <c r="N744" s="14" t="str">
        <f>IFERROR(IF(OR(HLOOKUP($A744,'Z-scores'!$C$2:$RO$15,12,FALSE)&gt;3,HLOOKUP($A744,'Z-scores'!$C$2:$RO$15,12,FALSE)&lt;-3),"",'Total-corrected counts'!N744),"")</f>
        <v/>
      </c>
      <c r="O744" s="14" t="str">
        <f>IFERROR(IF(OR(HLOOKUP($A744,'Z-scores'!$C$2:$RO$15,13,FALSE)&gt;3,HLOOKUP($A744,'Z-scores'!$C$2:$RO$15,13,FALSE)&lt;-3),"",'Total-corrected counts'!O744),"")</f>
        <v/>
      </c>
      <c r="P744" s="14" t="str">
        <f>IFERROR(IF(OR(HLOOKUP($A744,'Z-scores'!$C$2:$RO$15,14,FALSE)&gt;3,HLOOKUP($A744,'Z-scores'!$C$2:$RO$15,14,FALSE)&lt;-3),"",'Total-corrected counts'!P744),"")</f>
        <v/>
      </c>
      <c r="Q744">
        <f t="shared" si="44"/>
        <v>1</v>
      </c>
      <c r="R744">
        <f>SUMIFS(Tabel132[Cluster],Tabel132[ID],'Total-corrected counts Z&lt;3'!A744)</f>
        <v>0</v>
      </c>
      <c r="S744" t="str">
        <f t="shared" si="45"/>
        <v/>
      </c>
      <c r="T744" t="str">
        <f t="shared" si="46"/>
        <v/>
      </c>
      <c r="U744" t="str">
        <f t="shared" si="47"/>
        <v/>
      </c>
    </row>
    <row r="745" spans="1:21" x14ac:dyDescent="0.25">
      <c r="A745">
        <v>753</v>
      </c>
      <c r="B745" t="s">
        <v>940</v>
      </c>
      <c r="C745">
        <v>114400</v>
      </c>
      <c r="D745">
        <v>46</v>
      </c>
      <c r="E745" s="14" t="str">
        <f>IFERROR(IF(OR(HLOOKUP($A745,'Z-scores'!$C$2:$RO$15,3,FALSE)&gt;3,HLOOKUP($A745,'Z-scores'!$C$2:$RO$15,3,FALSE)&lt;-3),"",'Total-corrected counts'!E745),"")</f>
        <v/>
      </c>
      <c r="F745" s="14" t="str">
        <f>IFERROR(IF(OR(HLOOKUP($A745,'Z-scores'!$C$2:$RO$15,4,FALSE)&gt;3,HLOOKUP($A745,'Z-scores'!$C$2:$RO$15,4,FALSE)&lt;-3),"",'Total-corrected counts'!F745),"")</f>
        <v/>
      </c>
      <c r="G745" s="14" t="str">
        <f>IFERROR(IF(OR(HLOOKUP($A745,'Z-scores'!$C$2:$RO$15,5,FALSE)&gt;3,HLOOKUP($A745,'Z-scores'!$C$2:$RO$15,5,FALSE)&lt;-3),"",'Total-corrected counts'!G745),"")</f>
        <v/>
      </c>
      <c r="H745" s="14" t="str">
        <f>IFERROR(IF(OR(HLOOKUP($A745,'Z-scores'!$C$2:$RO$15,6,FALSE)&gt;3,HLOOKUP($A745,'Z-scores'!$C$2:$RO$15,6,FALSE)&lt;-3),"",'Total-corrected counts'!H745),"")</f>
        <v/>
      </c>
      <c r="I745" s="14" t="str">
        <f>IFERROR(IF(OR(HLOOKUP($A745,'Z-scores'!$C$2:$RO$15,7,FALSE)&gt;3,HLOOKUP($A745,'Z-scores'!$C$2:$RO$15,7,FALSE)&lt;-3),"",'Total-corrected counts'!I745),"")</f>
        <v/>
      </c>
      <c r="J745" s="14" t="str">
        <f>IFERROR(IF(OR(HLOOKUP($A745,'Z-scores'!$C$2:$RO$15,8,FALSE)&gt;3,HLOOKUP($A745,'Z-scores'!$C$2:$RO$15,8,FALSE)&lt;-3),"",'Total-corrected counts'!J745),"")</f>
        <v/>
      </c>
      <c r="K745" s="14" t="str">
        <f>IFERROR(IF(OR(HLOOKUP($A745,'Z-scores'!$C$2:$RO$15,9,FALSE)&gt;3,HLOOKUP($A745,'Z-scores'!$C$2:$RO$15,9,FALSE)&lt;-3),"",'Total-corrected counts'!K745),"")</f>
        <v/>
      </c>
      <c r="L745" s="14" t="str">
        <f>IFERROR(IF(OR(HLOOKUP($A745,'Z-scores'!$C$2:$RO$15,10,FALSE)&gt;3,HLOOKUP($A745,'Z-scores'!$C$2:$RO$15,10,FALSE)&lt;-3),"",'Total-corrected counts'!L745),"")</f>
        <v/>
      </c>
      <c r="M745" s="14" t="str">
        <f>IFERROR(IF(OR(HLOOKUP($A745,'Z-scores'!$C$2:$RO$15,11,FALSE)&gt;3,HLOOKUP($A745,'Z-scores'!$C$2:$RO$15,11,FALSE)&lt;-3),"",'Total-corrected counts'!M745),"")</f>
        <v/>
      </c>
      <c r="N745" s="14" t="str">
        <f>IFERROR(IF(OR(HLOOKUP($A745,'Z-scores'!$C$2:$RO$15,12,FALSE)&gt;3,HLOOKUP($A745,'Z-scores'!$C$2:$RO$15,12,FALSE)&lt;-3),"",'Total-corrected counts'!N745),"")</f>
        <v/>
      </c>
      <c r="O745" s="14" t="str">
        <f>IFERROR(IF(OR(HLOOKUP($A745,'Z-scores'!$C$2:$RO$15,13,FALSE)&gt;3,HLOOKUP($A745,'Z-scores'!$C$2:$RO$15,13,FALSE)&lt;-3),"",'Total-corrected counts'!O745),"")</f>
        <v/>
      </c>
      <c r="P745" s="14" t="str">
        <f>IFERROR(IF(OR(HLOOKUP($A745,'Z-scores'!$C$2:$RO$15,14,FALSE)&gt;3,HLOOKUP($A745,'Z-scores'!$C$2:$RO$15,14,FALSE)&lt;-3),"",'Total-corrected counts'!P745),"")</f>
        <v/>
      </c>
      <c r="Q745">
        <f t="shared" si="44"/>
        <v>1</v>
      </c>
      <c r="R745">
        <f>SUMIFS(Tabel132[Cluster],Tabel132[ID],'Total-corrected counts Z&lt;3'!A745)</f>
        <v>0</v>
      </c>
      <c r="S745" t="str">
        <f t="shared" si="45"/>
        <v/>
      </c>
      <c r="T745" t="str">
        <f t="shared" si="46"/>
        <v/>
      </c>
      <c r="U745" t="str">
        <f t="shared" si="47"/>
        <v/>
      </c>
    </row>
    <row r="746" spans="1:21" x14ac:dyDescent="0.25">
      <c r="A746">
        <v>754</v>
      </c>
      <c r="B746" t="s">
        <v>313</v>
      </c>
      <c r="C746">
        <v>48600</v>
      </c>
      <c r="D746">
        <v>493</v>
      </c>
      <c r="E746" s="14">
        <f>IFERROR(IF(OR(HLOOKUP($A746,'Z-scores'!$C$2:$RO$15,3,FALSE)&gt;3,HLOOKUP($A746,'Z-scores'!$C$2:$RO$15,3,FALSE)&lt;-3),"",'Total-corrected counts'!E746),"")</f>
        <v>39.474571032149058</v>
      </c>
      <c r="F746" s="14">
        <f>IFERROR(IF(OR(HLOOKUP($A746,'Z-scores'!$C$2:$RO$15,4,FALSE)&gt;3,HLOOKUP($A746,'Z-scores'!$C$2:$RO$15,4,FALSE)&lt;-3),"",'Total-corrected counts'!F746),"")</f>
        <v>51.437731326792118</v>
      </c>
      <c r="G746" s="14">
        <f>IFERROR(IF(OR(HLOOKUP($A746,'Z-scores'!$C$2:$RO$15,5,FALSE)&gt;3,HLOOKUP($A746,'Z-scores'!$C$2:$RO$15,5,FALSE)&lt;-3),"",'Total-corrected counts'!G746),"")</f>
        <v>40.232502075911398</v>
      </c>
      <c r="H746" s="14">
        <f>IFERROR(IF(OR(HLOOKUP($A746,'Z-scores'!$C$2:$RO$15,6,FALSE)&gt;3,HLOOKUP($A746,'Z-scores'!$C$2:$RO$15,6,FALSE)&lt;-3),"",'Total-corrected counts'!H746),"")</f>
        <v>48.335275137204277</v>
      </c>
      <c r="I746" s="14">
        <f>IFERROR(IF(OR(HLOOKUP($A746,'Z-scores'!$C$2:$RO$15,7,FALSE)&gt;3,HLOOKUP($A746,'Z-scores'!$C$2:$RO$15,7,FALSE)&lt;-3),"",'Total-corrected counts'!I746),"")</f>
        <v>8.9377843910533397</v>
      </c>
      <c r="J746" s="14">
        <f>IFERROR(IF(OR(HLOOKUP($A746,'Z-scores'!$C$2:$RO$15,8,FALSE)&gt;3,HLOOKUP($A746,'Z-scores'!$C$2:$RO$15,8,FALSE)&lt;-3),"",'Total-corrected counts'!J746),"")</f>
        <v>24.070839524839887</v>
      </c>
      <c r="K746" s="14">
        <f>IFERROR(IF(OR(HLOOKUP($A746,'Z-scores'!$C$2:$RO$15,9,FALSE)&gt;3,HLOOKUP($A746,'Z-scores'!$C$2:$RO$15,9,FALSE)&lt;-3),"",'Total-corrected counts'!K746),"")</f>
        <v>42.250477101258468</v>
      </c>
      <c r="L746" s="14">
        <f>IFERROR(IF(OR(HLOOKUP($A746,'Z-scores'!$C$2:$RO$15,10,FALSE)&gt;3,HLOOKUP($A746,'Z-scores'!$C$2:$RO$15,10,FALSE)&lt;-3),"",'Total-corrected counts'!L746),"")</f>
        <v>32.873454332906711</v>
      </c>
      <c r="M746" s="14">
        <f>IFERROR(IF(OR(HLOOKUP($A746,'Z-scores'!$C$2:$RO$15,11,FALSE)&gt;3,HLOOKUP($A746,'Z-scores'!$C$2:$RO$15,11,FALSE)&lt;-3),"",'Total-corrected counts'!M746),"")</f>
        <v>45.222319218054579</v>
      </c>
      <c r="N746" s="14">
        <f>IFERROR(IF(OR(HLOOKUP($A746,'Z-scores'!$C$2:$RO$15,12,FALSE)&gt;3,HLOOKUP($A746,'Z-scores'!$C$2:$RO$15,12,FALSE)&lt;-3),"",'Total-corrected counts'!N746),"")</f>
        <v>23.606451007009365</v>
      </c>
      <c r="O746" s="14">
        <f>IFERROR(IF(OR(HLOOKUP($A746,'Z-scores'!$C$2:$RO$15,13,FALSE)&gt;3,HLOOKUP($A746,'Z-scores'!$C$2:$RO$15,13,FALSE)&lt;-3),"",'Total-corrected counts'!O746),"")</f>
        <v>137.68846577719418</v>
      </c>
      <c r="P746" s="14">
        <f>IFERROR(IF(OR(HLOOKUP($A746,'Z-scores'!$C$2:$RO$15,14,FALSE)&gt;3,HLOOKUP($A746,'Z-scores'!$C$2:$RO$15,14,FALSE)&lt;-3),"",'Total-corrected counts'!P746),"")</f>
        <v>19.631825796255555</v>
      </c>
      <c r="Q746">
        <f t="shared" si="44"/>
        <v>1</v>
      </c>
      <c r="R746">
        <f>SUMIFS(Tabel132[Cluster],Tabel132[ID],'Total-corrected counts Z&lt;3'!A746)</f>
        <v>64</v>
      </c>
      <c r="S746">
        <f t="shared" si="45"/>
        <v>0.44462673586510204</v>
      </c>
      <c r="T746">
        <f t="shared" si="46"/>
        <v>36.391311512744082</v>
      </c>
      <c r="U746">
        <f t="shared" si="47"/>
        <v>51.804503226284076</v>
      </c>
    </row>
    <row r="747" spans="1:21" x14ac:dyDescent="0.25">
      <c r="A747">
        <v>755</v>
      </c>
      <c r="B747" t="s">
        <v>314</v>
      </c>
      <c r="C747">
        <v>12900</v>
      </c>
      <c r="D747">
        <v>1018</v>
      </c>
      <c r="E747" s="14">
        <f>IFERROR(IF(OR(HLOOKUP($A747,'Z-scores'!$C$2:$RO$15,3,FALSE)&gt;3,HLOOKUP($A747,'Z-scores'!$C$2:$RO$15,3,FALSE)&lt;-3),"",'Total-corrected counts'!E747),"")</f>
        <v>1.8825082446888863</v>
      </c>
      <c r="F747" s="14">
        <f>IFERROR(IF(OR(HLOOKUP($A747,'Z-scores'!$C$2:$RO$15,4,FALSE)&gt;3,HLOOKUP($A747,'Z-scores'!$C$2:$RO$15,4,FALSE)&lt;-3),"",'Total-corrected counts'!F747),"")</f>
        <v>53.753615080588567</v>
      </c>
      <c r="G747" s="14">
        <f>IFERROR(IF(OR(HLOOKUP($A747,'Z-scores'!$C$2:$RO$15,5,FALSE)&gt;3,HLOOKUP($A747,'Z-scores'!$C$2:$RO$15,5,FALSE)&lt;-3),"",'Total-corrected counts'!G747),"")</f>
        <v>45.089688300788403</v>
      </c>
      <c r="H747" s="14">
        <f>IFERROR(IF(OR(HLOOKUP($A747,'Z-scores'!$C$2:$RO$15,6,FALSE)&gt;3,HLOOKUP($A747,'Z-scores'!$C$2:$RO$15,6,FALSE)&lt;-3),"",'Total-corrected counts'!H747),"")</f>
        <v>15.36657365845768</v>
      </c>
      <c r="I747" s="14">
        <f>IFERROR(IF(OR(HLOOKUP($A747,'Z-scores'!$C$2:$RO$15,7,FALSE)&gt;3,HLOOKUP($A747,'Z-scores'!$C$2:$RO$15,7,FALSE)&lt;-3),"",'Total-corrected counts'!I747),"")</f>
        <v>22.399936880750232</v>
      </c>
      <c r="J747" s="14">
        <f>IFERROR(IF(OR(HLOOKUP($A747,'Z-scores'!$C$2:$RO$15,8,FALSE)&gt;3,HLOOKUP($A747,'Z-scores'!$C$2:$RO$15,8,FALSE)&lt;-3),"",'Total-corrected counts'!J747),"")</f>
        <v>19.443503045786734</v>
      </c>
      <c r="K747" s="14">
        <f>IFERROR(IF(OR(HLOOKUP($A747,'Z-scores'!$C$2:$RO$15,9,FALSE)&gt;3,HLOOKUP($A747,'Z-scores'!$C$2:$RO$15,9,FALSE)&lt;-3),"",'Total-corrected counts'!K747),"")</f>
        <v>3.1076913949437865</v>
      </c>
      <c r="L747" s="14">
        <f>IFERROR(IF(OR(HLOOKUP($A747,'Z-scores'!$C$2:$RO$15,10,FALSE)&gt;3,HLOOKUP($A747,'Z-scores'!$C$2:$RO$15,10,FALSE)&lt;-3),"",'Total-corrected counts'!L747),"")</f>
        <v>14.894839210311503</v>
      </c>
      <c r="M747" s="14">
        <f>IFERROR(IF(OR(HLOOKUP($A747,'Z-scores'!$C$2:$RO$15,11,FALSE)&gt;3,HLOOKUP($A747,'Z-scores'!$C$2:$RO$15,11,FALSE)&lt;-3),"",'Total-corrected counts'!M747),"")</f>
        <v>19.953428371076527</v>
      </c>
      <c r="N747" s="14">
        <f>IFERROR(IF(OR(HLOOKUP($A747,'Z-scores'!$C$2:$RO$15,12,FALSE)&gt;3,HLOOKUP($A747,'Z-scores'!$C$2:$RO$15,12,FALSE)&lt;-3),"",'Total-corrected counts'!N747),"")</f>
        <v>16.887363505195125</v>
      </c>
      <c r="O747" s="14">
        <f>IFERROR(IF(OR(HLOOKUP($A747,'Z-scores'!$C$2:$RO$15,13,FALSE)&gt;3,HLOOKUP($A747,'Z-scores'!$C$2:$RO$15,13,FALSE)&lt;-3),"",'Total-corrected counts'!O747),"")</f>
        <v>8.4789082467699952</v>
      </c>
      <c r="P747" s="14">
        <f>IFERROR(IF(OR(HLOOKUP($A747,'Z-scores'!$C$2:$RO$15,14,FALSE)&gt;3,HLOOKUP($A747,'Z-scores'!$C$2:$RO$15,14,FALSE)&lt;-3),"",'Total-corrected counts'!P747),"")</f>
        <v>24.608138184721444</v>
      </c>
      <c r="Q747">
        <f t="shared" si="44"/>
        <v>1</v>
      </c>
      <c r="R747">
        <f>SUMIFS(Tabel132[Cluster],Tabel132[ID],'Total-corrected counts Z&lt;3'!A747)</f>
        <v>16</v>
      </c>
      <c r="S747">
        <f t="shared" si="45"/>
        <v>0.5279615403747816</v>
      </c>
      <c r="T747">
        <f t="shared" si="46"/>
        <v>23.006216658000618</v>
      </c>
      <c r="U747">
        <f t="shared" si="47"/>
        <v>16.964535503614918</v>
      </c>
    </row>
    <row r="748" spans="1:21" x14ac:dyDescent="0.25">
      <c r="A748">
        <v>756</v>
      </c>
      <c r="B748" t="s">
        <v>941</v>
      </c>
      <c r="C748">
        <v>75900</v>
      </c>
      <c r="D748">
        <v>515</v>
      </c>
      <c r="E748" s="14" t="str">
        <f>IFERROR(IF(OR(HLOOKUP($A748,'Z-scores'!$C$2:$RO$15,3,FALSE)&gt;3,HLOOKUP($A748,'Z-scores'!$C$2:$RO$15,3,FALSE)&lt;-3),"",'Total-corrected counts'!E748),"")</f>
        <v/>
      </c>
      <c r="F748" s="14" t="str">
        <f>IFERROR(IF(OR(HLOOKUP($A748,'Z-scores'!$C$2:$RO$15,4,FALSE)&gt;3,HLOOKUP($A748,'Z-scores'!$C$2:$RO$15,4,FALSE)&lt;-3),"",'Total-corrected counts'!F748),"")</f>
        <v/>
      </c>
      <c r="G748" s="14" t="str">
        <f>IFERROR(IF(OR(HLOOKUP($A748,'Z-scores'!$C$2:$RO$15,5,FALSE)&gt;3,HLOOKUP($A748,'Z-scores'!$C$2:$RO$15,5,FALSE)&lt;-3),"",'Total-corrected counts'!G748),"")</f>
        <v/>
      </c>
      <c r="H748" s="14" t="str">
        <f>IFERROR(IF(OR(HLOOKUP($A748,'Z-scores'!$C$2:$RO$15,6,FALSE)&gt;3,HLOOKUP($A748,'Z-scores'!$C$2:$RO$15,6,FALSE)&lt;-3),"",'Total-corrected counts'!H748),"")</f>
        <v/>
      </c>
      <c r="I748" s="14" t="str">
        <f>IFERROR(IF(OR(HLOOKUP($A748,'Z-scores'!$C$2:$RO$15,7,FALSE)&gt;3,HLOOKUP($A748,'Z-scores'!$C$2:$RO$15,7,FALSE)&lt;-3),"",'Total-corrected counts'!I748),"")</f>
        <v/>
      </c>
      <c r="J748" s="14" t="str">
        <f>IFERROR(IF(OR(HLOOKUP($A748,'Z-scores'!$C$2:$RO$15,8,FALSE)&gt;3,HLOOKUP($A748,'Z-scores'!$C$2:$RO$15,8,FALSE)&lt;-3),"",'Total-corrected counts'!J748),"")</f>
        <v/>
      </c>
      <c r="K748" s="14" t="str">
        <f>IFERROR(IF(OR(HLOOKUP($A748,'Z-scores'!$C$2:$RO$15,9,FALSE)&gt;3,HLOOKUP($A748,'Z-scores'!$C$2:$RO$15,9,FALSE)&lt;-3),"",'Total-corrected counts'!K748),"")</f>
        <v/>
      </c>
      <c r="L748" s="14" t="str">
        <f>IFERROR(IF(OR(HLOOKUP($A748,'Z-scores'!$C$2:$RO$15,10,FALSE)&gt;3,HLOOKUP($A748,'Z-scores'!$C$2:$RO$15,10,FALSE)&lt;-3),"",'Total-corrected counts'!L748),"")</f>
        <v/>
      </c>
      <c r="M748" s="14" t="str">
        <f>IFERROR(IF(OR(HLOOKUP($A748,'Z-scores'!$C$2:$RO$15,11,FALSE)&gt;3,HLOOKUP($A748,'Z-scores'!$C$2:$RO$15,11,FALSE)&lt;-3),"",'Total-corrected counts'!M748),"")</f>
        <v/>
      </c>
      <c r="N748" s="14" t="str">
        <f>IFERROR(IF(OR(HLOOKUP($A748,'Z-scores'!$C$2:$RO$15,12,FALSE)&gt;3,HLOOKUP($A748,'Z-scores'!$C$2:$RO$15,12,FALSE)&lt;-3),"",'Total-corrected counts'!N748),"")</f>
        <v/>
      </c>
      <c r="O748" s="14" t="str">
        <f>IFERROR(IF(OR(HLOOKUP($A748,'Z-scores'!$C$2:$RO$15,13,FALSE)&gt;3,HLOOKUP($A748,'Z-scores'!$C$2:$RO$15,13,FALSE)&lt;-3),"",'Total-corrected counts'!O748),"")</f>
        <v/>
      </c>
      <c r="P748" s="14" t="str">
        <f>IFERROR(IF(OR(HLOOKUP($A748,'Z-scores'!$C$2:$RO$15,14,FALSE)&gt;3,HLOOKUP($A748,'Z-scores'!$C$2:$RO$15,14,FALSE)&lt;-3),"",'Total-corrected counts'!P748),"")</f>
        <v/>
      </c>
      <c r="Q748">
        <f t="shared" si="44"/>
        <v>1</v>
      </c>
      <c r="R748">
        <f>SUMIFS(Tabel132[Cluster],Tabel132[ID],'Total-corrected counts Z&lt;3'!A748)</f>
        <v>84</v>
      </c>
      <c r="S748" t="str">
        <f t="shared" si="45"/>
        <v/>
      </c>
      <c r="T748" t="str">
        <f t="shared" si="46"/>
        <v/>
      </c>
      <c r="U748" t="str">
        <f t="shared" si="47"/>
        <v/>
      </c>
    </row>
    <row r="749" spans="1:21" x14ac:dyDescent="0.25">
      <c r="A749">
        <v>757</v>
      </c>
      <c r="B749" t="s">
        <v>315</v>
      </c>
      <c r="C749">
        <v>83100</v>
      </c>
      <c r="D749">
        <v>323</v>
      </c>
      <c r="E749" s="14" t="str">
        <f>IFERROR(IF(OR(HLOOKUP($A749,'Z-scores'!$C$2:$RO$15,3,FALSE)&gt;3,HLOOKUP($A749,'Z-scores'!$C$2:$RO$15,3,FALSE)&lt;-3),"",'Total-corrected counts'!E749),"")</f>
        <v/>
      </c>
      <c r="F749" s="14" t="str">
        <f>IFERROR(IF(OR(HLOOKUP($A749,'Z-scores'!$C$2:$RO$15,4,FALSE)&gt;3,HLOOKUP($A749,'Z-scores'!$C$2:$RO$15,4,FALSE)&lt;-3),"",'Total-corrected counts'!F749),"")</f>
        <v/>
      </c>
      <c r="G749" s="14" t="str">
        <f>IFERROR(IF(OR(HLOOKUP($A749,'Z-scores'!$C$2:$RO$15,5,FALSE)&gt;3,HLOOKUP($A749,'Z-scores'!$C$2:$RO$15,5,FALSE)&lt;-3),"",'Total-corrected counts'!G749),"")</f>
        <v/>
      </c>
      <c r="H749" s="14" t="str">
        <f>IFERROR(IF(OR(HLOOKUP($A749,'Z-scores'!$C$2:$RO$15,6,FALSE)&gt;3,HLOOKUP($A749,'Z-scores'!$C$2:$RO$15,6,FALSE)&lt;-3),"",'Total-corrected counts'!H749),"")</f>
        <v/>
      </c>
      <c r="I749" s="14" t="str">
        <f>IFERROR(IF(OR(HLOOKUP($A749,'Z-scores'!$C$2:$RO$15,7,FALSE)&gt;3,HLOOKUP($A749,'Z-scores'!$C$2:$RO$15,7,FALSE)&lt;-3),"",'Total-corrected counts'!I749),"")</f>
        <v/>
      </c>
      <c r="J749" s="14" t="str">
        <f>IFERROR(IF(OR(HLOOKUP($A749,'Z-scores'!$C$2:$RO$15,8,FALSE)&gt;3,HLOOKUP($A749,'Z-scores'!$C$2:$RO$15,8,FALSE)&lt;-3),"",'Total-corrected counts'!J749),"")</f>
        <v/>
      </c>
      <c r="K749" s="14" t="str">
        <f>IFERROR(IF(OR(HLOOKUP($A749,'Z-scores'!$C$2:$RO$15,9,FALSE)&gt;3,HLOOKUP($A749,'Z-scores'!$C$2:$RO$15,9,FALSE)&lt;-3),"",'Total-corrected counts'!K749),"")</f>
        <v/>
      </c>
      <c r="L749" s="14" t="str">
        <f>IFERROR(IF(OR(HLOOKUP($A749,'Z-scores'!$C$2:$RO$15,10,FALSE)&gt;3,HLOOKUP($A749,'Z-scores'!$C$2:$RO$15,10,FALSE)&lt;-3),"",'Total-corrected counts'!L749),"")</f>
        <v/>
      </c>
      <c r="M749" s="14" t="str">
        <f>IFERROR(IF(OR(HLOOKUP($A749,'Z-scores'!$C$2:$RO$15,11,FALSE)&gt;3,HLOOKUP($A749,'Z-scores'!$C$2:$RO$15,11,FALSE)&lt;-3),"",'Total-corrected counts'!M749),"")</f>
        <v/>
      </c>
      <c r="N749" s="14" t="str">
        <f>IFERROR(IF(OR(HLOOKUP($A749,'Z-scores'!$C$2:$RO$15,12,FALSE)&gt;3,HLOOKUP($A749,'Z-scores'!$C$2:$RO$15,12,FALSE)&lt;-3),"",'Total-corrected counts'!N749),"")</f>
        <v/>
      </c>
      <c r="O749" s="14" t="str">
        <f>IFERROR(IF(OR(HLOOKUP($A749,'Z-scores'!$C$2:$RO$15,13,FALSE)&gt;3,HLOOKUP($A749,'Z-scores'!$C$2:$RO$15,13,FALSE)&lt;-3),"",'Total-corrected counts'!O749),"")</f>
        <v/>
      </c>
      <c r="P749" s="14" t="str">
        <f>IFERROR(IF(OR(HLOOKUP($A749,'Z-scores'!$C$2:$RO$15,14,FALSE)&gt;3,HLOOKUP($A749,'Z-scores'!$C$2:$RO$15,14,FALSE)&lt;-3),"",'Total-corrected counts'!P749),"")</f>
        <v/>
      </c>
      <c r="Q749">
        <f t="shared" si="44"/>
        <v>1</v>
      </c>
      <c r="R749">
        <f>SUMIFS(Tabel132[Cluster],Tabel132[ID],'Total-corrected counts Z&lt;3'!A749)</f>
        <v>91</v>
      </c>
      <c r="S749" t="str">
        <f t="shared" si="45"/>
        <v/>
      </c>
      <c r="T749" t="str">
        <f t="shared" si="46"/>
        <v/>
      </c>
      <c r="U749" t="str">
        <f t="shared" si="47"/>
        <v/>
      </c>
    </row>
    <row r="750" spans="1:21" x14ac:dyDescent="0.25">
      <c r="A750">
        <v>758</v>
      </c>
      <c r="B750" t="s">
        <v>942</v>
      </c>
      <c r="C750">
        <v>40100</v>
      </c>
      <c r="D750">
        <v>734</v>
      </c>
      <c r="E750" s="14" t="str">
        <f>IFERROR(IF(OR(HLOOKUP($A750,'Z-scores'!$C$2:$RO$15,3,FALSE)&gt;3,HLOOKUP($A750,'Z-scores'!$C$2:$RO$15,3,FALSE)&lt;-3),"",'Total-corrected counts'!E750),"")</f>
        <v/>
      </c>
      <c r="F750" s="14" t="str">
        <f>IFERROR(IF(OR(HLOOKUP($A750,'Z-scores'!$C$2:$RO$15,4,FALSE)&gt;3,HLOOKUP($A750,'Z-scores'!$C$2:$RO$15,4,FALSE)&lt;-3),"",'Total-corrected counts'!F750),"")</f>
        <v/>
      </c>
      <c r="G750" s="14" t="str">
        <f>IFERROR(IF(OR(HLOOKUP($A750,'Z-scores'!$C$2:$RO$15,5,FALSE)&gt;3,HLOOKUP($A750,'Z-scores'!$C$2:$RO$15,5,FALSE)&lt;-3),"",'Total-corrected counts'!G750),"")</f>
        <v/>
      </c>
      <c r="H750" s="14" t="str">
        <f>IFERROR(IF(OR(HLOOKUP($A750,'Z-scores'!$C$2:$RO$15,6,FALSE)&gt;3,HLOOKUP($A750,'Z-scores'!$C$2:$RO$15,6,FALSE)&lt;-3),"",'Total-corrected counts'!H750),"")</f>
        <v/>
      </c>
      <c r="I750" s="14" t="str">
        <f>IFERROR(IF(OR(HLOOKUP($A750,'Z-scores'!$C$2:$RO$15,7,FALSE)&gt;3,HLOOKUP($A750,'Z-scores'!$C$2:$RO$15,7,FALSE)&lt;-3),"",'Total-corrected counts'!I750),"")</f>
        <v/>
      </c>
      <c r="J750" s="14" t="str">
        <f>IFERROR(IF(OR(HLOOKUP($A750,'Z-scores'!$C$2:$RO$15,8,FALSE)&gt;3,HLOOKUP($A750,'Z-scores'!$C$2:$RO$15,8,FALSE)&lt;-3),"",'Total-corrected counts'!J750),"")</f>
        <v/>
      </c>
      <c r="K750" s="14" t="str">
        <f>IFERROR(IF(OR(HLOOKUP($A750,'Z-scores'!$C$2:$RO$15,9,FALSE)&gt;3,HLOOKUP($A750,'Z-scores'!$C$2:$RO$15,9,FALSE)&lt;-3),"",'Total-corrected counts'!K750),"")</f>
        <v/>
      </c>
      <c r="L750" s="14" t="str">
        <f>IFERROR(IF(OR(HLOOKUP($A750,'Z-scores'!$C$2:$RO$15,10,FALSE)&gt;3,HLOOKUP($A750,'Z-scores'!$C$2:$RO$15,10,FALSE)&lt;-3),"",'Total-corrected counts'!L750),"")</f>
        <v/>
      </c>
      <c r="M750" s="14" t="str">
        <f>IFERROR(IF(OR(HLOOKUP($A750,'Z-scores'!$C$2:$RO$15,11,FALSE)&gt;3,HLOOKUP($A750,'Z-scores'!$C$2:$RO$15,11,FALSE)&lt;-3),"",'Total-corrected counts'!M750),"")</f>
        <v/>
      </c>
      <c r="N750" s="14" t="str">
        <f>IFERROR(IF(OR(HLOOKUP($A750,'Z-scores'!$C$2:$RO$15,12,FALSE)&gt;3,HLOOKUP($A750,'Z-scores'!$C$2:$RO$15,12,FALSE)&lt;-3),"",'Total-corrected counts'!N750),"")</f>
        <v/>
      </c>
      <c r="O750" s="14" t="str">
        <f>IFERROR(IF(OR(HLOOKUP($A750,'Z-scores'!$C$2:$RO$15,13,FALSE)&gt;3,HLOOKUP($A750,'Z-scores'!$C$2:$RO$15,13,FALSE)&lt;-3),"",'Total-corrected counts'!O750),"")</f>
        <v/>
      </c>
      <c r="P750" s="14" t="str">
        <f>IFERROR(IF(OR(HLOOKUP($A750,'Z-scores'!$C$2:$RO$15,14,FALSE)&gt;3,HLOOKUP($A750,'Z-scores'!$C$2:$RO$15,14,FALSE)&lt;-3),"",'Total-corrected counts'!P750),"")</f>
        <v/>
      </c>
      <c r="Q750">
        <f t="shared" si="44"/>
        <v>1</v>
      </c>
      <c r="R750">
        <f>SUMIFS(Tabel132[Cluster],Tabel132[ID],'Total-corrected counts Z&lt;3'!A750)</f>
        <v>52</v>
      </c>
      <c r="S750" t="str">
        <f t="shared" si="45"/>
        <v/>
      </c>
      <c r="T750" t="str">
        <f t="shared" si="46"/>
        <v/>
      </c>
      <c r="U750" t="str">
        <f t="shared" si="47"/>
        <v/>
      </c>
    </row>
    <row r="751" spans="1:21" x14ac:dyDescent="0.25">
      <c r="A751">
        <v>759</v>
      </c>
      <c r="B751" t="s">
        <v>316</v>
      </c>
      <c r="C751">
        <v>12300</v>
      </c>
      <c r="D751">
        <v>1027</v>
      </c>
      <c r="E751" s="14">
        <f>IFERROR(IF(OR(HLOOKUP($A751,'Z-scores'!$C$2:$RO$15,3,FALSE)&gt;3,HLOOKUP($A751,'Z-scores'!$C$2:$RO$15,3,FALSE)&lt;-3),"",'Total-corrected counts'!E751),"")</f>
        <v>4.6481685054046575E-2</v>
      </c>
      <c r="F751" s="14">
        <f>IFERROR(IF(OR(HLOOKUP($A751,'Z-scores'!$C$2:$RO$15,4,FALSE)&gt;3,HLOOKUP($A751,'Z-scores'!$C$2:$RO$15,4,FALSE)&lt;-3),"",'Total-corrected counts'!F751),"")</f>
        <v>1.3951106950580994E-2</v>
      </c>
      <c r="G751" s="14">
        <f>IFERROR(IF(OR(HLOOKUP($A751,'Z-scores'!$C$2:$RO$15,5,FALSE)&gt;3,HLOOKUP($A751,'Z-scores'!$C$2:$RO$15,5,FALSE)&lt;-3),"",'Total-corrected counts'!G751),"")</f>
        <v>0.16071572067607748</v>
      </c>
      <c r="H751" s="14">
        <f>IFERROR(IF(OR(HLOOKUP($A751,'Z-scores'!$C$2:$RO$15,6,FALSE)&gt;3,HLOOKUP($A751,'Z-scores'!$C$2:$RO$15,6,FALSE)&lt;-3),"",'Total-corrected counts'!H751),"")</f>
        <v>0.9461048329934223</v>
      </c>
      <c r="I751" s="14">
        <f>IFERROR(IF(OR(HLOOKUP($A751,'Z-scores'!$C$2:$RO$15,7,FALSE)&gt;3,HLOOKUP($A751,'Z-scores'!$C$2:$RO$15,7,FALSE)&lt;-3),"",'Total-corrected counts'!I751),"")</f>
        <v>0.27121552634920476</v>
      </c>
      <c r="J751" s="14">
        <f>IFERROR(IF(OR(HLOOKUP($A751,'Z-scores'!$C$2:$RO$15,8,FALSE)&gt;3,HLOOKUP($A751,'Z-scores'!$C$2:$RO$15,8,FALSE)&lt;-3),"",'Total-corrected counts'!J751),"")</f>
        <v>0.10862292204350131</v>
      </c>
      <c r="K751" s="14">
        <f>IFERROR(IF(OR(HLOOKUP($A751,'Z-scores'!$C$2:$RO$15,9,FALSE)&gt;3,HLOOKUP($A751,'Z-scores'!$C$2:$RO$15,9,FALSE)&lt;-3),"",'Total-corrected counts'!K751),"")</f>
        <v>7.062934988508604E-2</v>
      </c>
      <c r="L751" s="14">
        <f>IFERROR(IF(OR(HLOOKUP($A751,'Z-scores'!$C$2:$RO$15,10,FALSE)&gt;3,HLOOKUP($A751,'Z-scores'!$C$2:$RO$15,10,FALSE)&lt;-3),"",'Total-corrected counts'!L751),"")</f>
        <v>0.34264176803152302</v>
      </c>
      <c r="M751" s="14">
        <f>IFERROR(IF(OR(HLOOKUP($A751,'Z-scores'!$C$2:$RO$15,11,FALSE)&gt;3,HLOOKUP($A751,'Z-scores'!$C$2:$RO$15,11,FALSE)&lt;-3),"",'Total-corrected counts'!M751),"")</f>
        <v>0.3884376424697274</v>
      </c>
      <c r="N751" s="14">
        <f>IFERROR(IF(OR(HLOOKUP($A751,'Z-scores'!$C$2:$RO$15,12,FALSE)&gt;3,HLOOKUP($A751,'Z-scores'!$C$2:$RO$15,12,FALSE)&lt;-3),"",'Total-corrected counts'!N751),"")</f>
        <v>8.5375953009075467E-2</v>
      </c>
      <c r="O751" s="14">
        <f>IFERROR(IF(OR(HLOOKUP($A751,'Z-scores'!$C$2:$RO$15,13,FALSE)&gt;3,HLOOKUP($A751,'Z-scores'!$C$2:$RO$15,13,FALSE)&lt;-3),"",'Total-corrected counts'!O751),"")</f>
        <v>6.5655262972776518E-2</v>
      </c>
      <c r="P751" s="14">
        <f>IFERROR(IF(OR(HLOOKUP($A751,'Z-scores'!$C$2:$RO$15,14,FALSE)&gt;3,HLOOKUP($A751,'Z-scores'!$C$2:$RO$15,14,FALSE)&lt;-3),"",'Total-corrected counts'!P751),"")</f>
        <v>9.1141252536005354E-3</v>
      </c>
      <c r="Q751">
        <f t="shared" si="44"/>
        <v>1</v>
      </c>
      <c r="R751">
        <f>SUMIFS(Tabel132[Cluster],Tabel132[ID],'Total-corrected counts Z&lt;3'!A751)</f>
        <v>15</v>
      </c>
      <c r="S751">
        <f t="shared" si="45"/>
        <v>0.75021965308543481</v>
      </c>
      <c r="T751">
        <f t="shared" si="46"/>
        <v>0.23110302056455992</v>
      </c>
      <c r="U751">
        <f t="shared" si="47"/>
        <v>0.17824495034734056</v>
      </c>
    </row>
    <row r="752" spans="1:21" x14ac:dyDescent="0.25">
      <c r="A752">
        <v>760</v>
      </c>
      <c r="B752" t="s">
        <v>943</v>
      </c>
      <c r="C752">
        <v>108600</v>
      </c>
      <c r="D752">
        <v>1000</v>
      </c>
      <c r="E752" s="14" t="str">
        <f>IFERROR(IF(OR(HLOOKUP($A752,'Z-scores'!$C$2:$RO$15,3,FALSE)&gt;3,HLOOKUP($A752,'Z-scores'!$C$2:$RO$15,3,FALSE)&lt;-3),"",'Total-corrected counts'!E752),"")</f>
        <v/>
      </c>
      <c r="F752" s="14" t="str">
        <f>IFERROR(IF(OR(HLOOKUP($A752,'Z-scores'!$C$2:$RO$15,4,FALSE)&gt;3,HLOOKUP($A752,'Z-scores'!$C$2:$RO$15,4,FALSE)&lt;-3),"",'Total-corrected counts'!F752),"")</f>
        <v/>
      </c>
      <c r="G752" s="14" t="str">
        <f>IFERROR(IF(OR(HLOOKUP($A752,'Z-scores'!$C$2:$RO$15,5,FALSE)&gt;3,HLOOKUP($A752,'Z-scores'!$C$2:$RO$15,5,FALSE)&lt;-3),"",'Total-corrected counts'!G752),"")</f>
        <v/>
      </c>
      <c r="H752" s="14" t="str">
        <f>IFERROR(IF(OR(HLOOKUP($A752,'Z-scores'!$C$2:$RO$15,6,FALSE)&gt;3,HLOOKUP($A752,'Z-scores'!$C$2:$RO$15,6,FALSE)&lt;-3),"",'Total-corrected counts'!H752),"")</f>
        <v/>
      </c>
      <c r="I752" s="14" t="str">
        <f>IFERROR(IF(OR(HLOOKUP($A752,'Z-scores'!$C$2:$RO$15,7,FALSE)&gt;3,HLOOKUP($A752,'Z-scores'!$C$2:$RO$15,7,FALSE)&lt;-3),"",'Total-corrected counts'!I752),"")</f>
        <v/>
      </c>
      <c r="J752" s="14" t="str">
        <f>IFERROR(IF(OR(HLOOKUP($A752,'Z-scores'!$C$2:$RO$15,8,FALSE)&gt;3,HLOOKUP($A752,'Z-scores'!$C$2:$RO$15,8,FALSE)&lt;-3),"",'Total-corrected counts'!J752),"")</f>
        <v/>
      </c>
      <c r="K752" s="14" t="str">
        <f>IFERROR(IF(OR(HLOOKUP($A752,'Z-scores'!$C$2:$RO$15,9,FALSE)&gt;3,HLOOKUP($A752,'Z-scores'!$C$2:$RO$15,9,FALSE)&lt;-3),"",'Total-corrected counts'!K752),"")</f>
        <v/>
      </c>
      <c r="L752" s="14" t="str">
        <f>IFERROR(IF(OR(HLOOKUP($A752,'Z-scores'!$C$2:$RO$15,10,FALSE)&gt;3,HLOOKUP($A752,'Z-scores'!$C$2:$RO$15,10,FALSE)&lt;-3),"",'Total-corrected counts'!L752),"")</f>
        <v/>
      </c>
      <c r="M752" s="14" t="str">
        <f>IFERROR(IF(OR(HLOOKUP($A752,'Z-scores'!$C$2:$RO$15,11,FALSE)&gt;3,HLOOKUP($A752,'Z-scores'!$C$2:$RO$15,11,FALSE)&lt;-3),"",'Total-corrected counts'!M752),"")</f>
        <v/>
      </c>
      <c r="N752" s="14" t="str">
        <f>IFERROR(IF(OR(HLOOKUP($A752,'Z-scores'!$C$2:$RO$15,12,FALSE)&gt;3,HLOOKUP($A752,'Z-scores'!$C$2:$RO$15,12,FALSE)&lt;-3),"",'Total-corrected counts'!N752),"")</f>
        <v/>
      </c>
      <c r="O752" s="14" t="str">
        <f>IFERROR(IF(OR(HLOOKUP($A752,'Z-scores'!$C$2:$RO$15,13,FALSE)&gt;3,HLOOKUP($A752,'Z-scores'!$C$2:$RO$15,13,FALSE)&lt;-3),"",'Total-corrected counts'!O752),"")</f>
        <v/>
      </c>
      <c r="P752" s="14" t="str">
        <f>IFERROR(IF(OR(HLOOKUP($A752,'Z-scores'!$C$2:$RO$15,14,FALSE)&gt;3,HLOOKUP($A752,'Z-scores'!$C$2:$RO$15,14,FALSE)&lt;-3),"",'Total-corrected counts'!P752),"")</f>
        <v/>
      </c>
      <c r="Q752">
        <f t="shared" si="44"/>
        <v>1</v>
      </c>
      <c r="R752">
        <f>SUMIFS(Tabel132[Cluster],Tabel132[ID],'Total-corrected counts Z&lt;3'!A752)</f>
        <v>0</v>
      </c>
      <c r="S752" t="str">
        <f t="shared" si="45"/>
        <v/>
      </c>
      <c r="T752" t="str">
        <f t="shared" si="46"/>
        <v/>
      </c>
      <c r="U752" t="str">
        <f t="shared" si="47"/>
        <v/>
      </c>
    </row>
    <row r="753" spans="1:21" x14ac:dyDescent="0.25">
      <c r="A753">
        <v>761</v>
      </c>
      <c r="B753" t="s">
        <v>944</v>
      </c>
      <c r="C753">
        <v>76800</v>
      </c>
      <c r="D753">
        <v>693</v>
      </c>
      <c r="E753" s="14" t="str">
        <f>IFERROR(IF(OR(HLOOKUP($A753,'Z-scores'!$C$2:$RO$15,3,FALSE)&gt;3,HLOOKUP($A753,'Z-scores'!$C$2:$RO$15,3,FALSE)&lt;-3),"",'Total-corrected counts'!E753),"")</f>
        <v/>
      </c>
      <c r="F753" s="14" t="str">
        <f>IFERROR(IF(OR(HLOOKUP($A753,'Z-scores'!$C$2:$RO$15,4,FALSE)&gt;3,HLOOKUP($A753,'Z-scores'!$C$2:$RO$15,4,FALSE)&lt;-3),"",'Total-corrected counts'!F753),"")</f>
        <v/>
      </c>
      <c r="G753" s="14" t="str">
        <f>IFERROR(IF(OR(HLOOKUP($A753,'Z-scores'!$C$2:$RO$15,5,FALSE)&gt;3,HLOOKUP($A753,'Z-scores'!$C$2:$RO$15,5,FALSE)&lt;-3),"",'Total-corrected counts'!G753),"")</f>
        <v/>
      </c>
      <c r="H753" s="14" t="str">
        <f>IFERROR(IF(OR(HLOOKUP($A753,'Z-scores'!$C$2:$RO$15,6,FALSE)&gt;3,HLOOKUP($A753,'Z-scores'!$C$2:$RO$15,6,FALSE)&lt;-3),"",'Total-corrected counts'!H753),"")</f>
        <v/>
      </c>
      <c r="I753" s="14" t="str">
        <f>IFERROR(IF(OR(HLOOKUP($A753,'Z-scores'!$C$2:$RO$15,7,FALSE)&gt;3,HLOOKUP($A753,'Z-scores'!$C$2:$RO$15,7,FALSE)&lt;-3),"",'Total-corrected counts'!I753),"")</f>
        <v/>
      </c>
      <c r="J753" s="14" t="str">
        <f>IFERROR(IF(OR(HLOOKUP($A753,'Z-scores'!$C$2:$RO$15,8,FALSE)&gt;3,HLOOKUP($A753,'Z-scores'!$C$2:$RO$15,8,FALSE)&lt;-3),"",'Total-corrected counts'!J753),"")</f>
        <v/>
      </c>
      <c r="K753" s="14" t="str">
        <f>IFERROR(IF(OR(HLOOKUP($A753,'Z-scores'!$C$2:$RO$15,9,FALSE)&gt;3,HLOOKUP($A753,'Z-scores'!$C$2:$RO$15,9,FALSE)&lt;-3),"",'Total-corrected counts'!K753),"")</f>
        <v/>
      </c>
      <c r="L753" s="14" t="str">
        <f>IFERROR(IF(OR(HLOOKUP($A753,'Z-scores'!$C$2:$RO$15,10,FALSE)&gt;3,HLOOKUP($A753,'Z-scores'!$C$2:$RO$15,10,FALSE)&lt;-3),"",'Total-corrected counts'!L753),"")</f>
        <v/>
      </c>
      <c r="M753" s="14" t="str">
        <f>IFERROR(IF(OR(HLOOKUP($A753,'Z-scores'!$C$2:$RO$15,11,FALSE)&gt;3,HLOOKUP($A753,'Z-scores'!$C$2:$RO$15,11,FALSE)&lt;-3),"",'Total-corrected counts'!M753),"")</f>
        <v/>
      </c>
      <c r="N753" s="14" t="str">
        <f>IFERROR(IF(OR(HLOOKUP($A753,'Z-scores'!$C$2:$RO$15,12,FALSE)&gt;3,HLOOKUP($A753,'Z-scores'!$C$2:$RO$15,12,FALSE)&lt;-3),"",'Total-corrected counts'!N753),"")</f>
        <v/>
      </c>
      <c r="O753" s="14" t="str">
        <f>IFERROR(IF(OR(HLOOKUP($A753,'Z-scores'!$C$2:$RO$15,13,FALSE)&gt;3,HLOOKUP($A753,'Z-scores'!$C$2:$RO$15,13,FALSE)&lt;-3),"",'Total-corrected counts'!O753),"")</f>
        <v/>
      </c>
      <c r="P753" s="14" t="str">
        <f>IFERROR(IF(OR(HLOOKUP($A753,'Z-scores'!$C$2:$RO$15,14,FALSE)&gt;3,HLOOKUP($A753,'Z-scores'!$C$2:$RO$15,14,FALSE)&lt;-3),"",'Total-corrected counts'!P753),"")</f>
        <v/>
      </c>
      <c r="Q753">
        <f t="shared" si="44"/>
        <v>1</v>
      </c>
      <c r="R753">
        <f>SUMIFS(Tabel132[Cluster],Tabel132[ID],'Total-corrected counts Z&lt;3'!A753)</f>
        <v>84</v>
      </c>
      <c r="S753" t="str">
        <f t="shared" si="45"/>
        <v/>
      </c>
      <c r="T753" t="str">
        <f t="shared" si="46"/>
        <v/>
      </c>
      <c r="U753" t="str">
        <f t="shared" si="47"/>
        <v/>
      </c>
    </row>
    <row r="754" spans="1:21" x14ac:dyDescent="0.25">
      <c r="A754">
        <v>762</v>
      </c>
      <c r="B754" t="s">
        <v>945</v>
      </c>
      <c r="C754">
        <v>113800</v>
      </c>
      <c r="D754">
        <v>182</v>
      </c>
      <c r="E754" s="14" t="str">
        <f>IFERROR(IF(OR(HLOOKUP($A754,'Z-scores'!$C$2:$RO$15,3,FALSE)&gt;3,HLOOKUP($A754,'Z-scores'!$C$2:$RO$15,3,FALSE)&lt;-3),"",'Total-corrected counts'!E754),"")</f>
        <v/>
      </c>
      <c r="F754" s="14" t="str">
        <f>IFERROR(IF(OR(HLOOKUP($A754,'Z-scores'!$C$2:$RO$15,4,FALSE)&gt;3,HLOOKUP($A754,'Z-scores'!$C$2:$RO$15,4,FALSE)&lt;-3),"",'Total-corrected counts'!F754),"")</f>
        <v/>
      </c>
      <c r="G754" s="14" t="str">
        <f>IFERROR(IF(OR(HLOOKUP($A754,'Z-scores'!$C$2:$RO$15,5,FALSE)&gt;3,HLOOKUP($A754,'Z-scores'!$C$2:$RO$15,5,FALSE)&lt;-3),"",'Total-corrected counts'!G754),"")</f>
        <v/>
      </c>
      <c r="H754" s="14" t="str">
        <f>IFERROR(IF(OR(HLOOKUP($A754,'Z-scores'!$C$2:$RO$15,6,FALSE)&gt;3,HLOOKUP($A754,'Z-scores'!$C$2:$RO$15,6,FALSE)&lt;-3),"",'Total-corrected counts'!H754),"")</f>
        <v/>
      </c>
      <c r="I754" s="14" t="str">
        <f>IFERROR(IF(OR(HLOOKUP($A754,'Z-scores'!$C$2:$RO$15,7,FALSE)&gt;3,HLOOKUP($A754,'Z-scores'!$C$2:$RO$15,7,FALSE)&lt;-3),"",'Total-corrected counts'!I754),"")</f>
        <v/>
      </c>
      <c r="J754" s="14" t="str">
        <f>IFERROR(IF(OR(HLOOKUP($A754,'Z-scores'!$C$2:$RO$15,8,FALSE)&gt;3,HLOOKUP($A754,'Z-scores'!$C$2:$RO$15,8,FALSE)&lt;-3),"",'Total-corrected counts'!J754),"")</f>
        <v/>
      </c>
      <c r="K754" s="14" t="str">
        <f>IFERROR(IF(OR(HLOOKUP($A754,'Z-scores'!$C$2:$RO$15,9,FALSE)&gt;3,HLOOKUP($A754,'Z-scores'!$C$2:$RO$15,9,FALSE)&lt;-3),"",'Total-corrected counts'!K754),"")</f>
        <v/>
      </c>
      <c r="L754" s="14" t="str">
        <f>IFERROR(IF(OR(HLOOKUP($A754,'Z-scores'!$C$2:$RO$15,10,FALSE)&gt;3,HLOOKUP($A754,'Z-scores'!$C$2:$RO$15,10,FALSE)&lt;-3),"",'Total-corrected counts'!L754),"")</f>
        <v/>
      </c>
      <c r="M754" s="14" t="str">
        <f>IFERROR(IF(OR(HLOOKUP($A754,'Z-scores'!$C$2:$RO$15,11,FALSE)&gt;3,HLOOKUP($A754,'Z-scores'!$C$2:$RO$15,11,FALSE)&lt;-3),"",'Total-corrected counts'!M754),"")</f>
        <v/>
      </c>
      <c r="N754" s="14" t="str">
        <f>IFERROR(IF(OR(HLOOKUP($A754,'Z-scores'!$C$2:$RO$15,12,FALSE)&gt;3,HLOOKUP($A754,'Z-scores'!$C$2:$RO$15,12,FALSE)&lt;-3),"",'Total-corrected counts'!N754),"")</f>
        <v/>
      </c>
      <c r="O754" s="14" t="str">
        <f>IFERROR(IF(OR(HLOOKUP($A754,'Z-scores'!$C$2:$RO$15,13,FALSE)&gt;3,HLOOKUP($A754,'Z-scores'!$C$2:$RO$15,13,FALSE)&lt;-3),"",'Total-corrected counts'!O754),"")</f>
        <v/>
      </c>
      <c r="P754" s="14" t="str">
        <f>IFERROR(IF(OR(HLOOKUP($A754,'Z-scores'!$C$2:$RO$15,14,FALSE)&gt;3,HLOOKUP($A754,'Z-scores'!$C$2:$RO$15,14,FALSE)&lt;-3),"",'Total-corrected counts'!P754),"")</f>
        <v/>
      </c>
      <c r="Q754">
        <f t="shared" si="44"/>
        <v>1</v>
      </c>
      <c r="R754">
        <f>SUMIFS(Tabel132[Cluster],Tabel132[ID],'Total-corrected counts Z&lt;3'!A754)</f>
        <v>0</v>
      </c>
      <c r="S754" t="str">
        <f t="shared" si="45"/>
        <v/>
      </c>
      <c r="T754" t="str">
        <f t="shared" si="46"/>
        <v/>
      </c>
      <c r="U754" t="str">
        <f t="shared" si="47"/>
        <v/>
      </c>
    </row>
    <row r="755" spans="1:21" x14ac:dyDescent="0.25">
      <c r="A755">
        <v>763</v>
      </c>
      <c r="B755" t="s">
        <v>946</v>
      </c>
      <c r="C755">
        <v>73000</v>
      </c>
      <c r="D755">
        <v>141</v>
      </c>
      <c r="E755" s="14" t="str">
        <f>IFERROR(IF(OR(HLOOKUP($A755,'Z-scores'!$C$2:$RO$15,3,FALSE)&gt;3,HLOOKUP($A755,'Z-scores'!$C$2:$RO$15,3,FALSE)&lt;-3),"",'Total-corrected counts'!E755),"")</f>
        <v/>
      </c>
      <c r="F755" s="14" t="str">
        <f>IFERROR(IF(OR(HLOOKUP($A755,'Z-scores'!$C$2:$RO$15,4,FALSE)&gt;3,HLOOKUP($A755,'Z-scores'!$C$2:$RO$15,4,FALSE)&lt;-3),"",'Total-corrected counts'!F755),"")</f>
        <v/>
      </c>
      <c r="G755" s="14" t="str">
        <f>IFERROR(IF(OR(HLOOKUP($A755,'Z-scores'!$C$2:$RO$15,5,FALSE)&gt;3,HLOOKUP($A755,'Z-scores'!$C$2:$RO$15,5,FALSE)&lt;-3),"",'Total-corrected counts'!G755),"")</f>
        <v/>
      </c>
      <c r="H755" s="14" t="str">
        <f>IFERROR(IF(OR(HLOOKUP($A755,'Z-scores'!$C$2:$RO$15,6,FALSE)&gt;3,HLOOKUP($A755,'Z-scores'!$C$2:$RO$15,6,FALSE)&lt;-3),"",'Total-corrected counts'!H755),"")</f>
        <v/>
      </c>
      <c r="I755" s="14" t="str">
        <f>IFERROR(IF(OR(HLOOKUP($A755,'Z-scores'!$C$2:$RO$15,7,FALSE)&gt;3,HLOOKUP($A755,'Z-scores'!$C$2:$RO$15,7,FALSE)&lt;-3),"",'Total-corrected counts'!I755),"")</f>
        <v/>
      </c>
      <c r="J755" s="14" t="str">
        <f>IFERROR(IF(OR(HLOOKUP($A755,'Z-scores'!$C$2:$RO$15,8,FALSE)&gt;3,HLOOKUP($A755,'Z-scores'!$C$2:$RO$15,8,FALSE)&lt;-3),"",'Total-corrected counts'!J755),"")</f>
        <v/>
      </c>
      <c r="K755" s="14" t="str">
        <f>IFERROR(IF(OR(HLOOKUP($A755,'Z-scores'!$C$2:$RO$15,9,FALSE)&gt;3,HLOOKUP($A755,'Z-scores'!$C$2:$RO$15,9,FALSE)&lt;-3),"",'Total-corrected counts'!K755),"")</f>
        <v/>
      </c>
      <c r="L755" s="14" t="str">
        <f>IFERROR(IF(OR(HLOOKUP($A755,'Z-scores'!$C$2:$RO$15,10,FALSE)&gt;3,HLOOKUP($A755,'Z-scores'!$C$2:$RO$15,10,FALSE)&lt;-3),"",'Total-corrected counts'!L755),"")</f>
        <v/>
      </c>
      <c r="M755" s="14" t="str">
        <f>IFERROR(IF(OR(HLOOKUP($A755,'Z-scores'!$C$2:$RO$15,11,FALSE)&gt;3,HLOOKUP($A755,'Z-scores'!$C$2:$RO$15,11,FALSE)&lt;-3),"",'Total-corrected counts'!M755),"")</f>
        <v/>
      </c>
      <c r="N755" s="14" t="str">
        <f>IFERROR(IF(OR(HLOOKUP($A755,'Z-scores'!$C$2:$RO$15,12,FALSE)&gt;3,HLOOKUP($A755,'Z-scores'!$C$2:$RO$15,12,FALSE)&lt;-3),"",'Total-corrected counts'!N755),"")</f>
        <v/>
      </c>
      <c r="O755" s="14" t="str">
        <f>IFERROR(IF(OR(HLOOKUP($A755,'Z-scores'!$C$2:$RO$15,13,FALSE)&gt;3,HLOOKUP($A755,'Z-scores'!$C$2:$RO$15,13,FALSE)&lt;-3),"",'Total-corrected counts'!O755),"")</f>
        <v/>
      </c>
      <c r="P755" s="14" t="str">
        <f>IFERROR(IF(OR(HLOOKUP($A755,'Z-scores'!$C$2:$RO$15,14,FALSE)&gt;3,HLOOKUP($A755,'Z-scores'!$C$2:$RO$15,14,FALSE)&lt;-3),"",'Total-corrected counts'!P755),"")</f>
        <v/>
      </c>
      <c r="Q755">
        <f t="shared" si="44"/>
        <v>1</v>
      </c>
      <c r="R755">
        <f>SUMIFS(Tabel132[Cluster],Tabel132[ID],'Total-corrected counts Z&lt;3'!A755)</f>
        <v>83</v>
      </c>
      <c r="S755" t="str">
        <f t="shared" si="45"/>
        <v/>
      </c>
      <c r="T755" t="str">
        <f t="shared" si="46"/>
        <v/>
      </c>
      <c r="U755" t="str">
        <f t="shared" si="47"/>
        <v/>
      </c>
    </row>
    <row r="756" spans="1:21" x14ac:dyDescent="0.25">
      <c r="A756">
        <v>764</v>
      </c>
      <c r="B756" t="s">
        <v>947</v>
      </c>
      <c r="C756">
        <v>41800</v>
      </c>
      <c r="D756">
        <v>918</v>
      </c>
      <c r="E756" s="14" t="str">
        <f>IFERROR(IF(OR(HLOOKUP($A756,'Z-scores'!$C$2:$RO$15,3,FALSE)&gt;3,HLOOKUP($A756,'Z-scores'!$C$2:$RO$15,3,FALSE)&lt;-3),"",'Total-corrected counts'!E756),"")</f>
        <v/>
      </c>
      <c r="F756" s="14" t="str">
        <f>IFERROR(IF(OR(HLOOKUP($A756,'Z-scores'!$C$2:$RO$15,4,FALSE)&gt;3,HLOOKUP($A756,'Z-scores'!$C$2:$RO$15,4,FALSE)&lt;-3),"",'Total-corrected counts'!F756),"")</f>
        <v/>
      </c>
      <c r="G756" s="14" t="str">
        <f>IFERROR(IF(OR(HLOOKUP($A756,'Z-scores'!$C$2:$RO$15,5,FALSE)&gt;3,HLOOKUP($A756,'Z-scores'!$C$2:$RO$15,5,FALSE)&lt;-3),"",'Total-corrected counts'!G756),"")</f>
        <v/>
      </c>
      <c r="H756" s="14" t="str">
        <f>IFERROR(IF(OR(HLOOKUP($A756,'Z-scores'!$C$2:$RO$15,6,FALSE)&gt;3,HLOOKUP($A756,'Z-scores'!$C$2:$RO$15,6,FALSE)&lt;-3),"",'Total-corrected counts'!H756),"")</f>
        <v/>
      </c>
      <c r="I756" s="14" t="str">
        <f>IFERROR(IF(OR(HLOOKUP($A756,'Z-scores'!$C$2:$RO$15,7,FALSE)&gt;3,HLOOKUP($A756,'Z-scores'!$C$2:$RO$15,7,FALSE)&lt;-3),"",'Total-corrected counts'!I756),"")</f>
        <v/>
      </c>
      <c r="J756" s="14" t="str">
        <f>IFERROR(IF(OR(HLOOKUP($A756,'Z-scores'!$C$2:$RO$15,8,FALSE)&gt;3,HLOOKUP($A756,'Z-scores'!$C$2:$RO$15,8,FALSE)&lt;-3),"",'Total-corrected counts'!J756),"")</f>
        <v/>
      </c>
      <c r="K756" s="14" t="str">
        <f>IFERROR(IF(OR(HLOOKUP($A756,'Z-scores'!$C$2:$RO$15,9,FALSE)&gt;3,HLOOKUP($A756,'Z-scores'!$C$2:$RO$15,9,FALSE)&lt;-3),"",'Total-corrected counts'!K756),"")</f>
        <v/>
      </c>
      <c r="L756" s="14" t="str">
        <f>IFERROR(IF(OR(HLOOKUP($A756,'Z-scores'!$C$2:$RO$15,10,FALSE)&gt;3,HLOOKUP($A756,'Z-scores'!$C$2:$RO$15,10,FALSE)&lt;-3),"",'Total-corrected counts'!L756),"")</f>
        <v/>
      </c>
      <c r="M756" s="14" t="str">
        <f>IFERROR(IF(OR(HLOOKUP($A756,'Z-scores'!$C$2:$RO$15,11,FALSE)&gt;3,HLOOKUP($A756,'Z-scores'!$C$2:$RO$15,11,FALSE)&lt;-3),"",'Total-corrected counts'!M756),"")</f>
        <v/>
      </c>
      <c r="N756" s="14" t="str">
        <f>IFERROR(IF(OR(HLOOKUP($A756,'Z-scores'!$C$2:$RO$15,12,FALSE)&gt;3,HLOOKUP($A756,'Z-scores'!$C$2:$RO$15,12,FALSE)&lt;-3),"",'Total-corrected counts'!N756),"")</f>
        <v/>
      </c>
      <c r="O756" s="14" t="str">
        <f>IFERROR(IF(OR(HLOOKUP($A756,'Z-scores'!$C$2:$RO$15,13,FALSE)&gt;3,HLOOKUP($A756,'Z-scores'!$C$2:$RO$15,13,FALSE)&lt;-3),"",'Total-corrected counts'!O756),"")</f>
        <v/>
      </c>
      <c r="P756" s="14" t="str">
        <f>IFERROR(IF(OR(HLOOKUP($A756,'Z-scores'!$C$2:$RO$15,14,FALSE)&gt;3,HLOOKUP($A756,'Z-scores'!$C$2:$RO$15,14,FALSE)&lt;-3),"",'Total-corrected counts'!P756),"")</f>
        <v/>
      </c>
      <c r="Q756">
        <f t="shared" si="44"/>
        <v>1</v>
      </c>
      <c r="R756">
        <f>SUMIFS(Tabel132[Cluster],Tabel132[ID],'Total-corrected counts Z&lt;3'!A756)</f>
        <v>54</v>
      </c>
      <c r="S756" t="str">
        <f t="shared" si="45"/>
        <v/>
      </c>
      <c r="T756" t="str">
        <f t="shared" si="46"/>
        <v/>
      </c>
      <c r="U756" t="str">
        <f t="shared" si="47"/>
        <v/>
      </c>
    </row>
    <row r="757" spans="1:21" x14ac:dyDescent="0.25">
      <c r="A757">
        <v>765</v>
      </c>
      <c r="B757" t="s">
        <v>948</v>
      </c>
      <c r="C757">
        <v>96400</v>
      </c>
      <c r="D757">
        <v>370</v>
      </c>
      <c r="E757" s="14" t="str">
        <f>IFERROR(IF(OR(HLOOKUP($A757,'Z-scores'!$C$2:$RO$15,3,FALSE)&gt;3,HLOOKUP($A757,'Z-scores'!$C$2:$RO$15,3,FALSE)&lt;-3),"",'Total-corrected counts'!E757),"")</f>
        <v/>
      </c>
      <c r="F757" s="14" t="str">
        <f>IFERROR(IF(OR(HLOOKUP($A757,'Z-scores'!$C$2:$RO$15,4,FALSE)&gt;3,HLOOKUP($A757,'Z-scores'!$C$2:$RO$15,4,FALSE)&lt;-3),"",'Total-corrected counts'!F757),"")</f>
        <v/>
      </c>
      <c r="G757" s="14" t="str">
        <f>IFERROR(IF(OR(HLOOKUP($A757,'Z-scores'!$C$2:$RO$15,5,FALSE)&gt;3,HLOOKUP($A757,'Z-scores'!$C$2:$RO$15,5,FALSE)&lt;-3),"",'Total-corrected counts'!G757),"")</f>
        <v/>
      </c>
      <c r="H757" s="14" t="str">
        <f>IFERROR(IF(OR(HLOOKUP($A757,'Z-scores'!$C$2:$RO$15,6,FALSE)&gt;3,HLOOKUP($A757,'Z-scores'!$C$2:$RO$15,6,FALSE)&lt;-3),"",'Total-corrected counts'!H757),"")</f>
        <v/>
      </c>
      <c r="I757" s="14" t="str">
        <f>IFERROR(IF(OR(HLOOKUP($A757,'Z-scores'!$C$2:$RO$15,7,FALSE)&gt;3,HLOOKUP($A757,'Z-scores'!$C$2:$RO$15,7,FALSE)&lt;-3),"",'Total-corrected counts'!I757),"")</f>
        <v/>
      </c>
      <c r="J757" s="14" t="str">
        <f>IFERROR(IF(OR(HLOOKUP($A757,'Z-scores'!$C$2:$RO$15,8,FALSE)&gt;3,HLOOKUP($A757,'Z-scores'!$C$2:$RO$15,8,FALSE)&lt;-3),"",'Total-corrected counts'!J757),"")</f>
        <v/>
      </c>
      <c r="K757" s="14" t="str">
        <f>IFERROR(IF(OR(HLOOKUP($A757,'Z-scores'!$C$2:$RO$15,9,FALSE)&gt;3,HLOOKUP($A757,'Z-scores'!$C$2:$RO$15,9,FALSE)&lt;-3),"",'Total-corrected counts'!K757),"")</f>
        <v/>
      </c>
      <c r="L757" s="14" t="str">
        <f>IFERROR(IF(OR(HLOOKUP($A757,'Z-scores'!$C$2:$RO$15,10,FALSE)&gt;3,HLOOKUP($A757,'Z-scores'!$C$2:$RO$15,10,FALSE)&lt;-3),"",'Total-corrected counts'!L757),"")</f>
        <v/>
      </c>
      <c r="M757" s="14" t="str">
        <f>IFERROR(IF(OR(HLOOKUP($A757,'Z-scores'!$C$2:$RO$15,11,FALSE)&gt;3,HLOOKUP($A757,'Z-scores'!$C$2:$RO$15,11,FALSE)&lt;-3),"",'Total-corrected counts'!M757),"")</f>
        <v/>
      </c>
      <c r="N757" s="14" t="str">
        <f>IFERROR(IF(OR(HLOOKUP($A757,'Z-scores'!$C$2:$RO$15,12,FALSE)&gt;3,HLOOKUP($A757,'Z-scores'!$C$2:$RO$15,12,FALSE)&lt;-3),"",'Total-corrected counts'!N757),"")</f>
        <v/>
      </c>
      <c r="O757" s="14" t="str">
        <f>IFERROR(IF(OR(HLOOKUP($A757,'Z-scores'!$C$2:$RO$15,13,FALSE)&gt;3,HLOOKUP($A757,'Z-scores'!$C$2:$RO$15,13,FALSE)&lt;-3),"",'Total-corrected counts'!O757),"")</f>
        <v/>
      </c>
      <c r="P757" s="14" t="str">
        <f>IFERROR(IF(OR(HLOOKUP($A757,'Z-scores'!$C$2:$RO$15,14,FALSE)&gt;3,HLOOKUP($A757,'Z-scores'!$C$2:$RO$15,14,FALSE)&lt;-3),"",'Total-corrected counts'!P757),"")</f>
        <v/>
      </c>
      <c r="Q757">
        <f t="shared" si="44"/>
        <v>1</v>
      </c>
      <c r="R757">
        <f>SUMIFS(Tabel132[Cluster],Tabel132[ID],'Total-corrected counts Z&lt;3'!A757)</f>
        <v>96</v>
      </c>
      <c r="S757" t="str">
        <f t="shared" si="45"/>
        <v/>
      </c>
      <c r="T757" t="str">
        <f t="shared" si="46"/>
        <v/>
      </c>
      <c r="U757" t="str">
        <f t="shared" si="47"/>
        <v/>
      </c>
    </row>
    <row r="758" spans="1:21" x14ac:dyDescent="0.25">
      <c r="A758">
        <v>766</v>
      </c>
      <c r="B758" t="s">
        <v>949</v>
      </c>
      <c r="C758">
        <v>40200</v>
      </c>
      <c r="D758">
        <v>726</v>
      </c>
      <c r="E758" s="14" t="str">
        <f>IFERROR(IF(OR(HLOOKUP($A758,'Z-scores'!$C$2:$RO$15,3,FALSE)&gt;3,HLOOKUP($A758,'Z-scores'!$C$2:$RO$15,3,FALSE)&lt;-3),"",'Total-corrected counts'!E758),"")</f>
        <v/>
      </c>
      <c r="F758" s="14" t="str">
        <f>IFERROR(IF(OR(HLOOKUP($A758,'Z-scores'!$C$2:$RO$15,4,FALSE)&gt;3,HLOOKUP($A758,'Z-scores'!$C$2:$RO$15,4,FALSE)&lt;-3),"",'Total-corrected counts'!F758),"")</f>
        <v/>
      </c>
      <c r="G758" s="14" t="str">
        <f>IFERROR(IF(OR(HLOOKUP($A758,'Z-scores'!$C$2:$RO$15,5,FALSE)&gt;3,HLOOKUP($A758,'Z-scores'!$C$2:$RO$15,5,FALSE)&lt;-3),"",'Total-corrected counts'!G758),"")</f>
        <v/>
      </c>
      <c r="H758" s="14" t="str">
        <f>IFERROR(IF(OR(HLOOKUP($A758,'Z-scores'!$C$2:$RO$15,6,FALSE)&gt;3,HLOOKUP($A758,'Z-scores'!$C$2:$RO$15,6,FALSE)&lt;-3),"",'Total-corrected counts'!H758),"")</f>
        <v/>
      </c>
      <c r="I758" s="14" t="str">
        <f>IFERROR(IF(OR(HLOOKUP($A758,'Z-scores'!$C$2:$RO$15,7,FALSE)&gt;3,HLOOKUP($A758,'Z-scores'!$C$2:$RO$15,7,FALSE)&lt;-3),"",'Total-corrected counts'!I758),"")</f>
        <v/>
      </c>
      <c r="J758" s="14" t="str">
        <f>IFERROR(IF(OR(HLOOKUP($A758,'Z-scores'!$C$2:$RO$15,8,FALSE)&gt;3,HLOOKUP($A758,'Z-scores'!$C$2:$RO$15,8,FALSE)&lt;-3),"",'Total-corrected counts'!J758),"")</f>
        <v/>
      </c>
      <c r="K758" s="14" t="str">
        <f>IFERROR(IF(OR(HLOOKUP($A758,'Z-scores'!$C$2:$RO$15,9,FALSE)&gt;3,HLOOKUP($A758,'Z-scores'!$C$2:$RO$15,9,FALSE)&lt;-3),"",'Total-corrected counts'!K758),"")</f>
        <v/>
      </c>
      <c r="L758" s="14" t="str">
        <f>IFERROR(IF(OR(HLOOKUP($A758,'Z-scores'!$C$2:$RO$15,10,FALSE)&gt;3,HLOOKUP($A758,'Z-scores'!$C$2:$RO$15,10,FALSE)&lt;-3),"",'Total-corrected counts'!L758),"")</f>
        <v/>
      </c>
      <c r="M758" s="14" t="str">
        <f>IFERROR(IF(OR(HLOOKUP($A758,'Z-scores'!$C$2:$RO$15,11,FALSE)&gt;3,HLOOKUP($A758,'Z-scores'!$C$2:$RO$15,11,FALSE)&lt;-3),"",'Total-corrected counts'!M758),"")</f>
        <v/>
      </c>
      <c r="N758" s="14" t="str">
        <f>IFERROR(IF(OR(HLOOKUP($A758,'Z-scores'!$C$2:$RO$15,12,FALSE)&gt;3,HLOOKUP($A758,'Z-scores'!$C$2:$RO$15,12,FALSE)&lt;-3),"",'Total-corrected counts'!N758),"")</f>
        <v/>
      </c>
      <c r="O758" s="14" t="str">
        <f>IFERROR(IF(OR(HLOOKUP($A758,'Z-scores'!$C$2:$RO$15,13,FALSE)&gt;3,HLOOKUP($A758,'Z-scores'!$C$2:$RO$15,13,FALSE)&lt;-3),"",'Total-corrected counts'!O758),"")</f>
        <v/>
      </c>
      <c r="P758" s="14" t="str">
        <f>IFERROR(IF(OR(HLOOKUP($A758,'Z-scores'!$C$2:$RO$15,14,FALSE)&gt;3,HLOOKUP($A758,'Z-scores'!$C$2:$RO$15,14,FALSE)&lt;-3),"",'Total-corrected counts'!P758),"")</f>
        <v/>
      </c>
      <c r="Q758">
        <f t="shared" si="44"/>
        <v>1</v>
      </c>
      <c r="R758">
        <f>SUMIFS(Tabel132[Cluster],Tabel132[ID],'Total-corrected counts Z&lt;3'!A758)</f>
        <v>52</v>
      </c>
      <c r="S758" t="str">
        <f t="shared" si="45"/>
        <v/>
      </c>
      <c r="T758" t="str">
        <f t="shared" si="46"/>
        <v/>
      </c>
      <c r="U758" t="str">
        <f t="shared" si="47"/>
        <v/>
      </c>
    </row>
    <row r="759" spans="1:21" x14ac:dyDescent="0.25">
      <c r="A759">
        <v>767</v>
      </c>
      <c r="B759" t="s">
        <v>317</v>
      </c>
      <c r="C759">
        <v>2400</v>
      </c>
      <c r="D759">
        <v>993</v>
      </c>
      <c r="E759" s="14">
        <f>IFERROR(IF(OR(HLOOKUP($A759,'Z-scores'!$C$2:$RO$15,3,FALSE)&gt;3,HLOOKUP($A759,'Z-scores'!$C$2:$RO$15,3,FALSE)&lt;-3),"",'Total-corrected counts'!E759),"")</f>
        <v>36.18599181457526</v>
      </c>
      <c r="F759" s="14">
        <f>IFERROR(IF(OR(HLOOKUP($A759,'Z-scores'!$C$2:$RO$15,4,FALSE)&gt;3,HLOOKUP($A759,'Z-scores'!$C$2:$RO$15,4,FALSE)&lt;-3),"",'Total-corrected counts'!F759),"")</f>
        <v>22.558939939089466</v>
      </c>
      <c r="G759" s="14">
        <f>IFERROR(IF(OR(HLOOKUP($A759,'Z-scores'!$C$2:$RO$15,5,FALSE)&gt;3,HLOOKUP($A759,'Z-scores'!$C$2:$RO$15,5,FALSE)&lt;-3),"",'Total-corrected counts'!G759),"")</f>
        <v>47.482566808632221</v>
      </c>
      <c r="H759" s="14">
        <f>IFERROR(IF(OR(HLOOKUP($A759,'Z-scores'!$C$2:$RO$15,6,FALSE)&gt;3,HLOOKUP($A759,'Z-scores'!$C$2:$RO$15,6,FALSE)&lt;-3),"",'Total-corrected counts'!H759),"")</f>
        <v>24.240121406613728</v>
      </c>
      <c r="I759" s="14">
        <f>IFERROR(IF(OR(HLOOKUP($A759,'Z-scores'!$C$2:$RO$15,7,FALSE)&gt;3,HLOOKUP($A759,'Z-scores'!$C$2:$RO$15,7,FALSE)&lt;-3),"",'Total-corrected counts'!I759),"")</f>
        <v>31.140473616276878</v>
      </c>
      <c r="J759" s="14">
        <f>IFERROR(IF(OR(HLOOKUP($A759,'Z-scores'!$C$2:$RO$15,8,FALSE)&gt;3,HLOOKUP($A759,'Z-scores'!$C$2:$RO$15,8,FALSE)&lt;-3),"",'Total-corrected counts'!J759),"")</f>
        <v>25.157068745274902</v>
      </c>
      <c r="K759" s="14">
        <f>IFERROR(IF(OR(HLOOKUP($A759,'Z-scores'!$C$2:$RO$15,9,FALSE)&gt;3,HLOOKUP($A759,'Z-scores'!$C$2:$RO$15,9,FALSE)&lt;-3),"",'Total-corrected counts'!K759),"")</f>
        <v>123.65786577880864</v>
      </c>
      <c r="L759" s="14">
        <f>IFERROR(IF(OR(HLOOKUP($A759,'Z-scores'!$C$2:$RO$15,10,FALSE)&gt;3,HLOOKUP($A759,'Z-scores'!$C$2:$RO$15,10,FALSE)&lt;-3),"",'Total-corrected counts'!L759),"")</f>
        <v>36.844067762448475</v>
      </c>
      <c r="M759" s="14">
        <f>IFERROR(IF(OR(HLOOKUP($A759,'Z-scores'!$C$2:$RO$15,11,FALSE)&gt;3,HLOOKUP($A759,'Z-scores'!$C$2:$RO$15,11,FALSE)&lt;-3),"",'Total-corrected counts'!M759),"")</f>
        <v>45.733421379198965</v>
      </c>
      <c r="N759" s="14">
        <f>IFERROR(IF(OR(HLOOKUP($A759,'Z-scores'!$C$2:$RO$15,12,FALSE)&gt;3,HLOOKUP($A759,'Z-scores'!$C$2:$RO$15,12,FALSE)&lt;-3),"",'Total-corrected counts'!N759),"")</f>
        <v>125.10138394419828</v>
      </c>
      <c r="O759" s="14">
        <f>IFERROR(IF(OR(HLOOKUP($A759,'Z-scores'!$C$2:$RO$15,13,FALSE)&gt;3,HLOOKUP($A759,'Z-scores'!$C$2:$RO$15,13,FALSE)&lt;-3),"",'Total-corrected counts'!O759),"")</f>
        <v>38.792881093629099</v>
      </c>
      <c r="P759" s="14">
        <f>IFERROR(IF(OR(HLOOKUP($A759,'Z-scores'!$C$2:$RO$15,14,FALSE)&gt;3,HLOOKUP($A759,'Z-scores'!$C$2:$RO$15,14,FALSE)&lt;-3),"",'Total-corrected counts'!P759),"")</f>
        <v>147.35717710021345</v>
      </c>
      <c r="Q759">
        <f t="shared" si="44"/>
        <v>1</v>
      </c>
      <c r="R759">
        <f>SUMIFS(Tabel132[Cluster],Tabel132[ID],'Total-corrected counts Z&lt;3'!A759)</f>
        <v>4</v>
      </c>
      <c r="S759">
        <f t="shared" si="45"/>
        <v>0.20817462194717848</v>
      </c>
      <c r="T759">
        <f t="shared" si="46"/>
        <v>44.34614687275301</v>
      </c>
      <c r="U759">
        <f t="shared" si="47"/>
        <v>78.765786255937655</v>
      </c>
    </row>
    <row r="760" spans="1:21" x14ac:dyDescent="0.25">
      <c r="A760">
        <v>768</v>
      </c>
      <c r="B760" t="s">
        <v>950</v>
      </c>
      <c r="C760">
        <v>110600</v>
      </c>
      <c r="D760">
        <v>991</v>
      </c>
      <c r="E760" s="14" t="str">
        <f>IFERROR(IF(OR(HLOOKUP($A760,'Z-scores'!$C$2:$RO$15,3,FALSE)&gt;3,HLOOKUP($A760,'Z-scores'!$C$2:$RO$15,3,FALSE)&lt;-3),"",'Total-corrected counts'!E760),"")</f>
        <v/>
      </c>
      <c r="F760" s="14" t="str">
        <f>IFERROR(IF(OR(HLOOKUP($A760,'Z-scores'!$C$2:$RO$15,4,FALSE)&gt;3,HLOOKUP($A760,'Z-scores'!$C$2:$RO$15,4,FALSE)&lt;-3),"",'Total-corrected counts'!F760),"")</f>
        <v/>
      </c>
      <c r="G760" s="14" t="str">
        <f>IFERROR(IF(OR(HLOOKUP($A760,'Z-scores'!$C$2:$RO$15,5,FALSE)&gt;3,HLOOKUP($A760,'Z-scores'!$C$2:$RO$15,5,FALSE)&lt;-3),"",'Total-corrected counts'!G760),"")</f>
        <v/>
      </c>
      <c r="H760" s="14" t="str">
        <f>IFERROR(IF(OR(HLOOKUP($A760,'Z-scores'!$C$2:$RO$15,6,FALSE)&gt;3,HLOOKUP($A760,'Z-scores'!$C$2:$RO$15,6,FALSE)&lt;-3),"",'Total-corrected counts'!H760),"")</f>
        <v/>
      </c>
      <c r="I760" s="14" t="str">
        <f>IFERROR(IF(OR(HLOOKUP($A760,'Z-scores'!$C$2:$RO$15,7,FALSE)&gt;3,HLOOKUP($A760,'Z-scores'!$C$2:$RO$15,7,FALSE)&lt;-3),"",'Total-corrected counts'!I760),"")</f>
        <v/>
      </c>
      <c r="J760" s="14" t="str">
        <f>IFERROR(IF(OR(HLOOKUP($A760,'Z-scores'!$C$2:$RO$15,8,FALSE)&gt;3,HLOOKUP($A760,'Z-scores'!$C$2:$RO$15,8,FALSE)&lt;-3),"",'Total-corrected counts'!J760),"")</f>
        <v/>
      </c>
      <c r="K760" s="14" t="str">
        <f>IFERROR(IF(OR(HLOOKUP($A760,'Z-scores'!$C$2:$RO$15,9,FALSE)&gt;3,HLOOKUP($A760,'Z-scores'!$C$2:$RO$15,9,FALSE)&lt;-3),"",'Total-corrected counts'!K760),"")</f>
        <v/>
      </c>
      <c r="L760" s="14" t="str">
        <f>IFERROR(IF(OR(HLOOKUP($A760,'Z-scores'!$C$2:$RO$15,10,FALSE)&gt;3,HLOOKUP($A760,'Z-scores'!$C$2:$RO$15,10,FALSE)&lt;-3),"",'Total-corrected counts'!L760),"")</f>
        <v/>
      </c>
      <c r="M760" s="14" t="str">
        <f>IFERROR(IF(OR(HLOOKUP($A760,'Z-scores'!$C$2:$RO$15,11,FALSE)&gt;3,HLOOKUP($A760,'Z-scores'!$C$2:$RO$15,11,FALSE)&lt;-3),"",'Total-corrected counts'!M760),"")</f>
        <v/>
      </c>
      <c r="N760" s="14" t="str">
        <f>IFERROR(IF(OR(HLOOKUP($A760,'Z-scores'!$C$2:$RO$15,12,FALSE)&gt;3,HLOOKUP($A760,'Z-scores'!$C$2:$RO$15,12,FALSE)&lt;-3),"",'Total-corrected counts'!N760),"")</f>
        <v/>
      </c>
      <c r="O760" s="14" t="str">
        <f>IFERROR(IF(OR(HLOOKUP($A760,'Z-scores'!$C$2:$RO$15,13,FALSE)&gt;3,HLOOKUP($A760,'Z-scores'!$C$2:$RO$15,13,FALSE)&lt;-3),"",'Total-corrected counts'!O760),"")</f>
        <v/>
      </c>
      <c r="P760" s="14" t="str">
        <f>IFERROR(IF(OR(HLOOKUP($A760,'Z-scores'!$C$2:$RO$15,14,FALSE)&gt;3,HLOOKUP($A760,'Z-scores'!$C$2:$RO$15,14,FALSE)&lt;-3),"",'Total-corrected counts'!P760),"")</f>
        <v/>
      </c>
      <c r="Q760">
        <f t="shared" si="44"/>
        <v>1</v>
      </c>
      <c r="R760">
        <f>SUMIFS(Tabel132[Cluster],Tabel132[ID],'Total-corrected counts Z&lt;3'!A760)</f>
        <v>0</v>
      </c>
      <c r="S760" t="str">
        <f t="shared" si="45"/>
        <v/>
      </c>
      <c r="T760" t="str">
        <f t="shared" si="46"/>
        <v/>
      </c>
      <c r="U760" t="str">
        <f t="shared" si="47"/>
        <v/>
      </c>
    </row>
    <row r="761" spans="1:21" x14ac:dyDescent="0.25">
      <c r="A761">
        <v>769</v>
      </c>
      <c r="B761" t="s">
        <v>951</v>
      </c>
      <c r="C761">
        <v>76900</v>
      </c>
      <c r="D761">
        <v>693</v>
      </c>
      <c r="E761" s="14" t="str">
        <f>IFERROR(IF(OR(HLOOKUP($A761,'Z-scores'!$C$2:$RO$15,3,FALSE)&gt;3,HLOOKUP($A761,'Z-scores'!$C$2:$RO$15,3,FALSE)&lt;-3),"",'Total-corrected counts'!E761),"")</f>
        <v/>
      </c>
      <c r="F761" s="14" t="str">
        <f>IFERROR(IF(OR(HLOOKUP($A761,'Z-scores'!$C$2:$RO$15,4,FALSE)&gt;3,HLOOKUP($A761,'Z-scores'!$C$2:$RO$15,4,FALSE)&lt;-3),"",'Total-corrected counts'!F761),"")</f>
        <v/>
      </c>
      <c r="G761" s="14" t="str">
        <f>IFERROR(IF(OR(HLOOKUP($A761,'Z-scores'!$C$2:$RO$15,5,FALSE)&gt;3,HLOOKUP($A761,'Z-scores'!$C$2:$RO$15,5,FALSE)&lt;-3),"",'Total-corrected counts'!G761),"")</f>
        <v/>
      </c>
      <c r="H761" s="14" t="str">
        <f>IFERROR(IF(OR(HLOOKUP($A761,'Z-scores'!$C$2:$RO$15,6,FALSE)&gt;3,HLOOKUP($A761,'Z-scores'!$C$2:$RO$15,6,FALSE)&lt;-3),"",'Total-corrected counts'!H761),"")</f>
        <v/>
      </c>
      <c r="I761" s="14" t="str">
        <f>IFERROR(IF(OR(HLOOKUP($A761,'Z-scores'!$C$2:$RO$15,7,FALSE)&gt;3,HLOOKUP($A761,'Z-scores'!$C$2:$RO$15,7,FALSE)&lt;-3),"",'Total-corrected counts'!I761),"")</f>
        <v/>
      </c>
      <c r="J761" s="14" t="str">
        <f>IFERROR(IF(OR(HLOOKUP($A761,'Z-scores'!$C$2:$RO$15,8,FALSE)&gt;3,HLOOKUP($A761,'Z-scores'!$C$2:$RO$15,8,FALSE)&lt;-3),"",'Total-corrected counts'!J761),"")</f>
        <v/>
      </c>
      <c r="K761" s="14" t="str">
        <f>IFERROR(IF(OR(HLOOKUP($A761,'Z-scores'!$C$2:$RO$15,9,FALSE)&gt;3,HLOOKUP($A761,'Z-scores'!$C$2:$RO$15,9,FALSE)&lt;-3),"",'Total-corrected counts'!K761),"")</f>
        <v/>
      </c>
      <c r="L761" s="14" t="str">
        <f>IFERROR(IF(OR(HLOOKUP($A761,'Z-scores'!$C$2:$RO$15,10,FALSE)&gt;3,HLOOKUP($A761,'Z-scores'!$C$2:$RO$15,10,FALSE)&lt;-3),"",'Total-corrected counts'!L761),"")</f>
        <v/>
      </c>
      <c r="M761" s="14" t="str">
        <f>IFERROR(IF(OR(HLOOKUP($A761,'Z-scores'!$C$2:$RO$15,11,FALSE)&gt;3,HLOOKUP($A761,'Z-scores'!$C$2:$RO$15,11,FALSE)&lt;-3),"",'Total-corrected counts'!M761),"")</f>
        <v/>
      </c>
      <c r="N761" s="14" t="str">
        <f>IFERROR(IF(OR(HLOOKUP($A761,'Z-scores'!$C$2:$RO$15,12,FALSE)&gt;3,HLOOKUP($A761,'Z-scores'!$C$2:$RO$15,12,FALSE)&lt;-3),"",'Total-corrected counts'!N761),"")</f>
        <v/>
      </c>
      <c r="O761" s="14" t="str">
        <f>IFERROR(IF(OR(HLOOKUP($A761,'Z-scores'!$C$2:$RO$15,13,FALSE)&gt;3,HLOOKUP($A761,'Z-scores'!$C$2:$RO$15,13,FALSE)&lt;-3),"",'Total-corrected counts'!O761),"")</f>
        <v/>
      </c>
      <c r="P761" s="14" t="str">
        <f>IFERROR(IF(OR(HLOOKUP($A761,'Z-scores'!$C$2:$RO$15,14,FALSE)&gt;3,HLOOKUP($A761,'Z-scores'!$C$2:$RO$15,14,FALSE)&lt;-3),"",'Total-corrected counts'!P761),"")</f>
        <v/>
      </c>
      <c r="Q761">
        <f t="shared" si="44"/>
        <v>1</v>
      </c>
      <c r="R761">
        <f>SUMIFS(Tabel132[Cluster],Tabel132[ID],'Total-corrected counts Z&lt;3'!A761)</f>
        <v>84</v>
      </c>
      <c r="S761" t="str">
        <f t="shared" si="45"/>
        <v/>
      </c>
      <c r="T761" t="str">
        <f t="shared" si="46"/>
        <v/>
      </c>
      <c r="U761" t="str">
        <f t="shared" si="47"/>
        <v/>
      </c>
    </row>
    <row r="762" spans="1:21" x14ac:dyDescent="0.25">
      <c r="A762">
        <v>770</v>
      </c>
      <c r="B762" t="s">
        <v>952</v>
      </c>
      <c r="C762">
        <v>113900</v>
      </c>
      <c r="D762">
        <v>182</v>
      </c>
      <c r="E762" s="14" t="str">
        <f>IFERROR(IF(OR(HLOOKUP($A762,'Z-scores'!$C$2:$RO$15,3,FALSE)&gt;3,HLOOKUP($A762,'Z-scores'!$C$2:$RO$15,3,FALSE)&lt;-3),"",'Total-corrected counts'!E762),"")</f>
        <v/>
      </c>
      <c r="F762" s="14" t="str">
        <f>IFERROR(IF(OR(HLOOKUP($A762,'Z-scores'!$C$2:$RO$15,4,FALSE)&gt;3,HLOOKUP($A762,'Z-scores'!$C$2:$RO$15,4,FALSE)&lt;-3),"",'Total-corrected counts'!F762),"")</f>
        <v/>
      </c>
      <c r="G762" s="14" t="str">
        <f>IFERROR(IF(OR(HLOOKUP($A762,'Z-scores'!$C$2:$RO$15,5,FALSE)&gt;3,HLOOKUP($A762,'Z-scores'!$C$2:$RO$15,5,FALSE)&lt;-3),"",'Total-corrected counts'!G762),"")</f>
        <v/>
      </c>
      <c r="H762" s="14" t="str">
        <f>IFERROR(IF(OR(HLOOKUP($A762,'Z-scores'!$C$2:$RO$15,6,FALSE)&gt;3,HLOOKUP($A762,'Z-scores'!$C$2:$RO$15,6,FALSE)&lt;-3),"",'Total-corrected counts'!H762),"")</f>
        <v/>
      </c>
      <c r="I762" s="14" t="str">
        <f>IFERROR(IF(OR(HLOOKUP($A762,'Z-scores'!$C$2:$RO$15,7,FALSE)&gt;3,HLOOKUP($A762,'Z-scores'!$C$2:$RO$15,7,FALSE)&lt;-3),"",'Total-corrected counts'!I762),"")</f>
        <v/>
      </c>
      <c r="J762" s="14" t="str">
        <f>IFERROR(IF(OR(HLOOKUP($A762,'Z-scores'!$C$2:$RO$15,8,FALSE)&gt;3,HLOOKUP($A762,'Z-scores'!$C$2:$RO$15,8,FALSE)&lt;-3),"",'Total-corrected counts'!J762),"")</f>
        <v/>
      </c>
      <c r="K762" s="14" t="str">
        <f>IFERROR(IF(OR(HLOOKUP($A762,'Z-scores'!$C$2:$RO$15,9,FALSE)&gt;3,HLOOKUP($A762,'Z-scores'!$C$2:$RO$15,9,FALSE)&lt;-3),"",'Total-corrected counts'!K762),"")</f>
        <v/>
      </c>
      <c r="L762" s="14" t="str">
        <f>IFERROR(IF(OR(HLOOKUP($A762,'Z-scores'!$C$2:$RO$15,10,FALSE)&gt;3,HLOOKUP($A762,'Z-scores'!$C$2:$RO$15,10,FALSE)&lt;-3),"",'Total-corrected counts'!L762),"")</f>
        <v/>
      </c>
      <c r="M762" s="14" t="str">
        <f>IFERROR(IF(OR(HLOOKUP($A762,'Z-scores'!$C$2:$RO$15,11,FALSE)&gt;3,HLOOKUP($A762,'Z-scores'!$C$2:$RO$15,11,FALSE)&lt;-3),"",'Total-corrected counts'!M762),"")</f>
        <v/>
      </c>
      <c r="N762" s="14" t="str">
        <f>IFERROR(IF(OR(HLOOKUP($A762,'Z-scores'!$C$2:$RO$15,12,FALSE)&gt;3,HLOOKUP($A762,'Z-scores'!$C$2:$RO$15,12,FALSE)&lt;-3),"",'Total-corrected counts'!N762),"")</f>
        <v/>
      </c>
      <c r="O762" s="14" t="str">
        <f>IFERROR(IF(OR(HLOOKUP($A762,'Z-scores'!$C$2:$RO$15,13,FALSE)&gt;3,HLOOKUP($A762,'Z-scores'!$C$2:$RO$15,13,FALSE)&lt;-3),"",'Total-corrected counts'!O762),"")</f>
        <v/>
      </c>
      <c r="P762" s="14" t="str">
        <f>IFERROR(IF(OR(HLOOKUP($A762,'Z-scores'!$C$2:$RO$15,14,FALSE)&gt;3,HLOOKUP($A762,'Z-scores'!$C$2:$RO$15,14,FALSE)&lt;-3),"",'Total-corrected counts'!P762),"")</f>
        <v/>
      </c>
      <c r="Q762">
        <f t="shared" si="44"/>
        <v>1</v>
      </c>
      <c r="R762">
        <f>SUMIFS(Tabel132[Cluster],Tabel132[ID],'Total-corrected counts Z&lt;3'!A762)</f>
        <v>0</v>
      </c>
      <c r="S762" t="str">
        <f t="shared" si="45"/>
        <v/>
      </c>
      <c r="T762" t="str">
        <f t="shared" si="46"/>
        <v/>
      </c>
      <c r="U762" t="str">
        <f t="shared" si="47"/>
        <v/>
      </c>
    </row>
    <row r="763" spans="1:21" x14ac:dyDescent="0.25">
      <c r="A763">
        <v>771</v>
      </c>
      <c r="B763" t="s">
        <v>318</v>
      </c>
      <c r="C763">
        <v>84700</v>
      </c>
      <c r="D763">
        <v>1065</v>
      </c>
      <c r="E763" s="14">
        <f>IFERROR(IF(OR(HLOOKUP($A763,'Z-scores'!$C$2:$RO$15,3,FALSE)&gt;3,HLOOKUP($A763,'Z-scores'!$C$2:$RO$15,3,FALSE)&lt;-3),"",'Total-corrected counts'!E763),"")</f>
        <v>9.9470806015659683</v>
      </c>
      <c r="F763" s="14">
        <f>IFERROR(IF(OR(HLOOKUP($A763,'Z-scores'!$C$2:$RO$15,4,FALSE)&gt;3,HLOOKUP($A763,'Z-scores'!$C$2:$RO$15,4,FALSE)&lt;-3),"",'Total-corrected counts'!F763),"")</f>
        <v>2.38563928854935</v>
      </c>
      <c r="G763" s="14">
        <f>IFERROR(IF(OR(HLOOKUP($A763,'Z-scores'!$C$2:$RO$15,5,FALSE)&gt;3,HLOOKUP($A763,'Z-scores'!$C$2:$RO$15,5,FALSE)&lt;-3),"",'Total-corrected counts'!G763),"")</f>
        <v>19.982321270725631</v>
      </c>
      <c r="H763" s="14">
        <f>IFERROR(IF(OR(HLOOKUP($A763,'Z-scores'!$C$2:$RO$15,6,FALSE)&gt;3,HLOOKUP($A763,'Z-scores'!$C$2:$RO$15,6,FALSE)&lt;-3),"",'Total-corrected counts'!H763),"")</f>
        <v>17.563978431861759</v>
      </c>
      <c r="I763" s="14">
        <f>IFERROR(IF(OR(HLOOKUP($A763,'Z-scores'!$C$2:$RO$15,7,FALSE)&gt;3,HLOOKUP($A763,'Z-scores'!$C$2:$RO$15,7,FALSE)&lt;-3),"",'Total-corrected counts'!I763),"")</f>
        <v>0.65338285893217507</v>
      </c>
      <c r="J763" s="14">
        <f>IFERROR(IF(OR(HLOOKUP($A763,'Z-scores'!$C$2:$RO$15,8,FALSE)&gt;3,HLOOKUP($A763,'Z-scores'!$C$2:$RO$15,8,FALSE)&lt;-3),"",'Total-corrected counts'!J763),"")</f>
        <v>32.45652910659819</v>
      </c>
      <c r="K763" s="14">
        <f>IFERROR(IF(OR(HLOOKUP($A763,'Z-scores'!$C$2:$RO$15,9,FALSE)&gt;3,HLOOKUP($A763,'Z-scores'!$C$2:$RO$15,9,FALSE)&lt;-3),"",'Total-corrected counts'!K763),"")</f>
        <v>40.555372704016406</v>
      </c>
      <c r="L763" s="14">
        <f>IFERROR(IF(OR(HLOOKUP($A763,'Z-scores'!$C$2:$RO$15,10,FALSE)&gt;3,HLOOKUP($A763,'Z-scores'!$C$2:$RO$15,10,FALSE)&lt;-3),"",'Total-corrected counts'!L763),"")</f>
        <v>31.764907436334138</v>
      </c>
      <c r="M763" s="14">
        <f>IFERROR(IF(OR(HLOOKUP($A763,'Z-scores'!$C$2:$RO$15,11,FALSE)&gt;3,HLOOKUP($A763,'Z-scores'!$C$2:$RO$15,11,FALSE)&lt;-3),"",'Total-corrected counts'!M763),"")</f>
        <v>53.195512931906883</v>
      </c>
      <c r="N763" s="14">
        <f>IFERROR(IF(OR(HLOOKUP($A763,'Z-scores'!$C$2:$RO$15,12,FALSE)&gt;3,HLOOKUP($A763,'Z-scores'!$C$2:$RO$15,12,FALSE)&lt;-3),"",'Total-corrected counts'!N763),"")</f>
        <v>6.360508499176122</v>
      </c>
      <c r="O763" s="14">
        <f>IFERROR(IF(OR(HLOOKUP($A763,'Z-scores'!$C$2:$RO$15,13,FALSE)&gt;3,HLOOKUP($A763,'Z-scores'!$C$2:$RO$15,13,FALSE)&lt;-3),"",'Total-corrected counts'!O763),"")</f>
        <v>11.883602598072549</v>
      </c>
      <c r="P763" s="14">
        <f>IFERROR(IF(OR(HLOOKUP($A763,'Z-scores'!$C$2:$RO$15,14,FALSE)&gt;3,HLOOKUP($A763,'Z-scores'!$C$2:$RO$15,14,FALSE)&lt;-3),"",'Total-corrected counts'!P763),"")</f>
        <v>45.59796864376348</v>
      </c>
      <c r="Q763">
        <f t="shared" si="44"/>
        <v>1</v>
      </c>
      <c r="R763">
        <f>SUMIFS(Tabel132[Cluster],Tabel132[ID],'Total-corrected counts Z&lt;3'!A763)</f>
        <v>0</v>
      </c>
      <c r="S763">
        <f t="shared" si="45"/>
        <v>0.26009000594129977</v>
      </c>
      <c r="T763">
        <f t="shared" si="46"/>
        <v>17.649186323178498</v>
      </c>
      <c r="U763">
        <f t="shared" si="47"/>
        <v>29.760500021850635</v>
      </c>
    </row>
    <row r="764" spans="1:21" x14ac:dyDescent="0.25">
      <c r="A764">
        <v>772</v>
      </c>
      <c r="B764" t="s">
        <v>319</v>
      </c>
      <c r="C764">
        <v>19800</v>
      </c>
      <c r="D764">
        <v>48</v>
      </c>
      <c r="E764" s="14">
        <f>IFERROR(IF(OR(HLOOKUP($A764,'Z-scores'!$C$2:$RO$15,3,FALSE)&gt;3,HLOOKUP($A764,'Z-scores'!$C$2:$RO$15,3,FALSE)&lt;-3),"",'Total-corrected counts'!E764),"")</f>
        <v>2.2195004613307239</v>
      </c>
      <c r="F764" s="14">
        <f>IFERROR(IF(OR(HLOOKUP($A764,'Z-scores'!$C$2:$RO$15,4,FALSE)&gt;3,HLOOKUP($A764,'Z-scores'!$C$2:$RO$15,4,FALSE)&lt;-3),"",'Total-corrected counts'!F764),"")</f>
        <v>14.648662298110045</v>
      </c>
      <c r="G764" s="14">
        <f>IFERROR(IF(OR(HLOOKUP($A764,'Z-scores'!$C$2:$RO$15,5,FALSE)&gt;3,HLOOKUP($A764,'Z-scores'!$C$2:$RO$15,5,FALSE)&lt;-3),"",'Total-corrected counts'!G764),"")</f>
        <v>4.9464727363637175</v>
      </c>
      <c r="H764" s="14">
        <f>IFERROR(IF(OR(HLOOKUP($A764,'Z-scores'!$C$2:$RO$15,6,FALSE)&gt;3,HLOOKUP($A764,'Z-scores'!$C$2:$RO$15,6,FALSE)&lt;-3),"",'Total-corrected counts'!H764),"")</f>
        <v>2.7543858444405274</v>
      </c>
      <c r="I764" s="14">
        <f>IFERROR(IF(OR(HLOOKUP($A764,'Z-scores'!$C$2:$RO$15,7,FALSE)&gt;3,HLOOKUP($A764,'Z-scores'!$C$2:$RO$15,7,FALSE)&lt;-3),"",'Total-corrected counts'!I764),"")</f>
        <v>4.3024644861760208</v>
      </c>
      <c r="J764" s="14">
        <f>IFERROR(IF(OR(HLOOKUP($A764,'Z-scores'!$C$2:$RO$15,8,FALSE)&gt;3,HLOOKUP($A764,'Z-scores'!$C$2:$RO$15,8,FALSE)&lt;-3),"",'Total-corrected counts'!J764),"")</f>
        <v>12.165767268872147</v>
      </c>
      <c r="K764" s="14">
        <f>IFERROR(IF(OR(HLOOKUP($A764,'Z-scores'!$C$2:$RO$15,9,FALSE)&gt;3,HLOOKUP($A764,'Z-scores'!$C$2:$RO$15,9,FALSE)&lt;-3),"",'Total-corrected counts'!K764),"")</f>
        <v>4.2377609931051628E-2</v>
      </c>
      <c r="L764" s="14">
        <f>IFERROR(IF(OR(HLOOKUP($A764,'Z-scores'!$C$2:$RO$15,10,FALSE)&gt;3,HLOOKUP($A764,'Z-scores'!$C$2:$RO$15,10,FALSE)&lt;-3),"",'Total-corrected counts'!L764),"")</f>
        <v>2.8620665329691923</v>
      </c>
      <c r="M764" s="14">
        <f>IFERROR(IF(OR(HLOOKUP($A764,'Z-scores'!$C$2:$RO$15,11,FALSE)&gt;3,HLOOKUP($A764,'Z-scores'!$C$2:$RO$15,11,FALSE)&lt;-3),"",'Total-corrected counts'!M764),"")</f>
        <v>9.3020593328276835</v>
      </c>
      <c r="N764" s="14">
        <f>IFERROR(IF(OR(HLOOKUP($A764,'Z-scores'!$C$2:$RO$15,12,FALSE)&gt;3,HLOOKUP($A764,'Z-scores'!$C$2:$RO$15,12,FALSE)&lt;-3),"",'Total-corrected counts'!N764),"")</f>
        <v>19.849909074610046</v>
      </c>
      <c r="O764" s="14">
        <f>IFERROR(IF(OR(HLOOKUP($A764,'Z-scores'!$C$2:$RO$15,13,FALSE)&gt;3,HLOOKUP($A764,'Z-scores'!$C$2:$RO$15,13,FALSE)&lt;-3),"",'Total-corrected counts'!O764),"")</f>
        <v>2.1947616479471006</v>
      </c>
      <c r="P764" s="14">
        <f>IFERROR(IF(OR(HLOOKUP($A764,'Z-scores'!$C$2:$RO$15,14,FALSE)&gt;3,HLOOKUP($A764,'Z-scores'!$C$2:$RO$15,14,FALSE)&lt;-3),"",'Total-corrected counts'!P764),"")</f>
        <v>6.1338062956731596</v>
      </c>
      <c r="Q764">
        <f t="shared" si="44"/>
        <v>1</v>
      </c>
      <c r="R764">
        <f>SUMIFS(Tabel132[Cluster],Tabel132[ID],'Total-corrected counts Z&lt;3'!A764)</f>
        <v>24</v>
      </c>
      <c r="S764">
        <f t="shared" si="45"/>
        <v>0.55714898363875553</v>
      </c>
      <c r="T764">
        <f t="shared" si="46"/>
        <v>5.8685186721748908</v>
      </c>
      <c r="U764">
        <f t="shared" si="47"/>
        <v>8.0685205768054367</v>
      </c>
    </row>
    <row r="765" spans="1:21" x14ac:dyDescent="0.25">
      <c r="A765">
        <v>773</v>
      </c>
      <c r="B765" t="s">
        <v>953</v>
      </c>
      <c r="C765">
        <v>96500</v>
      </c>
      <c r="D765">
        <v>370</v>
      </c>
      <c r="E765" s="14" t="str">
        <f>IFERROR(IF(OR(HLOOKUP($A765,'Z-scores'!$C$2:$RO$15,3,FALSE)&gt;3,HLOOKUP($A765,'Z-scores'!$C$2:$RO$15,3,FALSE)&lt;-3),"",'Total-corrected counts'!E765),"")</f>
        <v/>
      </c>
      <c r="F765" s="14" t="str">
        <f>IFERROR(IF(OR(HLOOKUP($A765,'Z-scores'!$C$2:$RO$15,4,FALSE)&gt;3,HLOOKUP($A765,'Z-scores'!$C$2:$RO$15,4,FALSE)&lt;-3),"",'Total-corrected counts'!F765),"")</f>
        <v/>
      </c>
      <c r="G765" s="14" t="str">
        <f>IFERROR(IF(OR(HLOOKUP($A765,'Z-scores'!$C$2:$RO$15,5,FALSE)&gt;3,HLOOKUP($A765,'Z-scores'!$C$2:$RO$15,5,FALSE)&lt;-3),"",'Total-corrected counts'!G765),"")</f>
        <v/>
      </c>
      <c r="H765" s="14" t="str">
        <f>IFERROR(IF(OR(HLOOKUP($A765,'Z-scores'!$C$2:$RO$15,6,FALSE)&gt;3,HLOOKUP($A765,'Z-scores'!$C$2:$RO$15,6,FALSE)&lt;-3),"",'Total-corrected counts'!H765),"")</f>
        <v/>
      </c>
      <c r="I765" s="14" t="str">
        <f>IFERROR(IF(OR(HLOOKUP($A765,'Z-scores'!$C$2:$RO$15,7,FALSE)&gt;3,HLOOKUP($A765,'Z-scores'!$C$2:$RO$15,7,FALSE)&lt;-3),"",'Total-corrected counts'!I765),"")</f>
        <v/>
      </c>
      <c r="J765" s="14" t="str">
        <f>IFERROR(IF(OR(HLOOKUP($A765,'Z-scores'!$C$2:$RO$15,8,FALSE)&gt;3,HLOOKUP($A765,'Z-scores'!$C$2:$RO$15,8,FALSE)&lt;-3),"",'Total-corrected counts'!J765),"")</f>
        <v/>
      </c>
      <c r="K765" s="14" t="str">
        <f>IFERROR(IF(OR(HLOOKUP($A765,'Z-scores'!$C$2:$RO$15,9,FALSE)&gt;3,HLOOKUP($A765,'Z-scores'!$C$2:$RO$15,9,FALSE)&lt;-3),"",'Total-corrected counts'!K765),"")</f>
        <v/>
      </c>
      <c r="L765" s="14" t="str">
        <f>IFERROR(IF(OR(HLOOKUP($A765,'Z-scores'!$C$2:$RO$15,10,FALSE)&gt;3,HLOOKUP($A765,'Z-scores'!$C$2:$RO$15,10,FALSE)&lt;-3),"",'Total-corrected counts'!L765),"")</f>
        <v/>
      </c>
      <c r="M765" s="14" t="str">
        <f>IFERROR(IF(OR(HLOOKUP($A765,'Z-scores'!$C$2:$RO$15,11,FALSE)&gt;3,HLOOKUP($A765,'Z-scores'!$C$2:$RO$15,11,FALSE)&lt;-3),"",'Total-corrected counts'!M765),"")</f>
        <v/>
      </c>
      <c r="N765" s="14" t="str">
        <f>IFERROR(IF(OR(HLOOKUP($A765,'Z-scores'!$C$2:$RO$15,12,FALSE)&gt;3,HLOOKUP($A765,'Z-scores'!$C$2:$RO$15,12,FALSE)&lt;-3),"",'Total-corrected counts'!N765),"")</f>
        <v/>
      </c>
      <c r="O765" s="14" t="str">
        <f>IFERROR(IF(OR(HLOOKUP($A765,'Z-scores'!$C$2:$RO$15,13,FALSE)&gt;3,HLOOKUP($A765,'Z-scores'!$C$2:$RO$15,13,FALSE)&lt;-3),"",'Total-corrected counts'!O765),"")</f>
        <v/>
      </c>
      <c r="P765" s="14" t="str">
        <f>IFERROR(IF(OR(HLOOKUP($A765,'Z-scores'!$C$2:$RO$15,14,FALSE)&gt;3,HLOOKUP($A765,'Z-scores'!$C$2:$RO$15,14,FALSE)&lt;-3),"",'Total-corrected counts'!P765),"")</f>
        <v/>
      </c>
      <c r="Q765">
        <f t="shared" si="44"/>
        <v>1</v>
      </c>
      <c r="R765">
        <f>SUMIFS(Tabel132[Cluster],Tabel132[ID],'Total-corrected counts Z&lt;3'!A765)</f>
        <v>96</v>
      </c>
      <c r="S765" t="str">
        <f t="shared" si="45"/>
        <v/>
      </c>
      <c r="T765" t="str">
        <f t="shared" si="46"/>
        <v/>
      </c>
      <c r="U765" t="str">
        <f t="shared" si="47"/>
        <v/>
      </c>
    </row>
    <row r="766" spans="1:21" x14ac:dyDescent="0.25">
      <c r="A766">
        <v>774</v>
      </c>
      <c r="B766" t="s">
        <v>320</v>
      </c>
      <c r="C766">
        <v>25600</v>
      </c>
      <c r="D766">
        <v>894</v>
      </c>
      <c r="E766" s="14">
        <f>IFERROR(IF(OR(HLOOKUP($A766,'Z-scores'!$C$2:$RO$15,3,FALSE)&gt;3,HLOOKUP($A766,'Z-scores'!$C$2:$RO$15,3,FALSE)&lt;-3),"",'Total-corrected counts'!E766),"")</f>
        <v>4.1717312336006804</v>
      </c>
      <c r="F766" s="14">
        <f>IFERROR(IF(OR(HLOOKUP($A766,'Z-scores'!$C$2:$RO$15,4,FALSE)&gt;3,HLOOKUP($A766,'Z-scores'!$C$2:$RO$15,4,FALSE)&lt;-3),"",'Total-corrected counts'!F766),"")</f>
        <v>1.6183284062673955</v>
      </c>
      <c r="G766" s="14">
        <f>IFERROR(IF(OR(HLOOKUP($A766,'Z-scores'!$C$2:$RO$15,5,FALSE)&gt;3,HLOOKUP($A766,'Z-scores'!$C$2:$RO$15,5,FALSE)&lt;-3),"",'Total-corrected counts'!G766),"")</f>
        <v>2.3928785078438199</v>
      </c>
      <c r="H766" s="14">
        <f>IFERROR(IF(OR(HLOOKUP($A766,'Z-scores'!$C$2:$RO$15,6,FALSE)&gt;3,HLOOKUP($A766,'Z-scores'!$C$2:$RO$15,6,FALSE)&lt;-3),"",'Total-corrected counts'!H766),"")</f>
        <v>4.3566601583810014</v>
      </c>
      <c r="I766" s="14">
        <f>IFERROR(IF(OR(HLOOKUP($A766,'Z-scores'!$C$2:$RO$15,7,FALSE)&gt;3,HLOOKUP($A766,'Z-scores'!$C$2:$RO$15,7,FALSE)&lt;-3),"",'Total-corrected counts'!I766),"")</f>
        <v>6.2256291275612918</v>
      </c>
      <c r="J766" s="14">
        <f>IFERROR(IF(OR(HLOOKUP($A766,'Z-scores'!$C$2:$RO$15,8,FALSE)&gt;3,HLOOKUP($A766,'Z-scores'!$C$2:$RO$15,8,FALSE)&lt;-3),"",'Total-corrected counts'!J766),"")</f>
        <v>5.4745952709924657</v>
      </c>
      <c r="K766" s="14">
        <f>IFERROR(IF(OR(HLOOKUP($A766,'Z-scores'!$C$2:$RO$15,9,FALSE)&gt;3,HLOOKUP($A766,'Z-scores'!$C$2:$RO$15,9,FALSE)&lt;-3),"",'Total-corrected counts'!K766),"")</f>
        <v>1.1018178582073423</v>
      </c>
      <c r="L766" s="14">
        <f>IFERROR(IF(OR(HLOOKUP($A766,'Z-scores'!$C$2:$RO$15,10,FALSE)&gt;3,HLOOKUP($A766,'Z-scores'!$C$2:$RO$15,10,FALSE)&lt;-3),"",'Total-corrected counts'!L766),"")</f>
        <v>2.5597355611766721</v>
      </c>
      <c r="M766" s="14">
        <f>IFERROR(IF(OR(HLOOKUP($A766,'Z-scores'!$C$2:$RO$15,11,FALSE)&gt;3,HLOOKUP($A766,'Z-scores'!$C$2:$RO$15,11,FALSE)&lt;-3),"",'Total-corrected counts'!M766),"")</f>
        <v>5.8470087234916868</v>
      </c>
      <c r="N766" s="14">
        <f>IFERROR(IF(OR(HLOOKUP($A766,'Z-scores'!$C$2:$RO$15,12,FALSE)&gt;3,HLOOKUP($A766,'Z-scores'!$C$2:$RO$15,12,FALSE)&lt;-3),"",'Total-corrected counts'!N766),"")</f>
        <v>4.2261096739492352</v>
      </c>
      <c r="O766" s="14">
        <f>IFERROR(IF(OR(HLOOKUP($A766,'Z-scores'!$C$2:$RO$15,13,FALSE)&gt;3,HLOOKUP($A766,'Z-scores'!$C$2:$RO$15,13,FALSE)&lt;-3),"",'Total-corrected counts'!O766),"")</f>
        <v>1.3131052594555301</v>
      </c>
      <c r="P766" s="14">
        <f>IFERROR(IF(OR(HLOOKUP($A766,'Z-scores'!$C$2:$RO$15,14,FALSE)&gt;3,HLOOKUP($A766,'Z-scores'!$C$2:$RO$15,14,FALSE)&lt;-3),"",'Total-corrected counts'!P766),"")</f>
        <v>1.959536929524115</v>
      </c>
      <c r="Q766">
        <f t="shared" si="44"/>
        <v>1</v>
      </c>
      <c r="R766">
        <f>SUMIFS(Tabel132[Cluster],Tabel132[ID],'Total-corrected counts Z&lt;3'!A766)</f>
        <v>33</v>
      </c>
      <c r="S766">
        <f t="shared" si="45"/>
        <v>0.70287533615212627</v>
      </c>
      <c r="T766">
        <f t="shared" si="46"/>
        <v>3.6202343661219998</v>
      </c>
      <c r="U766">
        <f t="shared" si="47"/>
        <v>3.1810992295194476</v>
      </c>
    </row>
    <row r="767" spans="1:21" x14ac:dyDescent="0.25">
      <c r="A767">
        <v>775</v>
      </c>
      <c r="B767" t="s">
        <v>954</v>
      </c>
      <c r="C767">
        <v>40300</v>
      </c>
      <c r="D767">
        <v>766</v>
      </c>
      <c r="E767" s="14" t="str">
        <f>IFERROR(IF(OR(HLOOKUP($A767,'Z-scores'!$C$2:$RO$15,3,FALSE)&gt;3,HLOOKUP($A767,'Z-scores'!$C$2:$RO$15,3,FALSE)&lt;-3),"",'Total-corrected counts'!E767),"")</f>
        <v/>
      </c>
      <c r="F767" s="14" t="str">
        <f>IFERROR(IF(OR(HLOOKUP($A767,'Z-scores'!$C$2:$RO$15,4,FALSE)&gt;3,HLOOKUP($A767,'Z-scores'!$C$2:$RO$15,4,FALSE)&lt;-3),"",'Total-corrected counts'!F767),"")</f>
        <v/>
      </c>
      <c r="G767" s="14" t="str">
        <f>IFERROR(IF(OR(HLOOKUP($A767,'Z-scores'!$C$2:$RO$15,5,FALSE)&gt;3,HLOOKUP($A767,'Z-scores'!$C$2:$RO$15,5,FALSE)&lt;-3),"",'Total-corrected counts'!G767),"")</f>
        <v/>
      </c>
      <c r="H767" s="14" t="str">
        <f>IFERROR(IF(OR(HLOOKUP($A767,'Z-scores'!$C$2:$RO$15,6,FALSE)&gt;3,HLOOKUP($A767,'Z-scores'!$C$2:$RO$15,6,FALSE)&lt;-3),"",'Total-corrected counts'!H767),"")</f>
        <v/>
      </c>
      <c r="I767" s="14" t="str">
        <f>IFERROR(IF(OR(HLOOKUP($A767,'Z-scores'!$C$2:$RO$15,7,FALSE)&gt;3,HLOOKUP($A767,'Z-scores'!$C$2:$RO$15,7,FALSE)&lt;-3),"",'Total-corrected counts'!I767),"")</f>
        <v/>
      </c>
      <c r="J767" s="14" t="str">
        <f>IFERROR(IF(OR(HLOOKUP($A767,'Z-scores'!$C$2:$RO$15,8,FALSE)&gt;3,HLOOKUP($A767,'Z-scores'!$C$2:$RO$15,8,FALSE)&lt;-3),"",'Total-corrected counts'!J767),"")</f>
        <v/>
      </c>
      <c r="K767" s="14" t="str">
        <f>IFERROR(IF(OR(HLOOKUP($A767,'Z-scores'!$C$2:$RO$15,9,FALSE)&gt;3,HLOOKUP($A767,'Z-scores'!$C$2:$RO$15,9,FALSE)&lt;-3),"",'Total-corrected counts'!K767),"")</f>
        <v/>
      </c>
      <c r="L767" s="14" t="str">
        <f>IFERROR(IF(OR(HLOOKUP($A767,'Z-scores'!$C$2:$RO$15,10,FALSE)&gt;3,HLOOKUP($A767,'Z-scores'!$C$2:$RO$15,10,FALSE)&lt;-3),"",'Total-corrected counts'!L767),"")</f>
        <v/>
      </c>
      <c r="M767" s="14" t="str">
        <f>IFERROR(IF(OR(HLOOKUP($A767,'Z-scores'!$C$2:$RO$15,11,FALSE)&gt;3,HLOOKUP($A767,'Z-scores'!$C$2:$RO$15,11,FALSE)&lt;-3),"",'Total-corrected counts'!M767),"")</f>
        <v/>
      </c>
      <c r="N767" s="14" t="str">
        <f>IFERROR(IF(OR(HLOOKUP($A767,'Z-scores'!$C$2:$RO$15,12,FALSE)&gt;3,HLOOKUP($A767,'Z-scores'!$C$2:$RO$15,12,FALSE)&lt;-3),"",'Total-corrected counts'!N767),"")</f>
        <v/>
      </c>
      <c r="O767" s="14" t="str">
        <f>IFERROR(IF(OR(HLOOKUP($A767,'Z-scores'!$C$2:$RO$15,13,FALSE)&gt;3,HLOOKUP($A767,'Z-scores'!$C$2:$RO$15,13,FALSE)&lt;-3),"",'Total-corrected counts'!O767),"")</f>
        <v/>
      </c>
      <c r="P767" s="14" t="str">
        <f>IFERROR(IF(OR(HLOOKUP($A767,'Z-scores'!$C$2:$RO$15,14,FALSE)&gt;3,HLOOKUP($A767,'Z-scores'!$C$2:$RO$15,14,FALSE)&lt;-3),"",'Total-corrected counts'!P767),"")</f>
        <v/>
      </c>
      <c r="Q767">
        <f t="shared" si="44"/>
        <v>1</v>
      </c>
      <c r="R767">
        <f>SUMIFS(Tabel132[Cluster],Tabel132[ID],'Total-corrected counts Z&lt;3'!A767)</f>
        <v>52</v>
      </c>
      <c r="S767" t="str">
        <f t="shared" si="45"/>
        <v/>
      </c>
      <c r="T767" t="str">
        <f t="shared" si="46"/>
        <v/>
      </c>
      <c r="U767" t="str">
        <f t="shared" si="47"/>
        <v/>
      </c>
    </row>
    <row r="768" spans="1:21" x14ac:dyDescent="0.25">
      <c r="A768">
        <v>776</v>
      </c>
      <c r="B768" t="s">
        <v>321</v>
      </c>
      <c r="C768">
        <v>106100</v>
      </c>
      <c r="D768">
        <v>983</v>
      </c>
      <c r="E768" s="14">
        <f>IFERROR(IF(OR(HLOOKUP($A768,'Z-scores'!$C$2:$RO$15,3,FALSE)&gt;3,HLOOKUP($A768,'Z-scores'!$C$2:$RO$15,3,FALSE)&lt;-3),"",'Total-corrected counts'!E768),"")</f>
        <v>1242.5135436009828</v>
      </c>
      <c r="F768" s="14">
        <f>IFERROR(IF(OR(HLOOKUP($A768,'Z-scores'!$C$2:$RO$15,4,FALSE)&gt;3,HLOOKUP($A768,'Z-scores'!$C$2:$RO$15,4,FALSE)&lt;-3),"",'Total-corrected counts'!F768),"")</f>
        <v>917.39689085630505</v>
      </c>
      <c r="G768" s="14">
        <f>IFERROR(IF(OR(HLOOKUP($A768,'Z-scores'!$C$2:$RO$15,5,FALSE)&gt;3,HLOOKUP($A768,'Z-scores'!$C$2:$RO$15,5,FALSE)&lt;-3),"",'Total-corrected counts'!G768),"")</f>
        <v>327.77078366771127</v>
      </c>
      <c r="H768" s="14">
        <f>IFERROR(IF(OR(HLOOKUP($A768,'Z-scores'!$C$2:$RO$15,6,FALSE)&gt;3,HLOOKUP($A768,'Z-scores'!$C$2:$RO$15,6,FALSE)&lt;-3),"",'Total-corrected counts'!H768),"")</f>
        <v>743.31031399235633</v>
      </c>
      <c r="I768" s="14">
        <f>IFERROR(IF(OR(HLOOKUP($A768,'Z-scores'!$C$2:$RO$15,7,FALSE)&gt;3,HLOOKUP($A768,'Z-scores'!$C$2:$RO$15,7,FALSE)&lt;-3),"",'Total-corrected counts'!I768),"")</f>
        <v>676.67041026279549</v>
      </c>
      <c r="J768" s="14">
        <f>IFERROR(IF(OR(HLOOKUP($A768,'Z-scores'!$C$2:$RO$15,8,FALSE)&gt;3,HLOOKUP($A768,'Z-scores'!$C$2:$RO$15,8,FALSE)&lt;-3),"",'Total-corrected counts'!J768),"")</f>
        <v>812.60807980743323</v>
      </c>
      <c r="K768" s="14">
        <f>IFERROR(IF(OR(HLOOKUP($A768,'Z-scores'!$C$2:$RO$15,9,FALSE)&gt;3,HLOOKUP($A768,'Z-scores'!$C$2:$RO$15,9,FALSE)&lt;-3),"",'Total-corrected counts'!K768),"")</f>
        <v>686.6161619728756</v>
      </c>
      <c r="L768" s="14">
        <f>IFERROR(IF(OR(HLOOKUP($A768,'Z-scores'!$C$2:$RO$15,10,FALSE)&gt;3,HLOOKUP($A768,'Z-scores'!$C$2:$RO$15,10,FALSE)&lt;-3),"",'Total-corrected counts'!L768),"")</f>
        <v>618.91181005552812</v>
      </c>
      <c r="M768" s="14">
        <f>IFERROR(IF(OR(HLOOKUP($A768,'Z-scores'!$C$2:$RO$15,11,FALSE)&gt;3,HLOOKUP($A768,'Z-scores'!$C$2:$RO$15,11,FALSE)&lt;-3),"",'Total-corrected counts'!M768),"")</f>
        <v>633.43957443589659</v>
      </c>
      <c r="N768" s="14">
        <f>IFERROR(IF(OR(HLOOKUP($A768,'Z-scores'!$C$2:$RO$15,12,FALSE)&gt;3,HLOOKUP($A768,'Z-scores'!$C$2:$RO$15,12,FALSE)&lt;-3),"",'Total-corrected counts'!N768),"")</f>
        <v>446.39670790325198</v>
      </c>
      <c r="O768" s="14">
        <f>IFERROR(IF(OR(HLOOKUP($A768,'Z-scores'!$C$2:$RO$15,13,FALSE)&gt;3,HLOOKUP($A768,'Z-scores'!$C$2:$RO$15,13,FALSE)&lt;-3),"",'Total-corrected counts'!O768),"")</f>
        <v>882.91321781133502</v>
      </c>
      <c r="P768" s="14">
        <f>IFERROR(IF(OR(HLOOKUP($A768,'Z-scores'!$C$2:$RO$15,14,FALSE)&gt;3,HLOOKUP($A768,'Z-scores'!$C$2:$RO$15,14,FALSE)&lt;-3),"",'Total-corrected counts'!P768),"")</f>
        <v>596.12759046225017</v>
      </c>
      <c r="Q768">
        <f t="shared" si="44"/>
        <v>1</v>
      </c>
      <c r="R768">
        <f>SUMIFS(Tabel132[Cluster],Tabel132[ID],'Total-corrected counts Z&lt;3'!A768)</f>
        <v>0</v>
      </c>
      <c r="S768">
        <f t="shared" si="45"/>
        <v>0.34558794588368946</v>
      </c>
      <c r="T768">
        <f t="shared" si="46"/>
        <v>772.41231202292295</v>
      </c>
      <c r="U768">
        <f t="shared" si="47"/>
        <v>635.55778013365239</v>
      </c>
    </row>
    <row r="769" spans="1:21" x14ac:dyDescent="0.25">
      <c r="A769">
        <v>777</v>
      </c>
      <c r="B769" t="s">
        <v>955</v>
      </c>
      <c r="C769">
        <v>77000</v>
      </c>
      <c r="D769">
        <v>693</v>
      </c>
      <c r="E769" s="14" t="str">
        <f>IFERROR(IF(OR(HLOOKUP($A769,'Z-scores'!$C$2:$RO$15,3,FALSE)&gt;3,HLOOKUP($A769,'Z-scores'!$C$2:$RO$15,3,FALSE)&lt;-3),"",'Total-corrected counts'!E769),"")</f>
        <v/>
      </c>
      <c r="F769" s="14" t="str">
        <f>IFERROR(IF(OR(HLOOKUP($A769,'Z-scores'!$C$2:$RO$15,4,FALSE)&gt;3,HLOOKUP($A769,'Z-scores'!$C$2:$RO$15,4,FALSE)&lt;-3),"",'Total-corrected counts'!F769),"")</f>
        <v/>
      </c>
      <c r="G769" s="14" t="str">
        <f>IFERROR(IF(OR(HLOOKUP($A769,'Z-scores'!$C$2:$RO$15,5,FALSE)&gt;3,HLOOKUP($A769,'Z-scores'!$C$2:$RO$15,5,FALSE)&lt;-3),"",'Total-corrected counts'!G769),"")</f>
        <v/>
      </c>
      <c r="H769" s="14" t="str">
        <f>IFERROR(IF(OR(HLOOKUP($A769,'Z-scores'!$C$2:$RO$15,6,FALSE)&gt;3,HLOOKUP($A769,'Z-scores'!$C$2:$RO$15,6,FALSE)&lt;-3),"",'Total-corrected counts'!H769),"")</f>
        <v/>
      </c>
      <c r="I769" s="14" t="str">
        <f>IFERROR(IF(OR(HLOOKUP($A769,'Z-scores'!$C$2:$RO$15,7,FALSE)&gt;3,HLOOKUP($A769,'Z-scores'!$C$2:$RO$15,7,FALSE)&lt;-3),"",'Total-corrected counts'!I769),"")</f>
        <v/>
      </c>
      <c r="J769" s="14" t="str">
        <f>IFERROR(IF(OR(HLOOKUP($A769,'Z-scores'!$C$2:$RO$15,8,FALSE)&gt;3,HLOOKUP($A769,'Z-scores'!$C$2:$RO$15,8,FALSE)&lt;-3),"",'Total-corrected counts'!J769),"")</f>
        <v/>
      </c>
      <c r="K769" s="14" t="str">
        <f>IFERROR(IF(OR(HLOOKUP($A769,'Z-scores'!$C$2:$RO$15,9,FALSE)&gt;3,HLOOKUP($A769,'Z-scores'!$C$2:$RO$15,9,FALSE)&lt;-3),"",'Total-corrected counts'!K769),"")</f>
        <v/>
      </c>
      <c r="L769" s="14" t="str">
        <f>IFERROR(IF(OR(HLOOKUP($A769,'Z-scores'!$C$2:$RO$15,10,FALSE)&gt;3,HLOOKUP($A769,'Z-scores'!$C$2:$RO$15,10,FALSE)&lt;-3),"",'Total-corrected counts'!L769),"")</f>
        <v/>
      </c>
      <c r="M769" s="14" t="str">
        <f>IFERROR(IF(OR(HLOOKUP($A769,'Z-scores'!$C$2:$RO$15,11,FALSE)&gt;3,HLOOKUP($A769,'Z-scores'!$C$2:$RO$15,11,FALSE)&lt;-3),"",'Total-corrected counts'!M769),"")</f>
        <v/>
      </c>
      <c r="N769" s="14" t="str">
        <f>IFERROR(IF(OR(HLOOKUP($A769,'Z-scores'!$C$2:$RO$15,12,FALSE)&gt;3,HLOOKUP($A769,'Z-scores'!$C$2:$RO$15,12,FALSE)&lt;-3),"",'Total-corrected counts'!N769),"")</f>
        <v/>
      </c>
      <c r="O769" s="14" t="str">
        <f>IFERROR(IF(OR(HLOOKUP($A769,'Z-scores'!$C$2:$RO$15,13,FALSE)&gt;3,HLOOKUP($A769,'Z-scores'!$C$2:$RO$15,13,FALSE)&lt;-3),"",'Total-corrected counts'!O769),"")</f>
        <v/>
      </c>
      <c r="P769" s="14" t="str">
        <f>IFERROR(IF(OR(HLOOKUP($A769,'Z-scores'!$C$2:$RO$15,14,FALSE)&gt;3,HLOOKUP($A769,'Z-scores'!$C$2:$RO$15,14,FALSE)&lt;-3),"",'Total-corrected counts'!P769),"")</f>
        <v/>
      </c>
      <c r="Q769">
        <f t="shared" si="44"/>
        <v>1</v>
      </c>
      <c r="R769">
        <f>SUMIFS(Tabel132[Cluster],Tabel132[ID],'Total-corrected counts Z&lt;3'!A769)</f>
        <v>84</v>
      </c>
      <c r="S769" t="str">
        <f t="shared" si="45"/>
        <v/>
      </c>
      <c r="T769" t="str">
        <f t="shared" si="46"/>
        <v/>
      </c>
      <c r="U769" t="str">
        <f t="shared" si="47"/>
        <v/>
      </c>
    </row>
    <row r="770" spans="1:21" x14ac:dyDescent="0.25">
      <c r="A770">
        <v>778</v>
      </c>
      <c r="B770" t="s">
        <v>322</v>
      </c>
      <c r="C770">
        <v>16600</v>
      </c>
      <c r="D770">
        <v>385</v>
      </c>
      <c r="E770" s="14">
        <f>IFERROR(IF(OR(HLOOKUP($A770,'Z-scores'!$C$2:$RO$15,3,FALSE)&gt;3,HLOOKUP($A770,'Z-scores'!$C$2:$RO$15,3,FALSE)&lt;-3),"",'Total-corrected counts'!E770),"")</f>
        <v>23.275703790813822</v>
      </c>
      <c r="F770" s="14">
        <f>IFERROR(IF(OR(HLOOKUP($A770,'Z-scores'!$C$2:$RO$15,4,FALSE)&gt;3,HLOOKUP($A770,'Z-scores'!$C$2:$RO$15,4,FALSE)&lt;-3),"",'Total-corrected counts'!F770),"")</f>
        <v>12.807116180633352</v>
      </c>
      <c r="G770" s="14">
        <f>IFERROR(IF(OR(HLOOKUP($A770,'Z-scores'!$C$2:$RO$15,5,FALSE)&gt;3,HLOOKUP($A770,'Z-scores'!$C$2:$RO$15,5,FALSE)&lt;-3),"",'Total-corrected counts'!G770),"")</f>
        <v>11.071527424352002</v>
      </c>
      <c r="H770" s="14">
        <f>IFERROR(IF(OR(HLOOKUP($A770,'Z-scores'!$C$2:$RO$15,6,FALSE)&gt;3,HLOOKUP($A770,'Z-scores'!$C$2:$RO$15,6,FALSE)&lt;-3),"",'Total-corrected counts'!H770),"")</f>
        <v>20.684598405202966</v>
      </c>
      <c r="I770" s="14">
        <f>IFERROR(IF(OR(HLOOKUP($A770,'Z-scores'!$C$2:$RO$15,7,FALSE)&gt;3,HLOOKUP($A770,'Z-scores'!$C$2:$RO$15,7,FALSE)&lt;-3),"",'Total-corrected counts'!I770),"")</f>
        <v>17.542713363405383</v>
      </c>
      <c r="J770" s="14">
        <f>IFERROR(IF(OR(HLOOKUP($A770,'Z-scores'!$C$2:$RO$15,8,FALSE)&gt;3,HLOOKUP($A770,'Z-scores'!$C$2:$RO$15,8,FALSE)&lt;-3),"",'Total-corrected counts'!J770),"")</f>
        <v>28.698176003893046</v>
      </c>
      <c r="K770" s="14">
        <f>IFERROR(IF(OR(HLOOKUP($A770,'Z-scores'!$C$2:$RO$15,9,FALSE)&gt;3,HLOOKUP($A770,'Z-scores'!$C$2:$RO$15,9,FALSE)&lt;-3),"",'Total-corrected counts'!K770),"")</f>
        <v>16.69677831283434</v>
      </c>
      <c r="L770" s="14">
        <f>IFERROR(IF(OR(HLOOKUP($A770,'Z-scores'!$C$2:$RO$15,10,FALSE)&gt;3,HLOOKUP($A770,'Z-scores'!$C$2:$RO$15,10,FALSE)&lt;-3),"",'Total-corrected counts'!L770),"")</f>
        <v>17.172399197815153</v>
      </c>
      <c r="M770" s="14">
        <f>IFERROR(IF(OR(HLOOKUP($A770,'Z-scores'!$C$2:$RO$15,11,FALSE)&gt;3,HLOOKUP($A770,'Z-scores'!$C$2:$RO$15,11,FALSE)&lt;-3),"",'Total-corrected counts'!M770),"")</f>
        <v>58.878968963832371</v>
      </c>
      <c r="N770" s="14">
        <f>IFERROR(IF(OR(HLOOKUP($A770,'Z-scores'!$C$2:$RO$15,12,FALSE)&gt;3,HLOOKUP($A770,'Z-scores'!$C$2:$RO$15,12,FALSE)&lt;-3),"",'Total-corrected counts'!N770),"")</f>
        <v>15.342058755730861</v>
      </c>
      <c r="O770" s="14">
        <f>IFERROR(IF(OR(HLOOKUP($A770,'Z-scores'!$C$2:$RO$15,13,FALSE)&gt;3,HLOOKUP($A770,'Z-scores'!$C$2:$RO$15,13,FALSE)&lt;-3),"",'Total-corrected counts'!O770),"")</f>
        <v>20.081131146387786</v>
      </c>
      <c r="P770" s="14">
        <f>IFERROR(IF(OR(HLOOKUP($A770,'Z-scores'!$C$2:$RO$15,14,FALSE)&gt;3,HLOOKUP($A770,'Z-scores'!$C$2:$RO$15,14,FALSE)&lt;-3),"",'Total-corrected counts'!P770),"")</f>
        <v>12.960286110619963</v>
      </c>
      <c r="Q770">
        <f t="shared" si="44"/>
        <v>1</v>
      </c>
      <c r="R770">
        <f>SUMIFS(Tabel132[Cluster],Tabel132[ID],'Total-corrected counts Z&lt;3'!A770)</f>
        <v>20</v>
      </c>
      <c r="S770">
        <f t="shared" si="45"/>
        <v>0.43459135273198124</v>
      </c>
      <c r="T770">
        <f t="shared" si="46"/>
        <v>18.682373354447844</v>
      </c>
      <c r="U770">
        <f t="shared" si="47"/>
        <v>24.88696883487723</v>
      </c>
    </row>
    <row r="771" spans="1:21" x14ac:dyDescent="0.25">
      <c r="A771">
        <v>779</v>
      </c>
      <c r="B771" t="s">
        <v>956</v>
      </c>
      <c r="C771">
        <v>114000</v>
      </c>
      <c r="D771">
        <v>182</v>
      </c>
      <c r="E771" s="14" t="str">
        <f>IFERROR(IF(OR(HLOOKUP($A771,'Z-scores'!$C$2:$RO$15,3,FALSE)&gt;3,HLOOKUP($A771,'Z-scores'!$C$2:$RO$15,3,FALSE)&lt;-3),"",'Total-corrected counts'!E771),"")</f>
        <v/>
      </c>
      <c r="F771" s="14" t="str">
        <f>IFERROR(IF(OR(HLOOKUP($A771,'Z-scores'!$C$2:$RO$15,4,FALSE)&gt;3,HLOOKUP($A771,'Z-scores'!$C$2:$RO$15,4,FALSE)&lt;-3),"",'Total-corrected counts'!F771),"")</f>
        <v/>
      </c>
      <c r="G771" s="14" t="str">
        <f>IFERROR(IF(OR(HLOOKUP($A771,'Z-scores'!$C$2:$RO$15,5,FALSE)&gt;3,HLOOKUP($A771,'Z-scores'!$C$2:$RO$15,5,FALSE)&lt;-3),"",'Total-corrected counts'!G771),"")</f>
        <v/>
      </c>
      <c r="H771" s="14" t="str">
        <f>IFERROR(IF(OR(HLOOKUP($A771,'Z-scores'!$C$2:$RO$15,6,FALSE)&gt;3,HLOOKUP($A771,'Z-scores'!$C$2:$RO$15,6,FALSE)&lt;-3),"",'Total-corrected counts'!H771),"")</f>
        <v/>
      </c>
      <c r="I771" s="14" t="str">
        <f>IFERROR(IF(OR(HLOOKUP($A771,'Z-scores'!$C$2:$RO$15,7,FALSE)&gt;3,HLOOKUP($A771,'Z-scores'!$C$2:$RO$15,7,FALSE)&lt;-3),"",'Total-corrected counts'!I771),"")</f>
        <v/>
      </c>
      <c r="J771" s="14" t="str">
        <f>IFERROR(IF(OR(HLOOKUP($A771,'Z-scores'!$C$2:$RO$15,8,FALSE)&gt;3,HLOOKUP($A771,'Z-scores'!$C$2:$RO$15,8,FALSE)&lt;-3),"",'Total-corrected counts'!J771),"")</f>
        <v/>
      </c>
      <c r="K771" s="14" t="str">
        <f>IFERROR(IF(OR(HLOOKUP($A771,'Z-scores'!$C$2:$RO$15,9,FALSE)&gt;3,HLOOKUP($A771,'Z-scores'!$C$2:$RO$15,9,FALSE)&lt;-3),"",'Total-corrected counts'!K771),"")</f>
        <v/>
      </c>
      <c r="L771" s="14" t="str">
        <f>IFERROR(IF(OR(HLOOKUP($A771,'Z-scores'!$C$2:$RO$15,10,FALSE)&gt;3,HLOOKUP($A771,'Z-scores'!$C$2:$RO$15,10,FALSE)&lt;-3),"",'Total-corrected counts'!L771),"")</f>
        <v/>
      </c>
      <c r="M771" s="14" t="str">
        <f>IFERROR(IF(OR(HLOOKUP($A771,'Z-scores'!$C$2:$RO$15,11,FALSE)&gt;3,HLOOKUP($A771,'Z-scores'!$C$2:$RO$15,11,FALSE)&lt;-3),"",'Total-corrected counts'!M771),"")</f>
        <v/>
      </c>
      <c r="N771" s="14" t="str">
        <f>IFERROR(IF(OR(HLOOKUP($A771,'Z-scores'!$C$2:$RO$15,12,FALSE)&gt;3,HLOOKUP($A771,'Z-scores'!$C$2:$RO$15,12,FALSE)&lt;-3),"",'Total-corrected counts'!N771),"")</f>
        <v/>
      </c>
      <c r="O771" s="14" t="str">
        <f>IFERROR(IF(OR(HLOOKUP($A771,'Z-scores'!$C$2:$RO$15,13,FALSE)&gt;3,HLOOKUP($A771,'Z-scores'!$C$2:$RO$15,13,FALSE)&lt;-3),"",'Total-corrected counts'!O771),"")</f>
        <v/>
      </c>
      <c r="P771" s="14" t="str">
        <f>IFERROR(IF(OR(HLOOKUP($A771,'Z-scores'!$C$2:$RO$15,14,FALSE)&gt;3,HLOOKUP($A771,'Z-scores'!$C$2:$RO$15,14,FALSE)&lt;-3),"",'Total-corrected counts'!P771),"")</f>
        <v/>
      </c>
      <c r="Q771">
        <f t="shared" ref="Q771:Q834" si="48">IF(AND(T771=0,U771=0),0,1)</f>
        <v>1</v>
      </c>
      <c r="R771">
        <f>SUMIFS(Tabel132[Cluster],Tabel132[ID],'Total-corrected counts Z&lt;3'!A771)</f>
        <v>0</v>
      </c>
      <c r="S771" t="str">
        <f t="shared" ref="S771:S834" si="49">IFERROR(_xlfn.T.TEST(E771:K771,L771:P771,2,2),"")</f>
        <v/>
      </c>
      <c r="T771" t="str">
        <f t="shared" si="46"/>
        <v/>
      </c>
      <c r="U771" t="str">
        <f t="shared" si="47"/>
        <v/>
      </c>
    </row>
    <row r="772" spans="1:21" x14ac:dyDescent="0.25">
      <c r="A772">
        <v>780</v>
      </c>
      <c r="B772" t="s">
        <v>323</v>
      </c>
      <c r="C772">
        <v>47800</v>
      </c>
      <c r="D772">
        <v>703</v>
      </c>
      <c r="E772" s="14">
        <f>IFERROR(IF(OR(HLOOKUP($A772,'Z-scores'!$C$2:$RO$15,3,FALSE)&gt;3,HLOOKUP($A772,'Z-scores'!$C$2:$RO$15,3,FALSE)&lt;-3),"",'Total-corrected counts'!E772),"")</f>
        <v>1.5106547642565138</v>
      </c>
      <c r="F772" s="14">
        <f>IFERROR(IF(OR(HLOOKUP($A772,'Z-scores'!$C$2:$RO$15,4,FALSE)&gt;3,HLOOKUP($A772,'Z-scores'!$C$2:$RO$15,4,FALSE)&lt;-3),"",'Total-corrected counts'!F772),"")</f>
        <v>0.72545756143021167</v>
      </c>
      <c r="G772" s="14">
        <f>IFERROR(IF(OR(HLOOKUP($A772,'Z-scores'!$C$2:$RO$15,5,FALSE)&gt;3,HLOOKUP($A772,'Z-scores'!$C$2:$RO$15,5,FALSE)&lt;-3),"",'Total-corrected counts'!G772),"")</f>
        <v>0.94643702175912281</v>
      </c>
      <c r="H772" s="14">
        <f>IFERROR(IF(OR(HLOOKUP($A772,'Z-scores'!$C$2:$RO$15,6,FALSE)&gt;3,HLOOKUP($A772,'Z-scores'!$C$2:$RO$15,6,FALSE)&lt;-3),"",'Total-corrected counts'!H772),"")</f>
        <v>3.3952955700167169</v>
      </c>
      <c r="I772" s="14">
        <f>IFERROR(IF(OR(HLOOKUP($A772,'Z-scores'!$C$2:$RO$15,7,FALSE)&gt;3,HLOOKUP($A772,'Z-scores'!$C$2:$RO$15,7,FALSE)&lt;-3),"",'Total-corrected counts'!I772),"")</f>
        <v>5.9913975366233423</v>
      </c>
      <c r="J772" s="14">
        <f>IFERROR(IF(OR(HLOOKUP($A772,'Z-scores'!$C$2:$RO$15,8,FALSE)&gt;3,HLOOKUP($A772,'Z-scores'!$C$2:$RO$15,8,FALSE)&lt;-3),"",'Total-corrected counts'!J772),"")</f>
        <v>1.2383013112959149</v>
      </c>
      <c r="K772" s="14">
        <f>IFERROR(IF(OR(HLOOKUP($A772,'Z-scores'!$C$2:$RO$15,9,FALSE)&gt;3,HLOOKUP($A772,'Z-scores'!$C$2:$RO$15,9,FALSE)&lt;-3),"",'Total-corrected counts'!K772),"")</f>
        <v>1.3843352577476864</v>
      </c>
      <c r="L772" s="14">
        <f>IFERROR(IF(OR(HLOOKUP($A772,'Z-scores'!$C$2:$RO$15,10,FALSE)&gt;3,HLOOKUP($A772,'Z-scores'!$C$2:$RO$15,10,FALSE)&lt;-3),"",'Total-corrected counts'!L772),"")</f>
        <v>4.1721674107367805</v>
      </c>
      <c r="M772" s="14">
        <f>IFERROR(IF(OR(HLOOKUP($A772,'Z-scores'!$C$2:$RO$15,11,FALSE)&gt;3,HLOOKUP($A772,'Z-scores'!$C$2:$RO$15,11,FALSE)&lt;-3),"",'Total-corrected counts'!M772),"")</f>
        <v>3.0461688804204941</v>
      </c>
      <c r="N772" s="14">
        <f>IFERROR(IF(OR(HLOOKUP($A772,'Z-scores'!$C$2:$RO$15,12,FALSE)&gt;3,HLOOKUP($A772,'Z-scores'!$C$2:$RO$15,12,FALSE)&lt;-3),"",'Total-corrected counts'!N772),"")</f>
        <v>1.0330490314098131</v>
      </c>
      <c r="O772" s="14">
        <f>IFERROR(IF(OR(HLOOKUP($A772,'Z-scores'!$C$2:$RO$15,13,FALSE)&gt;3,HLOOKUP($A772,'Z-scores'!$C$2:$RO$15,13,FALSE)&lt;-3),"",'Total-corrected counts'!O772),"")</f>
        <v>1.8102093933922667</v>
      </c>
      <c r="P772" s="14">
        <f>IFERROR(IF(OR(HLOOKUP($A772,'Z-scores'!$C$2:$RO$15,14,FALSE)&gt;3,HLOOKUP($A772,'Z-scores'!$C$2:$RO$15,14,FALSE)&lt;-3),"",'Total-corrected counts'!P772),"")</f>
        <v>1.6861131719160991</v>
      </c>
      <c r="Q772">
        <f t="shared" si="48"/>
        <v>1</v>
      </c>
      <c r="R772">
        <f>SUMIFS(Tabel132[Cluster],Tabel132[ID],'Total-corrected counts Z&lt;3'!A772)</f>
        <v>62</v>
      </c>
      <c r="S772">
        <f t="shared" si="49"/>
        <v>0.8581768309209229</v>
      </c>
      <c r="T772">
        <f t="shared" ref="T772:T835" si="50">IFERROR(AVERAGE(E772:K772),"")</f>
        <v>2.1702684318756442</v>
      </c>
      <c r="U772">
        <f t="shared" ref="U772:U835" si="51">IFERROR(AVERAGE(L772:P772),"")</f>
        <v>2.3495415775750912</v>
      </c>
    </row>
    <row r="773" spans="1:21" x14ac:dyDescent="0.25">
      <c r="A773">
        <v>781</v>
      </c>
      <c r="B773" t="s">
        <v>957</v>
      </c>
      <c r="C773">
        <v>96600</v>
      </c>
      <c r="D773">
        <v>370</v>
      </c>
      <c r="E773" s="14" t="str">
        <f>IFERROR(IF(OR(HLOOKUP($A773,'Z-scores'!$C$2:$RO$15,3,FALSE)&gt;3,HLOOKUP($A773,'Z-scores'!$C$2:$RO$15,3,FALSE)&lt;-3),"",'Total-corrected counts'!E773),"")</f>
        <v/>
      </c>
      <c r="F773" s="14" t="str">
        <f>IFERROR(IF(OR(HLOOKUP($A773,'Z-scores'!$C$2:$RO$15,4,FALSE)&gt;3,HLOOKUP($A773,'Z-scores'!$C$2:$RO$15,4,FALSE)&lt;-3),"",'Total-corrected counts'!F773),"")</f>
        <v/>
      </c>
      <c r="G773" s="14" t="str">
        <f>IFERROR(IF(OR(HLOOKUP($A773,'Z-scores'!$C$2:$RO$15,5,FALSE)&gt;3,HLOOKUP($A773,'Z-scores'!$C$2:$RO$15,5,FALSE)&lt;-3),"",'Total-corrected counts'!G773),"")</f>
        <v/>
      </c>
      <c r="H773" s="14" t="str">
        <f>IFERROR(IF(OR(HLOOKUP($A773,'Z-scores'!$C$2:$RO$15,6,FALSE)&gt;3,HLOOKUP($A773,'Z-scores'!$C$2:$RO$15,6,FALSE)&lt;-3),"",'Total-corrected counts'!H773),"")</f>
        <v/>
      </c>
      <c r="I773" s="14" t="str">
        <f>IFERROR(IF(OR(HLOOKUP($A773,'Z-scores'!$C$2:$RO$15,7,FALSE)&gt;3,HLOOKUP($A773,'Z-scores'!$C$2:$RO$15,7,FALSE)&lt;-3),"",'Total-corrected counts'!I773),"")</f>
        <v/>
      </c>
      <c r="J773" s="14" t="str">
        <f>IFERROR(IF(OR(HLOOKUP($A773,'Z-scores'!$C$2:$RO$15,8,FALSE)&gt;3,HLOOKUP($A773,'Z-scores'!$C$2:$RO$15,8,FALSE)&lt;-3),"",'Total-corrected counts'!J773),"")</f>
        <v/>
      </c>
      <c r="K773" s="14" t="str">
        <f>IFERROR(IF(OR(HLOOKUP($A773,'Z-scores'!$C$2:$RO$15,9,FALSE)&gt;3,HLOOKUP($A773,'Z-scores'!$C$2:$RO$15,9,FALSE)&lt;-3),"",'Total-corrected counts'!K773),"")</f>
        <v/>
      </c>
      <c r="L773" s="14" t="str">
        <f>IFERROR(IF(OR(HLOOKUP($A773,'Z-scores'!$C$2:$RO$15,10,FALSE)&gt;3,HLOOKUP($A773,'Z-scores'!$C$2:$RO$15,10,FALSE)&lt;-3),"",'Total-corrected counts'!L773),"")</f>
        <v/>
      </c>
      <c r="M773" s="14" t="str">
        <f>IFERROR(IF(OR(HLOOKUP($A773,'Z-scores'!$C$2:$RO$15,11,FALSE)&gt;3,HLOOKUP($A773,'Z-scores'!$C$2:$RO$15,11,FALSE)&lt;-3),"",'Total-corrected counts'!M773),"")</f>
        <v/>
      </c>
      <c r="N773" s="14" t="str">
        <f>IFERROR(IF(OR(HLOOKUP($A773,'Z-scores'!$C$2:$RO$15,12,FALSE)&gt;3,HLOOKUP($A773,'Z-scores'!$C$2:$RO$15,12,FALSE)&lt;-3),"",'Total-corrected counts'!N773),"")</f>
        <v/>
      </c>
      <c r="O773" s="14" t="str">
        <f>IFERROR(IF(OR(HLOOKUP($A773,'Z-scores'!$C$2:$RO$15,13,FALSE)&gt;3,HLOOKUP($A773,'Z-scores'!$C$2:$RO$15,13,FALSE)&lt;-3),"",'Total-corrected counts'!O773),"")</f>
        <v/>
      </c>
      <c r="P773" s="14" t="str">
        <f>IFERROR(IF(OR(HLOOKUP($A773,'Z-scores'!$C$2:$RO$15,14,FALSE)&gt;3,HLOOKUP($A773,'Z-scores'!$C$2:$RO$15,14,FALSE)&lt;-3),"",'Total-corrected counts'!P773),"")</f>
        <v/>
      </c>
      <c r="Q773">
        <f t="shared" si="48"/>
        <v>1</v>
      </c>
      <c r="R773">
        <f>SUMIFS(Tabel132[Cluster],Tabel132[ID],'Total-corrected counts Z&lt;3'!A773)</f>
        <v>96</v>
      </c>
      <c r="S773" t="str">
        <f t="shared" si="49"/>
        <v/>
      </c>
      <c r="T773" t="str">
        <f t="shared" si="50"/>
        <v/>
      </c>
      <c r="U773" t="str">
        <f t="shared" si="51"/>
        <v/>
      </c>
    </row>
    <row r="774" spans="1:21" x14ac:dyDescent="0.25">
      <c r="A774">
        <v>782</v>
      </c>
      <c r="B774" t="s">
        <v>958</v>
      </c>
      <c r="C774">
        <v>40400</v>
      </c>
      <c r="D774">
        <v>766</v>
      </c>
      <c r="E774" s="14" t="str">
        <f>IFERROR(IF(OR(HLOOKUP($A774,'Z-scores'!$C$2:$RO$15,3,FALSE)&gt;3,HLOOKUP($A774,'Z-scores'!$C$2:$RO$15,3,FALSE)&lt;-3),"",'Total-corrected counts'!E774),"")</f>
        <v/>
      </c>
      <c r="F774" s="14" t="str">
        <f>IFERROR(IF(OR(HLOOKUP($A774,'Z-scores'!$C$2:$RO$15,4,FALSE)&gt;3,HLOOKUP($A774,'Z-scores'!$C$2:$RO$15,4,FALSE)&lt;-3),"",'Total-corrected counts'!F774),"")</f>
        <v/>
      </c>
      <c r="G774" s="14" t="str">
        <f>IFERROR(IF(OR(HLOOKUP($A774,'Z-scores'!$C$2:$RO$15,5,FALSE)&gt;3,HLOOKUP($A774,'Z-scores'!$C$2:$RO$15,5,FALSE)&lt;-3),"",'Total-corrected counts'!G774),"")</f>
        <v/>
      </c>
      <c r="H774" s="14" t="str">
        <f>IFERROR(IF(OR(HLOOKUP($A774,'Z-scores'!$C$2:$RO$15,6,FALSE)&gt;3,HLOOKUP($A774,'Z-scores'!$C$2:$RO$15,6,FALSE)&lt;-3),"",'Total-corrected counts'!H774),"")</f>
        <v/>
      </c>
      <c r="I774" s="14" t="str">
        <f>IFERROR(IF(OR(HLOOKUP($A774,'Z-scores'!$C$2:$RO$15,7,FALSE)&gt;3,HLOOKUP($A774,'Z-scores'!$C$2:$RO$15,7,FALSE)&lt;-3),"",'Total-corrected counts'!I774),"")</f>
        <v/>
      </c>
      <c r="J774" s="14" t="str">
        <f>IFERROR(IF(OR(HLOOKUP($A774,'Z-scores'!$C$2:$RO$15,8,FALSE)&gt;3,HLOOKUP($A774,'Z-scores'!$C$2:$RO$15,8,FALSE)&lt;-3),"",'Total-corrected counts'!J774),"")</f>
        <v/>
      </c>
      <c r="K774" s="14" t="str">
        <f>IFERROR(IF(OR(HLOOKUP($A774,'Z-scores'!$C$2:$RO$15,9,FALSE)&gt;3,HLOOKUP($A774,'Z-scores'!$C$2:$RO$15,9,FALSE)&lt;-3),"",'Total-corrected counts'!K774),"")</f>
        <v/>
      </c>
      <c r="L774" s="14" t="str">
        <f>IFERROR(IF(OR(HLOOKUP($A774,'Z-scores'!$C$2:$RO$15,10,FALSE)&gt;3,HLOOKUP($A774,'Z-scores'!$C$2:$RO$15,10,FALSE)&lt;-3),"",'Total-corrected counts'!L774),"")</f>
        <v/>
      </c>
      <c r="M774" s="14" t="str">
        <f>IFERROR(IF(OR(HLOOKUP($A774,'Z-scores'!$C$2:$RO$15,11,FALSE)&gt;3,HLOOKUP($A774,'Z-scores'!$C$2:$RO$15,11,FALSE)&lt;-3),"",'Total-corrected counts'!M774),"")</f>
        <v/>
      </c>
      <c r="N774" s="14" t="str">
        <f>IFERROR(IF(OR(HLOOKUP($A774,'Z-scores'!$C$2:$RO$15,12,FALSE)&gt;3,HLOOKUP($A774,'Z-scores'!$C$2:$RO$15,12,FALSE)&lt;-3),"",'Total-corrected counts'!N774),"")</f>
        <v/>
      </c>
      <c r="O774" s="14" t="str">
        <f>IFERROR(IF(OR(HLOOKUP($A774,'Z-scores'!$C$2:$RO$15,13,FALSE)&gt;3,HLOOKUP($A774,'Z-scores'!$C$2:$RO$15,13,FALSE)&lt;-3),"",'Total-corrected counts'!O774),"")</f>
        <v/>
      </c>
      <c r="P774" s="14" t="str">
        <f>IFERROR(IF(OR(HLOOKUP($A774,'Z-scores'!$C$2:$RO$15,14,FALSE)&gt;3,HLOOKUP($A774,'Z-scores'!$C$2:$RO$15,14,FALSE)&lt;-3),"",'Total-corrected counts'!P774),"")</f>
        <v/>
      </c>
      <c r="Q774">
        <f t="shared" si="48"/>
        <v>1</v>
      </c>
      <c r="R774">
        <f>SUMIFS(Tabel132[Cluster],Tabel132[ID],'Total-corrected counts Z&lt;3'!A774)</f>
        <v>52</v>
      </c>
      <c r="S774" t="str">
        <f t="shared" si="49"/>
        <v/>
      </c>
      <c r="T774" t="str">
        <f t="shared" si="50"/>
        <v/>
      </c>
      <c r="U774" t="str">
        <f t="shared" si="51"/>
        <v/>
      </c>
    </row>
    <row r="775" spans="1:21" x14ac:dyDescent="0.25">
      <c r="A775">
        <v>783</v>
      </c>
      <c r="B775" t="s">
        <v>324</v>
      </c>
      <c r="C775">
        <v>23800</v>
      </c>
      <c r="D775">
        <v>104</v>
      </c>
      <c r="E775" s="14">
        <f>IFERROR(IF(OR(HLOOKUP($A775,'Z-scores'!$C$2:$RO$15,3,FALSE)&gt;3,HLOOKUP($A775,'Z-scores'!$C$2:$RO$15,3,FALSE)&lt;-3),"",'Total-corrected counts'!E775),"")</f>
        <v>7.0071140218975225</v>
      </c>
      <c r="F775" s="14">
        <f>IFERROR(IF(OR(HLOOKUP($A775,'Z-scores'!$C$2:$RO$15,4,FALSE)&gt;3,HLOOKUP($A775,'Z-scores'!$C$2:$RO$15,4,FALSE)&lt;-3),"",'Total-corrected counts'!F775),"")</f>
        <v>2.859976924869104</v>
      </c>
      <c r="G775" s="14">
        <f>IFERROR(IF(OR(HLOOKUP($A775,'Z-scores'!$C$2:$RO$15,5,FALSE)&gt;3,HLOOKUP($A775,'Z-scores'!$C$2:$RO$15,5,FALSE)&lt;-3),"",'Total-corrected counts'!G775),"")</f>
        <v>8.3393601728586866</v>
      </c>
      <c r="H775" s="14">
        <f>IFERROR(IF(OR(HLOOKUP($A775,'Z-scores'!$C$2:$RO$15,6,FALSE)&gt;3,HLOOKUP($A775,'Z-scores'!$C$2:$RO$15,6,FALSE)&lt;-3),"",'Total-corrected counts'!H775),"")</f>
        <v>6.2870192127950002</v>
      </c>
      <c r="I775" s="14">
        <f>IFERROR(IF(OR(HLOOKUP($A775,'Z-scores'!$C$2:$RO$15,7,FALSE)&gt;3,HLOOKUP($A775,'Z-scores'!$C$2:$RO$15,7,FALSE)&lt;-3),"",'Total-corrected counts'!I775),"")</f>
        <v>14.756590229090824</v>
      </c>
      <c r="J775" s="14">
        <f>IFERROR(IF(OR(HLOOKUP($A775,'Z-scores'!$C$2:$RO$15,8,FALSE)&gt;3,HLOOKUP($A775,'Z-scores'!$C$2:$RO$15,8,FALSE)&lt;-3),"",'Total-corrected counts'!J775),"")</f>
        <v>7.8208503871320945</v>
      </c>
      <c r="K775" s="14">
        <f>IFERROR(IF(OR(HLOOKUP($A775,'Z-scores'!$C$2:$RO$15,9,FALSE)&gt;3,HLOOKUP($A775,'Z-scores'!$C$2:$RO$15,9,FALSE)&lt;-3),"",'Total-corrected counts'!K775),"")</f>
        <v>4.2801386030362147</v>
      </c>
      <c r="L775" s="14">
        <f>IFERROR(IF(OR(HLOOKUP($A775,'Z-scores'!$C$2:$RO$15,10,FALSE)&gt;3,HLOOKUP($A775,'Z-scores'!$C$2:$RO$15,10,FALSE)&lt;-3),"",'Total-corrected counts'!L775),"")</f>
        <v>6.3691058057624286</v>
      </c>
      <c r="M775" s="14">
        <f>IFERROR(IF(OR(HLOOKUP($A775,'Z-scores'!$C$2:$RO$15,11,FALSE)&gt;3,HLOOKUP($A775,'Z-scores'!$C$2:$RO$15,11,FALSE)&lt;-3),"",'Total-corrected counts'!M775),"")</f>
        <v>9.2407270734903566</v>
      </c>
      <c r="N775" s="14">
        <f>IFERROR(IF(OR(HLOOKUP($A775,'Z-scores'!$C$2:$RO$15,12,FALSE)&gt;3,HLOOKUP($A775,'Z-scores'!$C$2:$RO$15,12,FALSE)&lt;-3),"",'Total-corrected counts'!N775),"")</f>
        <v>24.050405962656559</v>
      </c>
      <c r="O775" s="14">
        <f>IFERROR(IF(OR(HLOOKUP($A775,'Z-scores'!$C$2:$RO$15,13,FALSE)&gt;3,HLOOKUP($A775,'Z-scores'!$C$2:$RO$15,13,FALSE)&lt;-3),"",'Total-corrected counts'!O775),"")</f>
        <v>5.4587661500222762</v>
      </c>
      <c r="P775" s="14">
        <f>IFERROR(IF(OR(HLOOKUP($A775,'Z-scores'!$C$2:$RO$15,14,FALSE)&gt;3,HLOOKUP($A775,'Z-scores'!$C$2:$RO$15,14,FALSE)&lt;-3),"",'Total-corrected counts'!P775),"")</f>
        <v>15.703637811953723</v>
      </c>
      <c r="Q775">
        <f t="shared" si="48"/>
        <v>1</v>
      </c>
      <c r="R775">
        <f>SUMIFS(Tabel132[Cluster],Tabel132[ID],'Total-corrected counts Z&lt;3'!A775)</f>
        <v>30</v>
      </c>
      <c r="S775">
        <f t="shared" si="49"/>
        <v>0.180329760594658</v>
      </c>
      <c r="T775">
        <f t="shared" si="50"/>
        <v>7.3358642216684933</v>
      </c>
      <c r="U775">
        <f t="shared" si="51"/>
        <v>12.164528560777068</v>
      </c>
    </row>
    <row r="776" spans="1:21" x14ac:dyDescent="0.25">
      <c r="A776">
        <v>784</v>
      </c>
      <c r="B776" t="s">
        <v>325</v>
      </c>
      <c r="C776">
        <v>106900</v>
      </c>
      <c r="D776">
        <v>983</v>
      </c>
      <c r="E776" s="14">
        <f>IFERROR(IF(OR(HLOOKUP($A776,'Z-scores'!$C$2:$RO$15,3,FALSE)&gt;3,HLOOKUP($A776,'Z-scores'!$C$2:$RO$15,3,FALSE)&lt;-3),"",'Total-corrected counts'!E776),"")</f>
        <v>0</v>
      </c>
      <c r="F776" s="14">
        <f>IFERROR(IF(OR(HLOOKUP($A776,'Z-scores'!$C$2:$RO$15,4,FALSE)&gt;3,HLOOKUP($A776,'Z-scores'!$C$2:$RO$15,4,FALSE)&lt;-3),"",'Total-corrected counts'!F776),"")</f>
        <v>0</v>
      </c>
      <c r="G776" s="14">
        <f>IFERROR(IF(OR(HLOOKUP($A776,'Z-scores'!$C$2:$RO$15,5,FALSE)&gt;3,HLOOKUP($A776,'Z-scores'!$C$2:$RO$15,5,FALSE)&lt;-3),"",'Total-corrected counts'!G776),"")</f>
        <v>0</v>
      </c>
      <c r="H776" s="14">
        <f>IFERROR(IF(OR(HLOOKUP($A776,'Z-scores'!$C$2:$RO$15,6,FALSE)&gt;3,HLOOKUP($A776,'Z-scores'!$C$2:$RO$15,6,FALSE)&lt;-3),"",'Total-corrected counts'!H776),"")</f>
        <v>6.1039021483446601E-2</v>
      </c>
      <c r="I776" s="14">
        <f>IFERROR(IF(OR(HLOOKUP($A776,'Z-scores'!$C$2:$RO$15,7,FALSE)&gt;3,HLOOKUP($A776,'Z-scores'!$C$2:$RO$15,7,FALSE)&lt;-3),"",'Total-corrected counts'!I776),"")</f>
        <v>0</v>
      </c>
      <c r="J776" s="14">
        <f>IFERROR(IF(OR(HLOOKUP($A776,'Z-scores'!$C$2:$RO$15,8,FALSE)&gt;3,HLOOKUP($A776,'Z-scores'!$C$2:$RO$15,8,FALSE)&lt;-3),"",'Total-corrected counts'!J776),"")</f>
        <v>0.34759335053920415</v>
      </c>
      <c r="K776" s="14">
        <f>IFERROR(IF(OR(HLOOKUP($A776,'Z-scores'!$C$2:$RO$15,9,FALSE)&gt;3,HLOOKUP($A776,'Z-scores'!$C$2:$RO$15,9,FALSE)&lt;-3),"",'Total-corrected counts'!K776),"")</f>
        <v>0.66391588891980879</v>
      </c>
      <c r="L776" s="14">
        <f>IFERROR(IF(OR(HLOOKUP($A776,'Z-scores'!$C$2:$RO$15,10,FALSE)&gt;3,HLOOKUP($A776,'Z-scores'!$C$2:$RO$15,10,FALSE)&lt;-3),"",'Total-corrected counts'!L776),"")</f>
        <v>0</v>
      </c>
      <c r="M776" s="14">
        <f>IFERROR(IF(OR(HLOOKUP($A776,'Z-scores'!$C$2:$RO$15,11,FALSE)&gt;3,HLOOKUP($A776,'Z-scores'!$C$2:$RO$15,11,FALSE)&lt;-3),"",'Total-corrected counts'!M776),"")</f>
        <v>1.8399677801197616</v>
      </c>
      <c r="N776" s="14">
        <f>IFERROR(IF(OR(HLOOKUP($A776,'Z-scores'!$C$2:$RO$15,12,FALSE)&gt;3,HLOOKUP($A776,'Z-scores'!$C$2:$RO$15,12,FALSE)&lt;-3),"",'Total-corrected counts'!N776),"")</f>
        <v>0</v>
      </c>
      <c r="O776" s="14">
        <f>IFERROR(IF(OR(HLOOKUP($A776,'Z-scores'!$C$2:$RO$15,13,FALSE)&gt;3,HLOOKUP($A776,'Z-scores'!$C$2:$RO$15,13,FALSE)&lt;-3),"",'Total-corrected counts'!O776),"")</f>
        <v>0</v>
      </c>
      <c r="P776" s="14">
        <f>IFERROR(IF(OR(HLOOKUP($A776,'Z-scores'!$C$2:$RO$15,14,FALSE)&gt;3,HLOOKUP($A776,'Z-scores'!$C$2:$RO$15,14,FALSE)&lt;-3),"",'Total-corrected counts'!P776),"")</f>
        <v>0</v>
      </c>
      <c r="Q776">
        <f t="shared" si="48"/>
        <v>1</v>
      </c>
      <c r="R776">
        <f>SUMIFS(Tabel132[Cluster],Tabel132[ID],'Total-corrected counts Z&lt;3'!A776)</f>
        <v>0</v>
      </c>
      <c r="S776">
        <f t="shared" si="49"/>
        <v>0.52552699706350481</v>
      </c>
      <c r="T776">
        <f t="shared" si="50"/>
        <v>0.15322118013463706</v>
      </c>
      <c r="U776">
        <f t="shared" si="51"/>
        <v>0.36799355602395234</v>
      </c>
    </row>
    <row r="777" spans="1:21" x14ac:dyDescent="0.25">
      <c r="A777">
        <v>785</v>
      </c>
      <c r="B777" t="s">
        <v>959</v>
      </c>
      <c r="C777">
        <v>77100</v>
      </c>
      <c r="D777">
        <v>693</v>
      </c>
      <c r="E777" s="14" t="str">
        <f>IFERROR(IF(OR(HLOOKUP($A777,'Z-scores'!$C$2:$RO$15,3,FALSE)&gt;3,HLOOKUP($A777,'Z-scores'!$C$2:$RO$15,3,FALSE)&lt;-3),"",'Total-corrected counts'!E777),"")</f>
        <v/>
      </c>
      <c r="F777" s="14" t="str">
        <f>IFERROR(IF(OR(HLOOKUP($A777,'Z-scores'!$C$2:$RO$15,4,FALSE)&gt;3,HLOOKUP($A777,'Z-scores'!$C$2:$RO$15,4,FALSE)&lt;-3),"",'Total-corrected counts'!F777),"")</f>
        <v/>
      </c>
      <c r="G777" s="14" t="str">
        <f>IFERROR(IF(OR(HLOOKUP($A777,'Z-scores'!$C$2:$RO$15,5,FALSE)&gt;3,HLOOKUP($A777,'Z-scores'!$C$2:$RO$15,5,FALSE)&lt;-3),"",'Total-corrected counts'!G777),"")</f>
        <v/>
      </c>
      <c r="H777" s="14" t="str">
        <f>IFERROR(IF(OR(HLOOKUP($A777,'Z-scores'!$C$2:$RO$15,6,FALSE)&gt;3,HLOOKUP($A777,'Z-scores'!$C$2:$RO$15,6,FALSE)&lt;-3),"",'Total-corrected counts'!H777),"")</f>
        <v/>
      </c>
      <c r="I777" s="14" t="str">
        <f>IFERROR(IF(OR(HLOOKUP($A777,'Z-scores'!$C$2:$RO$15,7,FALSE)&gt;3,HLOOKUP($A777,'Z-scores'!$C$2:$RO$15,7,FALSE)&lt;-3),"",'Total-corrected counts'!I777),"")</f>
        <v/>
      </c>
      <c r="J777" s="14" t="str">
        <f>IFERROR(IF(OR(HLOOKUP($A777,'Z-scores'!$C$2:$RO$15,8,FALSE)&gt;3,HLOOKUP($A777,'Z-scores'!$C$2:$RO$15,8,FALSE)&lt;-3),"",'Total-corrected counts'!J777),"")</f>
        <v/>
      </c>
      <c r="K777" s="14" t="str">
        <f>IFERROR(IF(OR(HLOOKUP($A777,'Z-scores'!$C$2:$RO$15,9,FALSE)&gt;3,HLOOKUP($A777,'Z-scores'!$C$2:$RO$15,9,FALSE)&lt;-3),"",'Total-corrected counts'!K777),"")</f>
        <v/>
      </c>
      <c r="L777" s="14" t="str">
        <f>IFERROR(IF(OR(HLOOKUP($A777,'Z-scores'!$C$2:$RO$15,10,FALSE)&gt;3,HLOOKUP($A777,'Z-scores'!$C$2:$RO$15,10,FALSE)&lt;-3),"",'Total-corrected counts'!L777),"")</f>
        <v/>
      </c>
      <c r="M777" s="14" t="str">
        <f>IFERROR(IF(OR(HLOOKUP($A777,'Z-scores'!$C$2:$RO$15,11,FALSE)&gt;3,HLOOKUP($A777,'Z-scores'!$C$2:$RO$15,11,FALSE)&lt;-3),"",'Total-corrected counts'!M777),"")</f>
        <v/>
      </c>
      <c r="N777" s="14" t="str">
        <f>IFERROR(IF(OR(HLOOKUP($A777,'Z-scores'!$C$2:$RO$15,12,FALSE)&gt;3,HLOOKUP($A777,'Z-scores'!$C$2:$RO$15,12,FALSE)&lt;-3),"",'Total-corrected counts'!N777),"")</f>
        <v/>
      </c>
      <c r="O777" s="14" t="str">
        <f>IFERROR(IF(OR(HLOOKUP($A777,'Z-scores'!$C$2:$RO$15,13,FALSE)&gt;3,HLOOKUP($A777,'Z-scores'!$C$2:$RO$15,13,FALSE)&lt;-3),"",'Total-corrected counts'!O777),"")</f>
        <v/>
      </c>
      <c r="P777" s="14" t="str">
        <f>IFERROR(IF(OR(HLOOKUP($A777,'Z-scores'!$C$2:$RO$15,14,FALSE)&gt;3,HLOOKUP($A777,'Z-scores'!$C$2:$RO$15,14,FALSE)&lt;-3),"",'Total-corrected counts'!P777),"")</f>
        <v/>
      </c>
      <c r="Q777">
        <f t="shared" si="48"/>
        <v>1</v>
      </c>
      <c r="R777">
        <f>SUMIFS(Tabel132[Cluster],Tabel132[ID],'Total-corrected counts Z&lt;3'!A777)</f>
        <v>84</v>
      </c>
      <c r="S777" t="str">
        <f t="shared" si="49"/>
        <v/>
      </c>
      <c r="T777" t="str">
        <f t="shared" si="50"/>
        <v/>
      </c>
      <c r="U777" t="str">
        <f t="shared" si="51"/>
        <v/>
      </c>
    </row>
    <row r="778" spans="1:21" x14ac:dyDescent="0.25">
      <c r="A778">
        <v>786</v>
      </c>
      <c r="B778" t="s">
        <v>326</v>
      </c>
      <c r="C778">
        <v>28600</v>
      </c>
      <c r="D778">
        <v>541</v>
      </c>
      <c r="E778" s="14">
        <f>IFERROR(IF(OR(HLOOKUP($A778,'Z-scores'!$C$2:$RO$15,3,FALSE)&gt;3,HLOOKUP($A778,'Z-scores'!$C$2:$RO$15,3,FALSE)&lt;-3),"",'Total-corrected counts'!E778),"")</f>
        <v>0.85991117349986168</v>
      </c>
      <c r="F778" s="14">
        <f>IFERROR(IF(OR(HLOOKUP($A778,'Z-scores'!$C$2:$RO$15,4,FALSE)&gt;3,HLOOKUP($A778,'Z-scores'!$C$2:$RO$15,4,FALSE)&lt;-3),"",'Total-corrected counts'!F778),"")</f>
        <v>1.1160885560464795</v>
      </c>
      <c r="G778" s="14">
        <f>IFERROR(IF(OR(HLOOKUP($A778,'Z-scores'!$C$2:$RO$15,5,FALSE)&gt;3,HLOOKUP($A778,'Z-scores'!$C$2:$RO$15,5,FALSE)&lt;-3),"",'Total-corrected counts'!G778),"")</f>
        <v>0.66072018500165186</v>
      </c>
      <c r="H778" s="14">
        <f>IFERROR(IF(OR(HLOOKUP($A778,'Z-scores'!$C$2:$RO$15,6,FALSE)&gt;3,HLOOKUP($A778,'Z-scores'!$C$2:$RO$15,6,FALSE)&lt;-3),"",'Total-corrected counts'!H778),"")</f>
        <v>2.3728919601689866</v>
      </c>
      <c r="I778" s="14">
        <f>IFERROR(IF(OR(HLOOKUP($A778,'Z-scores'!$C$2:$RO$15,7,FALSE)&gt;3,HLOOKUP($A778,'Z-scores'!$C$2:$RO$15,7,FALSE)&lt;-3),"",'Total-corrected counts'!I778),"")</f>
        <v>3.2176023807792022</v>
      </c>
      <c r="J778" s="14">
        <f>IFERROR(IF(OR(HLOOKUP($A778,'Z-scores'!$C$2:$RO$15,8,FALSE)&gt;3,HLOOKUP($A778,'Z-scores'!$C$2:$RO$15,8,FALSE)&lt;-3),"",'Total-corrected counts'!J778),"")</f>
        <v>1.9769371811917238</v>
      </c>
      <c r="K778" s="14">
        <f>IFERROR(IF(OR(HLOOKUP($A778,'Z-scores'!$C$2:$RO$15,9,FALSE)&gt;3,HLOOKUP($A778,'Z-scores'!$C$2:$RO$15,9,FALSE)&lt;-3),"",'Total-corrected counts'!K778),"")</f>
        <v>3.9693694635418355</v>
      </c>
      <c r="L778" s="14">
        <f>IFERROR(IF(OR(HLOOKUP($A778,'Z-scores'!$C$2:$RO$15,10,FALSE)&gt;3,HLOOKUP($A778,'Z-scores'!$C$2:$RO$15,10,FALSE)&lt;-3),"",'Total-corrected counts'!L778),"")</f>
        <v>1.2697900815285854</v>
      </c>
      <c r="M778" s="14">
        <f>IFERROR(IF(OR(HLOOKUP($A778,'Z-scores'!$C$2:$RO$15,11,FALSE)&gt;3,HLOOKUP($A778,'Z-scores'!$C$2:$RO$15,11,FALSE)&lt;-3),"",'Total-corrected counts'!M778),"")</f>
        <v>1.4310860512042589</v>
      </c>
      <c r="N778" s="14">
        <f>IFERROR(IF(OR(HLOOKUP($A778,'Z-scores'!$C$2:$RO$15,12,FALSE)&gt;3,HLOOKUP($A778,'Z-scores'!$C$2:$RO$15,12,FALSE)&lt;-3),"",'Total-corrected counts'!N778),"")</f>
        <v>5.6604256845017025</v>
      </c>
      <c r="O778" s="14">
        <f>IFERROR(IF(OR(HLOOKUP($A778,'Z-scores'!$C$2:$RO$15,13,FALSE)&gt;3,HLOOKUP($A778,'Z-scores'!$C$2:$RO$15,13,FALSE)&lt;-3),"",'Total-corrected counts'!O778),"")</f>
        <v>1.0035875911552981</v>
      </c>
      <c r="P778" s="14">
        <f>IFERROR(IF(OR(HLOOKUP($A778,'Z-scores'!$C$2:$RO$15,14,FALSE)&gt;3,HLOOKUP($A778,'Z-scores'!$C$2:$RO$15,14,FALSE)&lt;-3),"",'Total-corrected counts'!P778),"")</f>
        <v>4.3656659964746565</v>
      </c>
      <c r="Q778">
        <f t="shared" si="48"/>
        <v>1</v>
      </c>
      <c r="R778">
        <f>SUMIFS(Tabel132[Cluster],Tabel132[ID],'Total-corrected counts Z&lt;3'!A778)</f>
        <v>36</v>
      </c>
      <c r="S778">
        <f t="shared" si="49"/>
        <v>0.47412675417022021</v>
      </c>
      <c r="T778">
        <f t="shared" si="50"/>
        <v>2.0247887000328206</v>
      </c>
      <c r="U778">
        <f t="shared" si="51"/>
        <v>2.7461110809729008</v>
      </c>
    </row>
    <row r="779" spans="1:21" x14ac:dyDescent="0.25">
      <c r="A779">
        <v>787</v>
      </c>
      <c r="B779" t="s">
        <v>960</v>
      </c>
      <c r="C779">
        <v>114100</v>
      </c>
      <c r="D779">
        <v>182</v>
      </c>
      <c r="E779" s="14" t="str">
        <f>IFERROR(IF(OR(HLOOKUP($A779,'Z-scores'!$C$2:$RO$15,3,FALSE)&gt;3,HLOOKUP($A779,'Z-scores'!$C$2:$RO$15,3,FALSE)&lt;-3),"",'Total-corrected counts'!E779),"")</f>
        <v/>
      </c>
      <c r="F779" s="14" t="str">
        <f>IFERROR(IF(OR(HLOOKUP($A779,'Z-scores'!$C$2:$RO$15,4,FALSE)&gt;3,HLOOKUP($A779,'Z-scores'!$C$2:$RO$15,4,FALSE)&lt;-3),"",'Total-corrected counts'!F779),"")</f>
        <v/>
      </c>
      <c r="G779" s="14" t="str">
        <f>IFERROR(IF(OR(HLOOKUP($A779,'Z-scores'!$C$2:$RO$15,5,FALSE)&gt;3,HLOOKUP($A779,'Z-scores'!$C$2:$RO$15,5,FALSE)&lt;-3),"",'Total-corrected counts'!G779),"")</f>
        <v/>
      </c>
      <c r="H779" s="14" t="str">
        <f>IFERROR(IF(OR(HLOOKUP($A779,'Z-scores'!$C$2:$RO$15,6,FALSE)&gt;3,HLOOKUP($A779,'Z-scores'!$C$2:$RO$15,6,FALSE)&lt;-3),"",'Total-corrected counts'!H779),"")</f>
        <v/>
      </c>
      <c r="I779" s="14" t="str">
        <f>IFERROR(IF(OR(HLOOKUP($A779,'Z-scores'!$C$2:$RO$15,7,FALSE)&gt;3,HLOOKUP($A779,'Z-scores'!$C$2:$RO$15,7,FALSE)&lt;-3),"",'Total-corrected counts'!I779),"")</f>
        <v/>
      </c>
      <c r="J779" s="14" t="str">
        <f>IFERROR(IF(OR(HLOOKUP($A779,'Z-scores'!$C$2:$RO$15,8,FALSE)&gt;3,HLOOKUP($A779,'Z-scores'!$C$2:$RO$15,8,FALSE)&lt;-3),"",'Total-corrected counts'!J779),"")</f>
        <v/>
      </c>
      <c r="K779" s="14" t="str">
        <f>IFERROR(IF(OR(HLOOKUP($A779,'Z-scores'!$C$2:$RO$15,9,FALSE)&gt;3,HLOOKUP($A779,'Z-scores'!$C$2:$RO$15,9,FALSE)&lt;-3),"",'Total-corrected counts'!K779),"")</f>
        <v/>
      </c>
      <c r="L779" s="14" t="str">
        <f>IFERROR(IF(OR(HLOOKUP($A779,'Z-scores'!$C$2:$RO$15,10,FALSE)&gt;3,HLOOKUP($A779,'Z-scores'!$C$2:$RO$15,10,FALSE)&lt;-3),"",'Total-corrected counts'!L779),"")</f>
        <v/>
      </c>
      <c r="M779" s="14" t="str">
        <f>IFERROR(IF(OR(HLOOKUP($A779,'Z-scores'!$C$2:$RO$15,11,FALSE)&gt;3,HLOOKUP($A779,'Z-scores'!$C$2:$RO$15,11,FALSE)&lt;-3),"",'Total-corrected counts'!M779),"")</f>
        <v/>
      </c>
      <c r="N779" s="14" t="str">
        <f>IFERROR(IF(OR(HLOOKUP($A779,'Z-scores'!$C$2:$RO$15,12,FALSE)&gt;3,HLOOKUP($A779,'Z-scores'!$C$2:$RO$15,12,FALSE)&lt;-3),"",'Total-corrected counts'!N779),"")</f>
        <v/>
      </c>
      <c r="O779" s="14" t="str">
        <f>IFERROR(IF(OR(HLOOKUP($A779,'Z-scores'!$C$2:$RO$15,13,FALSE)&gt;3,HLOOKUP($A779,'Z-scores'!$C$2:$RO$15,13,FALSE)&lt;-3),"",'Total-corrected counts'!O779),"")</f>
        <v/>
      </c>
      <c r="P779" s="14" t="str">
        <f>IFERROR(IF(OR(HLOOKUP($A779,'Z-scores'!$C$2:$RO$15,14,FALSE)&gt;3,HLOOKUP($A779,'Z-scores'!$C$2:$RO$15,14,FALSE)&lt;-3),"",'Total-corrected counts'!P779),"")</f>
        <v/>
      </c>
      <c r="Q779">
        <f t="shared" si="48"/>
        <v>1</v>
      </c>
      <c r="R779">
        <f>SUMIFS(Tabel132[Cluster],Tabel132[ID],'Total-corrected counts Z&lt;3'!A779)</f>
        <v>0</v>
      </c>
      <c r="S779" t="str">
        <f t="shared" si="49"/>
        <v/>
      </c>
      <c r="T779" t="str">
        <f t="shared" si="50"/>
        <v/>
      </c>
      <c r="U779" t="str">
        <f t="shared" si="51"/>
        <v/>
      </c>
    </row>
    <row r="780" spans="1:21" x14ac:dyDescent="0.25">
      <c r="A780">
        <v>788</v>
      </c>
      <c r="B780" t="s">
        <v>327</v>
      </c>
      <c r="C780">
        <v>36400</v>
      </c>
      <c r="D780">
        <v>698</v>
      </c>
      <c r="E780" s="14">
        <f>IFERROR(IF(OR(HLOOKUP($A780,'Z-scores'!$C$2:$RO$15,3,FALSE)&gt;3,HLOOKUP($A780,'Z-scores'!$C$2:$RO$15,3,FALSE)&lt;-3),"",'Total-corrected counts'!E780),"")</f>
        <v>4.0903882847560995</v>
      </c>
      <c r="F780" s="14">
        <f>IFERROR(IF(OR(HLOOKUP($A780,'Z-scores'!$C$2:$RO$15,4,FALSE)&gt;3,HLOOKUP($A780,'Z-scores'!$C$2:$RO$15,4,FALSE)&lt;-3),"",'Total-corrected counts'!F780),"")</f>
        <v>7.910277640979424</v>
      </c>
      <c r="G780" s="14">
        <f>IFERROR(IF(OR(HLOOKUP($A780,'Z-scores'!$C$2:$RO$15,5,FALSE)&gt;3,HLOOKUP($A780,'Z-scores'!$C$2:$RO$15,5,FALSE)&lt;-3),"",'Total-corrected counts'!G780),"")</f>
        <v>6.6964883615032278</v>
      </c>
      <c r="H780" s="14">
        <f>IFERROR(IF(OR(HLOOKUP($A780,'Z-scores'!$C$2:$RO$15,6,FALSE)&gt;3,HLOOKUP($A780,'Z-scores'!$C$2:$RO$15,6,FALSE)&lt;-3),"",'Total-corrected counts'!H780),"")</f>
        <v>4.6618552657982342</v>
      </c>
      <c r="I780" s="14">
        <f>IFERROR(IF(OR(HLOOKUP($A780,'Z-scores'!$C$2:$RO$15,7,FALSE)&gt;3,HLOOKUP($A780,'Z-scores'!$C$2:$RO$15,7,FALSE)&lt;-3),"",'Total-corrected counts'!I780),"")</f>
        <v>3.1066505745454367</v>
      </c>
      <c r="J780" s="14">
        <f>IFERROR(IF(OR(HLOOKUP($A780,'Z-scores'!$C$2:$RO$15,8,FALSE)&gt;3,HLOOKUP($A780,'Z-scores'!$C$2:$RO$15,8,FALSE)&lt;-3),"",'Total-corrected counts'!J780),"")</f>
        <v>3.7800776871138457</v>
      </c>
      <c r="K780" s="14">
        <f>IFERROR(IF(OR(HLOOKUP($A780,'Z-scores'!$C$2:$RO$15,9,FALSE)&gt;3,HLOOKUP($A780,'Z-scores'!$C$2:$RO$15,9,FALSE)&lt;-3),"",'Total-corrected counts'!K780),"")</f>
        <v>1.4408387376557552</v>
      </c>
      <c r="L780" s="14">
        <f>IFERROR(IF(OR(HLOOKUP($A780,'Z-scores'!$C$2:$RO$15,10,FALSE)&gt;3,HLOOKUP($A780,'Z-scores'!$C$2:$RO$15,10,FALSE)&lt;-3),"",'Total-corrected counts'!L780),"")</f>
        <v>2.5395801630571708</v>
      </c>
      <c r="M780" s="14">
        <f>IFERROR(IF(OR(HLOOKUP($A780,'Z-scores'!$C$2:$RO$15,11,FALSE)&gt;3,HLOOKUP($A780,'Z-scores'!$C$2:$RO$15,11,FALSE)&lt;-3),"",'Total-corrected counts'!M780),"")</f>
        <v>12.675333596380581</v>
      </c>
      <c r="N780" s="14">
        <f>IFERROR(IF(OR(HLOOKUP($A780,'Z-scores'!$C$2:$RO$15,12,FALSE)&gt;3,HLOOKUP($A780,'Z-scores'!$C$2:$RO$15,12,FALSE)&lt;-3),"",'Total-corrected counts'!N780),"")</f>
        <v>3.3552749532566657</v>
      </c>
      <c r="O780" s="14">
        <f>IFERROR(IF(OR(HLOOKUP($A780,'Z-scores'!$C$2:$RO$15,13,FALSE)&gt;3,HLOOKUP($A780,'Z-scores'!$C$2:$RO$15,13,FALSE)&lt;-3),"",'Total-corrected counts'!O780),"")</f>
        <v>16.2918845405304</v>
      </c>
      <c r="P780" s="14">
        <f>IFERROR(IF(OR(HLOOKUP($A780,'Z-scores'!$C$2:$RO$15,14,FALSE)&gt;3,HLOOKUP($A780,'Z-scores'!$C$2:$RO$15,14,FALSE)&lt;-3),"",'Total-corrected counts'!P780),"")</f>
        <v>1.6132001698872946</v>
      </c>
      <c r="Q780">
        <f t="shared" si="48"/>
        <v>1</v>
      </c>
      <c r="R780">
        <f>SUMIFS(Tabel132[Cluster],Tabel132[ID],'Total-corrected counts Z&lt;3'!A780)</f>
        <v>46</v>
      </c>
      <c r="S780">
        <f t="shared" si="49"/>
        <v>0.32515960033960034</v>
      </c>
      <c r="T780">
        <f t="shared" si="50"/>
        <v>4.5266537931931463</v>
      </c>
      <c r="U780">
        <f t="shared" si="51"/>
        <v>7.2950546846224231</v>
      </c>
    </row>
    <row r="781" spans="1:21" x14ac:dyDescent="0.25">
      <c r="A781">
        <v>789</v>
      </c>
      <c r="B781" t="s">
        <v>961</v>
      </c>
      <c r="C781">
        <v>92100</v>
      </c>
      <c r="D781">
        <v>386</v>
      </c>
      <c r="E781" s="14" t="str">
        <f>IFERROR(IF(OR(HLOOKUP($A781,'Z-scores'!$C$2:$RO$15,3,FALSE)&gt;3,HLOOKUP($A781,'Z-scores'!$C$2:$RO$15,3,FALSE)&lt;-3),"",'Total-corrected counts'!E781),"")</f>
        <v/>
      </c>
      <c r="F781" s="14" t="str">
        <f>IFERROR(IF(OR(HLOOKUP($A781,'Z-scores'!$C$2:$RO$15,4,FALSE)&gt;3,HLOOKUP($A781,'Z-scores'!$C$2:$RO$15,4,FALSE)&lt;-3),"",'Total-corrected counts'!F781),"")</f>
        <v/>
      </c>
      <c r="G781" s="14" t="str">
        <f>IFERROR(IF(OR(HLOOKUP($A781,'Z-scores'!$C$2:$RO$15,5,FALSE)&gt;3,HLOOKUP($A781,'Z-scores'!$C$2:$RO$15,5,FALSE)&lt;-3),"",'Total-corrected counts'!G781),"")</f>
        <v/>
      </c>
      <c r="H781" s="14" t="str">
        <f>IFERROR(IF(OR(HLOOKUP($A781,'Z-scores'!$C$2:$RO$15,6,FALSE)&gt;3,HLOOKUP($A781,'Z-scores'!$C$2:$RO$15,6,FALSE)&lt;-3),"",'Total-corrected counts'!H781),"")</f>
        <v/>
      </c>
      <c r="I781" s="14" t="str">
        <f>IFERROR(IF(OR(HLOOKUP($A781,'Z-scores'!$C$2:$RO$15,7,FALSE)&gt;3,HLOOKUP($A781,'Z-scores'!$C$2:$RO$15,7,FALSE)&lt;-3),"",'Total-corrected counts'!I781),"")</f>
        <v/>
      </c>
      <c r="J781" s="14" t="str">
        <f>IFERROR(IF(OR(HLOOKUP($A781,'Z-scores'!$C$2:$RO$15,8,FALSE)&gt;3,HLOOKUP($A781,'Z-scores'!$C$2:$RO$15,8,FALSE)&lt;-3),"",'Total-corrected counts'!J781),"")</f>
        <v/>
      </c>
      <c r="K781" s="14" t="str">
        <f>IFERROR(IF(OR(HLOOKUP($A781,'Z-scores'!$C$2:$RO$15,9,FALSE)&gt;3,HLOOKUP($A781,'Z-scores'!$C$2:$RO$15,9,FALSE)&lt;-3),"",'Total-corrected counts'!K781),"")</f>
        <v/>
      </c>
      <c r="L781" s="14" t="str">
        <f>IFERROR(IF(OR(HLOOKUP($A781,'Z-scores'!$C$2:$RO$15,10,FALSE)&gt;3,HLOOKUP($A781,'Z-scores'!$C$2:$RO$15,10,FALSE)&lt;-3),"",'Total-corrected counts'!L781),"")</f>
        <v/>
      </c>
      <c r="M781" s="14" t="str">
        <f>IFERROR(IF(OR(HLOOKUP($A781,'Z-scores'!$C$2:$RO$15,11,FALSE)&gt;3,HLOOKUP($A781,'Z-scores'!$C$2:$RO$15,11,FALSE)&lt;-3),"",'Total-corrected counts'!M781),"")</f>
        <v/>
      </c>
      <c r="N781" s="14" t="str">
        <f>IFERROR(IF(OR(HLOOKUP($A781,'Z-scores'!$C$2:$RO$15,12,FALSE)&gt;3,HLOOKUP($A781,'Z-scores'!$C$2:$RO$15,12,FALSE)&lt;-3),"",'Total-corrected counts'!N781),"")</f>
        <v/>
      </c>
      <c r="O781" s="14" t="str">
        <f>IFERROR(IF(OR(HLOOKUP($A781,'Z-scores'!$C$2:$RO$15,13,FALSE)&gt;3,HLOOKUP($A781,'Z-scores'!$C$2:$RO$15,13,FALSE)&lt;-3),"",'Total-corrected counts'!O781),"")</f>
        <v/>
      </c>
      <c r="P781" s="14" t="str">
        <f>IFERROR(IF(OR(HLOOKUP($A781,'Z-scores'!$C$2:$RO$15,14,FALSE)&gt;3,HLOOKUP($A781,'Z-scores'!$C$2:$RO$15,14,FALSE)&lt;-3),"",'Total-corrected counts'!P781),"")</f>
        <v/>
      </c>
      <c r="Q781">
        <f t="shared" si="48"/>
        <v>1</v>
      </c>
      <c r="R781">
        <f>SUMIFS(Tabel132[Cluster],Tabel132[ID],'Total-corrected counts Z&lt;3'!A781)</f>
        <v>96</v>
      </c>
      <c r="S781" t="str">
        <f t="shared" si="49"/>
        <v/>
      </c>
      <c r="T781" t="str">
        <f t="shared" si="50"/>
        <v/>
      </c>
      <c r="U781" t="str">
        <f t="shared" si="51"/>
        <v/>
      </c>
    </row>
    <row r="782" spans="1:21" x14ac:dyDescent="0.25">
      <c r="A782">
        <v>790</v>
      </c>
      <c r="B782" t="s">
        <v>962</v>
      </c>
      <c r="C782">
        <v>40500</v>
      </c>
      <c r="D782">
        <v>766</v>
      </c>
      <c r="E782" s="14" t="str">
        <f>IFERROR(IF(OR(HLOOKUP($A782,'Z-scores'!$C$2:$RO$15,3,FALSE)&gt;3,HLOOKUP($A782,'Z-scores'!$C$2:$RO$15,3,FALSE)&lt;-3),"",'Total-corrected counts'!E782),"")</f>
        <v/>
      </c>
      <c r="F782" s="14" t="str">
        <f>IFERROR(IF(OR(HLOOKUP($A782,'Z-scores'!$C$2:$RO$15,4,FALSE)&gt;3,HLOOKUP($A782,'Z-scores'!$C$2:$RO$15,4,FALSE)&lt;-3),"",'Total-corrected counts'!F782),"")</f>
        <v/>
      </c>
      <c r="G782" s="14" t="str">
        <f>IFERROR(IF(OR(HLOOKUP($A782,'Z-scores'!$C$2:$RO$15,5,FALSE)&gt;3,HLOOKUP($A782,'Z-scores'!$C$2:$RO$15,5,FALSE)&lt;-3),"",'Total-corrected counts'!G782),"")</f>
        <v/>
      </c>
      <c r="H782" s="14" t="str">
        <f>IFERROR(IF(OR(HLOOKUP($A782,'Z-scores'!$C$2:$RO$15,6,FALSE)&gt;3,HLOOKUP($A782,'Z-scores'!$C$2:$RO$15,6,FALSE)&lt;-3),"",'Total-corrected counts'!H782),"")</f>
        <v/>
      </c>
      <c r="I782" s="14" t="str">
        <f>IFERROR(IF(OR(HLOOKUP($A782,'Z-scores'!$C$2:$RO$15,7,FALSE)&gt;3,HLOOKUP($A782,'Z-scores'!$C$2:$RO$15,7,FALSE)&lt;-3),"",'Total-corrected counts'!I782),"")</f>
        <v/>
      </c>
      <c r="J782" s="14" t="str">
        <f>IFERROR(IF(OR(HLOOKUP($A782,'Z-scores'!$C$2:$RO$15,8,FALSE)&gt;3,HLOOKUP($A782,'Z-scores'!$C$2:$RO$15,8,FALSE)&lt;-3),"",'Total-corrected counts'!J782),"")</f>
        <v/>
      </c>
      <c r="K782" s="14" t="str">
        <f>IFERROR(IF(OR(HLOOKUP($A782,'Z-scores'!$C$2:$RO$15,9,FALSE)&gt;3,HLOOKUP($A782,'Z-scores'!$C$2:$RO$15,9,FALSE)&lt;-3),"",'Total-corrected counts'!K782),"")</f>
        <v/>
      </c>
      <c r="L782" s="14" t="str">
        <f>IFERROR(IF(OR(HLOOKUP($A782,'Z-scores'!$C$2:$RO$15,10,FALSE)&gt;3,HLOOKUP($A782,'Z-scores'!$C$2:$RO$15,10,FALSE)&lt;-3),"",'Total-corrected counts'!L782),"")</f>
        <v/>
      </c>
      <c r="M782" s="14" t="str">
        <f>IFERROR(IF(OR(HLOOKUP($A782,'Z-scores'!$C$2:$RO$15,11,FALSE)&gt;3,HLOOKUP($A782,'Z-scores'!$C$2:$RO$15,11,FALSE)&lt;-3),"",'Total-corrected counts'!M782),"")</f>
        <v/>
      </c>
      <c r="N782" s="14" t="str">
        <f>IFERROR(IF(OR(HLOOKUP($A782,'Z-scores'!$C$2:$RO$15,12,FALSE)&gt;3,HLOOKUP($A782,'Z-scores'!$C$2:$RO$15,12,FALSE)&lt;-3),"",'Total-corrected counts'!N782),"")</f>
        <v/>
      </c>
      <c r="O782" s="14" t="str">
        <f>IFERROR(IF(OR(HLOOKUP($A782,'Z-scores'!$C$2:$RO$15,13,FALSE)&gt;3,HLOOKUP($A782,'Z-scores'!$C$2:$RO$15,13,FALSE)&lt;-3),"",'Total-corrected counts'!O782),"")</f>
        <v/>
      </c>
      <c r="P782" s="14" t="str">
        <f>IFERROR(IF(OR(HLOOKUP($A782,'Z-scores'!$C$2:$RO$15,14,FALSE)&gt;3,HLOOKUP($A782,'Z-scores'!$C$2:$RO$15,14,FALSE)&lt;-3),"",'Total-corrected counts'!P782),"")</f>
        <v/>
      </c>
      <c r="Q782">
        <f t="shared" si="48"/>
        <v>1</v>
      </c>
      <c r="R782">
        <f>SUMIFS(Tabel132[Cluster],Tabel132[ID],'Total-corrected counts Z&lt;3'!A782)</f>
        <v>52</v>
      </c>
      <c r="S782" t="str">
        <f t="shared" si="49"/>
        <v/>
      </c>
      <c r="T782" t="str">
        <f t="shared" si="50"/>
        <v/>
      </c>
      <c r="U782" t="str">
        <f t="shared" si="51"/>
        <v/>
      </c>
    </row>
    <row r="783" spans="1:21" x14ac:dyDescent="0.25">
      <c r="A783">
        <v>791</v>
      </c>
      <c r="B783" t="s">
        <v>328</v>
      </c>
      <c r="C783">
        <v>12400</v>
      </c>
      <c r="D783">
        <v>1027</v>
      </c>
      <c r="E783" s="14">
        <f>IFERROR(IF(OR(HLOOKUP($A783,'Z-scores'!$C$2:$RO$15,3,FALSE)&gt;3,HLOOKUP($A783,'Z-scores'!$C$2:$RO$15,3,FALSE)&lt;-3),"",'Total-corrected counts'!E783),"")</f>
        <v>0.12782463389862811</v>
      </c>
      <c r="F783" s="14">
        <f>IFERROR(IF(OR(HLOOKUP($A783,'Z-scores'!$C$2:$RO$15,4,FALSE)&gt;3,HLOOKUP($A783,'Z-scores'!$C$2:$RO$15,4,FALSE)&lt;-3),"",'Total-corrected counts'!F783),"")</f>
        <v>0.12555996255522894</v>
      </c>
      <c r="G783" s="14">
        <f>IFERROR(IF(OR(HLOOKUP($A783,'Z-scores'!$C$2:$RO$15,5,FALSE)&gt;3,HLOOKUP($A783,'Z-scores'!$C$2:$RO$15,5,FALSE)&lt;-3),"",'Total-corrected counts'!G783),"")</f>
        <v>0.26785953446012911</v>
      </c>
      <c r="H783" s="14">
        <f>IFERROR(IF(OR(HLOOKUP($A783,'Z-scores'!$C$2:$RO$15,6,FALSE)&gt;3,HLOOKUP($A783,'Z-scores'!$C$2:$RO$15,6,FALSE)&lt;-3),"",'Total-corrected counts'!H783),"")</f>
        <v>0.13733779833775486</v>
      </c>
      <c r="I783" s="14">
        <f>IFERROR(IF(OR(HLOOKUP($A783,'Z-scores'!$C$2:$RO$15,7,FALSE)&gt;3,HLOOKUP($A783,'Z-scores'!$C$2:$RO$15,7,FALSE)&lt;-3),"",'Total-corrected counts'!I783),"")</f>
        <v>1.0971900838672375</v>
      </c>
      <c r="J783" s="14">
        <f>IFERROR(IF(OR(HLOOKUP($A783,'Z-scores'!$C$2:$RO$15,8,FALSE)&gt;3,HLOOKUP($A783,'Z-scores'!$C$2:$RO$15,8,FALSE)&lt;-3),"",'Total-corrected counts'!J783),"")</f>
        <v>0.13034750645220158</v>
      </c>
      <c r="K783" s="14">
        <f>IFERROR(IF(OR(HLOOKUP($A783,'Z-scores'!$C$2:$RO$15,9,FALSE)&gt;3,HLOOKUP($A783,'Z-scores'!$C$2:$RO$15,9,FALSE)&lt;-3),"",'Total-corrected counts'!K783),"")</f>
        <v>0.11300695981613769</v>
      </c>
      <c r="L783" s="14">
        <f>IFERROR(IF(OR(HLOOKUP($A783,'Z-scores'!$C$2:$RO$15,10,FALSE)&gt;3,HLOOKUP($A783,'Z-scores'!$C$2:$RO$15,10,FALSE)&lt;-3),"",'Total-corrected counts'!L783),"")</f>
        <v>0.46357415674853114</v>
      </c>
      <c r="M783" s="14">
        <f>IFERROR(IF(OR(HLOOKUP($A783,'Z-scores'!$C$2:$RO$15,11,FALSE)&gt;3,HLOOKUP($A783,'Z-scores'!$C$2:$RO$15,11,FALSE)&lt;-3),"",'Total-corrected counts'!M783),"")</f>
        <v>0.42932581536127767</v>
      </c>
      <c r="N783" s="14">
        <f>IFERROR(IF(OR(HLOOKUP($A783,'Z-scores'!$C$2:$RO$15,12,FALSE)&gt;3,HLOOKUP($A783,'Z-scores'!$C$2:$RO$15,12,FALSE)&lt;-3),"",'Total-corrected counts'!N783),"")</f>
        <v>0.11098873891179811</v>
      </c>
      <c r="O783" s="14">
        <f>IFERROR(IF(OR(HLOOKUP($A783,'Z-scores'!$C$2:$RO$15,13,FALSE)&gt;3,HLOOKUP($A783,'Z-scores'!$C$2:$RO$15,13,FALSE)&lt;-3),"",'Total-corrected counts'!O783),"")</f>
        <v>0.15006917250920346</v>
      </c>
      <c r="P783" s="14">
        <f>IFERROR(IF(OR(HLOOKUP($A783,'Z-scores'!$C$2:$RO$15,14,FALSE)&gt;3,HLOOKUP($A783,'Z-scores'!$C$2:$RO$15,14,FALSE)&lt;-3),"",'Total-corrected counts'!P783),"")</f>
        <v>1.8228250507201071E-2</v>
      </c>
      <c r="Q783">
        <f t="shared" si="48"/>
        <v>1</v>
      </c>
      <c r="R783">
        <f>SUMIFS(Tabel132[Cluster],Tabel132[ID],'Total-corrected counts Z&lt;3'!A783)</f>
        <v>15</v>
      </c>
      <c r="S783">
        <f t="shared" si="49"/>
        <v>0.78206609254452275</v>
      </c>
      <c r="T783">
        <f t="shared" si="50"/>
        <v>0.2855894970553311</v>
      </c>
      <c r="U783">
        <f t="shared" si="51"/>
        <v>0.23443722680760226</v>
      </c>
    </row>
    <row r="784" spans="1:21" x14ac:dyDescent="0.25">
      <c r="A784">
        <v>792</v>
      </c>
      <c r="B784" t="s">
        <v>963</v>
      </c>
      <c r="C784">
        <v>102000</v>
      </c>
      <c r="D784">
        <v>967</v>
      </c>
      <c r="E784" s="14" t="str">
        <f>IFERROR(IF(OR(HLOOKUP($A784,'Z-scores'!$C$2:$RO$15,3,FALSE)&gt;3,HLOOKUP($A784,'Z-scores'!$C$2:$RO$15,3,FALSE)&lt;-3),"",'Total-corrected counts'!E784),"")</f>
        <v/>
      </c>
      <c r="F784" s="14" t="str">
        <f>IFERROR(IF(OR(HLOOKUP($A784,'Z-scores'!$C$2:$RO$15,4,FALSE)&gt;3,HLOOKUP($A784,'Z-scores'!$C$2:$RO$15,4,FALSE)&lt;-3),"",'Total-corrected counts'!F784),"")</f>
        <v/>
      </c>
      <c r="G784" s="14" t="str">
        <f>IFERROR(IF(OR(HLOOKUP($A784,'Z-scores'!$C$2:$RO$15,5,FALSE)&gt;3,HLOOKUP($A784,'Z-scores'!$C$2:$RO$15,5,FALSE)&lt;-3),"",'Total-corrected counts'!G784),"")</f>
        <v/>
      </c>
      <c r="H784" s="14" t="str">
        <f>IFERROR(IF(OR(HLOOKUP($A784,'Z-scores'!$C$2:$RO$15,6,FALSE)&gt;3,HLOOKUP($A784,'Z-scores'!$C$2:$RO$15,6,FALSE)&lt;-3),"",'Total-corrected counts'!H784),"")</f>
        <v/>
      </c>
      <c r="I784" s="14" t="str">
        <f>IFERROR(IF(OR(HLOOKUP($A784,'Z-scores'!$C$2:$RO$15,7,FALSE)&gt;3,HLOOKUP($A784,'Z-scores'!$C$2:$RO$15,7,FALSE)&lt;-3),"",'Total-corrected counts'!I784),"")</f>
        <v/>
      </c>
      <c r="J784" s="14" t="str">
        <f>IFERROR(IF(OR(HLOOKUP($A784,'Z-scores'!$C$2:$RO$15,8,FALSE)&gt;3,HLOOKUP($A784,'Z-scores'!$C$2:$RO$15,8,FALSE)&lt;-3),"",'Total-corrected counts'!J784),"")</f>
        <v/>
      </c>
      <c r="K784" s="14" t="str">
        <f>IFERROR(IF(OR(HLOOKUP($A784,'Z-scores'!$C$2:$RO$15,9,FALSE)&gt;3,HLOOKUP($A784,'Z-scores'!$C$2:$RO$15,9,FALSE)&lt;-3),"",'Total-corrected counts'!K784),"")</f>
        <v/>
      </c>
      <c r="L784" s="14" t="str">
        <f>IFERROR(IF(OR(HLOOKUP($A784,'Z-scores'!$C$2:$RO$15,10,FALSE)&gt;3,HLOOKUP($A784,'Z-scores'!$C$2:$RO$15,10,FALSE)&lt;-3),"",'Total-corrected counts'!L784),"")</f>
        <v/>
      </c>
      <c r="M784" s="14" t="str">
        <f>IFERROR(IF(OR(HLOOKUP($A784,'Z-scores'!$C$2:$RO$15,11,FALSE)&gt;3,HLOOKUP($A784,'Z-scores'!$C$2:$RO$15,11,FALSE)&lt;-3),"",'Total-corrected counts'!M784),"")</f>
        <v/>
      </c>
      <c r="N784" s="14" t="str">
        <f>IFERROR(IF(OR(HLOOKUP($A784,'Z-scores'!$C$2:$RO$15,12,FALSE)&gt;3,HLOOKUP($A784,'Z-scores'!$C$2:$RO$15,12,FALSE)&lt;-3),"",'Total-corrected counts'!N784),"")</f>
        <v/>
      </c>
      <c r="O784" s="14" t="str">
        <f>IFERROR(IF(OR(HLOOKUP($A784,'Z-scores'!$C$2:$RO$15,13,FALSE)&gt;3,HLOOKUP($A784,'Z-scores'!$C$2:$RO$15,13,FALSE)&lt;-3),"",'Total-corrected counts'!O784),"")</f>
        <v/>
      </c>
      <c r="P784" s="14" t="str">
        <f>IFERROR(IF(OR(HLOOKUP($A784,'Z-scores'!$C$2:$RO$15,14,FALSE)&gt;3,HLOOKUP($A784,'Z-scores'!$C$2:$RO$15,14,FALSE)&lt;-3),"",'Total-corrected counts'!P784),"")</f>
        <v/>
      </c>
      <c r="Q784">
        <f t="shared" si="48"/>
        <v>1</v>
      </c>
      <c r="R784">
        <f>SUMIFS(Tabel132[Cluster],Tabel132[ID],'Total-corrected counts Z&lt;3'!A784)</f>
        <v>0</v>
      </c>
      <c r="S784" t="str">
        <f t="shared" si="49"/>
        <v/>
      </c>
      <c r="T784" t="str">
        <f t="shared" si="50"/>
        <v/>
      </c>
      <c r="U784" t="str">
        <f t="shared" si="51"/>
        <v/>
      </c>
    </row>
    <row r="785" spans="1:21" x14ac:dyDescent="0.25">
      <c r="A785">
        <v>793</v>
      </c>
      <c r="B785" t="s">
        <v>964</v>
      </c>
      <c r="C785">
        <v>2900</v>
      </c>
      <c r="D785">
        <v>322</v>
      </c>
      <c r="E785" s="14" t="str">
        <f>IFERROR(IF(OR(HLOOKUP($A785,'Z-scores'!$C$2:$RO$15,3,FALSE)&gt;3,HLOOKUP($A785,'Z-scores'!$C$2:$RO$15,3,FALSE)&lt;-3),"",'Total-corrected counts'!E785),"")</f>
        <v/>
      </c>
      <c r="F785" s="14" t="str">
        <f>IFERROR(IF(OR(HLOOKUP($A785,'Z-scores'!$C$2:$RO$15,4,FALSE)&gt;3,HLOOKUP($A785,'Z-scores'!$C$2:$RO$15,4,FALSE)&lt;-3),"",'Total-corrected counts'!F785),"")</f>
        <v/>
      </c>
      <c r="G785" s="14" t="str">
        <f>IFERROR(IF(OR(HLOOKUP($A785,'Z-scores'!$C$2:$RO$15,5,FALSE)&gt;3,HLOOKUP($A785,'Z-scores'!$C$2:$RO$15,5,FALSE)&lt;-3),"",'Total-corrected counts'!G785),"")</f>
        <v/>
      </c>
      <c r="H785" s="14" t="str">
        <f>IFERROR(IF(OR(HLOOKUP($A785,'Z-scores'!$C$2:$RO$15,6,FALSE)&gt;3,HLOOKUP($A785,'Z-scores'!$C$2:$RO$15,6,FALSE)&lt;-3),"",'Total-corrected counts'!H785),"")</f>
        <v/>
      </c>
      <c r="I785" s="14" t="str">
        <f>IFERROR(IF(OR(HLOOKUP($A785,'Z-scores'!$C$2:$RO$15,7,FALSE)&gt;3,HLOOKUP($A785,'Z-scores'!$C$2:$RO$15,7,FALSE)&lt;-3),"",'Total-corrected counts'!I785),"")</f>
        <v/>
      </c>
      <c r="J785" s="14" t="str">
        <f>IFERROR(IF(OR(HLOOKUP($A785,'Z-scores'!$C$2:$RO$15,8,FALSE)&gt;3,HLOOKUP($A785,'Z-scores'!$C$2:$RO$15,8,FALSE)&lt;-3),"",'Total-corrected counts'!J785),"")</f>
        <v/>
      </c>
      <c r="K785" s="14" t="str">
        <f>IFERROR(IF(OR(HLOOKUP($A785,'Z-scores'!$C$2:$RO$15,9,FALSE)&gt;3,HLOOKUP($A785,'Z-scores'!$C$2:$RO$15,9,FALSE)&lt;-3),"",'Total-corrected counts'!K785),"")</f>
        <v/>
      </c>
      <c r="L785" s="14" t="str">
        <f>IFERROR(IF(OR(HLOOKUP($A785,'Z-scores'!$C$2:$RO$15,10,FALSE)&gt;3,HLOOKUP($A785,'Z-scores'!$C$2:$RO$15,10,FALSE)&lt;-3),"",'Total-corrected counts'!L785),"")</f>
        <v/>
      </c>
      <c r="M785" s="14" t="str">
        <f>IFERROR(IF(OR(HLOOKUP($A785,'Z-scores'!$C$2:$RO$15,11,FALSE)&gt;3,HLOOKUP($A785,'Z-scores'!$C$2:$RO$15,11,FALSE)&lt;-3),"",'Total-corrected counts'!M785),"")</f>
        <v/>
      </c>
      <c r="N785" s="14" t="str">
        <f>IFERROR(IF(OR(HLOOKUP($A785,'Z-scores'!$C$2:$RO$15,12,FALSE)&gt;3,HLOOKUP($A785,'Z-scores'!$C$2:$RO$15,12,FALSE)&lt;-3),"",'Total-corrected counts'!N785),"")</f>
        <v/>
      </c>
      <c r="O785" s="14" t="str">
        <f>IFERROR(IF(OR(HLOOKUP($A785,'Z-scores'!$C$2:$RO$15,13,FALSE)&gt;3,HLOOKUP($A785,'Z-scores'!$C$2:$RO$15,13,FALSE)&lt;-3),"",'Total-corrected counts'!O785),"")</f>
        <v/>
      </c>
      <c r="P785" s="14" t="str">
        <f>IFERROR(IF(OR(HLOOKUP($A785,'Z-scores'!$C$2:$RO$15,14,FALSE)&gt;3,HLOOKUP($A785,'Z-scores'!$C$2:$RO$15,14,FALSE)&lt;-3),"",'Total-corrected counts'!P785),"")</f>
        <v/>
      </c>
      <c r="Q785">
        <f t="shared" si="48"/>
        <v>1</v>
      </c>
      <c r="R785">
        <f>SUMIFS(Tabel132[Cluster],Tabel132[ID],'Total-corrected counts Z&lt;3'!A785)</f>
        <v>0</v>
      </c>
      <c r="S785" t="str">
        <f t="shared" si="49"/>
        <v/>
      </c>
      <c r="T785" t="str">
        <f t="shared" si="50"/>
        <v/>
      </c>
      <c r="U785" t="str">
        <f t="shared" si="51"/>
        <v/>
      </c>
    </row>
    <row r="786" spans="1:21" x14ac:dyDescent="0.25">
      <c r="A786">
        <v>794</v>
      </c>
      <c r="B786" t="s">
        <v>329</v>
      </c>
      <c r="C786">
        <v>100000</v>
      </c>
      <c r="D786">
        <v>229</v>
      </c>
      <c r="E786" s="14">
        <f>IFERROR(IF(OR(HLOOKUP($A786,'Z-scores'!$C$2:$RO$15,3,FALSE)&gt;3,HLOOKUP($A786,'Z-scores'!$C$2:$RO$15,3,FALSE)&lt;-3),"",'Total-corrected counts'!E786),"")</f>
        <v>1.3363484453038392</v>
      </c>
      <c r="F786" s="14">
        <f>IFERROR(IF(OR(HLOOKUP($A786,'Z-scores'!$C$2:$RO$15,4,FALSE)&gt;3,HLOOKUP($A786,'Z-scores'!$C$2:$RO$15,4,FALSE)&lt;-3),"",'Total-corrected counts'!F786),"")</f>
        <v>4.0039676948167449</v>
      </c>
      <c r="G786" s="14">
        <f>IFERROR(IF(OR(HLOOKUP($A786,'Z-scores'!$C$2:$RO$15,5,FALSE)&gt;3,HLOOKUP($A786,'Z-scores'!$C$2:$RO$15,5,FALSE)&lt;-3),"",'Total-corrected counts'!G786),"")</f>
        <v>2.3571639032491358</v>
      </c>
      <c r="H786" s="14">
        <f>IFERROR(IF(OR(HLOOKUP($A786,'Z-scores'!$C$2:$RO$15,6,FALSE)&gt;3,HLOOKUP($A786,'Z-scores'!$C$2:$RO$15,6,FALSE)&lt;-3),"",'Total-corrected counts'!H786),"")</f>
        <v>5.8826356954671661</v>
      </c>
      <c r="I786" s="14">
        <f>IFERROR(IF(OR(HLOOKUP($A786,'Z-scores'!$C$2:$RO$15,7,FALSE)&gt;3,HLOOKUP($A786,'Z-scores'!$C$2:$RO$15,7,FALSE)&lt;-3),"",'Total-corrected counts'!I786),"")</f>
        <v>6.1639892352092003E-2</v>
      </c>
      <c r="J786" s="14">
        <f>IFERROR(IF(OR(HLOOKUP($A786,'Z-scores'!$C$2:$RO$15,8,FALSE)&gt;3,HLOOKUP($A786,'Z-scores'!$C$2:$RO$15,8,FALSE)&lt;-3),"",'Total-corrected counts'!J786),"")</f>
        <v>5.1704510892706619</v>
      </c>
      <c r="K786" s="14">
        <f>IFERROR(IF(OR(HLOOKUP($A786,'Z-scores'!$C$2:$RO$15,9,FALSE)&gt;3,HLOOKUP($A786,'Z-scores'!$C$2:$RO$15,9,FALSE)&lt;-3),"",'Total-corrected counts'!K786),"")</f>
        <v>10.961675102165353</v>
      </c>
      <c r="L786" s="14">
        <f>IFERROR(IF(OR(HLOOKUP($A786,'Z-scores'!$C$2:$RO$15,10,FALSE)&gt;3,HLOOKUP($A786,'Z-scores'!$C$2:$RO$15,10,FALSE)&lt;-3),"",'Total-corrected counts'!L786),"")</f>
        <v>23.440728012980074</v>
      </c>
      <c r="M786" s="14">
        <f>IFERROR(IF(OR(HLOOKUP($A786,'Z-scores'!$C$2:$RO$15,11,FALSE)&gt;3,HLOOKUP($A786,'Z-scores'!$C$2:$RO$15,11,FALSE)&lt;-3),"",'Total-corrected counts'!M786),"")</f>
        <v>13.247768016862283</v>
      </c>
      <c r="N786" s="14">
        <f>IFERROR(IF(OR(HLOOKUP($A786,'Z-scores'!$C$2:$RO$15,12,FALSE)&gt;3,HLOOKUP($A786,'Z-scores'!$C$2:$RO$15,12,FALSE)&lt;-3),"",'Total-corrected counts'!N786),"")</f>
        <v>1.1525753656225188</v>
      </c>
      <c r="O786" s="14">
        <f>IFERROR(IF(OR(HLOOKUP($A786,'Z-scores'!$C$2:$RO$15,13,FALSE)&gt;3,HLOOKUP($A786,'Z-scores'!$C$2:$RO$15,13,FALSE)&lt;-3),"",'Total-corrected counts'!O786),"")</f>
        <v>0.57213872019133816</v>
      </c>
      <c r="P786" s="14">
        <f>IFERROR(IF(OR(HLOOKUP($A786,'Z-scores'!$C$2:$RO$15,14,FALSE)&gt;3,HLOOKUP($A786,'Z-scores'!$C$2:$RO$15,14,FALSE)&lt;-3),"",'Total-corrected counts'!P786),"")</f>
        <v>7.2639578271196266</v>
      </c>
      <c r="Q786">
        <f t="shared" si="48"/>
        <v>1</v>
      </c>
      <c r="R786">
        <f>SUMIFS(Tabel132[Cluster],Tabel132[ID],'Total-corrected counts Z&lt;3'!A786)</f>
        <v>0</v>
      </c>
      <c r="S786">
        <f t="shared" si="49"/>
        <v>0.23750934880073865</v>
      </c>
      <c r="T786">
        <f t="shared" si="50"/>
        <v>4.2534116889464277</v>
      </c>
      <c r="U786">
        <f t="shared" si="51"/>
        <v>9.1354335885551681</v>
      </c>
    </row>
    <row r="787" spans="1:21" x14ac:dyDescent="0.25">
      <c r="A787">
        <v>795</v>
      </c>
      <c r="B787" t="s">
        <v>330</v>
      </c>
      <c r="C787">
        <v>81500</v>
      </c>
      <c r="D787">
        <v>323</v>
      </c>
      <c r="E787" s="14">
        <f>IFERROR(IF(OR(HLOOKUP($A787,'Z-scores'!$C$2:$RO$15,3,FALSE)&gt;3,HLOOKUP($A787,'Z-scores'!$C$2:$RO$15,3,FALSE)&lt;-3),"",'Total-corrected counts'!E787),"")</f>
        <v>4.415760080134425</v>
      </c>
      <c r="F787" s="14">
        <f>IFERROR(IF(OR(HLOOKUP($A787,'Z-scores'!$C$2:$RO$15,4,FALSE)&gt;3,HLOOKUP($A787,'Z-scores'!$C$2:$RO$15,4,FALSE)&lt;-3),"",'Total-corrected counts'!F787),"")</f>
        <v>5.5804427802323975E-2</v>
      </c>
      <c r="G787" s="14">
        <f>IFERROR(IF(OR(HLOOKUP($A787,'Z-scores'!$C$2:$RO$15,5,FALSE)&gt;3,HLOOKUP($A787,'Z-scores'!$C$2:$RO$15,5,FALSE)&lt;-3),"",'Total-corrected counts'!G787),"")</f>
        <v>7.1429209189367765E-2</v>
      </c>
      <c r="H787" s="14">
        <f>IFERROR(IF(OR(HLOOKUP($A787,'Z-scores'!$C$2:$RO$15,6,FALSE)&gt;3,HLOOKUP($A787,'Z-scores'!$C$2:$RO$15,6,FALSE)&lt;-3),"",'Total-corrected counts'!H787),"")</f>
        <v>10.056178789397828</v>
      </c>
      <c r="I787" s="14">
        <f>IFERROR(IF(OR(HLOOKUP($A787,'Z-scores'!$C$2:$RO$15,7,FALSE)&gt;3,HLOOKUP($A787,'Z-scores'!$C$2:$RO$15,7,FALSE)&lt;-3),"",'Total-corrected counts'!I787),"")</f>
        <v>8.3830253598845115</v>
      </c>
      <c r="J787" s="14">
        <f>IFERROR(IF(OR(HLOOKUP($A787,'Z-scores'!$C$2:$RO$15,8,FALSE)&gt;3,HLOOKUP($A787,'Z-scores'!$C$2:$RO$15,8,FALSE)&lt;-3),"",'Total-corrected counts'!J787),"")</f>
        <v>0.78208503871320934</v>
      </c>
      <c r="K787" s="14">
        <f>IFERROR(IF(OR(HLOOKUP($A787,'Z-scores'!$C$2:$RO$15,9,FALSE)&gt;3,HLOOKUP($A787,'Z-scores'!$C$2:$RO$15,9,FALSE)&lt;-3),"",'Total-corrected counts'!K787),"")</f>
        <v>65.529910823382835</v>
      </c>
      <c r="L787" s="14">
        <f>IFERROR(IF(OR(HLOOKUP($A787,'Z-scores'!$C$2:$RO$15,10,FALSE)&gt;3,HLOOKUP($A787,'Z-scores'!$C$2:$RO$15,10,FALSE)&lt;-3),"",'Total-corrected counts'!L787),"")</f>
        <v>2.0155398119501355E-2</v>
      </c>
      <c r="M787" s="14">
        <f>IFERROR(IF(OR(HLOOKUP($A787,'Z-scores'!$C$2:$RO$15,11,FALSE)&gt;3,HLOOKUP($A787,'Z-scores'!$C$2:$RO$15,11,FALSE)&lt;-3),"",'Total-corrected counts'!M787),"")</f>
        <v>0.7973193713852299</v>
      </c>
      <c r="N787" s="14">
        <f>IFERROR(IF(OR(HLOOKUP($A787,'Z-scores'!$C$2:$RO$15,12,FALSE)&gt;3,HLOOKUP($A787,'Z-scores'!$C$2:$RO$15,12,FALSE)&lt;-3),"",'Total-corrected counts'!N787),"")</f>
        <v>7.8375124862331278</v>
      </c>
      <c r="O787" s="14">
        <f>IFERROR(IF(OR(HLOOKUP($A787,'Z-scores'!$C$2:$RO$15,13,FALSE)&gt;3,HLOOKUP($A787,'Z-scores'!$C$2:$RO$15,13,FALSE)&lt;-3),"",'Total-corrected counts'!O787),"")</f>
        <v>0.88165638849157024</v>
      </c>
      <c r="P787" s="14">
        <f>IFERROR(IF(OR(HLOOKUP($A787,'Z-scores'!$C$2:$RO$15,14,FALSE)&gt;3,HLOOKUP($A787,'Z-scores'!$C$2:$RO$15,14,FALSE)&lt;-3),"",'Total-corrected counts'!P787),"")</f>
        <v>76.121174118071679</v>
      </c>
      <c r="Q787">
        <f t="shared" si="48"/>
        <v>1</v>
      </c>
      <c r="R787">
        <f>SUMIFS(Tabel132[Cluster],Tabel132[ID],'Total-corrected counts Z&lt;3'!A787)</f>
        <v>90</v>
      </c>
      <c r="S787">
        <f t="shared" si="49"/>
        <v>0.79366518082631754</v>
      </c>
      <c r="T787">
        <f t="shared" si="50"/>
        <v>12.756313389786357</v>
      </c>
      <c r="U787">
        <f t="shared" si="51"/>
        <v>17.131563552460221</v>
      </c>
    </row>
    <row r="788" spans="1:21" x14ac:dyDescent="0.25">
      <c r="A788">
        <v>796</v>
      </c>
      <c r="B788" t="s">
        <v>965</v>
      </c>
      <c r="C788">
        <v>78200</v>
      </c>
      <c r="D788">
        <v>797</v>
      </c>
      <c r="E788" s="14" t="str">
        <f>IFERROR(IF(OR(HLOOKUP($A788,'Z-scores'!$C$2:$RO$15,3,FALSE)&gt;3,HLOOKUP($A788,'Z-scores'!$C$2:$RO$15,3,FALSE)&lt;-3),"",'Total-corrected counts'!E788),"")</f>
        <v/>
      </c>
      <c r="F788" s="14" t="str">
        <f>IFERROR(IF(OR(HLOOKUP($A788,'Z-scores'!$C$2:$RO$15,4,FALSE)&gt;3,HLOOKUP($A788,'Z-scores'!$C$2:$RO$15,4,FALSE)&lt;-3),"",'Total-corrected counts'!F788),"")</f>
        <v/>
      </c>
      <c r="G788" s="14" t="str">
        <f>IFERROR(IF(OR(HLOOKUP($A788,'Z-scores'!$C$2:$RO$15,5,FALSE)&gt;3,HLOOKUP($A788,'Z-scores'!$C$2:$RO$15,5,FALSE)&lt;-3),"",'Total-corrected counts'!G788),"")</f>
        <v/>
      </c>
      <c r="H788" s="14" t="str">
        <f>IFERROR(IF(OR(HLOOKUP($A788,'Z-scores'!$C$2:$RO$15,6,FALSE)&gt;3,HLOOKUP($A788,'Z-scores'!$C$2:$RO$15,6,FALSE)&lt;-3),"",'Total-corrected counts'!H788),"")</f>
        <v/>
      </c>
      <c r="I788" s="14" t="str">
        <f>IFERROR(IF(OR(HLOOKUP($A788,'Z-scores'!$C$2:$RO$15,7,FALSE)&gt;3,HLOOKUP($A788,'Z-scores'!$C$2:$RO$15,7,FALSE)&lt;-3),"",'Total-corrected counts'!I788),"")</f>
        <v/>
      </c>
      <c r="J788" s="14" t="str">
        <f>IFERROR(IF(OR(HLOOKUP($A788,'Z-scores'!$C$2:$RO$15,8,FALSE)&gt;3,HLOOKUP($A788,'Z-scores'!$C$2:$RO$15,8,FALSE)&lt;-3),"",'Total-corrected counts'!J788),"")</f>
        <v/>
      </c>
      <c r="K788" s="14" t="str">
        <f>IFERROR(IF(OR(HLOOKUP($A788,'Z-scores'!$C$2:$RO$15,9,FALSE)&gt;3,HLOOKUP($A788,'Z-scores'!$C$2:$RO$15,9,FALSE)&lt;-3),"",'Total-corrected counts'!K788),"")</f>
        <v/>
      </c>
      <c r="L788" s="14" t="str">
        <f>IFERROR(IF(OR(HLOOKUP($A788,'Z-scores'!$C$2:$RO$15,10,FALSE)&gt;3,HLOOKUP($A788,'Z-scores'!$C$2:$RO$15,10,FALSE)&lt;-3),"",'Total-corrected counts'!L788),"")</f>
        <v/>
      </c>
      <c r="M788" s="14" t="str">
        <f>IFERROR(IF(OR(HLOOKUP($A788,'Z-scores'!$C$2:$RO$15,11,FALSE)&gt;3,HLOOKUP($A788,'Z-scores'!$C$2:$RO$15,11,FALSE)&lt;-3),"",'Total-corrected counts'!M788),"")</f>
        <v/>
      </c>
      <c r="N788" s="14" t="str">
        <f>IFERROR(IF(OR(HLOOKUP($A788,'Z-scores'!$C$2:$RO$15,12,FALSE)&gt;3,HLOOKUP($A788,'Z-scores'!$C$2:$RO$15,12,FALSE)&lt;-3),"",'Total-corrected counts'!N788),"")</f>
        <v/>
      </c>
      <c r="O788" s="14" t="str">
        <f>IFERROR(IF(OR(HLOOKUP($A788,'Z-scores'!$C$2:$RO$15,13,FALSE)&gt;3,HLOOKUP($A788,'Z-scores'!$C$2:$RO$15,13,FALSE)&lt;-3),"",'Total-corrected counts'!O788),"")</f>
        <v/>
      </c>
      <c r="P788" s="14" t="str">
        <f>IFERROR(IF(OR(HLOOKUP($A788,'Z-scores'!$C$2:$RO$15,14,FALSE)&gt;3,HLOOKUP($A788,'Z-scores'!$C$2:$RO$15,14,FALSE)&lt;-3),"",'Total-corrected counts'!P788),"")</f>
        <v/>
      </c>
      <c r="Q788">
        <f t="shared" si="48"/>
        <v>1</v>
      </c>
      <c r="R788">
        <f>SUMIFS(Tabel132[Cluster],Tabel132[ID],'Total-corrected counts Z&lt;3'!A788)</f>
        <v>85</v>
      </c>
      <c r="S788" t="str">
        <f t="shared" si="49"/>
        <v/>
      </c>
      <c r="T788" t="str">
        <f t="shared" si="50"/>
        <v/>
      </c>
      <c r="U788" t="str">
        <f t="shared" si="51"/>
        <v/>
      </c>
    </row>
    <row r="789" spans="1:21" x14ac:dyDescent="0.25">
      <c r="A789">
        <v>797</v>
      </c>
      <c r="B789" t="s">
        <v>331</v>
      </c>
      <c r="C789">
        <v>78100</v>
      </c>
      <c r="D789">
        <v>290</v>
      </c>
      <c r="E789" s="14">
        <f>IFERROR(IF(OR(HLOOKUP($A789,'Z-scores'!$C$2:$RO$15,3,FALSE)&gt;3,HLOOKUP($A789,'Z-scores'!$C$2:$RO$15,3,FALSE)&lt;-3),"",'Total-corrected counts'!E789),"")</f>
        <v>92.719341261559407</v>
      </c>
      <c r="F789" s="14">
        <f>IFERROR(IF(OR(HLOOKUP($A789,'Z-scores'!$C$2:$RO$15,4,FALSE)&gt;3,HLOOKUP($A789,'Z-scores'!$C$2:$RO$15,4,FALSE)&lt;-3),"",'Total-corrected counts'!F789),"")</f>
        <v>15.44387539429316</v>
      </c>
      <c r="G789" s="14">
        <f>IFERROR(IF(OR(HLOOKUP($A789,'Z-scores'!$C$2:$RO$15,5,FALSE)&gt;3,HLOOKUP($A789,'Z-scores'!$C$2:$RO$15,5,FALSE)&lt;-3),"",'Total-corrected counts'!G789),"")</f>
        <v>4.0714649237939629</v>
      </c>
      <c r="H789" s="14">
        <f>IFERROR(IF(OR(HLOOKUP($A789,'Z-scores'!$C$2:$RO$15,6,FALSE)&gt;3,HLOOKUP($A789,'Z-scores'!$C$2:$RO$15,6,FALSE)&lt;-3),"",'Total-corrected counts'!H789),"")</f>
        <v>68.859646111013191</v>
      </c>
      <c r="I789" s="14">
        <f>IFERROR(IF(OR(HLOOKUP($A789,'Z-scores'!$C$2:$RO$15,7,FALSE)&gt;3,HLOOKUP($A789,'Z-scores'!$C$2:$RO$15,7,FALSE)&lt;-3),"",'Total-corrected counts'!I789),"")</f>
        <v>57.867530940143965</v>
      </c>
      <c r="J789" s="14">
        <f>IFERROR(IF(OR(HLOOKUP($A789,'Z-scores'!$C$2:$RO$15,8,FALSE)&gt;3,HLOOKUP($A789,'Z-scores'!$C$2:$RO$15,8,FALSE)&lt;-3),"",'Total-corrected counts'!J789),"")</f>
        <v>39.104251935660471</v>
      </c>
      <c r="K789" s="14">
        <f>IFERROR(IF(OR(HLOOKUP($A789,'Z-scores'!$C$2:$RO$15,9,FALSE)&gt;3,HLOOKUP($A789,'Z-scores'!$C$2:$RO$15,9,FALSE)&lt;-3),"",'Total-corrected counts'!K789),"")</f>
        <v>92.976476188727261</v>
      </c>
      <c r="L789" s="14">
        <f>IFERROR(IF(OR(HLOOKUP($A789,'Z-scores'!$C$2:$RO$15,10,FALSE)&gt;3,HLOOKUP($A789,'Z-scores'!$C$2:$RO$15,10,FALSE)&lt;-3),"",'Total-corrected counts'!L789),"")</f>
        <v>10.077699059750676</v>
      </c>
      <c r="M789" s="14">
        <f>IFERROR(IF(OR(HLOOKUP($A789,'Z-scores'!$C$2:$RO$15,11,FALSE)&gt;3,HLOOKUP($A789,'Z-scores'!$C$2:$RO$15,11,FALSE)&lt;-3),"",'Total-corrected counts'!M789),"")</f>
        <v>14.883294932524292</v>
      </c>
      <c r="N789" s="14">
        <f>IFERROR(IF(OR(HLOOKUP($A789,'Z-scores'!$C$2:$RO$15,12,FALSE)&gt;3,HLOOKUP($A789,'Z-scores'!$C$2:$RO$15,12,FALSE)&lt;-3),"",'Total-corrected counts'!N789),"")</f>
        <v>71.66457495581794</v>
      </c>
      <c r="O789" s="14">
        <f>IFERROR(IF(OR(HLOOKUP($A789,'Z-scores'!$C$2:$RO$15,13,FALSE)&gt;3,HLOOKUP($A789,'Z-scores'!$C$2:$RO$15,13,FALSE)&lt;-3),"",'Total-corrected counts'!O789),"")</f>
        <v>53.59345323234929</v>
      </c>
      <c r="P789" s="14">
        <f>IFERROR(IF(OR(HLOOKUP($A789,'Z-scores'!$C$2:$RO$15,14,FALSE)&gt;3,HLOOKUP($A789,'Z-scores'!$C$2:$RO$15,14,FALSE)&lt;-3),"",'Total-corrected counts'!P789),"")</f>
        <v>61.328948831478002</v>
      </c>
      <c r="Q789">
        <f t="shared" si="48"/>
        <v>1</v>
      </c>
      <c r="R789">
        <f>SUMIFS(Tabel132[Cluster],Tabel132[ID],'Total-corrected counts Z&lt;3'!A789)</f>
        <v>85</v>
      </c>
      <c r="S789">
        <f t="shared" si="49"/>
        <v>0.5869218513021508</v>
      </c>
      <c r="T789">
        <f t="shared" si="50"/>
        <v>53.006083822170204</v>
      </c>
      <c r="U789">
        <f t="shared" si="51"/>
        <v>42.309594202384041</v>
      </c>
    </row>
    <row r="790" spans="1:21" x14ac:dyDescent="0.25">
      <c r="A790">
        <v>798</v>
      </c>
      <c r="B790" t="s">
        <v>332</v>
      </c>
      <c r="C790">
        <v>100100</v>
      </c>
      <c r="D790">
        <v>967</v>
      </c>
      <c r="E790" s="14">
        <f>IFERROR(IF(OR(HLOOKUP($A790,'Z-scores'!$C$2:$RO$15,3,FALSE)&gt;3,HLOOKUP($A790,'Z-scores'!$C$2:$RO$15,3,FALSE)&lt;-3),"",'Total-corrected counts'!E790),"")</f>
        <v>0</v>
      </c>
      <c r="F790" s="14">
        <f>IFERROR(IF(OR(HLOOKUP($A790,'Z-scores'!$C$2:$RO$15,4,FALSE)&gt;3,HLOOKUP($A790,'Z-scores'!$C$2:$RO$15,4,FALSE)&lt;-3),"",'Total-corrected counts'!F790),"")</f>
        <v>2.7902213901161987E-2</v>
      </c>
      <c r="G790" s="14">
        <f>IFERROR(IF(OR(HLOOKUP($A790,'Z-scores'!$C$2:$RO$15,5,FALSE)&gt;3,HLOOKUP($A790,'Z-scores'!$C$2:$RO$15,5,FALSE)&lt;-3),"",'Total-corrected counts'!G790),"")</f>
        <v>0</v>
      </c>
      <c r="H790" s="14">
        <f>IFERROR(IF(OR(HLOOKUP($A790,'Z-scores'!$C$2:$RO$15,6,FALSE)&gt;3,HLOOKUP($A790,'Z-scores'!$C$2:$RO$15,6,FALSE)&lt;-3),"",'Total-corrected counts'!H790),"")</f>
        <v>9.1558532225169895E-2</v>
      </c>
      <c r="I790" s="14">
        <f>IFERROR(IF(OR(HLOOKUP($A790,'Z-scores'!$C$2:$RO$15,7,FALSE)&gt;3,HLOOKUP($A790,'Z-scores'!$C$2:$RO$15,7,FALSE)&lt;-3),"",'Total-corrected counts'!I790),"")</f>
        <v>0</v>
      </c>
      <c r="J790" s="14">
        <f>IFERROR(IF(OR(HLOOKUP($A790,'Z-scores'!$C$2:$RO$15,8,FALSE)&gt;3,HLOOKUP($A790,'Z-scores'!$C$2:$RO$15,8,FALSE)&lt;-3),"",'Total-corrected counts'!J790),"")</f>
        <v>4.3449168817400519E-2</v>
      </c>
      <c r="K790" s="14">
        <f>IFERROR(IF(OR(HLOOKUP($A790,'Z-scores'!$C$2:$RO$15,9,FALSE)&gt;3,HLOOKUP($A790,'Z-scores'!$C$2:$RO$15,9,FALSE)&lt;-3),"",'Total-corrected counts'!K790),"")</f>
        <v>0.22601391963227538</v>
      </c>
      <c r="L790" s="14">
        <f>IFERROR(IF(OR(HLOOKUP($A790,'Z-scores'!$C$2:$RO$15,10,FALSE)&gt;3,HLOOKUP($A790,'Z-scores'!$C$2:$RO$15,10,FALSE)&lt;-3),"",'Total-corrected counts'!L790),"")</f>
        <v>4.0310796239002709E-2</v>
      </c>
      <c r="M790" s="14">
        <f>IFERROR(IF(OR(HLOOKUP($A790,'Z-scores'!$C$2:$RO$15,11,FALSE)&gt;3,HLOOKUP($A790,'Z-scores'!$C$2:$RO$15,11,FALSE)&lt;-3),"",'Total-corrected counts'!M790),"")</f>
        <v>0</v>
      </c>
      <c r="N790" s="14">
        <f>IFERROR(IF(OR(HLOOKUP($A790,'Z-scores'!$C$2:$RO$15,12,FALSE)&gt;3,HLOOKUP($A790,'Z-scores'!$C$2:$RO$15,12,FALSE)&lt;-3),"",'Total-corrected counts'!N790),"")</f>
        <v>0</v>
      </c>
      <c r="O790" s="14">
        <f>IFERROR(IF(OR(HLOOKUP($A790,'Z-scores'!$C$2:$RO$15,13,FALSE)&gt;3,HLOOKUP($A790,'Z-scores'!$C$2:$RO$15,13,FALSE)&lt;-3),"",'Total-corrected counts'!O790),"")</f>
        <v>0</v>
      </c>
      <c r="P790" s="14">
        <f>IFERROR(IF(OR(HLOOKUP($A790,'Z-scores'!$C$2:$RO$15,14,FALSE)&gt;3,HLOOKUP($A790,'Z-scores'!$C$2:$RO$15,14,FALSE)&lt;-3),"",'Total-corrected counts'!P790),"")</f>
        <v>5.4684751521603209E-2</v>
      </c>
      <c r="Q790">
        <f t="shared" si="48"/>
        <v>1</v>
      </c>
      <c r="R790">
        <f>SUMIFS(Tabel132[Cluster],Tabel132[ID],'Total-corrected counts Z&lt;3'!A790)</f>
        <v>0</v>
      </c>
      <c r="S790">
        <f t="shared" si="49"/>
        <v>0.36521377609638628</v>
      </c>
      <c r="T790">
        <f t="shared" si="50"/>
        <v>5.5560547796572539E-2</v>
      </c>
      <c r="U790">
        <f t="shared" si="51"/>
        <v>1.8999109552121186E-2</v>
      </c>
    </row>
    <row r="791" spans="1:21" x14ac:dyDescent="0.25">
      <c r="A791">
        <v>799</v>
      </c>
      <c r="B791" t="s">
        <v>966</v>
      </c>
      <c r="C791">
        <v>40600</v>
      </c>
      <c r="D791">
        <v>726</v>
      </c>
      <c r="E791" s="14" t="str">
        <f>IFERROR(IF(OR(HLOOKUP($A791,'Z-scores'!$C$2:$RO$15,3,FALSE)&gt;3,HLOOKUP($A791,'Z-scores'!$C$2:$RO$15,3,FALSE)&lt;-3),"",'Total-corrected counts'!E791),"")</f>
        <v/>
      </c>
      <c r="F791" s="14" t="str">
        <f>IFERROR(IF(OR(HLOOKUP($A791,'Z-scores'!$C$2:$RO$15,4,FALSE)&gt;3,HLOOKUP($A791,'Z-scores'!$C$2:$RO$15,4,FALSE)&lt;-3),"",'Total-corrected counts'!F791),"")</f>
        <v/>
      </c>
      <c r="G791" s="14" t="str">
        <f>IFERROR(IF(OR(HLOOKUP($A791,'Z-scores'!$C$2:$RO$15,5,FALSE)&gt;3,HLOOKUP($A791,'Z-scores'!$C$2:$RO$15,5,FALSE)&lt;-3),"",'Total-corrected counts'!G791),"")</f>
        <v/>
      </c>
      <c r="H791" s="14" t="str">
        <f>IFERROR(IF(OR(HLOOKUP($A791,'Z-scores'!$C$2:$RO$15,6,FALSE)&gt;3,HLOOKUP($A791,'Z-scores'!$C$2:$RO$15,6,FALSE)&lt;-3),"",'Total-corrected counts'!H791),"")</f>
        <v/>
      </c>
      <c r="I791" s="14" t="str">
        <f>IFERROR(IF(OR(HLOOKUP($A791,'Z-scores'!$C$2:$RO$15,7,FALSE)&gt;3,HLOOKUP($A791,'Z-scores'!$C$2:$RO$15,7,FALSE)&lt;-3),"",'Total-corrected counts'!I791),"")</f>
        <v/>
      </c>
      <c r="J791" s="14" t="str">
        <f>IFERROR(IF(OR(HLOOKUP($A791,'Z-scores'!$C$2:$RO$15,8,FALSE)&gt;3,HLOOKUP($A791,'Z-scores'!$C$2:$RO$15,8,FALSE)&lt;-3),"",'Total-corrected counts'!J791),"")</f>
        <v/>
      </c>
      <c r="K791" s="14" t="str">
        <f>IFERROR(IF(OR(HLOOKUP($A791,'Z-scores'!$C$2:$RO$15,9,FALSE)&gt;3,HLOOKUP($A791,'Z-scores'!$C$2:$RO$15,9,FALSE)&lt;-3),"",'Total-corrected counts'!K791),"")</f>
        <v/>
      </c>
      <c r="L791" s="14" t="str">
        <f>IFERROR(IF(OR(HLOOKUP($A791,'Z-scores'!$C$2:$RO$15,10,FALSE)&gt;3,HLOOKUP($A791,'Z-scores'!$C$2:$RO$15,10,FALSE)&lt;-3),"",'Total-corrected counts'!L791),"")</f>
        <v/>
      </c>
      <c r="M791" s="14" t="str">
        <f>IFERROR(IF(OR(HLOOKUP($A791,'Z-scores'!$C$2:$RO$15,11,FALSE)&gt;3,HLOOKUP($A791,'Z-scores'!$C$2:$RO$15,11,FALSE)&lt;-3),"",'Total-corrected counts'!M791),"")</f>
        <v/>
      </c>
      <c r="N791" s="14" t="str">
        <f>IFERROR(IF(OR(HLOOKUP($A791,'Z-scores'!$C$2:$RO$15,12,FALSE)&gt;3,HLOOKUP($A791,'Z-scores'!$C$2:$RO$15,12,FALSE)&lt;-3),"",'Total-corrected counts'!N791),"")</f>
        <v/>
      </c>
      <c r="O791" s="14" t="str">
        <f>IFERROR(IF(OR(HLOOKUP($A791,'Z-scores'!$C$2:$RO$15,13,FALSE)&gt;3,HLOOKUP($A791,'Z-scores'!$C$2:$RO$15,13,FALSE)&lt;-3),"",'Total-corrected counts'!O791),"")</f>
        <v/>
      </c>
      <c r="P791" s="14" t="str">
        <f>IFERROR(IF(OR(HLOOKUP($A791,'Z-scores'!$C$2:$RO$15,14,FALSE)&gt;3,HLOOKUP($A791,'Z-scores'!$C$2:$RO$15,14,FALSE)&lt;-3),"",'Total-corrected counts'!P791),"")</f>
        <v/>
      </c>
      <c r="Q791">
        <f t="shared" si="48"/>
        <v>1</v>
      </c>
      <c r="R791">
        <f>SUMIFS(Tabel132[Cluster],Tabel132[ID],'Total-corrected counts Z&lt;3'!A791)</f>
        <v>52</v>
      </c>
      <c r="S791" t="str">
        <f t="shared" si="49"/>
        <v/>
      </c>
      <c r="T791" t="str">
        <f t="shared" si="50"/>
        <v/>
      </c>
      <c r="U791" t="str">
        <f t="shared" si="51"/>
        <v/>
      </c>
    </row>
    <row r="792" spans="1:21" x14ac:dyDescent="0.25">
      <c r="A792">
        <v>800</v>
      </c>
      <c r="B792" t="s">
        <v>333</v>
      </c>
      <c r="C792">
        <v>24900</v>
      </c>
      <c r="D792">
        <v>119</v>
      </c>
      <c r="E792" s="14">
        <f>IFERROR(IF(OR(HLOOKUP($A792,'Z-scores'!$C$2:$RO$15,3,FALSE)&gt;3,HLOOKUP($A792,'Z-scores'!$C$2:$RO$15,3,FALSE)&lt;-3),"",'Total-corrected counts'!E792),"")</f>
        <v>6.0891007420801024</v>
      </c>
      <c r="F792" s="14">
        <f>IFERROR(IF(OR(HLOOKUP($A792,'Z-scores'!$C$2:$RO$15,4,FALSE)&gt;3,HLOOKUP($A792,'Z-scores'!$C$2:$RO$15,4,FALSE)&lt;-3),"",'Total-corrected counts'!F792),"")</f>
        <v>4.5899141867411473</v>
      </c>
      <c r="G792" s="14">
        <f>IFERROR(IF(OR(HLOOKUP($A792,'Z-scores'!$C$2:$RO$15,5,FALSE)&gt;3,HLOOKUP($A792,'Z-scores'!$C$2:$RO$15,5,FALSE)&lt;-3),"",'Total-corrected counts'!G792),"")</f>
        <v>11.428673470298842</v>
      </c>
      <c r="H792" s="14">
        <f>IFERROR(IF(OR(HLOOKUP($A792,'Z-scores'!$C$2:$RO$15,6,FALSE)&gt;3,HLOOKUP($A792,'Z-scores'!$C$2:$RO$15,6,FALSE)&lt;-3),"",'Total-corrected counts'!H792),"")</f>
        <v>6.1878308028843989</v>
      </c>
      <c r="I792" s="14">
        <f>IFERROR(IF(OR(HLOOKUP($A792,'Z-scores'!$C$2:$RO$15,7,FALSE)&gt;3,HLOOKUP($A792,'Z-scores'!$C$2:$RO$15,7,FALSE)&lt;-3),"",'Total-corrected counts'!I792),"")</f>
        <v>8.9501123695237581</v>
      </c>
      <c r="J792" s="14">
        <f>IFERROR(IF(OR(HLOOKUP($A792,'Z-scores'!$C$2:$RO$15,8,FALSE)&gt;3,HLOOKUP($A792,'Z-scores'!$C$2:$RO$15,8,FALSE)&lt;-3),"",'Total-corrected counts'!J792),"")</f>
        <v>10.145380918863021</v>
      </c>
      <c r="K792" s="14">
        <f>IFERROR(IF(OR(HLOOKUP($A792,'Z-scores'!$C$2:$RO$15,9,FALSE)&gt;3,HLOOKUP($A792,'Z-scores'!$C$2:$RO$15,9,FALSE)&lt;-3),"",'Total-corrected counts'!K792),"")</f>
        <v>5.0146838418411095</v>
      </c>
      <c r="L792" s="14">
        <f>IFERROR(IF(OR(HLOOKUP($A792,'Z-scores'!$C$2:$RO$15,10,FALSE)&gt;3,HLOOKUP($A792,'Z-scores'!$C$2:$RO$15,10,FALSE)&lt;-3),"",'Total-corrected counts'!L792),"")</f>
        <v>7.3970311098569974</v>
      </c>
      <c r="M792" s="14">
        <f>IFERROR(IF(OR(HLOOKUP($A792,'Z-scores'!$C$2:$RO$15,11,FALSE)&gt;3,HLOOKUP($A792,'Z-scores'!$C$2:$RO$15,11,FALSE)&lt;-3),"",'Total-corrected counts'!M792),"")</f>
        <v>7.8096410222860992</v>
      </c>
      <c r="N792" s="14">
        <f>IFERROR(IF(OR(HLOOKUP($A792,'Z-scores'!$C$2:$RO$15,12,FALSE)&gt;3,HLOOKUP($A792,'Z-scores'!$C$2:$RO$15,12,FALSE)&lt;-3),"",'Total-corrected counts'!N792),"")</f>
        <v>21.967232709235116</v>
      </c>
      <c r="O792" s="14">
        <f>IFERROR(IF(OR(HLOOKUP($A792,'Z-scores'!$C$2:$RO$15,13,FALSE)&gt;3,HLOOKUP($A792,'Z-scores'!$C$2:$RO$15,13,FALSE)&lt;-3),"",'Total-corrected counts'!O792),"")</f>
        <v>3.3015217952024765</v>
      </c>
      <c r="P792" s="14">
        <f>IFERROR(IF(OR(HLOOKUP($A792,'Z-scores'!$C$2:$RO$15,14,FALSE)&gt;3,HLOOKUP($A792,'Z-scores'!$C$2:$RO$15,14,FALSE)&lt;-3),"",'Total-corrected counts'!P792),"")</f>
        <v>9.6062880172949647</v>
      </c>
      <c r="Q792">
        <f t="shared" si="48"/>
        <v>1</v>
      </c>
      <c r="R792">
        <f>SUMIFS(Tabel132[Cluster],Tabel132[ID],'Total-corrected counts Z&lt;3'!A792)</f>
        <v>32</v>
      </c>
      <c r="S792">
        <f t="shared" si="49"/>
        <v>0.40106963585295086</v>
      </c>
      <c r="T792">
        <f t="shared" si="50"/>
        <v>7.4865280474617686</v>
      </c>
      <c r="U792">
        <f t="shared" si="51"/>
        <v>10.016342930775131</v>
      </c>
    </row>
    <row r="793" spans="1:21" x14ac:dyDescent="0.25">
      <c r="A793">
        <v>801</v>
      </c>
      <c r="B793" t="s">
        <v>967</v>
      </c>
      <c r="C793">
        <v>13500</v>
      </c>
      <c r="D793">
        <v>669</v>
      </c>
      <c r="E793" s="14" t="str">
        <f>IFERROR(IF(OR(HLOOKUP($A793,'Z-scores'!$C$2:$RO$15,3,FALSE)&gt;3,HLOOKUP($A793,'Z-scores'!$C$2:$RO$15,3,FALSE)&lt;-3),"",'Total-corrected counts'!E793),"")</f>
        <v/>
      </c>
      <c r="F793" s="14" t="str">
        <f>IFERROR(IF(OR(HLOOKUP($A793,'Z-scores'!$C$2:$RO$15,4,FALSE)&gt;3,HLOOKUP($A793,'Z-scores'!$C$2:$RO$15,4,FALSE)&lt;-3),"",'Total-corrected counts'!F793),"")</f>
        <v/>
      </c>
      <c r="G793" s="14" t="str">
        <f>IFERROR(IF(OR(HLOOKUP($A793,'Z-scores'!$C$2:$RO$15,5,FALSE)&gt;3,HLOOKUP($A793,'Z-scores'!$C$2:$RO$15,5,FALSE)&lt;-3),"",'Total-corrected counts'!G793),"")</f>
        <v/>
      </c>
      <c r="H793" s="14" t="str">
        <f>IFERROR(IF(OR(HLOOKUP($A793,'Z-scores'!$C$2:$RO$15,6,FALSE)&gt;3,HLOOKUP($A793,'Z-scores'!$C$2:$RO$15,6,FALSE)&lt;-3),"",'Total-corrected counts'!H793),"")</f>
        <v/>
      </c>
      <c r="I793" s="14" t="str">
        <f>IFERROR(IF(OR(HLOOKUP($A793,'Z-scores'!$C$2:$RO$15,7,FALSE)&gt;3,HLOOKUP($A793,'Z-scores'!$C$2:$RO$15,7,FALSE)&lt;-3),"",'Total-corrected counts'!I793),"")</f>
        <v/>
      </c>
      <c r="J793" s="14" t="str">
        <f>IFERROR(IF(OR(HLOOKUP($A793,'Z-scores'!$C$2:$RO$15,8,FALSE)&gt;3,HLOOKUP($A793,'Z-scores'!$C$2:$RO$15,8,FALSE)&lt;-3),"",'Total-corrected counts'!J793),"")</f>
        <v/>
      </c>
      <c r="K793" s="14" t="str">
        <f>IFERROR(IF(OR(HLOOKUP($A793,'Z-scores'!$C$2:$RO$15,9,FALSE)&gt;3,HLOOKUP($A793,'Z-scores'!$C$2:$RO$15,9,FALSE)&lt;-3),"",'Total-corrected counts'!K793),"")</f>
        <v/>
      </c>
      <c r="L793" s="14" t="str">
        <f>IFERROR(IF(OR(HLOOKUP($A793,'Z-scores'!$C$2:$RO$15,10,FALSE)&gt;3,HLOOKUP($A793,'Z-scores'!$C$2:$RO$15,10,FALSE)&lt;-3),"",'Total-corrected counts'!L793),"")</f>
        <v/>
      </c>
      <c r="M793" s="14" t="str">
        <f>IFERROR(IF(OR(HLOOKUP($A793,'Z-scores'!$C$2:$RO$15,11,FALSE)&gt;3,HLOOKUP($A793,'Z-scores'!$C$2:$RO$15,11,FALSE)&lt;-3),"",'Total-corrected counts'!M793),"")</f>
        <v/>
      </c>
      <c r="N793" s="14" t="str">
        <f>IFERROR(IF(OR(HLOOKUP($A793,'Z-scores'!$C$2:$RO$15,12,FALSE)&gt;3,HLOOKUP($A793,'Z-scores'!$C$2:$RO$15,12,FALSE)&lt;-3),"",'Total-corrected counts'!N793),"")</f>
        <v/>
      </c>
      <c r="O793" s="14" t="str">
        <f>IFERROR(IF(OR(HLOOKUP($A793,'Z-scores'!$C$2:$RO$15,13,FALSE)&gt;3,HLOOKUP($A793,'Z-scores'!$C$2:$RO$15,13,FALSE)&lt;-3),"",'Total-corrected counts'!O793),"")</f>
        <v/>
      </c>
      <c r="P793" s="14" t="str">
        <f>IFERROR(IF(OR(HLOOKUP($A793,'Z-scores'!$C$2:$RO$15,14,FALSE)&gt;3,HLOOKUP($A793,'Z-scores'!$C$2:$RO$15,14,FALSE)&lt;-3),"",'Total-corrected counts'!P793),"")</f>
        <v/>
      </c>
      <c r="Q793">
        <f t="shared" si="48"/>
        <v>1</v>
      </c>
      <c r="R793">
        <f>SUMIFS(Tabel132[Cluster],Tabel132[ID],'Total-corrected counts Z&lt;3'!A793)</f>
        <v>0</v>
      </c>
      <c r="S793" t="str">
        <f t="shared" si="49"/>
        <v/>
      </c>
      <c r="T793" t="str">
        <f t="shared" si="50"/>
        <v/>
      </c>
      <c r="U793" t="str">
        <f t="shared" si="51"/>
        <v/>
      </c>
    </row>
    <row r="794" spans="1:21" x14ac:dyDescent="0.25">
      <c r="A794">
        <v>802</v>
      </c>
      <c r="B794" t="s">
        <v>334</v>
      </c>
      <c r="C794">
        <v>115100</v>
      </c>
      <c r="D794">
        <v>1083</v>
      </c>
      <c r="E794" s="14">
        <f>IFERROR(IF(OR(HLOOKUP($A794,'Z-scores'!$C$2:$RO$15,3,FALSE)&gt;3,HLOOKUP($A794,'Z-scores'!$C$2:$RO$15,3,FALSE)&lt;-3),"",'Total-corrected counts'!E794),"")</f>
        <v>12.306026118058831</v>
      </c>
      <c r="F794" s="14">
        <f>IFERROR(IF(OR(HLOOKUP($A794,'Z-scores'!$C$2:$RO$15,4,FALSE)&gt;3,HLOOKUP($A794,'Z-scores'!$C$2:$RO$15,4,FALSE)&lt;-3),"",'Total-corrected counts'!F794),"")</f>
        <v>2.5251503580551597</v>
      </c>
      <c r="G794" s="14">
        <f>IFERROR(IF(OR(HLOOKUP($A794,'Z-scores'!$C$2:$RO$15,5,FALSE)&gt;3,HLOOKUP($A794,'Z-scores'!$C$2:$RO$15,5,FALSE)&lt;-3),"",'Total-corrected counts'!G794),"")</f>
        <v>0.41071795283886464</v>
      </c>
      <c r="H794" s="14">
        <f>IFERROR(IF(OR(HLOOKUP($A794,'Z-scores'!$C$2:$RO$15,6,FALSE)&gt;3,HLOOKUP($A794,'Z-scores'!$C$2:$RO$15,6,FALSE)&lt;-3),"",'Total-corrected counts'!H794),"")</f>
        <v>18.731349717732677</v>
      </c>
      <c r="I794" s="14">
        <f>IFERROR(IF(OR(HLOOKUP($A794,'Z-scores'!$C$2:$RO$15,7,FALSE)&gt;3,HLOOKUP($A794,'Z-scores'!$C$2:$RO$15,7,FALSE)&lt;-3),"",'Total-corrected counts'!I794),"")</f>
        <v>6.065365407445853</v>
      </c>
      <c r="J794" s="14">
        <f>IFERROR(IF(OR(HLOOKUP($A794,'Z-scores'!$C$2:$RO$15,8,FALSE)&gt;3,HLOOKUP($A794,'Z-scores'!$C$2:$RO$15,8,FALSE)&lt;-3),"",'Total-corrected counts'!J794),"")</f>
        <v>2.2593567785048272</v>
      </c>
      <c r="K794" s="14">
        <f>IFERROR(IF(OR(HLOOKUP($A794,'Z-scores'!$C$2:$RO$15,9,FALSE)&gt;3,HLOOKUP($A794,'Z-scores'!$C$2:$RO$15,9,FALSE)&lt;-3),"",'Total-corrected counts'!K794),"")</f>
        <v>3.3337053145760613</v>
      </c>
      <c r="L794" s="14">
        <f>IFERROR(IF(OR(HLOOKUP($A794,'Z-scores'!$C$2:$RO$15,10,FALSE)&gt;3,HLOOKUP($A794,'Z-scores'!$C$2:$RO$15,10,FALSE)&lt;-3),"",'Total-corrected counts'!L794),"")</f>
        <v>1.471344062723599</v>
      </c>
      <c r="M794" s="14">
        <f>IFERROR(IF(OR(HLOOKUP($A794,'Z-scores'!$C$2:$RO$15,11,FALSE)&gt;3,HLOOKUP($A794,'Z-scores'!$C$2:$RO$15,11,FALSE)&lt;-3),"",'Total-corrected counts'!M794),"")</f>
        <v>2.7395075837338672</v>
      </c>
      <c r="N794" s="14">
        <f>IFERROR(IF(OR(HLOOKUP($A794,'Z-scores'!$C$2:$RO$15,12,FALSE)&gt;3,HLOOKUP($A794,'Z-scores'!$C$2:$RO$15,12,FALSE)&lt;-3),"",'Total-corrected counts'!N794),"")</f>
        <v>3.2784365955484978</v>
      </c>
      <c r="O794" s="14">
        <f>IFERROR(IF(OR(HLOOKUP($A794,'Z-scores'!$C$2:$RO$15,13,FALSE)&gt;3,HLOOKUP($A794,'Z-scores'!$C$2:$RO$15,13,FALSE)&lt;-3),"",'Total-corrected counts'!O794),"")</f>
        <v>9.0604262902431589</v>
      </c>
      <c r="P794" s="14">
        <f>IFERROR(IF(OR(HLOOKUP($A794,'Z-scores'!$C$2:$RO$15,14,FALSE)&gt;3,HLOOKUP($A794,'Z-scores'!$C$2:$RO$15,14,FALSE)&lt;-3),"",'Total-corrected counts'!P794),"")</f>
        <v>3.1170308367313826</v>
      </c>
      <c r="Q794">
        <f t="shared" si="48"/>
        <v>1</v>
      </c>
      <c r="R794">
        <f>SUMIFS(Tabel132[Cluster],Tabel132[ID],'Total-corrected counts Z&lt;3'!A794)</f>
        <v>0</v>
      </c>
      <c r="S794">
        <f t="shared" si="49"/>
        <v>0.43835236356470153</v>
      </c>
      <c r="T794">
        <f t="shared" si="50"/>
        <v>6.5188102353160389</v>
      </c>
      <c r="U794">
        <f t="shared" si="51"/>
        <v>3.9333490737961014</v>
      </c>
    </row>
    <row r="795" spans="1:21" x14ac:dyDescent="0.25">
      <c r="A795">
        <v>803</v>
      </c>
      <c r="B795" t="s">
        <v>335</v>
      </c>
      <c r="C795">
        <v>51600</v>
      </c>
      <c r="D795">
        <v>623</v>
      </c>
      <c r="E795" s="14">
        <f>IFERROR(IF(OR(HLOOKUP($A795,'Z-scores'!$C$2:$RO$15,3,FALSE)&gt;3,HLOOKUP($A795,'Z-scores'!$C$2:$RO$15,3,FALSE)&lt;-3),"",'Total-corrected counts'!E795),"")</f>
        <v>42.461019296871548</v>
      </c>
      <c r="F795" s="14">
        <f>IFERROR(IF(OR(HLOOKUP($A795,'Z-scores'!$C$2:$RO$15,4,FALSE)&gt;3,HLOOKUP($A795,'Z-scores'!$C$2:$RO$15,4,FALSE)&lt;-3),"",'Total-corrected counts'!F795),"")</f>
        <v>36.496095782719877</v>
      </c>
      <c r="G795" s="14">
        <f>IFERROR(IF(OR(HLOOKUP($A795,'Z-scores'!$C$2:$RO$15,5,FALSE)&gt;3,HLOOKUP($A795,'Z-scores'!$C$2:$RO$15,5,FALSE)&lt;-3),"",'Total-corrected counts'!G795),"")</f>
        <v>13.125117188546326</v>
      </c>
      <c r="H795" s="14">
        <f>IFERROR(IF(OR(HLOOKUP($A795,'Z-scores'!$C$2:$RO$15,6,FALSE)&gt;3,HLOOKUP($A795,'Z-scores'!$C$2:$RO$15,6,FALSE)&lt;-3),"",'Total-corrected counts'!H795),"")</f>
        <v>62.214022647002949</v>
      </c>
      <c r="I795" s="14">
        <f>IFERROR(IF(OR(HLOOKUP($A795,'Z-scores'!$C$2:$RO$15,7,FALSE)&gt;3,HLOOKUP($A795,'Z-scores'!$C$2:$RO$15,7,FALSE)&lt;-3),"",'Total-corrected counts'!I795),"")</f>
        <v>32.065072001558256</v>
      </c>
      <c r="J795" s="14">
        <f>IFERROR(IF(OR(HLOOKUP($A795,'Z-scores'!$C$2:$RO$15,8,FALSE)&gt;3,HLOOKUP($A795,'Z-scores'!$C$2:$RO$15,8,FALSE)&lt;-3),"",'Total-corrected counts'!J795),"")</f>
        <v>52.008655074428425</v>
      </c>
      <c r="K795" s="14">
        <f>IFERROR(IF(OR(HLOOKUP($A795,'Z-scores'!$C$2:$RO$15,9,FALSE)&gt;3,HLOOKUP($A795,'Z-scores'!$C$2:$RO$15,9,FALSE)&lt;-3),"",'Total-corrected counts'!K795),"")</f>
        <v>37.207541519463327</v>
      </c>
      <c r="L795" s="14">
        <f>IFERROR(IF(OR(HLOOKUP($A795,'Z-scores'!$C$2:$RO$15,10,FALSE)&gt;3,HLOOKUP($A795,'Z-scores'!$C$2:$RO$15,10,FALSE)&lt;-3),"",'Total-corrected counts'!L795),"")</f>
        <v>39.18209394431063</v>
      </c>
      <c r="M795" s="14">
        <f>IFERROR(IF(OR(HLOOKUP($A795,'Z-scores'!$C$2:$RO$15,11,FALSE)&gt;3,HLOOKUP($A795,'Z-scores'!$C$2:$RO$15,11,FALSE)&lt;-3),"",'Total-corrected counts'!M795),"")</f>
        <v>23.060929510834342</v>
      </c>
      <c r="N795" s="14">
        <f>IFERROR(IF(OR(HLOOKUP($A795,'Z-scores'!$C$2:$RO$15,12,FALSE)&gt;3,HLOOKUP($A795,'Z-scores'!$C$2:$RO$15,12,FALSE)&lt;-3),"",'Total-corrected counts'!N795),"")</f>
        <v>23.8711164613375</v>
      </c>
      <c r="O795" s="14">
        <f>IFERROR(IF(OR(HLOOKUP($A795,'Z-scores'!$C$2:$RO$15,13,FALSE)&gt;3,HLOOKUP($A795,'Z-scores'!$C$2:$RO$15,13,FALSE)&lt;-3),"",'Total-corrected counts'!O795),"")</f>
        <v>67.840645297441796</v>
      </c>
      <c r="P795" s="14">
        <f>IFERROR(IF(OR(HLOOKUP($A795,'Z-scores'!$C$2:$RO$15,14,FALSE)&gt;3,HLOOKUP($A795,'Z-scores'!$C$2:$RO$15,14,FALSE)&lt;-3),"",'Total-corrected counts'!P795),"")</f>
        <v>31.917666638109072</v>
      </c>
      <c r="Q795">
        <f t="shared" si="48"/>
        <v>1</v>
      </c>
      <c r="R795">
        <f>SUMIFS(Tabel132[Cluster],Tabel132[ID],'Total-corrected counts Z&lt;3'!A795)</f>
        <v>72</v>
      </c>
      <c r="S795">
        <f t="shared" si="49"/>
        <v>0.82717861883712407</v>
      </c>
      <c r="T795">
        <f t="shared" si="50"/>
        <v>39.368217644370098</v>
      </c>
      <c r="U795">
        <f t="shared" si="51"/>
        <v>37.174490370406666</v>
      </c>
    </row>
    <row r="796" spans="1:21" x14ac:dyDescent="0.25">
      <c r="A796">
        <v>804</v>
      </c>
      <c r="B796" t="s">
        <v>336</v>
      </c>
      <c r="C796">
        <v>78300</v>
      </c>
      <c r="D796">
        <v>797</v>
      </c>
      <c r="E796" s="14">
        <f>IFERROR(IF(OR(HLOOKUP($A796,'Z-scores'!$C$2:$RO$15,3,FALSE)&gt;3,HLOOKUP($A796,'Z-scores'!$C$2:$RO$15,3,FALSE)&lt;-3),"",'Total-corrected counts'!E796),"")</f>
        <v>6.1355824271341488</v>
      </c>
      <c r="F796" s="14">
        <f>IFERROR(IF(OR(HLOOKUP($A796,'Z-scores'!$C$2:$RO$15,4,FALSE)&gt;3,HLOOKUP($A796,'Z-scores'!$C$2:$RO$15,4,FALSE)&lt;-3),"",'Total-corrected counts'!F796),"")</f>
        <v>0.51619095717149677</v>
      </c>
      <c r="G796" s="14">
        <f>IFERROR(IF(OR(HLOOKUP($A796,'Z-scores'!$C$2:$RO$15,5,FALSE)&gt;3,HLOOKUP($A796,'Z-scores'!$C$2:$RO$15,5,FALSE)&lt;-3),"",'Total-corrected counts'!G796),"")</f>
        <v>0</v>
      </c>
      <c r="H796" s="14">
        <f>IFERROR(IF(OR(HLOOKUP($A796,'Z-scores'!$C$2:$RO$15,6,FALSE)&gt;3,HLOOKUP($A796,'Z-scores'!$C$2:$RO$15,6,FALSE)&lt;-3),"",'Total-corrected counts'!H796),"")</f>
        <v>4.2956211368975543</v>
      </c>
      <c r="I796" s="14">
        <f>IFERROR(IF(OR(HLOOKUP($A796,'Z-scores'!$C$2:$RO$15,7,FALSE)&gt;3,HLOOKUP($A796,'Z-scores'!$C$2:$RO$15,7,FALSE)&lt;-3),"",'Total-corrected counts'!I796),"")</f>
        <v>1.1341740192784926</v>
      </c>
      <c r="J796" s="14">
        <f>IFERROR(IF(OR(HLOOKUP($A796,'Z-scores'!$C$2:$RO$15,8,FALSE)&gt;3,HLOOKUP($A796,'Z-scores'!$C$2:$RO$15,8,FALSE)&lt;-3),"",'Total-corrected counts'!J796),"")</f>
        <v>1.6510684150612198</v>
      </c>
      <c r="K796" s="14">
        <f>IFERROR(IF(OR(HLOOKUP($A796,'Z-scores'!$C$2:$RO$15,9,FALSE)&gt;3,HLOOKUP($A796,'Z-scores'!$C$2:$RO$15,9,FALSE)&lt;-3),"",'Total-corrected counts'!K796),"")</f>
        <v>4.6050336125076106</v>
      </c>
      <c r="L796" s="14">
        <f>IFERROR(IF(OR(HLOOKUP($A796,'Z-scores'!$C$2:$RO$15,10,FALSE)&gt;3,HLOOKUP($A796,'Z-scores'!$C$2:$RO$15,10,FALSE)&lt;-3),"",'Total-corrected counts'!L796),"")</f>
        <v>0.64497273982404335</v>
      </c>
      <c r="M796" s="14">
        <f>IFERROR(IF(OR(HLOOKUP($A796,'Z-scores'!$C$2:$RO$15,11,FALSE)&gt;3,HLOOKUP($A796,'Z-scores'!$C$2:$RO$15,11,FALSE)&lt;-3),"",'Total-corrected counts'!M796),"")</f>
        <v>0.18399677801197617</v>
      </c>
      <c r="N796" s="14">
        <f>IFERROR(IF(OR(HLOOKUP($A796,'Z-scores'!$C$2:$RO$15,12,FALSE)&gt;3,HLOOKUP($A796,'Z-scores'!$C$2:$RO$15,12,FALSE)&lt;-3),"",'Total-corrected counts'!N796),"")</f>
        <v>1.7672822272878619</v>
      </c>
      <c r="O796" s="14">
        <f>IFERROR(IF(OR(HLOOKUP($A796,'Z-scores'!$C$2:$RO$15,13,FALSE)&gt;3,HLOOKUP($A796,'Z-scores'!$C$2:$RO$15,13,FALSE)&lt;-3),"",'Total-corrected counts'!O796),"")</f>
        <v>4.3707646493305505</v>
      </c>
      <c r="P796" s="14">
        <f>IFERROR(IF(OR(HLOOKUP($A796,'Z-scores'!$C$2:$RO$15,14,FALSE)&gt;3,HLOOKUP($A796,'Z-scores'!$C$2:$RO$15,14,FALSE)&lt;-3),"",'Total-corrected counts'!P796),"")</f>
        <v>1.8228250507201069</v>
      </c>
      <c r="Q796">
        <f t="shared" si="48"/>
        <v>1</v>
      </c>
      <c r="R796">
        <f>SUMIFS(Tabel132[Cluster],Tabel132[ID],'Total-corrected counts Z&lt;3'!A796)</f>
        <v>85</v>
      </c>
      <c r="S796">
        <f t="shared" si="49"/>
        <v>0.49938245263955627</v>
      </c>
      <c r="T796">
        <f t="shared" si="50"/>
        <v>2.6196672240072174</v>
      </c>
      <c r="U796">
        <f t="shared" si="51"/>
        <v>1.7579682890349075</v>
      </c>
    </row>
    <row r="797" spans="1:21" x14ac:dyDescent="0.25">
      <c r="A797">
        <v>805</v>
      </c>
      <c r="B797" t="s">
        <v>337</v>
      </c>
      <c r="C797">
        <v>17700</v>
      </c>
      <c r="D797">
        <v>533</v>
      </c>
      <c r="E797" s="14">
        <f>IFERROR(IF(OR(HLOOKUP($A797,'Z-scores'!$C$2:$RO$15,3,FALSE)&gt;3,HLOOKUP($A797,'Z-scores'!$C$2:$RO$15,3,FALSE)&lt;-3),"",'Total-corrected counts'!E797),"")</f>
        <v>2.2659821463847707</v>
      </c>
      <c r="F797" s="14">
        <f>IFERROR(IF(OR(HLOOKUP($A797,'Z-scores'!$C$2:$RO$15,4,FALSE)&gt;3,HLOOKUP($A797,'Z-scores'!$C$2:$RO$15,4,FALSE)&lt;-3),"",'Total-corrected counts'!F797),"")</f>
        <v>6.0966337374038941</v>
      </c>
      <c r="G797" s="14">
        <f>IFERROR(IF(OR(HLOOKUP($A797,'Z-scores'!$C$2:$RO$15,5,FALSE)&gt;3,HLOOKUP($A797,'Z-scores'!$C$2:$RO$15,5,FALSE)&lt;-3),"",'Total-corrected counts'!G797),"")</f>
        <v>5.7500513397441049</v>
      </c>
      <c r="H797" s="14">
        <f>IFERROR(IF(OR(HLOOKUP($A797,'Z-scores'!$C$2:$RO$15,6,FALSE)&gt;3,HLOOKUP($A797,'Z-scores'!$C$2:$RO$15,6,FALSE)&lt;-3),"",'Total-corrected counts'!H797),"")</f>
        <v>2.5483791469338954</v>
      </c>
      <c r="I797" s="14">
        <f>IFERROR(IF(OR(HLOOKUP($A797,'Z-scores'!$C$2:$RO$15,7,FALSE)&gt;3,HLOOKUP($A797,'Z-scores'!$C$2:$RO$15,7,FALSE)&lt;-3),"",'Total-corrected counts'!I797),"")</f>
        <v>1.4670294379797895</v>
      </c>
      <c r="J797" s="14">
        <f>IFERROR(IF(OR(HLOOKUP($A797,'Z-scores'!$C$2:$RO$15,8,FALSE)&gt;3,HLOOKUP($A797,'Z-scores'!$C$2:$RO$15,8,FALSE)&lt;-3),"",'Total-corrected counts'!J797),"")</f>
        <v>3.3890351677572408</v>
      </c>
      <c r="K797" s="14">
        <f>IFERROR(IF(OR(HLOOKUP($A797,'Z-scores'!$C$2:$RO$15,9,FALSE)&gt;3,HLOOKUP($A797,'Z-scores'!$C$2:$RO$15,9,FALSE)&lt;-3),"",'Total-corrected counts'!K797),"")</f>
        <v>5.6503479908068845E-2</v>
      </c>
      <c r="L797" s="14">
        <f>IFERROR(IF(OR(HLOOKUP($A797,'Z-scores'!$C$2:$RO$15,10,FALSE)&gt;3,HLOOKUP($A797,'Z-scores'!$C$2:$RO$15,10,FALSE)&lt;-3),"",'Total-corrected counts'!L797),"")</f>
        <v>6.2884842132844225</v>
      </c>
      <c r="M797" s="14">
        <f>IFERROR(IF(OR(HLOOKUP($A797,'Z-scores'!$C$2:$RO$15,11,FALSE)&gt;3,HLOOKUP($A797,'Z-scores'!$C$2:$RO$15,11,FALSE)&lt;-3),"",'Total-corrected counts'!M797),"")</f>
        <v>8.1776345783100517</v>
      </c>
      <c r="N797" s="14">
        <f>IFERROR(IF(OR(HLOOKUP($A797,'Z-scores'!$C$2:$RO$15,12,FALSE)&gt;3,HLOOKUP($A797,'Z-scores'!$C$2:$RO$15,12,FALSE)&lt;-3),"",'Total-corrected counts'!N797),"")</f>
        <v>1.5538423447651732</v>
      </c>
      <c r="O797" s="14">
        <f>IFERROR(IF(OR(HLOOKUP($A797,'Z-scores'!$C$2:$RO$15,13,FALSE)&gt;3,HLOOKUP($A797,'Z-scores'!$C$2:$RO$15,13,FALSE)&lt;-3),"",'Total-corrected counts'!O797),"")</f>
        <v>4.7365582573217342</v>
      </c>
      <c r="P797" s="14">
        <f>IFERROR(IF(OR(HLOOKUP($A797,'Z-scores'!$C$2:$RO$15,14,FALSE)&gt;3,HLOOKUP($A797,'Z-scores'!$C$2:$RO$15,14,FALSE)&lt;-3),"",'Total-corrected counts'!P797),"")</f>
        <v>0.49216276369442891</v>
      </c>
      <c r="Q797">
        <f t="shared" si="48"/>
        <v>1</v>
      </c>
      <c r="R797">
        <f>SUMIFS(Tabel132[Cluster],Tabel132[ID],'Total-corrected counts Z&lt;3'!A797)</f>
        <v>22</v>
      </c>
      <c r="S797">
        <f t="shared" si="49"/>
        <v>0.46902897272713007</v>
      </c>
      <c r="T797">
        <f t="shared" si="50"/>
        <v>3.0819449223016808</v>
      </c>
      <c r="U797">
        <f t="shared" si="51"/>
        <v>4.2497364314751618</v>
      </c>
    </row>
    <row r="798" spans="1:21" x14ac:dyDescent="0.25">
      <c r="A798">
        <v>806</v>
      </c>
      <c r="B798" t="s">
        <v>338</v>
      </c>
      <c r="C798">
        <v>7900</v>
      </c>
      <c r="D798">
        <v>378</v>
      </c>
      <c r="E798" s="14">
        <f>IFERROR(IF(OR(HLOOKUP($A798,'Z-scores'!$C$2:$RO$15,3,FALSE)&gt;3,HLOOKUP($A798,'Z-scores'!$C$2:$RO$15,3,FALSE)&lt;-3),"",'Total-corrected counts'!E798),"")</f>
        <v>14.095570992639626</v>
      </c>
      <c r="F798" s="14">
        <f>IFERROR(IF(OR(HLOOKUP($A798,'Z-scores'!$C$2:$RO$15,4,FALSE)&gt;3,HLOOKUP($A798,'Z-scores'!$C$2:$RO$15,4,FALSE)&lt;-3),"",'Total-corrected counts'!F798),"")</f>
        <v>131.08460090765902</v>
      </c>
      <c r="G798" s="14">
        <f>IFERROR(IF(OR(HLOOKUP($A798,'Z-scores'!$C$2:$RO$15,5,FALSE)&gt;3,HLOOKUP($A798,'Z-scores'!$C$2:$RO$15,5,FALSE)&lt;-3),"",'Total-corrected counts'!G798),"")</f>
        <v>119.32249395083885</v>
      </c>
      <c r="H798" s="14">
        <f>IFERROR(IF(OR(HLOOKUP($A798,'Z-scores'!$C$2:$RO$15,6,FALSE)&gt;3,HLOOKUP($A798,'Z-scores'!$C$2:$RO$15,6,FALSE)&lt;-3),"",'Total-corrected counts'!H798),"")</f>
        <v>60.939833073536001</v>
      </c>
      <c r="I798" s="14">
        <f>IFERROR(IF(OR(HLOOKUP($A798,'Z-scores'!$C$2:$RO$15,7,FALSE)&gt;3,HLOOKUP($A798,'Z-scores'!$C$2:$RO$15,7,FALSE)&lt;-3),"",'Total-corrected counts'!I798),"")</f>
        <v>60.209846849523458</v>
      </c>
      <c r="J798" s="14">
        <f>IFERROR(IF(OR(HLOOKUP($A798,'Z-scores'!$C$2:$RO$15,8,FALSE)&gt;3,HLOOKUP($A798,'Z-scores'!$C$2:$RO$15,8,FALSE)&lt;-3),"",'Total-corrected counts'!J798),"")</f>
        <v>87.159032647705445</v>
      </c>
      <c r="K798" s="14">
        <f>IFERROR(IF(OR(HLOOKUP($A798,'Z-scores'!$C$2:$RO$15,9,FALSE)&gt;3,HLOOKUP($A798,'Z-scores'!$C$2:$RO$15,9,FALSE)&lt;-3),"",'Total-corrected counts'!K798),"")</f>
        <v>23.547825251687687</v>
      </c>
      <c r="L798" s="14">
        <f>IFERROR(IF(OR(HLOOKUP($A798,'Z-scores'!$C$2:$RO$15,10,FALSE)&gt;3,HLOOKUP($A798,'Z-scores'!$C$2:$RO$15,10,FALSE)&lt;-3),"",'Total-corrected counts'!L798),"")</f>
        <v>90.316338973485571</v>
      </c>
      <c r="M798" s="14">
        <f>IFERROR(IF(OR(HLOOKUP($A798,'Z-scores'!$C$2:$RO$15,11,FALSE)&gt;3,HLOOKUP($A798,'Z-scores'!$C$2:$RO$15,11,FALSE)&lt;-3),"",'Total-corrected counts'!M798),"")</f>
        <v>115.18198303549707</v>
      </c>
      <c r="N798" s="14">
        <f>IFERROR(IF(OR(HLOOKUP($A798,'Z-scores'!$C$2:$RO$15,12,FALSE)&gt;3,HLOOKUP($A798,'Z-scores'!$C$2:$RO$15,12,FALSE)&lt;-3),"",'Total-corrected counts'!N798),"")</f>
        <v>60.104670918389125</v>
      </c>
      <c r="O798" s="14">
        <f>IFERROR(IF(OR(HLOOKUP($A798,'Z-scores'!$C$2:$RO$15,13,FALSE)&gt;3,HLOOKUP($A798,'Z-scores'!$C$2:$RO$15,13,FALSE)&lt;-3),"",'Total-corrected counts'!O798),"")</f>
        <v>57.063802846624618</v>
      </c>
      <c r="P798" s="14">
        <f>IFERROR(IF(OR(HLOOKUP($A798,'Z-scores'!$C$2:$RO$15,14,FALSE)&gt;3,HLOOKUP($A798,'Z-scores'!$C$2:$RO$15,14,FALSE)&lt;-3),"",'Total-corrected counts'!P798),"")</f>
        <v>31.562215753218656</v>
      </c>
      <c r="Q798">
        <f t="shared" si="48"/>
        <v>1</v>
      </c>
      <c r="R798">
        <f>SUMIFS(Tabel132[Cluster],Tabel132[ID],'Total-corrected counts Z&lt;3'!A798)</f>
        <v>11</v>
      </c>
      <c r="S798">
        <f t="shared" si="49"/>
        <v>0.99792511677554085</v>
      </c>
      <c r="T798">
        <f t="shared" si="50"/>
        <v>70.908457667655725</v>
      </c>
      <c r="U798">
        <f t="shared" si="51"/>
        <v>70.845802305443016</v>
      </c>
    </row>
    <row r="799" spans="1:21" x14ac:dyDescent="0.25">
      <c r="A799">
        <v>807</v>
      </c>
      <c r="B799" t="s">
        <v>968</v>
      </c>
      <c r="C799">
        <v>40700</v>
      </c>
      <c r="D799">
        <v>799</v>
      </c>
      <c r="E799" s="14" t="str">
        <f>IFERROR(IF(OR(HLOOKUP($A799,'Z-scores'!$C$2:$RO$15,3,FALSE)&gt;3,HLOOKUP($A799,'Z-scores'!$C$2:$RO$15,3,FALSE)&lt;-3),"",'Total-corrected counts'!E799),"")</f>
        <v/>
      </c>
      <c r="F799" s="14" t="str">
        <f>IFERROR(IF(OR(HLOOKUP($A799,'Z-scores'!$C$2:$RO$15,4,FALSE)&gt;3,HLOOKUP($A799,'Z-scores'!$C$2:$RO$15,4,FALSE)&lt;-3),"",'Total-corrected counts'!F799),"")</f>
        <v/>
      </c>
      <c r="G799" s="14" t="str">
        <f>IFERROR(IF(OR(HLOOKUP($A799,'Z-scores'!$C$2:$RO$15,5,FALSE)&gt;3,HLOOKUP($A799,'Z-scores'!$C$2:$RO$15,5,FALSE)&lt;-3),"",'Total-corrected counts'!G799),"")</f>
        <v/>
      </c>
      <c r="H799" s="14" t="str">
        <f>IFERROR(IF(OR(HLOOKUP($A799,'Z-scores'!$C$2:$RO$15,6,FALSE)&gt;3,HLOOKUP($A799,'Z-scores'!$C$2:$RO$15,6,FALSE)&lt;-3),"",'Total-corrected counts'!H799),"")</f>
        <v/>
      </c>
      <c r="I799" s="14" t="str">
        <f>IFERROR(IF(OR(HLOOKUP($A799,'Z-scores'!$C$2:$RO$15,7,FALSE)&gt;3,HLOOKUP($A799,'Z-scores'!$C$2:$RO$15,7,FALSE)&lt;-3),"",'Total-corrected counts'!I799),"")</f>
        <v/>
      </c>
      <c r="J799" s="14" t="str">
        <f>IFERROR(IF(OR(HLOOKUP($A799,'Z-scores'!$C$2:$RO$15,8,FALSE)&gt;3,HLOOKUP($A799,'Z-scores'!$C$2:$RO$15,8,FALSE)&lt;-3),"",'Total-corrected counts'!J799),"")</f>
        <v/>
      </c>
      <c r="K799" s="14" t="str">
        <f>IFERROR(IF(OR(HLOOKUP($A799,'Z-scores'!$C$2:$RO$15,9,FALSE)&gt;3,HLOOKUP($A799,'Z-scores'!$C$2:$RO$15,9,FALSE)&lt;-3),"",'Total-corrected counts'!K799),"")</f>
        <v/>
      </c>
      <c r="L799" s="14" t="str">
        <f>IFERROR(IF(OR(HLOOKUP($A799,'Z-scores'!$C$2:$RO$15,10,FALSE)&gt;3,HLOOKUP($A799,'Z-scores'!$C$2:$RO$15,10,FALSE)&lt;-3),"",'Total-corrected counts'!L799),"")</f>
        <v/>
      </c>
      <c r="M799" s="14" t="str">
        <f>IFERROR(IF(OR(HLOOKUP($A799,'Z-scores'!$C$2:$RO$15,11,FALSE)&gt;3,HLOOKUP($A799,'Z-scores'!$C$2:$RO$15,11,FALSE)&lt;-3),"",'Total-corrected counts'!M799),"")</f>
        <v/>
      </c>
      <c r="N799" s="14" t="str">
        <f>IFERROR(IF(OR(HLOOKUP($A799,'Z-scores'!$C$2:$RO$15,12,FALSE)&gt;3,HLOOKUP($A799,'Z-scores'!$C$2:$RO$15,12,FALSE)&lt;-3),"",'Total-corrected counts'!N799),"")</f>
        <v/>
      </c>
      <c r="O799" s="14" t="str">
        <f>IFERROR(IF(OR(HLOOKUP($A799,'Z-scores'!$C$2:$RO$15,13,FALSE)&gt;3,HLOOKUP($A799,'Z-scores'!$C$2:$RO$15,13,FALSE)&lt;-3),"",'Total-corrected counts'!O799),"")</f>
        <v/>
      </c>
      <c r="P799" s="14" t="str">
        <f>IFERROR(IF(OR(HLOOKUP($A799,'Z-scores'!$C$2:$RO$15,14,FALSE)&gt;3,HLOOKUP($A799,'Z-scores'!$C$2:$RO$15,14,FALSE)&lt;-3),"",'Total-corrected counts'!P799),"")</f>
        <v/>
      </c>
      <c r="Q799">
        <f t="shared" si="48"/>
        <v>1</v>
      </c>
      <c r="R799">
        <f>SUMIFS(Tabel132[Cluster],Tabel132[ID],'Total-corrected counts Z&lt;3'!A799)</f>
        <v>52</v>
      </c>
      <c r="S799" t="str">
        <f t="shared" si="49"/>
        <v/>
      </c>
      <c r="T799" t="str">
        <f t="shared" si="50"/>
        <v/>
      </c>
      <c r="U799" t="str">
        <f t="shared" si="51"/>
        <v/>
      </c>
    </row>
    <row r="800" spans="1:21" x14ac:dyDescent="0.25">
      <c r="A800">
        <v>808</v>
      </c>
      <c r="B800" t="s">
        <v>969</v>
      </c>
      <c r="C800">
        <v>101400</v>
      </c>
      <c r="D800">
        <v>967</v>
      </c>
      <c r="E800" s="14" t="str">
        <f>IFERROR(IF(OR(HLOOKUP($A800,'Z-scores'!$C$2:$RO$15,3,FALSE)&gt;3,HLOOKUP($A800,'Z-scores'!$C$2:$RO$15,3,FALSE)&lt;-3),"",'Total-corrected counts'!E800),"")</f>
        <v/>
      </c>
      <c r="F800" s="14" t="str">
        <f>IFERROR(IF(OR(HLOOKUP($A800,'Z-scores'!$C$2:$RO$15,4,FALSE)&gt;3,HLOOKUP($A800,'Z-scores'!$C$2:$RO$15,4,FALSE)&lt;-3),"",'Total-corrected counts'!F800),"")</f>
        <v/>
      </c>
      <c r="G800" s="14" t="str">
        <f>IFERROR(IF(OR(HLOOKUP($A800,'Z-scores'!$C$2:$RO$15,5,FALSE)&gt;3,HLOOKUP($A800,'Z-scores'!$C$2:$RO$15,5,FALSE)&lt;-3),"",'Total-corrected counts'!G800),"")</f>
        <v/>
      </c>
      <c r="H800" s="14" t="str">
        <f>IFERROR(IF(OR(HLOOKUP($A800,'Z-scores'!$C$2:$RO$15,6,FALSE)&gt;3,HLOOKUP($A800,'Z-scores'!$C$2:$RO$15,6,FALSE)&lt;-3),"",'Total-corrected counts'!H800),"")</f>
        <v/>
      </c>
      <c r="I800" s="14" t="str">
        <f>IFERROR(IF(OR(HLOOKUP($A800,'Z-scores'!$C$2:$RO$15,7,FALSE)&gt;3,HLOOKUP($A800,'Z-scores'!$C$2:$RO$15,7,FALSE)&lt;-3),"",'Total-corrected counts'!I800),"")</f>
        <v/>
      </c>
      <c r="J800" s="14" t="str">
        <f>IFERROR(IF(OR(HLOOKUP($A800,'Z-scores'!$C$2:$RO$15,8,FALSE)&gt;3,HLOOKUP($A800,'Z-scores'!$C$2:$RO$15,8,FALSE)&lt;-3),"",'Total-corrected counts'!J800),"")</f>
        <v/>
      </c>
      <c r="K800" s="14" t="str">
        <f>IFERROR(IF(OR(HLOOKUP($A800,'Z-scores'!$C$2:$RO$15,9,FALSE)&gt;3,HLOOKUP($A800,'Z-scores'!$C$2:$RO$15,9,FALSE)&lt;-3),"",'Total-corrected counts'!K800),"")</f>
        <v/>
      </c>
      <c r="L800" s="14" t="str">
        <f>IFERROR(IF(OR(HLOOKUP($A800,'Z-scores'!$C$2:$RO$15,10,FALSE)&gt;3,HLOOKUP($A800,'Z-scores'!$C$2:$RO$15,10,FALSE)&lt;-3),"",'Total-corrected counts'!L800),"")</f>
        <v/>
      </c>
      <c r="M800" s="14" t="str">
        <f>IFERROR(IF(OR(HLOOKUP($A800,'Z-scores'!$C$2:$RO$15,11,FALSE)&gt;3,HLOOKUP($A800,'Z-scores'!$C$2:$RO$15,11,FALSE)&lt;-3),"",'Total-corrected counts'!M800),"")</f>
        <v/>
      </c>
      <c r="N800" s="14" t="str">
        <f>IFERROR(IF(OR(HLOOKUP($A800,'Z-scores'!$C$2:$RO$15,12,FALSE)&gt;3,HLOOKUP($A800,'Z-scores'!$C$2:$RO$15,12,FALSE)&lt;-3),"",'Total-corrected counts'!N800),"")</f>
        <v/>
      </c>
      <c r="O800" s="14" t="str">
        <f>IFERROR(IF(OR(HLOOKUP($A800,'Z-scores'!$C$2:$RO$15,13,FALSE)&gt;3,HLOOKUP($A800,'Z-scores'!$C$2:$RO$15,13,FALSE)&lt;-3),"",'Total-corrected counts'!O800),"")</f>
        <v/>
      </c>
      <c r="P800" s="14" t="str">
        <f>IFERROR(IF(OR(HLOOKUP($A800,'Z-scores'!$C$2:$RO$15,14,FALSE)&gt;3,HLOOKUP($A800,'Z-scores'!$C$2:$RO$15,14,FALSE)&lt;-3),"",'Total-corrected counts'!P800),"")</f>
        <v/>
      </c>
      <c r="Q800">
        <f t="shared" si="48"/>
        <v>1</v>
      </c>
      <c r="R800">
        <f>SUMIFS(Tabel132[Cluster],Tabel132[ID],'Total-corrected counts Z&lt;3'!A800)</f>
        <v>0</v>
      </c>
      <c r="S800" t="str">
        <f t="shared" si="49"/>
        <v/>
      </c>
      <c r="T800" t="str">
        <f t="shared" si="50"/>
        <v/>
      </c>
      <c r="U800" t="str">
        <f t="shared" si="51"/>
        <v/>
      </c>
    </row>
    <row r="801" spans="1:21" x14ac:dyDescent="0.25">
      <c r="A801">
        <v>809</v>
      </c>
      <c r="B801" t="s">
        <v>970</v>
      </c>
      <c r="C801">
        <v>52800</v>
      </c>
      <c r="D801">
        <v>803</v>
      </c>
      <c r="E801" s="14" t="str">
        <f>IFERROR(IF(OR(HLOOKUP($A801,'Z-scores'!$C$2:$RO$15,3,FALSE)&gt;3,HLOOKUP($A801,'Z-scores'!$C$2:$RO$15,3,FALSE)&lt;-3),"",'Total-corrected counts'!E801),"")</f>
        <v/>
      </c>
      <c r="F801" s="14" t="str">
        <f>IFERROR(IF(OR(HLOOKUP($A801,'Z-scores'!$C$2:$RO$15,4,FALSE)&gt;3,HLOOKUP($A801,'Z-scores'!$C$2:$RO$15,4,FALSE)&lt;-3),"",'Total-corrected counts'!F801),"")</f>
        <v/>
      </c>
      <c r="G801" s="14" t="str">
        <f>IFERROR(IF(OR(HLOOKUP($A801,'Z-scores'!$C$2:$RO$15,5,FALSE)&gt;3,HLOOKUP($A801,'Z-scores'!$C$2:$RO$15,5,FALSE)&lt;-3),"",'Total-corrected counts'!G801),"")</f>
        <v/>
      </c>
      <c r="H801" s="14" t="str">
        <f>IFERROR(IF(OR(HLOOKUP($A801,'Z-scores'!$C$2:$RO$15,6,FALSE)&gt;3,HLOOKUP($A801,'Z-scores'!$C$2:$RO$15,6,FALSE)&lt;-3),"",'Total-corrected counts'!H801),"")</f>
        <v/>
      </c>
      <c r="I801" s="14" t="str">
        <f>IFERROR(IF(OR(HLOOKUP($A801,'Z-scores'!$C$2:$RO$15,7,FALSE)&gt;3,HLOOKUP($A801,'Z-scores'!$C$2:$RO$15,7,FALSE)&lt;-3),"",'Total-corrected counts'!I801),"")</f>
        <v/>
      </c>
      <c r="J801" s="14" t="str">
        <f>IFERROR(IF(OR(HLOOKUP($A801,'Z-scores'!$C$2:$RO$15,8,FALSE)&gt;3,HLOOKUP($A801,'Z-scores'!$C$2:$RO$15,8,FALSE)&lt;-3),"",'Total-corrected counts'!J801),"")</f>
        <v/>
      </c>
      <c r="K801" s="14" t="str">
        <f>IFERROR(IF(OR(HLOOKUP($A801,'Z-scores'!$C$2:$RO$15,9,FALSE)&gt;3,HLOOKUP($A801,'Z-scores'!$C$2:$RO$15,9,FALSE)&lt;-3),"",'Total-corrected counts'!K801),"")</f>
        <v/>
      </c>
      <c r="L801" s="14" t="str">
        <f>IFERROR(IF(OR(HLOOKUP($A801,'Z-scores'!$C$2:$RO$15,10,FALSE)&gt;3,HLOOKUP($A801,'Z-scores'!$C$2:$RO$15,10,FALSE)&lt;-3),"",'Total-corrected counts'!L801),"")</f>
        <v/>
      </c>
      <c r="M801" s="14" t="str">
        <f>IFERROR(IF(OR(HLOOKUP($A801,'Z-scores'!$C$2:$RO$15,11,FALSE)&gt;3,HLOOKUP($A801,'Z-scores'!$C$2:$RO$15,11,FALSE)&lt;-3),"",'Total-corrected counts'!M801),"")</f>
        <v/>
      </c>
      <c r="N801" s="14" t="str">
        <f>IFERROR(IF(OR(HLOOKUP($A801,'Z-scores'!$C$2:$RO$15,12,FALSE)&gt;3,HLOOKUP($A801,'Z-scores'!$C$2:$RO$15,12,FALSE)&lt;-3),"",'Total-corrected counts'!N801),"")</f>
        <v/>
      </c>
      <c r="O801" s="14" t="str">
        <f>IFERROR(IF(OR(HLOOKUP($A801,'Z-scores'!$C$2:$RO$15,13,FALSE)&gt;3,HLOOKUP($A801,'Z-scores'!$C$2:$RO$15,13,FALSE)&lt;-3),"",'Total-corrected counts'!O801),"")</f>
        <v/>
      </c>
      <c r="P801" s="14" t="str">
        <f>IFERROR(IF(OR(HLOOKUP($A801,'Z-scores'!$C$2:$RO$15,14,FALSE)&gt;3,HLOOKUP($A801,'Z-scores'!$C$2:$RO$15,14,FALSE)&lt;-3),"",'Total-corrected counts'!P801),"")</f>
        <v/>
      </c>
      <c r="Q801">
        <f t="shared" si="48"/>
        <v>1</v>
      </c>
      <c r="R801">
        <f>SUMIFS(Tabel132[Cluster],Tabel132[ID],'Total-corrected counts Z&lt;3'!A801)</f>
        <v>75</v>
      </c>
      <c r="S801" t="str">
        <f t="shared" si="49"/>
        <v/>
      </c>
      <c r="T801" t="str">
        <f t="shared" si="50"/>
        <v/>
      </c>
      <c r="U801" t="str">
        <f t="shared" si="51"/>
        <v/>
      </c>
    </row>
    <row r="802" spans="1:21" x14ac:dyDescent="0.25">
      <c r="A802">
        <v>810</v>
      </c>
      <c r="B802" t="s">
        <v>339</v>
      </c>
      <c r="C802">
        <v>19900</v>
      </c>
      <c r="D802">
        <v>48</v>
      </c>
      <c r="E802" s="14">
        <f>IFERROR(IF(OR(HLOOKUP($A802,'Z-scores'!$C$2:$RO$15,3,FALSE)&gt;3,HLOOKUP($A802,'Z-scores'!$C$2:$RO$15,3,FALSE)&lt;-3),"",'Total-corrected counts'!E802),"")</f>
        <v>5.0897445134180996</v>
      </c>
      <c r="F802" s="14">
        <f>IFERROR(IF(OR(HLOOKUP($A802,'Z-scores'!$C$2:$RO$15,4,FALSE)&gt;3,HLOOKUP($A802,'Z-scores'!$C$2:$RO$15,4,FALSE)&lt;-3),"",'Total-corrected counts'!F802),"")</f>
        <v>1.4648662298110044</v>
      </c>
      <c r="G802" s="14">
        <f>IFERROR(IF(OR(HLOOKUP($A802,'Z-scores'!$C$2:$RO$15,5,FALSE)&gt;3,HLOOKUP($A802,'Z-scores'!$C$2:$RO$15,5,FALSE)&lt;-3),"",'Total-corrected counts'!G802),"")</f>
        <v>7.1607782212341187</v>
      </c>
      <c r="H802" s="14">
        <f>IFERROR(IF(OR(HLOOKUP($A802,'Z-scores'!$C$2:$RO$15,6,FALSE)&gt;3,HLOOKUP($A802,'Z-scores'!$C$2:$RO$15,6,FALSE)&lt;-3),"",'Total-corrected counts'!H802),"")</f>
        <v>8.0266313250732271</v>
      </c>
      <c r="I802" s="14">
        <f>IFERROR(IF(OR(HLOOKUP($A802,'Z-scores'!$C$2:$RO$15,7,FALSE)&gt;3,HLOOKUP($A802,'Z-scores'!$C$2:$RO$15,7,FALSE)&lt;-3),"",'Total-corrected counts'!I802),"")</f>
        <v>4.9311913881673597</v>
      </c>
      <c r="J802" s="14">
        <f>IFERROR(IF(OR(HLOOKUP($A802,'Z-scores'!$C$2:$RO$15,8,FALSE)&gt;3,HLOOKUP($A802,'Z-scores'!$C$2:$RO$15,8,FALSE)&lt;-3),"",'Total-corrected counts'!J802),"")</f>
        <v>1.7162421682873208</v>
      </c>
      <c r="K802" s="14">
        <f>IFERROR(IF(OR(HLOOKUP($A802,'Z-scores'!$C$2:$RO$15,9,FALSE)&gt;3,HLOOKUP($A802,'Z-scores'!$C$2:$RO$15,9,FALSE)&lt;-3),"",'Total-corrected counts'!K802),"")</f>
        <v>7.2324454282328121</v>
      </c>
      <c r="L802" s="14">
        <f>IFERROR(IF(OR(HLOOKUP($A802,'Z-scores'!$C$2:$RO$15,10,FALSE)&gt;3,HLOOKUP($A802,'Z-scores'!$C$2:$RO$15,10,FALSE)&lt;-3),"",'Total-corrected counts'!L802),"")</f>
        <v>4.7365185580828184</v>
      </c>
      <c r="M802" s="14">
        <f>IFERROR(IF(OR(HLOOKUP($A802,'Z-scores'!$C$2:$RO$15,11,FALSE)&gt;3,HLOOKUP($A802,'Z-scores'!$C$2:$RO$15,11,FALSE)&lt;-3),"",'Total-corrected counts'!M802),"")</f>
        <v>7.1349861695755195</v>
      </c>
      <c r="N802" s="14">
        <f>IFERROR(IF(OR(HLOOKUP($A802,'Z-scores'!$C$2:$RO$15,12,FALSE)&gt;3,HLOOKUP($A802,'Z-scores'!$C$2:$RO$15,12,FALSE)&lt;-3),"",'Total-corrected counts'!N802),"")</f>
        <v>7.8887380580385731</v>
      </c>
      <c r="O802" s="14">
        <f>IFERROR(IF(OR(HLOOKUP($A802,'Z-scores'!$C$2:$RO$15,13,FALSE)&gt;3,HLOOKUP($A802,'Z-scores'!$C$2:$RO$15,13,FALSE)&lt;-3),"",'Total-corrected counts'!O802),"")</f>
        <v>1.2849672896100546</v>
      </c>
      <c r="P802" s="14">
        <f>IFERROR(IF(OR(HLOOKUP($A802,'Z-scores'!$C$2:$RO$15,14,FALSE)&gt;3,HLOOKUP($A802,'Z-scores'!$C$2:$RO$15,14,FALSE)&lt;-3),"",'Total-corrected counts'!P802),"")</f>
        <v>26.540332738484757</v>
      </c>
      <c r="Q802">
        <f t="shared" si="48"/>
        <v>1</v>
      </c>
      <c r="R802">
        <f>SUMIFS(Tabel132[Cluster],Tabel132[ID],'Total-corrected counts Z&lt;3'!A802)</f>
        <v>24</v>
      </c>
      <c r="S802">
        <f t="shared" si="49"/>
        <v>0.27602193297445748</v>
      </c>
      <c r="T802">
        <f t="shared" si="50"/>
        <v>5.0888427534605629</v>
      </c>
      <c r="U802">
        <f t="shared" si="51"/>
        <v>9.5171085627583434</v>
      </c>
    </row>
    <row r="803" spans="1:21" x14ac:dyDescent="0.25">
      <c r="A803">
        <v>811</v>
      </c>
      <c r="B803" t="s">
        <v>971</v>
      </c>
      <c r="C803">
        <v>79200</v>
      </c>
      <c r="D803">
        <v>4</v>
      </c>
      <c r="E803" s="14" t="str">
        <f>IFERROR(IF(OR(HLOOKUP($A803,'Z-scores'!$C$2:$RO$15,3,FALSE)&gt;3,HLOOKUP($A803,'Z-scores'!$C$2:$RO$15,3,FALSE)&lt;-3),"",'Total-corrected counts'!E803),"")</f>
        <v/>
      </c>
      <c r="F803" s="14" t="str">
        <f>IFERROR(IF(OR(HLOOKUP($A803,'Z-scores'!$C$2:$RO$15,4,FALSE)&gt;3,HLOOKUP($A803,'Z-scores'!$C$2:$RO$15,4,FALSE)&lt;-3),"",'Total-corrected counts'!F803),"")</f>
        <v/>
      </c>
      <c r="G803" s="14" t="str">
        <f>IFERROR(IF(OR(HLOOKUP($A803,'Z-scores'!$C$2:$RO$15,5,FALSE)&gt;3,HLOOKUP($A803,'Z-scores'!$C$2:$RO$15,5,FALSE)&lt;-3),"",'Total-corrected counts'!G803),"")</f>
        <v/>
      </c>
      <c r="H803" s="14" t="str">
        <f>IFERROR(IF(OR(HLOOKUP($A803,'Z-scores'!$C$2:$RO$15,6,FALSE)&gt;3,HLOOKUP($A803,'Z-scores'!$C$2:$RO$15,6,FALSE)&lt;-3),"",'Total-corrected counts'!H803),"")</f>
        <v/>
      </c>
      <c r="I803" s="14" t="str">
        <f>IFERROR(IF(OR(HLOOKUP($A803,'Z-scores'!$C$2:$RO$15,7,FALSE)&gt;3,HLOOKUP($A803,'Z-scores'!$C$2:$RO$15,7,FALSE)&lt;-3),"",'Total-corrected counts'!I803),"")</f>
        <v/>
      </c>
      <c r="J803" s="14" t="str">
        <f>IFERROR(IF(OR(HLOOKUP($A803,'Z-scores'!$C$2:$RO$15,8,FALSE)&gt;3,HLOOKUP($A803,'Z-scores'!$C$2:$RO$15,8,FALSE)&lt;-3),"",'Total-corrected counts'!J803),"")</f>
        <v/>
      </c>
      <c r="K803" s="14" t="str">
        <f>IFERROR(IF(OR(HLOOKUP($A803,'Z-scores'!$C$2:$RO$15,9,FALSE)&gt;3,HLOOKUP($A803,'Z-scores'!$C$2:$RO$15,9,FALSE)&lt;-3),"",'Total-corrected counts'!K803),"")</f>
        <v/>
      </c>
      <c r="L803" s="14" t="str">
        <f>IFERROR(IF(OR(HLOOKUP($A803,'Z-scores'!$C$2:$RO$15,10,FALSE)&gt;3,HLOOKUP($A803,'Z-scores'!$C$2:$RO$15,10,FALSE)&lt;-3),"",'Total-corrected counts'!L803),"")</f>
        <v/>
      </c>
      <c r="M803" s="14" t="str">
        <f>IFERROR(IF(OR(HLOOKUP($A803,'Z-scores'!$C$2:$RO$15,11,FALSE)&gt;3,HLOOKUP($A803,'Z-scores'!$C$2:$RO$15,11,FALSE)&lt;-3),"",'Total-corrected counts'!M803),"")</f>
        <v/>
      </c>
      <c r="N803" s="14" t="str">
        <f>IFERROR(IF(OR(HLOOKUP($A803,'Z-scores'!$C$2:$RO$15,12,FALSE)&gt;3,HLOOKUP($A803,'Z-scores'!$C$2:$RO$15,12,FALSE)&lt;-3),"",'Total-corrected counts'!N803),"")</f>
        <v/>
      </c>
      <c r="O803" s="14" t="str">
        <f>IFERROR(IF(OR(HLOOKUP($A803,'Z-scores'!$C$2:$RO$15,13,FALSE)&gt;3,HLOOKUP($A803,'Z-scores'!$C$2:$RO$15,13,FALSE)&lt;-3),"",'Total-corrected counts'!O803),"")</f>
        <v/>
      </c>
      <c r="P803" s="14" t="str">
        <f>IFERROR(IF(OR(HLOOKUP($A803,'Z-scores'!$C$2:$RO$15,14,FALSE)&gt;3,HLOOKUP($A803,'Z-scores'!$C$2:$RO$15,14,FALSE)&lt;-3),"",'Total-corrected counts'!P803),"")</f>
        <v/>
      </c>
      <c r="Q803">
        <f t="shared" si="48"/>
        <v>1</v>
      </c>
      <c r="R803">
        <f>SUMIFS(Tabel132[Cluster],Tabel132[ID],'Total-corrected counts Z&lt;3'!A803)</f>
        <v>86</v>
      </c>
      <c r="S803" t="str">
        <f t="shared" si="49"/>
        <v/>
      </c>
      <c r="T803" t="str">
        <f t="shared" si="50"/>
        <v/>
      </c>
      <c r="U803" t="str">
        <f t="shared" si="51"/>
        <v/>
      </c>
    </row>
    <row r="804" spans="1:21" x14ac:dyDescent="0.25">
      <c r="A804">
        <v>812</v>
      </c>
      <c r="B804" t="s">
        <v>972</v>
      </c>
      <c r="C804">
        <v>104600</v>
      </c>
      <c r="D804">
        <v>326</v>
      </c>
      <c r="E804" s="14" t="str">
        <f>IFERROR(IF(OR(HLOOKUP($A804,'Z-scores'!$C$2:$RO$15,3,FALSE)&gt;3,HLOOKUP($A804,'Z-scores'!$C$2:$RO$15,3,FALSE)&lt;-3),"",'Total-corrected counts'!E804),"")</f>
        <v/>
      </c>
      <c r="F804" s="14" t="str">
        <f>IFERROR(IF(OR(HLOOKUP($A804,'Z-scores'!$C$2:$RO$15,4,FALSE)&gt;3,HLOOKUP($A804,'Z-scores'!$C$2:$RO$15,4,FALSE)&lt;-3),"",'Total-corrected counts'!F804),"")</f>
        <v/>
      </c>
      <c r="G804" s="14" t="str">
        <f>IFERROR(IF(OR(HLOOKUP($A804,'Z-scores'!$C$2:$RO$15,5,FALSE)&gt;3,HLOOKUP($A804,'Z-scores'!$C$2:$RO$15,5,FALSE)&lt;-3),"",'Total-corrected counts'!G804),"")</f>
        <v/>
      </c>
      <c r="H804" s="14" t="str">
        <f>IFERROR(IF(OR(HLOOKUP($A804,'Z-scores'!$C$2:$RO$15,6,FALSE)&gt;3,HLOOKUP($A804,'Z-scores'!$C$2:$RO$15,6,FALSE)&lt;-3),"",'Total-corrected counts'!H804),"")</f>
        <v/>
      </c>
      <c r="I804" s="14" t="str">
        <f>IFERROR(IF(OR(HLOOKUP($A804,'Z-scores'!$C$2:$RO$15,7,FALSE)&gt;3,HLOOKUP($A804,'Z-scores'!$C$2:$RO$15,7,FALSE)&lt;-3),"",'Total-corrected counts'!I804),"")</f>
        <v/>
      </c>
      <c r="J804" s="14" t="str">
        <f>IFERROR(IF(OR(HLOOKUP($A804,'Z-scores'!$C$2:$RO$15,8,FALSE)&gt;3,HLOOKUP($A804,'Z-scores'!$C$2:$RO$15,8,FALSE)&lt;-3),"",'Total-corrected counts'!J804),"")</f>
        <v/>
      </c>
      <c r="K804" s="14" t="str">
        <f>IFERROR(IF(OR(HLOOKUP($A804,'Z-scores'!$C$2:$RO$15,9,FALSE)&gt;3,HLOOKUP($A804,'Z-scores'!$C$2:$RO$15,9,FALSE)&lt;-3),"",'Total-corrected counts'!K804),"")</f>
        <v/>
      </c>
      <c r="L804" s="14" t="str">
        <f>IFERROR(IF(OR(HLOOKUP($A804,'Z-scores'!$C$2:$RO$15,10,FALSE)&gt;3,HLOOKUP($A804,'Z-scores'!$C$2:$RO$15,10,FALSE)&lt;-3),"",'Total-corrected counts'!L804),"")</f>
        <v/>
      </c>
      <c r="M804" s="14" t="str">
        <f>IFERROR(IF(OR(HLOOKUP($A804,'Z-scores'!$C$2:$RO$15,11,FALSE)&gt;3,HLOOKUP($A804,'Z-scores'!$C$2:$RO$15,11,FALSE)&lt;-3),"",'Total-corrected counts'!M804),"")</f>
        <v/>
      </c>
      <c r="N804" s="14" t="str">
        <f>IFERROR(IF(OR(HLOOKUP($A804,'Z-scores'!$C$2:$RO$15,12,FALSE)&gt;3,HLOOKUP($A804,'Z-scores'!$C$2:$RO$15,12,FALSE)&lt;-3),"",'Total-corrected counts'!N804),"")</f>
        <v/>
      </c>
      <c r="O804" s="14" t="str">
        <f>IFERROR(IF(OR(HLOOKUP($A804,'Z-scores'!$C$2:$RO$15,13,FALSE)&gt;3,HLOOKUP($A804,'Z-scores'!$C$2:$RO$15,13,FALSE)&lt;-3),"",'Total-corrected counts'!O804),"")</f>
        <v/>
      </c>
      <c r="P804" s="14" t="str">
        <f>IFERROR(IF(OR(HLOOKUP($A804,'Z-scores'!$C$2:$RO$15,14,FALSE)&gt;3,HLOOKUP($A804,'Z-scores'!$C$2:$RO$15,14,FALSE)&lt;-3),"",'Total-corrected counts'!P804),"")</f>
        <v/>
      </c>
      <c r="Q804">
        <f t="shared" si="48"/>
        <v>1</v>
      </c>
      <c r="R804">
        <f>SUMIFS(Tabel132[Cluster],Tabel132[ID],'Total-corrected counts Z&lt;3'!A804)</f>
        <v>0</v>
      </c>
      <c r="S804" t="str">
        <f t="shared" si="49"/>
        <v/>
      </c>
      <c r="T804" t="str">
        <f t="shared" si="50"/>
        <v/>
      </c>
      <c r="U804" t="str">
        <f t="shared" si="51"/>
        <v/>
      </c>
    </row>
    <row r="805" spans="1:21" x14ac:dyDescent="0.25">
      <c r="A805">
        <v>813</v>
      </c>
      <c r="B805" t="s">
        <v>973</v>
      </c>
      <c r="C805">
        <v>101800</v>
      </c>
      <c r="D805">
        <v>967</v>
      </c>
      <c r="E805" s="14" t="str">
        <f>IFERROR(IF(OR(HLOOKUP($A805,'Z-scores'!$C$2:$RO$15,3,FALSE)&gt;3,HLOOKUP($A805,'Z-scores'!$C$2:$RO$15,3,FALSE)&lt;-3),"",'Total-corrected counts'!E805),"")</f>
        <v/>
      </c>
      <c r="F805" s="14" t="str">
        <f>IFERROR(IF(OR(HLOOKUP($A805,'Z-scores'!$C$2:$RO$15,4,FALSE)&gt;3,HLOOKUP($A805,'Z-scores'!$C$2:$RO$15,4,FALSE)&lt;-3),"",'Total-corrected counts'!F805),"")</f>
        <v/>
      </c>
      <c r="G805" s="14" t="str">
        <f>IFERROR(IF(OR(HLOOKUP($A805,'Z-scores'!$C$2:$RO$15,5,FALSE)&gt;3,HLOOKUP($A805,'Z-scores'!$C$2:$RO$15,5,FALSE)&lt;-3),"",'Total-corrected counts'!G805),"")</f>
        <v/>
      </c>
      <c r="H805" s="14" t="str">
        <f>IFERROR(IF(OR(HLOOKUP($A805,'Z-scores'!$C$2:$RO$15,6,FALSE)&gt;3,HLOOKUP($A805,'Z-scores'!$C$2:$RO$15,6,FALSE)&lt;-3),"",'Total-corrected counts'!H805),"")</f>
        <v/>
      </c>
      <c r="I805" s="14" t="str">
        <f>IFERROR(IF(OR(HLOOKUP($A805,'Z-scores'!$C$2:$RO$15,7,FALSE)&gt;3,HLOOKUP($A805,'Z-scores'!$C$2:$RO$15,7,FALSE)&lt;-3),"",'Total-corrected counts'!I805),"")</f>
        <v/>
      </c>
      <c r="J805" s="14" t="str">
        <f>IFERROR(IF(OR(HLOOKUP($A805,'Z-scores'!$C$2:$RO$15,8,FALSE)&gt;3,HLOOKUP($A805,'Z-scores'!$C$2:$RO$15,8,FALSE)&lt;-3),"",'Total-corrected counts'!J805),"")</f>
        <v/>
      </c>
      <c r="K805" s="14" t="str">
        <f>IFERROR(IF(OR(HLOOKUP($A805,'Z-scores'!$C$2:$RO$15,9,FALSE)&gt;3,HLOOKUP($A805,'Z-scores'!$C$2:$RO$15,9,FALSE)&lt;-3),"",'Total-corrected counts'!K805),"")</f>
        <v/>
      </c>
      <c r="L805" s="14" t="str">
        <f>IFERROR(IF(OR(HLOOKUP($A805,'Z-scores'!$C$2:$RO$15,10,FALSE)&gt;3,HLOOKUP($A805,'Z-scores'!$C$2:$RO$15,10,FALSE)&lt;-3),"",'Total-corrected counts'!L805),"")</f>
        <v/>
      </c>
      <c r="M805" s="14" t="str">
        <f>IFERROR(IF(OR(HLOOKUP($A805,'Z-scores'!$C$2:$RO$15,11,FALSE)&gt;3,HLOOKUP($A805,'Z-scores'!$C$2:$RO$15,11,FALSE)&lt;-3),"",'Total-corrected counts'!M805),"")</f>
        <v/>
      </c>
      <c r="N805" s="14" t="str">
        <f>IFERROR(IF(OR(HLOOKUP($A805,'Z-scores'!$C$2:$RO$15,12,FALSE)&gt;3,HLOOKUP($A805,'Z-scores'!$C$2:$RO$15,12,FALSE)&lt;-3),"",'Total-corrected counts'!N805),"")</f>
        <v/>
      </c>
      <c r="O805" s="14" t="str">
        <f>IFERROR(IF(OR(HLOOKUP($A805,'Z-scores'!$C$2:$RO$15,13,FALSE)&gt;3,HLOOKUP($A805,'Z-scores'!$C$2:$RO$15,13,FALSE)&lt;-3),"",'Total-corrected counts'!O805),"")</f>
        <v/>
      </c>
      <c r="P805" s="14" t="str">
        <f>IFERROR(IF(OR(HLOOKUP($A805,'Z-scores'!$C$2:$RO$15,14,FALSE)&gt;3,HLOOKUP($A805,'Z-scores'!$C$2:$RO$15,14,FALSE)&lt;-3),"",'Total-corrected counts'!P805),"")</f>
        <v/>
      </c>
      <c r="Q805">
        <f t="shared" si="48"/>
        <v>1</v>
      </c>
      <c r="R805">
        <f>SUMIFS(Tabel132[Cluster],Tabel132[ID],'Total-corrected counts Z&lt;3'!A805)</f>
        <v>0</v>
      </c>
      <c r="S805" t="str">
        <f t="shared" si="49"/>
        <v/>
      </c>
      <c r="T805" t="str">
        <f t="shared" si="50"/>
        <v/>
      </c>
      <c r="U805" t="str">
        <f t="shared" si="51"/>
        <v/>
      </c>
    </row>
    <row r="806" spans="1:21" x14ac:dyDescent="0.25">
      <c r="A806">
        <v>814</v>
      </c>
      <c r="B806" t="s">
        <v>340</v>
      </c>
      <c r="C806">
        <v>33000</v>
      </c>
      <c r="D806">
        <v>698</v>
      </c>
      <c r="E806" s="14">
        <f>IFERROR(IF(OR(HLOOKUP($A806,'Z-scores'!$C$2:$RO$15,3,FALSE)&gt;3,HLOOKUP($A806,'Z-scores'!$C$2:$RO$15,3,FALSE)&lt;-3),"",'Total-corrected counts'!E806),"")</f>
        <v>0.1859267402161863</v>
      </c>
      <c r="F806" s="14" t="str">
        <f>IFERROR(IF(OR(HLOOKUP($A806,'Z-scores'!$C$2:$RO$15,4,FALSE)&gt;3,HLOOKUP($A806,'Z-scores'!$C$2:$RO$15,4,FALSE)&lt;-3),"",'Total-corrected counts'!F806),"")</f>
        <v/>
      </c>
      <c r="G806" s="14">
        <f>IFERROR(IF(OR(HLOOKUP($A806,'Z-scores'!$C$2:$RO$15,5,FALSE)&gt;3,HLOOKUP($A806,'Z-scores'!$C$2:$RO$15,5,FALSE)&lt;-3),"",'Total-corrected counts'!G806),"")</f>
        <v>0.3571460459468388</v>
      </c>
      <c r="H806" s="14">
        <f>IFERROR(IF(OR(HLOOKUP($A806,'Z-scores'!$C$2:$RO$15,6,FALSE)&gt;3,HLOOKUP($A806,'Z-scores'!$C$2:$RO$15,6,FALSE)&lt;-3),"",'Total-corrected counts'!H806),"")</f>
        <v>0.22126645287749394</v>
      </c>
      <c r="I806" s="14">
        <f>IFERROR(IF(OR(HLOOKUP($A806,'Z-scores'!$C$2:$RO$15,7,FALSE)&gt;3,HLOOKUP($A806,'Z-scores'!$C$2:$RO$15,7,FALSE)&lt;-3),"",'Total-corrected counts'!I806),"")</f>
        <v>0.24655956940836801</v>
      </c>
      <c r="J806" s="14">
        <f>IFERROR(IF(OR(HLOOKUP($A806,'Z-scores'!$C$2:$RO$15,8,FALSE)&gt;3,HLOOKUP($A806,'Z-scores'!$C$2:$RO$15,8,FALSE)&lt;-3),"",'Total-corrected counts'!J806),"")</f>
        <v>1.2383013112959149</v>
      </c>
      <c r="K806" s="14">
        <f>IFERROR(IF(OR(HLOOKUP($A806,'Z-scores'!$C$2:$RO$15,9,FALSE)&gt;3,HLOOKUP($A806,'Z-scores'!$C$2:$RO$15,9,FALSE)&lt;-3),"",'Total-corrected counts'!K806),"")</f>
        <v>1.4125869977017211E-2</v>
      </c>
      <c r="L806" s="14">
        <f>IFERROR(IF(OR(HLOOKUP($A806,'Z-scores'!$C$2:$RO$15,10,FALSE)&gt;3,HLOOKUP($A806,'Z-scores'!$C$2:$RO$15,10,FALSE)&lt;-3),"",'Total-corrected counts'!L806),"")</f>
        <v>0.44341875862902985</v>
      </c>
      <c r="M806" s="14">
        <f>IFERROR(IF(OR(HLOOKUP($A806,'Z-scores'!$C$2:$RO$15,11,FALSE)&gt;3,HLOOKUP($A806,'Z-scores'!$C$2:$RO$15,11,FALSE)&lt;-3),"",'Total-corrected counts'!M806),"")</f>
        <v>0.28621721024085178</v>
      </c>
      <c r="N806" s="14">
        <f>IFERROR(IF(OR(HLOOKUP($A806,'Z-scores'!$C$2:$RO$15,12,FALSE)&gt;3,HLOOKUP($A806,'Z-scores'!$C$2:$RO$15,12,FALSE)&lt;-3),"",'Total-corrected counts'!N806),"")</f>
        <v>0.95621067370164525</v>
      </c>
      <c r="O806" s="14">
        <f>IFERROR(IF(OR(HLOOKUP($A806,'Z-scores'!$C$2:$RO$15,13,FALSE)&gt;3,HLOOKUP($A806,'Z-scores'!$C$2:$RO$15,13,FALSE)&lt;-3),"",'Total-corrected counts'!O806),"")</f>
        <v>0.15006917250920346</v>
      </c>
      <c r="P806" s="14">
        <f>IFERROR(IF(OR(HLOOKUP($A806,'Z-scores'!$C$2:$RO$15,14,FALSE)&gt;3,HLOOKUP($A806,'Z-scores'!$C$2:$RO$15,14,FALSE)&lt;-3),"",'Total-corrected counts'!P806),"")</f>
        <v>8.2027127282404813E-2</v>
      </c>
      <c r="Q806">
        <f t="shared" si="48"/>
        <v>1</v>
      </c>
      <c r="R806">
        <f>SUMIFS(Tabel132[Cluster],Tabel132[ID],'Total-corrected counts Z&lt;3'!A806)</f>
        <v>42</v>
      </c>
      <c r="S806">
        <f t="shared" si="49"/>
        <v>0.97958690376897961</v>
      </c>
      <c r="T806">
        <f t="shared" si="50"/>
        <v>0.37722099828696981</v>
      </c>
      <c r="U806">
        <f t="shared" si="51"/>
        <v>0.383588588472627</v>
      </c>
    </row>
    <row r="807" spans="1:21" x14ac:dyDescent="0.25">
      <c r="A807">
        <v>815</v>
      </c>
      <c r="B807" t="s">
        <v>974</v>
      </c>
      <c r="C807">
        <v>40800</v>
      </c>
      <c r="D807">
        <v>799</v>
      </c>
      <c r="E807" s="14" t="str">
        <f>IFERROR(IF(OR(HLOOKUP($A807,'Z-scores'!$C$2:$RO$15,3,FALSE)&gt;3,HLOOKUP($A807,'Z-scores'!$C$2:$RO$15,3,FALSE)&lt;-3),"",'Total-corrected counts'!E807),"")</f>
        <v/>
      </c>
      <c r="F807" s="14" t="str">
        <f>IFERROR(IF(OR(HLOOKUP($A807,'Z-scores'!$C$2:$RO$15,4,FALSE)&gt;3,HLOOKUP($A807,'Z-scores'!$C$2:$RO$15,4,FALSE)&lt;-3),"",'Total-corrected counts'!F807),"")</f>
        <v/>
      </c>
      <c r="G807" s="14" t="str">
        <f>IFERROR(IF(OR(HLOOKUP($A807,'Z-scores'!$C$2:$RO$15,5,FALSE)&gt;3,HLOOKUP($A807,'Z-scores'!$C$2:$RO$15,5,FALSE)&lt;-3),"",'Total-corrected counts'!G807),"")</f>
        <v/>
      </c>
      <c r="H807" s="14" t="str">
        <f>IFERROR(IF(OR(HLOOKUP($A807,'Z-scores'!$C$2:$RO$15,6,FALSE)&gt;3,HLOOKUP($A807,'Z-scores'!$C$2:$RO$15,6,FALSE)&lt;-3),"",'Total-corrected counts'!H807),"")</f>
        <v/>
      </c>
      <c r="I807" s="14" t="str">
        <f>IFERROR(IF(OR(HLOOKUP($A807,'Z-scores'!$C$2:$RO$15,7,FALSE)&gt;3,HLOOKUP($A807,'Z-scores'!$C$2:$RO$15,7,FALSE)&lt;-3),"",'Total-corrected counts'!I807),"")</f>
        <v/>
      </c>
      <c r="J807" s="14" t="str">
        <f>IFERROR(IF(OR(HLOOKUP($A807,'Z-scores'!$C$2:$RO$15,8,FALSE)&gt;3,HLOOKUP($A807,'Z-scores'!$C$2:$RO$15,8,FALSE)&lt;-3),"",'Total-corrected counts'!J807),"")</f>
        <v/>
      </c>
      <c r="K807" s="14" t="str">
        <f>IFERROR(IF(OR(HLOOKUP($A807,'Z-scores'!$C$2:$RO$15,9,FALSE)&gt;3,HLOOKUP($A807,'Z-scores'!$C$2:$RO$15,9,FALSE)&lt;-3),"",'Total-corrected counts'!K807),"")</f>
        <v/>
      </c>
      <c r="L807" s="14" t="str">
        <f>IFERROR(IF(OR(HLOOKUP($A807,'Z-scores'!$C$2:$RO$15,10,FALSE)&gt;3,HLOOKUP($A807,'Z-scores'!$C$2:$RO$15,10,FALSE)&lt;-3),"",'Total-corrected counts'!L807),"")</f>
        <v/>
      </c>
      <c r="M807" s="14" t="str">
        <f>IFERROR(IF(OR(HLOOKUP($A807,'Z-scores'!$C$2:$RO$15,11,FALSE)&gt;3,HLOOKUP($A807,'Z-scores'!$C$2:$RO$15,11,FALSE)&lt;-3),"",'Total-corrected counts'!M807),"")</f>
        <v/>
      </c>
      <c r="N807" s="14" t="str">
        <f>IFERROR(IF(OR(HLOOKUP($A807,'Z-scores'!$C$2:$RO$15,12,FALSE)&gt;3,HLOOKUP($A807,'Z-scores'!$C$2:$RO$15,12,FALSE)&lt;-3),"",'Total-corrected counts'!N807),"")</f>
        <v/>
      </c>
      <c r="O807" s="14" t="str">
        <f>IFERROR(IF(OR(HLOOKUP($A807,'Z-scores'!$C$2:$RO$15,13,FALSE)&gt;3,HLOOKUP($A807,'Z-scores'!$C$2:$RO$15,13,FALSE)&lt;-3),"",'Total-corrected counts'!O807),"")</f>
        <v/>
      </c>
      <c r="P807" s="14" t="str">
        <f>IFERROR(IF(OR(HLOOKUP($A807,'Z-scores'!$C$2:$RO$15,14,FALSE)&gt;3,HLOOKUP($A807,'Z-scores'!$C$2:$RO$15,14,FALSE)&lt;-3),"",'Total-corrected counts'!P807),"")</f>
        <v/>
      </c>
      <c r="Q807">
        <f t="shared" si="48"/>
        <v>1</v>
      </c>
      <c r="R807">
        <f>SUMIFS(Tabel132[Cluster],Tabel132[ID],'Total-corrected counts Z&lt;3'!A807)</f>
        <v>52</v>
      </c>
      <c r="S807" t="str">
        <f t="shared" si="49"/>
        <v/>
      </c>
      <c r="T807" t="str">
        <f t="shared" si="50"/>
        <v/>
      </c>
      <c r="U807" t="str">
        <f t="shared" si="51"/>
        <v/>
      </c>
    </row>
    <row r="808" spans="1:21" x14ac:dyDescent="0.25">
      <c r="A808">
        <v>816</v>
      </c>
      <c r="B808" t="s">
        <v>341</v>
      </c>
      <c r="C808">
        <v>11600</v>
      </c>
      <c r="D808">
        <v>1002</v>
      </c>
      <c r="E808" s="14">
        <f>IFERROR(IF(OR(HLOOKUP($A808,'Z-scores'!$C$2:$RO$15,3,FALSE)&gt;3,HLOOKUP($A808,'Z-scores'!$C$2:$RO$15,3,FALSE)&lt;-3),"",'Total-corrected counts'!E808),"")</f>
        <v>3.3234404813643303</v>
      </c>
      <c r="F808" s="14">
        <f>IFERROR(IF(OR(HLOOKUP($A808,'Z-scores'!$C$2:$RO$15,4,FALSE)&gt;3,HLOOKUP($A808,'Z-scores'!$C$2:$RO$15,4,FALSE)&lt;-3),"",'Total-corrected counts'!F808),"")</f>
        <v>4.8828874327033471</v>
      </c>
      <c r="G808" s="14">
        <f>IFERROR(IF(OR(HLOOKUP($A808,'Z-scores'!$C$2:$RO$15,5,FALSE)&gt;3,HLOOKUP($A808,'Z-scores'!$C$2:$RO$15,5,FALSE)&lt;-3),"",'Total-corrected counts'!G808),"")</f>
        <v>9.4465129152938871</v>
      </c>
      <c r="H808" s="14">
        <f>IFERROR(IF(OR(HLOOKUP($A808,'Z-scores'!$C$2:$RO$15,6,FALSE)&gt;3,HLOOKUP($A808,'Z-scores'!$C$2:$RO$15,6,FALSE)&lt;-3),"",'Total-corrected counts'!H808),"")</f>
        <v>9.8578019695766255</v>
      </c>
      <c r="I808" s="14">
        <f>IFERROR(IF(OR(HLOOKUP($A808,'Z-scores'!$C$2:$RO$15,7,FALSE)&gt;3,HLOOKUP($A808,'Z-scores'!$C$2:$RO$15,7,FALSE)&lt;-3),"",'Total-corrected counts'!I808),"")</f>
        <v>12.327978470418399</v>
      </c>
      <c r="J808" s="14">
        <f>IFERROR(IF(OR(HLOOKUP($A808,'Z-scores'!$C$2:$RO$15,8,FALSE)&gt;3,HLOOKUP($A808,'Z-scores'!$C$2:$RO$15,8,FALSE)&lt;-3),"",'Total-corrected counts'!J808),"")</f>
        <v>7.5384307898189906</v>
      </c>
      <c r="K808" s="14">
        <f>IFERROR(IF(OR(HLOOKUP($A808,'Z-scores'!$C$2:$RO$15,9,FALSE)&gt;3,HLOOKUP($A808,'Z-scores'!$C$2:$RO$15,9,FALSE)&lt;-3),"",'Total-corrected counts'!K808),"")</f>
        <v>1.6244750473569789</v>
      </c>
      <c r="L808" s="14">
        <f>IFERROR(IF(OR(HLOOKUP($A808,'Z-scores'!$C$2:$RO$15,10,FALSE)&gt;3,HLOOKUP($A808,'Z-scores'!$C$2:$RO$15,10,FALSE)&lt;-3),"",'Total-corrected counts'!L808),"")</f>
        <v>22.916687661873045</v>
      </c>
      <c r="M808" s="14">
        <f>IFERROR(IF(OR(HLOOKUP($A808,'Z-scores'!$C$2:$RO$15,11,FALSE)&gt;3,HLOOKUP($A808,'Z-scores'!$C$2:$RO$15,11,FALSE)&lt;-3),"",'Total-corrected counts'!M808),"")</f>
        <v>8.4229636156593521</v>
      </c>
      <c r="N808" s="14">
        <f>IFERROR(IF(OR(HLOOKUP($A808,'Z-scores'!$C$2:$RO$15,12,FALSE)&gt;3,HLOOKUP($A808,'Z-scores'!$C$2:$RO$15,12,FALSE)&lt;-3),"",'Total-corrected counts'!N808),"")</f>
        <v>7.3679447446832125</v>
      </c>
      <c r="O808" s="14">
        <f>IFERROR(IF(OR(HLOOKUP($A808,'Z-scores'!$C$2:$RO$15,13,FALSE)&gt;3,HLOOKUP($A808,'Z-scores'!$C$2:$RO$15,13,FALSE)&lt;-3),"",'Total-corrected counts'!O808),"")</f>
        <v>5.0460759256219658</v>
      </c>
      <c r="P808" s="14">
        <f>IFERROR(IF(OR(HLOOKUP($A808,'Z-scores'!$C$2:$RO$15,14,FALSE)&gt;3,HLOOKUP($A808,'Z-scores'!$C$2:$RO$15,14,FALSE)&lt;-3),"",'Total-corrected counts'!P808),"")</f>
        <v>1.841053301227308</v>
      </c>
      <c r="Q808">
        <f t="shared" si="48"/>
        <v>1</v>
      </c>
      <c r="R808">
        <f>SUMIFS(Tabel132[Cluster],Tabel132[ID],'Total-corrected counts Z&lt;3'!A808)</f>
        <v>15</v>
      </c>
      <c r="S808">
        <f t="shared" si="49"/>
        <v>0.55620858770736015</v>
      </c>
      <c r="T808">
        <f t="shared" si="50"/>
        <v>7.0002181580760805</v>
      </c>
      <c r="U808">
        <f t="shared" si="51"/>
        <v>9.1189450498129752</v>
      </c>
    </row>
    <row r="809" spans="1:21" x14ac:dyDescent="0.25">
      <c r="A809">
        <v>817</v>
      </c>
      <c r="B809" t="s">
        <v>975</v>
      </c>
      <c r="C809">
        <v>113200</v>
      </c>
      <c r="D809">
        <v>349</v>
      </c>
      <c r="E809" s="14" t="str">
        <f>IFERROR(IF(OR(HLOOKUP($A809,'Z-scores'!$C$2:$RO$15,3,FALSE)&gt;3,HLOOKUP($A809,'Z-scores'!$C$2:$RO$15,3,FALSE)&lt;-3),"",'Total-corrected counts'!E809),"")</f>
        <v/>
      </c>
      <c r="F809" s="14" t="str">
        <f>IFERROR(IF(OR(HLOOKUP($A809,'Z-scores'!$C$2:$RO$15,4,FALSE)&gt;3,HLOOKUP($A809,'Z-scores'!$C$2:$RO$15,4,FALSE)&lt;-3),"",'Total-corrected counts'!F809),"")</f>
        <v/>
      </c>
      <c r="G809" s="14" t="str">
        <f>IFERROR(IF(OR(HLOOKUP($A809,'Z-scores'!$C$2:$RO$15,5,FALSE)&gt;3,HLOOKUP($A809,'Z-scores'!$C$2:$RO$15,5,FALSE)&lt;-3),"",'Total-corrected counts'!G809),"")</f>
        <v/>
      </c>
      <c r="H809" s="14" t="str">
        <f>IFERROR(IF(OR(HLOOKUP($A809,'Z-scores'!$C$2:$RO$15,6,FALSE)&gt;3,HLOOKUP($A809,'Z-scores'!$C$2:$RO$15,6,FALSE)&lt;-3),"",'Total-corrected counts'!H809),"")</f>
        <v/>
      </c>
      <c r="I809" s="14" t="str">
        <f>IFERROR(IF(OR(HLOOKUP($A809,'Z-scores'!$C$2:$RO$15,7,FALSE)&gt;3,HLOOKUP($A809,'Z-scores'!$C$2:$RO$15,7,FALSE)&lt;-3),"",'Total-corrected counts'!I809),"")</f>
        <v/>
      </c>
      <c r="J809" s="14" t="str">
        <f>IFERROR(IF(OR(HLOOKUP($A809,'Z-scores'!$C$2:$RO$15,8,FALSE)&gt;3,HLOOKUP($A809,'Z-scores'!$C$2:$RO$15,8,FALSE)&lt;-3),"",'Total-corrected counts'!J809),"")</f>
        <v/>
      </c>
      <c r="K809" s="14" t="str">
        <f>IFERROR(IF(OR(HLOOKUP($A809,'Z-scores'!$C$2:$RO$15,9,FALSE)&gt;3,HLOOKUP($A809,'Z-scores'!$C$2:$RO$15,9,FALSE)&lt;-3),"",'Total-corrected counts'!K809),"")</f>
        <v/>
      </c>
      <c r="L809" s="14" t="str">
        <f>IFERROR(IF(OR(HLOOKUP($A809,'Z-scores'!$C$2:$RO$15,10,FALSE)&gt;3,HLOOKUP($A809,'Z-scores'!$C$2:$RO$15,10,FALSE)&lt;-3),"",'Total-corrected counts'!L809),"")</f>
        <v/>
      </c>
      <c r="M809" s="14" t="str">
        <f>IFERROR(IF(OR(HLOOKUP($A809,'Z-scores'!$C$2:$RO$15,11,FALSE)&gt;3,HLOOKUP($A809,'Z-scores'!$C$2:$RO$15,11,FALSE)&lt;-3),"",'Total-corrected counts'!M809),"")</f>
        <v/>
      </c>
      <c r="N809" s="14" t="str">
        <f>IFERROR(IF(OR(HLOOKUP($A809,'Z-scores'!$C$2:$RO$15,12,FALSE)&gt;3,HLOOKUP($A809,'Z-scores'!$C$2:$RO$15,12,FALSE)&lt;-3),"",'Total-corrected counts'!N809),"")</f>
        <v/>
      </c>
      <c r="O809" s="14" t="str">
        <f>IFERROR(IF(OR(HLOOKUP($A809,'Z-scores'!$C$2:$RO$15,13,FALSE)&gt;3,HLOOKUP($A809,'Z-scores'!$C$2:$RO$15,13,FALSE)&lt;-3),"",'Total-corrected counts'!O809),"")</f>
        <v/>
      </c>
      <c r="P809" s="14" t="str">
        <f>IFERROR(IF(OR(HLOOKUP($A809,'Z-scores'!$C$2:$RO$15,14,FALSE)&gt;3,HLOOKUP($A809,'Z-scores'!$C$2:$RO$15,14,FALSE)&lt;-3),"",'Total-corrected counts'!P809),"")</f>
        <v/>
      </c>
      <c r="Q809">
        <f t="shared" si="48"/>
        <v>1</v>
      </c>
      <c r="R809">
        <f>SUMIFS(Tabel132[Cluster],Tabel132[ID],'Total-corrected counts Z&lt;3'!A809)</f>
        <v>0</v>
      </c>
      <c r="S809" t="str">
        <f t="shared" si="49"/>
        <v/>
      </c>
      <c r="T809" t="str">
        <f t="shared" si="50"/>
        <v/>
      </c>
      <c r="U809" t="str">
        <f t="shared" si="51"/>
        <v/>
      </c>
    </row>
    <row r="810" spans="1:21" x14ac:dyDescent="0.25">
      <c r="A810">
        <v>818</v>
      </c>
      <c r="B810" t="s">
        <v>976</v>
      </c>
      <c r="C810">
        <v>51700</v>
      </c>
      <c r="D810">
        <v>803</v>
      </c>
      <c r="E810" s="14" t="str">
        <f>IFERROR(IF(OR(HLOOKUP($A810,'Z-scores'!$C$2:$RO$15,3,FALSE)&gt;3,HLOOKUP($A810,'Z-scores'!$C$2:$RO$15,3,FALSE)&lt;-3),"",'Total-corrected counts'!E810),"")</f>
        <v/>
      </c>
      <c r="F810" s="14" t="str">
        <f>IFERROR(IF(OR(HLOOKUP($A810,'Z-scores'!$C$2:$RO$15,4,FALSE)&gt;3,HLOOKUP($A810,'Z-scores'!$C$2:$RO$15,4,FALSE)&lt;-3),"",'Total-corrected counts'!F810),"")</f>
        <v/>
      </c>
      <c r="G810" s="14" t="str">
        <f>IFERROR(IF(OR(HLOOKUP($A810,'Z-scores'!$C$2:$RO$15,5,FALSE)&gt;3,HLOOKUP($A810,'Z-scores'!$C$2:$RO$15,5,FALSE)&lt;-3),"",'Total-corrected counts'!G810),"")</f>
        <v/>
      </c>
      <c r="H810" s="14" t="str">
        <f>IFERROR(IF(OR(HLOOKUP($A810,'Z-scores'!$C$2:$RO$15,6,FALSE)&gt;3,HLOOKUP($A810,'Z-scores'!$C$2:$RO$15,6,FALSE)&lt;-3),"",'Total-corrected counts'!H810),"")</f>
        <v/>
      </c>
      <c r="I810" s="14" t="str">
        <f>IFERROR(IF(OR(HLOOKUP($A810,'Z-scores'!$C$2:$RO$15,7,FALSE)&gt;3,HLOOKUP($A810,'Z-scores'!$C$2:$RO$15,7,FALSE)&lt;-3),"",'Total-corrected counts'!I810),"")</f>
        <v/>
      </c>
      <c r="J810" s="14" t="str">
        <f>IFERROR(IF(OR(HLOOKUP($A810,'Z-scores'!$C$2:$RO$15,8,FALSE)&gt;3,HLOOKUP($A810,'Z-scores'!$C$2:$RO$15,8,FALSE)&lt;-3),"",'Total-corrected counts'!J810),"")</f>
        <v/>
      </c>
      <c r="K810" s="14" t="str">
        <f>IFERROR(IF(OR(HLOOKUP($A810,'Z-scores'!$C$2:$RO$15,9,FALSE)&gt;3,HLOOKUP($A810,'Z-scores'!$C$2:$RO$15,9,FALSE)&lt;-3),"",'Total-corrected counts'!K810),"")</f>
        <v/>
      </c>
      <c r="L810" s="14" t="str">
        <f>IFERROR(IF(OR(HLOOKUP($A810,'Z-scores'!$C$2:$RO$15,10,FALSE)&gt;3,HLOOKUP($A810,'Z-scores'!$C$2:$RO$15,10,FALSE)&lt;-3),"",'Total-corrected counts'!L810),"")</f>
        <v/>
      </c>
      <c r="M810" s="14" t="str">
        <f>IFERROR(IF(OR(HLOOKUP($A810,'Z-scores'!$C$2:$RO$15,11,FALSE)&gt;3,HLOOKUP($A810,'Z-scores'!$C$2:$RO$15,11,FALSE)&lt;-3),"",'Total-corrected counts'!M810),"")</f>
        <v/>
      </c>
      <c r="N810" s="14" t="str">
        <f>IFERROR(IF(OR(HLOOKUP($A810,'Z-scores'!$C$2:$RO$15,12,FALSE)&gt;3,HLOOKUP($A810,'Z-scores'!$C$2:$RO$15,12,FALSE)&lt;-3),"",'Total-corrected counts'!N810),"")</f>
        <v/>
      </c>
      <c r="O810" s="14" t="str">
        <f>IFERROR(IF(OR(HLOOKUP($A810,'Z-scores'!$C$2:$RO$15,13,FALSE)&gt;3,HLOOKUP($A810,'Z-scores'!$C$2:$RO$15,13,FALSE)&lt;-3),"",'Total-corrected counts'!O810),"")</f>
        <v/>
      </c>
      <c r="P810" s="14" t="str">
        <f>IFERROR(IF(OR(HLOOKUP($A810,'Z-scores'!$C$2:$RO$15,14,FALSE)&gt;3,HLOOKUP($A810,'Z-scores'!$C$2:$RO$15,14,FALSE)&lt;-3),"",'Total-corrected counts'!P810),"")</f>
        <v/>
      </c>
      <c r="Q810">
        <f t="shared" si="48"/>
        <v>1</v>
      </c>
      <c r="R810">
        <f>SUMIFS(Tabel132[Cluster],Tabel132[ID],'Total-corrected counts Z&lt;3'!A810)</f>
        <v>72</v>
      </c>
      <c r="S810" t="str">
        <f t="shared" si="49"/>
        <v/>
      </c>
      <c r="T810" t="str">
        <f t="shared" si="50"/>
        <v/>
      </c>
      <c r="U810" t="str">
        <f t="shared" si="51"/>
        <v/>
      </c>
    </row>
    <row r="811" spans="1:21" x14ac:dyDescent="0.25">
      <c r="A811">
        <v>819</v>
      </c>
      <c r="B811" t="s">
        <v>342</v>
      </c>
      <c r="C811">
        <v>20000</v>
      </c>
      <c r="D811">
        <v>48</v>
      </c>
      <c r="E811" s="14">
        <f>IFERROR(IF(OR(HLOOKUP($A811,'Z-scores'!$C$2:$RO$15,3,FALSE)&gt;3,HLOOKUP($A811,'Z-scores'!$C$2:$RO$15,3,FALSE)&lt;-3),"",'Total-corrected counts'!E811),"")</f>
        <v>2.5332518354455384</v>
      </c>
      <c r="F811" s="14">
        <f>IFERROR(IF(OR(HLOOKUP($A811,'Z-scores'!$C$2:$RO$15,4,FALSE)&gt;3,HLOOKUP($A811,'Z-scores'!$C$2:$RO$15,4,FALSE)&lt;-3),"",'Total-corrected counts'!F811),"")</f>
        <v>0.18136439035755292</v>
      </c>
      <c r="G811" s="14">
        <f>IFERROR(IF(OR(HLOOKUP($A811,'Z-scores'!$C$2:$RO$15,5,FALSE)&gt;3,HLOOKUP($A811,'Z-scores'!$C$2:$RO$15,5,FALSE)&lt;-3),"",'Total-corrected counts'!G811),"")</f>
        <v>1.1607246493272261</v>
      </c>
      <c r="H811" s="14">
        <f>IFERROR(IF(OR(HLOOKUP($A811,'Z-scores'!$C$2:$RO$15,6,FALSE)&gt;3,HLOOKUP($A811,'Z-scores'!$C$2:$RO$15,6,FALSE)&lt;-3),"",'Total-corrected counts'!H811),"")</f>
        <v>9.3313404092818981</v>
      </c>
      <c r="I811" s="14">
        <f>IFERROR(IF(OR(HLOOKUP($A811,'Z-scores'!$C$2:$RO$15,7,FALSE)&gt;3,HLOOKUP($A811,'Z-scores'!$C$2:$RO$15,7,FALSE)&lt;-3),"",'Total-corrected counts'!I811),"")</f>
        <v>2.0834283615007094</v>
      </c>
      <c r="J811" s="14">
        <f>IFERROR(IF(OR(HLOOKUP($A811,'Z-scores'!$C$2:$RO$15,8,FALSE)&gt;3,HLOOKUP($A811,'Z-scores'!$C$2:$RO$15,8,FALSE)&lt;-3),"",'Total-corrected counts'!J811),"")</f>
        <v>0.73863586989580887</v>
      </c>
      <c r="K811" s="14">
        <f>IFERROR(IF(OR(HLOOKUP($A811,'Z-scores'!$C$2:$RO$15,9,FALSE)&gt;3,HLOOKUP($A811,'Z-scores'!$C$2:$RO$15,9,FALSE)&lt;-3),"",'Total-corrected counts'!K811),"")</f>
        <v>13.066429728740918</v>
      </c>
      <c r="L811" s="14">
        <f>IFERROR(IF(OR(HLOOKUP($A811,'Z-scores'!$C$2:$RO$15,10,FALSE)&gt;3,HLOOKUP($A811,'Z-scores'!$C$2:$RO$15,10,FALSE)&lt;-3),"",'Total-corrected counts'!L811),"")</f>
        <v>1.2697900815285854</v>
      </c>
      <c r="M811" s="14">
        <f>IFERROR(IF(OR(HLOOKUP($A811,'Z-scores'!$C$2:$RO$15,11,FALSE)&gt;3,HLOOKUP($A811,'Z-scores'!$C$2:$RO$15,11,FALSE)&lt;-3),"",'Total-corrected counts'!M811),"")</f>
        <v>1.7173032614451107</v>
      </c>
      <c r="N811" s="14">
        <f>IFERROR(IF(OR(HLOOKUP($A811,'Z-scores'!$C$2:$RO$15,12,FALSE)&gt;3,HLOOKUP($A811,'Z-scores'!$C$2:$RO$15,12,FALSE)&lt;-3),"",'Total-corrected counts'!N811),"")</f>
        <v>2.8003312586976752</v>
      </c>
      <c r="O811" s="14">
        <f>IFERROR(IF(OR(HLOOKUP($A811,'Z-scores'!$C$2:$RO$15,13,FALSE)&gt;3,HLOOKUP($A811,'Z-scores'!$C$2:$RO$15,13,FALSE)&lt;-3),"",'Total-corrected counts'!O811),"")</f>
        <v>1.0504842075644243</v>
      </c>
      <c r="P811" s="14">
        <f>IFERROR(IF(OR(HLOOKUP($A811,'Z-scores'!$C$2:$RO$15,14,FALSE)&gt;3,HLOOKUP($A811,'Z-scores'!$C$2:$RO$15,14,FALSE)&lt;-3),"",'Total-corrected counts'!P811),"")</f>
        <v>9.3146360091797469</v>
      </c>
      <c r="Q811">
        <f t="shared" si="48"/>
        <v>1</v>
      </c>
      <c r="R811">
        <f>SUMIFS(Tabel132[Cluster],Tabel132[ID],'Total-corrected counts Z&lt;3'!A811)</f>
        <v>24</v>
      </c>
      <c r="S811">
        <f t="shared" si="49"/>
        <v>0.72945322586830441</v>
      </c>
      <c r="T811">
        <f t="shared" si="50"/>
        <v>4.1564536063642361</v>
      </c>
      <c r="U811">
        <f t="shared" si="51"/>
        <v>3.2305089636831084</v>
      </c>
    </row>
    <row r="812" spans="1:21" x14ac:dyDescent="0.25">
      <c r="A812">
        <v>820</v>
      </c>
      <c r="B812" t="s">
        <v>977</v>
      </c>
      <c r="C812">
        <v>79300</v>
      </c>
      <c r="D812">
        <v>4</v>
      </c>
      <c r="E812" s="14" t="str">
        <f>IFERROR(IF(OR(HLOOKUP($A812,'Z-scores'!$C$2:$RO$15,3,FALSE)&gt;3,HLOOKUP($A812,'Z-scores'!$C$2:$RO$15,3,FALSE)&lt;-3),"",'Total-corrected counts'!E812),"")</f>
        <v/>
      </c>
      <c r="F812" s="14" t="str">
        <f>IFERROR(IF(OR(HLOOKUP($A812,'Z-scores'!$C$2:$RO$15,4,FALSE)&gt;3,HLOOKUP($A812,'Z-scores'!$C$2:$RO$15,4,FALSE)&lt;-3),"",'Total-corrected counts'!F812),"")</f>
        <v/>
      </c>
      <c r="G812" s="14" t="str">
        <f>IFERROR(IF(OR(HLOOKUP($A812,'Z-scores'!$C$2:$RO$15,5,FALSE)&gt;3,HLOOKUP($A812,'Z-scores'!$C$2:$RO$15,5,FALSE)&lt;-3),"",'Total-corrected counts'!G812),"")</f>
        <v/>
      </c>
      <c r="H812" s="14" t="str">
        <f>IFERROR(IF(OR(HLOOKUP($A812,'Z-scores'!$C$2:$RO$15,6,FALSE)&gt;3,HLOOKUP($A812,'Z-scores'!$C$2:$RO$15,6,FALSE)&lt;-3),"",'Total-corrected counts'!H812),"")</f>
        <v/>
      </c>
      <c r="I812" s="14" t="str">
        <f>IFERROR(IF(OR(HLOOKUP($A812,'Z-scores'!$C$2:$RO$15,7,FALSE)&gt;3,HLOOKUP($A812,'Z-scores'!$C$2:$RO$15,7,FALSE)&lt;-3),"",'Total-corrected counts'!I812),"")</f>
        <v/>
      </c>
      <c r="J812" s="14" t="str">
        <f>IFERROR(IF(OR(HLOOKUP($A812,'Z-scores'!$C$2:$RO$15,8,FALSE)&gt;3,HLOOKUP($A812,'Z-scores'!$C$2:$RO$15,8,FALSE)&lt;-3),"",'Total-corrected counts'!J812),"")</f>
        <v/>
      </c>
      <c r="K812" s="14" t="str">
        <f>IFERROR(IF(OR(HLOOKUP($A812,'Z-scores'!$C$2:$RO$15,9,FALSE)&gt;3,HLOOKUP($A812,'Z-scores'!$C$2:$RO$15,9,FALSE)&lt;-3),"",'Total-corrected counts'!K812),"")</f>
        <v/>
      </c>
      <c r="L812" s="14" t="str">
        <f>IFERROR(IF(OR(HLOOKUP($A812,'Z-scores'!$C$2:$RO$15,10,FALSE)&gt;3,HLOOKUP($A812,'Z-scores'!$C$2:$RO$15,10,FALSE)&lt;-3),"",'Total-corrected counts'!L812),"")</f>
        <v/>
      </c>
      <c r="M812" s="14" t="str">
        <f>IFERROR(IF(OR(HLOOKUP($A812,'Z-scores'!$C$2:$RO$15,11,FALSE)&gt;3,HLOOKUP($A812,'Z-scores'!$C$2:$RO$15,11,FALSE)&lt;-3),"",'Total-corrected counts'!M812),"")</f>
        <v/>
      </c>
      <c r="N812" s="14" t="str">
        <f>IFERROR(IF(OR(HLOOKUP($A812,'Z-scores'!$C$2:$RO$15,12,FALSE)&gt;3,HLOOKUP($A812,'Z-scores'!$C$2:$RO$15,12,FALSE)&lt;-3),"",'Total-corrected counts'!N812),"")</f>
        <v/>
      </c>
      <c r="O812" s="14" t="str">
        <f>IFERROR(IF(OR(HLOOKUP($A812,'Z-scores'!$C$2:$RO$15,13,FALSE)&gt;3,HLOOKUP($A812,'Z-scores'!$C$2:$RO$15,13,FALSE)&lt;-3),"",'Total-corrected counts'!O812),"")</f>
        <v/>
      </c>
      <c r="P812" s="14" t="str">
        <f>IFERROR(IF(OR(HLOOKUP($A812,'Z-scores'!$C$2:$RO$15,14,FALSE)&gt;3,HLOOKUP($A812,'Z-scores'!$C$2:$RO$15,14,FALSE)&lt;-3),"",'Total-corrected counts'!P812),"")</f>
        <v/>
      </c>
      <c r="Q812">
        <f t="shared" si="48"/>
        <v>1</v>
      </c>
      <c r="R812">
        <f>SUMIFS(Tabel132[Cluster],Tabel132[ID],'Total-corrected counts Z&lt;3'!A812)</f>
        <v>86</v>
      </c>
      <c r="S812" t="str">
        <f t="shared" si="49"/>
        <v/>
      </c>
      <c r="T812" t="str">
        <f t="shared" si="50"/>
        <v/>
      </c>
      <c r="U812" t="str">
        <f t="shared" si="51"/>
        <v/>
      </c>
    </row>
    <row r="813" spans="1:21" x14ac:dyDescent="0.25">
      <c r="A813">
        <v>821</v>
      </c>
      <c r="B813" t="s">
        <v>343</v>
      </c>
      <c r="C813">
        <v>16400</v>
      </c>
      <c r="D813">
        <v>385</v>
      </c>
      <c r="E813" s="14">
        <f>IFERROR(IF(OR(HLOOKUP($A813,'Z-scores'!$C$2:$RO$15,3,FALSE)&gt;3,HLOOKUP($A813,'Z-scores'!$C$2:$RO$15,3,FALSE)&lt;-3),"",'Total-corrected counts'!E813),"")</f>
        <v>26.006502787739063</v>
      </c>
      <c r="F813" s="14">
        <f>IFERROR(IF(OR(HLOOKUP($A813,'Z-scores'!$C$2:$RO$15,4,FALSE)&gt;3,HLOOKUP($A813,'Z-scores'!$C$2:$RO$15,4,FALSE)&lt;-3),"",'Total-corrected counts'!F813),"")</f>
        <v>85.185459040247551</v>
      </c>
      <c r="G813" s="14">
        <f>IFERROR(IF(OR(HLOOKUP($A813,'Z-scores'!$C$2:$RO$15,5,FALSE)&gt;3,HLOOKUP($A813,'Z-scores'!$C$2:$RO$15,5,FALSE)&lt;-3),"",'Total-corrected counts'!G813),"")</f>
        <v>99.268743470923852</v>
      </c>
      <c r="H813" s="14">
        <f>IFERROR(IF(OR(HLOOKUP($A813,'Z-scores'!$C$2:$RO$15,6,FALSE)&gt;3,HLOOKUP($A813,'Z-scores'!$C$2:$RO$15,6,FALSE)&lt;-3),"",'Total-corrected counts'!H813),"")</f>
        <v>40.629098674919142</v>
      </c>
      <c r="I813" s="14">
        <f>IFERROR(IF(OR(HLOOKUP($A813,'Z-scores'!$C$2:$RO$15,7,FALSE)&gt;3,HLOOKUP($A813,'Z-scores'!$C$2:$RO$15,7,FALSE)&lt;-3),"",'Total-corrected counts'!I813),"")</f>
        <v>5.5969022255699539</v>
      </c>
      <c r="J813" s="14">
        <f>IFERROR(IF(OR(HLOOKUP($A813,'Z-scores'!$C$2:$RO$15,8,FALSE)&gt;3,HLOOKUP($A813,'Z-scores'!$C$2:$RO$15,8,FALSE)&lt;-3),"",'Total-corrected counts'!J813),"")</f>
        <v>26.221573381301216</v>
      </c>
      <c r="K813" s="14">
        <f>IFERROR(IF(OR(HLOOKUP($A813,'Z-scores'!$C$2:$RO$15,9,FALSE)&gt;3,HLOOKUP($A813,'Z-scores'!$C$2:$RO$15,9,FALSE)&lt;-3),"",'Total-corrected counts'!K813),"")</f>
        <v>11.215940761751664</v>
      </c>
      <c r="L813" s="14">
        <f>IFERROR(IF(OR(HLOOKUP($A813,'Z-scores'!$C$2:$RO$15,10,FALSE)&gt;3,HLOOKUP($A813,'Z-scores'!$C$2:$RO$15,10,FALSE)&lt;-3),"",'Total-corrected counts'!L813),"")</f>
        <v>96.766066371725998</v>
      </c>
      <c r="M813" s="14">
        <f>IFERROR(IF(OR(HLOOKUP($A813,'Z-scores'!$C$2:$RO$15,11,FALSE)&gt;3,HLOOKUP($A813,'Z-scores'!$C$2:$RO$15,11,FALSE)&lt;-3),"",'Total-corrected counts'!M813),"")</f>
        <v>95.739656825564921</v>
      </c>
      <c r="N813" s="14">
        <f>IFERROR(IF(OR(HLOOKUP($A813,'Z-scores'!$C$2:$RO$15,12,FALSE)&gt;3,HLOOKUP($A813,'Z-scores'!$C$2:$RO$15,12,FALSE)&lt;-3),"",'Total-corrected counts'!N813),"")</f>
        <v>9.9975240973627351</v>
      </c>
      <c r="O813" s="14">
        <f>IFERROR(IF(OR(HLOOKUP($A813,'Z-scores'!$C$2:$RO$15,13,FALSE)&gt;3,HLOOKUP($A813,'Z-scores'!$C$2:$RO$15,13,FALSE)&lt;-3),"",'Total-corrected counts'!O813),"")</f>
        <v>39.702675451966137</v>
      </c>
      <c r="P813" s="14">
        <f>IFERROR(IF(OR(HLOOKUP($A813,'Z-scores'!$C$2:$RO$15,14,FALSE)&gt;3,HLOOKUP($A813,'Z-scores'!$C$2:$RO$15,14,FALSE)&lt;-3),"",'Total-corrected counts'!P813),"")</f>
        <v>9.7976846476205761</v>
      </c>
      <c r="Q813">
        <f t="shared" si="48"/>
        <v>1</v>
      </c>
      <c r="R813">
        <f>SUMIFS(Tabel132[Cluster],Tabel132[ID],'Total-corrected counts Z&lt;3'!A813)</f>
        <v>20</v>
      </c>
      <c r="S813">
        <f t="shared" si="49"/>
        <v>0.72390655227883194</v>
      </c>
      <c r="T813">
        <f t="shared" si="50"/>
        <v>42.017745763207486</v>
      </c>
      <c r="U813">
        <f t="shared" si="51"/>
        <v>50.400721478848077</v>
      </c>
    </row>
    <row r="814" spans="1:21" x14ac:dyDescent="0.25">
      <c r="A814">
        <v>822</v>
      </c>
      <c r="B814" t="s">
        <v>978</v>
      </c>
      <c r="C814">
        <v>41200</v>
      </c>
      <c r="D814">
        <v>1089</v>
      </c>
      <c r="E814" s="14" t="str">
        <f>IFERROR(IF(OR(HLOOKUP($A814,'Z-scores'!$C$2:$RO$15,3,FALSE)&gt;3,HLOOKUP($A814,'Z-scores'!$C$2:$RO$15,3,FALSE)&lt;-3),"",'Total-corrected counts'!E814),"")</f>
        <v/>
      </c>
      <c r="F814" s="14" t="str">
        <f>IFERROR(IF(OR(HLOOKUP($A814,'Z-scores'!$C$2:$RO$15,4,FALSE)&gt;3,HLOOKUP($A814,'Z-scores'!$C$2:$RO$15,4,FALSE)&lt;-3),"",'Total-corrected counts'!F814),"")</f>
        <v/>
      </c>
      <c r="G814" s="14" t="str">
        <f>IFERROR(IF(OR(HLOOKUP($A814,'Z-scores'!$C$2:$RO$15,5,FALSE)&gt;3,HLOOKUP($A814,'Z-scores'!$C$2:$RO$15,5,FALSE)&lt;-3),"",'Total-corrected counts'!G814),"")</f>
        <v/>
      </c>
      <c r="H814" s="14" t="str">
        <f>IFERROR(IF(OR(HLOOKUP($A814,'Z-scores'!$C$2:$RO$15,6,FALSE)&gt;3,HLOOKUP($A814,'Z-scores'!$C$2:$RO$15,6,FALSE)&lt;-3),"",'Total-corrected counts'!H814),"")</f>
        <v/>
      </c>
      <c r="I814" s="14" t="str">
        <f>IFERROR(IF(OR(HLOOKUP($A814,'Z-scores'!$C$2:$RO$15,7,FALSE)&gt;3,HLOOKUP($A814,'Z-scores'!$C$2:$RO$15,7,FALSE)&lt;-3),"",'Total-corrected counts'!I814),"")</f>
        <v/>
      </c>
      <c r="J814" s="14" t="str">
        <f>IFERROR(IF(OR(HLOOKUP($A814,'Z-scores'!$C$2:$RO$15,8,FALSE)&gt;3,HLOOKUP($A814,'Z-scores'!$C$2:$RO$15,8,FALSE)&lt;-3),"",'Total-corrected counts'!J814),"")</f>
        <v/>
      </c>
      <c r="K814" s="14" t="str">
        <f>IFERROR(IF(OR(HLOOKUP($A814,'Z-scores'!$C$2:$RO$15,9,FALSE)&gt;3,HLOOKUP($A814,'Z-scores'!$C$2:$RO$15,9,FALSE)&lt;-3),"",'Total-corrected counts'!K814),"")</f>
        <v/>
      </c>
      <c r="L814" s="14" t="str">
        <f>IFERROR(IF(OR(HLOOKUP($A814,'Z-scores'!$C$2:$RO$15,10,FALSE)&gt;3,HLOOKUP($A814,'Z-scores'!$C$2:$RO$15,10,FALSE)&lt;-3),"",'Total-corrected counts'!L814),"")</f>
        <v/>
      </c>
      <c r="M814" s="14" t="str">
        <f>IFERROR(IF(OR(HLOOKUP($A814,'Z-scores'!$C$2:$RO$15,11,FALSE)&gt;3,HLOOKUP($A814,'Z-scores'!$C$2:$RO$15,11,FALSE)&lt;-3),"",'Total-corrected counts'!M814),"")</f>
        <v/>
      </c>
      <c r="N814" s="14" t="str">
        <f>IFERROR(IF(OR(HLOOKUP($A814,'Z-scores'!$C$2:$RO$15,12,FALSE)&gt;3,HLOOKUP($A814,'Z-scores'!$C$2:$RO$15,12,FALSE)&lt;-3),"",'Total-corrected counts'!N814),"")</f>
        <v/>
      </c>
      <c r="O814" s="14" t="str">
        <f>IFERROR(IF(OR(HLOOKUP($A814,'Z-scores'!$C$2:$RO$15,13,FALSE)&gt;3,HLOOKUP($A814,'Z-scores'!$C$2:$RO$15,13,FALSE)&lt;-3),"",'Total-corrected counts'!O814),"")</f>
        <v/>
      </c>
      <c r="P814" s="14" t="str">
        <f>IFERROR(IF(OR(HLOOKUP($A814,'Z-scores'!$C$2:$RO$15,14,FALSE)&gt;3,HLOOKUP($A814,'Z-scores'!$C$2:$RO$15,14,FALSE)&lt;-3),"",'Total-corrected counts'!P814),"")</f>
        <v/>
      </c>
      <c r="Q814">
        <f t="shared" si="48"/>
        <v>1</v>
      </c>
      <c r="R814">
        <f>SUMIFS(Tabel132[Cluster],Tabel132[ID],'Total-corrected counts Z&lt;3'!A814)</f>
        <v>0</v>
      </c>
      <c r="S814" t="str">
        <f t="shared" si="49"/>
        <v/>
      </c>
      <c r="T814" t="str">
        <f t="shared" si="50"/>
        <v/>
      </c>
      <c r="U814" t="str">
        <f t="shared" si="51"/>
        <v/>
      </c>
    </row>
    <row r="815" spans="1:21" x14ac:dyDescent="0.25">
      <c r="A815">
        <v>823</v>
      </c>
      <c r="B815" t="s">
        <v>979</v>
      </c>
      <c r="C815">
        <v>40900</v>
      </c>
      <c r="D815">
        <v>799</v>
      </c>
      <c r="E815" s="14" t="str">
        <f>IFERROR(IF(OR(HLOOKUP($A815,'Z-scores'!$C$2:$RO$15,3,FALSE)&gt;3,HLOOKUP($A815,'Z-scores'!$C$2:$RO$15,3,FALSE)&lt;-3),"",'Total-corrected counts'!E815),"")</f>
        <v/>
      </c>
      <c r="F815" s="14" t="str">
        <f>IFERROR(IF(OR(HLOOKUP($A815,'Z-scores'!$C$2:$RO$15,4,FALSE)&gt;3,HLOOKUP($A815,'Z-scores'!$C$2:$RO$15,4,FALSE)&lt;-3),"",'Total-corrected counts'!F815),"")</f>
        <v/>
      </c>
      <c r="G815" s="14" t="str">
        <f>IFERROR(IF(OR(HLOOKUP($A815,'Z-scores'!$C$2:$RO$15,5,FALSE)&gt;3,HLOOKUP($A815,'Z-scores'!$C$2:$RO$15,5,FALSE)&lt;-3),"",'Total-corrected counts'!G815),"")</f>
        <v/>
      </c>
      <c r="H815" s="14" t="str">
        <f>IFERROR(IF(OR(HLOOKUP($A815,'Z-scores'!$C$2:$RO$15,6,FALSE)&gt;3,HLOOKUP($A815,'Z-scores'!$C$2:$RO$15,6,FALSE)&lt;-3),"",'Total-corrected counts'!H815),"")</f>
        <v/>
      </c>
      <c r="I815" s="14" t="str">
        <f>IFERROR(IF(OR(HLOOKUP($A815,'Z-scores'!$C$2:$RO$15,7,FALSE)&gt;3,HLOOKUP($A815,'Z-scores'!$C$2:$RO$15,7,FALSE)&lt;-3),"",'Total-corrected counts'!I815),"")</f>
        <v/>
      </c>
      <c r="J815" s="14" t="str">
        <f>IFERROR(IF(OR(HLOOKUP($A815,'Z-scores'!$C$2:$RO$15,8,FALSE)&gt;3,HLOOKUP($A815,'Z-scores'!$C$2:$RO$15,8,FALSE)&lt;-3),"",'Total-corrected counts'!J815),"")</f>
        <v/>
      </c>
      <c r="K815" s="14" t="str">
        <f>IFERROR(IF(OR(HLOOKUP($A815,'Z-scores'!$C$2:$RO$15,9,FALSE)&gt;3,HLOOKUP($A815,'Z-scores'!$C$2:$RO$15,9,FALSE)&lt;-3),"",'Total-corrected counts'!K815),"")</f>
        <v/>
      </c>
      <c r="L815" s="14" t="str">
        <f>IFERROR(IF(OR(HLOOKUP($A815,'Z-scores'!$C$2:$RO$15,10,FALSE)&gt;3,HLOOKUP($A815,'Z-scores'!$C$2:$RO$15,10,FALSE)&lt;-3),"",'Total-corrected counts'!L815),"")</f>
        <v/>
      </c>
      <c r="M815" s="14" t="str">
        <f>IFERROR(IF(OR(HLOOKUP($A815,'Z-scores'!$C$2:$RO$15,11,FALSE)&gt;3,HLOOKUP($A815,'Z-scores'!$C$2:$RO$15,11,FALSE)&lt;-3),"",'Total-corrected counts'!M815),"")</f>
        <v/>
      </c>
      <c r="N815" s="14" t="str">
        <f>IFERROR(IF(OR(HLOOKUP($A815,'Z-scores'!$C$2:$RO$15,12,FALSE)&gt;3,HLOOKUP($A815,'Z-scores'!$C$2:$RO$15,12,FALSE)&lt;-3),"",'Total-corrected counts'!N815),"")</f>
        <v/>
      </c>
      <c r="O815" s="14" t="str">
        <f>IFERROR(IF(OR(HLOOKUP($A815,'Z-scores'!$C$2:$RO$15,13,FALSE)&gt;3,HLOOKUP($A815,'Z-scores'!$C$2:$RO$15,13,FALSE)&lt;-3),"",'Total-corrected counts'!O815),"")</f>
        <v/>
      </c>
      <c r="P815" s="14" t="str">
        <f>IFERROR(IF(OR(HLOOKUP($A815,'Z-scores'!$C$2:$RO$15,14,FALSE)&gt;3,HLOOKUP($A815,'Z-scores'!$C$2:$RO$15,14,FALSE)&lt;-3),"",'Total-corrected counts'!P815),"")</f>
        <v/>
      </c>
      <c r="Q815">
        <f t="shared" si="48"/>
        <v>1</v>
      </c>
      <c r="R815">
        <f>SUMIFS(Tabel132[Cluster],Tabel132[ID],'Total-corrected counts Z&lt;3'!A815)</f>
        <v>52</v>
      </c>
      <c r="S815" t="str">
        <f t="shared" si="49"/>
        <v/>
      </c>
      <c r="T815" t="str">
        <f t="shared" si="50"/>
        <v/>
      </c>
      <c r="U815" t="str">
        <f t="shared" si="51"/>
        <v/>
      </c>
    </row>
    <row r="816" spans="1:21" x14ac:dyDescent="0.25">
      <c r="A816">
        <v>824</v>
      </c>
      <c r="B816" t="s">
        <v>980</v>
      </c>
      <c r="C816">
        <v>112700</v>
      </c>
      <c r="D816">
        <v>991</v>
      </c>
      <c r="E816" s="14" t="str">
        <f>IFERROR(IF(OR(HLOOKUP($A816,'Z-scores'!$C$2:$RO$15,3,FALSE)&gt;3,HLOOKUP($A816,'Z-scores'!$C$2:$RO$15,3,FALSE)&lt;-3),"",'Total-corrected counts'!E816),"")</f>
        <v/>
      </c>
      <c r="F816" s="14" t="str">
        <f>IFERROR(IF(OR(HLOOKUP($A816,'Z-scores'!$C$2:$RO$15,4,FALSE)&gt;3,HLOOKUP($A816,'Z-scores'!$C$2:$RO$15,4,FALSE)&lt;-3),"",'Total-corrected counts'!F816),"")</f>
        <v/>
      </c>
      <c r="G816" s="14" t="str">
        <f>IFERROR(IF(OR(HLOOKUP($A816,'Z-scores'!$C$2:$RO$15,5,FALSE)&gt;3,HLOOKUP($A816,'Z-scores'!$C$2:$RO$15,5,FALSE)&lt;-3),"",'Total-corrected counts'!G816),"")</f>
        <v/>
      </c>
      <c r="H816" s="14" t="str">
        <f>IFERROR(IF(OR(HLOOKUP($A816,'Z-scores'!$C$2:$RO$15,6,FALSE)&gt;3,HLOOKUP($A816,'Z-scores'!$C$2:$RO$15,6,FALSE)&lt;-3),"",'Total-corrected counts'!H816),"")</f>
        <v/>
      </c>
      <c r="I816" s="14" t="str">
        <f>IFERROR(IF(OR(HLOOKUP($A816,'Z-scores'!$C$2:$RO$15,7,FALSE)&gt;3,HLOOKUP($A816,'Z-scores'!$C$2:$RO$15,7,FALSE)&lt;-3),"",'Total-corrected counts'!I816),"")</f>
        <v/>
      </c>
      <c r="J816" s="14" t="str">
        <f>IFERROR(IF(OR(HLOOKUP($A816,'Z-scores'!$C$2:$RO$15,8,FALSE)&gt;3,HLOOKUP($A816,'Z-scores'!$C$2:$RO$15,8,FALSE)&lt;-3),"",'Total-corrected counts'!J816),"")</f>
        <v/>
      </c>
      <c r="K816" s="14" t="str">
        <f>IFERROR(IF(OR(HLOOKUP($A816,'Z-scores'!$C$2:$RO$15,9,FALSE)&gt;3,HLOOKUP($A816,'Z-scores'!$C$2:$RO$15,9,FALSE)&lt;-3),"",'Total-corrected counts'!K816),"")</f>
        <v/>
      </c>
      <c r="L816" s="14" t="str">
        <f>IFERROR(IF(OR(HLOOKUP($A816,'Z-scores'!$C$2:$RO$15,10,FALSE)&gt;3,HLOOKUP($A816,'Z-scores'!$C$2:$RO$15,10,FALSE)&lt;-3),"",'Total-corrected counts'!L816),"")</f>
        <v/>
      </c>
      <c r="M816" s="14" t="str">
        <f>IFERROR(IF(OR(HLOOKUP($A816,'Z-scores'!$C$2:$RO$15,11,FALSE)&gt;3,HLOOKUP($A816,'Z-scores'!$C$2:$RO$15,11,FALSE)&lt;-3),"",'Total-corrected counts'!M816),"")</f>
        <v/>
      </c>
      <c r="N816" s="14" t="str">
        <f>IFERROR(IF(OR(HLOOKUP($A816,'Z-scores'!$C$2:$RO$15,12,FALSE)&gt;3,HLOOKUP($A816,'Z-scores'!$C$2:$RO$15,12,FALSE)&lt;-3),"",'Total-corrected counts'!N816),"")</f>
        <v/>
      </c>
      <c r="O816" s="14" t="str">
        <f>IFERROR(IF(OR(HLOOKUP($A816,'Z-scores'!$C$2:$RO$15,13,FALSE)&gt;3,HLOOKUP($A816,'Z-scores'!$C$2:$RO$15,13,FALSE)&lt;-3),"",'Total-corrected counts'!O816),"")</f>
        <v/>
      </c>
      <c r="P816" s="14" t="str">
        <f>IFERROR(IF(OR(HLOOKUP($A816,'Z-scores'!$C$2:$RO$15,14,FALSE)&gt;3,HLOOKUP($A816,'Z-scores'!$C$2:$RO$15,14,FALSE)&lt;-3),"",'Total-corrected counts'!P816),"")</f>
        <v/>
      </c>
      <c r="Q816">
        <f t="shared" si="48"/>
        <v>1</v>
      </c>
      <c r="R816">
        <f>SUMIFS(Tabel132[Cluster],Tabel132[ID],'Total-corrected counts Z&lt;3'!A816)</f>
        <v>0</v>
      </c>
      <c r="S816" t="str">
        <f t="shared" si="49"/>
        <v/>
      </c>
      <c r="T816" t="str">
        <f t="shared" si="50"/>
        <v/>
      </c>
      <c r="U816" t="str">
        <f t="shared" si="51"/>
        <v/>
      </c>
    </row>
    <row r="817" spans="1:21" x14ac:dyDescent="0.25">
      <c r="A817">
        <v>825</v>
      </c>
      <c r="B817" t="s">
        <v>981</v>
      </c>
      <c r="C817">
        <v>113300</v>
      </c>
      <c r="D817">
        <v>349</v>
      </c>
      <c r="E817" s="14" t="str">
        <f>IFERROR(IF(OR(HLOOKUP($A817,'Z-scores'!$C$2:$RO$15,3,FALSE)&gt;3,HLOOKUP($A817,'Z-scores'!$C$2:$RO$15,3,FALSE)&lt;-3),"",'Total-corrected counts'!E817),"")</f>
        <v/>
      </c>
      <c r="F817" s="14" t="str">
        <f>IFERROR(IF(OR(HLOOKUP($A817,'Z-scores'!$C$2:$RO$15,4,FALSE)&gt;3,HLOOKUP($A817,'Z-scores'!$C$2:$RO$15,4,FALSE)&lt;-3),"",'Total-corrected counts'!F817),"")</f>
        <v/>
      </c>
      <c r="G817" s="14" t="str">
        <f>IFERROR(IF(OR(HLOOKUP($A817,'Z-scores'!$C$2:$RO$15,5,FALSE)&gt;3,HLOOKUP($A817,'Z-scores'!$C$2:$RO$15,5,FALSE)&lt;-3),"",'Total-corrected counts'!G817),"")</f>
        <v/>
      </c>
      <c r="H817" s="14" t="str">
        <f>IFERROR(IF(OR(HLOOKUP($A817,'Z-scores'!$C$2:$RO$15,6,FALSE)&gt;3,HLOOKUP($A817,'Z-scores'!$C$2:$RO$15,6,FALSE)&lt;-3),"",'Total-corrected counts'!H817),"")</f>
        <v/>
      </c>
      <c r="I817" s="14" t="str">
        <f>IFERROR(IF(OR(HLOOKUP($A817,'Z-scores'!$C$2:$RO$15,7,FALSE)&gt;3,HLOOKUP($A817,'Z-scores'!$C$2:$RO$15,7,FALSE)&lt;-3),"",'Total-corrected counts'!I817),"")</f>
        <v/>
      </c>
      <c r="J817" s="14" t="str">
        <f>IFERROR(IF(OR(HLOOKUP($A817,'Z-scores'!$C$2:$RO$15,8,FALSE)&gt;3,HLOOKUP($A817,'Z-scores'!$C$2:$RO$15,8,FALSE)&lt;-3),"",'Total-corrected counts'!J817),"")</f>
        <v/>
      </c>
      <c r="K817" s="14" t="str">
        <f>IFERROR(IF(OR(HLOOKUP($A817,'Z-scores'!$C$2:$RO$15,9,FALSE)&gt;3,HLOOKUP($A817,'Z-scores'!$C$2:$RO$15,9,FALSE)&lt;-3),"",'Total-corrected counts'!K817),"")</f>
        <v/>
      </c>
      <c r="L817" s="14" t="str">
        <f>IFERROR(IF(OR(HLOOKUP($A817,'Z-scores'!$C$2:$RO$15,10,FALSE)&gt;3,HLOOKUP($A817,'Z-scores'!$C$2:$RO$15,10,FALSE)&lt;-3),"",'Total-corrected counts'!L817),"")</f>
        <v/>
      </c>
      <c r="M817" s="14" t="str">
        <f>IFERROR(IF(OR(HLOOKUP($A817,'Z-scores'!$C$2:$RO$15,11,FALSE)&gt;3,HLOOKUP($A817,'Z-scores'!$C$2:$RO$15,11,FALSE)&lt;-3),"",'Total-corrected counts'!M817),"")</f>
        <v/>
      </c>
      <c r="N817" s="14" t="str">
        <f>IFERROR(IF(OR(HLOOKUP($A817,'Z-scores'!$C$2:$RO$15,12,FALSE)&gt;3,HLOOKUP($A817,'Z-scores'!$C$2:$RO$15,12,FALSE)&lt;-3),"",'Total-corrected counts'!N817),"")</f>
        <v/>
      </c>
      <c r="O817" s="14" t="str">
        <f>IFERROR(IF(OR(HLOOKUP($A817,'Z-scores'!$C$2:$RO$15,13,FALSE)&gt;3,HLOOKUP($A817,'Z-scores'!$C$2:$RO$15,13,FALSE)&lt;-3),"",'Total-corrected counts'!O817),"")</f>
        <v/>
      </c>
      <c r="P817" s="14" t="str">
        <f>IFERROR(IF(OR(HLOOKUP($A817,'Z-scores'!$C$2:$RO$15,14,FALSE)&gt;3,HLOOKUP($A817,'Z-scores'!$C$2:$RO$15,14,FALSE)&lt;-3),"",'Total-corrected counts'!P817),"")</f>
        <v/>
      </c>
      <c r="Q817">
        <f t="shared" si="48"/>
        <v>1</v>
      </c>
      <c r="R817">
        <f>SUMIFS(Tabel132[Cluster],Tabel132[ID],'Total-corrected counts Z&lt;3'!A817)</f>
        <v>0</v>
      </c>
      <c r="S817" t="str">
        <f t="shared" si="49"/>
        <v/>
      </c>
      <c r="T817" t="str">
        <f t="shared" si="50"/>
        <v/>
      </c>
      <c r="U817" t="str">
        <f t="shared" si="51"/>
        <v/>
      </c>
    </row>
    <row r="818" spans="1:21" x14ac:dyDescent="0.25">
      <c r="A818">
        <v>826</v>
      </c>
      <c r="B818" t="s">
        <v>982</v>
      </c>
      <c r="C818">
        <v>52300</v>
      </c>
      <c r="D818">
        <v>803</v>
      </c>
      <c r="E818" s="14" t="str">
        <f>IFERROR(IF(OR(HLOOKUP($A818,'Z-scores'!$C$2:$RO$15,3,FALSE)&gt;3,HLOOKUP($A818,'Z-scores'!$C$2:$RO$15,3,FALSE)&lt;-3),"",'Total-corrected counts'!E818),"")</f>
        <v/>
      </c>
      <c r="F818" s="14" t="str">
        <f>IFERROR(IF(OR(HLOOKUP($A818,'Z-scores'!$C$2:$RO$15,4,FALSE)&gt;3,HLOOKUP($A818,'Z-scores'!$C$2:$RO$15,4,FALSE)&lt;-3),"",'Total-corrected counts'!F818),"")</f>
        <v/>
      </c>
      <c r="G818" s="14" t="str">
        <f>IFERROR(IF(OR(HLOOKUP($A818,'Z-scores'!$C$2:$RO$15,5,FALSE)&gt;3,HLOOKUP($A818,'Z-scores'!$C$2:$RO$15,5,FALSE)&lt;-3),"",'Total-corrected counts'!G818),"")</f>
        <v/>
      </c>
      <c r="H818" s="14" t="str">
        <f>IFERROR(IF(OR(HLOOKUP($A818,'Z-scores'!$C$2:$RO$15,6,FALSE)&gt;3,HLOOKUP($A818,'Z-scores'!$C$2:$RO$15,6,FALSE)&lt;-3),"",'Total-corrected counts'!H818),"")</f>
        <v/>
      </c>
      <c r="I818" s="14" t="str">
        <f>IFERROR(IF(OR(HLOOKUP($A818,'Z-scores'!$C$2:$RO$15,7,FALSE)&gt;3,HLOOKUP($A818,'Z-scores'!$C$2:$RO$15,7,FALSE)&lt;-3),"",'Total-corrected counts'!I818),"")</f>
        <v/>
      </c>
      <c r="J818" s="14" t="str">
        <f>IFERROR(IF(OR(HLOOKUP($A818,'Z-scores'!$C$2:$RO$15,8,FALSE)&gt;3,HLOOKUP($A818,'Z-scores'!$C$2:$RO$15,8,FALSE)&lt;-3),"",'Total-corrected counts'!J818),"")</f>
        <v/>
      </c>
      <c r="K818" s="14" t="str">
        <f>IFERROR(IF(OR(HLOOKUP($A818,'Z-scores'!$C$2:$RO$15,9,FALSE)&gt;3,HLOOKUP($A818,'Z-scores'!$C$2:$RO$15,9,FALSE)&lt;-3),"",'Total-corrected counts'!K818),"")</f>
        <v/>
      </c>
      <c r="L818" s="14" t="str">
        <f>IFERROR(IF(OR(HLOOKUP($A818,'Z-scores'!$C$2:$RO$15,10,FALSE)&gt;3,HLOOKUP($A818,'Z-scores'!$C$2:$RO$15,10,FALSE)&lt;-3),"",'Total-corrected counts'!L818),"")</f>
        <v/>
      </c>
      <c r="M818" s="14" t="str">
        <f>IFERROR(IF(OR(HLOOKUP($A818,'Z-scores'!$C$2:$RO$15,11,FALSE)&gt;3,HLOOKUP($A818,'Z-scores'!$C$2:$RO$15,11,FALSE)&lt;-3),"",'Total-corrected counts'!M818),"")</f>
        <v/>
      </c>
      <c r="N818" s="14" t="str">
        <f>IFERROR(IF(OR(HLOOKUP($A818,'Z-scores'!$C$2:$RO$15,12,FALSE)&gt;3,HLOOKUP($A818,'Z-scores'!$C$2:$RO$15,12,FALSE)&lt;-3),"",'Total-corrected counts'!N818),"")</f>
        <v/>
      </c>
      <c r="O818" s="14" t="str">
        <f>IFERROR(IF(OR(HLOOKUP($A818,'Z-scores'!$C$2:$RO$15,13,FALSE)&gt;3,HLOOKUP($A818,'Z-scores'!$C$2:$RO$15,13,FALSE)&lt;-3),"",'Total-corrected counts'!O818),"")</f>
        <v/>
      </c>
      <c r="P818" s="14" t="str">
        <f>IFERROR(IF(OR(HLOOKUP($A818,'Z-scores'!$C$2:$RO$15,14,FALSE)&gt;3,HLOOKUP($A818,'Z-scores'!$C$2:$RO$15,14,FALSE)&lt;-3),"",'Total-corrected counts'!P818),"")</f>
        <v/>
      </c>
      <c r="Q818">
        <f t="shared" si="48"/>
        <v>1</v>
      </c>
      <c r="R818">
        <f>SUMIFS(Tabel132[Cluster],Tabel132[ID],'Total-corrected counts Z&lt;3'!A818)</f>
        <v>74</v>
      </c>
      <c r="S818" t="str">
        <f t="shared" si="49"/>
        <v/>
      </c>
      <c r="T818" t="str">
        <f t="shared" si="50"/>
        <v/>
      </c>
      <c r="U818" t="str">
        <f t="shared" si="51"/>
        <v/>
      </c>
    </row>
    <row r="819" spans="1:21" x14ac:dyDescent="0.25">
      <c r="A819">
        <v>827</v>
      </c>
      <c r="B819" t="s">
        <v>344</v>
      </c>
      <c r="C819">
        <v>8800</v>
      </c>
      <c r="D819">
        <v>44</v>
      </c>
      <c r="E819" s="14">
        <f>IFERROR(IF(OR(HLOOKUP($A819,'Z-scores'!$C$2:$RO$15,3,FALSE)&gt;3,HLOOKUP($A819,'Z-scores'!$C$2:$RO$15,3,FALSE)&lt;-3),"",'Total-corrected counts'!E819),"")</f>
        <v>2.4867701503914921</v>
      </c>
      <c r="F819" s="14">
        <f>IFERROR(IF(OR(HLOOKUP($A819,'Z-scores'!$C$2:$RO$15,4,FALSE)&gt;3,HLOOKUP($A819,'Z-scores'!$C$2:$RO$15,4,FALSE)&lt;-3),"",'Total-corrected counts'!F819),"")</f>
        <v>25.028285869342302</v>
      </c>
      <c r="G819" s="14">
        <f>IFERROR(IF(OR(HLOOKUP($A819,'Z-scores'!$C$2:$RO$15,5,FALSE)&gt;3,HLOOKUP($A819,'Z-scores'!$C$2:$RO$15,5,FALSE)&lt;-3),"",'Total-corrected counts'!G819),"")</f>
        <v>4.7857570156876399</v>
      </c>
      <c r="H819" s="14">
        <f>IFERROR(IF(OR(HLOOKUP($A819,'Z-scores'!$C$2:$RO$15,6,FALSE)&gt;3,HLOOKUP($A819,'Z-scores'!$C$2:$RO$15,6,FALSE)&lt;-3),"",'Total-corrected counts'!H819),"")</f>
        <v>1.5183456594007343</v>
      </c>
      <c r="I819" s="14">
        <f>IFERROR(IF(OR(HLOOKUP($A819,'Z-scores'!$C$2:$RO$15,7,FALSE)&gt;3,HLOOKUP($A819,'Z-scores'!$C$2:$RO$15,7,FALSE)&lt;-3),"",'Total-corrected counts'!I819),"")</f>
        <v>4.5490240555843888</v>
      </c>
      <c r="J819" s="14">
        <f>IFERROR(IF(OR(HLOOKUP($A819,'Z-scores'!$C$2:$RO$15,8,FALSE)&gt;3,HLOOKUP($A819,'Z-scores'!$C$2:$RO$15,8,FALSE)&lt;-3),"",'Total-corrected counts'!J819),"")</f>
        <v>6.3001294785230764</v>
      </c>
      <c r="K819" s="14">
        <f>IFERROR(IF(OR(HLOOKUP($A819,'Z-scores'!$C$2:$RO$15,9,FALSE)&gt;3,HLOOKUP($A819,'Z-scores'!$C$2:$RO$15,9,FALSE)&lt;-3),"",'Total-corrected counts'!K819),"")</f>
        <v>0.31076913949437857</v>
      </c>
      <c r="L819" s="14">
        <f>IFERROR(IF(OR(HLOOKUP($A819,'Z-scores'!$C$2:$RO$15,10,FALSE)&gt;3,HLOOKUP($A819,'Z-scores'!$C$2:$RO$15,10,FALSE)&lt;-3),"",'Total-corrected counts'!L819),"")</f>
        <v>8.3846456177125646</v>
      </c>
      <c r="M819" s="14">
        <f>IFERROR(IF(OR(HLOOKUP($A819,'Z-scores'!$C$2:$RO$15,11,FALSE)&gt;3,HLOOKUP($A819,'Z-scores'!$C$2:$RO$15,11,FALSE)&lt;-3),"",'Total-corrected counts'!M819),"")</f>
        <v>2.7803957566254174</v>
      </c>
      <c r="N819" s="14">
        <f>IFERROR(IF(OR(HLOOKUP($A819,'Z-scores'!$C$2:$RO$15,12,FALSE)&gt;3,HLOOKUP($A819,'Z-scores'!$C$2:$RO$15,12,FALSE)&lt;-3),"",'Total-corrected counts'!N819),"")</f>
        <v>11.303776178401591</v>
      </c>
      <c r="O819" s="14">
        <f>IFERROR(IF(OR(HLOOKUP($A819,'Z-scores'!$C$2:$RO$15,13,FALSE)&gt;3,HLOOKUP($A819,'Z-scores'!$C$2:$RO$15,13,FALSE)&lt;-3),"",'Total-corrected counts'!O819),"")</f>
        <v>1.8946233029286936</v>
      </c>
      <c r="P819" s="14">
        <f>IFERROR(IF(OR(HLOOKUP($A819,'Z-scores'!$C$2:$RO$15,14,FALSE)&gt;3,HLOOKUP($A819,'Z-scores'!$C$2:$RO$15,14,FALSE)&lt;-3),"",'Total-corrected counts'!P819),"")</f>
        <v>2.1418194345961257</v>
      </c>
      <c r="Q819">
        <f t="shared" si="48"/>
        <v>1</v>
      </c>
      <c r="R819">
        <f>SUMIFS(Tabel132[Cluster],Tabel132[ID],'Total-corrected counts Z&lt;3'!A819)</f>
        <v>26</v>
      </c>
      <c r="S819">
        <f t="shared" si="49"/>
        <v>0.79201065116010749</v>
      </c>
      <c r="T819">
        <f t="shared" si="50"/>
        <v>6.4255830526320015</v>
      </c>
      <c r="U819">
        <f t="shared" si="51"/>
        <v>5.3010520580528784</v>
      </c>
    </row>
    <row r="820" spans="1:21" x14ac:dyDescent="0.25">
      <c r="A820">
        <v>828</v>
      </c>
      <c r="B820" t="s">
        <v>983</v>
      </c>
      <c r="C820">
        <v>79400</v>
      </c>
      <c r="D820">
        <v>4</v>
      </c>
      <c r="E820" s="14" t="str">
        <f>IFERROR(IF(OR(HLOOKUP($A820,'Z-scores'!$C$2:$RO$15,3,FALSE)&gt;3,HLOOKUP($A820,'Z-scores'!$C$2:$RO$15,3,FALSE)&lt;-3),"",'Total-corrected counts'!E820),"")</f>
        <v/>
      </c>
      <c r="F820" s="14" t="str">
        <f>IFERROR(IF(OR(HLOOKUP($A820,'Z-scores'!$C$2:$RO$15,4,FALSE)&gt;3,HLOOKUP($A820,'Z-scores'!$C$2:$RO$15,4,FALSE)&lt;-3),"",'Total-corrected counts'!F820),"")</f>
        <v/>
      </c>
      <c r="G820" s="14" t="str">
        <f>IFERROR(IF(OR(HLOOKUP($A820,'Z-scores'!$C$2:$RO$15,5,FALSE)&gt;3,HLOOKUP($A820,'Z-scores'!$C$2:$RO$15,5,FALSE)&lt;-3),"",'Total-corrected counts'!G820),"")</f>
        <v/>
      </c>
      <c r="H820" s="14" t="str">
        <f>IFERROR(IF(OR(HLOOKUP($A820,'Z-scores'!$C$2:$RO$15,6,FALSE)&gt;3,HLOOKUP($A820,'Z-scores'!$C$2:$RO$15,6,FALSE)&lt;-3),"",'Total-corrected counts'!H820),"")</f>
        <v/>
      </c>
      <c r="I820" s="14" t="str">
        <f>IFERROR(IF(OR(HLOOKUP($A820,'Z-scores'!$C$2:$RO$15,7,FALSE)&gt;3,HLOOKUP($A820,'Z-scores'!$C$2:$RO$15,7,FALSE)&lt;-3),"",'Total-corrected counts'!I820),"")</f>
        <v/>
      </c>
      <c r="J820" s="14" t="str">
        <f>IFERROR(IF(OR(HLOOKUP($A820,'Z-scores'!$C$2:$RO$15,8,FALSE)&gt;3,HLOOKUP($A820,'Z-scores'!$C$2:$RO$15,8,FALSE)&lt;-3),"",'Total-corrected counts'!J820),"")</f>
        <v/>
      </c>
      <c r="K820" s="14" t="str">
        <f>IFERROR(IF(OR(HLOOKUP($A820,'Z-scores'!$C$2:$RO$15,9,FALSE)&gt;3,HLOOKUP($A820,'Z-scores'!$C$2:$RO$15,9,FALSE)&lt;-3),"",'Total-corrected counts'!K820),"")</f>
        <v/>
      </c>
      <c r="L820" s="14" t="str">
        <f>IFERROR(IF(OR(HLOOKUP($A820,'Z-scores'!$C$2:$RO$15,10,FALSE)&gt;3,HLOOKUP($A820,'Z-scores'!$C$2:$RO$15,10,FALSE)&lt;-3),"",'Total-corrected counts'!L820),"")</f>
        <v/>
      </c>
      <c r="M820" s="14" t="str">
        <f>IFERROR(IF(OR(HLOOKUP($A820,'Z-scores'!$C$2:$RO$15,11,FALSE)&gt;3,HLOOKUP($A820,'Z-scores'!$C$2:$RO$15,11,FALSE)&lt;-3),"",'Total-corrected counts'!M820),"")</f>
        <v/>
      </c>
      <c r="N820" s="14" t="str">
        <f>IFERROR(IF(OR(HLOOKUP($A820,'Z-scores'!$C$2:$RO$15,12,FALSE)&gt;3,HLOOKUP($A820,'Z-scores'!$C$2:$RO$15,12,FALSE)&lt;-3),"",'Total-corrected counts'!N820),"")</f>
        <v/>
      </c>
      <c r="O820" s="14" t="str">
        <f>IFERROR(IF(OR(HLOOKUP($A820,'Z-scores'!$C$2:$RO$15,13,FALSE)&gt;3,HLOOKUP($A820,'Z-scores'!$C$2:$RO$15,13,FALSE)&lt;-3),"",'Total-corrected counts'!O820),"")</f>
        <v/>
      </c>
      <c r="P820" s="14" t="str">
        <f>IFERROR(IF(OR(HLOOKUP($A820,'Z-scores'!$C$2:$RO$15,14,FALSE)&gt;3,HLOOKUP($A820,'Z-scores'!$C$2:$RO$15,14,FALSE)&lt;-3),"",'Total-corrected counts'!P820),"")</f>
        <v/>
      </c>
      <c r="Q820">
        <f t="shared" si="48"/>
        <v>1</v>
      </c>
      <c r="R820">
        <f>SUMIFS(Tabel132[Cluster],Tabel132[ID],'Total-corrected counts Z&lt;3'!A820)</f>
        <v>86</v>
      </c>
      <c r="S820" t="str">
        <f t="shared" si="49"/>
        <v/>
      </c>
      <c r="T820" t="str">
        <f t="shared" si="50"/>
        <v/>
      </c>
      <c r="U820" t="str">
        <f t="shared" si="51"/>
        <v/>
      </c>
    </row>
    <row r="821" spans="1:21" x14ac:dyDescent="0.25">
      <c r="A821">
        <v>829</v>
      </c>
      <c r="B821" t="s">
        <v>984</v>
      </c>
      <c r="C821">
        <v>45700</v>
      </c>
      <c r="D821">
        <v>509</v>
      </c>
      <c r="E821" s="14" t="str">
        <f>IFERROR(IF(OR(HLOOKUP($A821,'Z-scores'!$C$2:$RO$15,3,FALSE)&gt;3,HLOOKUP($A821,'Z-scores'!$C$2:$RO$15,3,FALSE)&lt;-3),"",'Total-corrected counts'!E821),"")</f>
        <v/>
      </c>
      <c r="F821" s="14" t="str">
        <f>IFERROR(IF(OR(HLOOKUP($A821,'Z-scores'!$C$2:$RO$15,4,FALSE)&gt;3,HLOOKUP($A821,'Z-scores'!$C$2:$RO$15,4,FALSE)&lt;-3),"",'Total-corrected counts'!F821),"")</f>
        <v/>
      </c>
      <c r="G821" s="14" t="str">
        <f>IFERROR(IF(OR(HLOOKUP($A821,'Z-scores'!$C$2:$RO$15,5,FALSE)&gt;3,HLOOKUP($A821,'Z-scores'!$C$2:$RO$15,5,FALSE)&lt;-3),"",'Total-corrected counts'!G821),"")</f>
        <v/>
      </c>
      <c r="H821" s="14" t="str">
        <f>IFERROR(IF(OR(HLOOKUP($A821,'Z-scores'!$C$2:$RO$15,6,FALSE)&gt;3,HLOOKUP($A821,'Z-scores'!$C$2:$RO$15,6,FALSE)&lt;-3),"",'Total-corrected counts'!H821),"")</f>
        <v/>
      </c>
      <c r="I821" s="14" t="str">
        <f>IFERROR(IF(OR(HLOOKUP($A821,'Z-scores'!$C$2:$RO$15,7,FALSE)&gt;3,HLOOKUP($A821,'Z-scores'!$C$2:$RO$15,7,FALSE)&lt;-3),"",'Total-corrected counts'!I821),"")</f>
        <v/>
      </c>
      <c r="J821" s="14" t="str">
        <f>IFERROR(IF(OR(HLOOKUP($A821,'Z-scores'!$C$2:$RO$15,8,FALSE)&gt;3,HLOOKUP($A821,'Z-scores'!$C$2:$RO$15,8,FALSE)&lt;-3),"",'Total-corrected counts'!J821),"")</f>
        <v/>
      </c>
      <c r="K821" s="14" t="str">
        <f>IFERROR(IF(OR(HLOOKUP($A821,'Z-scores'!$C$2:$RO$15,9,FALSE)&gt;3,HLOOKUP($A821,'Z-scores'!$C$2:$RO$15,9,FALSE)&lt;-3),"",'Total-corrected counts'!K821),"")</f>
        <v/>
      </c>
      <c r="L821" s="14" t="str">
        <f>IFERROR(IF(OR(HLOOKUP($A821,'Z-scores'!$C$2:$RO$15,10,FALSE)&gt;3,HLOOKUP($A821,'Z-scores'!$C$2:$RO$15,10,FALSE)&lt;-3),"",'Total-corrected counts'!L821),"")</f>
        <v/>
      </c>
      <c r="M821" s="14" t="str">
        <f>IFERROR(IF(OR(HLOOKUP($A821,'Z-scores'!$C$2:$RO$15,11,FALSE)&gt;3,HLOOKUP($A821,'Z-scores'!$C$2:$RO$15,11,FALSE)&lt;-3),"",'Total-corrected counts'!M821),"")</f>
        <v/>
      </c>
      <c r="N821" s="14" t="str">
        <f>IFERROR(IF(OR(HLOOKUP($A821,'Z-scores'!$C$2:$RO$15,12,FALSE)&gt;3,HLOOKUP($A821,'Z-scores'!$C$2:$RO$15,12,FALSE)&lt;-3),"",'Total-corrected counts'!N821),"")</f>
        <v/>
      </c>
      <c r="O821" s="14" t="str">
        <f>IFERROR(IF(OR(HLOOKUP($A821,'Z-scores'!$C$2:$RO$15,13,FALSE)&gt;3,HLOOKUP($A821,'Z-scores'!$C$2:$RO$15,13,FALSE)&lt;-3),"",'Total-corrected counts'!O821),"")</f>
        <v/>
      </c>
      <c r="P821" s="14" t="str">
        <f>IFERROR(IF(OR(HLOOKUP($A821,'Z-scores'!$C$2:$RO$15,14,FALSE)&gt;3,HLOOKUP($A821,'Z-scores'!$C$2:$RO$15,14,FALSE)&lt;-3),"",'Total-corrected counts'!P821),"")</f>
        <v/>
      </c>
      <c r="Q821">
        <f t="shared" si="48"/>
        <v>1</v>
      </c>
      <c r="R821">
        <f>SUMIFS(Tabel132[Cluster],Tabel132[ID],'Total-corrected counts Z&lt;3'!A821)</f>
        <v>60</v>
      </c>
      <c r="S821" t="str">
        <f t="shared" si="49"/>
        <v/>
      </c>
      <c r="T821" t="str">
        <f t="shared" si="50"/>
        <v/>
      </c>
      <c r="U821" t="str">
        <f t="shared" si="51"/>
        <v/>
      </c>
    </row>
    <row r="822" spans="1:21" x14ac:dyDescent="0.25">
      <c r="A822">
        <v>830</v>
      </c>
      <c r="B822" t="s">
        <v>345</v>
      </c>
      <c r="C822">
        <v>72400</v>
      </c>
      <c r="D822">
        <v>141</v>
      </c>
      <c r="E822" s="14">
        <f>IFERROR(IF(OR(HLOOKUP($A822,'Z-scores'!$C$2:$RO$15,3,FALSE)&gt;3,HLOOKUP($A822,'Z-scores'!$C$2:$RO$15,3,FALSE)&lt;-3),"",'Total-corrected counts'!E822),"")</f>
        <v>0.17430631895267465</v>
      </c>
      <c r="F822" s="14">
        <f>IFERROR(IF(OR(HLOOKUP($A822,'Z-scores'!$C$2:$RO$15,4,FALSE)&gt;3,HLOOKUP($A822,'Z-scores'!$C$2:$RO$15,4,FALSE)&lt;-3),"",'Total-corrected counts'!F822),"")</f>
        <v>2.7902213901161987E-2</v>
      </c>
      <c r="G822" s="14">
        <f>IFERROR(IF(OR(HLOOKUP($A822,'Z-scores'!$C$2:$RO$15,5,FALSE)&gt;3,HLOOKUP($A822,'Z-scores'!$C$2:$RO$15,5,FALSE)&lt;-3),"",'Total-corrected counts'!G822),"")</f>
        <v>7.1429209189367765E-2</v>
      </c>
      <c r="H822" s="14">
        <f>IFERROR(IF(OR(HLOOKUP($A822,'Z-scores'!$C$2:$RO$15,6,FALSE)&gt;3,HLOOKUP($A822,'Z-scores'!$C$2:$RO$15,6,FALSE)&lt;-3),"",'Total-corrected counts'!H822),"")</f>
        <v>0.2441560859337864</v>
      </c>
      <c r="I822" s="14">
        <f>IFERROR(IF(OR(HLOOKUP($A822,'Z-scores'!$C$2:$RO$15,7,FALSE)&gt;3,HLOOKUP($A822,'Z-scores'!$C$2:$RO$15,7,FALSE)&lt;-3),"",'Total-corrected counts'!I822),"")</f>
        <v>0.1479357416450208</v>
      </c>
      <c r="J822" s="14">
        <f>IFERROR(IF(OR(HLOOKUP($A822,'Z-scores'!$C$2:$RO$15,8,FALSE)&gt;3,HLOOKUP($A822,'Z-scores'!$C$2:$RO$15,8,FALSE)&lt;-3),"",'Total-corrected counts'!J822),"")</f>
        <v>0.65173753226100783</v>
      </c>
      <c r="K822" s="14">
        <f>IFERROR(IF(OR(HLOOKUP($A822,'Z-scores'!$C$2:$RO$15,9,FALSE)&gt;3,HLOOKUP($A822,'Z-scores'!$C$2:$RO$15,9,FALSE)&lt;-3),"",'Total-corrected counts'!K822),"")</f>
        <v>0.11300695981613769</v>
      </c>
      <c r="L822" s="14">
        <f>IFERROR(IF(OR(HLOOKUP($A822,'Z-scores'!$C$2:$RO$15,10,FALSE)&gt;3,HLOOKUP($A822,'Z-scores'!$C$2:$RO$15,10,FALSE)&lt;-3),"",'Total-corrected counts'!L822),"")</f>
        <v>0</v>
      </c>
      <c r="M822" s="14">
        <f>IFERROR(IF(OR(HLOOKUP($A822,'Z-scores'!$C$2:$RO$15,11,FALSE)&gt;3,HLOOKUP($A822,'Z-scores'!$C$2:$RO$15,11,FALSE)&lt;-3),"",'Total-corrected counts'!M822),"")</f>
        <v>0.30666129668662689</v>
      </c>
      <c r="N822" s="14">
        <f>IFERROR(IF(OR(HLOOKUP($A822,'Z-scores'!$C$2:$RO$15,12,FALSE)&gt;3,HLOOKUP($A822,'Z-scores'!$C$2:$RO$15,12,FALSE)&lt;-3),"",'Total-corrected counts'!N822),"")</f>
        <v>5.1225571805445277E-2</v>
      </c>
      <c r="O822" s="14" t="str">
        <f>IFERROR(IF(OR(HLOOKUP($A822,'Z-scores'!$C$2:$RO$15,13,FALSE)&gt;3,HLOOKUP($A822,'Z-scores'!$C$2:$RO$15,13,FALSE)&lt;-3),"",'Total-corrected counts'!O822),"")</f>
        <v/>
      </c>
      <c r="P822" s="14">
        <f>IFERROR(IF(OR(HLOOKUP($A822,'Z-scores'!$C$2:$RO$15,14,FALSE)&gt;3,HLOOKUP($A822,'Z-scores'!$C$2:$RO$15,14,FALSE)&lt;-3),"",'Total-corrected counts'!P822),"")</f>
        <v>0.66533114351283906</v>
      </c>
      <c r="Q822">
        <f t="shared" si="48"/>
        <v>1</v>
      </c>
      <c r="R822">
        <f>SUMIFS(Tabel132[Cluster],Tabel132[ID],'Total-corrected counts Z&lt;3'!A822)</f>
        <v>83</v>
      </c>
      <c r="S822">
        <f t="shared" si="49"/>
        <v>0.74533886476372058</v>
      </c>
      <c r="T822">
        <f t="shared" si="50"/>
        <v>0.20435343738559389</v>
      </c>
      <c r="U822">
        <f t="shared" si="51"/>
        <v>0.25580450300122781</v>
      </c>
    </row>
    <row r="823" spans="1:21" x14ac:dyDescent="0.25">
      <c r="A823">
        <v>831</v>
      </c>
      <c r="B823" t="s">
        <v>346</v>
      </c>
      <c r="C823">
        <v>23900</v>
      </c>
      <c r="D823">
        <v>104</v>
      </c>
      <c r="E823" s="14">
        <f>IFERROR(IF(OR(HLOOKUP($A823,'Z-scores'!$C$2:$RO$15,3,FALSE)&gt;3,HLOOKUP($A823,'Z-scores'!$C$2:$RO$15,3,FALSE)&lt;-3),"",'Total-corrected counts'!E823),"")</f>
        <v>0.12782463389862811</v>
      </c>
      <c r="F823" s="14">
        <f>IFERROR(IF(OR(HLOOKUP($A823,'Z-scores'!$C$2:$RO$15,4,FALSE)&gt;3,HLOOKUP($A823,'Z-scores'!$C$2:$RO$15,4,FALSE)&lt;-3),"",'Total-corrected counts'!F823),"")</f>
        <v>0.13951106950580994</v>
      </c>
      <c r="G823" s="14">
        <f>IFERROR(IF(OR(HLOOKUP($A823,'Z-scores'!$C$2:$RO$15,5,FALSE)&gt;3,HLOOKUP($A823,'Z-scores'!$C$2:$RO$15,5,FALSE)&lt;-3),"",'Total-corrected counts'!G823),"")</f>
        <v>5.3571906892025824E-2</v>
      </c>
      <c r="H823" s="14">
        <f>IFERROR(IF(OR(HLOOKUP($A823,'Z-scores'!$C$2:$RO$15,6,FALSE)&gt;3,HLOOKUP($A823,'Z-scores'!$C$2:$RO$15,6,FALSE)&lt;-3),"",'Total-corrected counts'!H823),"")</f>
        <v>9.1558532225169895E-2</v>
      </c>
      <c r="I823" s="14">
        <f>IFERROR(IF(OR(HLOOKUP($A823,'Z-scores'!$C$2:$RO$15,7,FALSE)&gt;3,HLOOKUP($A823,'Z-scores'!$C$2:$RO$15,7,FALSE)&lt;-3),"",'Total-corrected counts'!I823),"")</f>
        <v>0.24655956940836801</v>
      </c>
      <c r="J823" s="14">
        <f>IFERROR(IF(OR(HLOOKUP($A823,'Z-scores'!$C$2:$RO$15,8,FALSE)&gt;3,HLOOKUP($A823,'Z-scores'!$C$2:$RO$15,8,FALSE)&lt;-3),"",'Total-corrected counts'!J823),"")</f>
        <v>4.3449168817400519E-2</v>
      </c>
      <c r="K823" s="14">
        <f>IFERROR(IF(OR(HLOOKUP($A823,'Z-scores'!$C$2:$RO$15,9,FALSE)&gt;3,HLOOKUP($A823,'Z-scores'!$C$2:$RO$15,9,FALSE)&lt;-3),"",'Total-corrected counts'!K823),"")</f>
        <v>1.4125869977017211E-2</v>
      </c>
      <c r="L823" s="14">
        <f>IFERROR(IF(OR(HLOOKUP($A823,'Z-scores'!$C$2:$RO$15,10,FALSE)&gt;3,HLOOKUP($A823,'Z-scores'!$C$2:$RO$15,10,FALSE)&lt;-3),"",'Total-corrected counts'!L823),"")</f>
        <v>4.0310796239002709E-2</v>
      </c>
      <c r="M823" s="14">
        <f>IFERROR(IF(OR(HLOOKUP($A823,'Z-scores'!$C$2:$RO$15,11,FALSE)&gt;3,HLOOKUP($A823,'Z-scores'!$C$2:$RO$15,11,FALSE)&lt;-3),"",'Total-corrected counts'!M823),"")</f>
        <v>0.10222043222887564</v>
      </c>
      <c r="N823" s="14">
        <f>IFERROR(IF(OR(HLOOKUP($A823,'Z-scores'!$C$2:$RO$15,12,FALSE)&gt;3,HLOOKUP($A823,'Z-scores'!$C$2:$RO$15,12,FALSE)&lt;-3),"",'Total-corrected counts'!N823),"")</f>
        <v>0.36711659793902451</v>
      </c>
      <c r="O823" s="14">
        <f>IFERROR(IF(OR(HLOOKUP($A823,'Z-scores'!$C$2:$RO$15,13,FALSE)&gt;3,HLOOKUP($A823,'Z-scores'!$C$2:$RO$15,13,FALSE)&lt;-3),"",'Total-corrected counts'!O823),"")</f>
        <v>6.5655262972776518E-2</v>
      </c>
      <c r="P823" s="14">
        <f>IFERROR(IF(OR(HLOOKUP($A823,'Z-scores'!$C$2:$RO$15,14,FALSE)&gt;3,HLOOKUP($A823,'Z-scores'!$C$2:$RO$15,14,FALSE)&lt;-3),"",'Total-corrected counts'!P823),"")</f>
        <v>0.35545088489042087</v>
      </c>
      <c r="Q823">
        <f t="shared" si="48"/>
        <v>1</v>
      </c>
      <c r="R823">
        <f>SUMIFS(Tabel132[Cluster],Tabel132[ID],'Total-corrected counts Z&lt;3'!A823)</f>
        <v>30</v>
      </c>
      <c r="S823">
        <f t="shared" si="49"/>
        <v>0.25567608437664813</v>
      </c>
      <c r="T823">
        <f t="shared" si="50"/>
        <v>0.10237153581777424</v>
      </c>
      <c r="U823">
        <f t="shared" si="51"/>
        <v>0.18615079485402003</v>
      </c>
    </row>
    <row r="824" spans="1:21" x14ac:dyDescent="0.25">
      <c r="A824">
        <v>832</v>
      </c>
      <c r="B824" t="s">
        <v>985</v>
      </c>
      <c r="C824">
        <v>99000</v>
      </c>
      <c r="D824">
        <v>967</v>
      </c>
      <c r="E824" s="14" t="str">
        <f>IFERROR(IF(OR(HLOOKUP($A824,'Z-scores'!$C$2:$RO$15,3,FALSE)&gt;3,HLOOKUP($A824,'Z-scores'!$C$2:$RO$15,3,FALSE)&lt;-3),"",'Total-corrected counts'!E824),"")</f>
        <v/>
      </c>
      <c r="F824" s="14" t="str">
        <f>IFERROR(IF(OR(HLOOKUP($A824,'Z-scores'!$C$2:$RO$15,4,FALSE)&gt;3,HLOOKUP($A824,'Z-scores'!$C$2:$RO$15,4,FALSE)&lt;-3),"",'Total-corrected counts'!F824),"")</f>
        <v/>
      </c>
      <c r="G824" s="14" t="str">
        <f>IFERROR(IF(OR(HLOOKUP($A824,'Z-scores'!$C$2:$RO$15,5,FALSE)&gt;3,HLOOKUP($A824,'Z-scores'!$C$2:$RO$15,5,FALSE)&lt;-3),"",'Total-corrected counts'!G824),"")</f>
        <v/>
      </c>
      <c r="H824" s="14" t="str">
        <f>IFERROR(IF(OR(HLOOKUP($A824,'Z-scores'!$C$2:$RO$15,6,FALSE)&gt;3,HLOOKUP($A824,'Z-scores'!$C$2:$RO$15,6,FALSE)&lt;-3),"",'Total-corrected counts'!H824),"")</f>
        <v/>
      </c>
      <c r="I824" s="14" t="str">
        <f>IFERROR(IF(OR(HLOOKUP($A824,'Z-scores'!$C$2:$RO$15,7,FALSE)&gt;3,HLOOKUP($A824,'Z-scores'!$C$2:$RO$15,7,FALSE)&lt;-3),"",'Total-corrected counts'!I824),"")</f>
        <v/>
      </c>
      <c r="J824" s="14" t="str">
        <f>IFERROR(IF(OR(HLOOKUP($A824,'Z-scores'!$C$2:$RO$15,8,FALSE)&gt;3,HLOOKUP($A824,'Z-scores'!$C$2:$RO$15,8,FALSE)&lt;-3),"",'Total-corrected counts'!J824),"")</f>
        <v/>
      </c>
      <c r="K824" s="14" t="str">
        <f>IFERROR(IF(OR(HLOOKUP($A824,'Z-scores'!$C$2:$RO$15,9,FALSE)&gt;3,HLOOKUP($A824,'Z-scores'!$C$2:$RO$15,9,FALSE)&lt;-3),"",'Total-corrected counts'!K824),"")</f>
        <v/>
      </c>
      <c r="L824" s="14" t="str">
        <f>IFERROR(IF(OR(HLOOKUP($A824,'Z-scores'!$C$2:$RO$15,10,FALSE)&gt;3,HLOOKUP($A824,'Z-scores'!$C$2:$RO$15,10,FALSE)&lt;-3),"",'Total-corrected counts'!L824),"")</f>
        <v/>
      </c>
      <c r="M824" s="14" t="str">
        <f>IFERROR(IF(OR(HLOOKUP($A824,'Z-scores'!$C$2:$RO$15,11,FALSE)&gt;3,HLOOKUP($A824,'Z-scores'!$C$2:$RO$15,11,FALSE)&lt;-3),"",'Total-corrected counts'!M824),"")</f>
        <v/>
      </c>
      <c r="N824" s="14" t="str">
        <f>IFERROR(IF(OR(HLOOKUP($A824,'Z-scores'!$C$2:$RO$15,12,FALSE)&gt;3,HLOOKUP($A824,'Z-scores'!$C$2:$RO$15,12,FALSE)&lt;-3),"",'Total-corrected counts'!N824),"")</f>
        <v/>
      </c>
      <c r="O824" s="14" t="str">
        <f>IFERROR(IF(OR(HLOOKUP($A824,'Z-scores'!$C$2:$RO$15,13,FALSE)&gt;3,HLOOKUP($A824,'Z-scores'!$C$2:$RO$15,13,FALSE)&lt;-3),"",'Total-corrected counts'!O824),"")</f>
        <v/>
      </c>
      <c r="P824" s="14" t="str">
        <f>IFERROR(IF(OR(HLOOKUP($A824,'Z-scores'!$C$2:$RO$15,14,FALSE)&gt;3,HLOOKUP($A824,'Z-scores'!$C$2:$RO$15,14,FALSE)&lt;-3),"",'Total-corrected counts'!P824),"")</f>
        <v/>
      </c>
      <c r="Q824">
        <f t="shared" si="48"/>
        <v>1</v>
      </c>
      <c r="R824">
        <f>SUMIFS(Tabel132[Cluster],Tabel132[ID],'Total-corrected counts Z&lt;3'!A824)</f>
        <v>0</v>
      </c>
      <c r="S824" t="str">
        <f t="shared" si="49"/>
        <v/>
      </c>
      <c r="T824" t="str">
        <f t="shared" si="50"/>
        <v/>
      </c>
      <c r="U824" t="str">
        <f t="shared" si="51"/>
        <v/>
      </c>
    </row>
    <row r="825" spans="1:21" x14ac:dyDescent="0.25">
      <c r="A825">
        <v>833</v>
      </c>
      <c r="B825" t="s">
        <v>986</v>
      </c>
      <c r="C825">
        <v>113400</v>
      </c>
      <c r="D825">
        <v>349</v>
      </c>
      <c r="E825" s="14" t="str">
        <f>IFERROR(IF(OR(HLOOKUP($A825,'Z-scores'!$C$2:$RO$15,3,FALSE)&gt;3,HLOOKUP($A825,'Z-scores'!$C$2:$RO$15,3,FALSE)&lt;-3),"",'Total-corrected counts'!E825),"")</f>
        <v/>
      </c>
      <c r="F825" s="14" t="str">
        <f>IFERROR(IF(OR(HLOOKUP($A825,'Z-scores'!$C$2:$RO$15,4,FALSE)&gt;3,HLOOKUP($A825,'Z-scores'!$C$2:$RO$15,4,FALSE)&lt;-3),"",'Total-corrected counts'!F825),"")</f>
        <v/>
      </c>
      <c r="G825" s="14" t="str">
        <f>IFERROR(IF(OR(HLOOKUP($A825,'Z-scores'!$C$2:$RO$15,5,FALSE)&gt;3,HLOOKUP($A825,'Z-scores'!$C$2:$RO$15,5,FALSE)&lt;-3),"",'Total-corrected counts'!G825),"")</f>
        <v/>
      </c>
      <c r="H825" s="14" t="str">
        <f>IFERROR(IF(OR(HLOOKUP($A825,'Z-scores'!$C$2:$RO$15,6,FALSE)&gt;3,HLOOKUP($A825,'Z-scores'!$C$2:$RO$15,6,FALSE)&lt;-3),"",'Total-corrected counts'!H825),"")</f>
        <v/>
      </c>
      <c r="I825" s="14" t="str">
        <f>IFERROR(IF(OR(HLOOKUP($A825,'Z-scores'!$C$2:$RO$15,7,FALSE)&gt;3,HLOOKUP($A825,'Z-scores'!$C$2:$RO$15,7,FALSE)&lt;-3),"",'Total-corrected counts'!I825),"")</f>
        <v/>
      </c>
      <c r="J825" s="14" t="str">
        <f>IFERROR(IF(OR(HLOOKUP($A825,'Z-scores'!$C$2:$RO$15,8,FALSE)&gt;3,HLOOKUP($A825,'Z-scores'!$C$2:$RO$15,8,FALSE)&lt;-3),"",'Total-corrected counts'!J825),"")</f>
        <v/>
      </c>
      <c r="K825" s="14" t="str">
        <f>IFERROR(IF(OR(HLOOKUP($A825,'Z-scores'!$C$2:$RO$15,9,FALSE)&gt;3,HLOOKUP($A825,'Z-scores'!$C$2:$RO$15,9,FALSE)&lt;-3),"",'Total-corrected counts'!K825),"")</f>
        <v/>
      </c>
      <c r="L825" s="14" t="str">
        <f>IFERROR(IF(OR(HLOOKUP($A825,'Z-scores'!$C$2:$RO$15,10,FALSE)&gt;3,HLOOKUP($A825,'Z-scores'!$C$2:$RO$15,10,FALSE)&lt;-3),"",'Total-corrected counts'!L825),"")</f>
        <v/>
      </c>
      <c r="M825" s="14" t="str">
        <f>IFERROR(IF(OR(HLOOKUP($A825,'Z-scores'!$C$2:$RO$15,11,FALSE)&gt;3,HLOOKUP($A825,'Z-scores'!$C$2:$RO$15,11,FALSE)&lt;-3),"",'Total-corrected counts'!M825),"")</f>
        <v/>
      </c>
      <c r="N825" s="14" t="str">
        <f>IFERROR(IF(OR(HLOOKUP($A825,'Z-scores'!$C$2:$RO$15,12,FALSE)&gt;3,HLOOKUP($A825,'Z-scores'!$C$2:$RO$15,12,FALSE)&lt;-3),"",'Total-corrected counts'!N825),"")</f>
        <v/>
      </c>
      <c r="O825" s="14" t="str">
        <f>IFERROR(IF(OR(HLOOKUP($A825,'Z-scores'!$C$2:$RO$15,13,FALSE)&gt;3,HLOOKUP($A825,'Z-scores'!$C$2:$RO$15,13,FALSE)&lt;-3),"",'Total-corrected counts'!O825),"")</f>
        <v/>
      </c>
      <c r="P825" s="14" t="str">
        <f>IFERROR(IF(OR(HLOOKUP($A825,'Z-scores'!$C$2:$RO$15,14,FALSE)&gt;3,HLOOKUP($A825,'Z-scores'!$C$2:$RO$15,14,FALSE)&lt;-3),"",'Total-corrected counts'!P825),"")</f>
        <v/>
      </c>
      <c r="Q825">
        <f t="shared" si="48"/>
        <v>1</v>
      </c>
      <c r="R825">
        <f>SUMIFS(Tabel132[Cluster],Tabel132[ID],'Total-corrected counts Z&lt;3'!A825)</f>
        <v>0</v>
      </c>
      <c r="S825" t="str">
        <f t="shared" si="49"/>
        <v/>
      </c>
      <c r="T825" t="str">
        <f t="shared" si="50"/>
        <v/>
      </c>
      <c r="U825" t="str">
        <f t="shared" si="51"/>
        <v/>
      </c>
    </row>
    <row r="826" spans="1:21" x14ac:dyDescent="0.25">
      <c r="A826">
        <v>834</v>
      </c>
      <c r="B826" t="s">
        <v>987</v>
      </c>
      <c r="C826">
        <v>79000</v>
      </c>
      <c r="D826">
        <v>302</v>
      </c>
      <c r="E826" s="14" t="str">
        <f>IFERROR(IF(OR(HLOOKUP($A826,'Z-scores'!$C$2:$RO$15,3,FALSE)&gt;3,HLOOKUP($A826,'Z-scores'!$C$2:$RO$15,3,FALSE)&lt;-3),"",'Total-corrected counts'!E826),"")</f>
        <v/>
      </c>
      <c r="F826" s="14" t="str">
        <f>IFERROR(IF(OR(HLOOKUP($A826,'Z-scores'!$C$2:$RO$15,4,FALSE)&gt;3,HLOOKUP($A826,'Z-scores'!$C$2:$RO$15,4,FALSE)&lt;-3),"",'Total-corrected counts'!F826),"")</f>
        <v/>
      </c>
      <c r="G826" s="14" t="str">
        <f>IFERROR(IF(OR(HLOOKUP($A826,'Z-scores'!$C$2:$RO$15,5,FALSE)&gt;3,HLOOKUP($A826,'Z-scores'!$C$2:$RO$15,5,FALSE)&lt;-3),"",'Total-corrected counts'!G826),"")</f>
        <v/>
      </c>
      <c r="H826" s="14" t="str">
        <f>IFERROR(IF(OR(HLOOKUP($A826,'Z-scores'!$C$2:$RO$15,6,FALSE)&gt;3,HLOOKUP($A826,'Z-scores'!$C$2:$RO$15,6,FALSE)&lt;-3),"",'Total-corrected counts'!H826),"")</f>
        <v/>
      </c>
      <c r="I826" s="14" t="str">
        <f>IFERROR(IF(OR(HLOOKUP($A826,'Z-scores'!$C$2:$RO$15,7,FALSE)&gt;3,HLOOKUP($A826,'Z-scores'!$C$2:$RO$15,7,FALSE)&lt;-3),"",'Total-corrected counts'!I826),"")</f>
        <v/>
      </c>
      <c r="J826" s="14" t="str">
        <f>IFERROR(IF(OR(HLOOKUP($A826,'Z-scores'!$C$2:$RO$15,8,FALSE)&gt;3,HLOOKUP($A826,'Z-scores'!$C$2:$RO$15,8,FALSE)&lt;-3),"",'Total-corrected counts'!J826),"")</f>
        <v/>
      </c>
      <c r="K826" s="14" t="str">
        <f>IFERROR(IF(OR(HLOOKUP($A826,'Z-scores'!$C$2:$RO$15,9,FALSE)&gt;3,HLOOKUP($A826,'Z-scores'!$C$2:$RO$15,9,FALSE)&lt;-3),"",'Total-corrected counts'!K826),"")</f>
        <v/>
      </c>
      <c r="L826" s="14" t="str">
        <f>IFERROR(IF(OR(HLOOKUP($A826,'Z-scores'!$C$2:$RO$15,10,FALSE)&gt;3,HLOOKUP($A826,'Z-scores'!$C$2:$RO$15,10,FALSE)&lt;-3),"",'Total-corrected counts'!L826),"")</f>
        <v/>
      </c>
      <c r="M826" s="14" t="str">
        <f>IFERROR(IF(OR(HLOOKUP($A826,'Z-scores'!$C$2:$RO$15,11,FALSE)&gt;3,HLOOKUP($A826,'Z-scores'!$C$2:$RO$15,11,FALSE)&lt;-3),"",'Total-corrected counts'!M826),"")</f>
        <v/>
      </c>
      <c r="N826" s="14" t="str">
        <f>IFERROR(IF(OR(HLOOKUP($A826,'Z-scores'!$C$2:$RO$15,12,FALSE)&gt;3,HLOOKUP($A826,'Z-scores'!$C$2:$RO$15,12,FALSE)&lt;-3),"",'Total-corrected counts'!N826),"")</f>
        <v/>
      </c>
      <c r="O826" s="14" t="str">
        <f>IFERROR(IF(OR(HLOOKUP($A826,'Z-scores'!$C$2:$RO$15,13,FALSE)&gt;3,HLOOKUP($A826,'Z-scores'!$C$2:$RO$15,13,FALSE)&lt;-3),"",'Total-corrected counts'!O826),"")</f>
        <v/>
      </c>
      <c r="P826" s="14" t="str">
        <f>IFERROR(IF(OR(HLOOKUP($A826,'Z-scores'!$C$2:$RO$15,14,FALSE)&gt;3,HLOOKUP($A826,'Z-scores'!$C$2:$RO$15,14,FALSE)&lt;-3),"",'Total-corrected counts'!P826),"")</f>
        <v/>
      </c>
      <c r="Q826">
        <f t="shared" si="48"/>
        <v>1</v>
      </c>
      <c r="R826">
        <f>SUMIFS(Tabel132[Cluster],Tabel132[ID],'Total-corrected counts Z&lt;3'!A826)</f>
        <v>86</v>
      </c>
      <c r="S826" t="str">
        <f t="shared" si="49"/>
        <v/>
      </c>
      <c r="T826" t="str">
        <f t="shared" si="50"/>
        <v/>
      </c>
      <c r="U826" t="str">
        <f t="shared" si="51"/>
        <v/>
      </c>
    </row>
    <row r="827" spans="1:21" x14ac:dyDescent="0.25">
      <c r="A827">
        <v>835</v>
      </c>
      <c r="B827" t="s">
        <v>988</v>
      </c>
      <c r="C827">
        <v>52000</v>
      </c>
      <c r="D827">
        <v>803</v>
      </c>
      <c r="E827" s="14" t="str">
        <f>IFERROR(IF(OR(HLOOKUP($A827,'Z-scores'!$C$2:$RO$15,3,FALSE)&gt;3,HLOOKUP($A827,'Z-scores'!$C$2:$RO$15,3,FALSE)&lt;-3),"",'Total-corrected counts'!E827),"")</f>
        <v/>
      </c>
      <c r="F827" s="14" t="str">
        <f>IFERROR(IF(OR(HLOOKUP($A827,'Z-scores'!$C$2:$RO$15,4,FALSE)&gt;3,HLOOKUP($A827,'Z-scores'!$C$2:$RO$15,4,FALSE)&lt;-3),"",'Total-corrected counts'!F827),"")</f>
        <v/>
      </c>
      <c r="G827" s="14" t="str">
        <f>IFERROR(IF(OR(HLOOKUP($A827,'Z-scores'!$C$2:$RO$15,5,FALSE)&gt;3,HLOOKUP($A827,'Z-scores'!$C$2:$RO$15,5,FALSE)&lt;-3),"",'Total-corrected counts'!G827),"")</f>
        <v/>
      </c>
      <c r="H827" s="14" t="str">
        <f>IFERROR(IF(OR(HLOOKUP($A827,'Z-scores'!$C$2:$RO$15,6,FALSE)&gt;3,HLOOKUP($A827,'Z-scores'!$C$2:$RO$15,6,FALSE)&lt;-3),"",'Total-corrected counts'!H827),"")</f>
        <v/>
      </c>
      <c r="I827" s="14" t="str">
        <f>IFERROR(IF(OR(HLOOKUP($A827,'Z-scores'!$C$2:$RO$15,7,FALSE)&gt;3,HLOOKUP($A827,'Z-scores'!$C$2:$RO$15,7,FALSE)&lt;-3),"",'Total-corrected counts'!I827),"")</f>
        <v/>
      </c>
      <c r="J827" s="14" t="str">
        <f>IFERROR(IF(OR(HLOOKUP($A827,'Z-scores'!$C$2:$RO$15,8,FALSE)&gt;3,HLOOKUP($A827,'Z-scores'!$C$2:$RO$15,8,FALSE)&lt;-3),"",'Total-corrected counts'!J827),"")</f>
        <v/>
      </c>
      <c r="K827" s="14" t="str">
        <f>IFERROR(IF(OR(HLOOKUP($A827,'Z-scores'!$C$2:$RO$15,9,FALSE)&gt;3,HLOOKUP($A827,'Z-scores'!$C$2:$RO$15,9,FALSE)&lt;-3),"",'Total-corrected counts'!K827),"")</f>
        <v/>
      </c>
      <c r="L827" s="14" t="str">
        <f>IFERROR(IF(OR(HLOOKUP($A827,'Z-scores'!$C$2:$RO$15,10,FALSE)&gt;3,HLOOKUP($A827,'Z-scores'!$C$2:$RO$15,10,FALSE)&lt;-3),"",'Total-corrected counts'!L827),"")</f>
        <v/>
      </c>
      <c r="M827" s="14" t="str">
        <f>IFERROR(IF(OR(HLOOKUP($A827,'Z-scores'!$C$2:$RO$15,11,FALSE)&gt;3,HLOOKUP($A827,'Z-scores'!$C$2:$RO$15,11,FALSE)&lt;-3),"",'Total-corrected counts'!M827),"")</f>
        <v/>
      </c>
      <c r="N827" s="14" t="str">
        <f>IFERROR(IF(OR(HLOOKUP($A827,'Z-scores'!$C$2:$RO$15,12,FALSE)&gt;3,HLOOKUP($A827,'Z-scores'!$C$2:$RO$15,12,FALSE)&lt;-3),"",'Total-corrected counts'!N827),"")</f>
        <v/>
      </c>
      <c r="O827" s="14" t="str">
        <f>IFERROR(IF(OR(HLOOKUP($A827,'Z-scores'!$C$2:$RO$15,13,FALSE)&gt;3,HLOOKUP($A827,'Z-scores'!$C$2:$RO$15,13,FALSE)&lt;-3),"",'Total-corrected counts'!O827),"")</f>
        <v/>
      </c>
      <c r="P827" s="14" t="str">
        <f>IFERROR(IF(OR(HLOOKUP($A827,'Z-scores'!$C$2:$RO$15,14,FALSE)&gt;3,HLOOKUP($A827,'Z-scores'!$C$2:$RO$15,14,FALSE)&lt;-3),"",'Total-corrected counts'!P827),"")</f>
        <v/>
      </c>
      <c r="Q827">
        <f t="shared" si="48"/>
        <v>1</v>
      </c>
      <c r="R827">
        <f>SUMIFS(Tabel132[Cluster],Tabel132[ID],'Total-corrected counts Z&lt;3'!A827)</f>
        <v>73</v>
      </c>
      <c r="S827" t="str">
        <f t="shared" si="49"/>
        <v/>
      </c>
      <c r="T827" t="str">
        <f t="shared" si="50"/>
        <v/>
      </c>
      <c r="U827" t="str">
        <f t="shared" si="51"/>
        <v/>
      </c>
    </row>
    <row r="828" spans="1:21" x14ac:dyDescent="0.25">
      <c r="A828">
        <v>836</v>
      </c>
      <c r="B828" t="s">
        <v>347</v>
      </c>
      <c r="C828">
        <v>29400</v>
      </c>
      <c r="D828">
        <v>895</v>
      </c>
      <c r="E828" s="14">
        <f>IFERROR(IF(OR(HLOOKUP($A828,'Z-scores'!$C$2:$RO$15,3,FALSE)&gt;3,HLOOKUP($A828,'Z-scores'!$C$2:$RO$15,3,FALSE)&lt;-3),"",'Total-corrected counts'!E828),"")</f>
        <v>3.0677912135670744</v>
      </c>
      <c r="F828" s="14">
        <f>IFERROR(IF(OR(HLOOKUP($A828,'Z-scores'!$C$2:$RO$15,4,FALSE)&gt;3,HLOOKUP($A828,'Z-scores'!$C$2:$RO$15,4,FALSE)&lt;-3),"",'Total-corrected counts'!F828),"")</f>
        <v>33.636118857850775</v>
      </c>
      <c r="G828" s="14">
        <f>IFERROR(IF(OR(HLOOKUP($A828,'Z-scores'!$C$2:$RO$15,5,FALSE)&gt;3,HLOOKUP($A828,'Z-scores'!$C$2:$RO$15,5,FALSE)&lt;-3),"",'Total-corrected counts'!G828),"")</f>
        <v>28.42882525736837</v>
      </c>
      <c r="H828" s="14">
        <f>IFERROR(IF(OR(HLOOKUP($A828,'Z-scores'!$C$2:$RO$15,6,FALSE)&gt;3,HLOOKUP($A828,'Z-scores'!$C$2:$RO$15,6,FALSE)&lt;-3),"",'Total-corrected counts'!H828),"")</f>
        <v>30.153276612822619</v>
      </c>
      <c r="I828" s="14">
        <f>IFERROR(IF(OR(HLOOKUP($A828,'Z-scores'!$C$2:$RO$15,7,FALSE)&gt;3,HLOOKUP($A828,'Z-scores'!$C$2:$RO$15,7,FALSE)&lt;-3),"",'Total-corrected counts'!I828),"")</f>
        <v>18.023504523751701</v>
      </c>
      <c r="J828" s="14">
        <f>IFERROR(IF(OR(HLOOKUP($A828,'Z-scores'!$C$2:$RO$15,8,FALSE)&gt;3,HLOOKUP($A828,'Z-scores'!$C$2:$RO$15,8,FALSE)&lt;-3),"",'Total-corrected counts'!J828),"")</f>
        <v>41.537405389434902</v>
      </c>
      <c r="K828" s="14">
        <f>IFERROR(IF(OR(HLOOKUP($A828,'Z-scores'!$C$2:$RO$15,9,FALSE)&gt;3,HLOOKUP($A828,'Z-scores'!$C$2:$RO$15,9,FALSE)&lt;-3),"",'Total-corrected counts'!K828),"")</f>
        <v>14.394261506580538</v>
      </c>
      <c r="L828" s="14">
        <f>IFERROR(IF(OR(HLOOKUP($A828,'Z-scores'!$C$2:$RO$15,10,FALSE)&gt;3,HLOOKUP($A828,'Z-scores'!$C$2:$RO$15,10,FALSE)&lt;-3),"",'Total-corrected counts'!L828),"")</f>
        <v>20.739904664966893</v>
      </c>
      <c r="M828" s="14">
        <f>IFERROR(IF(OR(HLOOKUP($A828,'Z-scores'!$C$2:$RO$15,11,FALSE)&gt;3,HLOOKUP($A828,'Z-scores'!$C$2:$RO$15,11,FALSE)&lt;-3),"",'Total-corrected counts'!M828),"")</f>
        <v>34.182512537336009</v>
      </c>
      <c r="N828" s="14">
        <f>IFERROR(IF(OR(HLOOKUP($A828,'Z-scores'!$C$2:$RO$15,12,FALSE)&gt;3,HLOOKUP($A828,'Z-scores'!$C$2:$RO$15,12,FALSE)&lt;-3),"",'Total-corrected counts'!N828),"")</f>
        <v>10.219501575186333</v>
      </c>
      <c r="O828" s="14">
        <f>IFERROR(IF(OR(HLOOKUP($A828,'Z-scores'!$C$2:$RO$15,13,FALSE)&gt;3,HLOOKUP($A828,'Z-scores'!$C$2:$RO$15,13,FALSE)&lt;-3),"",'Total-corrected counts'!O828),"")</f>
        <v>11.602222899617793</v>
      </c>
      <c r="P828" s="14">
        <f>IFERROR(IF(OR(HLOOKUP($A828,'Z-scores'!$C$2:$RO$15,14,FALSE)&gt;3,HLOOKUP($A828,'Z-scores'!$C$2:$RO$15,14,FALSE)&lt;-3),"",'Total-corrected counts'!P828),"")</f>
        <v>18.255592882961871</v>
      </c>
      <c r="Q828">
        <f t="shared" si="48"/>
        <v>1</v>
      </c>
      <c r="R828">
        <f>SUMIFS(Tabel132[Cluster],Tabel132[ID],'Total-corrected counts Z&lt;3'!A828)</f>
        <v>38</v>
      </c>
      <c r="S828">
        <f t="shared" si="49"/>
        <v>0.47050690218245639</v>
      </c>
      <c r="T828">
        <f t="shared" si="50"/>
        <v>24.177311908767997</v>
      </c>
      <c r="U828">
        <f t="shared" si="51"/>
        <v>18.99994691201378</v>
      </c>
    </row>
    <row r="829" spans="1:21" x14ac:dyDescent="0.25">
      <c r="A829">
        <v>837</v>
      </c>
      <c r="B829" t="s">
        <v>989</v>
      </c>
      <c r="C829">
        <v>45900</v>
      </c>
      <c r="D829">
        <v>509</v>
      </c>
      <c r="E829" s="14" t="str">
        <f>IFERROR(IF(OR(HLOOKUP($A829,'Z-scores'!$C$2:$RO$15,3,FALSE)&gt;3,HLOOKUP($A829,'Z-scores'!$C$2:$RO$15,3,FALSE)&lt;-3),"",'Total-corrected counts'!E829),"")</f>
        <v/>
      </c>
      <c r="F829" s="14" t="str">
        <f>IFERROR(IF(OR(HLOOKUP($A829,'Z-scores'!$C$2:$RO$15,4,FALSE)&gt;3,HLOOKUP($A829,'Z-scores'!$C$2:$RO$15,4,FALSE)&lt;-3),"",'Total-corrected counts'!F829),"")</f>
        <v/>
      </c>
      <c r="G829" s="14" t="str">
        <f>IFERROR(IF(OR(HLOOKUP($A829,'Z-scores'!$C$2:$RO$15,5,FALSE)&gt;3,HLOOKUP($A829,'Z-scores'!$C$2:$RO$15,5,FALSE)&lt;-3),"",'Total-corrected counts'!G829),"")</f>
        <v/>
      </c>
      <c r="H829" s="14" t="str">
        <f>IFERROR(IF(OR(HLOOKUP($A829,'Z-scores'!$C$2:$RO$15,6,FALSE)&gt;3,HLOOKUP($A829,'Z-scores'!$C$2:$RO$15,6,FALSE)&lt;-3),"",'Total-corrected counts'!H829),"")</f>
        <v/>
      </c>
      <c r="I829" s="14" t="str">
        <f>IFERROR(IF(OR(HLOOKUP($A829,'Z-scores'!$C$2:$RO$15,7,FALSE)&gt;3,HLOOKUP($A829,'Z-scores'!$C$2:$RO$15,7,FALSE)&lt;-3),"",'Total-corrected counts'!I829),"")</f>
        <v/>
      </c>
      <c r="J829" s="14" t="str">
        <f>IFERROR(IF(OR(HLOOKUP($A829,'Z-scores'!$C$2:$RO$15,8,FALSE)&gt;3,HLOOKUP($A829,'Z-scores'!$C$2:$RO$15,8,FALSE)&lt;-3),"",'Total-corrected counts'!J829),"")</f>
        <v/>
      </c>
      <c r="K829" s="14" t="str">
        <f>IFERROR(IF(OR(HLOOKUP($A829,'Z-scores'!$C$2:$RO$15,9,FALSE)&gt;3,HLOOKUP($A829,'Z-scores'!$C$2:$RO$15,9,FALSE)&lt;-3),"",'Total-corrected counts'!K829),"")</f>
        <v/>
      </c>
      <c r="L829" s="14" t="str">
        <f>IFERROR(IF(OR(HLOOKUP($A829,'Z-scores'!$C$2:$RO$15,10,FALSE)&gt;3,HLOOKUP($A829,'Z-scores'!$C$2:$RO$15,10,FALSE)&lt;-3),"",'Total-corrected counts'!L829),"")</f>
        <v/>
      </c>
      <c r="M829" s="14" t="str">
        <f>IFERROR(IF(OR(HLOOKUP($A829,'Z-scores'!$C$2:$RO$15,11,FALSE)&gt;3,HLOOKUP($A829,'Z-scores'!$C$2:$RO$15,11,FALSE)&lt;-3),"",'Total-corrected counts'!M829),"")</f>
        <v/>
      </c>
      <c r="N829" s="14" t="str">
        <f>IFERROR(IF(OR(HLOOKUP($A829,'Z-scores'!$C$2:$RO$15,12,FALSE)&gt;3,HLOOKUP($A829,'Z-scores'!$C$2:$RO$15,12,FALSE)&lt;-3),"",'Total-corrected counts'!N829),"")</f>
        <v/>
      </c>
      <c r="O829" s="14" t="str">
        <f>IFERROR(IF(OR(HLOOKUP($A829,'Z-scores'!$C$2:$RO$15,13,FALSE)&gt;3,HLOOKUP($A829,'Z-scores'!$C$2:$RO$15,13,FALSE)&lt;-3),"",'Total-corrected counts'!O829),"")</f>
        <v/>
      </c>
      <c r="P829" s="14" t="str">
        <f>IFERROR(IF(OR(HLOOKUP($A829,'Z-scores'!$C$2:$RO$15,14,FALSE)&gt;3,HLOOKUP($A829,'Z-scores'!$C$2:$RO$15,14,FALSE)&lt;-3),"",'Total-corrected counts'!P829),"")</f>
        <v/>
      </c>
      <c r="Q829">
        <f t="shared" si="48"/>
        <v>1</v>
      </c>
      <c r="R829">
        <f>SUMIFS(Tabel132[Cluster],Tabel132[ID],'Total-corrected counts Z&lt;3'!A829)</f>
        <v>60</v>
      </c>
      <c r="S829" t="str">
        <f t="shared" si="49"/>
        <v/>
      </c>
      <c r="T829" t="str">
        <f t="shared" si="50"/>
        <v/>
      </c>
      <c r="U829" t="str">
        <f t="shared" si="51"/>
        <v/>
      </c>
    </row>
    <row r="830" spans="1:21" x14ac:dyDescent="0.25">
      <c r="A830">
        <v>838</v>
      </c>
      <c r="B830" t="s">
        <v>348</v>
      </c>
      <c r="C830">
        <v>3700</v>
      </c>
      <c r="D830">
        <v>353</v>
      </c>
      <c r="E830" s="14">
        <f>IFERROR(IF(OR(HLOOKUP($A830,'Z-scores'!$C$2:$RO$15,3,FALSE)&gt;3,HLOOKUP($A830,'Z-scores'!$C$2:$RO$15,3,FALSE)&lt;-3),"",'Total-corrected counts'!E830),"")</f>
        <v>12.468712015747995</v>
      </c>
      <c r="F830" s="14">
        <f>IFERROR(IF(OR(HLOOKUP($A830,'Z-scores'!$C$2:$RO$15,4,FALSE)&gt;3,HLOOKUP($A830,'Z-scores'!$C$2:$RO$15,4,FALSE)&lt;-3),"",'Total-corrected counts'!F830),"")</f>
        <v>32.506079194853712</v>
      </c>
      <c r="G830" s="14">
        <f>IFERROR(IF(OR(HLOOKUP($A830,'Z-scores'!$C$2:$RO$15,5,FALSE)&gt;3,HLOOKUP($A830,'Z-scores'!$C$2:$RO$15,5,FALSE)&lt;-3),"",'Total-corrected counts'!G830),"")</f>
        <v>48.875436387824891</v>
      </c>
      <c r="H830" s="14">
        <f>IFERROR(IF(OR(HLOOKUP($A830,'Z-scores'!$C$2:$RO$15,6,FALSE)&gt;3,HLOOKUP($A830,'Z-scores'!$C$2:$RO$15,6,FALSE)&lt;-3),"",'Total-corrected counts'!H830),"")</f>
        <v>31.099381445816039</v>
      </c>
      <c r="I830" s="14">
        <f>IFERROR(IF(OR(HLOOKUP($A830,'Z-scores'!$C$2:$RO$15,7,FALSE)&gt;3,HLOOKUP($A830,'Z-scores'!$C$2:$RO$15,7,FALSE)&lt;-3),"",'Total-corrected counts'!I830),"")</f>
        <v>28.563926115959433</v>
      </c>
      <c r="J830" s="14">
        <f>IFERROR(IF(OR(HLOOKUP($A830,'Z-scores'!$C$2:$RO$15,8,FALSE)&gt;3,HLOOKUP($A830,'Z-scores'!$C$2:$RO$15,8,FALSE)&lt;-3),"",'Total-corrected counts'!J830),"")</f>
        <v>29.936477315188963</v>
      </c>
      <c r="K830" s="14">
        <f>IFERROR(IF(OR(HLOOKUP($A830,'Z-scores'!$C$2:$RO$15,9,FALSE)&gt;3,HLOOKUP($A830,'Z-scores'!$C$2:$RO$15,9,FALSE)&lt;-3),"",'Total-corrected counts'!K830),"")</f>
        <v>7.3313265180719309</v>
      </c>
      <c r="L830" s="14">
        <f>IFERROR(IF(OR(HLOOKUP($A830,'Z-scores'!$C$2:$RO$15,10,FALSE)&gt;3,HLOOKUP($A830,'Z-scores'!$C$2:$RO$15,10,FALSE)&lt;-3),"",'Total-corrected counts'!L830),"")</f>
        <v>62.925152929083225</v>
      </c>
      <c r="M830" s="14">
        <f>IFERROR(IF(OR(HLOOKUP($A830,'Z-scores'!$C$2:$RO$15,11,FALSE)&gt;3,HLOOKUP($A830,'Z-scores'!$C$2:$RO$15,11,FALSE)&lt;-3),"",'Total-corrected counts'!M830),"")</f>
        <v>52.071088177389242</v>
      </c>
      <c r="N830" s="14">
        <f>IFERROR(IF(OR(HLOOKUP($A830,'Z-scores'!$C$2:$RO$15,12,FALSE)&gt;3,HLOOKUP($A830,'Z-scores'!$C$2:$RO$15,12,FALSE)&lt;-3),"",'Total-corrected counts'!N830),"")</f>
        <v>26.978801150867845</v>
      </c>
      <c r="O830" s="14">
        <f>IFERROR(IF(OR(HLOOKUP($A830,'Z-scores'!$C$2:$RO$15,13,FALSE)&gt;3,HLOOKUP($A830,'Z-scores'!$C$2:$RO$15,13,FALSE)&lt;-3),"",'Total-corrected counts'!O830),"")</f>
        <v>61.32201561657326</v>
      </c>
      <c r="P830" s="14">
        <f>IFERROR(IF(OR(HLOOKUP($A830,'Z-scores'!$C$2:$RO$15,14,FALSE)&gt;3,HLOOKUP($A830,'Z-scores'!$C$2:$RO$15,14,FALSE)&lt;-3),"",'Total-corrected counts'!P830),"")</f>
        <v>13.46156299956799</v>
      </c>
      <c r="Q830">
        <f t="shared" si="48"/>
        <v>1</v>
      </c>
      <c r="R830">
        <f>SUMIFS(Tabel132[Cluster],Tabel132[ID],'Total-corrected counts Z&lt;3'!A830)</f>
        <v>5</v>
      </c>
      <c r="S830">
        <f t="shared" si="49"/>
        <v>0.14818294595560613</v>
      </c>
      <c r="T830">
        <f t="shared" si="50"/>
        <v>27.254476999066139</v>
      </c>
      <c r="U830">
        <f t="shared" si="51"/>
        <v>43.351724174696315</v>
      </c>
    </row>
    <row r="831" spans="1:21" x14ac:dyDescent="0.25">
      <c r="A831">
        <v>839</v>
      </c>
      <c r="B831" t="s">
        <v>990</v>
      </c>
      <c r="C831">
        <v>93100</v>
      </c>
      <c r="D831">
        <v>370</v>
      </c>
      <c r="E831" s="14" t="str">
        <f>IFERROR(IF(OR(HLOOKUP($A831,'Z-scores'!$C$2:$RO$15,3,FALSE)&gt;3,HLOOKUP($A831,'Z-scores'!$C$2:$RO$15,3,FALSE)&lt;-3),"",'Total-corrected counts'!E831),"")</f>
        <v/>
      </c>
      <c r="F831" s="14" t="str">
        <f>IFERROR(IF(OR(HLOOKUP($A831,'Z-scores'!$C$2:$RO$15,4,FALSE)&gt;3,HLOOKUP($A831,'Z-scores'!$C$2:$RO$15,4,FALSE)&lt;-3),"",'Total-corrected counts'!F831),"")</f>
        <v/>
      </c>
      <c r="G831" s="14" t="str">
        <f>IFERROR(IF(OR(HLOOKUP($A831,'Z-scores'!$C$2:$RO$15,5,FALSE)&gt;3,HLOOKUP($A831,'Z-scores'!$C$2:$RO$15,5,FALSE)&lt;-3),"",'Total-corrected counts'!G831),"")</f>
        <v/>
      </c>
      <c r="H831" s="14" t="str">
        <f>IFERROR(IF(OR(HLOOKUP($A831,'Z-scores'!$C$2:$RO$15,6,FALSE)&gt;3,HLOOKUP($A831,'Z-scores'!$C$2:$RO$15,6,FALSE)&lt;-3),"",'Total-corrected counts'!H831),"")</f>
        <v/>
      </c>
      <c r="I831" s="14" t="str">
        <f>IFERROR(IF(OR(HLOOKUP($A831,'Z-scores'!$C$2:$RO$15,7,FALSE)&gt;3,HLOOKUP($A831,'Z-scores'!$C$2:$RO$15,7,FALSE)&lt;-3),"",'Total-corrected counts'!I831),"")</f>
        <v/>
      </c>
      <c r="J831" s="14" t="str">
        <f>IFERROR(IF(OR(HLOOKUP($A831,'Z-scores'!$C$2:$RO$15,8,FALSE)&gt;3,HLOOKUP($A831,'Z-scores'!$C$2:$RO$15,8,FALSE)&lt;-3),"",'Total-corrected counts'!J831),"")</f>
        <v/>
      </c>
      <c r="K831" s="14" t="str">
        <f>IFERROR(IF(OR(HLOOKUP($A831,'Z-scores'!$C$2:$RO$15,9,FALSE)&gt;3,HLOOKUP($A831,'Z-scores'!$C$2:$RO$15,9,FALSE)&lt;-3),"",'Total-corrected counts'!K831),"")</f>
        <v/>
      </c>
      <c r="L831" s="14" t="str">
        <f>IFERROR(IF(OR(HLOOKUP($A831,'Z-scores'!$C$2:$RO$15,10,FALSE)&gt;3,HLOOKUP($A831,'Z-scores'!$C$2:$RO$15,10,FALSE)&lt;-3),"",'Total-corrected counts'!L831),"")</f>
        <v/>
      </c>
      <c r="M831" s="14" t="str">
        <f>IFERROR(IF(OR(HLOOKUP($A831,'Z-scores'!$C$2:$RO$15,11,FALSE)&gt;3,HLOOKUP($A831,'Z-scores'!$C$2:$RO$15,11,FALSE)&lt;-3),"",'Total-corrected counts'!M831),"")</f>
        <v/>
      </c>
      <c r="N831" s="14" t="str">
        <f>IFERROR(IF(OR(HLOOKUP($A831,'Z-scores'!$C$2:$RO$15,12,FALSE)&gt;3,HLOOKUP($A831,'Z-scores'!$C$2:$RO$15,12,FALSE)&lt;-3),"",'Total-corrected counts'!N831),"")</f>
        <v/>
      </c>
      <c r="O831" s="14" t="str">
        <f>IFERROR(IF(OR(HLOOKUP($A831,'Z-scores'!$C$2:$RO$15,13,FALSE)&gt;3,HLOOKUP($A831,'Z-scores'!$C$2:$RO$15,13,FALSE)&lt;-3),"",'Total-corrected counts'!O831),"")</f>
        <v/>
      </c>
      <c r="P831" s="14" t="str">
        <f>IFERROR(IF(OR(HLOOKUP($A831,'Z-scores'!$C$2:$RO$15,14,FALSE)&gt;3,HLOOKUP($A831,'Z-scores'!$C$2:$RO$15,14,FALSE)&lt;-3),"",'Total-corrected counts'!P831),"")</f>
        <v/>
      </c>
      <c r="Q831">
        <f t="shared" si="48"/>
        <v>1</v>
      </c>
      <c r="R831">
        <f>SUMIFS(Tabel132[Cluster],Tabel132[ID],'Total-corrected counts Z&lt;3'!A831)</f>
        <v>96</v>
      </c>
      <c r="S831" t="str">
        <f t="shared" si="49"/>
        <v/>
      </c>
      <c r="T831" t="str">
        <f t="shared" si="50"/>
        <v/>
      </c>
      <c r="U831" t="str">
        <f t="shared" si="51"/>
        <v/>
      </c>
    </row>
    <row r="832" spans="1:21" x14ac:dyDescent="0.25">
      <c r="A832">
        <v>840</v>
      </c>
      <c r="B832" t="s">
        <v>991</v>
      </c>
      <c r="C832">
        <v>97600</v>
      </c>
      <c r="D832">
        <v>967</v>
      </c>
      <c r="E832" s="14" t="str">
        <f>IFERROR(IF(OR(HLOOKUP($A832,'Z-scores'!$C$2:$RO$15,3,FALSE)&gt;3,HLOOKUP($A832,'Z-scores'!$C$2:$RO$15,3,FALSE)&lt;-3),"",'Total-corrected counts'!E832),"")</f>
        <v/>
      </c>
      <c r="F832" s="14" t="str">
        <f>IFERROR(IF(OR(HLOOKUP($A832,'Z-scores'!$C$2:$RO$15,4,FALSE)&gt;3,HLOOKUP($A832,'Z-scores'!$C$2:$RO$15,4,FALSE)&lt;-3),"",'Total-corrected counts'!F832),"")</f>
        <v/>
      </c>
      <c r="G832" s="14" t="str">
        <f>IFERROR(IF(OR(HLOOKUP($A832,'Z-scores'!$C$2:$RO$15,5,FALSE)&gt;3,HLOOKUP($A832,'Z-scores'!$C$2:$RO$15,5,FALSE)&lt;-3),"",'Total-corrected counts'!G832),"")</f>
        <v/>
      </c>
      <c r="H832" s="14" t="str">
        <f>IFERROR(IF(OR(HLOOKUP($A832,'Z-scores'!$C$2:$RO$15,6,FALSE)&gt;3,HLOOKUP($A832,'Z-scores'!$C$2:$RO$15,6,FALSE)&lt;-3),"",'Total-corrected counts'!H832),"")</f>
        <v/>
      </c>
      <c r="I832" s="14" t="str">
        <f>IFERROR(IF(OR(HLOOKUP($A832,'Z-scores'!$C$2:$RO$15,7,FALSE)&gt;3,HLOOKUP($A832,'Z-scores'!$C$2:$RO$15,7,FALSE)&lt;-3),"",'Total-corrected counts'!I832),"")</f>
        <v/>
      </c>
      <c r="J832" s="14" t="str">
        <f>IFERROR(IF(OR(HLOOKUP($A832,'Z-scores'!$C$2:$RO$15,8,FALSE)&gt;3,HLOOKUP($A832,'Z-scores'!$C$2:$RO$15,8,FALSE)&lt;-3),"",'Total-corrected counts'!J832),"")</f>
        <v/>
      </c>
      <c r="K832" s="14" t="str">
        <f>IFERROR(IF(OR(HLOOKUP($A832,'Z-scores'!$C$2:$RO$15,9,FALSE)&gt;3,HLOOKUP($A832,'Z-scores'!$C$2:$RO$15,9,FALSE)&lt;-3),"",'Total-corrected counts'!K832),"")</f>
        <v/>
      </c>
      <c r="L832" s="14" t="str">
        <f>IFERROR(IF(OR(HLOOKUP($A832,'Z-scores'!$C$2:$RO$15,10,FALSE)&gt;3,HLOOKUP($A832,'Z-scores'!$C$2:$RO$15,10,FALSE)&lt;-3),"",'Total-corrected counts'!L832),"")</f>
        <v/>
      </c>
      <c r="M832" s="14" t="str">
        <f>IFERROR(IF(OR(HLOOKUP($A832,'Z-scores'!$C$2:$RO$15,11,FALSE)&gt;3,HLOOKUP($A832,'Z-scores'!$C$2:$RO$15,11,FALSE)&lt;-3),"",'Total-corrected counts'!M832),"")</f>
        <v/>
      </c>
      <c r="N832" s="14" t="str">
        <f>IFERROR(IF(OR(HLOOKUP($A832,'Z-scores'!$C$2:$RO$15,12,FALSE)&gt;3,HLOOKUP($A832,'Z-scores'!$C$2:$RO$15,12,FALSE)&lt;-3),"",'Total-corrected counts'!N832),"")</f>
        <v/>
      </c>
      <c r="O832" s="14" t="str">
        <f>IFERROR(IF(OR(HLOOKUP($A832,'Z-scores'!$C$2:$RO$15,13,FALSE)&gt;3,HLOOKUP($A832,'Z-scores'!$C$2:$RO$15,13,FALSE)&lt;-3),"",'Total-corrected counts'!O832),"")</f>
        <v/>
      </c>
      <c r="P832" s="14" t="str">
        <f>IFERROR(IF(OR(HLOOKUP($A832,'Z-scores'!$C$2:$RO$15,14,FALSE)&gt;3,HLOOKUP($A832,'Z-scores'!$C$2:$RO$15,14,FALSE)&lt;-3),"",'Total-corrected counts'!P832),"")</f>
        <v/>
      </c>
      <c r="Q832">
        <f t="shared" si="48"/>
        <v>1</v>
      </c>
      <c r="R832">
        <f>SUMIFS(Tabel132[Cluster],Tabel132[ID],'Total-corrected counts Z&lt;3'!A832)</f>
        <v>0</v>
      </c>
      <c r="S832" t="str">
        <f t="shared" si="49"/>
        <v/>
      </c>
      <c r="T832" t="str">
        <f t="shared" si="50"/>
        <v/>
      </c>
      <c r="U832" t="str">
        <f t="shared" si="51"/>
        <v/>
      </c>
    </row>
    <row r="833" spans="1:21" x14ac:dyDescent="0.25">
      <c r="A833">
        <v>841</v>
      </c>
      <c r="B833" t="s">
        <v>349</v>
      </c>
      <c r="C833">
        <v>100800</v>
      </c>
      <c r="D833">
        <v>948</v>
      </c>
      <c r="E833" s="14">
        <f>IFERROR(IF(OR(HLOOKUP($A833,'Z-scores'!$C$2:$RO$15,3,FALSE)&gt;3,HLOOKUP($A833,'Z-scores'!$C$2:$RO$15,3,FALSE)&lt;-3),"",'Total-corrected counts'!E833),"")</f>
        <v>0.45319642927695414</v>
      </c>
      <c r="F833" s="14">
        <f>IFERROR(IF(OR(HLOOKUP($A833,'Z-scores'!$C$2:$RO$15,4,FALSE)&gt;3,HLOOKUP($A833,'Z-scores'!$C$2:$RO$15,4,FALSE)&lt;-3),"",'Total-corrected counts'!F833),"")</f>
        <v>0.20926660425871491</v>
      </c>
      <c r="G833" s="14">
        <f>IFERROR(IF(OR(HLOOKUP($A833,'Z-scores'!$C$2:$RO$15,5,FALSE)&gt;3,HLOOKUP($A833,'Z-scores'!$C$2:$RO$15,5,FALSE)&lt;-3),"",'Total-corrected counts'!G833),"")</f>
        <v>1.1785819516245679</v>
      </c>
      <c r="H833" s="14">
        <f>IFERROR(IF(OR(HLOOKUP($A833,'Z-scores'!$C$2:$RO$15,6,FALSE)&gt;3,HLOOKUP($A833,'Z-scores'!$C$2:$RO$15,6,FALSE)&lt;-3),"",'Total-corrected counts'!H833),"")</f>
        <v>1.701462723851074</v>
      </c>
      <c r="I833" s="14">
        <f>IFERROR(IF(OR(HLOOKUP($A833,'Z-scores'!$C$2:$RO$15,7,FALSE)&gt;3,HLOOKUP($A833,'Z-scores'!$C$2:$RO$15,7,FALSE)&lt;-3),"",'Total-corrected counts'!I833),"")</f>
        <v>2.4655956940836797E-2</v>
      </c>
      <c r="J833" s="14">
        <f>IFERROR(IF(OR(HLOOKUP($A833,'Z-scores'!$C$2:$RO$15,8,FALSE)&gt;3,HLOOKUP($A833,'Z-scores'!$C$2:$RO$15,8,FALSE)&lt;-3),"",'Total-corrected counts'!J833),"")</f>
        <v>1.5207209086090183</v>
      </c>
      <c r="K833" s="14">
        <f>IFERROR(IF(OR(HLOOKUP($A833,'Z-scores'!$C$2:$RO$15,9,FALSE)&gt;3,HLOOKUP($A833,'Z-scores'!$C$2:$RO$15,9,FALSE)&lt;-3),"",'Total-corrected counts'!K833),"")</f>
        <v>2.3448944161848568</v>
      </c>
      <c r="L833" s="14">
        <f>IFERROR(IF(OR(HLOOKUP($A833,'Z-scores'!$C$2:$RO$15,10,FALSE)&gt;3,HLOOKUP($A833,'Z-scores'!$C$2:$RO$15,10,FALSE)&lt;-3),"",'Total-corrected counts'!L833),"")</f>
        <v>5.3411805016678597</v>
      </c>
      <c r="M833" s="14">
        <f>IFERROR(IF(OR(HLOOKUP($A833,'Z-scores'!$C$2:$RO$15,11,FALSE)&gt;3,HLOOKUP($A833,'Z-scores'!$C$2:$RO$15,11,FALSE)&lt;-3),"",'Total-corrected counts'!M833),"")</f>
        <v>4.0888172891550258</v>
      </c>
      <c r="N833" s="14">
        <f>IFERROR(IF(OR(HLOOKUP($A833,'Z-scores'!$C$2:$RO$15,12,FALSE)&gt;3,HLOOKUP($A833,'Z-scores'!$C$2:$RO$15,12,FALSE)&lt;-3),"",'Total-corrected counts'!N833),"")</f>
        <v>0.45249255094809993</v>
      </c>
      <c r="O833" s="14">
        <f>IFERROR(IF(OR(HLOOKUP($A833,'Z-scores'!$C$2:$RO$15,13,FALSE)&gt;3,HLOOKUP($A833,'Z-scores'!$C$2:$RO$15,13,FALSE)&lt;-3),"",'Total-corrected counts'!O833),"")</f>
        <v>0.45958684080943563</v>
      </c>
      <c r="P833" s="14">
        <f>IFERROR(IF(OR(HLOOKUP($A833,'Z-scores'!$C$2:$RO$15,14,FALSE)&gt;3,HLOOKUP($A833,'Z-scores'!$C$2:$RO$15,14,FALSE)&lt;-3),"",'Total-corrected counts'!P833),"")</f>
        <v>0.91141252536005346</v>
      </c>
      <c r="Q833">
        <f t="shared" si="48"/>
        <v>1</v>
      </c>
      <c r="R833">
        <f>SUMIFS(Tabel132[Cluster],Tabel132[ID],'Total-corrected counts Z&lt;3'!A833)</f>
        <v>0</v>
      </c>
      <c r="S833">
        <f t="shared" si="49"/>
        <v>0.23333478639303515</v>
      </c>
      <c r="T833">
        <f t="shared" si="50"/>
        <v>1.0618255701065746</v>
      </c>
      <c r="U833">
        <f t="shared" si="51"/>
        <v>2.2506979415880948</v>
      </c>
    </row>
    <row r="834" spans="1:21" x14ac:dyDescent="0.25">
      <c r="A834">
        <v>842</v>
      </c>
      <c r="B834" t="s">
        <v>350</v>
      </c>
      <c r="C834">
        <v>78900</v>
      </c>
      <c r="D834">
        <v>302</v>
      </c>
      <c r="E834" s="14">
        <f>IFERROR(IF(OR(HLOOKUP($A834,'Z-scores'!$C$2:$RO$15,3,FALSE)&gt;3,HLOOKUP($A834,'Z-scores'!$C$2:$RO$15,3,FALSE)&lt;-3),"",'Total-corrected counts'!E834),"")</f>
        <v>14.095570992639626</v>
      </c>
      <c r="F834" s="14">
        <f>IFERROR(IF(OR(HLOOKUP($A834,'Z-scores'!$C$2:$RO$15,4,FALSE)&gt;3,HLOOKUP($A834,'Z-scores'!$C$2:$RO$15,4,FALSE)&lt;-3),"",'Total-corrected counts'!F834),"")</f>
        <v>8.9008062344706751</v>
      </c>
      <c r="G834" s="14">
        <f>IFERROR(IF(OR(HLOOKUP($A834,'Z-scores'!$C$2:$RO$15,5,FALSE)&gt;3,HLOOKUP($A834,'Z-scores'!$C$2:$RO$15,5,FALSE)&lt;-3),"",'Total-corrected counts'!G834),"")</f>
        <v>18.714452807614354</v>
      </c>
      <c r="H834" s="14">
        <f>IFERROR(IF(OR(HLOOKUP($A834,'Z-scores'!$C$2:$RO$15,6,FALSE)&gt;3,HLOOKUP($A834,'Z-scores'!$C$2:$RO$15,6,FALSE)&lt;-3),"",'Total-corrected counts'!H834),"")</f>
        <v>10.704718392659446</v>
      </c>
      <c r="I834" s="14">
        <f>IFERROR(IF(OR(HLOOKUP($A834,'Z-scores'!$C$2:$RO$15,7,FALSE)&gt;3,HLOOKUP($A834,'Z-scores'!$C$2:$RO$15,7,FALSE)&lt;-3),"",'Total-corrected counts'!I834),"")</f>
        <v>12.01977900865794</v>
      </c>
      <c r="J834" s="14">
        <f>IFERROR(IF(OR(HLOOKUP($A834,'Z-scores'!$C$2:$RO$15,8,FALSE)&gt;3,HLOOKUP($A834,'Z-scores'!$C$2:$RO$15,8,FALSE)&lt;-3),"",'Total-corrected counts'!J834),"")</f>
        <v>20.725253525900047</v>
      </c>
      <c r="K834" s="14">
        <f>IFERROR(IF(OR(HLOOKUP($A834,'Z-scores'!$C$2:$RO$15,9,FALSE)&gt;3,HLOOKUP($A834,'Z-scores'!$C$2:$RO$15,9,FALSE)&lt;-3),"",'Total-corrected counts'!K834),"")</f>
        <v>11.399577071452887</v>
      </c>
      <c r="L834" s="14">
        <f>IFERROR(IF(OR(HLOOKUP($A834,'Z-scores'!$C$2:$RO$15,10,FALSE)&gt;3,HLOOKUP($A834,'Z-scores'!$C$2:$RO$15,10,FALSE)&lt;-3),"",'Total-corrected counts'!L834),"")</f>
        <v>3.809370244585756</v>
      </c>
      <c r="M834" s="14">
        <f>IFERROR(IF(OR(HLOOKUP($A834,'Z-scores'!$C$2:$RO$15,11,FALSE)&gt;3,HLOOKUP($A834,'Z-scores'!$C$2:$RO$15,11,FALSE)&lt;-3),"",'Total-corrected counts'!M834),"")</f>
        <v>8.3820754427678015</v>
      </c>
      <c r="N834" s="14">
        <f>IFERROR(IF(OR(HLOOKUP($A834,'Z-scores'!$C$2:$RO$15,12,FALSE)&gt;3,HLOOKUP($A834,'Z-scores'!$C$2:$RO$15,12,FALSE)&lt;-3),"",'Total-corrected counts'!N834),"")</f>
        <v>4.4907751282773694</v>
      </c>
      <c r="O834" s="14">
        <f>IFERROR(IF(OR(HLOOKUP($A834,'Z-scores'!$C$2:$RO$15,13,FALSE)&gt;3,HLOOKUP($A834,'Z-scores'!$C$2:$RO$15,13,FALSE)&lt;-3),"",'Total-corrected counts'!O834),"")</f>
        <v>6.1434567495955168</v>
      </c>
      <c r="P834" s="14">
        <f>IFERROR(IF(OR(HLOOKUP($A834,'Z-scores'!$C$2:$RO$15,14,FALSE)&gt;3,HLOOKUP($A834,'Z-scores'!$C$2:$RO$15,14,FALSE)&lt;-3),"",'Total-corrected counts'!P834),"")</f>
        <v>10.289847411315005</v>
      </c>
      <c r="Q834">
        <f t="shared" si="48"/>
        <v>1</v>
      </c>
      <c r="R834">
        <f>SUMIFS(Tabel132[Cluster],Tabel132[ID],'Total-corrected counts Z&lt;3'!A834)</f>
        <v>86</v>
      </c>
      <c r="S834">
        <f t="shared" si="49"/>
        <v>9.0511950197898206E-3</v>
      </c>
      <c r="T834">
        <f t="shared" si="50"/>
        <v>13.794308290484993</v>
      </c>
      <c r="U834">
        <f t="shared" si="51"/>
        <v>6.6231049953082906</v>
      </c>
    </row>
    <row r="835" spans="1:21" x14ac:dyDescent="0.25">
      <c r="A835">
        <v>843</v>
      </c>
      <c r="B835" t="s">
        <v>351</v>
      </c>
      <c r="C835">
        <v>44300</v>
      </c>
      <c r="D835">
        <v>822</v>
      </c>
      <c r="E835" s="14">
        <f>IFERROR(IF(OR(HLOOKUP($A835,'Z-scores'!$C$2:$RO$15,3,FALSE)&gt;3,HLOOKUP($A835,'Z-scores'!$C$2:$RO$15,3,FALSE)&lt;-3),"",'Total-corrected counts'!E835),"")</f>
        <v>5.2640508323707751</v>
      </c>
      <c r="F835" s="14">
        <f>IFERROR(IF(OR(HLOOKUP($A835,'Z-scores'!$C$2:$RO$15,4,FALSE)&gt;3,HLOOKUP($A835,'Z-scores'!$C$2:$RO$15,4,FALSE)&lt;-3),"",'Total-corrected counts'!F835),"")</f>
        <v>3.613336700200477</v>
      </c>
      <c r="G835" s="14">
        <f>IFERROR(IF(OR(HLOOKUP($A835,'Z-scores'!$C$2:$RO$15,5,FALSE)&gt;3,HLOOKUP($A835,'Z-scores'!$C$2:$RO$15,5,FALSE)&lt;-3),"",'Total-corrected counts'!G835),"")</f>
        <v>4.7143278064982717</v>
      </c>
      <c r="H835" s="14">
        <f>IFERROR(IF(OR(HLOOKUP($A835,'Z-scores'!$C$2:$RO$15,6,FALSE)&gt;3,HLOOKUP($A835,'Z-scores'!$C$2:$RO$15,6,FALSE)&lt;-3),"",'Total-corrected counts'!H835),"")</f>
        <v>12.558778670219137</v>
      </c>
      <c r="I835" s="14">
        <f>IFERROR(IF(OR(HLOOKUP($A835,'Z-scores'!$C$2:$RO$15,7,FALSE)&gt;3,HLOOKUP($A835,'Z-scores'!$C$2:$RO$15,7,FALSE)&lt;-3),"",'Total-corrected counts'!I835),"")</f>
        <v>5.1900789360461461</v>
      </c>
      <c r="J835" s="14">
        <f>IFERROR(IF(OR(HLOOKUP($A835,'Z-scores'!$C$2:$RO$15,8,FALSE)&gt;3,HLOOKUP($A835,'Z-scores'!$C$2:$RO$15,8,FALSE)&lt;-3),"",'Total-corrected counts'!J835),"")</f>
        <v>10.362626762950024</v>
      </c>
      <c r="K835" s="14">
        <f>IFERROR(IF(OR(HLOOKUP($A835,'Z-scores'!$C$2:$RO$15,9,FALSE)&gt;3,HLOOKUP($A835,'Z-scores'!$C$2:$RO$15,9,FALSE)&lt;-3),"",'Total-corrected counts'!K835),"")</f>
        <v>4.4496490427604209</v>
      </c>
      <c r="L835" s="14">
        <f>IFERROR(IF(OR(HLOOKUP($A835,'Z-scores'!$C$2:$RO$15,10,FALSE)&gt;3,HLOOKUP($A835,'Z-scores'!$C$2:$RO$15,10,FALSE)&lt;-3),"",'Total-corrected counts'!L835),"")</f>
        <v>26.544659323383286</v>
      </c>
      <c r="M835" s="14">
        <f>IFERROR(IF(OR(HLOOKUP($A835,'Z-scores'!$C$2:$RO$15,11,FALSE)&gt;3,HLOOKUP($A835,'Z-scores'!$C$2:$RO$15,11,FALSE)&lt;-3),"",'Total-corrected counts'!M835),"")</f>
        <v>10.978474421381243</v>
      </c>
      <c r="N835" s="14">
        <f>IFERROR(IF(OR(HLOOKUP($A835,'Z-scores'!$C$2:$RO$15,12,FALSE)&gt;3,HLOOKUP($A835,'Z-scores'!$C$2:$RO$15,12,FALSE)&lt;-3),"",'Total-corrected counts'!N835),"")</f>
        <v>10.868358818055308</v>
      </c>
      <c r="O835" s="14">
        <f>IFERROR(IF(OR(HLOOKUP($A835,'Z-scores'!$C$2:$RO$15,13,FALSE)&gt;3,HLOOKUP($A835,'Z-scores'!$C$2:$RO$15,13,FALSE)&lt;-3),"",'Total-corrected counts'!O835),"")</f>
        <v>23.917274368654304</v>
      </c>
      <c r="P835" s="14">
        <f>IFERROR(IF(OR(HLOOKUP($A835,'Z-scores'!$C$2:$RO$15,14,FALSE)&gt;3,HLOOKUP($A835,'Z-scores'!$C$2:$RO$15,14,FALSE)&lt;-3),"",'Total-corrected counts'!P835),"")</f>
        <v>5.9059531643331464</v>
      </c>
      <c r="Q835">
        <f t="shared" ref="Q835:Q898" si="52">IF(AND(T835=0,U835=0),0,1)</f>
        <v>1</v>
      </c>
      <c r="R835">
        <f>SUMIFS(Tabel132[Cluster],Tabel132[ID],'Total-corrected counts Z&lt;3'!A835)</f>
        <v>57</v>
      </c>
      <c r="S835">
        <f t="shared" ref="S835:S898" si="53">IFERROR(_xlfn.T.TEST(E835:K835,L835:P835,2,2),"")</f>
        <v>3.4125813512968374E-2</v>
      </c>
      <c r="T835">
        <f t="shared" si="50"/>
        <v>6.5932641072921783</v>
      </c>
      <c r="U835">
        <f t="shared" si="51"/>
        <v>15.642944019161456</v>
      </c>
    </row>
    <row r="836" spans="1:21" x14ac:dyDescent="0.25">
      <c r="A836">
        <v>844</v>
      </c>
      <c r="B836" t="s">
        <v>352</v>
      </c>
      <c r="C836">
        <v>1900</v>
      </c>
      <c r="D836">
        <v>985</v>
      </c>
      <c r="E836" s="14">
        <f>IFERROR(IF(OR(HLOOKUP($A836,'Z-scores'!$C$2:$RO$15,3,FALSE)&gt;3,HLOOKUP($A836,'Z-scores'!$C$2:$RO$15,3,FALSE)&lt;-3),"",'Total-corrected counts'!E836),"")</f>
        <v>266.95593768665304</v>
      </c>
      <c r="F836" s="14">
        <f>IFERROR(IF(OR(HLOOKUP($A836,'Z-scores'!$C$2:$RO$15,4,FALSE)&gt;3,HLOOKUP($A836,'Z-scores'!$C$2:$RO$15,4,FALSE)&lt;-3),"",'Total-corrected counts'!F836),"")</f>
        <v>169.31063395225095</v>
      </c>
      <c r="G836" s="14">
        <f>IFERROR(IF(OR(HLOOKUP($A836,'Z-scores'!$C$2:$RO$15,5,FALSE)&gt;3,HLOOKUP($A836,'Z-scores'!$C$2:$RO$15,5,FALSE)&lt;-3),"",'Total-corrected counts'!G836),"")</f>
        <v>256.82372164037179</v>
      </c>
      <c r="H836" s="14">
        <f>IFERROR(IF(OR(HLOOKUP($A836,'Z-scores'!$C$2:$RO$15,6,FALSE)&gt;3,HLOOKUP($A836,'Z-scores'!$C$2:$RO$15,6,FALSE)&lt;-3),"",'Total-corrected counts'!H836),"")</f>
        <v>65.006557879870627</v>
      </c>
      <c r="I836" s="14">
        <f>IFERROR(IF(OR(HLOOKUP($A836,'Z-scores'!$C$2:$RO$15,7,FALSE)&gt;3,HLOOKUP($A836,'Z-scores'!$C$2:$RO$15,7,FALSE)&lt;-3),"",'Total-corrected counts'!I836),"")</f>
        <v>199.97213876865683</v>
      </c>
      <c r="J836" s="14">
        <f>IFERROR(IF(OR(HLOOKUP($A836,'Z-scores'!$C$2:$RO$15,8,FALSE)&gt;3,HLOOKUP($A836,'Z-scores'!$C$2:$RO$15,8,FALSE)&lt;-3),"",'Total-corrected counts'!J836),"")</f>
        <v>296.95334428252391</v>
      </c>
      <c r="K836" s="14">
        <f>IFERROR(IF(OR(HLOOKUP($A836,'Z-scores'!$C$2:$RO$15,9,FALSE)&gt;3,HLOOKUP($A836,'Z-scores'!$C$2:$RO$15,9,FALSE)&lt;-3),"",'Total-corrected counts'!K836),"")</f>
        <v>126.58192086405121</v>
      </c>
      <c r="L836" s="14">
        <f>IFERROR(IF(OR(HLOOKUP($A836,'Z-scores'!$C$2:$RO$15,10,FALSE)&gt;3,HLOOKUP($A836,'Z-scores'!$C$2:$RO$15,10,FALSE)&lt;-3),"",'Total-corrected counts'!L836),"")</f>
        <v>273.91186044402343</v>
      </c>
      <c r="M836" s="14">
        <f>IFERROR(IF(OR(HLOOKUP($A836,'Z-scores'!$C$2:$RO$15,11,FALSE)&gt;3,HLOOKUP($A836,'Z-scores'!$C$2:$RO$15,11,FALSE)&lt;-3),"",'Total-corrected counts'!M836),"")</f>
        <v>295.66237817879988</v>
      </c>
      <c r="N836" s="14">
        <f>IFERROR(IF(OR(HLOOKUP($A836,'Z-scores'!$C$2:$RO$15,12,FALSE)&gt;3,HLOOKUP($A836,'Z-scores'!$C$2:$RO$15,12,FALSE)&lt;-3),"",'Total-corrected counts'!N836),"")</f>
        <v>426.37604692262374</v>
      </c>
      <c r="O836" s="14">
        <f>IFERROR(IF(OR(HLOOKUP($A836,'Z-scores'!$C$2:$RO$15,13,FALSE)&gt;3,HLOOKUP($A836,'Z-scores'!$C$2:$RO$15,13,FALSE)&lt;-3),"",'Total-corrected counts'!O836),"")</f>
        <v>120.2523037962811</v>
      </c>
      <c r="P836" s="14">
        <f>IFERROR(IF(OR(HLOOKUP($A836,'Z-scores'!$C$2:$RO$15,14,FALSE)&gt;3,HLOOKUP($A836,'Z-scores'!$C$2:$RO$15,14,FALSE)&lt;-3),"",'Total-corrected counts'!P836),"")</f>
        <v>259.00521145682001</v>
      </c>
      <c r="Q836">
        <f t="shared" si="52"/>
        <v>1</v>
      </c>
      <c r="R836">
        <f>SUMIFS(Tabel132[Cluster],Tabel132[ID],'Total-corrected counts Z&lt;3'!A836)</f>
        <v>3</v>
      </c>
      <c r="S836">
        <f t="shared" si="53"/>
        <v>0.19038906608622086</v>
      </c>
      <c r="T836">
        <f t="shared" ref="T836:T899" si="54">IFERROR(AVERAGE(E836:K836),"")</f>
        <v>197.37203643919688</v>
      </c>
      <c r="U836">
        <f t="shared" ref="U836:U899" si="55">IFERROR(AVERAGE(L836:P836),"")</f>
        <v>275.0415601597096</v>
      </c>
    </row>
    <row r="837" spans="1:21" x14ac:dyDescent="0.25">
      <c r="A837">
        <v>845</v>
      </c>
      <c r="B837" t="s">
        <v>992</v>
      </c>
      <c r="C837">
        <v>45800</v>
      </c>
      <c r="D837">
        <v>509</v>
      </c>
      <c r="E837" s="14" t="str">
        <f>IFERROR(IF(OR(HLOOKUP($A837,'Z-scores'!$C$2:$RO$15,3,FALSE)&gt;3,HLOOKUP($A837,'Z-scores'!$C$2:$RO$15,3,FALSE)&lt;-3),"",'Total-corrected counts'!E837),"")</f>
        <v/>
      </c>
      <c r="F837" s="14" t="str">
        <f>IFERROR(IF(OR(HLOOKUP($A837,'Z-scores'!$C$2:$RO$15,4,FALSE)&gt;3,HLOOKUP($A837,'Z-scores'!$C$2:$RO$15,4,FALSE)&lt;-3),"",'Total-corrected counts'!F837),"")</f>
        <v/>
      </c>
      <c r="G837" s="14" t="str">
        <f>IFERROR(IF(OR(HLOOKUP($A837,'Z-scores'!$C$2:$RO$15,5,FALSE)&gt;3,HLOOKUP($A837,'Z-scores'!$C$2:$RO$15,5,FALSE)&lt;-3),"",'Total-corrected counts'!G837),"")</f>
        <v/>
      </c>
      <c r="H837" s="14" t="str">
        <f>IFERROR(IF(OR(HLOOKUP($A837,'Z-scores'!$C$2:$RO$15,6,FALSE)&gt;3,HLOOKUP($A837,'Z-scores'!$C$2:$RO$15,6,FALSE)&lt;-3),"",'Total-corrected counts'!H837),"")</f>
        <v/>
      </c>
      <c r="I837" s="14" t="str">
        <f>IFERROR(IF(OR(HLOOKUP($A837,'Z-scores'!$C$2:$RO$15,7,FALSE)&gt;3,HLOOKUP($A837,'Z-scores'!$C$2:$RO$15,7,FALSE)&lt;-3),"",'Total-corrected counts'!I837),"")</f>
        <v/>
      </c>
      <c r="J837" s="14" t="str">
        <f>IFERROR(IF(OR(HLOOKUP($A837,'Z-scores'!$C$2:$RO$15,8,FALSE)&gt;3,HLOOKUP($A837,'Z-scores'!$C$2:$RO$15,8,FALSE)&lt;-3),"",'Total-corrected counts'!J837),"")</f>
        <v/>
      </c>
      <c r="K837" s="14" t="str">
        <f>IFERROR(IF(OR(HLOOKUP($A837,'Z-scores'!$C$2:$RO$15,9,FALSE)&gt;3,HLOOKUP($A837,'Z-scores'!$C$2:$RO$15,9,FALSE)&lt;-3),"",'Total-corrected counts'!K837),"")</f>
        <v/>
      </c>
      <c r="L837" s="14" t="str">
        <f>IFERROR(IF(OR(HLOOKUP($A837,'Z-scores'!$C$2:$RO$15,10,FALSE)&gt;3,HLOOKUP($A837,'Z-scores'!$C$2:$RO$15,10,FALSE)&lt;-3),"",'Total-corrected counts'!L837),"")</f>
        <v/>
      </c>
      <c r="M837" s="14" t="str">
        <f>IFERROR(IF(OR(HLOOKUP($A837,'Z-scores'!$C$2:$RO$15,11,FALSE)&gt;3,HLOOKUP($A837,'Z-scores'!$C$2:$RO$15,11,FALSE)&lt;-3),"",'Total-corrected counts'!M837),"")</f>
        <v/>
      </c>
      <c r="N837" s="14" t="str">
        <f>IFERROR(IF(OR(HLOOKUP($A837,'Z-scores'!$C$2:$RO$15,12,FALSE)&gt;3,HLOOKUP($A837,'Z-scores'!$C$2:$RO$15,12,FALSE)&lt;-3),"",'Total-corrected counts'!N837),"")</f>
        <v/>
      </c>
      <c r="O837" s="14" t="str">
        <f>IFERROR(IF(OR(HLOOKUP($A837,'Z-scores'!$C$2:$RO$15,13,FALSE)&gt;3,HLOOKUP($A837,'Z-scores'!$C$2:$RO$15,13,FALSE)&lt;-3),"",'Total-corrected counts'!O837),"")</f>
        <v/>
      </c>
      <c r="P837" s="14" t="str">
        <f>IFERROR(IF(OR(HLOOKUP($A837,'Z-scores'!$C$2:$RO$15,14,FALSE)&gt;3,HLOOKUP($A837,'Z-scores'!$C$2:$RO$15,14,FALSE)&lt;-3),"",'Total-corrected counts'!P837),"")</f>
        <v/>
      </c>
      <c r="Q837">
        <f t="shared" si="52"/>
        <v>1</v>
      </c>
      <c r="R837">
        <f>SUMIFS(Tabel132[Cluster],Tabel132[ID],'Total-corrected counts Z&lt;3'!A837)</f>
        <v>60</v>
      </c>
      <c r="S837" t="str">
        <f t="shared" si="53"/>
        <v/>
      </c>
      <c r="T837" t="str">
        <f t="shared" si="54"/>
        <v/>
      </c>
      <c r="U837" t="str">
        <f t="shared" si="55"/>
        <v/>
      </c>
    </row>
    <row r="838" spans="1:21" x14ac:dyDescent="0.25">
      <c r="A838">
        <v>846</v>
      </c>
      <c r="B838" t="s">
        <v>993</v>
      </c>
      <c r="C838">
        <v>63200</v>
      </c>
      <c r="D838">
        <v>519</v>
      </c>
      <c r="E838" s="14" t="str">
        <f>IFERROR(IF(OR(HLOOKUP($A838,'Z-scores'!$C$2:$RO$15,3,FALSE)&gt;3,HLOOKUP($A838,'Z-scores'!$C$2:$RO$15,3,FALSE)&lt;-3),"",'Total-corrected counts'!E838),"")</f>
        <v/>
      </c>
      <c r="F838" s="14" t="str">
        <f>IFERROR(IF(OR(HLOOKUP($A838,'Z-scores'!$C$2:$RO$15,4,FALSE)&gt;3,HLOOKUP($A838,'Z-scores'!$C$2:$RO$15,4,FALSE)&lt;-3),"",'Total-corrected counts'!F838),"")</f>
        <v/>
      </c>
      <c r="G838" s="14" t="str">
        <f>IFERROR(IF(OR(HLOOKUP($A838,'Z-scores'!$C$2:$RO$15,5,FALSE)&gt;3,HLOOKUP($A838,'Z-scores'!$C$2:$RO$15,5,FALSE)&lt;-3),"",'Total-corrected counts'!G838),"")</f>
        <v/>
      </c>
      <c r="H838" s="14" t="str">
        <f>IFERROR(IF(OR(HLOOKUP($A838,'Z-scores'!$C$2:$RO$15,6,FALSE)&gt;3,HLOOKUP($A838,'Z-scores'!$C$2:$RO$15,6,FALSE)&lt;-3),"",'Total-corrected counts'!H838),"")</f>
        <v/>
      </c>
      <c r="I838" s="14" t="str">
        <f>IFERROR(IF(OR(HLOOKUP($A838,'Z-scores'!$C$2:$RO$15,7,FALSE)&gt;3,HLOOKUP($A838,'Z-scores'!$C$2:$RO$15,7,FALSE)&lt;-3),"",'Total-corrected counts'!I838),"")</f>
        <v/>
      </c>
      <c r="J838" s="14" t="str">
        <f>IFERROR(IF(OR(HLOOKUP($A838,'Z-scores'!$C$2:$RO$15,8,FALSE)&gt;3,HLOOKUP($A838,'Z-scores'!$C$2:$RO$15,8,FALSE)&lt;-3),"",'Total-corrected counts'!J838),"")</f>
        <v/>
      </c>
      <c r="K838" s="14" t="str">
        <f>IFERROR(IF(OR(HLOOKUP($A838,'Z-scores'!$C$2:$RO$15,9,FALSE)&gt;3,HLOOKUP($A838,'Z-scores'!$C$2:$RO$15,9,FALSE)&lt;-3),"",'Total-corrected counts'!K838),"")</f>
        <v/>
      </c>
      <c r="L838" s="14" t="str">
        <f>IFERROR(IF(OR(HLOOKUP($A838,'Z-scores'!$C$2:$RO$15,10,FALSE)&gt;3,HLOOKUP($A838,'Z-scores'!$C$2:$RO$15,10,FALSE)&lt;-3),"",'Total-corrected counts'!L838),"")</f>
        <v/>
      </c>
      <c r="M838" s="14" t="str">
        <f>IFERROR(IF(OR(HLOOKUP($A838,'Z-scores'!$C$2:$RO$15,11,FALSE)&gt;3,HLOOKUP($A838,'Z-scores'!$C$2:$RO$15,11,FALSE)&lt;-3),"",'Total-corrected counts'!M838),"")</f>
        <v/>
      </c>
      <c r="N838" s="14" t="str">
        <f>IFERROR(IF(OR(HLOOKUP($A838,'Z-scores'!$C$2:$RO$15,12,FALSE)&gt;3,HLOOKUP($A838,'Z-scores'!$C$2:$RO$15,12,FALSE)&lt;-3),"",'Total-corrected counts'!N838),"")</f>
        <v/>
      </c>
      <c r="O838" s="14" t="str">
        <f>IFERROR(IF(OR(HLOOKUP($A838,'Z-scores'!$C$2:$RO$15,13,FALSE)&gt;3,HLOOKUP($A838,'Z-scores'!$C$2:$RO$15,13,FALSE)&lt;-3),"",'Total-corrected counts'!O838),"")</f>
        <v/>
      </c>
      <c r="P838" s="14" t="str">
        <f>IFERROR(IF(OR(HLOOKUP($A838,'Z-scores'!$C$2:$RO$15,14,FALSE)&gt;3,HLOOKUP($A838,'Z-scores'!$C$2:$RO$15,14,FALSE)&lt;-3),"",'Total-corrected counts'!P838),"")</f>
        <v/>
      </c>
      <c r="Q838">
        <f t="shared" si="52"/>
        <v>1</v>
      </c>
      <c r="R838">
        <f>SUMIFS(Tabel132[Cluster],Tabel132[ID],'Total-corrected counts Z&lt;3'!A838)</f>
        <v>0</v>
      </c>
      <c r="S838" t="str">
        <f t="shared" si="53"/>
        <v/>
      </c>
      <c r="T838" t="str">
        <f t="shared" si="54"/>
        <v/>
      </c>
      <c r="U838" t="str">
        <f t="shared" si="55"/>
        <v/>
      </c>
    </row>
    <row r="839" spans="1:21" x14ac:dyDescent="0.25">
      <c r="A839">
        <v>847</v>
      </c>
      <c r="B839" t="s">
        <v>353</v>
      </c>
      <c r="C839">
        <v>11700</v>
      </c>
      <c r="D839">
        <v>1002</v>
      </c>
      <c r="E839" s="14">
        <f>IFERROR(IF(OR(HLOOKUP($A839,'Z-scores'!$C$2:$RO$15,3,FALSE)&gt;3,HLOOKUP($A839,'Z-scores'!$C$2:$RO$15,3,FALSE)&lt;-3),"",'Total-corrected counts'!E839),"")</f>
        <v>6.4260929587219398</v>
      </c>
      <c r="F839" s="14">
        <f>IFERROR(IF(OR(HLOOKUP($A839,'Z-scores'!$C$2:$RO$15,4,FALSE)&gt;3,HLOOKUP($A839,'Z-scores'!$C$2:$RO$15,4,FALSE)&lt;-3),"",'Total-corrected counts'!F839),"")</f>
        <v>7.073211223944563</v>
      </c>
      <c r="G839" s="14">
        <f>IFERROR(IF(OR(HLOOKUP($A839,'Z-scores'!$C$2:$RO$15,5,FALSE)&gt;3,HLOOKUP($A839,'Z-scores'!$C$2:$RO$15,5,FALSE)&lt;-3),"",'Total-corrected counts'!G839),"")</f>
        <v>12.178680166787203</v>
      </c>
      <c r="H839" s="14">
        <f>IFERROR(IF(OR(HLOOKUP($A839,'Z-scores'!$C$2:$RO$15,6,FALSE)&gt;3,HLOOKUP($A839,'Z-scores'!$C$2:$RO$15,6,FALSE)&lt;-3),"",'Total-corrected counts'!H839),"")</f>
        <v>25.666908533789297</v>
      </c>
      <c r="I839" s="14">
        <f>IFERROR(IF(OR(HLOOKUP($A839,'Z-scores'!$C$2:$RO$15,7,FALSE)&gt;3,HLOOKUP($A839,'Z-scores'!$C$2:$RO$15,7,FALSE)&lt;-3),"",'Total-corrected counts'!I839),"")</f>
        <v>37.242822959133989</v>
      </c>
      <c r="J839" s="14">
        <f>IFERROR(IF(OR(HLOOKUP($A839,'Z-scores'!$C$2:$RO$15,8,FALSE)&gt;3,HLOOKUP($A839,'Z-scores'!$C$2:$RO$15,8,FALSE)&lt;-3),"",'Total-corrected counts'!J839),"")</f>
        <v>13.099924398446259</v>
      </c>
      <c r="K839" s="14">
        <f>IFERROR(IF(OR(HLOOKUP($A839,'Z-scores'!$C$2:$RO$15,9,FALSE)&gt;3,HLOOKUP($A839,'Z-scores'!$C$2:$RO$15,9,FALSE)&lt;-3),"",'Total-corrected counts'!K839),"")</f>
        <v>3.7009779339785092</v>
      </c>
      <c r="L839" s="14">
        <f>IFERROR(IF(OR(HLOOKUP($A839,'Z-scores'!$C$2:$RO$15,10,FALSE)&gt;3,HLOOKUP($A839,'Z-scores'!$C$2:$RO$15,10,FALSE)&lt;-3),"",'Total-corrected counts'!L839),"")</f>
        <v>36.642513781253463</v>
      </c>
      <c r="M839" s="14">
        <f>IFERROR(IF(OR(HLOOKUP($A839,'Z-scores'!$C$2:$RO$15,11,FALSE)&gt;3,HLOOKUP($A839,'Z-scores'!$C$2:$RO$15,11,FALSE)&lt;-3),"",'Total-corrected counts'!M839),"")</f>
        <v>21.384514422280784</v>
      </c>
      <c r="N839" s="14">
        <f>IFERROR(IF(OR(HLOOKUP($A839,'Z-scores'!$C$2:$RO$15,12,FALSE)&gt;3,HLOOKUP($A839,'Z-scores'!$C$2:$RO$15,12,FALSE)&lt;-3),"",'Total-corrected counts'!N839),"")</f>
        <v>14.881028609481854</v>
      </c>
      <c r="O839" s="14">
        <f>IFERROR(IF(OR(HLOOKUP($A839,'Z-scores'!$C$2:$RO$15,13,FALSE)&gt;3,HLOOKUP($A839,'Z-scores'!$C$2:$RO$15,13,FALSE)&lt;-3),"",'Total-corrected counts'!O839),"")</f>
        <v>5.402490210331325</v>
      </c>
      <c r="P839" s="14">
        <f>IFERROR(IF(OR(HLOOKUP($A839,'Z-scores'!$C$2:$RO$15,14,FALSE)&gt;3,HLOOKUP($A839,'Z-scores'!$C$2:$RO$15,14,FALSE)&lt;-3),"",'Total-corrected counts'!P839),"")</f>
        <v>3.6821066024546161</v>
      </c>
      <c r="Q839">
        <f t="shared" si="52"/>
        <v>1</v>
      </c>
      <c r="R839">
        <f>SUMIFS(Tabel132[Cluster],Tabel132[ID],'Total-corrected counts Z&lt;3'!A839)</f>
        <v>15</v>
      </c>
      <c r="S839">
        <f t="shared" si="53"/>
        <v>0.85989257746844383</v>
      </c>
      <c r="T839">
        <f t="shared" si="54"/>
        <v>15.055516882114537</v>
      </c>
      <c r="U839">
        <f t="shared" si="55"/>
        <v>16.398530725160406</v>
      </c>
    </row>
    <row r="840" spans="1:21" x14ac:dyDescent="0.25">
      <c r="A840">
        <v>848</v>
      </c>
      <c r="B840" t="s">
        <v>994</v>
      </c>
      <c r="C840">
        <v>98300</v>
      </c>
      <c r="D840">
        <v>967</v>
      </c>
      <c r="E840" s="14" t="str">
        <f>IFERROR(IF(OR(HLOOKUP($A840,'Z-scores'!$C$2:$RO$15,3,FALSE)&gt;3,HLOOKUP($A840,'Z-scores'!$C$2:$RO$15,3,FALSE)&lt;-3),"",'Total-corrected counts'!E840),"")</f>
        <v/>
      </c>
      <c r="F840" s="14" t="str">
        <f>IFERROR(IF(OR(HLOOKUP($A840,'Z-scores'!$C$2:$RO$15,4,FALSE)&gt;3,HLOOKUP($A840,'Z-scores'!$C$2:$RO$15,4,FALSE)&lt;-3),"",'Total-corrected counts'!F840),"")</f>
        <v/>
      </c>
      <c r="G840" s="14" t="str">
        <f>IFERROR(IF(OR(HLOOKUP($A840,'Z-scores'!$C$2:$RO$15,5,FALSE)&gt;3,HLOOKUP($A840,'Z-scores'!$C$2:$RO$15,5,FALSE)&lt;-3),"",'Total-corrected counts'!G840),"")</f>
        <v/>
      </c>
      <c r="H840" s="14" t="str">
        <f>IFERROR(IF(OR(HLOOKUP($A840,'Z-scores'!$C$2:$RO$15,6,FALSE)&gt;3,HLOOKUP($A840,'Z-scores'!$C$2:$RO$15,6,FALSE)&lt;-3),"",'Total-corrected counts'!H840),"")</f>
        <v/>
      </c>
      <c r="I840" s="14" t="str">
        <f>IFERROR(IF(OR(HLOOKUP($A840,'Z-scores'!$C$2:$RO$15,7,FALSE)&gt;3,HLOOKUP($A840,'Z-scores'!$C$2:$RO$15,7,FALSE)&lt;-3),"",'Total-corrected counts'!I840),"")</f>
        <v/>
      </c>
      <c r="J840" s="14" t="str">
        <f>IFERROR(IF(OR(HLOOKUP($A840,'Z-scores'!$C$2:$RO$15,8,FALSE)&gt;3,HLOOKUP($A840,'Z-scores'!$C$2:$RO$15,8,FALSE)&lt;-3),"",'Total-corrected counts'!J840),"")</f>
        <v/>
      </c>
      <c r="K840" s="14" t="str">
        <f>IFERROR(IF(OR(HLOOKUP($A840,'Z-scores'!$C$2:$RO$15,9,FALSE)&gt;3,HLOOKUP($A840,'Z-scores'!$C$2:$RO$15,9,FALSE)&lt;-3),"",'Total-corrected counts'!K840),"")</f>
        <v/>
      </c>
      <c r="L840" s="14" t="str">
        <f>IFERROR(IF(OR(HLOOKUP($A840,'Z-scores'!$C$2:$RO$15,10,FALSE)&gt;3,HLOOKUP($A840,'Z-scores'!$C$2:$RO$15,10,FALSE)&lt;-3),"",'Total-corrected counts'!L840),"")</f>
        <v/>
      </c>
      <c r="M840" s="14" t="str">
        <f>IFERROR(IF(OR(HLOOKUP($A840,'Z-scores'!$C$2:$RO$15,11,FALSE)&gt;3,HLOOKUP($A840,'Z-scores'!$C$2:$RO$15,11,FALSE)&lt;-3),"",'Total-corrected counts'!M840),"")</f>
        <v/>
      </c>
      <c r="N840" s="14" t="str">
        <f>IFERROR(IF(OR(HLOOKUP($A840,'Z-scores'!$C$2:$RO$15,12,FALSE)&gt;3,HLOOKUP($A840,'Z-scores'!$C$2:$RO$15,12,FALSE)&lt;-3),"",'Total-corrected counts'!N840),"")</f>
        <v/>
      </c>
      <c r="O840" s="14" t="str">
        <f>IFERROR(IF(OR(HLOOKUP($A840,'Z-scores'!$C$2:$RO$15,13,FALSE)&gt;3,HLOOKUP($A840,'Z-scores'!$C$2:$RO$15,13,FALSE)&lt;-3),"",'Total-corrected counts'!O840),"")</f>
        <v/>
      </c>
      <c r="P840" s="14" t="str">
        <f>IFERROR(IF(OR(HLOOKUP($A840,'Z-scores'!$C$2:$RO$15,14,FALSE)&gt;3,HLOOKUP($A840,'Z-scores'!$C$2:$RO$15,14,FALSE)&lt;-3),"",'Total-corrected counts'!P840),"")</f>
        <v/>
      </c>
      <c r="Q840">
        <f t="shared" si="52"/>
        <v>1</v>
      </c>
      <c r="R840">
        <f>SUMIFS(Tabel132[Cluster],Tabel132[ID],'Total-corrected counts Z&lt;3'!A840)</f>
        <v>0</v>
      </c>
      <c r="S840" t="str">
        <f t="shared" si="53"/>
        <v/>
      </c>
      <c r="T840" t="str">
        <f t="shared" si="54"/>
        <v/>
      </c>
      <c r="U840" t="str">
        <f t="shared" si="55"/>
        <v/>
      </c>
    </row>
    <row r="841" spans="1:21" x14ac:dyDescent="0.25">
      <c r="A841">
        <v>849</v>
      </c>
      <c r="B841" t="s">
        <v>354</v>
      </c>
      <c r="C841">
        <v>10400</v>
      </c>
      <c r="D841">
        <v>677</v>
      </c>
      <c r="E841" s="14">
        <f>IFERROR(IF(OR(HLOOKUP($A841,'Z-scores'!$C$2:$RO$15,3,FALSE)&gt;3,HLOOKUP($A841,'Z-scores'!$C$2:$RO$15,3,FALSE)&lt;-3),"",'Total-corrected counts'!E841),"")</f>
        <v>1.2550054964592576</v>
      </c>
      <c r="F841" s="14">
        <f>IFERROR(IF(OR(HLOOKUP($A841,'Z-scores'!$C$2:$RO$15,4,FALSE)&gt;3,HLOOKUP($A841,'Z-scores'!$C$2:$RO$15,4,FALSE)&lt;-3),"",'Total-corrected counts'!F841),"")</f>
        <v>0.39063099461626782</v>
      </c>
      <c r="G841" s="14">
        <f>IFERROR(IF(OR(HLOOKUP($A841,'Z-scores'!$C$2:$RO$15,5,FALSE)&gt;3,HLOOKUP($A841,'Z-scores'!$C$2:$RO$15,5,FALSE)&lt;-3),"",'Total-corrected counts'!G841),"")</f>
        <v>0.57143367351494212</v>
      </c>
      <c r="H841" s="14">
        <f>IFERROR(IF(OR(HLOOKUP($A841,'Z-scores'!$C$2:$RO$15,6,FALSE)&gt;3,HLOOKUP($A841,'Z-scores'!$C$2:$RO$15,6,FALSE)&lt;-3),"",'Total-corrected counts'!H841),"")</f>
        <v>2.2431840395166622</v>
      </c>
      <c r="I841" s="14">
        <f>IFERROR(IF(OR(HLOOKUP($A841,'Z-scores'!$C$2:$RO$15,7,FALSE)&gt;3,HLOOKUP($A841,'Z-scores'!$C$2:$RO$15,7,FALSE)&lt;-3),"",'Total-corrected counts'!I841),"")</f>
        <v>1.3437496532756055</v>
      </c>
      <c r="J841" s="14">
        <f>IFERROR(IF(OR(HLOOKUP($A841,'Z-scores'!$C$2:$RO$15,8,FALSE)&gt;3,HLOOKUP($A841,'Z-scores'!$C$2:$RO$15,8,FALSE)&lt;-3),"",'Total-corrected counts'!J841),"")</f>
        <v>0.97760629839151181</v>
      </c>
      <c r="K841" s="14">
        <f>IFERROR(IF(OR(HLOOKUP($A841,'Z-scores'!$C$2:$RO$15,9,FALSE)&gt;3,HLOOKUP($A841,'Z-scores'!$C$2:$RO$15,9,FALSE)&lt;-3),"",'Total-corrected counts'!K841),"")</f>
        <v>4.5767818725535756</v>
      </c>
      <c r="L841" s="14">
        <f>IFERROR(IF(OR(HLOOKUP($A841,'Z-scores'!$C$2:$RO$15,10,FALSE)&gt;3,HLOOKUP($A841,'Z-scores'!$C$2:$RO$15,10,FALSE)&lt;-3),"",'Total-corrected counts'!L841),"")</f>
        <v>0.34264176803152302</v>
      </c>
      <c r="M841" s="14">
        <f>IFERROR(IF(OR(HLOOKUP($A841,'Z-scores'!$C$2:$RO$15,11,FALSE)&gt;3,HLOOKUP($A841,'Z-scores'!$C$2:$RO$15,11,FALSE)&lt;-3),"",'Total-corrected counts'!M841),"")</f>
        <v>0.61332259337325379</v>
      </c>
      <c r="N841" s="14">
        <f>IFERROR(IF(OR(HLOOKUP($A841,'Z-scores'!$C$2:$RO$15,12,FALSE)&gt;3,HLOOKUP($A841,'Z-scores'!$C$2:$RO$15,12,FALSE)&lt;-3),"",'Total-corrected counts'!N841),"")</f>
        <v>3.329662167353943</v>
      </c>
      <c r="O841" s="14">
        <f>IFERROR(IF(OR(HLOOKUP($A841,'Z-scores'!$C$2:$RO$15,13,FALSE)&gt;3,HLOOKUP($A841,'Z-scores'!$C$2:$RO$15,13,FALSE)&lt;-3),"",'Total-corrected counts'!O841),"")</f>
        <v>0.56275939690951293</v>
      </c>
      <c r="P841" s="14">
        <f>IFERROR(IF(OR(HLOOKUP($A841,'Z-scores'!$C$2:$RO$15,14,FALSE)&gt;3,HLOOKUP($A841,'Z-scores'!$C$2:$RO$15,14,FALSE)&lt;-3),"",'Total-corrected counts'!P841),"")</f>
        <v>4.6573180045898734</v>
      </c>
      <c r="Q841">
        <f t="shared" si="52"/>
        <v>1</v>
      </c>
      <c r="R841">
        <f>SUMIFS(Tabel132[Cluster],Tabel132[ID],'Total-corrected counts Z&lt;3'!A841)</f>
        <v>13</v>
      </c>
      <c r="S841">
        <f t="shared" si="53"/>
        <v>0.78155706300590733</v>
      </c>
      <c r="T841">
        <f t="shared" si="54"/>
        <v>1.6226274326182606</v>
      </c>
      <c r="U841">
        <f t="shared" si="55"/>
        <v>1.9011407860516214</v>
      </c>
    </row>
    <row r="842" spans="1:21" x14ac:dyDescent="0.25">
      <c r="A842">
        <v>850</v>
      </c>
      <c r="B842" t="s">
        <v>995</v>
      </c>
      <c r="C842">
        <v>104800</v>
      </c>
      <c r="D842">
        <v>326</v>
      </c>
      <c r="E842" s="14" t="str">
        <f>IFERROR(IF(OR(HLOOKUP($A842,'Z-scores'!$C$2:$RO$15,3,FALSE)&gt;3,HLOOKUP($A842,'Z-scores'!$C$2:$RO$15,3,FALSE)&lt;-3),"",'Total-corrected counts'!E842),"")</f>
        <v/>
      </c>
      <c r="F842" s="14" t="str">
        <f>IFERROR(IF(OR(HLOOKUP($A842,'Z-scores'!$C$2:$RO$15,4,FALSE)&gt;3,HLOOKUP($A842,'Z-scores'!$C$2:$RO$15,4,FALSE)&lt;-3),"",'Total-corrected counts'!F842),"")</f>
        <v/>
      </c>
      <c r="G842" s="14" t="str">
        <f>IFERROR(IF(OR(HLOOKUP($A842,'Z-scores'!$C$2:$RO$15,5,FALSE)&gt;3,HLOOKUP($A842,'Z-scores'!$C$2:$RO$15,5,FALSE)&lt;-3),"",'Total-corrected counts'!G842),"")</f>
        <v/>
      </c>
      <c r="H842" s="14" t="str">
        <f>IFERROR(IF(OR(HLOOKUP($A842,'Z-scores'!$C$2:$RO$15,6,FALSE)&gt;3,HLOOKUP($A842,'Z-scores'!$C$2:$RO$15,6,FALSE)&lt;-3),"",'Total-corrected counts'!H842),"")</f>
        <v/>
      </c>
      <c r="I842" s="14" t="str">
        <f>IFERROR(IF(OR(HLOOKUP($A842,'Z-scores'!$C$2:$RO$15,7,FALSE)&gt;3,HLOOKUP($A842,'Z-scores'!$C$2:$RO$15,7,FALSE)&lt;-3),"",'Total-corrected counts'!I842),"")</f>
        <v/>
      </c>
      <c r="J842" s="14" t="str">
        <f>IFERROR(IF(OR(HLOOKUP($A842,'Z-scores'!$C$2:$RO$15,8,FALSE)&gt;3,HLOOKUP($A842,'Z-scores'!$C$2:$RO$15,8,FALSE)&lt;-3),"",'Total-corrected counts'!J842),"")</f>
        <v/>
      </c>
      <c r="K842" s="14" t="str">
        <f>IFERROR(IF(OR(HLOOKUP($A842,'Z-scores'!$C$2:$RO$15,9,FALSE)&gt;3,HLOOKUP($A842,'Z-scores'!$C$2:$RO$15,9,FALSE)&lt;-3),"",'Total-corrected counts'!K842),"")</f>
        <v/>
      </c>
      <c r="L842" s="14" t="str">
        <f>IFERROR(IF(OR(HLOOKUP($A842,'Z-scores'!$C$2:$RO$15,10,FALSE)&gt;3,HLOOKUP($A842,'Z-scores'!$C$2:$RO$15,10,FALSE)&lt;-3),"",'Total-corrected counts'!L842),"")</f>
        <v/>
      </c>
      <c r="M842" s="14" t="str">
        <f>IFERROR(IF(OR(HLOOKUP($A842,'Z-scores'!$C$2:$RO$15,11,FALSE)&gt;3,HLOOKUP($A842,'Z-scores'!$C$2:$RO$15,11,FALSE)&lt;-3),"",'Total-corrected counts'!M842),"")</f>
        <v/>
      </c>
      <c r="N842" s="14" t="str">
        <f>IFERROR(IF(OR(HLOOKUP($A842,'Z-scores'!$C$2:$RO$15,12,FALSE)&gt;3,HLOOKUP($A842,'Z-scores'!$C$2:$RO$15,12,FALSE)&lt;-3),"",'Total-corrected counts'!N842),"")</f>
        <v/>
      </c>
      <c r="O842" s="14" t="str">
        <f>IFERROR(IF(OR(HLOOKUP($A842,'Z-scores'!$C$2:$RO$15,13,FALSE)&gt;3,HLOOKUP($A842,'Z-scores'!$C$2:$RO$15,13,FALSE)&lt;-3),"",'Total-corrected counts'!O842),"")</f>
        <v/>
      </c>
      <c r="P842" s="14" t="str">
        <f>IFERROR(IF(OR(HLOOKUP($A842,'Z-scores'!$C$2:$RO$15,14,FALSE)&gt;3,HLOOKUP($A842,'Z-scores'!$C$2:$RO$15,14,FALSE)&lt;-3),"",'Total-corrected counts'!P842),"")</f>
        <v/>
      </c>
      <c r="Q842">
        <f t="shared" si="52"/>
        <v>1</v>
      </c>
      <c r="R842">
        <f>SUMIFS(Tabel132[Cluster],Tabel132[ID],'Total-corrected counts Z&lt;3'!A842)</f>
        <v>0</v>
      </c>
      <c r="S842" t="str">
        <f t="shared" si="53"/>
        <v/>
      </c>
      <c r="T842" t="str">
        <f t="shared" si="54"/>
        <v/>
      </c>
      <c r="U842" t="str">
        <f t="shared" si="55"/>
        <v/>
      </c>
    </row>
    <row r="843" spans="1:21" x14ac:dyDescent="0.25">
      <c r="A843">
        <v>851</v>
      </c>
      <c r="B843" t="s">
        <v>355</v>
      </c>
      <c r="C843">
        <v>78800</v>
      </c>
      <c r="D843">
        <v>302</v>
      </c>
      <c r="E843" s="14">
        <f>IFERROR(IF(OR(HLOOKUP($A843,'Z-scores'!$C$2:$RO$15,3,FALSE)&gt;3,HLOOKUP($A843,'Z-scores'!$C$2:$RO$15,3,FALSE)&lt;-3),"",'Total-corrected counts'!E843),"")</f>
        <v>15.048445536247581</v>
      </c>
      <c r="F843" s="14">
        <f>IFERROR(IF(OR(HLOOKUP($A843,'Z-scores'!$C$2:$RO$15,4,FALSE)&gt;3,HLOOKUP($A843,'Z-scores'!$C$2:$RO$15,4,FALSE)&lt;-3),"",'Total-corrected counts'!F843),"")</f>
        <v>4.9805451813574146</v>
      </c>
      <c r="G843" s="14">
        <f>IFERROR(IF(OR(HLOOKUP($A843,'Z-scores'!$C$2:$RO$15,5,FALSE)&gt;3,HLOOKUP($A843,'Z-scores'!$C$2:$RO$15,5,FALSE)&lt;-3),"",'Total-corrected counts'!G843),"")</f>
        <v>2.7678818560880005</v>
      </c>
      <c r="H843" s="14">
        <f>IFERROR(IF(OR(HLOOKUP($A843,'Z-scores'!$C$2:$RO$15,6,FALSE)&gt;3,HLOOKUP($A843,'Z-scores'!$C$2:$RO$15,6,FALSE)&lt;-3),"",'Total-corrected counts'!H843),"")</f>
        <v>3.4639644691855946</v>
      </c>
      <c r="I843" s="14">
        <f>IFERROR(IF(OR(HLOOKUP($A843,'Z-scores'!$C$2:$RO$15,7,FALSE)&gt;3,HLOOKUP($A843,'Z-scores'!$C$2:$RO$15,7,FALSE)&lt;-3),"",'Total-corrected counts'!I843),"")</f>
        <v>3.8340013043001222</v>
      </c>
      <c r="J843" s="14">
        <f>IFERROR(IF(OR(HLOOKUP($A843,'Z-scores'!$C$2:$RO$15,8,FALSE)&gt;3,HLOOKUP($A843,'Z-scores'!$C$2:$RO$15,8,FALSE)&lt;-3),"",'Total-corrected counts'!J843),"")</f>
        <v>4.0190481156095483</v>
      </c>
      <c r="K843" s="14">
        <f>IFERROR(IF(OR(HLOOKUP($A843,'Z-scores'!$C$2:$RO$15,9,FALSE)&gt;3,HLOOKUP($A843,'Z-scores'!$C$2:$RO$15,9,FALSE)&lt;-3),"",'Total-corrected counts'!K843),"")</f>
        <v>5.4525858111286425</v>
      </c>
      <c r="L843" s="14">
        <f>IFERROR(IF(OR(HLOOKUP($A843,'Z-scores'!$C$2:$RO$15,10,FALSE)&gt;3,HLOOKUP($A843,'Z-scores'!$C$2:$RO$15,10,FALSE)&lt;-3),"",'Total-corrected counts'!L843),"")</f>
        <v>1.6728980439186125</v>
      </c>
      <c r="M843" s="14">
        <f>IFERROR(IF(OR(HLOOKUP($A843,'Z-scores'!$C$2:$RO$15,11,FALSE)&gt;3,HLOOKUP($A843,'Z-scores'!$C$2:$RO$15,11,FALSE)&lt;-3),"",'Total-corrected counts'!M843),"")</f>
        <v>1.1653129274091822</v>
      </c>
      <c r="N843" s="14">
        <f>IFERROR(IF(OR(HLOOKUP($A843,'Z-scores'!$C$2:$RO$15,12,FALSE)&gt;3,HLOOKUP($A843,'Z-scores'!$C$2:$RO$15,12,FALSE)&lt;-3),"",'Total-corrected counts'!N843),"")</f>
        <v>3.5601772404784464</v>
      </c>
      <c r="O843" s="14">
        <f>IFERROR(IF(OR(HLOOKUP($A843,'Z-scores'!$C$2:$RO$15,13,FALSE)&gt;3,HLOOKUP($A843,'Z-scores'!$C$2:$RO$15,13,FALSE)&lt;-3),"",'Total-corrected counts'!O843),"")</f>
        <v>1.8477266865195676</v>
      </c>
      <c r="P843" s="14">
        <f>IFERROR(IF(OR(HLOOKUP($A843,'Z-scores'!$C$2:$RO$15,14,FALSE)&gt;3,HLOOKUP($A843,'Z-scores'!$C$2:$RO$15,14,FALSE)&lt;-3),"",'Total-corrected counts'!P843),"")</f>
        <v>9.3875490112085505</v>
      </c>
      <c r="Q843">
        <f t="shared" si="52"/>
        <v>1</v>
      </c>
      <c r="R843">
        <f>SUMIFS(Tabel132[Cluster],Tabel132[ID],'Total-corrected counts Z&lt;3'!A843)</f>
        <v>86</v>
      </c>
      <c r="S843">
        <f t="shared" si="53"/>
        <v>0.37678402981082126</v>
      </c>
      <c r="T843">
        <f t="shared" si="54"/>
        <v>5.6523531819881283</v>
      </c>
      <c r="U843">
        <f t="shared" si="55"/>
        <v>3.5267327819068717</v>
      </c>
    </row>
    <row r="844" spans="1:21" x14ac:dyDescent="0.25">
      <c r="A844">
        <v>852</v>
      </c>
      <c r="B844" t="s">
        <v>996</v>
      </c>
      <c r="C844">
        <v>94600</v>
      </c>
      <c r="D844">
        <v>370</v>
      </c>
      <c r="E844" s="14" t="str">
        <f>IFERROR(IF(OR(HLOOKUP($A844,'Z-scores'!$C$2:$RO$15,3,FALSE)&gt;3,HLOOKUP($A844,'Z-scores'!$C$2:$RO$15,3,FALSE)&lt;-3),"",'Total-corrected counts'!E844),"")</f>
        <v/>
      </c>
      <c r="F844" s="14" t="str">
        <f>IFERROR(IF(OR(HLOOKUP($A844,'Z-scores'!$C$2:$RO$15,4,FALSE)&gt;3,HLOOKUP($A844,'Z-scores'!$C$2:$RO$15,4,FALSE)&lt;-3),"",'Total-corrected counts'!F844),"")</f>
        <v/>
      </c>
      <c r="G844" s="14" t="str">
        <f>IFERROR(IF(OR(HLOOKUP($A844,'Z-scores'!$C$2:$RO$15,5,FALSE)&gt;3,HLOOKUP($A844,'Z-scores'!$C$2:$RO$15,5,FALSE)&lt;-3),"",'Total-corrected counts'!G844),"")</f>
        <v/>
      </c>
      <c r="H844" s="14" t="str">
        <f>IFERROR(IF(OR(HLOOKUP($A844,'Z-scores'!$C$2:$RO$15,6,FALSE)&gt;3,HLOOKUP($A844,'Z-scores'!$C$2:$RO$15,6,FALSE)&lt;-3),"",'Total-corrected counts'!H844),"")</f>
        <v/>
      </c>
      <c r="I844" s="14" t="str">
        <f>IFERROR(IF(OR(HLOOKUP($A844,'Z-scores'!$C$2:$RO$15,7,FALSE)&gt;3,HLOOKUP($A844,'Z-scores'!$C$2:$RO$15,7,FALSE)&lt;-3),"",'Total-corrected counts'!I844),"")</f>
        <v/>
      </c>
      <c r="J844" s="14" t="str">
        <f>IFERROR(IF(OR(HLOOKUP($A844,'Z-scores'!$C$2:$RO$15,8,FALSE)&gt;3,HLOOKUP($A844,'Z-scores'!$C$2:$RO$15,8,FALSE)&lt;-3),"",'Total-corrected counts'!J844),"")</f>
        <v/>
      </c>
      <c r="K844" s="14" t="str">
        <f>IFERROR(IF(OR(HLOOKUP($A844,'Z-scores'!$C$2:$RO$15,9,FALSE)&gt;3,HLOOKUP($A844,'Z-scores'!$C$2:$RO$15,9,FALSE)&lt;-3),"",'Total-corrected counts'!K844),"")</f>
        <v/>
      </c>
      <c r="L844" s="14" t="str">
        <f>IFERROR(IF(OR(HLOOKUP($A844,'Z-scores'!$C$2:$RO$15,10,FALSE)&gt;3,HLOOKUP($A844,'Z-scores'!$C$2:$RO$15,10,FALSE)&lt;-3),"",'Total-corrected counts'!L844),"")</f>
        <v/>
      </c>
      <c r="M844" s="14" t="str">
        <f>IFERROR(IF(OR(HLOOKUP($A844,'Z-scores'!$C$2:$RO$15,11,FALSE)&gt;3,HLOOKUP($A844,'Z-scores'!$C$2:$RO$15,11,FALSE)&lt;-3),"",'Total-corrected counts'!M844),"")</f>
        <v/>
      </c>
      <c r="N844" s="14" t="str">
        <f>IFERROR(IF(OR(HLOOKUP($A844,'Z-scores'!$C$2:$RO$15,12,FALSE)&gt;3,HLOOKUP($A844,'Z-scores'!$C$2:$RO$15,12,FALSE)&lt;-3),"",'Total-corrected counts'!N844),"")</f>
        <v/>
      </c>
      <c r="O844" s="14" t="str">
        <f>IFERROR(IF(OR(HLOOKUP($A844,'Z-scores'!$C$2:$RO$15,13,FALSE)&gt;3,HLOOKUP($A844,'Z-scores'!$C$2:$RO$15,13,FALSE)&lt;-3),"",'Total-corrected counts'!O844),"")</f>
        <v/>
      </c>
      <c r="P844" s="14" t="str">
        <f>IFERROR(IF(OR(HLOOKUP($A844,'Z-scores'!$C$2:$RO$15,14,FALSE)&gt;3,HLOOKUP($A844,'Z-scores'!$C$2:$RO$15,14,FALSE)&lt;-3),"",'Total-corrected counts'!P844),"")</f>
        <v/>
      </c>
      <c r="Q844">
        <f t="shared" si="52"/>
        <v>1</v>
      </c>
      <c r="R844">
        <f>SUMIFS(Tabel132[Cluster],Tabel132[ID],'Total-corrected counts Z&lt;3'!A844)</f>
        <v>96</v>
      </c>
      <c r="S844" t="str">
        <f t="shared" si="53"/>
        <v/>
      </c>
      <c r="T844" t="str">
        <f t="shared" si="54"/>
        <v/>
      </c>
      <c r="U844" t="str">
        <f t="shared" si="55"/>
        <v/>
      </c>
    </row>
    <row r="845" spans="1:21" x14ac:dyDescent="0.25">
      <c r="A845">
        <v>853</v>
      </c>
      <c r="B845" t="s">
        <v>997</v>
      </c>
      <c r="C845">
        <v>46100</v>
      </c>
      <c r="D845">
        <v>518</v>
      </c>
      <c r="E845" s="14" t="str">
        <f>IFERROR(IF(OR(HLOOKUP($A845,'Z-scores'!$C$2:$RO$15,3,FALSE)&gt;3,HLOOKUP($A845,'Z-scores'!$C$2:$RO$15,3,FALSE)&lt;-3),"",'Total-corrected counts'!E845),"")</f>
        <v/>
      </c>
      <c r="F845" s="14" t="str">
        <f>IFERROR(IF(OR(HLOOKUP($A845,'Z-scores'!$C$2:$RO$15,4,FALSE)&gt;3,HLOOKUP($A845,'Z-scores'!$C$2:$RO$15,4,FALSE)&lt;-3),"",'Total-corrected counts'!F845),"")</f>
        <v/>
      </c>
      <c r="G845" s="14" t="str">
        <f>IFERROR(IF(OR(HLOOKUP($A845,'Z-scores'!$C$2:$RO$15,5,FALSE)&gt;3,HLOOKUP($A845,'Z-scores'!$C$2:$RO$15,5,FALSE)&lt;-3),"",'Total-corrected counts'!G845),"")</f>
        <v/>
      </c>
      <c r="H845" s="14" t="str">
        <f>IFERROR(IF(OR(HLOOKUP($A845,'Z-scores'!$C$2:$RO$15,6,FALSE)&gt;3,HLOOKUP($A845,'Z-scores'!$C$2:$RO$15,6,FALSE)&lt;-3),"",'Total-corrected counts'!H845),"")</f>
        <v/>
      </c>
      <c r="I845" s="14" t="str">
        <f>IFERROR(IF(OR(HLOOKUP($A845,'Z-scores'!$C$2:$RO$15,7,FALSE)&gt;3,HLOOKUP($A845,'Z-scores'!$C$2:$RO$15,7,FALSE)&lt;-3),"",'Total-corrected counts'!I845),"")</f>
        <v/>
      </c>
      <c r="J845" s="14" t="str">
        <f>IFERROR(IF(OR(HLOOKUP($A845,'Z-scores'!$C$2:$RO$15,8,FALSE)&gt;3,HLOOKUP($A845,'Z-scores'!$C$2:$RO$15,8,FALSE)&lt;-3),"",'Total-corrected counts'!J845),"")</f>
        <v/>
      </c>
      <c r="K845" s="14" t="str">
        <f>IFERROR(IF(OR(HLOOKUP($A845,'Z-scores'!$C$2:$RO$15,9,FALSE)&gt;3,HLOOKUP($A845,'Z-scores'!$C$2:$RO$15,9,FALSE)&lt;-3),"",'Total-corrected counts'!K845),"")</f>
        <v/>
      </c>
      <c r="L845" s="14" t="str">
        <f>IFERROR(IF(OR(HLOOKUP($A845,'Z-scores'!$C$2:$RO$15,10,FALSE)&gt;3,HLOOKUP($A845,'Z-scores'!$C$2:$RO$15,10,FALSE)&lt;-3),"",'Total-corrected counts'!L845),"")</f>
        <v/>
      </c>
      <c r="M845" s="14" t="str">
        <f>IFERROR(IF(OR(HLOOKUP($A845,'Z-scores'!$C$2:$RO$15,11,FALSE)&gt;3,HLOOKUP($A845,'Z-scores'!$C$2:$RO$15,11,FALSE)&lt;-3),"",'Total-corrected counts'!M845),"")</f>
        <v/>
      </c>
      <c r="N845" s="14" t="str">
        <f>IFERROR(IF(OR(HLOOKUP($A845,'Z-scores'!$C$2:$RO$15,12,FALSE)&gt;3,HLOOKUP($A845,'Z-scores'!$C$2:$RO$15,12,FALSE)&lt;-3),"",'Total-corrected counts'!N845),"")</f>
        <v/>
      </c>
      <c r="O845" s="14" t="str">
        <f>IFERROR(IF(OR(HLOOKUP($A845,'Z-scores'!$C$2:$RO$15,13,FALSE)&gt;3,HLOOKUP($A845,'Z-scores'!$C$2:$RO$15,13,FALSE)&lt;-3),"",'Total-corrected counts'!O845),"")</f>
        <v/>
      </c>
      <c r="P845" s="14" t="str">
        <f>IFERROR(IF(OR(HLOOKUP($A845,'Z-scores'!$C$2:$RO$15,14,FALSE)&gt;3,HLOOKUP($A845,'Z-scores'!$C$2:$RO$15,14,FALSE)&lt;-3),"",'Total-corrected counts'!P845),"")</f>
        <v/>
      </c>
      <c r="Q845">
        <f t="shared" si="52"/>
        <v>1</v>
      </c>
      <c r="R845">
        <f>SUMIFS(Tabel132[Cluster],Tabel132[ID],'Total-corrected counts Z&lt;3'!A845)</f>
        <v>0</v>
      </c>
      <c r="S845" t="str">
        <f t="shared" si="53"/>
        <v/>
      </c>
      <c r="T845" t="str">
        <f t="shared" si="54"/>
        <v/>
      </c>
      <c r="U845" t="str">
        <f t="shared" si="55"/>
        <v/>
      </c>
    </row>
    <row r="846" spans="1:21" x14ac:dyDescent="0.25">
      <c r="A846">
        <v>854</v>
      </c>
      <c r="B846" t="s">
        <v>356</v>
      </c>
      <c r="C846">
        <v>6500</v>
      </c>
      <c r="D846">
        <v>369</v>
      </c>
      <c r="E846" s="14">
        <f>IFERROR(IF(OR(HLOOKUP($A846,'Z-scores'!$C$2:$RO$15,3,FALSE)&gt;3,HLOOKUP($A846,'Z-scores'!$C$2:$RO$15,3,FALSE)&lt;-3),"",'Total-corrected counts'!E846),"")</f>
        <v>12.271164854268298</v>
      </c>
      <c r="F846" s="14">
        <f>IFERROR(IF(OR(HLOOKUP($A846,'Z-scores'!$C$2:$RO$15,4,FALSE)&gt;3,HLOOKUP($A846,'Z-scores'!$C$2:$RO$15,4,FALSE)&lt;-3),"",'Total-corrected counts'!F846),"")</f>
        <v>37.165748916347766</v>
      </c>
      <c r="G846" s="14">
        <f>IFERROR(IF(OR(HLOOKUP($A846,'Z-scores'!$C$2:$RO$15,5,FALSE)&gt;3,HLOOKUP($A846,'Z-scores'!$C$2:$RO$15,5,FALSE)&lt;-3),"",'Total-corrected counts'!G846),"")</f>
        <v>39.696783006991133</v>
      </c>
      <c r="H846" s="14">
        <f>IFERROR(IF(OR(HLOOKUP($A846,'Z-scores'!$C$2:$RO$15,6,FALSE)&gt;3,HLOOKUP($A846,'Z-scores'!$C$2:$RO$15,6,FALSE)&lt;-3),"",'Total-corrected counts'!H846),"")</f>
        <v>17.968361949189593</v>
      </c>
      <c r="I846" s="14">
        <f>IFERROR(IF(OR(HLOOKUP($A846,'Z-scores'!$C$2:$RO$15,7,FALSE)&gt;3,HLOOKUP($A846,'Z-scores'!$C$2:$RO$15,7,FALSE)&lt;-3),"",'Total-corrected counts'!I846),"")</f>
        <v>8.6172569508224619</v>
      </c>
      <c r="J846" s="14">
        <f>IFERROR(IF(OR(HLOOKUP($A846,'Z-scores'!$C$2:$RO$15,8,FALSE)&gt;3,HLOOKUP($A846,'Z-scores'!$C$2:$RO$15,8,FALSE)&lt;-3),"",'Total-corrected counts'!J846),"")</f>
        <v>16.945175838786202</v>
      </c>
      <c r="K846" s="14">
        <f>IFERROR(IF(OR(HLOOKUP($A846,'Z-scores'!$C$2:$RO$15,9,FALSE)&gt;3,HLOOKUP($A846,'Z-scores'!$C$2:$RO$15,9,FALSE)&lt;-3),"",'Total-corrected counts'!K846),"")</f>
        <v>6.6391588891980877</v>
      </c>
      <c r="L846" s="14">
        <f>IFERROR(IF(OR(HLOOKUP($A846,'Z-scores'!$C$2:$RO$15,10,FALSE)&gt;3,HLOOKUP($A846,'Z-scores'!$C$2:$RO$15,10,FALSE)&lt;-3),"",'Total-corrected counts'!L846),"")</f>
        <v>25.657821806125227</v>
      </c>
      <c r="M846" s="14">
        <f>IFERROR(IF(OR(HLOOKUP($A846,'Z-scores'!$C$2:$RO$15,11,FALSE)&gt;3,HLOOKUP($A846,'Z-scores'!$C$2:$RO$15,11,FALSE)&lt;-3),"",'Total-corrected counts'!M846),"")</f>
        <v>23.183594029508996</v>
      </c>
      <c r="N846" s="14">
        <f>IFERROR(IF(OR(HLOOKUP($A846,'Z-scores'!$C$2:$RO$15,12,FALSE)&gt;3,HLOOKUP($A846,'Z-scores'!$C$2:$RO$15,12,FALSE)&lt;-3),"",'Total-corrected counts'!N846),"")</f>
        <v>27.448368892417761</v>
      </c>
      <c r="O846" s="14">
        <f>IFERROR(IF(OR(HLOOKUP($A846,'Z-scores'!$C$2:$RO$15,13,FALSE)&gt;3,HLOOKUP($A846,'Z-scores'!$C$2:$RO$15,13,FALSE)&lt;-3),"",'Total-corrected counts'!O846),"")</f>
        <v>27.031209698220273</v>
      </c>
      <c r="P846" s="14">
        <f>IFERROR(IF(OR(HLOOKUP($A846,'Z-scores'!$C$2:$RO$15,14,FALSE)&gt;3,HLOOKUP($A846,'Z-scores'!$C$2:$RO$15,14,FALSE)&lt;-3),"",'Total-corrected counts'!P846),"")</f>
        <v>6.3616594270131737</v>
      </c>
      <c r="Q846">
        <f t="shared" si="52"/>
        <v>1</v>
      </c>
      <c r="R846">
        <f>SUMIFS(Tabel132[Cluster],Tabel132[ID],'Total-corrected counts Z&lt;3'!A846)</f>
        <v>9</v>
      </c>
      <c r="S846">
        <f t="shared" si="53"/>
        <v>0.77314220327038352</v>
      </c>
      <c r="T846">
        <f t="shared" si="54"/>
        <v>19.900521486514794</v>
      </c>
      <c r="U846">
        <f t="shared" si="55"/>
        <v>21.936530770657086</v>
      </c>
    </row>
    <row r="847" spans="1:21" x14ac:dyDescent="0.25">
      <c r="A847">
        <v>855</v>
      </c>
      <c r="B847" t="s">
        <v>998</v>
      </c>
      <c r="C847">
        <v>110100</v>
      </c>
      <c r="D847">
        <v>1000</v>
      </c>
      <c r="E847" s="14" t="str">
        <f>IFERROR(IF(OR(HLOOKUP($A847,'Z-scores'!$C$2:$RO$15,3,FALSE)&gt;3,HLOOKUP($A847,'Z-scores'!$C$2:$RO$15,3,FALSE)&lt;-3),"",'Total-corrected counts'!E847),"")</f>
        <v/>
      </c>
      <c r="F847" s="14" t="str">
        <f>IFERROR(IF(OR(HLOOKUP($A847,'Z-scores'!$C$2:$RO$15,4,FALSE)&gt;3,HLOOKUP($A847,'Z-scores'!$C$2:$RO$15,4,FALSE)&lt;-3),"",'Total-corrected counts'!F847),"")</f>
        <v/>
      </c>
      <c r="G847" s="14" t="str">
        <f>IFERROR(IF(OR(HLOOKUP($A847,'Z-scores'!$C$2:$RO$15,5,FALSE)&gt;3,HLOOKUP($A847,'Z-scores'!$C$2:$RO$15,5,FALSE)&lt;-3),"",'Total-corrected counts'!G847),"")</f>
        <v/>
      </c>
      <c r="H847" s="14" t="str">
        <f>IFERROR(IF(OR(HLOOKUP($A847,'Z-scores'!$C$2:$RO$15,6,FALSE)&gt;3,HLOOKUP($A847,'Z-scores'!$C$2:$RO$15,6,FALSE)&lt;-3),"",'Total-corrected counts'!H847),"")</f>
        <v/>
      </c>
      <c r="I847" s="14" t="str">
        <f>IFERROR(IF(OR(HLOOKUP($A847,'Z-scores'!$C$2:$RO$15,7,FALSE)&gt;3,HLOOKUP($A847,'Z-scores'!$C$2:$RO$15,7,FALSE)&lt;-3),"",'Total-corrected counts'!I847),"")</f>
        <v/>
      </c>
      <c r="J847" s="14" t="str">
        <f>IFERROR(IF(OR(HLOOKUP($A847,'Z-scores'!$C$2:$RO$15,8,FALSE)&gt;3,HLOOKUP($A847,'Z-scores'!$C$2:$RO$15,8,FALSE)&lt;-3),"",'Total-corrected counts'!J847),"")</f>
        <v/>
      </c>
      <c r="K847" s="14" t="str">
        <f>IFERROR(IF(OR(HLOOKUP($A847,'Z-scores'!$C$2:$RO$15,9,FALSE)&gt;3,HLOOKUP($A847,'Z-scores'!$C$2:$RO$15,9,FALSE)&lt;-3),"",'Total-corrected counts'!K847),"")</f>
        <v/>
      </c>
      <c r="L847" s="14" t="str">
        <f>IFERROR(IF(OR(HLOOKUP($A847,'Z-scores'!$C$2:$RO$15,10,FALSE)&gt;3,HLOOKUP($A847,'Z-scores'!$C$2:$RO$15,10,FALSE)&lt;-3),"",'Total-corrected counts'!L847),"")</f>
        <v/>
      </c>
      <c r="M847" s="14" t="str">
        <f>IFERROR(IF(OR(HLOOKUP($A847,'Z-scores'!$C$2:$RO$15,11,FALSE)&gt;3,HLOOKUP($A847,'Z-scores'!$C$2:$RO$15,11,FALSE)&lt;-3),"",'Total-corrected counts'!M847),"")</f>
        <v/>
      </c>
      <c r="N847" s="14" t="str">
        <f>IFERROR(IF(OR(HLOOKUP($A847,'Z-scores'!$C$2:$RO$15,12,FALSE)&gt;3,HLOOKUP($A847,'Z-scores'!$C$2:$RO$15,12,FALSE)&lt;-3),"",'Total-corrected counts'!N847),"")</f>
        <v/>
      </c>
      <c r="O847" s="14" t="str">
        <f>IFERROR(IF(OR(HLOOKUP($A847,'Z-scores'!$C$2:$RO$15,13,FALSE)&gt;3,HLOOKUP($A847,'Z-scores'!$C$2:$RO$15,13,FALSE)&lt;-3),"",'Total-corrected counts'!O847),"")</f>
        <v/>
      </c>
      <c r="P847" s="14" t="str">
        <f>IFERROR(IF(OR(HLOOKUP($A847,'Z-scores'!$C$2:$RO$15,14,FALSE)&gt;3,HLOOKUP($A847,'Z-scores'!$C$2:$RO$15,14,FALSE)&lt;-3),"",'Total-corrected counts'!P847),"")</f>
        <v/>
      </c>
      <c r="Q847">
        <f t="shared" si="52"/>
        <v>1</v>
      </c>
      <c r="R847">
        <f>SUMIFS(Tabel132[Cluster],Tabel132[ID],'Total-corrected counts Z&lt;3'!A847)</f>
        <v>0</v>
      </c>
      <c r="S847" t="str">
        <f t="shared" si="53"/>
        <v/>
      </c>
      <c r="T847" t="str">
        <f t="shared" si="54"/>
        <v/>
      </c>
      <c r="U847" t="str">
        <f t="shared" si="55"/>
        <v/>
      </c>
    </row>
    <row r="848" spans="1:21" x14ac:dyDescent="0.25">
      <c r="A848">
        <v>856</v>
      </c>
      <c r="B848" t="s">
        <v>999</v>
      </c>
      <c r="C848">
        <v>65600</v>
      </c>
      <c r="D848">
        <v>549</v>
      </c>
      <c r="E848" s="14" t="str">
        <f>IFERROR(IF(OR(HLOOKUP($A848,'Z-scores'!$C$2:$RO$15,3,FALSE)&gt;3,HLOOKUP($A848,'Z-scores'!$C$2:$RO$15,3,FALSE)&lt;-3),"",'Total-corrected counts'!E848),"")</f>
        <v/>
      </c>
      <c r="F848" s="14" t="str">
        <f>IFERROR(IF(OR(HLOOKUP($A848,'Z-scores'!$C$2:$RO$15,4,FALSE)&gt;3,HLOOKUP($A848,'Z-scores'!$C$2:$RO$15,4,FALSE)&lt;-3),"",'Total-corrected counts'!F848),"")</f>
        <v/>
      </c>
      <c r="G848" s="14" t="str">
        <f>IFERROR(IF(OR(HLOOKUP($A848,'Z-scores'!$C$2:$RO$15,5,FALSE)&gt;3,HLOOKUP($A848,'Z-scores'!$C$2:$RO$15,5,FALSE)&lt;-3),"",'Total-corrected counts'!G848),"")</f>
        <v/>
      </c>
      <c r="H848" s="14" t="str">
        <f>IFERROR(IF(OR(HLOOKUP($A848,'Z-scores'!$C$2:$RO$15,6,FALSE)&gt;3,HLOOKUP($A848,'Z-scores'!$C$2:$RO$15,6,FALSE)&lt;-3),"",'Total-corrected counts'!H848),"")</f>
        <v/>
      </c>
      <c r="I848" s="14" t="str">
        <f>IFERROR(IF(OR(HLOOKUP($A848,'Z-scores'!$C$2:$RO$15,7,FALSE)&gt;3,HLOOKUP($A848,'Z-scores'!$C$2:$RO$15,7,FALSE)&lt;-3),"",'Total-corrected counts'!I848),"")</f>
        <v/>
      </c>
      <c r="J848" s="14" t="str">
        <f>IFERROR(IF(OR(HLOOKUP($A848,'Z-scores'!$C$2:$RO$15,8,FALSE)&gt;3,HLOOKUP($A848,'Z-scores'!$C$2:$RO$15,8,FALSE)&lt;-3),"",'Total-corrected counts'!J848),"")</f>
        <v/>
      </c>
      <c r="K848" s="14" t="str">
        <f>IFERROR(IF(OR(HLOOKUP($A848,'Z-scores'!$C$2:$RO$15,9,FALSE)&gt;3,HLOOKUP($A848,'Z-scores'!$C$2:$RO$15,9,FALSE)&lt;-3),"",'Total-corrected counts'!K848),"")</f>
        <v/>
      </c>
      <c r="L848" s="14" t="str">
        <f>IFERROR(IF(OR(HLOOKUP($A848,'Z-scores'!$C$2:$RO$15,10,FALSE)&gt;3,HLOOKUP($A848,'Z-scores'!$C$2:$RO$15,10,FALSE)&lt;-3),"",'Total-corrected counts'!L848),"")</f>
        <v/>
      </c>
      <c r="M848" s="14" t="str">
        <f>IFERROR(IF(OR(HLOOKUP($A848,'Z-scores'!$C$2:$RO$15,11,FALSE)&gt;3,HLOOKUP($A848,'Z-scores'!$C$2:$RO$15,11,FALSE)&lt;-3),"",'Total-corrected counts'!M848),"")</f>
        <v/>
      </c>
      <c r="N848" s="14" t="str">
        <f>IFERROR(IF(OR(HLOOKUP($A848,'Z-scores'!$C$2:$RO$15,12,FALSE)&gt;3,HLOOKUP($A848,'Z-scores'!$C$2:$RO$15,12,FALSE)&lt;-3),"",'Total-corrected counts'!N848),"")</f>
        <v/>
      </c>
      <c r="O848" s="14" t="str">
        <f>IFERROR(IF(OR(HLOOKUP($A848,'Z-scores'!$C$2:$RO$15,13,FALSE)&gt;3,HLOOKUP($A848,'Z-scores'!$C$2:$RO$15,13,FALSE)&lt;-3),"",'Total-corrected counts'!O848),"")</f>
        <v/>
      </c>
      <c r="P848" s="14" t="str">
        <f>IFERROR(IF(OR(HLOOKUP($A848,'Z-scores'!$C$2:$RO$15,14,FALSE)&gt;3,HLOOKUP($A848,'Z-scores'!$C$2:$RO$15,14,FALSE)&lt;-3),"",'Total-corrected counts'!P848),"")</f>
        <v/>
      </c>
      <c r="Q848">
        <f t="shared" si="52"/>
        <v>1</v>
      </c>
      <c r="R848">
        <f>SUMIFS(Tabel132[Cluster],Tabel132[ID],'Total-corrected counts Z&lt;3'!A848)</f>
        <v>0</v>
      </c>
      <c r="S848" t="str">
        <f t="shared" si="53"/>
        <v/>
      </c>
      <c r="T848" t="str">
        <f t="shared" si="54"/>
        <v/>
      </c>
      <c r="U848" t="str">
        <f t="shared" si="55"/>
        <v/>
      </c>
    </row>
    <row r="849" spans="1:21" x14ac:dyDescent="0.25">
      <c r="A849">
        <v>857</v>
      </c>
      <c r="B849" t="s">
        <v>357</v>
      </c>
      <c r="C849">
        <v>10300</v>
      </c>
      <c r="D849">
        <v>677</v>
      </c>
      <c r="E849" s="14">
        <f>IFERROR(IF(OR(HLOOKUP($A849,'Z-scores'!$C$2:$RO$15,3,FALSE)&gt;3,HLOOKUP($A849,'Z-scores'!$C$2:$RO$15,3,FALSE)&lt;-3),"",'Total-corrected counts'!E849),"")</f>
        <v>8.6455934200526627</v>
      </c>
      <c r="F849" s="14">
        <f>IFERROR(IF(OR(HLOOKUP($A849,'Z-scores'!$C$2:$RO$15,4,FALSE)&gt;3,HLOOKUP($A849,'Z-scores'!$C$2:$RO$15,4,FALSE)&lt;-3),"",'Total-corrected counts'!F849),"")</f>
        <v>11.8165875871421</v>
      </c>
      <c r="G849" s="14">
        <f>IFERROR(IF(OR(HLOOKUP($A849,'Z-scores'!$C$2:$RO$15,5,FALSE)&gt;3,HLOOKUP($A849,'Z-scores'!$C$2:$RO$15,5,FALSE)&lt;-3),"",'Total-corrected counts'!G849),"")</f>
        <v>14.053696908008106</v>
      </c>
      <c r="H849" s="14">
        <f>IFERROR(IF(OR(HLOOKUP($A849,'Z-scores'!$C$2:$RO$15,6,FALSE)&gt;3,HLOOKUP($A849,'Z-scores'!$C$2:$RO$15,6,FALSE)&lt;-3),"",'Total-corrected counts'!H849),"")</f>
        <v>17.350341856669694</v>
      </c>
      <c r="I849" s="14">
        <f>IFERROR(IF(OR(HLOOKUP($A849,'Z-scores'!$C$2:$RO$15,7,FALSE)&gt;3,HLOOKUP($A849,'Z-scores'!$C$2:$RO$15,7,FALSE)&lt;-3),"",'Total-corrected counts'!I849),"")</f>
        <v>15.409973088022998</v>
      </c>
      <c r="J849" s="14">
        <f>IFERROR(IF(OR(HLOOKUP($A849,'Z-scores'!$C$2:$RO$15,8,FALSE)&gt;3,HLOOKUP($A849,'Z-scores'!$C$2:$RO$15,8,FALSE)&lt;-3),"",'Total-corrected counts'!J849),"")</f>
        <v>17.35794294255151</v>
      </c>
      <c r="K849" s="14">
        <f>IFERROR(IF(OR(HLOOKUP($A849,'Z-scores'!$C$2:$RO$15,9,FALSE)&gt;3,HLOOKUP($A849,'Z-scores'!$C$2:$RO$15,9,FALSE)&lt;-3),"",'Total-corrected counts'!K849),"")</f>
        <v>29.960970221253504</v>
      </c>
      <c r="L849" s="14">
        <f>IFERROR(IF(OR(HLOOKUP($A849,'Z-scores'!$C$2:$RO$15,10,FALSE)&gt;3,HLOOKUP($A849,'Z-scores'!$C$2:$RO$15,10,FALSE)&lt;-3),"",'Total-corrected counts'!L849),"")</f>
        <v>13.363028953229399</v>
      </c>
      <c r="M849" s="14">
        <f>IFERROR(IF(OR(HLOOKUP($A849,'Z-scores'!$C$2:$RO$15,11,FALSE)&gt;3,HLOOKUP($A849,'Z-scores'!$C$2:$RO$15,11,FALSE)&lt;-3),"",'Total-corrected counts'!M849),"")</f>
        <v>10.692257211140392</v>
      </c>
      <c r="N849" s="14">
        <f>IFERROR(IF(OR(HLOOKUP($A849,'Z-scores'!$C$2:$RO$15,12,FALSE)&gt;3,HLOOKUP($A849,'Z-scores'!$C$2:$RO$15,12,FALSE)&lt;-3),"",'Total-corrected counts'!N849),"")</f>
        <v>25.493259568509934</v>
      </c>
      <c r="O849" s="14">
        <f>IFERROR(IF(OR(HLOOKUP($A849,'Z-scores'!$C$2:$RO$15,13,FALSE)&gt;3,HLOOKUP($A849,'Z-scores'!$C$2:$RO$15,13,FALSE)&lt;-3),"",'Total-corrected counts'!O849),"")</f>
        <v>9.3324266654160901</v>
      </c>
      <c r="P849" s="14">
        <f>IFERROR(IF(OR(HLOOKUP($A849,'Z-scores'!$C$2:$RO$15,14,FALSE)&gt;3,HLOOKUP($A849,'Z-scores'!$C$2:$RO$15,14,FALSE)&lt;-3),"",'Total-corrected counts'!P849),"")</f>
        <v>33.968344820169193</v>
      </c>
      <c r="Q849">
        <f t="shared" si="52"/>
        <v>1</v>
      </c>
      <c r="R849">
        <f>SUMIFS(Tabel132[Cluster],Tabel132[ID],'Total-corrected counts Z&lt;3'!A849)</f>
        <v>13</v>
      </c>
      <c r="S849">
        <f t="shared" si="53"/>
        <v>0.67019820311142531</v>
      </c>
      <c r="T849">
        <f t="shared" si="54"/>
        <v>16.370729431957226</v>
      </c>
      <c r="U849">
        <f t="shared" si="55"/>
        <v>18.569863443693002</v>
      </c>
    </row>
    <row r="850" spans="1:21" x14ac:dyDescent="0.25">
      <c r="A850">
        <v>858</v>
      </c>
      <c r="B850" t="s">
        <v>1000</v>
      </c>
      <c r="C850">
        <v>102400</v>
      </c>
      <c r="D850">
        <v>932</v>
      </c>
      <c r="E850" s="14" t="str">
        <f>IFERROR(IF(OR(HLOOKUP($A850,'Z-scores'!$C$2:$RO$15,3,FALSE)&gt;3,HLOOKUP($A850,'Z-scores'!$C$2:$RO$15,3,FALSE)&lt;-3),"",'Total-corrected counts'!E850),"")</f>
        <v/>
      </c>
      <c r="F850" s="14" t="str">
        <f>IFERROR(IF(OR(HLOOKUP($A850,'Z-scores'!$C$2:$RO$15,4,FALSE)&gt;3,HLOOKUP($A850,'Z-scores'!$C$2:$RO$15,4,FALSE)&lt;-3),"",'Total-corrected counts'!F850),"")</f>
        <v/>
      </c>
      <c r="G850" s="14" t="str">
        <f>IFERROR(IF(OR(HLOOKUP($A850,'Z-scores'!$C$2:$RO$15,5,FALSE)&gt;3,HLOOKUP($A850,'Z-scores'!$C$2:$RO$15,5,FALSE)&lt;-3),"",'Total-corrected counts'!G850),"")</f>
        <v/>
      </c>
      <c r="H850" s="14" t="str">
        <f>IFERROR(IF(OR(HLOOKUP($A850,'Z-scores'!$C$2:$RO$15,6,FALSE)&gt;3,HLOOKUP($A850,'Z-scores'!$C$2:$RO$15,6,FALSE)&lt;-3),"",'Total-corrected counts'!H850),"")</f>
        <v/>
      </c>
      <c r="I850" s="14" t="str">
        <f>IFERROR(IF(OR(HLOOKUP($A850,'Z-scores'!$C$2:$RO$15,7,FALSE)&gt;3,HLOOKUP($A850,'Z-scores'!$C$2:$RO$15,7,FALSE)&lt;-3),"",'Total-corrected counts'!I850),"")</f>
        <v/>
      </c>
      <c r="J850" s="14" t="str">
        <f>IFERROR(IF(OR(HLOOKUP($A850,'Z-scores'!$C$2:$RO$15,8,FALSE)&gt;3,HLOOKUP($A850,'Z-scores'!$C$2:$RO$15,8,FALSE)&lt;-3),"",'Total-corrected counts'!J850),"")</f>
        <v/>
      </c>
      <c r="K850" s="14" t="str">
        <f>IFERROR(IF(OR(HLOOKUP($A850,'Z-scores'!$C$2:$RO$15,9,FALSE)&gt;3,HLOOKUP($A850,'Z-scores'!$C$2:$RO$15,9,FALSE)&lt;-3),"",'Total-corrected counts'!K850),"")</f>
        <v/>
      </c>
      <c r="L850" s="14" t="str">
        <f>IFERROR(IF(OR(HLOOKUP($A850,'Z-scores'!$C$2:$RO$15,10,FALSE)&gt;3,HLOOKUP($A850,'Z-scores'!$C$2:$RO$15,10,FALSE)&lt;-3),"",'Total-corrected counts'!L850),"")</f>
        <v/>
      </c>
      <c r="M850" s="14" t="str">
        <f>IFERROR(IF(OR(HLOOKUP($A850,'Z-scores'!$C$2:$RO$15,11,FALSE)&gt;3,HLOOKUP($A850,'Z-scores'!$C$2:$RO$15,11,FALSE)&lt;-3),"",'Total-corrected counts'!M850),"")</f>
        <v/>
      </c>
      <c r="N850" s="14" t="str">
        <f>IFERROR(IF(OR(HLOOKUP($A850,'Z-scores'!$C$2:$RO$15,12,FALSE)&gt;3,HLOOKUP($A850,'Z-scores'!$C$2:$RO$15,12,FALSE)&lt;-3),"",'Total-corrected counts'!N850),"")</f>
        <v/>
      </c>
      <c r="O850" s="14" t="str">
        <f>IFERROR(IF(OR(HLOOKUP($A850,'Z-scores'!$C$2:$RO$15,13,FALSE)&gt;3,HLOOKUP($A850,'Z-scores'!$C$2:$RO$15,13,FALSE)&lt;-3),"",'Total-corrected counts'!O850),"")</f>
        <v/>
      </c>
      <c r="P850" s="14" t="str">
        <f>IFERROR(IF(OR(HLOOKUP($A850,'Z-scores'!$C$2:$RO$15,14,FALSE)&gt;3,HLOOKUP($A850,'Z-scores'!$C$2:$RO$15,14,FALSE)&lt;-3),"",'Total-corrected counts'!P850),"")</f>
        <v/>
      </c>
      <c r="Q850">
        <f t="shared" si="52"/>
        <v>1</v>
      </c>
      <c r="R850">
        <f>SUMIFS(Tabel132[Cluster],Tabel132[ID],'Total-corrected counts Z&lt;3'!A850)</f>
        <v>0</v>
      </c>
      <c r="S850" t="str">
        <f t="shared" si="53"/>
        <v/>
      </c>
      <c r="T850" t="str">
        <f t="shared" si="54"/>
        <v/>
      </c>
      <c r="U850" t="str">
        <f t="shared" si="55"/>
        <v/>
      </c>
    </row>
    <row r="851" spans="1:21" x14ac:dyDescent="0.25">
      <c r="A851">
        <v>859</v>
      </c>
      <c r="B851" t="s">
        <v>1001</v>
      </c>
      <c r="C851">
        <v>94700</v>
      </c>
      <c r="D851">
        <v>370</v>
      </c>
      <c r="E851" s="14" t="str">
        <f>IFERROR(IF(OR(HLOOKUP($A851,'Z-scores'!$C$2:$RO$15,3,FALSE)&gt;3,HLOOKUP($A851,'Z-scores'!$C$2:$RO$15,3,FALSE)&lt;-3),"",'Total-corrected counts'!E851),"")</f>
        <v/>
      </c>
      <c r="F851" s="14" t="str">
        <f>IFERROR(IF(OR(HLOOKUP($A851,'Z-scores'!$C$2:$RO$15,4,FALSE)&gt;3,HLOOKUP($A851,'Z-scores'!$C$2:$RO$15,4,FALSE)&lt;-3),"",'Total-corrected counts'!F851),"")</f>
        <v/>
      </c>
      <c r="G851" s="14" t="str">
        <f>IFERROR(IF(OR(HLOOKUP($A851,'Z-scores'!$C$2:$RO$15,5,FALSE)&gt;3,HLOOKUP($A851,'Z-scores'!$C$2:$RO$15,5,FALSE)&lt;-3),"",'Total-corrected counts'!G851),"")</f>
        <v/>
      </c>
      <c r="H851" s="14" t="str">
        <f>IFERROR(IF(OR(HLOOKUP($A851,'Z-scores'!$C$2:$RO$15,6,FALSE)&gt;3,HLOOKUP($A851,'Z-scores'!$C$2:$RO$15,6,FALSE)&lt;-3),"",'Total-corrected counts'!H851),"")</f>
        <v/>
      </c>
      <c r="I851" s="14" t="str">
        <f>IFERROR(IF(OR(HLOOKUP($A851,'Z-scores'!$C$2:$RO$15,7,FALSE)&gt;3,HLOOKUP($A851,'Z-scores'!$C$2:$RO$15,7,FALSE)&lt;-3),"",'Total-corrected counts'!I851),"")</f>
        <v/>
      </c>
      <c r="J851" s="14" t="str">
        <f>IFERROR(IF(OR(HLOOKUP($A851,'Z-scores'!$C$2:$RO$15,8,FALSE)&gt;3,HLOOKUP($A851,'Z-scores'!$C$2:$RO$15,8,FALSE)&lt;-3),"",'Total-corrected counts'!J851),"")</f>
        <v/>
      </c>
      <c r="K851" s="14" t="str">
        <f>IFERROR(IF(OR(HLOOKUP($A851,'Z-scores'!$C$2:$RO$15,9,FALSE)&gt;3,HLOOKUP($A851,'Z-scores'!$C$2:$RO$15,9,FALSE)&lt;-3),"",'Total-corrected counts'!K851),"")</f>
        <v/>
      </c>
      <c r="L851" s="14" t="str">
        <f>IFERROR(IF(OR(HLOOKUP($A851,'Z-scores'!$C$2:$RO$15,10,FALSE)&gt;3,HLOOKUP($A851,'Z-scores'!$C$2:$RO$15,10,FALSE)&lt;-3),"",'Total-corrected counts'!L851),"")</f>
        <v/>
      </c>
      <c r="M851" s="14" t="str">
        <f>IFERROR(IF(OR(HLOOKUP($A851,'Z-scores'!$C$2:$RO$15,11,FALSE)&gt;3,HLOOKUP($A851,'Z-scores'!$C$2:$RO$15,11,FALSE)&lt;-3),"",'Total-corrected counts'!M851),"")</f>
        <v/>
      </c>
      <c r="N851" s="14" t="str">
        <f>IFERROR(IF(OR(HLOOKUP($A851,'Z-scores'!$C$2:$RO$15,12,FALSE)&gt;3,HLOOKUP($A851,'Z-scores'!$C$2:$RO$15,12,FALSE)&lt;-3),"",'Total-corrected counts'!N851),"")</f>
        <v/>
      </c>
      <c r="O851" s="14" t="str">
        <f>IFERROR(IF(OR(HLOOKUP($A851,'Z-scores'!$C$2:$RO$15,13,FALSE)&gt;3,HLOOKUP($A851,'Z-scores'!$C$2:$RO$15,13,FALSE)&lt;-3),"",'Total-corrected counts'!O851),"")</f>
        <v/>
      </c>
      <c r="P851" s="14" t="str">
        <f>IFERROR(IF(OR(HLOOKUP($A851,'Z-scores'!$C$2:$RO$15,14,FALSE)&gt;3,HLOOKUP($A851,'Z-scores'!$C$2:$RO$15,14,FALSE)&lt;-3),"",'Total-corrected counts'!P851),"")</f>
        <v/>
      </c>
      <c r="Q851">
        <f t="shared" si="52"/>
        <v>1</v>
      </c>
      <c r="R851">
        <f>SUMIFS(Tabel132[Cluster],Tabel132[ID],'Total-corrected counts Z&lt;3'!A851)</f>
        <v>96</v>
      </c>
      <c r="S851" t="str">
        <f t="shared" si="53"/>
        <v/>
      </c>
      <c r="T851" t="str">
        <f t="shared" si="54"/>
        <v/>
      </c>
      <c r="U851" t="str">
        <f t="shared" si="55"/>
        <v/>
      </c>
    </row>
    <row r="852" spans="1:21" x14ac:dyDescent="0.25">
      <c r="A852">
        <v>860</v>
      </c>
      <c r="B852" t="s">
        <v>1002</v>
      </c>
      <c r="C852">
        <v>85700</v>
      </c>
      <c r="D852">
        <v>881</v>
      </c>
      <c r="E852" s="14" t="str">
        <f>IFERROR(IF(OR(HLOOKUP($A852,'Z-scores'!$C$2:$RO$15,3,FALSE)&gt;3,HLOOKUP($A852,'Z-scores'!$C$2:$RO$15,3,FALSE)&lt;-3),"",'Total-corrected counts'!E852),"")</f>
        <v/>
      </c>
      <c r="F852" s="14" t="str">
        <f>IFERROR(IF(OR(HLOOKUP($A852,'Z-scores'!$C$2:$RO$15,4,FALSE)&gt;3,HLOOKUP($A852,'Z-scores'!$C$2:$RO$15,4,FALSE)&lt;-3),"",'Total-corrected counts'!F852),"")</f>
        <v/>
      </c>
      <c r="G852" s="14" t="str">
        <f>IFERROR(IF(OR(HLOOKUP($A852,'Z-scores'!$C$2:$RO$15,5,FALSE)&gt;3,HLOOKUP($A852,'Z-scores'!$C$2:$RO$15,5,FALSE)&lt;-3),"",'Total-corrected counts'!G852),"")</f>
        <v/>
      </c>
      <c r="H852" s="14" t="str">
        <f>IFERROR(IF(OR(HLOOKUP($A852,'Z-scores'!$C$2:$RO$15,6,FALSE)&gt;3,HLOOKUP($A852,'Z-scores'!$C$2:$RO$15,6,FALSE)&lt;-3),"",'Total-corrected counts'!H852),"")</f>
        <v/>
      </c>
      <c r="I852" s="14" t="str">
        <f>IFERROR(IF(OR(HLOOKUP($A852,'Z-scores'!$C$2:$RO$15,7,FALSE)&gt;3,HLOOKUP($A852,'Z-scores'!$C$2:$RO$15,7,FALSE)&lt;-3),"",'Total-corrected counts'!I852),"")</f>
        <v/>
      </c>
      <c r="J852" s="14" t="str">
        <f>IFERROR(IF(OR(HLOOKUP($A852,'Z-scores'!$C$2:$RO$15,8,FALSE)&gt;3,HLOOKUP($A852,'Z-scores'!$C$2:$RO$15,8,FALSE)&lt;-3),"",'Total-corrected counts'!J852),"")</f>
        <v/>
      </c>
      <c r="K852" s="14" t="str">
        <f>IFERROR(IF(OR(HLOOKUP($A852,'Z-scores'!$C$2:$RO$15,9,FALSE)&gt;3,HLOOKUP($A852,'Z-scores'!$C$2:$RO$15,9,FALSE)&lt;-3),"",'Total-corrected counts'!K852),"")</f>
        <v/>
      </c>
      <c r="L852" s="14" t="str">
        <f>IFERROR(IF(OR(HLOOKUP($A852,'Z-scores'!$C$2:$RO$15,10,FALSE)&gt;3,HLOOKUP($A852,'Z-scores'!$C$2:$RO$15,10,FALSE)&lt;-3),"",'Total-corrected counts'!L852),"")</f>
        <v/>
      </c>
      <c r="M852" s="14" t="str">
        <f>IFERROR(IF(OR(HLOOKUP($A852,'Z-scores'!$C$2:$RO$15,11,FALSE)&gt;3,HLOOKUP($A852,'Z-scores'!$C$2:$RO$15,11,FALSE)&lt;-3),"",'Total-corrected counts'!M852),"")</f>
        <v/>
      </c>
      <c r="N852" s="14" t="str">
        <f>IFERROR(IF(OR(HLOOKUP($A852,'Z-scores'!$C$2:$RO$15,12,FALSE)&gt;3,HLOOKUP($A852,'Z-scores'!$C$2:$RO$15,12,FALSE)&lt;-3),"",'Total-corrected counts'!N852),"")</f>
        <v/>
      </c>
      <c r="O852" s="14" t="str">
        <f>IFERROR(IF(OR(HLOOKUP($A852,'Z-scores'!$C$2:$RO$15,13,FALSE)&gt;3,HLOOKUP($A852,'Z-scores'!$C$2:$RO$15,13,FALSE)&lt;-3),"",'Total-corrected counts'!O852),"")</f>
        <v/>
      </c>
      <c r="P852" s="14" t="str">
        <f>IFERROR(IF(OR(HLOOKUP($A852,'Z-scores'!$C$2:$RO$15,14,FALSE)&gt;3,HLOOKUP($A852,'Z-scores'!$C$2:$RO$15,14,FALSE)&lt;-3),"",'Total-corrected counts'!P852),"")</f>
        <v/>
      </c>
      <c r="Q852">
        <f t="shared" si="52"/>
        <v>1</v>
      </c>
      <c r="R852">
        <f>SUMIFS(Tabel132[Cluster],Tabel132[ID],'Total-corrected counts Z&lt;3'!A852)</f>
        <v>93</v>
      </c>
      <c r="S852" t="str">
        <f t="shared" si="53"/>
        <v/>
      </c>
      <c r="T852" t="str">
        <f t="shared" si="54"/>
        <v/>
      </c>
      <c r="U852" t="str">
        <f t="shared" si="55"/>
        <v/>
      </c>
    </row>
    <row r="853" spans="1:21" x14ac:dyDescent="0.25">
      <c r="A853">
        <v>861</v>
      </c>
      <c r="B853" t="s">
        <v>1003</v>
      </c>
      <c r="C853">
        <v>46300</v>
      </c>
      <c r="D853">
        <v>518</v>
      </c>
      <c r="E853" s="14" t="str">
        <f>IFERROR(IF(OR(HLOOKUP($A853,'Z-scores'!$C$2:$RO$15,3,FALSE)&gt;3,HLOOKUP($A853,'Z-scores'!$C$2:$RO$15,3,FALSE)&lt;-3),"",'Total-corrected counts'!E853),"")</f>
        <v/>
      </c>
      <c r="F853" s="14" t="str">
        <f>IFERROR(IF(OR(HLOOKUP($A853,'Z-scores'!$C$2:$RO$15,4,FALSE)&gt;3,HLOOKUP($A853,'Z-scores'!$C$2:$RO$15,4,FALSE)&lt;-3),"",'Total-corrected counts'!F853),"")</f>
        <v/>
      </c>
      <c r="G853" s="14" t="str">
        <f>IFERROR(IF(OR(HLOOKUP($A853,'Z-scores'!$C$2:$RO$15,5,FALSE)&gt;3,HLOOKUP($A853,'Z-scores'!$C$2:$RO$15,5,FALSE)&lt;-3),"",'Total-corrected counts'!G853),"")</f>
        <v/>
      </c>
      <c r="H853" s="14" t="str">
        <f>IFERROR(IF(OR(HLOOKUP($A853,'Z-scores'!$C$2:$RO$15,6,FALSE)&gt;3,HLOOKUP($A853,'Z-scores'!$C$2:$RO$15,6,FALSE)&lt;-3),"",'Total-corrected counts'!H853),"")</f>
        <v/>
      </c>
      <c r="I853" s="14" t="str">
        <f>IFERROR(IF(OR(HLOOKUP($A853,'Z-scores'!$C$2:$RO$15,7,FALSE)&gt;3,HLOOKUP($A853,'Z-scores'!$C$2:$RO$15,7,FALSE)&lt;-3),"",'Total-corrected counts'!I853),"")</f>
        <v/>
      </c>
      <c r="J853" s="14" t="str">
        <f>IFERROR(IF(OR(HLOOKUP($A853,'Z-scores'!$C$2:$RO$15,8,FALSE)&gt;3,HLOOKUP($A853,'Z-scores'!$C$2:$RO$15,8,FALSE)&lt;-3),"",'Total-corrected counts'!J853),"")</f>
        <v/>
      </c>
      <c r="K853" s="14" t="str">
        <f>IFERROR(IF(OR(HLOOKUP($A853,'Z-scores'!$C$2:$RO$15,9,FALSE)&gt;3,HLOOKUP($A853,'Z-scores'!$C$2:$RO$15,9,FALSE)&lt;-3),"",'Total-corrected counts'!K853),"")</f>
        <v/>
      </c>
      <c r="L853" s="14" t="str">
        <f>IFERROR(IF(OR(HLOOKUP($A853,'Z-scores'!$C$2:$RO$15,10,FALSE)&gt;3,HLOOKUP($A853,'Z-scores'!$C$2:$RO$15,10,FALSE)&lt;-3),"",'Total-corrected counts'!L853),"")</f>
        <v/>
      </c>
      <c r="M853" s="14" t="str">
        <f>IFERROR(IF(OR(HLOOKUP($A853,'Z-scores'!$C$2:$RO$15,11,FALSE)&gt;3,HLOOKUP($A853,'Z-scores'!$C$2:$RO$15,11,FALSE)&lt;-3),"",'Total-corrected counts'!M853),"")</f>
        <v/>
      </c>
      <c r="N853" s="14" t="str">
        <f>IFERROR(IF(OR(HLOOKUP($A853,'Z-scores'!$C$2:$RO$15,12,FALSE)&gt;3,HLOOKUP($A853,'Z-scores'!$C$2:$RO$15,12,FALSE)&lt;-3),"",'Total-corrected counts'!N853),"")</f>
        <v/>
      </c>
      <c r="O853" s="14" t="str">
        <f>IFERROR(IF(OR(HLOOKUP($A853,'Z-scores'!$C$2:$RO$15,13,FALSE)&gt;3,HLOOKUP($A853,'Z-scores'!$C$2:$RO$15,13,FALSE)&lt;-3),"",'Total-corrected counts'!O853),"")</f>
        <v/>
      </c>
      <c r="P853" s="14" t="str">
        <f>IFERROR(IF(OR(HLOOKUP($A853,'Z-scores'!$C$2:$RO$15,14,FALSE)&gt;3,HLOOKUP($A853,'Z-scores'!$C$2:$RO$15,14,FALSE)&lt;-3),"",'Total-corrected counts'!P853),"")</f>
        <v/>
      </c>
      <c r="Q853">
        <f t="shared" si="52"/>
        <v>1</v>
      </c>
      <c r="R853">
        <f>SUMIFS(Tabel132[Cluster],Tabel132[ID],'Total-corrected counts Z&lt;3'!A853)</f>
        <v>0</v>
      </c>
      <c r="S853" t="str">
        <f t="shared" si="53"/>
        <v/>
      </c>
      <c r="T853" t="str">
        <f t="shared" si="54"/>
        <v/>
      </c>
      <c r="U853" t="str">
        <f t="shared" si="55"/>
        <v/>
      </c>
    </row>
    <row r="854" spans="1:21" x14ac:dyDescent="0.25">
      <c r="A854">
        <v>862</v>
      </c>
      <c r="B854" t="s">
        <v>358</v>
      </c>
      <c r="C854">
        <v>8200</v>
      </c>
      <c r="D854">
        <v>378</v>
      </c>
      <c r="E854" s="14">
        <f>IFERROR(IF(OR(HLOOKUP($A854,'Z-scores'!$C$2:$RO$15,3,FALSE)&gt;3,HLOOKUP($A854,'Z-scores'!$C$2:$RO$15,3,FALSE)&lt;-3),"",'Total-corrected counts'!E854),"")</f>
        <v>70.826467601103474</v>
      </c>
      <c r="F854" s="14">
        <f>IFERROR(IF(OR(HLOOKUP($A854,'Z-scores'!$C$2:$RO$15,4,FALSE)&gt;3,HLOOKUP($A854,'Z-scores'!$C$2:$RO$15,4,FALSE)&lt;-3),"",'Total-corrected counts'!F854),"")</f>
        <v>57.199538497382079</v>
      </c>
      <c r="G854" s="14">
        <f>IFERROR(IF(OR(HLOOKUP($A854,'Z-scores'!$C$2:$RO$15,5,FALSE)&gt;3,HLOOKUP($A854,'Z-scores'!$C$2:$RO$15,5,FALSE)&lt;-3),"",'Total-corrected counts'!G854),"")</f>
        <v>62.821989482048949</v>
      </c>
      <c r="H854" s="14">
        <f>IFERROR(IF(OR(HLOOKUP($A854,'Z-scores'!$C$2:$RO$15,6,FALSE)&gt;3,HLOOKUP($A854,'Z-scores'!$C$2:$RO$15,6,FALSE)&lt;-3),"",'Total-corrected counts'!H854),"")</f>
        <v>46.015792320833306</v>
      </c>
      <c r="I854" s="14">
        <f>IFERROR(IF(OR(HLOOKUP($A854,'Z-scores'!$C$2:$RO$15,7,FALSE)&gt;3,HLOOKUP($A854,'Z-scores'!$C$2:$RO$15,7,FALSE)&lt;-3),"",'Total-corrected counts'!I854),"")</f>
        <v>55.37727928911945</v>
      </c>
      <c r="J854" s="14">
        <f>IFERROR(IF(OR(HLOOKUP($A854,'Z-scores'!$C$2:$RO$15,8,FALSE)&gt;3,HLOOKUP($A854,'Z-scores'!$C$2:$RO$15,8,FALSE)&lt;-3),"",'Total-corrected counts'!J854),"")</f>
        <v>73.646341145493878</v>
      </c>
      <c r="K854" s="14">
        <f>IFERROR(IF(OR(HLOOKUP($A854,'Z-scores'!$C$2:$RO$15,9,FALSE)&gt;3,HLOOKUP($A854,'Z-scores'!$C$2:$RO$15,9,FALSE)&lt;-3),"",'Total-corrected counts'!K854),"")</f>
        <v>98.513817219718007</v>
      </c>
      <c r="L854" s="14">
        <f>IFERROR(IF(OR(HLOOKUP($A854,'Z-scores'!$C$2:$RO$15,10,FALSE)&gt;3,HLOOKUP($A854,'Z-scores'!$C$2:$RO$15,10,FALSE)&lt;-3),"",'Total-corrected counts'!L854),"")</f>
        <v>43.958923298632456</v>
      </c>
      <c r="M854" s="14">
        <f>IFERROR(IF(OR(HLOOKUP($A854,'Z-scores'!$C$2:$RO$15,11,FALSE)&gt;3,HLOOKUP($A854,'Z-scores'!$C$2:$RO$15,11,FALSE)&lt;-3),"",'Total-corrected counts'!M854),"")</f>
        <v>45.87652998431939</v>
      </c>
      <c r="N854" s="14">
        <f>IFERROR(IF(OR(HLOOKUP($A854,'Z-scores'!$C$2:$RO$15,12,FALSE)&gt;3,HLOOKUP($A854,'Z-scores'!$C$2:$RO$15,12,FALSE)&lt;-3),"",'Total-corrected counts'!N854),"")</f>
        <v>62.230532148315106</v>
      </c>
      <c r="O854" s="14">
        <f>IFERROR(IF(OR(HLOOKUP($A854,'Z-scores'!$C$2:$RO$15,13,FALSE)&gt;3,HLOOKUP($A854,'Z-scores'!$C$2:$RO$15,13,FALSE)&lt;-3),"",'Total-corrected counts'!O854),"")</f>
        <v>30.736042394541233</v>
      </c>
      <c r="P854" s="14">
        <f>IFERROR(IF(OR(HLOOKUP($A854,'Z-scores'!$C$2:$RO$15,14,FALSE)&gt;3,HLOOKUP($A854,'Z-scores'!$C$2:$RO$15,14,FALSE)&lt;-3),"",'Total-corrected counts'!P854),"")</f>
        <v>68.957471668741647</v>
      </c>
      <c r="Q854">
        <f t="shared" si="52"/>
        <v>1</v>
      </c>
      <c r="R854">
        <f>SUMIFS(Tabel132[Cluster],Tabel132[ID],'Total-corrected counts Z&lt;3'!A854)</f>
        <v>11</v>
      </c>
      <c r="S854">
        <f t="shared" si="53"/>
        <v>0.12565419536145012</v>
      </c>
      <c r="T854">
        <f t="shared" si="54"/>
        <v>66.343032222242726</v>
      </c>
      <c r="U854">
        <f t="shared" si="55"/>
        <v>50.351899898909963</v>
      </c>
    </row>
    <row r="855" spans="1:21" x14ac:dyDescent="0.25">
      <c r="A855">
        <v>863</v>
      </c>
      <c r="B855" t="s">
        <v>359</v>
      </c>
      <c r="C855">
        <v>109700</v>
      </c>
      <c r="D855">
        <v>1000</v>
      </c>
      <c r="E855" s="14">
        <f>IFERROR(IF(OR(HLOOKUP($A855,'Z-scores'!$C$2:$RO$15,3,FALSE)&gt;3,HLOOKUP($A855,'Z-scores'!$C$2:$RO$15,3,FALSE)&lt;-3),"",'Total-corrected counts'!E855),"")</f>
        <v>0.95287454360795487</v>
      </c>
      <c r="F855" s="14">
        <f>IFERROR(IF(OR(HLOOKUP($A855,'Z-scores'!$C$2:$RO$15,4,FALSE)&gt;3,HLOOKUP($A855,'Z-scores'!$C$2:$RO$15,4,FALSE)&lt;-3),"",'Total-corrected counts'!F855),"")</f>
        <v>0.80916420313369775</v>
      </c>
      <c r="G855" s="14">
        <f>IFERROR(IF(OR(HLOOKUP($A855,'Z-scores'!$C$2:$RO$15,5,FALSE)&gt;3,HLOOKUP($A855,'Z-scores'!$C$2:$RO$15,5,FALSE)&lt;-3),"",'Total-corrected counts'!G855),"")</f>
        <v>0.10714381378405165</v>
      </c>
      <c r="H855" s="14">
        <f>IFERROR(IF(OR(HLOOKUP($A855,'Z-scores'!$C$2:$RO$15,6,FALSE)&gt;3,HLOOKUP($A855,'Z-scores'!$C$2:$RO$15,6,FALSE)&lt;-3),"",'Total-corrected counts'!H855),"")</f>
        <v>0.564610948721881</v>
      </c>
      <c r="I855" s="14">
        <f>IFERROR(IF(OR(HLOOKUP($A855,'Z-scores'!$C$2:$RO$15,7,FALSE)&gt;3,HLOOKUP($A855,'Z-scores'!$C$2:$RO$15,7,FALSE)&lt;-3),"",'Total-corrected counts'!I855),"")</f>
        <v>0.5670870096392463</v>
      </c>
      <c r="J855" s="14">
        <f>IFERROR(IF(OR(HLOOKUP($A855,'Z-scores'!$C$2:$RO$15,8,FALSE)&gt;3,HLOOKUP($A855,'Z-scores'!$C$2:$RO$15,8,FALSE)&lt;-3),"",'Total-corrected counts'!J855),"")</f>
        <v>2.9545434795832355</v>
      </c>
      <c r="K855" s="14">
        <f>IFERROR(IF(OR(HLOOKUP($A855,'Z-scores'!$C$2:$RO$15,9,FALSE)&gt;3,HLOOKUP($A855,'Z-scores'!$C$2:$RO$15,9,FALSE)&lt;-3),"",'Total-corrected counts'!K855),"")</f>
        <v>1.808111357058203</v>
      </c>
      <c r="L855" s="14">
        <f>IFERROR(IF(OR(HLOOKUP($A855,'Z-scores'!$C$2:$RO$15,10,FALSE)&gt;3,HLOOKUP($A855,'Z-scores'!$C$2:$RO$15,10,FALSE)&lt;-3),"",'Total-corrected counts'!L855),"")</f>
        <v>0.40310796239002711</v>
      </c>
      <c r="M855" s="14">
        <f>IFERROR(IF(OR(HLOOKUP($A855,'Z-scores'!$C$2:$RO$15,11,FALSE)&gt;3,HLOOKUP($A855,'Z-scores'!$C$2:$RO$15,11,FALSE)&lt;-3),"",'Total-corrected counts'!M855),"")</f>
        <v>2.0648527310232878</v>
      </c>
      <c r="N855" s="14">
        <f>IFERROR(IF(OR(HLOOKUP($A855,'Z-scores'!$C$2:$RO$15,12,FALSE)&gt;3,HLOOKUP($A855,'Z-scores'!$C$2:$RO$15,12,FALSE)&lt;-3),"",'Total-corrected counts'!N855),"")</f>
        <v>1.6819062742787867</v>
      </c>
      <c r="O855" s="14">
        <f>IFERROR(IF(OR(HLOOKUP($A855,'Z-scores'!$C$2:$RO$15,13,FALSE)&gt;3,HLOOKUP($A855,'Z-scores'!$C$2:$RO$15,13,FALSE)&lt;-3),"",'Total-corrected counts'!O855),"")</f>
        <v>0.2344830820456304</v>
      </c>
      <c r="P855" s="14">
        <f>IFERROR(IF(OR(HLOOKUP($A855,'Z-scores'!$C$2:$RO$15,14,FALSE)&gt;3,HLOOKUP($A855,'Z-scores'!$C$2:$RO$15,14,FALSE)&lt;-3),"",'Total-corrected counts'!P855),"")</f>
        <v>2.55195507100815</v>
      </c>
      <c r="Q855">
        <f t="shared" si="52"/>
        <v>1</v>
      </c>
      <c r="R855">
        <f>SUMIFS(Tabel132[Cluster],Tabel132[ID],'Total-corrected counts Z&lt;3'!A855)</f>
        <v>0</v>
      </c>
      <c r="S855">
        <f t="shared" si="53"/>
        <v>0.64165849194262359</v>
      </c>
      <c r="T855">
        <f t="shared" si="54"/>
        <v>1.1090764793611814</v>
      </c>
      <c r="U855">
        <f t="shared" si="55"/>
        <v>1.3872610241491765</v>
      </c>
    </row>
    <row r="856" spans="1:21" x14ac:dyDescent="0.25">
      <c r="A856">
        <v>864</v>
      </c>
      <c r="B856" t="s">
        <v>1004</v>
      </c>
      <c r="C856">
        <v>63600</v>
      </c>
      <c r="D856">
        <v>549</v>
      </c>
      <c r="E856" s="14" t="str">
        <f>IFERROR(IF(OR(HLOOKUP($A856,'Z-scores'!$C$2:$RO$15,3,FALSE)&gt;3,HLOOKUP($A856,'Z-scores'!$C$2:$RO$15,3,FALSE)&lt;-3),"",'Total-corrected counts'!E856),"")</f>
        <v/>
      </c>
      <c r="F856" s="14" t="str">
        <f>IFERROR(IF(OR(HLOOKUP($A856,'Z-scores'!$C$2:$RO$15,4,FALSE)&gt;3,HLOOKUP($A856,'Z-scores'!$C$2:$RO$15,4,FALSE)&lt;-3),"",'Total-corrected counts'!F856),"")</f>
        <v/>
      </c>
      <c r="G856" s="14" t="str">
        <f>IFERROR(IF(OR(HLOOKUP($A856,'Z-scores'!$C$2:$RO$15,5,FALSE)&gt;3,HLOOKUP($A856,'Z-scores'!$C$2:$RO$15,5,FALSE)&lt;-3),"",'Total-corrected counts'!G856),"")</f>
        <v/>
      </c>
      <c r="H856" s="14" t="str">
        <f>IFERROR(IF(OR(HLOOKUP($A856,'Z-scores'!$C$2:$RO$15,6,FALSE)&gt;3,HLOOKUP($A856,'Z-scores'!$C$2:$RO$15,6,FALSE)&lt;-3),"",'Total-corrected counts'!H856),"")</f>
        <v/>
      </c>
      <c r="I856" s="14" t="str">
        <f>IFERROR(IF(OR(HLOOKUP($A856,'Z-scores'!$C$2:$RO$15,7,FALSE)&gt;3,HLOOKUP($A856,'Z-scores'!$C$2:$RO$15,7,FALSE)&lt;-3),"",'Total-corrected counts'!I856),"")</f>
        <v/>
      </c>
      <c r="J856" s="14" t="str">
        <f>IFERROR(IF(OR(HLOOKUP($A856,'Z-scores'!$C$2:$RO$15,8,FALSE)&gt;3,HLOOKUP($A856,'Z-scores'!$C$2:$RO$15,8,FALSE)&lt;-3),"",'Total-corrected counts'!J856),"")</f>
        <v/>
      </c>
      <c r="K856" s="14" t="str">
        <f>IFERROR(IF(OR(HLOOKUP($A856,'Z-scores'!$C$2:$RO$15,9,FALSE)&gt;3,HLOOKUP($A856,'Z-scores'!$C$2:$RO$15,9,FALSE)&lt;-3),"",'Total-corrected counts'!K856),"")</f>
        <v/>
      </c>
      <c r="L856" s="14" t="str">
        <f>IFERROR(IF(OR(HLOOKUP($A856,'Z-scores'!$C$2:$RO$15,10,FALSE)&gt;3,HLOOKUP($A856,'Z-scores'!$C$2:$RO$15,10,FALSE)&lt;-3),"",'Total-corrected counts'!L856),"")</f>
        <v/>
      </c>
      <c r="M856" s="14" t="str">
        <f>IFERROR(IF(OR(HLOOKUP($A856,'Z-scores'!$C$2:$RO$15,11,FALSE)&gt;3,HLOOKUP($A856,'Z-scores'!$C$2:$RO$15,11,FALSE)&lt;-3),"",'Total-corrected counts'!M856),"")</f>
        <v/>
      </c>
      <c r="N856" s="14" t="str">
        <f>IFERROR(IF(OR(HLOOKUP($A856,'Z-scores'!$C$2:$RO$15,12,FALSE)&gt;3,HLOOKUP($A856,'Z-scores'!$C$2:$RO$15,12,FALSE)&lt;-3),"",'Total-corrected counts'!N856),"")</f>
        <v/>
      </c>
      <c r="O856" s="14" t="str">
        <f>IFERROR(IF(OR(HLOOKUP($A856,'Z-scores'!$C$2:$RO$15,13,FALSE)&gt;3,HLOOKUP($A856,'Z-scores'!$C$2:$RO$15,13,FALSE)&lt;-3),"",'Total-corrected counts'!O856),"")</f>
        <v/>
      </c>
      <c r="P856" s="14" t="str">
        <f>IFERROR(IF(OR(HLOOKUP($A856,'Z-scores'!$C$2:$RO$15,14,FALSE)&gt;3,HLOOKUP($A856,'Z-scores'!$C$2:$RO$15,14,FALSE)&lt;-3),"",'Total-corrected counts'!P856),"")</f>
        <v/>
      </c>
      <c r="Q856">
        <f t="shared" si="52"/>
        <v>1</v>
      </c>
      <c r="R856">
        <f>SUMIFS(Tabel132[Cluster],Tabel132[ID],'Total-corrected counts Z&lt;3'!A856)</f>
        <v>0</v>
      </c>
      <c r="S856" t="str">
        <f t="shared" si="53"/>
        <v/>
      </c>
      <c r="T856" t="str">
        <f t="shared" si="54"/>
        <v/>
      </c>
      <c r="U856" t="str">
        <f t="shared" si="55"/>
        <v/>
      </c>
    </row>
    <row r="857" spans="1:21" x14ac:dyDescent="0.25">
      <c r="A857">
        <v>865</v>
      </c>
      <c r="B857" t="s">
        <v>1005</v>
      </c>
      <c r="C857">
        <v>3100</v>
      </c>
      <c r="D857">
        <v>322</v>
      </c>
      <c r="E857" s="14" t="str">
        <f>IFERROR(IF(OR(HLOOKUP($A857,'Z-scores'!$C$2:$RO$15,3,FALSE)&gt;3,HLOOKUP($A857,'Z-scores'!$C$2:$RO$15,3,FALSE)&lt;-3),"",'Total-corrected counts'!E857),"")</f>
        <v/>
      </c>
      <c r="F857" s="14" t="str">
        <f>IFERROR(IF(OR(HLOOKUP($A857,'Z-scores'!$C$2:$RO$15,4,FALSE)&gt;3,HLOOKUP($A857,'Z-scores'!$C$2:$RO$15,4,FALSE)&lt;-3),"",'Total-corrected counts'!F857),"")</f>
        <v/>
      </c>
      <c r="G857" s="14" t="str">
        <f>IFERROR(IF(OR(HLOOKUP($A857,'Z-scores'!$C$2:$RO$15,5,FALSE)&gt;3,HLOOKUP($A857,'Z-scores'!$C$2:$RO$15,5,FALSE)&lt;-3),"",'Total-corrected counts'!G857),"")</f>
        <v/>
      </c>
      <c r="H857" s="14" t="str">
        <f>IFERROR(IF(OR(HLOOKUP($A857,'Z-scores'!$C$2:$RO$15,6,FALSE)&gt;3,HLOOKUP($A857,'Z-scores'!$C$2:$RO$15,6,FALSE)&lt;-3),"",'Total-corrected counts'!H857),"")</f>
        <v/>
      </c>
      <c r="I857" s="14" t="str">
        <f>IFERROR(IF(OR(HLOOKUP($A857,'Z-scores'!$C$2:$RO$15,7,FALSE)&gt;3,HLOOKUP($A857,'Z-scores'!$C$2:$RO$15,7,FALSE)&lt;-3),"",'Total-corrected counts'!I857),"")</f>
        <v/>
      </c>
      <c r="J857" s="14" t="str">
        <f>IFERROR(IF(OR(HLOOKUP($A857,'Z-scores'!$C$2:$RO$15,8,FALSE)&gt;3,HLOOKUP($A857,'Z-scores'!$C$2:$RO$15,8,FALSE)&lt;-3),"",'Total-corrected counts'!J857),"")</f>
        <v/>
      </c>
      <c r="K857" s="14" t="str">
        <f>IFERROR(IF(OR(HLOOKUP($A857,'Z-scores'!$C$2:$RO$15,9,FALSE)&gt;3,HLOOKUP($A857,'Z-scores'!$C$2:$RO$15,9,FALSE)&lt;-3),"",'Total-corrected counts'!K857),"")</f>
        <v/>
      </c>
      <c r="L857" s="14" t="str">
        <f>IFERROR(IF(OR(HLOOKUP($A857,'Z-scores'!$C$2:$RO$15,10,FALSE)&gt;3,HLOOKUP($A857,'Z-scores'!$C$2:$RO$15,10,FALSE)&lt;-3),"",'Total-corrected counts'!L857),"")</f>
        <v/>
      </c>
      <c r="M857" s="14" t="str">
        <f>IFERROR(IF(OR(HLOOKUP($A857,'Z-scores'!$C$2:$RO$15,11,FALSE)&gt;3,HLOOKUP($A857,'Z-scores'!$C$2:$RO$15,11,FALSE)&lt;-3),"",'Total-corrected counts'!M857),"")</f>
        <v/>
      </c>
      <c r="N857" s="14" t="str">
        <f>IFERROR(IF(OR(HLOOKUP($A857,'Z-scores'!$C$2:$RO$15,12,FALSE)&gt;3,HLOOKUP($A857,'Z-scores'!$C$2:$RO$15,12,FALSE)&lt;-3),"",'Total-corrected counts'!N857),"")</f>
        <v/>
      </c>
      <c r="O857" s="14" t="str">
        <f>IFERROR(IF(OR(HLOOKUP($A857,'Z-scores'!$C$2:$RO$15,13,FALSE)&gt;3,HLOOKUP($A857,'Z-scores'!$C$2:$RO$15,13,FALSE)&lt;-3),"",'Total-corrected counts'!O857),"")</f>
        <v/>
      </c>
      <c r="P857" s="14" t="str">
        <f>IFERROR(IF(OR(HLOOKUP($A857,'Z-scores'!$C$2:$RO$15,14,FALSE)&gt;3,HLOOKUP($A857,'Z-scores'!$C$2:$RO$15,14,FALSE)&lt;-3),"",'Total-corrected counts'!P857),"")</f>
        <v/>
      </c>
      <c r="Q857">
        <f t="shared" si="52"/>
        <v>1</v>
      </c>
      <c r="R857">
        <f>SUMIFS(Tabel132[Cluster],Tabel132[ID],'Total-corrected counts Z&lt;3'!A857)</f>
        <v>0</v>
      </c>
      <c r="S857" t="str">
        <f t="shared" si="53"/>
        <v/>
      </c>
      <c r="T857" t="str">
        <f t="shared" si="54"/>
        <v/>
      </c>
      <c r="U857" t="str">
        <f t="shared" si="55"/>
        <v/>
      </c>
    </row>
    <row r="858" spans="1:21" x14ac:dyDescent="0.25">
      <c r="A858">
        <v>866</v>
      </c>
      <c r="B858" t="s">
        <v>1006</v>
      </c>
      <c r="C858">
        <v>104900</v>
      </c>
      <c r="D858">
        <v>326</v>
      </c>
      <c r="E858" s="14" t="str">
        <f>IFERROR(IF(OR(HLOOKUP($A858,'Z-scores'!$C$2:$RO$15,3,FALSE)&gt;3,HLOOKUP($A858,'Z-scores'!$C$2:$RO$15,3,FALSE)&lt;-3),"",'Total-corrected counts'!E858),"")</f>
        <v/>
      </c>
      <c r="F858" s="14" t="str">
        <f>IFERROR(IF(OR(HLOOKUP($A858,'Z-scores'!$C$2:$RO$15,4,FALSE)&gt;3,HLOOKUP($A858,'Z-scores'!$C$2:$RO$15,4,FALSE)&lt;-3),"",'Total-corrected counts'!F858),"")</f>
        <v/>
      </c>
      <c r="G858" s="14" t="str">
        <f>IFERROR(IF(OR(HLOOKUP($A858,'Z-scores'!$C$2:$RO$15,5,FALSE)&gt;3,HLOOKUP($A858,'Z-scores'!$C$2:$RO$15,5,FALSE)&lt;-3),"",'Total-corrected counts'!G858),"")</f>
        <v/>
      </c>
      <c r="H858" s="14" t="str">
        <f>IFERROR(IF(OR(HLOOKUP($A858,'Z-scores'!$C$2:$RO$15,6,FALSE)&gt;3,HLOOKUP($A858,'Z-scores'!$C$2:$RO$15,6,FALSE)&lt;-3),"",'Total-corrected counts'!H858),"")</f>
        <v/>
      </c>
      <c r="I858" s="14" t="str">
        <f>IFERROR(IF(OR(HLOOKUP($A858,'Z-scores'!$C$2:$RO$15,7,FALSE)&gt;3,HLOOKUP($A858,'Z-scores'!$C$2:$RO$15,7,FALSE)&lt;-3),"",'Total-corrected counts'!I858),"")</f>
        <v/>
      </c>
      <c r="J858" s="14" t="str">
        <f>IFERROR(IF(OR(HLOOKUP($A858,'Z-scores'!$C$2:$RO$15,8,FALSE)&gt;3,HLOOKUP($A858,'Z-scores'!$C$2:$RO$15,8,FALSE)&lt;-3),"",'Total-corrected counts'!J858),"")</f>
        <v/>
      </c>
      <c r="K858" s="14" t="str">
        <f>IFERROR(IF(OR(HLOOKUP($A858,'Z-scores'!$C$2:$RO$15,9,FALSE)&gt;3,HLOOKUP($A858,'Z-scores'!$C$2:$RO$15,9,FALSE)&lt;-3),"",'Total-corrected counts'!K858),"")</f>
        <v/>
      </c>
      <c r="L858" s="14" t="str">
        <f>IFERROR(IF(OR(HLOOKUP($A858,'Z-scores'!$C$2:$RO$15,10,FALSE)&gt;3,HLOOKUP($A858,'Z-scores'!$C$2:$RO$15,10,FALSE)&lt;-3),"",'Total-corrected counts'!L858),"")</f>
        <v/>
      </c>
      <c r="M858" s="14" t="str">
        <f>IFERROR(IF(OR(HLOOKUP($A858,'Z-scores'!$C$2:$RO$15,11,FALSE)&gt;3,HLOOKUP($A858,'Z-scores'!$C$2:$RO$15,11,FALSE)&lt;-3),"",'Total-corrected counts'!M858),"")</f>
        <v/>
      </c>
      <c r="N858" s="14" t="str">
        <f>IFERROR(IF(OR(HLOOKUP($A858,'Z-scores'!$C$2:$RO$15,12,FALSE)&gt;3,HLOOKUP($A858,'Z-scores'!$C$2:$RO$15,12,FALSE)&lt;-3),"",'Total-corrected counts'!N858),"")</f>
        <v/>
      </c>
      <c r="O858" s="14" t="str">
        <f>IFERROR(IF(OR(HLOOKUP($A858,'Z-scores'!$C$2:$RO$15,13,FALSE)&gt;3,HLOOKUP($A858,'Z-scores'!$C$2:$RO$15,13,FALSE)&lt;-3),"",'Total-corrected counts'!O858),"")</f>
        <v/>
      </c>
      <c r="P858" s="14" t="str">
        <f>IFERROR(IF(OR(HLOOKUP($A858,'Z-scores'!$C$2:$RO$15,14,FALSE)&gt;3,HLOOKUP($A858,'Z-scores'!$C$2:$RO$15,14,FALSE)&lt;-3),"",'Total-corrected counts'!P858),"")</f>
        <v/>
      </c>
      <c r="Q858">
        <f t="shared" si="52"/>
        <v>1</v>
      </c>
      <c r="R858">
        <f>SUMIFS(Tabel132[Cluster],Tabel132[ID],'Total-corrected counts Z&lt;3'!A858)</f>
        <v>0</v>
      </c>
      <c r="S858" t="str">
        <f t="shared" si="53"/>
        <v/>
      </c>
      <c r="T858" t="str">
        <f t="shared" si="54"/>
        <v/>
      </c>
      <c r="U858" t="str">
        <f t="shared" si="55"/>
        <v/>
      </c>
    </row>
    <row r="859" spans="1:21" x14ac:dyDescent="0.25">
      <c r="A859">
        <v>867</v>
      </c>
      <c r="B859" t="s">
        <v>360</v>
      </c>
      <c r="C859">
        <v>85400</v>
      </c>
      <c r="D859">
        <v>1132</v>
      </c>
      <c r="E859" s="14">
        <f>IFERROR(IF(OR(HLOOKUP($A859,'Z-scores'!$C$2:$RO$15,3,FALSE)&gt;3,HLOOKUP($A859,'Z-scores'!$C$2:$RO$15,3,FALSE)&lt;-3),"",'Total-corrected counts'!E859),"")</f>
        <v>0</v>
      </c>
      <c r="F859" s="14">
        <f>IFERROR(IF(OR(HLOOKUP($A859,'Z-scores'!$C$2:$RO$15,4,FALSE)&gt;3,HLOOKUP($A859,'Z-scores'!$C$2:$RO$15,4,FALSE)&lt;-3),"",'Total-corrected counts'!F859),"")</f>
        <v>0</v>
      </c>
      <c r="G859" s="14">
        <f>IFERROR(IF(OR(HLOOKUP($A859,'Z-scores'!$C$2:$RO$15,5,FALSE)&gt;3,HLOOKUP($A859,'Z-scores'!$C$2:$RO$15,5,FALSE)&lt;-3),"",'Total-corrected counts'!G859),"")</f>
        <v>0</v>
      </c>
      <c r="H859" s="14">
        <f>IFERROR(IF(OR(HLOOKUP($A859,'Z-scores'!$C$2:$RO$15,6,FALSE)&gt;3,HLOOKUP($A859,'Z-scores'!$C$2:$RO$15,6,FALSE)&lt;-3),"",'Total-corrected counts'!H859),"")</f>
        <v>0</v>
      </c>
      <c r="I859" s="14">
        <f>IFERROR(IF(OR(HLOOKUP($A859,'Z-scores'!$C$2:$RO$15,7,FALSE)&gt;3,HLOOKUP($A859,'Z-scores'!$C$2:$RO$15,7,FALSE)&lt;-3),"",'Total-corrected counts'!I859),"")</f>
        <v>0</v>
      </c>
      <c r="J859" s="14">
        <f>IFERROR(IF(OR(HLOOKUP($A859,'Z-scores'!$C$2:$RO$15,8,FALSE)&gt;3,HLOOKUP($A859,'Z-scores'!$C$2:$RO$15,8,FALSE)&lt;-3),"",'Total-corrected counts'!J859),"")</f>
        <v>8.6898337634801037E-2</v>
      </c>
      <c r="K859" s="14">
        <f>IFERROR(IF(OR(HLOOKUP($A859,'Z-scores'!$C$2:$RO$15,9,FALSE)&gt;3,HLOOKUP($A859,'Z-scores'!$C$2:$RO$15,9,FALSE)&lt;-3),"",'Total-corrected counts'!K859),"")</f>
        <v>18.052861830627993</v>
      </c>
      <c r="L859" s="14">
        <f>IFERROR(IF(OR(HLOOKUP($A859,'Z-scores'!$C$2:$RO$15,10,FALSE)&gt;3,HLOOKUP($A859,'Z-scores'!$C$2:$RO$15,10,FALSE)&lt;-3),"",'Total-corrected counts'!L859),"")</f>
        <v>0</v>
      </c>
      <c r="M859" s="14">
        <f>IFERROR(IF(OR(HLOOKUP($A859,'Z-scores'!$C$2:$RO$15,11,FALSE)&gt;3,HLOOKUP($A859,'Z-scores'!$C$2:$RO$15,11,FALSE)&lt;-3),"",'Total-corrected counts'!M859),"")</f>
        <v>0.10222043222887564</v>
      </c>
      <c r="N859" s="14">
        <f>IFERROR(IF(OR(HLOOKUP($A859,'Z-scores'!$C$2:$RO$15,12,FALSE)&gt;3,HLOOKUP($A859,'Z-scores'!$C$2:$RO$15,12,FALSE)&lt;-3),"",'Total-corrected counts'!N859),"")</f>
        <v>1.6989814648806019</v>
      </c>
      <c r="O859" s="14">
        <f>IFERROR(IF(OR(HLOOKUP($A859,'Z-scores'!$C$2:$RO$15,13,FALSE)&gt;3,HLOOKUP($A859,'Z-scores'!$C$2:$RO$15,13,FALSE)&lt;-3),"",'Total-corrected counts'!O859),"")</f>
        <v>0.40331090111848428</v>
      </c>
      <c r="P859" s="14">
        <f>IFERROR(IF(OR(HLOOKUP($A859,'Z-scores'!$C$2:$RO$15,14,FALSE)&gt;3,HLOOKUP($A859,'Z-scores'!$C$2:$RO$15,14,FALSE)&lt;-3),"",'Total-corrected counts'!P859),"")</f>
        <v>16.715305715103383</v>
      </c>
      <c r="Q859">
        <f t="shared" si="52"/>
        <v>1</v>
      </c>
      <c r="R859">
        <f>SUMIFS(Tabel132[Cluster],Tabel132[ID],'Total-corrected counts Z&lt;3'!A859)</f>
        <v>93</v>
      </c>
      <c r="S859">
        <f t="shared" si="53"/>
        <v>0.77697976458983353</v>
      </c>
      <c r="T859">
        <f t="shared" si="54"/>
        <v>2.5913943097518275</v>
      </c>
      <c r="U859">
        <f t="shared" si="55"/>
        <v>3.7839637026662691</v>
      </c>
    </row>
    <row r="860" spans="1:21" x14ac:dyDescent="0.25">
      <c r="A860">
        <v>868</v>
      </c>
      <c r="B860" t="s">
        <v>1007</v>
      </c>
      <c r="C860">
        <v>85800</v>
      </c>
      <c r="D860">
        <v>881</v>
      </c>
      <c r="E860" s="14" t="str">
        <f>IFERROR(IF(OR(HLOOKUP($A860,'Z-scores'!$C$2:$RO$15,3,FALSE)&gt;3,HLOOKUP($A860,'Z-scores'!$C$2:$RO$15,3,FALSE)&lt;-3),"",'Total-corrected counts'!E860),"")</f>
        <v/>
      </c>
      <c r="F860" s="14" t="str">
        <f>IFERROR(IF(OR(HLOOKUP($A860,'Z-scores'!$C$2:$RO$15,4,FALSE)&gt;3,HLOOKUP($A860,'Z-scores'!$C$2:$RO$15,4,FALSE)&lt;-3),"",'Total-corrected counts'!F860),"")</f>
        <v/>
      </c>
      <c r="G860" s="14" t="str">
        <f>IFERROR(IF(OR(HLOOKUP($A860,'Z-scores'!$C$2:$RO$15,5,FALSE)&gt;3,HLOOKUP($A860,'Z-scores'!$C$2:$RO$15,5,FALSE)&lt;-3),"",'Total-corrected counts'!G860),"")</f>
        <v/>
      </c>
      <c r="H860" s="14" t="str">
        <f>IFERROR(IF(OR(HLOOKUP($A860,'Z-scores'!$C$2:$RO$15,6,FALSE)&gt;3,HLOOKUP($A860,'Z-scores'!$C$2:$RO$15,6,FALSE)&lt;-3),"",'Total-corrected counts'!H860),"")</f>
        <v/>
      </c>
      <c r="I860" s="14" t="str">
        <f>IFERROR(IF(OR(HLOOKUP($A860,'Z-scores'!$C$2:$RO$15,7,FALSE)&gt;3,HLOOKUP($A860,'Z-scores'!$C$2:$RO$15,7,FALSE)&lt;-3),"",'Total-corrected counts'!I860),"")</f>
        <v/>
      </c>
      <c r="J860" s="14" t="str">
        <f>IFERROR(IF(OR(HLOOKUP($A860,'Z-scores'!$C$2:$RO$15,8,FALSE)&gt;3,HLOOKUP($A860,'Z-scores'!$C$2:$RO$15,8,FALSE)&lt;-3),"",'Total-corrected counts'!J860),"")</f>
        <v/>
      </c>
      <c r="K860" s="14" t="str">
        <f>IFERROR(IF(OR(HLOOKUP($A860,'Z-scores'!$C$2:$RO$15,9,FALSE)&gt;3,HLOOKUP($A860,'Z-scores'!$C$2:$RO$15,9,FALSE)&lt;-3),"",'Total-corrected counts'!K860),"")</f>
        <v/>
      </c>
      <c r="L860" s="14" t="str">
        <f>IFERROR(IF(OR(HLOOKUP($A860,'Z-scores'!$C$2:$RO$15,10,FALSE)&gt;3,HLOOKUP($A860,'Z-scores'!$C$2:$RO$15,10,FALSE)&lt;-3),"",'Total-corrected counts'!L860),"")</f>
        <v/>
      </c>
      <c r="M860" s="14" t="str">
        <f>IFERROR(IF(OR(HLOOKUP($A860,'Z-scores'!$C$2:$RO$15,11,FALSE)&gt;3,HLOOKUP($A860,'Z-scores'!$C$2:$RO$15,11,FALSE)&lt;-3),"",'Total-corrected counts'!M860),"")</f>
        <v/>
      </c>
      <c r="N860" s="14" t="str">
        <f>IFERROR(IF(OR(HLOOKUP($A860,'Z-scores'!$C$2:$RO$15,12,FALSE)&gt;3,HLOOKUP($A860,'Z-scores'!$C$2:$RO$15,12,FALSE)&lt;-3),"",'Total-corrected counts'!N860),"")</f>
        <v/>
      </c>
      <c r="O860" s="14" t="str">
        <f>IFERROR(IF(OR(HLOOKUP($A860,'Z-scores'!$C$2:$RO$15,13,FALSE)&gt;3,HLOOKUP($A860,'Z-scores'!$C$2:$RO$15,13,FALSE)&lt;-3),"",'Total-corrected counts'!O860),"")</f>
        <v/>
      </c>
      <c r="P860" s="14" t="str">
        <f>IFERROR(IF(OR(HLOOKUP($A860,'Z-scores'!$C$2:$RO$15,14,FALSE)&gt;3,HLOOKUP($A860,'Z-scores'!$C$2:$RO$15,14,FALSE)&lt;-3),"",'Total-corrected counts'!P860),"")</f>
        <v/>
      </c>
      <c r="Q860">
        <f t="shared" si="52"/>
        <v>1</v>
      </c>
      <c r="R860">
        <f>SUMIFS(Tabel132[Cluster],Tabel132[ID],'Total-corrected counts Z&lt;3'!A860)</f>
        <v>93</v>
      </c>
      <c r="S860" t="str">
        <f t="shared" si="53"/>
        <v/>
      </c>
      <c r="T860" t="str">
        <f t="shared" si="54"/>
        <v/>
      </c>
      <c r="U860" t="str">
        <f t="shared" si="55"/>
        <v/>
      </c>
    </row>
    <row r="861" spans="1:21" x14ac:dyDescent="0.25">
      <c r="A861">
        <v>869</v>
      </c>
      <c r="B861" t="s">
        <v>361</v>
      </c>
      <c r="C861">
        <v>17200</v>
      </c>
      <c r="D861">
        <v>425</v>
      </c>
      <c r="E861" s="14">
        <f>IFERROR(IF(OR(HLOOKUP($A861,'Z-scores'!$C$2:$RO$15,3,FALSE)&gt;3,HLOOKUP($A861,'Z-scores'!$C$2:$RO$15,3,FALSE)&lt;-3),"",'Total-corrected counts'!E861),"")</f>
        <v>0.22078800400672127</v>
      </c>
      <c r="F861" s="14">
        <f>IFERROR(IF(OR(HLOOKUP($A861,'Z-scores'!$C$2:$RO$15,4,FALSE)&gt;3,HLOOKUP($A861,'Z-scores'!$C$2:$RO$15,4,FALSE)&lt;-3),"",'Total-corrected counts'!F861),"")</f>
        <v>0.33482656681394385</v>
      </c>
      <c r="G861" s="14">
        <f>IFERROR(IF(OR(HLOOKUP($A861,'Z-scores'!$C$2:$RO$15,5,FALSE)&gt;3,HLOOKUP($A861,'Z-scores'!$C$2:$RO$15,5,FALSE)&lt;-3),"",'Total-corrected counts'!G861),"")</f>
        <v>3.392887436494969</v>
      </c>
      <c r="H861" s="14">
        <f>IFERROR(IF(OR(HLOOKUP($A861,'Z-scores'!$C$2:$RO$15,6,FALSE)&gt;3,HLOOKUP($A861,'Z-scores'!$C$2:$RO$15,6,FALSE)&lt;-3),"",'Total-corrected counts'!H861),"")</f>
        <v>0.96899446604971473</v>
      </c>
      <c r="I861" s="14">
        <f>IFERROR(IF(OR(HLOOKUP($A861,'Z-scores'!$C$2:$RO$15,7,FALSE)&gt;3,HLOOKUP($A861,'Z-scores'!$C$2:$RO$15,7,FALSE)&lt;-3),"",'Total-corrected counts'!I861),"")</f>
        <v>0.13560776317460238</v>
      </c>
      <c r="J861" s="14">
        <f>IFERROR(IF(OR(HLOOKUP($A861,'Z-scores'!$C$2:$RO$15,8,FALSE)&gt;3,HLOOKUP($A861,'Z-scores'!$C$2:$RO$15,8,FALSE)&lt;-3),"",'Total-corrected counts'!J861),"")</f>
        <v>0.19552125967830233</v>
      </c>
      <c r="K861" s="14">
        <f>IFERROR(IF(OR(HLOOKUP($A861,'Z-scores'!$C$2:$RO$15,9,FALSE)&gt;3,HLOOKUP($A861,'Z-scores'!$C$2:$RO$15,9,FALSE)&lt;-3),"",'Total-corrected counts'!K861),"")</f>
        <v>8.4755219862103257E-2</v>
      </c>
      <c r="L861" s="14">
        <f>IFERROR(IF(OR(HLOOKUP($A861,'Z-scores'!$C$2:$RO$15,10,FALSE)&gt;3,HLOOKUP($A861,'Z-scores'!$C$2:$RO$15,10,FALSE)&lt;-3),"",'Total-corrected counts'!L861),"")</f>
        <v>0.92714831349706228</v>
      </c>
      <c r="M861" s="14">
        <f>IFERROR(IF(OR(HLOOKUP($A861,'Z-scores'!$C$2:$RO$15,11,FALSE)&gt;3,HLOOKUP($A861,'Z-scores'!$C$2:$RO$15,11,FALSE)&lt;-3),"",'Total-corrected counts'!M861),"")</f>
        <v>0.85865163072255535</v>
      </c>
      <c r="N861" s="14">
        <f>IFERROR(IF(OR(HLOOKUP($A861,'Z-scores'!$C$2:$RO$15,12,FALSE)&gt;3,HLOOKUP($A861,'Z-scores'!$C$2:$RO$15,12,FALSE)&lt;-3),"",'Total-corrected counts'!N861),"")</f>
        <v>5.1225571805445277E-2</v>
      </c>
      <c r="O861" s="14">
        <f>IFERROR(IF(OR(HLOOKUP($A861,'Z-scores'!$C$2:$RO$15,13,FALSE)&gt;3,HLOOKUP($A861,'Z-scores'!$C$2:$RO$15,13,FALSE)&lt;-3),"",'Total-corrected counts'!O861),"")</f>
        <v>0.31889699158205737</v>
      </c>
      <c r="P861" s="14">
        <f>IFERROR(IF(OR(HLOOKUP($A861,'Z-scores'!$C$2:$RO$15,14,FALSE)&gt;3,HLOOKUP($A861,'Z-scores'!$C$2:$RO$15,14,FALSE)&lt;-3),"",'Total-corrected counts'!P861),"")</f>
        <v>0.26430963235441551</v>
      </c>
      <c r="Q861">
        <f t="shared" si="52"/>
        <v>1</v>
      </c>
      <c r="R861">
        <f>SUMIFS(Tabel132[Cluster],Tabel132[ID],'Total-corrected counts Z&lt;3'!A861)</f>
        <v>21</v>
      </c>
      <c r="S861">
        <f t="shared" si="53"/>
        <v>0.63167385171389734</v>
      </c>
      <c r="T861">
        <f t="shared" si="54"/>
        <v>0.76191153086862229</v>
      </c>
      <c r="U861">
        <f t="shared" si="55"/>
        <v>0.48404642799230713</v>
      </c>
    </row>
    <row r="862" spans="1:21" x14ac:dyDescent="0.25">
      <c r="A862">
        <v>870</v>
      </c>
      <c r="B862" t="s">
        <v>1008</v>
      </c>
      <c r="C862">
        <v>46200</v>
      </c>
      <c r="D862">
        <v>518</v>
      </c>
      <c r="E862" s="14" t="str">
        <f>IFERROR(IF(OR(HLOOKUP($A862,'Z-scores'!$C$2:$RO$15,3,FALSE)&gt;3,HLOOKUP($A862,'Z-scores'!$C$2:$RO$15,3,FALSE)&lt;-3),"",'Total-corrected counts'!E862),"")</f>
        <v/>
      </c>
      <c r="F862" s="14" t="str">
        <f>IFERROR(IF(OR(HLOOKUP($A862,'Z-scores'!$C$2:$RO$15,4,FALSE)&gt;3,HLOOKUP($A862,'Z-scores'!$C$2:$RO$15,4,FALSE)&lt;-3),"",'Total-corrected counts'!F862),"")</f>
        <v/>
      </c>
      <c r="G862" s="14" t="str">
        <f>IFERROR(IF(OR(HLOOKUP($A862,'Z-scores'!$C$2:$RO$15,5,FALSE)&gt;3,HLOOKUP($A862,'Z-scores'!$C$2:$RO$15,5,FALSE)&lt;-3),"",'Total-corrected counts'!G862),"")</f>
        <v/>
      </c>
      <c r="H862" s="14" t="str">
        <f>IFERROR(IF(OR(HLOOKUP($A862,'Z-scores'!$C$2:$RO$15,6,FALSE)&gt;3,HLOOKUP($A862,'Z-scores'!$C$2:$RO$15,6,FALSE)&lt;-3),"",'Total-corrected counts'!H862),"")</f>
        <v/>
      </c>
      <c r="I862" s="14" t="str">
        <f>IFERROR(IF(OR(HLOOKUP($A862,'Z-scores'!$C$2:$RO$15,7,FALSE)&gt;3,HLOOKUP($A862,'Z-scores'!$C$2:$RO$15,7,FALSE)&lt;-3),"",'Total-corrected counts'!I862),"")</f>
        <v/>
      </c>
      <c r="J862" s="14" t="str">
        <f>IFERROR(IF(OR(HLOOKUP($A862,'Z-scores'!$C$2:$RO$15,8,FALSE)&gt;3,HLOOKUP($A862,'Z-scores'!$C$2:$RO$15,8,FALSE)&lt;-3),"",'Total-corrected counts'!J862),"")</f>
        <v/>
      </c>
      <c r="K862" s="14" t="str">
        <f>IFERROR(IF(OR(HLOOKUP($A862,'Z-scores'!$C$2:$RO$15,9,FALSE)&gt;3,HLOOKUP($A862,'Z-scores'!$C$2:$RO$15,9,FALSE)&lt;-3),"",'Total-corrected counts'!K862),"")</f>
        <v/>
      </c>
      <c r="L862" s="14" t="str">
        <f>IFERROR(IF(OR(HLOOKUP($A862,'Z-scores'!$C$2:$RO$15,10,FALSE)&gt;3,HLOOKUP($A862,'Z-scores'!$C$2:$RO$15,10,FALSE)&lt;-3),"",'Total-corrected counts'!L862),"")</f>
        <v/>
      </c>
      <c r="M862" s="14" t="str">
        <f>IFERROR(IF(OR(HLOOKUP($A862,'Z-scores'!$C$2:$RO$15,11,FALSE)&gt;3,HLOOKUP($A862,'Z-scores'!$C$2:$RO$15,11,FALSE)&lt;-3),"",'Total-corrected counts'!M862),"")</f>
        <v/>
      </c>
      <c r="N862" s="14" t="str">
        <f>IFERROR(IF(OR(HLOOKUP($A862,'Z-scores'!$C$2:$RO$15,12,FALSE)&gt;3,HLOOKUP($A862,'Z-scores'!$C$2:$RO$15,12,FALSE)&lt;-3),"",'Total-corrected counts'!N862),"")</f>
        <v/>
      </c>
      <c r="O862" s="14" t="str">
        <f>IFERROR(IF(OR(HLOOKUP($A862,'Z-scores'!$C$2:$RO$15,13,FALSE)&gt;3,HLOOKUP($A862,'Z-scores'!$C$2:$RO$15,13,FALSE)&lt;-3),"",'Total-corrected counts'!O862),"")</f>
        <v/>
      </c>
      <c r="P862" s="14" t="str">
        <f>IFERROR(IF(OR(HLOOKUP($A862,'Z-scores'!$C$2:$RO$15,14,FALSE)&gt;3,HLOOKUP($A862,'Z-scores'!$C$2:$RO$15,14,FALSE)&lt;-3),"",'Total-corrected counts'!P862),"")</f>
        <v/>
      </c>
      <c r="Q862">
        <f t="shared" si="52"/>
        <v>1</v>
      </c>
      <c r="R862">
        <f>SUMIFS(Tabel132[Cluster],Tabel132[ID],'Total-corrected counts Z&lt;3'!A862)</f>
        <v>0</v>
      </c>
      <c r="S862" t="str">
        <f t="shared" si="53"/>
        <v/>
      </c>
      <c r="T862" t="str">
        <f t="shared" si="54"/>
        <v/>
      </c>
      <c r="U862" t="str">
        <f t="shared" si="55"/>
        <v/>
      </c>
    </row>
    <row r="863" spans="1:21" x14ac:dyDescent="0.25">
      <c r="A863">
        <v>871</v>
      </c>
      <c r="B863" t="s">
        <v>1009</v>
      </c>
      <c r="C863">
        <v>103100</v>
      </c>
      <c r="D863">
        <v>967</v>
      </c>
      <c r="E863" s="14" t="str">
        <f>IFERROR(IF(OR(HLOOKUP($A863,'Z-scores'!$C$2:$RO$15,3,FALSE)&gt;3,HLOOKUP($A863,'Z-scores'!$C$2:$RO$15,3,FALSE)&lt;-3),"",'Total-corrected counts'!E863),"")</f>
        <v/>
      </c>
      <c r="F863" s="14" t="str">
        <f>IFERROR(IF(OR(HLOOKUP($A863,'Z-scores'!$C$2:$RO$15,4,FALSE)&gt;3,HLOOKUP($A863,'Z-scores'!$C$2:$RO$15,4,FALSE)&lt;-3),"",'Total-corrected counts'!F863),"")</f>
        <v/>
      </c>
      <c r="G863" s="14" t="str">
        <f>IFERROR(IF(OR(HLOOKUP($A863,'Z-scores'!$C$2:$RO$15,5,FALSE)&gt;3,HLOOKUP($A863,'Z-scores'!$C$2:$RO$15,5,FALSE)&lt;-3),"",'Total-corrected counts'!G863),"")</f>
        <v/>
      </c>
      <c r="H863" s="14" t="str">
        <f>IFERROR(IF(OR(HLOOKUP($A863,'Z-scores'!$C$2:$RO$15,6,FALSE)&gt;3,HLOOKUP($A863,'Z-scores'!$C$2:$RO$15,6,FALSE)&lt;-3),"",'Total-corrected counts'!H863),"")</f>
        <v/>
      </c>
      <c r="I863" s="14" t="str">
        <f>IFERROR(IF(OR(HLOOKUP($A863,'Z-scores'!$C$2:$RO$15,7,FALSE)&gt;3,HLOOKUP($A863,'Z-scores'!$C$2:$RO$15,7,FALSE)&lt;-3),"",'Total-corrected counts'!I863),"")</f>
        <v/>
      </c>
      <c r="J863" s="14" t="str">
        <f>IFERROR(IF(OR(HLOOKUP($A863,'Z-scores'!$C$2:$RO$15,8,FALSE)&gt;3,HLOOKUP($A863,'Z-scores'!$C$2:$RO$15,8,FALSE)&lt;-3),"",'Total-corrected counts'!J863),"")</f>
        <v/>
      </c>
      <c r="K863" s="14" t="str">
        <f>IFERROR(IF(OR(HLOOKUP($A863,'Z-scores'!$C$2:$RO$15,9,FALSE)&gt;3,HLOOKUP($A863,'Z-scores'!$C$2:$RO$15,9,FALSE)&lt;-3),"",'Total-corrected counts'!K863),"")</f>
        <v/>
      </c>
      <c r="L863" s="14" t="str">
        <f>IFERROR(IF(OR(HLOOKUP($A863,'Z-scores'!$C$2:$RO$15,10,FALSE)&gt;3,HLOOKUP($A863,'Z-scores'!$C$2:$RO$15,10,FALSE)&lt;-3),"",'Total-corrected counts'!L863),"")</f>
        <v/>
      </c>
      <c r="M863" s="14" t="str">
        <f>IFERROR(IF(OR(HLOOKUP($A863,'Z-scores'!$C$2:$RO$15,11,FALSE)&gt;3,HLOOKUP($A863,'Z-scores'!$C$2:$RO$15,11,FALSE)&lt;-3),"",'Total-corrected counts'!M863),"")</f>
        <v/>
      </c>
      <c r="N863" s="14" t="str">
        <f>IFERROR(IF(OR(HLOOKUP($A863,'Z-scores'!$C$2:$RO$15,12,FALSE)&gt;3,HLOOKUP($A863,'Z-scores'!$C$2:$RO$15,12,FALSE)&lt;-3),"",'Total-corrected counts'!N863),"")</f>
        <v/>
      </c>
      <c r="O863" s="14" t="str">
        <f>IFERROR(IF(OR(HLOOKUP($A863,'Z-scores'!$C$2:$RO$15,13,FALSE)&gt;3,HLOOKUP($A863,'Z-scores'!$C$2:$RO$15,13,FALSE)&lt;-3),"",'Total-corrected counts'!O863),"")</f>
        <v/>
      </c>
      <c r="P863" s="14" t="str">
        <f>IFERROR(IF(OR(HLOOKUP($A863,'Z-scores'!$C$2:$RO$15,14,FALSE)&gt;3,HLOOKUP($A863,'Z-scores'!$C$2:$RO$15,14,FALSE)&lt;-3),"",'Total-corrected counts'!P863),"")</f>
        <v/>
      </c>
      <c r="Q863">
        <f t="shared" si="52"/>
        <v>1</v>
      </c>
      <c r="R863">
        <f>SUMIFS(Tabel132[Cluster],Tabel132[ID],'Total-corrected counts Z&lt;3'!A863)</f>
        <v>0</v>
      </c>
      <c r="S863" t="str">
        <f t="shared" si="53"/>
        <v/>
      </c>
      <c r="T863" t="str">
        <f t="shared" si="54"/>
        <v/>
      </c>
      <c r="U863" t="str">
        <f t="shared" si="55"/>
        <v/>
      </c>
    </row>
    <row r="864" spans="1:21" x14ac:dyDescent="0.25">
      <c r="A864">
        <v>872</v>
      </c>
      <c r="B864" t="s">
        <v>1010</v>
      </c>
      <c r="C864">
        <v>84500</v>
      </c>
      <c r="D864">
        <v>165</v>
      </c>
      <c r="E864" s="14" t="str">
        <f>IFERROR(IF(OR(HLOOKUP($A864,'Z-scores'!$C$2:$RO$15,3,FALSE)&gt;3,HLOOKUP($A864,'Z-scores'!$C$2:$RO$15,3,FALSE)&lt;-3),"",'Total-corrected counts'!E864),"")</f>
        <v/>
      </c>
      <c r="F864" s="14" t="str">
        <f>IFERROR(IF(OR(HLOOKUP($A864,'Z-scores'!$C$2:$RO$15,4,FALSE)&gt;3,HLOOKUP($A864,'Z-scores'!$C$2:$RO$15,4,FALSE)&lt;-3),"",'Total-corrected counts'!F864),"")</f>
        <v/>
      </c>
      <c r="G864" s="14" t="str">
        <f>IFERROR(IF(OR(HLOOKUP($A864,'Z-scores'!$C$2:$RO$15,5,FALSE)&gt;3,HLOOKUP($A864,'Z-scores'!$C$2:$RO$15,5,FALSE)&lt;-3),"",'Total-corrected counts'!G864),"")</f>
        <v/>
      </c>
      <c r="H864" s="14" t="str">
        <f>IFERROR(IF(OR(HLOOKUP($A864,'Z-scores'!$C$2:$RO$15,6,FALSE)&gt;3,HLOOKUP($A864,'Z-scores'!$C$2:$RO$15,6,FALSE)&lt;-3),"",'Total-corrected counts'!H864),"")</f>
        <v/>
      </c>
      <c r="I864" s="14" t="str">
        <f>IFERROR(IF(OR(HLOOKUP($A864,'Z-scores'!$C$2:$RO$15,7,FALSE)&gt;3,HLOOKUP($A864,'Z-scores'!$C$2:$RO$15,7,FALSE)&lt;-3),"",'Total-corrected counts'!I864),"")</f>
        <v/>
      </c>
      <c r="J864" s="14" t="str">
        <f>IFERROR(IF(OR(HLOOKUP($A864,'Z-scores'!$C$2:$RO$15,8,FALSE)&gt;3,HLOOKUP($A864,'Z-scores'!$C$2:$RO$15,8,FALSE)&lt;-3),"",'Total-corrected counts'!J864),"")</f>
        <v/>
      </c>
      <c r="K864" s="14" t="str">
        <f>IFERROR(IF(OR(HLOOKUP($A864,'Z-scores'!$C$2:$RO$15,9,FALSE)&gt;3,HLOOKUP($A864,'Z-scores'!$C$2:$RO$15,9,FALSE)&lt;-3),"",'Total-corrected counts'!K864),"")</f>
        <v/>
      </c>
      <c r="L864" s="14" t="str">
        <f>IFERROR(IF(OR(HLOOKUP($A864,'Z-scores'!$C$2:$RO$15,10,FALSE)&gt;3,HLOOKUP($A864,'Z-scores'!$C$2:$RO$15,10,FALSE)&lt;-3),"",'Total-corrected counts'!L864),"")</f>
        <v/>
      </c>
      <c r="M864" s="14" t="str">
        <f>IFERROR(IF(OR(HLOOKUP($A864,'Z-scores'!$C$2:$RO$15,11,FALSE)&gt;3,HLOOKUP($A864,'Z-scores'!$C$2:$RO$15,11,FALSE)&lt;-3),"",'Total-corrected counts'!M864),"")</f>
        <v/>
      </c>
      <c r="N864" s="14" t="str">
        <f>IFERROR(IF(OR(HLOOKUP($A864,'Z-scores'!$C$2:$RO$15,12,FALSE)&gt;3,HLOOKUP($A864,'Z-scores'!$C$2:$RO$15,12,FALSE)&lt;-3),"",'Total-corrected counts'!N864),"")</f>
        <v/>
      </c>
      <c r="O864" s="14" t="str">
        <f>IFERROR(IF(OR(HLOOKUP($A864,'Z-scores'!$C$2:$RO$15,13,FALSE)&gt;3,HLOOKUP($A864,'Z-scores'!$C$2:$RO$15,13,FALSE)&lt;-3),"",'Total-corrected counts'!O864),"")</f>
        <v/>
      </c>
      <c r="P864" s="14" t="str">
        <f>IFERROR(IF(OR(HLOOKUP($A864,'Z-scores'!$C$2:$RO$15,14,FALSE)&gt;3,HLOOKUP($A864,'Z-scores'!$C$2:$RO$15,14,FALSE)&lt;-3),"",'Total-corrected counts'!P864),"")</f>
        <v/>
      </c>
      <c r="Q864">
        <f t="shared" si="52"/>
        <v>1</v>
      </c>
      <c r="R864">
        <f>SUMIFS(Tabel132[Cluster],Tabel132[ID],'Total-corrected counts Z&lt;3'!A864)</f>
        <v>92</v>
      </c>
      <c r="S864" t="str">
        <f t="shared" si="53"/>
        <v/>
      </c>
      <c r="T864" t="str">
        <f t="shared" si="54"/>
        <v/>
      </c>
      <c r="U864" t="str">
        <f t="shared" si="55"/>
        <v/>
      </c>
    </row>
    <row r="865" spans="1:21" x14ac:dyDescent="0.25">
      <c r="A865">
        <v>873</v>
      </c>
      <c r="B865" t="s">
        <v>362</v>
      </c>
      <c r="C865">
        <v>7800</v>
      </c>
      <c r="D865">
        <v>378</v>
      </c>
      <c r="E865" s="14">
        <f>IFERROR(IF(OR(HLOOKUP($A865,'Z-scores'!$C$2:$RO$15,3,FALSE)&gt;3,HLOOKUP($A865,'Z-scores'!$C$2:$RO$15,3,FALSE)&lt;-3),"",'Total-corrected counts'!E865),"")</f>
        <v>25.727612677414783</v>
      </c>
      <c r="F865" s="14">
        <f>IFERROR(IF(OR(HLOOKUP($A865,'Z-scores'!$C$2:$RO$15,4,FALSE)&gt;3,HLOOKUP($A865,'Z-scores'!$C$2:$RO$15,4,FALSE)&lt;-3),"",'Total-corrected counts'!F865),"")</f>
        <v>75.363879747038524</v>
      </c>
      <c r="G865" s="14">
        <f>IFERROR(IF(OR(HLOOKUP($A865,'Z-scores'!$C$2:$RO$15,5,FALSE)&gt;3,HLOOKUP($A865,'Z-scores'!$C$2:$RO$15,5,FALSE)&lt;-3),"",'Total-corrected counts'!G865),"")</f>
        <v>67.661318404628616</v>
      </c>
      <c r="H865" s="14">
        <f>IFERROR(IF(OR(HLOOKUP($A865,'Z-scores'!$C$2:$RO$15,6,FALSE)&gt;3,HLOOKUP($A865,'Z-scores'!$C$2:$RO$15,6,FALSE)&lt;-3),"",'Total-corrected counts'!H865),"")</f>
        <v>38.324875613919033</v>
      </c>
      <c r="I865" s="14">
        <f>IFERROR(IF(OR(HLOOKUP($A865,'Z-scores'!$C$2:$RO$15,7,FALSE)&gt;3,HLOOKUP($A865,'Z-scores'!$C$2:$RO$15,7,FALSE)&lt;-3),"",'Total-corrected counts'!I865),"")</f>
        <v>14.337438961096598</v>
      </c>
      <c r="J865" s="14">
        <f>IFERROR(IF(OR(HLOOKUP($A865,'Z-scores'!$C$2:$RO$15,8,FALSE)&gt;3,HLOOKUP($A865,'Z-scores'!$C$2:$RO$15,8,FALSE)&lt;-3),"",'Total-corrected counts'!J865),"")</f>
        <v>41.298434960939197</v>
      </c>
      <c r="K865" s="14">
        <f>IFERROR(IF(OR(HLOOKUP($A865,'Z-scores'!$C$2:$RO$15,9,FALSE)&gt;3,HLOOKUP($A865,'Z-scores'!$C$2:$RO$15,9,FALSE)&lt;-3),"",'Total-corrected counts'!K865),"")</f>
        <v>21.231182575456863</v>
      </c>
      <c r="L865" s="14">
        <f>IFERROR(IF(OR(HLOOKUP($A865,'Z-scores'!$C$2:$RO$15,10,FALSE)&gt;3,HLOOKUP($A865,'Z-scores'!$C$2:$RO$15,10,FALSE)&lt;-3),"",'Total-corrected counts'!L865),"")</f>
        <v>91.747372239970176</v>
      </c>
      <c r="M865" s="14">
        <f>IFERROR(IF(OR(HLOOKUP($A865,'Z-scores'!$C$2:$RO$15,11,FALSE)&gt;3,HLOOKUP($A865,'Z-scores'!$C$2:$RO$15,11,FALSE)&lt;-3),"",'Total-corrected counts'!M865),"")</f>
        <v>101.97510319152633</v>
      </c>
      <c r="N865" s="14">
        <f>IFERROR(IF(OR(HLOOKUP($A865,'Z-scores'!$C$2:$RO$15,12,FALSE)&gt;3,HLOOKUP($A865,'Z-scores'!$C$2:$RO$15,12,FALSE)&lt;-3),"",'Total-corrected counts'!N865),"")</f>
        <v>15.743325734873515</v>
      </c>
      <c r="O865" s="14">
        <f>IFERROR(IF(OR(HLOOKUP($A865,'Z-scores'!$C$2:$RO$15,13,FALSE)&gt;3,HLOOKUP($A865,'Z-scores'!$C$2:$RO$15,13,FALSE)&lt;-3),"",'Total-corrected counts'!O865),"")</f>
        <v>42.957300630759491</v>
      </c>
      <c r="P865" s="14">
        <f>IFERROR(IF(OR(HLOOKUP($A865,'Z-scores'!$C$2:$RO$15,14,FALSE)&gt;3,HLOOKUP($A865,'Z-scores'!$C$2:$RO$15,14,FALSE)&lt;-3),"",'Total-corrected counts'!P865),"")</f>
        <v>28.208217659893656</v>
      </c>
      <c r="Q865">
        <f t="shared" si="52"/>
        <v>1</v>
      </c>
      <c r="R865">
        <f>SUMIFS(Tabel132[Cluster],Tabel132[ID],'Total-corrected counts Z&lt;3'!A865)</f>
        <v>11</v>
      </c>
      <c r="S865">
        <f t="shared" si="53"/>
        <v>0.40112823246093743</v>
      </c>
      <c r="T865">
        <f t="shared" si="54"/>
        <v>40.563534705784797</v>
      </c>
      <c r="U865">
        <f t="shared" si="55"/>
        <v>56.126263891404633</v>
      </c>
    </row>
    <row r="866" spans="1:21" x14ac:dyDescent="0.25">
      <c r="A866">
        <v>874</v>
      </c>
      <c r="B866" t="s">
        <v>363</v>
      </c>
      <c r="C866">
        <v>79700</v>
      </c>
      <c r="D866">
        <v>339</v>
      </c>
      <c r="E866" s="14">
        <f>IFERROR(IF(OR(HLOOKUP($A866,'Z-scores'!$C$2:$RO$15,3,FALSE)&gt;3,HLOOKUP($A866,'Z-scores'!$C$2:$RO$15,3,FALSE)&lt;-3),"",'Total-corrected counts'!E866),"")</f>
        <v>0.45319642927695414</v>
      </c>
      <c r="F866" s="14">
        <f>IFERROR(IF(OR(HLOOKUP($A866,'Z-scores'!$C$2:$RO$15,4,FALSE)&gt;3,HLOOKUP($A866,'Z-scores'!$C$2:$RO$15,4,FALSE)&lt;-3),"",'Total-corrected counts'!F866),"")</f>
        <v>0.46038652936917279</v>
      </c>
      <c r="G866" s="14">
        <f>IFERROR(IF(OR(HLOOKUP($A866,'Z-scores'!$C$2:$RO$15,5,FALSE)&gt;3,HLOOKUP($A866,'Z-scores'!$C$2:$RO$15,5,FALSE)&lt;-3),"",'Total-corrected counts'!G866),"")</f>
        <v>0.3571460459468388</v>
      </c>
      <c r="H866" s="14">
        <f>IFERROR(IF(OR(HLOOKUP($A866,'Z-scores'!$C$2:$RO$15,6,FALSE)&gt;3,HLOOKUP($A866,'Z-scores'!$C$2:$RO$15,6,FALSE)&lt;-3),"",'Total-corrected counts'!H866),"")</f>
        <v>2.1439956296060618</v>
      </c>
      <c r="I866" s="14">
        <f>IFERROR(IF(OR(HLOOKUP($A866,'Z-scores'!$C$2:$RO$15,7,FALSE)&gt;3,HLOOKUP($A866,'Z-scores'!$C$2:$RO$15,7,FALSE)&lt;-3),"",'Total-corrected counts'!I866),"")</f>
        <v>4.9311913881673594E-2</v>
      </c>
      <c r="J866" s="14">
        <f>IFERROR(IF(OR(HLOOKUP($A866,'Z-scores'!$C$2:$RO$15,8,FALSE)&gt;3,HLOOKUP($A866,'Z-scores'!$C$2:$RO$15,8,FALSE)&lt;-3),"",'Total-corrected counts'!J866),"")</f>
        <v>0.47794085699140576</v>
      </c>
      <c r="K866" s="14">
        <f>IFERROR(IF(OR(HLOOKUP($A866,'Z-scores'!$C$2:$RO$15,9,FALSE)&gt;3,HLOOKUP($A866,'Z-scores'!$C$2:$RO$15,9,FALSE)&lt;-3),"",'Total-corrected counts'!K866),"")</f>
        <v>0.33902087944841303</v>
      </c>
      <c r="L866" s="14">
        <f>IFERROR(IF(OR(HLOOKUP($A866,'Z-scores'!$C$2:$RO$15,10,FALSE)&gt;3,HLOOKUP($A866,'Z-scores'!$C$2:$RO$15,10,FALSE)&lt;-3),"",'Total-corrected counts'!L866),"")</f>
        <v>0.24186477743401627</v>
      </c>
      <c r="M866" s="14">
        <f>IFERROR(IF(OR(HLOOKUP($A866,'Z-scores'!$C$2:$RO$15,11,FALSE)&gt;3,HLOOKUP($A866,'Z-scores'!$C$2:$RO$15,11,FALSE)&lt;-3),"",'Total-corrected counts'!M866),"")</f>
        <v>0.16355269156620103</v>
      </c>
      <c r="N866" s="14">
        <f>IFERROR(IF(OR(HLOOKUP($A866,'Z-scores'!$C$2:$RO$15,12,FALSE)&gt;3,HLOOKUP($A866,'Z-scores'!$C$2:$RO$15,12,FALSE)&lt;-3),"",'Total-corrected counts'!N866),"")</f>
        <v>0</v>
      </c>
      <c r="O866" s="14">
        <f>IFERROR(IF(OR(HLOOKUP($A866,'Z-scores'!$C$2:$RO$15,13,FALSE)&gt;3,HLOOKUP($A866,'Z-scores'!$C$2:$RO$15,13,FALSE)&lt;-3),"",'Total-corrected counts'!O866),"")</f>
        <v>5.9277323141135358</v>
      </c>
      <c r="P866" s="14">
        <f>IFERROR(IF(OR(HLOOKUP($A866,'Z-scores'!$C$2:$RO$15,14,FALSE)&gt;3,HLOOKUP($A866,'Z-scores'!$C$2:$RO$15,14,FALSE)&lt;-3),"",'Total-corrected counts'!P866),"")</f>
        <v>0.28253788286161657</v>
      </c>
      <c r="Q866">
        <f t="shared" si="52"/>
        <v>1</v>
      </c>
      <c r="R866">
        <f>SUMIFS(Tabel132[Cluster],Tabel132[ID],'Total-corrected counts Z&lt;3'!A866)</f>
        <v>86</v>
      </c>
      <c r="S866">
        <f t="shared" si="53"/>
        <v>0.49481328384231338</v>
      </c>
      <c r="T866">
        <f t="shared" si="54"/>
        <v>0.61157118350293149</v>
      </c>
      <c r="U866">
        <f t="shared" si="55"/>
        <v>1.3231375331950739</v>
      </c>
    </row>
    <row r="867" spans="1:21" x14ac:dyDescent="0.25">
      <c r="A867">
        <v>875</v>
      </c>
      <c r="B867" t="s">
        <v>1011</v>
      </c>
      <c r="C867">
        <v>85900</v>
      </c>
      <c r="D867">
        <v>881</v>
      </c>
      <c r="E867" s="14" t="str">
        <f>IFERROR(IF(OR(HLOOKUP($A867,'Z-scores'!$C$2:$RO$15,3,FALSE)&gt;3,HLOOKUP($A867,'Z-scores'!$C$2:$RO$15,3,FALSE)&lt;-3),"",'Total-corrected counts'!E867),"")</f>
        <v/>
      </c>
      <c r="F867" s="14" t="str">
        <f>IFERROR(IF(OR(HLOOKUP($A867,'Z-scores'!$C$2:$RO$15,4,FALSE)&gt;3,HLOOKUP($A867,'Z-scores'!$C$2:$RO$15,4,FALSE)&lt;-3),"",'Total-corrected counts'!F867),"")</f>
        <v/>
      </c>
      <c r="G867" s="14" t="str">
        <f>IFERROR(IF(OR(HLOOKUP($A867,'Z-scores'!$C$2:$RO$15,5,FALSE)&gt;3,HLOOKUP($A867,'Z-scores'!$C$2:$RO$15,5,FALSE)&lt;-3),"",'Total-corrected counts'!G867),"")</f>
        <v/>
      </c>
      <c r="H867" s="14" t="str">
        <f>IFERROR(IF(OR(HLOOKUP($A867,'Z-scores'!$C$2:$RO$15,6,FALSE)&gt;3,HLOOKUP($A867,'Z-scores'!$C$2:$RO$15,6,FALSE)&lt;-3),"",'Total-corrected counts'!H867),"")</f>
        <v/>
      </c>
      <c r="I867" s="14" t="str">
        <f>IFERROR(IF(OR(HLOOKUP($A867,'Z-scores'!$C$2:$RO$15,7,FALSE)&gt;3,HLOOKUP($A867,'Z-scores'!$C$2:$RO$15,7,FALSE)&lt;-3),"",'Total-corrected counts'!I867),"")</f>
        <v/>
      </c>
      <c r="J867" s="14" t="str">
        <f>IFERROR(IF(OR(HLOOKUP($A867,'Z-scores'!$C$2:$RO$15,8,FALSE)&gt;3,HLOOKUP($A867,'Z-scores'!$C$2:$RO$15,8,FALSE)&lt;-3),"",'Total-corrected counts'!J867),"")</f>
        <v/>
      </c>
      <c r="K867" s="14" t="str">
        <f>IFERROR(IF(OR(HLOOKUP($A867,'Z-scores'!$C$2:$RO$15,9,FALSE)&gt;3,HLOOKUP($A867,'Z-scores'!$C$2:$RO$15,9,FALSE)&lt;-3),"",'Total-corrected counts'!K867),"")</f>
        <v/>
      </c>
      <c r="L867" s="14" t="str">
        <f>IFERROR(IF(OR(HLOOKUP($A867,'Z-scores'!$C$2:$RO$15,10,FALSE)&gt;3,HLOOKUP($A867,'Z-scores'!$C$2:$RO$15,10,FALSE)&lt;-3),"",'Total-corrected counts'!L867),"")</f>
        <v/>
      </c>
      <c r="M867" s="14" t="str">
        <f>IFERROR(IF(OR(HLOOKUP($A867,'Z-scores'!$C$2:$RO$15,11,FALSE)&gt;3,HLOOKUP($A867,'Z-scores'!$C$2:$RO$15,11,FALSE)&lt;-3),"",'Total-corrected counts'!M867),"")</f>
        <v/>
      </c>
      <c r="N867" s="14" t="str">
        <f>IFERROR(IF(OR(HLOOKUP($A867,'Z-scores'!$C$2:$RO$15,12,FALSE)&gt;3,HLOOKUP($A867,'Z-scores'!$C$2:$RO$15,12,FALSE)&lt;-3),"",'Total-corrected counts'!N867),"")</f>
        <v/>
      </c>
      <c r="O867" s="14" t="str">
        <f>IFERROR(IF(OR(HLOOKUP($A867,'Z-scores'!$C$2:$RO$15,13,FALSE)&gt;3,HLOOKUP($A867,'Z-scores'!$C$2:$RO$15,13,FALSE)&lt;-3),"",'Total-corrected counts'!O867),"")</f>
        <v/>
      </c>
      <c r="P867" s="14" t="str">
        <f>IFERROR(IF(OR(HLOOKUP($A867,'Z-scores'!$C$2:$RO$15,14,FALSE)&gt;3,HLOOKUP($A867,'Z-scores'!$C$2:$RO$15,14,FALSE)&lt;-3),"",'Total-corrected counts'!P867),"")</f>
        <v/>
      </c>
      <c r="Q867">
        <f t="shared" si="52"/>
        <v>1</v>
      </c>
      <c r="R867">
        <f>SUMIFS(Tabel132[Cluster],Tabel132[ID],'Total-corrected counts Z&lt;3'!A867)</f>
        <v>93</v>
      </c>
      <c r="S867" t="str">
        <f t="shared" si="53"/>
        <v/>
      </c>
      <c r="T867" t="str">
        <f t="shared" si="54"/>
        <v/>
      </c>
      <c r="U867" t="str">
        <f t="shared" si="55"/>
        <v/>
      </c>
    </row>
    <row r="868" spans="1:21" x14ac:dyDescent="0.25">
      <c r="A868">
        <v>876</v>
      </c>
      <c r="B868" t="s">
        <v>1012</v>
      </c>
      <c r="C868">
        <v>98400</v>
      </c>
      <c r="D868">
        <v>848</v>
      </c>
      <c r="E868" s="14" t="str">
        <f>IFERROR(IF(OR(HLOOKUP($A868,'Z-scores'!$C$2:$RO$15,3,FALSE)&gt;3,HLOOKUP($A868,'Z-scores'!$C$2:$RO$15,3,FALSE)&lt;-3),"",'Total-corrected counts'!E868),"")</f>
        <v/>
      </c>
      <c r="F868" s="14" t="str">
        <f>IFERROR(IF(OR(HLOOKUP($A868,'Z-scores'!$C$2:$RO$15,4,FALSE)&gt;3,HLOOKUP($A868,'Z-scores'!$C$2:$RO$15,4,FALSE)&lt;-3),"",'Total-corrected counts'!F868),"")</f>
        <v/>
      </c>
      <c r="G868" s="14" t="str">
        <f>IFERROR(IF(OR(HLOOKUP($A868,'Z-scores'!$C$2:$RO$15,5,FALSE)&gt;3,HLOOKUP($A868,'Z-scores'!$C$2:$RO$15,5,FALSE)&lt;-3),"",'Total-corrected counts'!G868),"")</f>
        <v/>
      </c>
      <c r="H868" s="14" t="str">
        <f>IFERROR(IF(OR(HLOOKUP($A868,'Z-scores'!$C$2:$RO$15,6,FALSE)&gt;3,HLOOKUP($A868,'Z-scores'!$C$2:$RO$15,6,FALSE)&lt;-3),"",'Total-corrected counts'!H868),"")</f>
        <v/>
      </c>
      <c r="I868" s="14" t="str">
        <f>IFERROR(IF(OR(HLOOKUP($A868,'Z-scores'!$C$2:$RO$15,7,FALSE)&gt;3,HLOOKUP($A868,'Z-scores'!$C$2:$RO$15,7,FALSE)&lt;-3),"",'Total-corrected counts'!I868),"")</f>
        <v/>
      </c>
      <c r="J868" s="14" t="str">
        <f>IFERROR(IF(OR(HLOOKUP($A868,'Z-scores'!$C$2:$RO$15,8,FALSE)&gt;3,HLOOKUP($A868,'Z-scores'!$C$2:$RO$15,8,FALSE)&lt;-3),"",'Total-corrected counts'!J868),"")</f>
        <v/>
      </c>
      <c r="K868" s="14" t="str">
        <f>IFERROR(IF(OR(HLOOKUP($A868,'Z-scores'!$C$2:$RO$15,9,FALSE)&gt;3,HLOOKUP($A868,'Z-scores'!$C$2:$RO$15,9,FALSE)&lt;-3),"",'Total-corrected counts'!K868),"")</f>
        <v/>
      </c>
      <c r="L868" s="14" t="str">
        <f>IFERROR(IF(OR(HLOOKUP($A868,'Z-scores'!$C$2:$RO$15,10,FALSE)&gt;3,HLOOKUP($A868,'Z-scores'!$C$2:$RO$15,10,FALSE)&lt;-3),"",'Total-corrected counts'!L868),"")</f>
        <v/>
      </c>
      <c r="M868" s="14" t="str">
        <f>IFERROR(IF(OR(HLOOKUP($A868,'Z-scores'!$C$2:$RO$15,11,FALSE)&gt;3,HLOOKUP($A868,'Z-scores'!$C$2:$RO$15,11,FALSE)&lt;-3),"",'Total-corrected counts'!M868),"")</f>
        <v/>
      </c>
      <c r="N868" s="14" t="str">
        <f>IFERROR(IF(OR(HLOOKUP($A868,'Z-scores'!$C$2:$RO$15,12,FALSE)&gt;3,HLOOKUP($A868,'Z-scores'!$C$2:$RO$15,12,FALSE)&lt;-3),"",'Total-corrected counts'!N868),"")</f>
        <v/>
      </c>
      <c r="O868" s="14" t="str">
        <f>IFERROR(IF(OR(HLOOKUP($A868,'Z-scores'!$C$2:$RO$15,13,FALSE)&gt;3,HLOOKUP($A868,'Z-scores'!$C$2:$RO$15,13,FALSE)&lt;-3),"",'Total-corrected counts'!O868),"")</f>
        <v/>
      </c>
      <c r="P868" s="14" t="str">
        <f>IFERROR(IF(OR(HLOOKUP($A868,'Z-scores'!$C$2:$RO$15,14,FALSE)&gt;3,HLOOKUP($A868,'Z-scores'!$C$2:$RO$15,14,FALSE)&lt;-3),"",'Total-corrected counts'!P868),"")</f>
        <v/>
      </c>
      <c r="Q868">
        <f t="shared" si="52"/>
        <v>1</v>
      </c>
      <c r="R868">
        <f>SUMIFS(Tabel132[Cluster],Tabel132[ID],'Total-corrected counts Z&lt;3'!A868)</f>
        <v>0</v>
      </c>
      <c r="S868" t="str">
        <f t="shared" si="53"/>
        <v/>
      </c>
      <c r="T868" t="str">
        <f t="shared" si="54"/>
        <v/>
      </c>
      <c r="U868" t="str">
        <f t="shared" si="55"/>
        <v/>
      </c>
    </row>
    <row r="869" spans="1:21" x14ac:dyDescent="0.25">
      <c r="A869">
        <v>877</v>
      </c>
      <c r="B869" t="s">
        <v>364</v>
      </c>
      <c r="C869">
        <v>109300</v>
      </c>
      <c r="D869">
        <v>1000</v>
      </c>
      <c r="E869" s="14">
        <f>IFERROR(IF(OR(HLOOKUP($A869,'Z-scores'!$C$2:$RO$15,3,FALSE)&gt;3,HLOOKUP($A869,'Z-scores'!$C$2:$RO$15,3,FALSE)&lt;-3),"",'Total-corrected counts'!E869),"")</f>
        <v>0</v>
      </c>
      <c r="F869" s="14">
        <f>IFERROR(IF(OR(HLOOKUP($A869,'Z-scores'!$C$2:$RO$15,4,FALSE)&gt;3,HLOOKUP($A869,'Z-scores'!$C$2:$RO$15,4,FALSE)&lt;-3),"",'Total-corrected counts'!F869),"")</f>
        <v>0.26507103206103888</v>
      </c>
      <c r="G869" s="14">
        <f>IFERROR(IF(OR(HLOOKUP($A869,'Z-scores'!$C$2:$RO$15,5,FALSE)&gt;3,HLOOKUP($A869,'Z-scores'!$C$2:$RO$15,5,FALSE)&lt;-3),"",'Total-corrected counts'!G869),"")</f>
        <v>0</v>
      </c>
      <c r="H869" s="14">
        <f>IFERROR(IF(OR(HLOOKUP($A869,'Z-scores'!$C$2:$RO$15,6,FALSE)&gt;3,HLOOKUP($A869,'Z-scores'!$C$2:$RO$15,6,FALSE)&lt;-3),"",'Total-corrected counts'!H869),"")</f>
        <v>0</v>
      </c>
      <c r="I869" s="14">
        <f>IFERROR(IF(OR(HLOOKUP($A869,'Z-scores'!$C$2:$RO$15,7,FALSE)&gt;3,HLOOKUP($A869,'Z-scores'!$C$2:$RO$15,7,FALSE)&lt;-3),"",'Total-corrected counts'!I869),"")</f>
        <v>0</v>
      </c>
      <c r="J869" s="14">
        <f>IFERROR(IF(OR(HLOOKUP($A869,'Z-scores'!$C$2:$RO$15,8,FALSE)&gt;3,HLOOKUP($A869,'Z-scores'!$C$2:$RO$15,8,FALSE)&lt;-3),"",'Total-corrected counts'!J869),"")</f>
        <v>0</v>
      </c>
      <c r="K869" s="14">
        <f>IFERROR(IF(OR(HLOOKUP($A869,'Z-scores'!$C$2:$RO$15,9,FALSE)&gt;3,HLOOKUP($A869,'Z-scores'!$C$2:$RO$15,9,FALSE)&lt;-3),"",'Total-corrected counts'!K869),"")</f>
        <v>0</v>
      </c>
      <c r="L869" s="14">
        <f>IFERROR(IF(OR(HLOOKUP($A869,'Z-scores'!$C$2:$RO$15,10,FALSE)&gt;3,HLOOKUP($A869,'Z-scores'!$C$2:$RO$15,10,FALSE)&lt;-3),"",'Total-corrected counts'!L869),"")</f>
        <v>0</v>
      </c>
      <c r="M869" s="14">
        <f>IFERROR(IF(OR(HLOOKUP($A869,'Z-scores'!$C$2:$RO$15,11,FALSE)&gt;3,HLOOKUP($A869,'Z-scores'!$C$2:$RO$15,11,FALSE)&lt;-3),"",'Total-corrected counts'!M869),"")</f>
        <v>0</v>
      </c>
      <c r="N869" s="14">
        <f>IFERROR(IF(OR(HLOOKUP($A869,'Z-scores'!$C$2:$RO$15,12,FALSE)&gt;3,HLOOKUP($A869,'Z-scores'!$C$2:$RO$15,12,FALSE)&lt;-3),"",'Total-corrected counts'!N869),"")</f>
        <v>0.17928950131905846</v>
      </c>
      <c r="O869" s="14">
        <f>IFERROR(IF(OR(HLOOKUP($A869,'Z-scores'!$C$2:$RO$15,13,FALSE)&gt;3,HLOOKUP($A869,'Z-scores'!$C$2:$RO$15,13,FALSE)&lt;-3),"",'Total-corrected counts'!O869),"")</f>
        <v>0</v>
      </c>
      <c r="P869" s="14">
        <f>IFERROR(IF(OR(HLOOKUP($A869,'Z-scores'!$C$2:$RO$15,14,FALSE)&gt;3,HLOOKUP($A869,'Z-scores'!$C$2:$RO$15,14,FALSE)&lt;-3),"",'Total-corrected counts'!P869),"")</f>
        <v>0</v>
      </c>
      <c r="Q869">
        <f t="shared" si="52"/>
        <v>1</v>
      </c>
      <c r="R869">
        <f>SUMIFS(Tabel132[Cluster],Tabel132[ID],'Total-corrected counts Z&lt;3'!A869)</f>
        <v>0</v>
      </c>
      <c r="S869">
        <f t="shared" si="53"/>
        <v>0.97119955736503971</v>
      </c>
      <c r="T869">
        <f t="shared" si="54"/>
        <v>3.7867290294434128E-2</v>
      </c>
      <c r="U869">
        <f t="shared" si="55"/>
        <v>3.5857900263811693E-2</v>
      </c>
    </row>
    <row r="870" spans="1:21" x14ac:dyDescent="0.25">
      <c r="A870">
        <v>878</v>
      </c>
      <c r="B870" t="s">
        <v>365</v>
      </c>
      <c r="C870">
        <v>5700</v>
      </c>
      <c r="D870">
        <v>345</v>
      </c>
      <c r="E870" s="14">
        <f>IFERROR(IF(OR(HLOOKUP($A870,'Z-scores'!$C$2:$RO$15,3,FALSE)&gt;3,HLOOKUP($A870,'Z-scores'!$C$2:$RO$15,3,FALSE)&lt;-3),"",'Total-corrected counts'!E870),"")</f>
        <v>30.689532556934253</v>
      </c>
      <c r="F870" s="14">
        <f>IFERROR(IF(OR(HLOOKUP($A870,'Z-scores'!$C$2:$RO$15,4,FALSE)&gt;3,HLOOKUP($A870,'Z-scores'!$C$2:$RO$15,4,FALSE)&lt;-3),"",'Total-corrected counts'!F870),"")</f>
        <v>98.187890718189024</v>
      </c>
      <c r="G870" s="14">
        <f>IFERROR(IF(OR(HLOOKUP($A870,'Z-scores'!$C$2:$RO$15,5,FALSE)&gt;3,HLOOKUP($A870,'Z-scores'!$C$2:$RO$15,5,FALSE)&lt;-3),"",'Total-corrected counts'!G870),"")</f>
        <v>109.75097991946356</v>
      </c>
      <c r="H870" s="14">
        <f>IFERROR(IF(OR(HLOOKUP($A870,'Z-scores'!$C$2:$RO$15,6,FALSE)&gt;3,HLOOKUP($A870,'Z-scores'!$C$2:$RO$15,6,FALSE)&lt;-3),"",'Total-corrected counts'!H870),"")</f>
        <v>27.826163918766216</v>
      </c>
      <c r="I870" s="14">
        <f>IFERROR(IF(OR(HLOOKUP($A870,'Z-scores'!$C$2:$RO$15,7,FALSE)&gt;3,HLOOKUP($A870,'Z-scores'!$C$2:$RO$15,7,FALSE)&lt;-3),"",'Total-corrected counts'!I870),"")</f>
        <v>6.5215006108513336</v>
      </c>
      <c r="J870" s="14">
        <f>IFERROR(IF(OR(HLOOKUP($A870,'Z-scores'!$C$2:$RO$15,8,FALSE)&gt;3,HLOOKUP($A870,'Z-scores'!$C$2:$RO$15,8,FALSE)&lt;-3),"",'Total-corrected counts'!J870),"")</f>
        <v>32.217558678102485</v>
      </c>
      <c r="K870" s="14">
        <f>IFERROR(IF(OR(HLOOKUP($A870,'Z-scores'!$C$2:$RO$15,9,FALSE)&gt;3,HLOOKUP($A870,'Z-scores'!$C$2:$RO$15,9,FALSE)&lt;-3),"",'Total-corrected counts'!K870),"")</f>
        <v>15.919855464098394</v>
      </c>
      <c r="L870" s="14">
        <f>IFERROR(IF(OR(HLOOKUP($A870,'Z-scores'!$C$2:$RO$15,10,FALSE)&gt;3,HLOOKUP($A870,'Z-scores'!$C$2:$RO$15,10,FALSE)&lt;-3),"",'Total-corrected counts'!L870),"")</f>
        <v>102.85299660381543</v>
      </c>
      <c r="M870" s="14">
        <f>IFERROR(IF(OR(HLOOKUP($A870,'Z-scores'!$C$2:$RO$15,11,FALSE)&gt;3,HLOOKUP($A870,'Z-scores'!$C$2:$RO$15,11,FALSE)&lt;-3),"",'Total-corrected counts'!M870),"")</f>
        <v>85.149620046653396</v>
      </c>
      <c r="N870" s="14">
        <f>IFERROR(IF(OR(HLOOKUP($A870,'Z-scores'!$C$2:$RO$15,12,FALSE)&gt;3,HLOOKUP($A870,'Z-scores'!$C$2:$RO$15,12,FALSE)&lt;-3),"",'Total-corrected counts'!N870),"")</f>
        <v>20.336552006761774</v>
      </c>
      <c r="O870" s="14">
        <f>IFERROR(IF(OR(HLOOKUP($A870,'Z-scores'!$C$2:$RO$15,13,FALSE)&gt;3,HLOOKUP($A870,'Z-scores'!$C$2:$RO$15,13,FALSE)&lt;-3),"",'Total-corrected counts'!O870),"")</f>
        <v>45.677304382488806</v>
      </c>
      <c r="P870" s="14">
        <f>IFERROR(IF(OR(HLOOKUP($A870,'Z-scores'!$C$2:$RO$15,14,FALSE)&gt;3,HLOOKUP($A870,'Z-scores'!$C$2:$RO$15,14,FALSE)&lt;-3),"",'Total-corrected counts'!P870),"")</f>
        <v>17.754315994013844</v>
      </c>
      <c r="Q870">
        <f t="shared" si="52"/>
        <v>1</v>
      </c>
      <c r="R870">
        <f>SUMIFS(Tabel132[Cluster],Tabel132[ID],'Total-corrected counts Z&lt;3'!A870)</f>
        <v>8</v>
      </c>
      <c r="S870">
        <f t="shared" si="53"/>
        <v>0.72381329577445896</v>
      </c>
      <c r="T870">
        <f t="shared" si="54"/>
        <v>45.873354552343606</v>
      </c>
      <c r="U870">
        <f t="shared" si="55"/>
        <v>54.354157806746649</v>
      </c>
    </row>
    <row r="871" spans="1:21" x14ac:dyDescent="0.25">
      <c r="A871">
        <v>879</v>
      </c>
      <c r="B871" t="s">
        <v>1013</v>
      </c>
      <c r="C871">
        <v>25900</v>
      </c>
      <c r="D871">
        <v>254</v>
      </c>
      <c r="E871" s="14" t="str">
        <f>IFERROR(IF(OR(HLOOKUP($A871,'Z-scores'!$C$2:$RO$15,3,FALSE)&gt;3,HLOOKUP($A871,'Z-scores'!$C$2:$RO$15,3,FALSE)&lt;-3),"",'Total-corrected counts'!E871),"")</f>
        <v/>
      </c>
      <c r="F871" s="14" t="str">
        <f>IFERROR(IF(OR(HLOOKUP($A871,'Z-scores'!$C$2:$RO$15,4,FALSE)&gt;3,HLOOKUP($A871,'Z-scores'!$C$2:$RO$15,4,FALSE)&lt;-3),"",'Total-corrected counts'!F871),"")</f>
        <v/>
      </c>
      <c r="G871" s="14" t="str">
        <f>IFERROR(IF(OR(HLOOKUP($A871,'Z-scores'!$C$2:$RO$15,5,FALSE)&gt;3,HLOOKUP($A871,'Z-scores'!$C$2:$RO$15,5,FALSE)&lt;-3),"",'Total-corrected counts'!G871),"")</f>
        <v/>
      </c>
      <c r="H871" s="14" t="str">
        <f>IFERROR(IF(OR(HLOOKUP($A871,'Z-scores'!$C$2:$RO$15,6,FALSE)&gt;3,HLOOKUP($A871,'Z-scores'!$C$2:$RO$15,6,FALSE)&lt;-3),"",'Total-corrected counts'!H871),"")</f>
        <v/>
      </c>
      <c r="I871" s="14" t="str">
        <f>IFERROR(IF(OR(HLOOKUP($A871,'Z-scores'!$C$2:$RO$15,7,FALSE)&gt;3,HLOOKUP($A871,'Z-scores'!$C$2:$RO$15,7,FALSE)&lt;-3),"",'Total-corrected counts'!I871),"")</f>
        <v/>
      </c>
      <c r="J871" s="14" t="str">
        <f>IFERROR(IF(OR(HLOOKUP($A871,'Z-scores'!$C$2:$RO$15,8,FALSE)&gt;3,HLOOKUP($A871,'Z-scores'!$C$2:$RO$15,8,FALSE)&lt;-3),"",'Total-corrected counts'!J871),"")</f>
        <v/>
      </c>
      <c r="K871" s="14" t="str">
        <f>IFERROR(IF(OR(HLOOKUP($A871,'Z-scores'!$C$2:$RO$15,9,FALSE)&gt;3,HLOOKUP($A871,'Z-scores'!$C$2:$RO$15,9,FALSE)&lt;-3),"",'Total-corrected counts'!K871),"")</f>
        <v/>
      </c>
      <c r="L871" s="14" t="str">
        <f>IFERROR(IF(OR(HLOOKUP($A871,'Z-scores'!$C$2:$RO$15,10,FALSE)&gt;3,HLOOKUP($A871,'Z-scores'!$C$2:$RO$15,10,FALSE)&lt;-3),"",'Total-corrected counts'!L871),"")</f>
        <v/>
      </c>
      <c r="M871" s="14" t="str">
        <f>IFERROR(IF(OR(HLOOKUP($A871,'Z-scores'!$C$2:$RO$15,11,FALSE)&gt;3,HLOOKUP($A871,'Z-scores'!$C$2:$RO$15,11,FALSE)&lt;-3),"",'Total-corrected counts'!M871),"")</f>
        <v/>
      </c>
      <c r="N871" s="14" t="str">
        <f>IFERROR(IF(OR(HLOOKUP($A871,'Z-scores'!$C$2:$RO$15,12,FALSE)&gt;3,HLOOKUP($A871,'Z-scores'!$C$2:$RO$15,12,FALSE)&lt;-3),"",'Total-corrected counts'!N871),"")</f>
        <v/>
      </c>
      <c r="O871" s="14" t="str">
        <f>IFERROR(IF(OR(HLOOKUP($A871,'Z-scores'!$C$2:$RO$15,13,FALSE)&gt;3,HLOOKUP($A871,'Z-scores'!$C$2:$RO$15,13,FALSE)&lt;-3),"",'Total-corrected counts'!O871),"")</f>
        <v/>
      </c>
      <c r="P871" s="14" t="str">
        <f>IFERROR(IF(OR(HLOOKUP($A871,'Z-scores'!$C$2:$RO$15,14,FALSE)&gt;3,HLOOKUP($A871,'Z-scores'!$C$2:$RO$15,14,FALSE)&lt;-3),"",'Total-corrected counts'!P871),"")</f>
        <v/>
      </c>
      <c r="Q871">
        <f t="shared" si="52"/>
        <v>1</v>
      </c>
      <c r="R871">
        <f>SUMIFS(Tabel132[Cluster],Tabel132[ID],'Total-corrected counts Z&lt;3'!A871)</f>
        <v>34</v>
      </c>
      <c r="S871" t="str">
        <f t="shared" si="53"/>
        <v/>
      </c>
      <c r="T871" t="str">
        <f t="shared" si="54"/>
        <v/>
      </c>
      <c r="U871" t="str">
        <f t="shared" si="55"/>
        <v/>
      </c>
    </row>
    <row r="872" spans="1:21" x14ac:dyDescent="0.25">
      <c r="A872">
        <v>880</v>
      </c>
      <c r="B872" t="s">
        <v>366</v>
      </c>
      <c r="C872">
        <v>87200</v>
      </c>
      <c r="D872">
        <v>987</v>
      </c>
      <c r="E872" s="14">
        <f>IFERROR(IF(OR(HLOOKUP($A872,'Z-scores'!$C$2:$RO$15,3,FALSE)&gt;3,HLOOKUP($A872,'Z-scores'!$C$2:$RO$15,3,FALSE)&lt;-3),"",'Total-corrected counts'!E872),"")</f>
        <v>0</v>
      </c>
      <c r="F872" s="14">
        <f>IFERROR(IF(OR(HLOOKUP($A872,'Z-scores'!$C$2:$RO$15,4,FALSE)&gt;3,HLOOKUP($A872,'Z-scores'!$C$2:$RO$15,4,FALSE)&lt;-3),"",'Total-corrected counts'!F872),"")</f>
        <v>0</v>
      </c>
      <c r="G872" s="14">
        <f>IFERROR(IF(OR(HLOOKUP($A872,'Z-scores'!$C$2:$RO$15,5,FALSE)&gt;3,HLOOKUP($A872,'Z-scores'!$C$2:$RO$15,5,FALSE)&lt;-3),"",'Total-corrected counts'!G872),"")</f>
        <v>0</v>
      </c>
      <c r="H872" s="14">
        <f>IFERROR(IF(OR(HLOOKUP($A872,'Z-scores'!$C$2:$RO$15,6,FALSE)&gt;3,HLOOKUP($A872,'Z-scores'!$C$2:$RO$15,6,FALSE)&lt;-3),"",'Total-corrected counts'!H872),"")</f>
        <v>0</v>
      </c>
      <c r="I872" s="14">
        <f>IFERROR(IF(OR(HLOOKUP($A872,'Z-scores'!$C$2:$RO$15,7,FALSE)&gt;3,HLOOKUP($A872,'Z-scores'!$C$2:$RO$15,7,FALSE)&lt;-3),"",'Total-corrected counts'!I872),"")</f>
        <v>0</v>
      </c>
      <c r="J872" s="14">
        <f>IFERROR(IF(OR(HLOOKUP($A872,'Z-scores'!$C$2:$RO$15,8,FALSE)&gt;3,HLOOKUP($A872,'Z-scores'!$C$2:$RO$15,8,FALSE)&lt;-3),"",'Total-corrected counts'!J872),"")</f>
        <v>0</v>
      </c>
      <c r="K872" s="14">
        <f>IFERROR(IF(OR(HLOOKUP($A872,'Z-scores'!$C$2:$RO$15,9,FALSE)&gt;3,HLOOKUP($A872,'Z-scores'!$C$2:$RO$15,9,FALSE)&lt;-3),"",'Total-corrected counts'!K872),"")</f>
        <v>0</v>
      </c>
      <c r="L872" s="14">
        <f>IFERROR(IF(OR(HLOOKUP($A872,'Z-scores'!$C$2:$RO$15,10,FALSE)&gt;3,HLOOKUP($A872,'Z-scores'!$C$2:$RO$15,10,FALSE)&lt;-3),"",'Total-corrected counts'!L872),"")</f>
        <v>0</v>
      </c>
      <c r="M872" s="14" t="str">
        <f>IFERROR(IF(OR(HLOOKUP($A872,'Z-scores'!$C$2:$RO$15,11,FALSE)&gt;3,HLOOKUP($A872,'Z-scores'!$C$2:$RO$15,11,FALSE)&lt;-3),"",'Total-corrected counts'!M872),"")</f>
        <v/>
      </c>
      <c r="N872" s="14">
        <f>IFERROR(IF(OR(HLOOKUP($A872,'Z-scores'!$C$2:$RO$15,12,FALSE)&gt;3,HLOOKUP($A872,'Z-scores'!$C$2:$RO$15,12,FALSE)&lt;-3),"",'Total-corrected counts'!N872),"")</f>
        <v>0</v>
      </c>
      <c r="O872" s="14">
        <f>IFERROR(IF(OR(HLOOKUP($A872,'Z-scores'!$C$2:$RO$15,13,FALSE)&gt;3,HLOOKUP($A872,'Z-scores'!$C$2:$RO$15,13,FALSE)&lt;-3),"",'Total-corrected counts'!O872),"")</f>
        <v>0</v>
      </c>
      <c r="P872" s="14">
        <f>IFERROR(IF(OR(HLOOKUP($A872,'Z-scores'!$C$2:$RO$15,14,FALSE)&gt;3,HLOOKUP($A872,'Z-scores'!$C$2:$RO$15,14,FALSE)&lt;-3),"",'Total-corrected counts'!P872),"")</f>
        <v>0</v>
      </c>
      <c r="Q872">
        <f t="shared" si="52"/>
        <v>0</v>
      </c>
      <c r="R872">
        <f>SUMIFS(Tabel132[Cluster],Tabel132[ID],'Total-corrected counts Z&lt;3'!A872)</f>
        <v>94</v>
      </c>
      <c r="S872" t="str">
        <f t="shared" si="53"/>
        <v/>
      </c>
      <c r="T872">
        <f t="shared" si="54"/>
        <v>0</v>
      </c>
      <c r="U872">
        <f t="shared" si="55"/>
        <v>0</v>
      </c>
    </row>
    <row r="873" spans="1:21" x14ac:dyDescent="0.25">
      <c r="A873">
        <v>881</v>
      </c>
      <c r="B873" t="s">
        <v>1014</v>
      </c>
      <c r="C873">
        <v>85600</v>
      </c>
      <c r="D873">
        <v>867</v>
      </c>
      <c r="E873" s="14" t="str">
        <f>IFERROR(IF(OR(HLOOKUP($A873,'Z-scores'!$C$2:$RO$15,3,FALSE)&gt;3,HLOOKUP($A873,'Z-scores'!$C$2:$RO$15,3,FALSE)&lt;-3),"",'Total-corrected counts'!E873),"")</f>
        <v/>
      </c>
      <c r="F873" s="14" t="str">
        <f>IFERROR(IF(OR(HLOOKUP($A873,'Z-scores'!$C$2:$RO$15,4,FALSE)&gt;3,HLOOKUP($A873,'Z-scores'!$C$2:$RO$15,4,FALSE)&lt;-3),"",'Total-corrected counts'!F873),"")</f>
        <v/>
      </c>
      <c r="G873" s="14" t="str">
        <f>IFERROR(IF(OR(HLOOKUP($A873,'Z-scores'!$C$2:$RO$15,5,FALSE)&gt;3,HLOOKUP($A873,'Z-scores'!$C$2:$RO$15,5,FALSE)&lt;-3),"",'Total-corrected counts'!G873),"")</f>
        <v/>
      </c>
      <c r="H873" s="14" t="str">
        <f>IFERROR(IF(OR(HLOOKUP($A873,'Z-scores'!$C$2:$RO$15,6,FALSE)&gt;3,HLOOKUP($A873,'Z-scores'!$C$2:$RO$15,6,FALSE)&lt;-3),"",'Total-corrected counts'!H873),"")</f>
        <v/>
      </c>
      <c r="I873" s="14" t="str">
        <f>IFERROR(IF(OR(HLOOKUP($A873,'Z-scores'!$C$2:$RO$15,7,FALSE)&gt;3,HLOOKUP($A873,'Z-scores'!$C$2:$RO$15,7,FALSE)&lt;-3),"",'Total-corrected counts'!I873),"")</f>
        <v/>
      </c>
      <c r="J873" s="14" t="str">
        <f>IFERROR(IF(OR(HLOOKUP($A873,'Z-scores'!$C$2:$RO$15,8,FALSE)&gt;3,HLOOKUP($A873,'Z-scores'!$C$2:$RO$15,8,FALSE)&lt;-3),"",'Total-corrected counts'!J873),"")</f>
        <v/>
      </c>
      <c r="K873" s="14" t="str">
        <f>IFERROR(IF(OR(HLOOKUP($A873,'Z-scores'!$C$2:$RO$15,9,FALSE)&gt;3,HLOOKUP($A873,'Z-scores'!$C$2:$RO$15,9,FALSE)&lt;-3),"",'Total-corrected counts'!K873),"")</f>
        <v/>
      </c>
      <c r="L873" s="14" t="str">
        <f>IFERROR(IF(OR(HLOOKUP($A873,'Z-scores'!$C$2:$RO$15,10,FALSE)&gt;3,HLOOKUP($A873,'Z-scores'!$C$2:$RO$15,10,FALSE)&lt;-3),"",'Total-corrected counts'!L873),"")</f>
        <v/>
      </c>
      <c r="M873" s="14" t="str">
        <f>IFERROR(IF(OR(HLOOKUP($A873,'Z-scores'!$C$2:$RO$15,11,FALSE)&gt;3,HLOOKUP($A873,'Z-scores'!$C$2:$RO$15,11,FALSE)&lt;-3),"",'Total-corrected counts'!M873),"")</f>
        <v/>
      </c>
      <c r="N873" s="14" t="str">
        <f>IFERROR(IF(OR(HLOOKUP($A873,'Z-scores'!$C$2:$RO$15,12,FALSE)&gt;3,HLOOKUP($A873,'Z-scores'!$C$2:$RO$15,12,FALSE)&lt;-3),"",'Total-corrected counts'!N873),"")</f>
        <v/>
      </c>
      <c r="O873" s="14" t="str">
        <f>IFERROR(IF(OR(HLOOKUP($A873,'Z-scores'!$C$2:$RO$15,13,FALSE)&gt;3,HLOOKUP($A873,'Z-scores'!$C$2:$RO$15,13,FALSE)&lt;-3),"",'Total-corrected counts'!O873),"")</f>
        <v/>
      </c>
      <c r="P873" s="14" t="str">
        <f>IFERROR(IF(OR(HLOOKUP($A873,'Z-scores'!$C$2:$RO$15,14,FALSE)&gt;3,HLOOKUP($A873,'Z-scores'!$C$2:$RO$15,14,FALSE)&lt;-3),"",'Total-corrected counts'!P873),"")</f>
        <v/>
      </c>
      <c r="Q873">
        <f t="shared" si="52"/>
        <v>1</v>
      </c>
      <c r="R873">
        <f>SUMIFS(Tabel132[Cluster],Tabel132[ID],'Total-corrected counts Z&lt;3'!A873)</f>
        <v>93</v>
      </c>
      <c r="S873" t="str">
        <f t="shared" si="53"/>
        <v/>
      </c>
      <c r="T873" t="str">
        <f t="shared" si="54"/>
        <v/>
      </c>
      <c r="U873" t="str">
        <f t="shared" si="55"/>
        <v/>
      </c>
    </row>
    <row r="874" spans="1:21" x14ac:dyDescent="0.25">
      <c r="A874">
        <v>882</v>
      </c>
      <c r="B874" t="s">
        <v>367</v>
      </c>
      <c r="C874">
        <v>2000</v>
      </c>
      <c r="D874">
        <v>985</v>
      </c>
      <c r="E874" s="14">
        <f>IFERROR(IF(OR(HLOOKUP($A874,'Z-scores'!$C$2:$RO$15,3,FALSE)&gt;3,HLOOKUP($A874,'Z-scores'!$C$2:$RO$15,3,FALSE)&lt;-3),"",'Total-corrected counts'!E874),"")</f>
        <v>58.625025274416245</v>
      </c>
      <c r="F874" s="14">
        <f>IFERROR(IF(OR(HLOOKUP($A874,'Z-scores'!$C$2:$RO$15,4,FALSE)&gt;3,HLOOKUP($A874,'Z-scores'!$C$2:$RO$15,4,FALSE)&lt;-3),"",'Total-corrected counts'!F874),"")</f>
        <v>18.066683501002387</v>
      </c>
      <c r="G874" s="14">
        <f>IFERROR(IF(OR(HLOOKUP($A874,'Z-scores'!$C$2:$RO$15,5,FALSE)&gt;3,HLOOKUP($A874,'Z-scores'!$C$2:$RO$15,5,FALSE)&lt;-3),"",'Total-corrected counts'!G874),"")</f>
        <v>26.696666934526203</v>
      </c>
      <c r="H874" s="14">
        <f>IFERROR(IF(OR(HLOOKUP($A874,'Z-scores'!$C$2:$RO$15,6,FALSE)&gt;3,HLOOKUP($A874,'Z-scores'!$C$2:$RO$15,6,FALSE)&lt;-3),"",'Total-corrected counts'!H874),"")</f>
        <v>25.193856117292583</v>
      </c>
      <c r="I874" s="14">
        <f>IFERROR(IF(OR(HLOOKUP($A874,'Z-scores'!$C$2:$RO$15,7,FALSE)&gt;3,HLOOKUP($A874,'Z-scores'!$C$2:$RO$15,7,FALSE)&lt;-3),"",'Total-corrected counts'!I874),"")</f>
        <v>23.016335804271151</v>
      </c>
      <c r="J874" s="14">
        <f>IFERROR(IF(OR(HLOOKUP($A874,'Z-scores'!$C$2:$RO$15,8,FALSE)&gt;3,HLOOKUP($A874,'Z-scores'!$C$2:$RO$15,8,FALSE)&lt;-3),"",'Total-corrected counts'!J874),"")</f>
        <v>31.587545730250181</v>
      </c>
      <c r="K874" s="14">
        <f>IFERROR(IF(OR(HLOOKUP($A874,'Z-scores'!$C$2:$RO$15,9,FALSE)&gt;3,HLOOKUP($A874,'Z-scores'!$C$2:$RO$15,9,FALSE)&lt;-3),"",'Total-corrected counts'!K874),"")</f>
        <v>20.482511466674953</v>
      </c>
      <c r="L874" s="14">
        <f>IFERROR(IF(OR(HLOOKUP($A874,'Z-scores'!$C$2:$RO$15,10,FALSE)&gt;3,HLOOKUP($A874,'Z-scores'!$C$2:$RO$15,10,FALSE)&lt;-3),"",'Total-corrected counts'!L874),"")</f>
        <v>31.462576464541613</v>
      </c>
      <c r="M874" s="14">
        <f>IFERROR(IF(OR(HLOOKUP($A874,'Z-scores'!$C$2:$RO$15,11,FALSE)&gt;3,HLOOKUP($A874,'Z-scores'!$C$2:$RO$15,11,FALSE)&lt;-3),"",'Total-corrected counts'!M874),"")</f>
        <v>33.18075230149303</v>
      </c>
      <c r="N874" s="14">
        <f>IFERROR(IF(OR(HLOOKUP($A874,'Z-scores'!$C$2:$RO$15,12,FALSE)&gt;3,HLOOKUP($A874,'Z-scores'!$C$2:$RO$15,12,FALSE)&lt;-3),"",'Total-corrected counts'!N874),"")</f>
        <v>82.430482630262361</v>
      </c>
      <c r="O874" s="14">
        <f>IFERROR(IF(OR(HLOOKUP($A874,'Z-scores'!$C$2:$RO$15,13,FALSE)&gt;3,HLOOKUP($A874,'Z-scores'!$C$2:$RO$15,13,FALSE)&lt;-3),"",'Total-corrected counts'!O874),"")</f>
        <v>42.600886346050132</v>
      </c>
      <c r="P874" s="14">
        <f>IFERROR(IF(OR(HLOOKUP($A874,'Z-scores'!$C$2:$RO$15,14,FALSE)&gt;3,HLOOKUP($A874,'Z-scores'!$C$2:$RO$15,14,FALSE)&lt;-3),"",'Total-corrected counts'!P874),"")</f>
        <v>75.802179734195647</v>
      </c>
      <c r="Q874">
        <f t="shared" si="52"/>
        <v>1</v>
      </c>
      <c r="R874">
        <f>SUMIFS(Tabel132[Cluster],Tabel132[ID],'Total-corrected counts Z&lt;3'!A874)</f>
        <v>3</v>
      </c>
      <c r="S874">
        <f t="shared" si="53"/>
        <v>5.2772411805148592E-2</v>
      </c>
      <c r="T874">
        <f t="shared" si="54"/>
        <v>29.095517832633387</v>
      </c>
      <c r="U874">
        <f t="shared" si="55"/>
        <v>53.095375495308552</v>
      </c>
    </row>
    <row r="875" spans="1:21" x14ac:dyDescent="0.25">
      <c r="A875">
        <v>883</v>
      </c>
      <c r="B875" t="s">
        <v>1015</v>
      </c>
      <c r="C875">
        <v>86000</v>
      </c>
      <c r="D875">
        <v>881</v>
      </c>
      <c r="E875" s="14" t="str">
        <f>IFERROR(IF(OR(HLOOKUP($A875,'Z-scores'!$C$2:$RO$15,3,FALSE)&gt;3,HLOOKUP($A875,'Z-scores'!$C$2:$RO$15,3,FALSE)&lt;-3),"",'Total-corrected counts'!E875),"")</f>
        <v/>
      </c>
      <c r="F875" s="14" t="str">
        <f>IFERROR(IF(OR(HLOOKUP($A875,'Z-scores'!$C$2:$RO$15,4,FALSE)&gt;3,HLOOKUP($A875,'Z-scores'!$C$2:$RO$15,4,FALSE)&lt;-3),"",'Total-corrected counts'!F875),"")</f>
        <v/>
      </c>
      <c r="G875" s="14" t="str">
        <f>IFERROR(IF(OR(HLOOKUP($A875,'Z-scores'!$C$2:$RO$15,5,FALSE)&gt;3,HLOOKUP($A875,'Z-scores'!$C$2:$RO$15,5,FALSE)&lt;-3),"",'Total-corrected counts'!G875),"")</f>
        <v/>
      </c>
      <c r="H875" s="14" t="str">
        <f>IFERROR(IF(OR(HLOOKUP($A875,'Z-scores'!$C$2:$RO$15,6,FALSE)&gt;3,HLOOKUP($A875,'Z-scores'!$C$2:$RO$15,6,FALSE)&lt;-3),"",'Total-corrected counts'!H875),"")</f>
        <v/>
      </c>
      <c r="I875" s="14" t="str">
        <f>IFERROR(IF(OR(HLOOKUP($A875,'Z-scores'!$C$2:$RO$15,7,FALSE)&gt;3,HLOOKUP($A875,'Z-scores'!$C$2:$RO$15,7,FALSE)&lt;-3),"",'Total-corrected counts'!I875),"")</f>
        <v/>
      </c>
      <c r="J875" s="14" t="str">
        <f>IFERROR(IF(OR(HLOOKUP($A875,'Z-scores'!$C$2:$RO$15,8,FALSE)&gt;3,HLOOKUP($A875,'Z-scores'!$C$2:$RO$15,8,FALSE)&lt;-3),"",'Total-corrected counts'!J875),"")</f>
        <v/>
      </c>
      <c r="K875" s="14" t="str">
        <f>IFERROR(IF(OR(HLOOKUP($A875,'Z-scores'!$C$2:$RO$15,9,FALSE)&gt;3,HLOOKUP($A875,'Z-scores'!$C$2:$RO$15,9,FALSE)&lt;-3),"",'Total-corrected counts'!K875),"")</f>
        <v/>
      </c>
      <c r="L875" s="14" t="str">
        <f>IFERROR(IF(OR(HLOOKUP($A875,'Z-scores'!$C$2:$RO$15,10,FALSE)&gt;3,HLOOKUP($A875,'Z-scores'!$C$2:$RO$15,10,FALSE)&lt;-3),"",'Total-corrected counts'!L875),"")</f>
        <v/>
      </c>
      <c r="M875" s="14" t="str">
        <f>IFERROR(IF(OR(HLOOKUP($A875,'Z-scores'!$C$2:$RO$15,11,FALSE)&gt;3,HLOOKUP($A875,'Z-scores'!$C$2:$RO$15,11,FALSE)&lt;-3),"",'Total-corrected counts'!M875),"")</f>
        <v/>
      </c>
      <c r="N875" s="14" t="str">
        <f>IFERROR(IF(OR(HLOOKUP($A875,'Z-scores'!$C$2:$RO$15,12,FALSE)&gt;3,HLOOKUP($A875,'Z-scores'!$C$2:$RO$15,12,FALSE)&lt;-3),"",'Total-corrected counts'!N875),"")</f>
        <v/>
      </c>
      <c r="O875" s="14" t="str">
        <f>IFERROR(IF(OR(HLOOKUP($A875,'Z-scores'!$C$2:$RO$15,13,FALSE)&gt;3,HLOOKUP($A875,'Z-scores'!$C$2:$RO$15,13,FALSE)&lt;-3),"",'Total-corrected counts'!O875),"")</f>
        <v/>
      </c>
      <c r="P875" s="14" t="str">
        <f>IFERROR(IF(OR(HLOOKUP($A875,'Z-scores'!$C$2:$RO$15,14,FALSE)&gt;3,HLOOKUP($A875,'Z-scores'!$C$2:$RO$15,14,FALSE)&lt;-3),"",'Total-corrected counts'!P875),"")</f>
        <v/>
      </c>
      <c r="Q875">
        <f t="shared" si="52"/>
        <v>1</v>
      </c>
      <c r="R875">
        <f>SUMIFS(Tabel132[Cluster],Tabel132[ID],'Total-corrected counts Z&lt;3'!A875)</f>
        <v>93</v>
      </c>
      <c r="S875" t="str">
        <f t="shared" si="53"/>
        <v/>
      </c>
      <c r="T875" t="str">
        <f t="shared" si="54"/>
        <v/>
      </c>
      <c r="U875" t="str">
        <f t="shared" si="55"/>
        <v/>
      </c>
    </row>
    <row r="876" spans="1:21" x14ac:dyDescent="0.25">
      <c r="A876">
        <v>884</v>
      </c>
      <c r="B876" t="s">
        <v>368</v>
      </c>
      <c r="C876">
        <v>110700</v>
      </c>
      <c r="D876">
        <v>768</v>
      </c>
      <c r="E876" s="14">
        <f>IFERROR(IF(OR(HLOOKUP($A876,'Z-scores'!$C$2:$RO$15,3,FALSE)&gt;3,HLOOKUP($A876,'Z-scores'!$C$2:$RO$15,3,FALSE)&lt;-3),"",'Total-corrected counts'!E876),"")</f>
        <v>0.47643727180397744</v>
      </c>
      <c r="F876" s="14">
        <f>IFERROR(IF(OR(HLOOKUP($A876,'Z-scores'!$C$2:$RO$15,4,FALSE)&gt;3,HLOOKUP($A876,'Z-scores'!$C$2:$RO$15,4,FALSE)&lt;-3),"",'Total-corrected counts'!F876),"")</f>
        <v>0.15346217645639093</v>
      </c>
      <c r="G876" s="14">
        <f>IFERROR(IF(OR(HLOOKUP($A876,'Z-scores'!$C$2:$RO$15,5,FALSE)&gt;3,HLOOKUP($A876,'Z-scores'!$C$2:$RO$15,5,FALSE)&lt;-3),"",'Total-corrected counts'!G876),"")</f>
        <v>0.41071795283886464</v>
      </c>
      <c r="H876" s="14">
        <f>IFERROR(IF(OR(HLOOKUP($A876,'Z-scores'!$C$2:$RO$15,6,FALSE)&gt;3,HLOOKUP($A876,'Z-scores'!$C$2:$RO$15,6,FALSE)&lt;-3),"",'Total-corrected counts'!H876),"")</f>
        <v>0.67905911400334351</v>
      </c>
      <c r="I876" s="14">
        <f>IFERROR(IF(OR(HLOOKUP($A876,'Z-scores'!$C$2:$RO$15,7,FALSE)&gt;3,HLOOKUP($A876,'Z-scores'!$C$2:$RO$15,7,FALSE)&lt;-3),"",'Total-corrected counts'!I876),"")</f>
        <v>0.80131860057719595</v>
      </c>
      <c r="J876" s="14">
        <f>IFERROR(IF(OR(HLOOKUP($A876,'Z-scores'!$C$2:$RO$15,8,FALSE)&gt;3,HLOOKUP($A876,'Z-scores'!$C$2:$RO$15,8,FALSE)&lt;-3),"",'Total-corrected counts'!J876),"")</f>
        <v>0.89070796075671066</v>
      </c>
      <c r="K876" s="14">
        <f>IFERROR(IF(OR(HLOOKUP($A876,'Z-scores'!$C$2:$RO$15,9,FALSE)&gt;3,HLOOKUP($A876,'Z-scores'!$C$2:$RO$15,9,FALSE)&lt;-3),"",'Total-corrected counts'!K876),"")</f>
        <v>0.55090892910367117</v>
      </c>
      <c r="L876" s="14">
        <f>IFERROR(IF(OR(HLOOKUP($A876,'Z-scores'!$C$2:$RO$15,10,FALSE)&gt;3,HLOOKUP($A876,'Z-scores'!$C$2:$RO$15,10,FALSE)&lt;-3),"",'Total-corrected counts'!L876),"")</f>
        <v>0.48372955486803254</v>
      </c>
      <c r="M876" s="14">
        <f>IFERROR(IF(OR(HLOOKUP($A876,'Z-scores'!$C$2:$RO$15,11,FALSE)&gt;3,HLOOKUP($A876,'Z-scores'!$C$2:$RO$15,11,FALSE)&lt;-3),"",'Total-corrected counts'!M876),"")</f>
        <v>0.61332259337325379</v>
      </c>
      <c r="N876" s="14">
        <f>IFERROR(IF(OR(HLOOKUP($A876,'Z-scores'!$C$2:$RO$15,12,FALSE)&gt;3,HLOOKUP($A876,'Z-scores'!$C$2:$RO$15,12,FALSE)&lt;-3),"",'Total-corrected counts'!N876),"")</f>
        <v>1.4855415823579132</v>
      </c>
      <c r="O876" s="14">
        <f>IFERROR(IF(OR(HLOOKUP($A876,'Z-scores'!$C$2:$RO$15,13,FALSE)&gt;3,HLOOKUP($A876,'Z-scores'!$C$2:$RO$15,13,FALSE)&lt;-3),"",'Total-corrected counts'!O876),"")</f>
        <v>0.26262105189110607</v>
      </c>
      <c r="P876" s="14">
        <f>IFERROR(IF(OR(HLOOKUP($A876,'Z-scores'!$C$2:$RO$15,14,FALSE)&gt;3,HLOOKUP($A876,'Z-scores'!$C$2:$RO$15,14,FALSE)&lt;-3),"",'Total-corrected counts'!P876),"")</f>
        <v>0.68355939402004018</v>
      </c>
      <c r="Q876">
        <f t="shared" si="52"/>
        <v>1</v>
      </c>
      <c r="R876">
        <f>SUMIFS(Tabel132[Cluster],Tabel132[ID],'Total-corrected counts Z&lt;3'!A876)</f>
        <v>0</v>
      </c>
      <c r="S876">
        <f t="shared" si="53"/>
        <v>0.51335341370836507</v>
      </c>
      <c r="T876">
        <f t="shared" si="54"/>
        <v>0.56608742936287915</v>
      </c>
      <c r="U876">
        <f t="shared" si="55"/>
        <v>0.70575483530206928</v>
      </c>
    </row>
    <row r="877" spans="1:21" x14ac:dyDescent="0.25">
      <c r="A877">
        <v>885</v>
      </c>
      <c r="B877" t="s">
        <v>1016</v>
      </c>
      <c r="C877">
        <v>97400</v>
      </c>
      <c r="D877">
        <v>967</v>
      </c>
      <c r="E877" s="14" t="str">
        <f>IFERROR(IF(OR(HLOOKUP($A877,'Z-scores'!$C$2:$RO$15,3,FALSE)&gt;3,HLOOKUP($A877,'Z-scores'!$C$2:$RO$15,3,FALSE)&lt;-3),"",'Total-corrected counts'!E877),"")</f>
        <v/>
      </c>
      <c r="F877" s="14" t="str">
        <f>IFERROR(IF(OR(HLOOKUP($A877,'Z-scores'!$C$2:$RO$15,4,FALSE)&gt;3,HLOOKUP($A877,'Z-scores'!$C$2:$RO$15,4,FALSE)&lt;-3),"",'Total-corrected counts'!F877),"")</f>
        <v/>
      </c>
      <c r="G877" s="14" t="str">
        <f>IFERROR(IF(OR(HLOOKUP($A877,'Z-scores'!$C$2:$RO$15,5,FALSE)&gt;3,HLOOKUP($A877,'Z-scores'!$C$2:$RO$15,5,FALSE)&lt;-3),"",'Total-corrected counts'!G877),"")</f>
        <v/>
      </c>
      <c r="H877" s="14" t="str">
        <f>IFERROR(IF(OR(HLOOKUP($A877,'Z-scores'!$C$2:$RO$15,6,FALSE)&gt;3,HLOOKUP($A877,'Z-scores'!$C$2:$RO$15,6,FALSE)&lt;-3),"",'Total-corrected counts'!H877),"")</f>
        <v/>
      </c>
      <c r="I877" s="14" t="str">
        <f>IFERROR(IF(OR(HLOOKUP($A877,'Z-scores'!$C$2:$RO$15,7,FALSE)&gt;3,HLOOKUP($A877,'Z-scores'!$C$2:$RO$15,7,FALSE)&lt;-3),"",'Total-corrected counts'!I877),"")</f>
        <v/>
      </c>
      <c r="J877" s="14" t="str">
        <f>IFERROR(IF(OR(HLOOKUP($A877,'Z-scores'!$C$2:$RO$15,8,FALSE)&gt;3,HLOOKUP($A877,'Z-scores'!$C$2:$RO$15,8,FALSE)&lt;-3),"",'Total-corrected counts'!J877),"")</f>
        <v/>
      </c>
      <c r="K877" s="14" t="str">
        <f>IFERROR(IF(OR(HLOOKUP($A877,'Z-scores'!$C$2:$RO$15,9,FALSE)&gt;3,HLOOKUP($A877,'Z-scores'!$C$2:$RO$15,9,FALSE)&lt;-3),"",'Total-corrected counts'!K877),"")</f>
        <v/>
      </c>
      <c r="L877" s="14" t="str">
        <f>IFERROR(IF(OR(HLOOKUP($A877,'Z-scores'!$C$2:$RO$15,10,FALSE)&gt;3,HLOOKUP($A877,'Z-scores'!$C$2:$RO$15,10,FALSE)&lt;-3),"",'Total-corrected counts'!L877),"")</f>
        <v/>
      </c>
      <c r="M877" s="14" t="str">
        <f>IFERROR(IF(OR(HLOOKUP($A877,'Z-scores'!$C$2:$RO$15,11,FALSE)&gt;3,HLOOKUP($A877,'Z-scores'!$C$2:$RO$15,11,FALSE)&lt;-3),"",'Total-corrected counts'!M877),"")</f>
        <v/>
      </c>
      <c r="N877" s="14" t="str">
        <f>IFERROR(IF(OR(HLOOKUP($A877,'Z-scores'!$C$2:$RO$15,12,FALSE)&gt;3,HLOOKUP($A877,'Z-scores'!$C$2:$RO$15,12,FALSE)&lt;-3),"",'Total-corrected counts'!N877),"")</f>
        <v/>
      </c>
      <c r="O877" s="14" t="str">
        <f>IFERROR(IF(OR(HLOOKUP($A877,'Z-scores'!$C$2:$RO$15,13,FALSE)&gt;3,HLOOKUP($A877,'Z-scores'!$C$2:$RO$15,13,FALSE)&lt;-3),"",'Total-corrected counts'!O877),"")</f>
        <v/>
      </c>
      <c r="P877" s="14" t="str">
        <f>IFERROR(IF(OR(HLOOKUP($A877,'Z-scores'!$C$2:$RO$15,14,FALSE)&gt;3,HLOOKUP($A877,'Z-scores'!$C$2:$RO$15,14,FALSE)&lt;-3),"",'Total-corrected counts'!P877),"")</f>
        <v/>
      </c>
      <c r="Q877">
        <f t="shared" si="52"/>
        <v>1</v>
      </c>
      <c r="R877">
        <f>SUMIFS(Tabel132[Cluster],Tabel132[ID],'Total-corrected counts Z&lt;3'!A877)</f>
        <v>0</v>
      </c>
      <c r="S877" t="str">
        <f t="shared" si="53"/>
        <v/>
      </c>
      <c r="T877" t="str">
        <f t="shared" si="54"/>
        <v/>
      </c>
      <c r="U877" t="str">
        <f t="shared" si="55"/>
        <v/>
      </c>
    </row>
    <row r="878" spans="1:21" x14ac:dyDescent="0.25">
      <c r="A878">
        <v>886</v>
      </c>
      <c r="B878" t="s">
        <v>1017</v>
      </c>
      <c r="C878">
        <v>26600</v>
      </c>
      <c r="D878">
        <v>254</v>
      </c>
      <c r="E878" s="14" t="str">
        <f>IFERROR(IF(OR(HLOOKUP($A878,'Z-scores'!$C$2:$RO$15,3,FALSE)&gt;3,HLOOKUP($A878,'Z-scores'!$C$2:$RO$15,3,FALSE)&lt;-3),"",'Total-corrected counts'!E878),"")</f>
        <v/>
      </c>
      <c r="F878" s="14" t="str">
        <f>IFERROR(IF(OR(HLOOKUP($A878,'Z-scores'!$C$2:$RO$15,4,FALSE)&gt;3,HLOOKUP($A878,'Z-scores'!$C$2:$RO$15,4,FALSE)&lt;-3),"",'Total-corrected counts'!F878),"")</f>
        <v/>
      </c>
      <c r="G878" s="14" t="str">
        <f>IFERROR(IF(OR(HLOOKUP($A878,'Z-scores'!$C$2:$RO$15,5,FALSE)&gt;3,HLOOKUP($A878,'Z-scores'!$C$2:$RO$15,5,FALSE)&lt;-3),"",'Total-corrected counts'!G878),"")</f>
        <v/>
      </c>
      <c r="H878" s="14" t="str">
        <f>IFERROR(IF(OR(HLOOKUP($A878,'Z-scores'!$C$2:$RO$15,6,FALSE)&gt;3,HLOOKUP($A878,'Z-scores'!$C$2:$RO$15,6,FALSE)&lt;-3),"",'Total-corrected counts'!H878),"")</f>
        <v/>
      </c>
      <c r="I878" s="14" t="str">
        <f>IFERROR(IF(OR(HLOOKUP($A878,'Z-scores'!$C$2:$RO$15,7,FALSE)&gt;3,HLOOKUP($A878,'Z-scores'!$C$2:$RO$15,7,FALSE)&lt;-3),"",'Total-corrected counts'!I878),"")</f>
        <v/>
      </c>
      <c r="J878" s="14" t="str">
        <f>IFERROR(IF(OR(HLOOKUP($A878,'Z-scores'!$C$2:$RO$15,8,FALSE)&gt;3,HLOOKUP($A878,'Z-scores'!$C$2:$RO$15,8,FALSE)&lt;-3),"",'Total-corrected counts'!J878),"")</f>
        <v/>
      </c>
      <c r="K878" s="14" t="str">
        <f>IFERROR(IF(OR(HLOOKUP($A878,'Z-scores'!$C$2:$RO$15,9,FALSE)&gt;3,HLOOKUP($A878,'Z-scores'!$C$2:$RO$15,9,FALSE)&lt;-3),"",'Total-corrected counts'!K878),"")</f>
        <v/>
      </c>
      <c r="L878" s="14" t="str">
        <f>IFERROR(IF(OR(HLOOKUP($A878,'Z-scores'!$C$2:$RO$15,10,FALSE)&gt;3,HLOOKUP($A878,'Z-scores'!$C$2:$RO$15,10,FALSE)&lt;-3),"",'Total-corrected counts'!L878),"")</f>
        <v/>
      </c>
      <c r="M878" s="14" t="str">
        <f>IFERROR(IF(OR(HLOOKUP($A878,'Z-scores'!$C$2:$RO$15,11,FALSE)&gt;3,HLOOKUP($A878,'Z-scores'!$C$2:$RO$15,11,FALSE)&lt;-3),"",'Total-corrected counts'!M878),"")</f>
        <v/>
      </c>
      <c r="N878" s="14" t="str">
        <f>IFERROR(IF(OR(HLOOKUP($A878,'Z-scores'!$C$2:$RO$15,12,FALSE)&gt;3,HLOOKUP($A878,'Z-scores'!$C$2:$RO$15,12,FALSE)&lt;-3),"",'Total-corrected counts'!N878),"")</f>
        <v/>
      </c>
      <c r="O878" s="14" t="str">
        <f>IFERROR(IF(OR(HLOOKUP($A878,'Z-scores'!$C$2:$RO$15,13,FALSE)&gt;3,HLOOKUP($A878,'Z-scores'!$C$2:$RO$15,13,FALSE)&lt;-3),"",'Total-corrected counts'!O878),"")</f>
        <v/>
      </c>
      <c r="P878" s="14" t="str">
        <f>IFERROR(IF(OR(HLOOKUP($A878,'Z-scores'!$C$2:$RO$15,14,FALSE)&gt;3,HLOOKUP($A878,'Z-scores'!$C$2:$RO$15,14,FALSE)&lt;-3),"",'Total-corrected counts'!P878),"")</f>
        <v/>
      </c>
      <c r="Q878">
        <f t="shared" si="52"/>
        <v>1</v>
      </c>
      <c r="R878">
        <f>SUMIFS(Tabel132[Cluster],Tabel132[ID],'Total-corrected counts Z&lt;3'!A878)</f>
        <v>35</v>
      </c>
      <c r="S878" t="str">
        <f t="shared" si="53"/>
        <v/>
      </c>
      <c r="T878" t="str">
        <f t="shared" si="54"/>
        <v/>
      </c>
      <c r="U878" t="str">
        <f t="shared" si="55"/>
        <v/>
      </c>
    </row>
    <row r="879" spans="1:21" x14ac:dyDescent="0.25">
      <c r="A879">
        <v>887</v>
      </c>
      <c r="B879" t="s">
        <v>1018</v>
      </c>
      <c r="C879">
        <v>93200</v>
      </c>
      <c r="D879">
        <v>370</v>
      </c>
      <c r="E879" s="14" t="str">
        <f>IFERROR(IF(OR(HLOOKUP($A879,'Z-scores'!$C$2:$RO$15,3,FALSE)&gt;3,HLOOKUP($A879,'Z-scores'!$C$2:$RO$15,3,FALSE)&lt;-3),"",'Total-corrected counts'!E879),"")</f>
        <v/>
      </c>
      <c r="F879" s="14" t="str">
        <f>IFERROR(IF(OR(HLOOKUP($A879,'Z-scores'!$C$2:$RO$15,4,FALSE)&gt;3,HLOOKUP($A879,'Z-scores'!$C$2:$RO$15,4,FALSE)&lt;-3),"",'Total-corrected counts'!F879),"")</f>
        <v/>
      </c>
      <c r="G879" s="14" t="str">
        <f>IFERROR(IF(OR(HLOOKUP($A879,'Z-scores'!$C$2:$RO$15,5,FALSE)&gt;3,HLOOKUP($A879,'Z-scores'!$C$2:$RO$15,5,FALSE)&lt;-3),"",'Total-corrected counts'!G879),"")</f>
        <v/>
      </c>
      <c r="H879" s="14" t="str">
        <f>IFERROR(IF(OR(HLOOKUP($A879,'Z-scores'!$C$2:$RO$15,6,FALSE)&gt;3,HLOOKUP($A879,'Z-scores'!$C$2:$RO$15,6,FALSE)&lt;-3),"",'Total-corrected counts'!H879),"")</f>
        <v/>
      </c>
      <c r="I879" s="14" t="str">
        <f>IFERROR(IF(OR(HLOOKUP($A879,'Z-scores'!$C$2:$RO$15,7,FALSE)&gt;3,HLOOKUP($A879,'Z-scores'!$C$2:$RO$15,7,FALSE)&lt;-3),"",'Total-corrected counts'!I879),"")</f>
        <v/>
      </c>
      <c r="J879" s="14" t="str">
        <f>IFERROR(IF(OR(HLOOKUP($A879,'Z-scores'!$C$2:$RO$15,8,FALSE)&gt;3,HLOOKUP($A879,'Z-scores'!$C$2:$RO$15,8,FALSE)&lt;-3),"",'Total-corrected counts'!J879),"")</f>
        <v/>
      </c>
      <c r="K879" s="14" t="str">
        <f>IFERROR(IF(OR(HLOOKUP($A879,'Z-scores'!$C$2:$RO$15,9,FALSE)&gt;3,HLOOKUP($A879,'Z-scores'!$C$2:$RO$15,9,FALSE)&lt;-3),"",'Total-corrected counts'!K879),"")</f>
        <v/>
      </c>
      <c r="L879" s="14" t="str">
        <f>IFERROR(IF(OR(HLOOKUP($A879,'Z-scores'!$C$2:$RO$15,10,FALSE)&gt;3,HLOOKUP($A879,'Z-scores'!$C$2:$RO$15,10,FALSE)&lt;-3),"",'Total-corrected counts'!L879),"")</f>
        <v/>
      </c>
      <c r="M879" s="14" t="str">
        <f>IFERROR(IF(OR(HLOOKUP($A879,'Z-scores'!$C$2:$RO$15,11,FALSE)&gt;3,HLOOKUP($A879,'Z-scores'!$C$2:$RO$15,11,FALSE)&lt;-3),"",'Total-corrected counts'!M879),"")</f>
        <v/>
      </c>
      <c r="N879" s="14" t="str">
        <f>IFERROR(IF(OR(HLOOKUP($A879,'Z-scores'!$C$2:$RO$15,12,FALSE)&gt;3,HLOOKUP($A879,'Z-scores'!$C$2:$RO$15,12,FALSE)&lt;-3),"",'Total-corrected counts'!N879),"")</f>
        <v/>
      </c>
      <c r="O879" s="14" t="str">
        <f>IFERROR(IF(OR(HLOOKUP($A879,'Z-scores'!$C$2:$RO$15,13,FALSE)&gt;3,HLOOKUP($A879,'Z-scores'!$C$2:$RO$15,13,FALSE)&lt;-3),"",'Total-corrected counts'!O879),"")</f>
        <v/>
      </c>
      <c r="P879" s="14" t="str">
        <f>IFERROR(IF(OR(HLOOKUP($A879,'Z-scores'!$C$2:$RO$15,14,FALSE)&gt;3,HLOOKUP($A879,'Z-scores'!$C$2:$RO$15,14,FALSE)&lt;-3),"",'Total-corrected counts'!P879),"")</f>
        <v/>
      </c>
      <c r="Q879">
        <f t="shared" si="52"/>
        <v>1</v>
      </c>
      <c r="R879">
        <f>SUMIFS(Tabel132[Cluster],Tabel132[ID],'Total-corrected counts Z&lt;3'!A879)</f>
        <v>96</v>
      </c>
      <c r="S879" t="str">
        <f t="shared" si="53"/>
        <v/>
      </c>
      <c r="T879" t="str">
        <f t="shared" si="54"/>
        <v/>
      </c>
      <c r="U879" t="str">
        <f t="shared" si="55"/>
        <v/>
      </c>
    </row>
    <row r="880" spans="1:21" x14ac:dyDescent="0.25">
      <c r="A880">
        <v>888</v>
      </c>
      <c r="B880" t="s">
        <v>369</v>
      </c>
      <c r="C880">
        <v>29200</v>
      </c>
      <c r="D880">
        <v>922</v>
      </c>
      <c r="E880" s="14">
        <f>IFERROR(IF(OR(HLOOKUP($A880,'Z-scores'!$C$2:$RO$15,3,FALSE)&gt;3,HLOOKUP($A880,'Z-scores'!$C$2:$RO$15,3,FALSE)&lt;-3),"",'Total-corrected counts'!E880),"")</f>
        <v>1.9289899297429332</v>
      </c>
      <c r="F880" s="14">
        <f>IFERROR(IF(OR(HLOOKUP($A880,'Z-scores'!$C$2:$RO$15,4,FALSE)&gt;3,HLOOKUP($A880,'Z-scores'!$C$2:$RO$15,4,FALSE)&lt;-3),"",'Total-corrected counts'!F880),"")</f>
        <v>10.379623571232258</v>
      </c>
      <c r="G880" s="14">
        <f>IFERROR(IF(OR(HLOOKUP($A880,'Z-scores'!$C$2:$RO$15,5,FALSE)&gt;3,HLOOKUP($A880,'Z-scores'!$C$2:$RO$15,5,FALSE)&lt;-3),"",'Total-corrected counts'!G880),"")</f>
        <v>24.857364797899983</v>
      </c>
      <c r="H880" s="14">
        <f>IFERROR(IF(OR(HLOOKUP($A880,'Z-scores'!$C$2:$RO$15,6,FALSE)&gt;3,HLOOKUP($A880,'Z-scores'!$C$2:$RO$15,6,FALSE)&lt;-3),"",'Total-corrected counts'!H880),"")</f>
        <v>26.811390186603916</v>
      </c>
      <c r="I880" s="14">
        <f>IFERROR(IF(OR(HLOOKUP($A880,'Z-scores'!$C$2:$RO$15,7,FALSE)&gt;3,HLOOKUP($A880,'Z-scores'!$C$2:$RO$15,7,FALSE)&lt;-3),"",'Total-corrected counts'!I880),"")</f>
        <v>23.571094835439979</v>
      </c>
      <c r="J880" s="14">
        <f>IFERROR(IF(OR(HLOOKUP($A880,'Z-scores'!$C$2:$RO$15,8,FALSE)&gt;3,HLOOKUP($A880,'Z-scores'!$C$2:$RO$15,8,FALSE)&lt;-3),"",'Total-corrected counts'!J880),"")</f>
        <v>13.534416086620263</v>
      </c>
      <c r="K880" s="14">
        <f>IFERROR(IF(OR(HLOOKUP($A880,'Z-scores'!$C$2:$RO$15,9,FALSE)&gt;3,HLOOKUP($A880,'Z-scores'!$C$2:$RO$15,9,FALSE)&lt;-3),"",'Total-corrected counts'!K880),"")</f>
        <v>5.0711873217491776</v>
      </c>
      <c r="L880" s="14">
        <f>IFERROR(IF(OR(HLOOKUP($A880,'Z-scores'!$C$2:$RO$15,10,FALSE)&gt;3,HLOOKUP($A880,'Z-scores'!$C$2:$RO$15,10,FALSE)&lt;-3),"",'Total-corrected counts'!L880),"")</f>
        <v>2.0155398119501355</v>
      </c>
      <c r="M880" s="14">
        <f>IFERROR(IF(OR(HLOOKUP($A880,'Z-scores'!$C$2:$RO$15,11,FALSE)&gt;3,HLOOKUP($A880,'Z-scores'!$C$2:$RO$15,11,FALSE)&lt;-3),"",'Total-corrected counts'!M880),"")</f>
        <v>11.816681965658024</v>
      </c>
      <c r="N880" s="14">
        <f>IFERROR(IF(OR(HLOOKUP($A880,'Z-scores'!$C$2:$RO$15,12,FALSE)&gt;3,HLOOKUP($A880,'Z-scores'!$C$2:$RO$15,12,FALSE)&lt;-3),"",'Total-corrected counts'!N880),"")</f>
        <v>6.0190046871398204</v>
      </c>
      <c r="O880" s="14">
        <f>IFERROR(IF(OR(HLOOKUP($A880,'Z-scores'!$C$2:$RO$15,13,FALSE)&gt;3,HLOOKUP($A880,'Z-scores'!$C$2:$RO$15,13,FALSE)&lt;-3),"",'Total-corrected counts'!O880),"")</f>
        <v>3.6673154031936592</v>
      </c>
      <c r="P880" s="14">
        <f>IFERROR(IF(OR(HLOOKUP($A880,'Z-scores'!$C$2:$RO$15,14,FALSE)&gt;3,HLOOKUP($A880,'Z-scores'!$C$2:$RO$15,14,FALSE)&lt;-3),"",'Total-corrected counts'!P880),"")</f>
        <v>3.6000794751722114</v>
      </c>
      <c r="Q880">
        <f t="shared" si="52"/>
        <v>1</v>
      </c>
      <c r="R880">
        <f>SUMIFS(Tabel132[Cluster],Tabel132[ID],'Total-corrected counts Z&lt;3'!A880)</f>
        <v>37</v>
      </c>
      <c r="S880">
        <f t="shared" si="53"/>
        <v>6.8135305999308671E-2</v>
      </c>
      <c r="T880">
        <f t="shared" si="54"/>
        <v>15.164866675612645</v>
      </c>
      <c r="U880">
        <f t="shared" si="55"/>
        <v>5.4237242686227702</v>
      </c>
    </row>
    <row r="881" spans="1:21" x14ac:dyDescent="0.25">
      <c r="A881">
        <v>889</v>
      </c>
      <c r="B881" t="s">
        <v>370</v>
      </c>
      <c r="C881">
        <v>4000</v>
      </c>
      <c r="D881">
        <v>353</v>
      </c>
      <c r="E881" s="14">
        <f>IFERROR(IF(OR(HLOOKUP($A881,'Z-scores'!$C$2:$RO$15,3,FALSE)&gt;3,HLOOKUP($A881,'Z-scores'!$C$2:$RO$15,3,FALSE)&lt;-3),"",'Total-corrected counts'!E881),"")</f>
        <v>95.543103628592732</v>
      </c>
      <c r="F881" s="14">
        <f>IFERROR(IF(OR(HLOOKUP($A881,'Z-scores'!$C$2:$RO$15,4,FALSE)&gt;3,HLOOKUP($A881,'Z-scores'!$C$2:$RO$15,4,FALSE)&lt;-3),"",'Total-corrected counts'!F881),"")</f>
        <v>53.279277444268821</v>
      </c>
      <c r="G881" s="14">
        <f>IFERROR(IF(OR(HLOOKUP($A881,'Z-scores'!$C$2:$RO$15,5,FALSE)&gt;3,HLOOKUP($A881,'Z-scores'!$C$2:$RO$15,5,FALSE)&lt;-3),"",'Total-corrected counts'!G881),"")</f>
        <v>33.553871016705507</v>
      </c>
      <c r="H881" s="14">
        <f>IFERROR(IF(OR(HLOOKUP($A881,'Z-scores'!$C$2:$RO$15,6,FALSE)&gt;3,HLOOKUP($A881,'Z-scores'!$C$2:$RO$15,6,FALSE)&lt;-3),"",'Total-corrected counts'!H881),"")</f>
        <v>42.277152254972201</v>
      </c>
      <c r="I881" s="14">
        <f>IFERROR(IF(OR(HLOOKUP($A881,'Z-scores'!$C$2:$RO$15,7,FALSE)&gt;3,HLOOKUP($A881,'Z-scores'!$C$2:$RO$15,7,FALSE)&lt;-3),"",'Total-corrected counts'!I881),"")</f>
        <v>59.026360916363295</v>
      </c>
      <c r="J881" s="14">
        <f>IFERROR(IF(OR(HLOOKUP($A881,'Z-scores'!$C$2:$RO$15,8,FALSE)&gt;3,HLOOKUP($A881,'Z-scores'!$C$2:$RO$15,8,FALSE)&lt;-3),"",'Total-corrected counts'!J881),"")</f>
        <v>67.128965822883814</v>
      </c>
      <c r="K881" s="14">
        <f>IFERROR(IF(OR(HLOOKUP($A881,'Z-scores'!$C$2:$RO$15,9,FALSE)&gt;3,HLOOKUP($A881,'Z-scores'!$C$2:$RO$15,9,FALSE)&lt;-3),"",'Total-corrected counts'!K881),"")</f>
        <v>89.275498254748754</v>
      </c>
      <c r="L881" s="14">
        <f>IFERROR(IF(OR(HLOOKUP($A881,'Z-scores'!$C$2:$RO$15,10,FALSE)&gt;3,HLOOKUP($A881,'Z-scores'!$C$2:$RO$15,10,FALSE)&lt;-3),"",'Total-corrected counts'!L881),"")</f>
        <v>37.166554132360503</v>
      </c>
      <c r="M881" s="14">
        <f>IFERROR(IF(OR(HLOOKUP($A881,'Z-scores'!$C$2:$RO$15,11,FALSE)&gt;3,HLOOKUP($A881,'Z-scores'!$C$2:$RO$15,11,FALSE)&lt;-3),"",'Total-corrected counts'!M881),"")</f>
        <v>45.528980514741207</v>
      </c>
      <c r="N881" s="14">
        <f>IFERROR(IF(OR(HLOOKUP($A881,'Z-scores'!$C$2:$RO$15,12,FALSE)&gt;3,HLOOKUP($A881,'Z-scores'!$C$2:$RO$15,12,FALSE)&lt;-3),"",'Total-corrected counts'!N881),"")</f>
        <v>36.882411699920603</v>
      </c>
      <c r="O881" s="14">
        <f>IFERROR(IF(OR(HLOOKUP($A881,'Z-scores'!$C$2:$RO$15,13,FALSE)&gt;3,HLOOKUP($A881,'Z-scores'!$C$2:$RO$15,13,FALSE)&lt;-3),"",'Total-corrected counts'!O881),"")</f>
        <v>82.472389617089121</v>
      </c>
      <c r="P881" s="14">
        <f>IFERROR(IF(OR(HLOOKUP($A881,'Z-scores'!$C$2:$RO$15,14,FALSE)&gt;3,HLOOKUP($A881,'Z-scores'!$C$2:$RO$15,14,FALSE)&lt;-3),"",'Total-corrected counts'!P881),"")</f>
        <v>52.825469969868706</v>
      </c>
      <c r="Q881">
        <f t="shared" si="52"/>
        <v>1</v>
      </c>
      <c r="R881">
        <f>SUMIFS(Tabel132[Cluster],Tabel132[ID],'Total-corrected counts Z&lt;3'!A881)</f>
        <v>5</v>
      </c>
      <c r="S881">
        <f t="shared" si="53"/>
        <v>0.36529569044829158</v>
      </c>
      <c r="T881">
        <f t="shared" si="54"/>
        <v>62.869175619790731</v>
      </c>
      <c r="U881">
        <f t="shared" si="55"/>
        <v>50.975161186796029</v>
      </c>
    </row>
    <row r="882" spans="1:21" x14ac:dyDescent="0.25">
      <c r="A882">
        <v>890</v>
      </c>
      <c r="B882" t="s">
        <v>1019</v>
      </c>
      <c r="C882">
        <v>86200</v>
      </c>
      <c r="D882">
        <v>867</v>
      </c>
      <c r="E882" s="14" t="str">
        <f>IFERROR(IF(OR(HLOOKUP($A882,'Z-scores'!$C$2:$RO$15,3,FALSE)&gt;3,HLOOKUP($A882,'Z-scores'!$C$2:$RO$15,3,FALSE)&lt;-3),"",'Total-corrected counts'!E882),"")</f>
        <v/>
      </c>
      <c r="F882" s="14" t="str">
        <f>IFERROR(IF(OR(HLOOKUP($A882,'Z-scores'!$C$2:$RO$15,4,FALSE)&gt;3,HLOOKUP($A882,'Z-scores'!$C$2:$RO$15,4,FALSE)&lt;-3),"",'Total-corrected counts'!F882),"")</f>
        <v/>
      </c>
      <c r="G882" s="14" t="str">
        <f>IFERROR(IF(OR(HLOOKUP($A882,'Z-scores'!$C$2:$RO$15,5,FALSE)&gt;3,HLOOKUP($A882,'Z-scores'!$C$2:$RO$15,5,FALSE)&lt;-3),"",'Total-corrected counts'!G882),"")</f>
        <v/>
      </c>
      <c r="H882" s="14" t="str">
        <f>IFERROR(IF(OR(HLOOKUP($A882,'Z-scores'!$C$2:$RO$15,6,FALSE)&gt;3,HLOOKUP($A882,'Z-scores'!$C$2:$RO$15,6,FALSE)&lt;-3),"",'Total-corrected counts'!H882),"")</f>
        <v/>
      </c>
      <c r="I882" s="14" t="str">
        <f>IFERROR(IF(OR(HLOOKUP($A882,'Z-scores'!$C$2:$RO$15,7,FALSE)&gt;3,HLOOKUP($A882,'Z-scores'!$C$2:$RO$15,7,FALSE)&lt;-3),"",'Total-corrected counts'!I882),"")</f>
        <v/>
      </c>
      <c r="J882" s="14" t="str">
        <f>IFERROR(IF(OR(HLOOKUP($A882,'Z-scores'!$C$2:$RO$15,8,FALSE)&gt;3,HLOOKUP($A882,'Z-scores'!$C$2:$RO$15,8,FALSE)&lt;-3),"",'Total-corrected counts'!J882),"")</f>
        <v/>
      </c>
      <c r="K882" s="14" t="str">
        <f>IFERROR(IF(OR(HLOOKUP($A882,'Z-scores'!$C$2:$RO$15,9,FALSE)&gt;3,HLOOKUP($A882,'Z-scores'!$C$2:$RO$15,9,FALSE)&lt;-3),"",'Total-corrected counts'!K882),"")</f>
        <v/>
      </c>
      <c r="L882" s="14" t="str">
        <f>IFERROR(IF(OR(HLOOKUP($A882,'Z-scores'!$C$2:$RO$15,10,FALSE)&gt;3,HLOOKUP($A882,'Z-scores'!$C$2:$RO$15,10,FALSE)&lt;-3),"",'Total-corrected counts'!L882),"")</f>
        <v/>
      </c>
      <c r="M882" s="14" t="str">
        <f>IFERROR(IF(OR(HLOOKUP($A882,'Z-scores'!$C$2:$RO$15,11,FALSE)&gt;3,HLOOKUP($A882,'Z-scores'!$C$2:$RO$15,11,FALSE)&lt;-3),"",'Total-corrected counts'!M882),"")</f>
        <v/>
      </c>
      <c r="N882" s="14" t="str">
        <f>IFERROR(IF(OR(HLOOKUP($A882,'Z-scores'!$C$2:$RO$15,12,FALSE)&gt;3,HLOOKUP($A882,'Z-scores'!$C$2:$RO$15,12,FALSE)&lt;-3),"",'Total-corrected counts'!N882),"")</f>
        <v/>
      </c>
      <c r="O882" s="14" t="str">
        <f>IFERROR(IF(OR(HLOOKUP($A882,'Z-scores'!$C$2:$RO$15,13,FALSE)&gt;3,HLOOKUP($A882,'Z-scores'!$C$2:$RO$15,13,FALSE)&lt;-3),"",'Total-corrected counts'!O882),"")</f>
        <v/>
      </c>
      <c r="P882" s="14" t="str">
        <f>IFERROR(IF(OR(HLOOKUP($A882,'Z-scores'!$C$2:$RO$15,14,FALSE)&gt;3,HLOOKUP($A882,'Z-scores'!$C$2:$RO$15,14,FALSE)&lt;-3),"",'Total-corrected counts'!P882),"")</f>
        <v/>
      </c>
      <c r="Q882">
        <f t="shared" si="52"/>
        <v>1</v>
      </c>
      <c r="R882">
        <f>SUMIFS(Tabel132[Cluster],Tabel132[ID],'Total-corrected counts Z&lt;3'!A882)</f>
        <v>93</v>
      </c>
      <c r="S882" t="str">
        <f t="shared" si="53"/>
        <v/>
      </c>
      <c r="T882" t="str">
        <f t="shared" si="54"/>
        <v/>
      </c>
      <c r="U882" t="str">
        <f t="shared" si="55"/>
        <v/>
      </c>
    </row>
    <row r="883" spans="1:21" x14ac:dyDescent="0.25">
      <c r="A883">
        <v>891</v>
      </c>
      <c r="B883" t="s">
        <v>1020</v>
      </c>
      <c r="C883">
        <v>86100</v>
      </c>
      <c r="D883">
        <v>881</v>
      </c>
      <c r="E883" s="14" t="str">
        <f>IFERROR(IF(OR(HLOOKUP($A883,'Z-scores'!$C$2:$RO$15,3,FALSE)&gt;3,HLOOKUP($A883,'Z-scores'!$C$2:$RO$15,3,FALSE)&lt;-3),"",'Total-corrected counts'!E883),"")</f>
        <v/>
      </c>
      <c r="F883" s="14" t="str">
        <f>IFERROR(IF(OR(HLOOKUP($A883,'Z-scores'!$C$2:$RO$15,4,FALSE)&gt;3,HLOOKUP($A883,'Z-scores'!$C$2:$RO$15,4,FALSE)&lt;-3),"",'Total-corrected counts'!F883),"")</f>
        <v/>
      </c>
      <c r="G883" s="14" t="str">
        <f>IFERROR(IF(OR(HLOOKUP($A883,'Z-scores'!$C$2:$RO$15,5,FALSE)&gt;3,HLOOKUP($A883,'Z-scores'!$C$2:$RO$15,5,FALSE)&lt;-3),"",'Total-corrected counts'!G883),"")</f>
        <v/>
      </c>
      <c r="H883" s="14" t="str">
        <f>IFERROR(IF(OR(HLOOKUP($A883,'Z-scores'!$C$2:$RO$15,6,FALSE)&gt;3,HLOOKUP($A883,'Z-scores'!$C$2:$RO$15,6,FALSE)&lt;-3),"",'Total-corrected counts'!H883),"")</f>
        <v/>
      </c>
      <c r="I883" s="14" t="str">
        <f>IFERROR(IF(OR(HLOOKUP($A883,'Z-scores'!$C$2:$RO$15,7,FALSE)&gt;3,HLOOKUP($A883,'Z-scores'!$C$2:$RO$15,7,FALSE)&lt;-3),"",'Total-corrected counts'!I883),"")</f>
        <v/>
      </c>
      <c r="J883" s="14" t="str">
        <f>IFERROR(IF(OR(HLOOKUP($A883,'Z-scores'!$C$2:$RO$15,8,FALSE)&gt;3,HLOOKUP($A883,'Z-scores'!$C$2:$RO$15,8,FALSE)&lt;-3),"",'Total-corrected counts'!J883),"")</f>
        <v/>
      </c>
      <c r="K883" s="14" t="str">
        <f>IFERROR(IF(OR(HLOOKUP($A883,'Z-scores'!$C$2:$RO$15,9,FALSE)&gt;3,HLOOKUP($A883,'Z-scores'!$C$2:$RO$15,9,FALSE)&lt;-3),"",'Total-corrected counts'!K883),"")</f>
        <v/>
      </c>
      <c r="L883" s="14" t="str">
        <f>IFERROR(IF(OR(HLOOKUP($A883,'Z-scores'!$C$2:$RO$15,10,FALSE)&gt;3,HLOOKUP($A883,'Z-scores'!$C$2:$RO$15,10,FALSE)&lt;-3),"",'Total-corrected counts'!L883),"")</f>
        <v/>
      </c>
      <c r="M883" s="14" t="str">
        <f>IFERROR(IF(OR(HLOOKUP($A883,'Z-scores'!$C$2:$RO$15,11,FALSE)&gt;3,HLOOKUP($A883,'Z-scores'!$C$2:$RO$15,11,FALSE)&lt;-3),"",'Total-corrected counts'!M883),"")</f>
        <v/>
      </c>
      <c r="N883" s="14" t="str">
        <f>IFERROR(IF(OR(HLOOKUP($A883,'Z-scores'!$C$2:$RO$15,12,FALSE)&gt;3,HLOOKUP($A883,'Z-scores'!$C$2:$RO$15,12,FALSE)&lt;-3),"",'Total-corrected counts'!N883),"")</f>
        <v/>
      </c>
      <c r="O883" s="14" t="str">
        <f>IFERROR(IF(OR(HLOOKUP($A883,'Z-scores'!$C$2:$RO$15,13,FALSE)&gt;3,HLOOKUP($A883,'Z-scores'!$C$2:$RO$15,13,FALSE)&lt;-3),"",'Total-corrected counts'!O883),"")</f>
        <v/>
      </c>
      <c r="P883" s="14" t="str">
        <f>IFERROR(IF(OR(HLOOKUP($A883,'Z-scores'!$C$2:$RO$15,14,FALSE)&gt;3,HLOOKUP($A883,'Z-scores'!$C$2:$RO$15,14,FALSE)&lt;-3),"",'Total-corrected counts'!P883),"")</f>
        <v/>
      </c>
      <c r="Q883">
        <f t="shared" si="52"/>
        <v>1</v>
      </c>
      <c r="R883">
        <f>SUMIFS(Tabel132[Cluster],Tabel132[ID],'Total-corrected counts Z&lt;3'!A883)</f>
        <v>93</v>
      </c>
      <c r="S883" t="str">
        <f t="shared" si="53"/>
        <v/>
      </c>
      <c r="T883" t="str">
        <f t="shared" si="54"/>
        <v/>
      </c>
      <c r="U883" t="str">
        <f t="shared" si="55"/>
        <v/>
      </c>
    </row>
    <row r="884" spans="1:21" x14ac:dyDescent="0.25">
      <c r="A884">
        <v>892</v>
      </c>
      <c r="B884" t="s">
        <v>1021</v>
      </c>
      <c r="C884">
        <v>110800</v>
      </c>
      <c r="D884">
        <v>768</v>
      </c>
      <c r="E884" s="14" t="str">
        <f>IFERROR(IF(OR(HLOOKUP($A884,'Z-scores'!$C$2:$RO$15,3,FALSE)&gt;3,HLOOKUP($A884,'Z-scores'!$C$2:$RO$15,3,FALSE)&lt;-3),"",'Total-corrected counts'!E884),"")</f>
        <v/>
      </c>
      <c r="F884" s="14" t="str">
        <f>IFERROR(IF(OR(HLOOKUP($A884,'Z-scores'!$C$2:$RO$15,4,FALSE)&gt;3,HLOOKUP($A884,'Z-scores'!$C$2:$RO$15,4,FALSE)&lt;-3),"",'Total-corrected counts'!F884),"")</f>
        <v/>
      </c>
      <c r="G884" s="14" t="str">
        <f>IFERROR(IF(OR(HLOOKUP($A884,'Z-scores'!$C$2:$RO$15,5,FALSE)&gt;3,HLOOKUP($A884,'Z-scores'!$C$2:$RO$15,5,FALSE)&lt;-3),"",'Total-corrected counts'!G884),"")</f>
        <v/>
      </c>
      <c r="H884" s="14" t="str">
        <f>IFERROR(IF(OR(HLOOKUP($A884,'Z-scores'!$C$2:$RO$15,6,FALSE)&gt;3,HLOOKUP($A884,'Z-scores'!$C$2:$RO$15,6,FALSE)&lt;-3),"",'Total-corrected counts'!H884),"")</f>
        <v/>
      </c>
      <c r="I884" s="14" t="str">
        <f>IFERROR(IF(OR(HLOOKUP($A884,'Z-scores'!$C$2:$RO$15,7,FALSE)&gt;3,HLOOKUP($A884,'Z-scores'!$C$2:$RO$15,7,FALSE)&lt;-3),"",'Total-corrected counts'!I884),"")</f>
        <v/>
      </c>
      <c r="J884" s="14" t="str">
        <f>IFERROR(IF(OR(HLOOKUP($A884,'Z-scores'!$C$2:$RO$15,8,FALSE)&gt;3,HLOOKUP($A884,'Z-scores'!$C$2:$RO$15,8,FALSE)&lt;-3),"",'Total-corrected counts'!J884),"")</f>
        <v/>
      </c>
      <c r="K884" s="14" t="str">
        <f>IFERROR(IF(OR(HLOOKUP($A884,'Z-scores'!$C$2:$RO$15,9,FALSE)&gt;3,HLOOKUP($A884,'Z-scores'!$C$2:$RO$15,9,FALSE)&lt;-3),"",'Total-corrected counts'!K884),"")</f>
        <v/>
      </c>
      <c r="L884" s="14" t="str">
        <f>IFERROR(IF(OR(HLOOKUP($A884,'Z-scores'!$C$2:$RO$15,10,FALSE)&gt;3,HLOOKUP($A884,'Z-scores'!$C$2:$RO$15,10,FALSE)&lt;-3),"",'Total-corrected counts'!L884),"")</f>
        <v/>
      </c>
      <c r="M884" s="14" t="str">
        <f>IFERROR(IF(OR(HLOOKUP($A884,'Z-scores'!$C$2:$RO$15,11,FALSE)&gt;3,HLOOKUP($A884,'Z-scores'!$C$2:$RO$15,11,FALSE)&lt;-3),"",'Total-corrected counts'!M884),"")</f>
        <v/>
      </c>
      <c r="N884" s="14" t="str">
        <f>IFERROR(IF(OR(HLOOKUP($A884,'Z-scores'!$C$2:$RO$15,12,FALSE)&gt;3,HLOOKUP($A884,'Z-scores'!$C$2:$RO$15,12,FALSE)&lt;-3),"",'Total-corrected counts'!N884),"")</f>
        <v/>
      </c>
      <c r="O884" s="14" t="str">
        <f>IFERROR(IF(OR(HLOOKUP($A884,'Z-scores'!$C$2:$RO$15,13,FALSE)&gt;3,HLOOKUP($A884,'Z-scores'!$C$2:$RO$15,13,FALSE)&lt;-3),"",'Total-corrected counts'!O884),"")</f>
        <v/>
      </c>
      <c r="P884" s="14" t="str">
        <f>IFERROR(IF(OR(HLOOKUP($A884,'Z-scores'!$C$2:$RO$15,14,FALSE)&gt;3,HLOOKUP($A884,'Z-scores'!$C$2:$RO$15,14,FALSE)&lt;-3),"",'Total-corrected counts'!P884),"")</f>
        <v/>
      </c>
      <c r="Q884">
        <f t="shared" si="52"/>
        <v>1</v>
      </c>
      <c r="R884">
        <f>SUMIFS(Tabel132[Cluster],Tabel132[ID],'Total-corrected counts Z&lt;3'!A884)</f>
        <v>0</v>
      </c>
      <c r="S884" t="str">
        <f t="shared" si="53"/>
        <v/>
      </c>
      <c r="T884" t="str">
        <f t="shared" si="54"/>
        <v/>
      </c>
      <c r="U884" t="str">
        <f t="shared" si="55"/>
        <v/>
      </c>
    </row>
    <row r="885" spans="1:21" x14ac:dyDescent="0.25">
      <c r="A885">
        <v>893</v>
      </c>
      <c r="B885" t="s">
        <v>371</v>
      </c>
      <c r="C885">
        <v>8300</v>
      </c>
      <c r="D885">
        <v>378</v>
      </c>
      <c r="E885" s="14">
        <f>IFERROR(IF(OR(HLOOKUP($A885,'Z-scores'!$C$2:$RO$15,3,FALSE)&gt;3,HLOOKUP($A885,'Z-scores'!$C$2:$RO$15,3,FALSE)&lt;-3),"",'Total-corrected counts'!E885),"")</f>
        <v>14.420942788017951</v>
      </c>
      <c r="F885" s="14">
        <f>IFERROR(IF(OR(HLOOKUP($A885,'Z-scores'!$C$2:$RO$15,4,FALSE)&gt;3,HLOOKUP($A885,'Z-scores'!$C$2:$RO$15,4,FALSE)&lt;-3),"",'Total-corrected counts'!F885),"")</f>
        <v>6.849993512735268</v>
      </c>
      <c r="G885" s="14">
        <f>IFERROR(IF(OR(HLOOKUP($A885,'Z-scores'!$C$2:$RO$15,5,FALSE)&gt;3,HLOOKUP($A885,'Z-scores'!$C$2:$RO$15,5,FALSE)&lt;-3),"",'Total-corrected counts'!G885),"")</f>
        <v>2.2143054848704007</v>
      </c>
      <c r="H885" s="14">
        <f>IFERROR(IF(OR(HLOOKUP($A885,'Z-scores'!$C$2:$RO$15,6,FALSE)&gt;3,HLOOKUP($A885,'Z-scores'!$C$2:$RO$15,6,FALSE)&lt;-3),"",'Total-corrected counts'!H885),"")</f>
        <v>13.779559099888068</v>
      </c>
      <c r="I885" s="14">
        <f>IFERROR(IF(OR(HLOOKUP($A885,'Z-scores'!$C$2:$RO$15,7,FALSE)&gt;3,HLOOKUP($A885,'Z-scores'!$C$2:$RO$15,7,FALSE)&lt;-3),"",'Total-corrected counts'!I885),"")</f>
        <v>12.562210061356348</v>
      </c>
      <c r="J885" s="14">
        <f>IFERROR(IF(OR(HLOOKUP($A885,'Z-scores'!$C$2:$RO$15,8,FALSE)&gt;3,HLOOKUP($A885,'Z-scores'!$C$2:$RO$15,8,FALSE)&lt;-3),"",'Total-corrected counts'!J885),"")</f>
        <v>13.382343995759362</v>
      </c>
      <c r="K885" s="14">
        <f>IFERROR(IF(OR(HLOOKUP($A885,'Z-scores'!$C$2:$RO$15,9,FALSE)&gt;3,HLOOKUP($A885,'Z-scores'!$C$2:$RO$15,9,FALSE)&lt;-3),"",'Total-corrected counts'!K885),"")</f>
        <v>20.482511466674953</v>
      </c>
      <c r="L885" s="14">
        <f>IFERROR(IF(OR(HLOOKUP($A885,'Z-scores'!$C$2:$RO$15,10,FALSE)&gt;3,HLOOKUP($A885,'Z-scores'!$C$2:$RO$15,10,FALSE)&lt;-3),"",'Total-corrected counts'!L885),"")</f>
        <v>2.6806679498936803</v>
      </c>
      <c r="M885" s="14">
        <f>IFERROR(IF(OR(HLOOKUP($A885,'Z-scores'!$C$2:$RO$15,11,FALSE)&gt;3,HLOOKUP($A885,'Z-scores'!$C$2:$RO$15,11,FALSE)&lt;-3),"",'Total-corrected counts'!M885),"")</f>
        <v>3.1892774855409196</v>
      </c>
      <c r="N885" s="14">
        <f>IFERROR(IF(OR(HLOOKUP($A885,'Z-scores'!$C$2:$RO$15,12,FALSE)&gt;3,HLOOKUP($A885,'Z-scores'!$C$2:$RO$15,12,FALSE)&lt;-3),"",'Total-corrected counts'!N885),"")</f>
        <v>10.099975240973629</v>
      </c>
      <c r="O885" s="14">
        <f>IFERROR(IF(OR(HLOOKUP($A885,'Z-scores'!$C$2:$RO$15,13,FALSE)&gt;3,HLOOKUP($A885,'Z-scores'!$C$2:$RO$15,13,FALSE)&lt;-3),"",'Total-corrected counts'!O885),"")</f>
        <v>12.718362370154994</v>
      </c>
      <c r="P885" s="14">
        <f>IFERROR(IF(OR(HLOOKUP($A885,'Z-scores'!$C$2:$RO$15,14,FALSE)&gt;3,HLOOKUP($A885,'Z-scores'!$C$2:$RO$15,14,FALSE)&lt;-3),"",'Total-corrected counts'!P885),"")</f>
        <v>13.962839888516021</v>
      </c>
      <c r="Q885">
        <f t="shared" si="52"/>
        <v>1</v>
      </c>
      <c r="R885">
        <f>SUMIFS(Tabel132[Cluster],Tabel132[ID],'Total-corrected counts Z&lt;3'!A885)</f>
        <v>11</v>
      </c>
      <c r="S885">
        <f t="shared" si="53"/>
        <v>0.32375104850894698</v>
      </c>
      <c r="T885">
        <f t="shared" si="54"/>
        <v>11.955980915614621</v>
      </c>
      <c r="U885">
        <f t="shared" si="55"/>
        <v>8.530224587015848</v>
      </c>
    </row>
    <row r="886" spans="1:21" x14ac:dyDescent="0.25">
      <c r="A886">
        <v>894</v>
      </c>
      <c r="B886" t="s">
        <v>372</v>
      </c>
      <c r="C886">
        <v>25300</v>
      </c>
      <c r="D886">
        <v>254</v>
      </c>
      <c r="E886" s="14">
        <f>IFERROR(IF(OR(HLOOKUP($A886,'Z-scores'!$C$2:$RO$15,3,FALSE)&gt;3,HLOOKUP($A886,'Z-scores'!$C$2:$RO$15,3,FALSE)&lt;-3),"",'Total-corrected counts'!E886),"")</f>
        <v>0.72046611833772201</v>
      </c>
      <c r="F886" s="14">
        <f>IFERROR(IF(OR(HLOOKUP($A886,'Z-scores'!$C$2:$RO$15,4,FALSE)&gt;3,HLOOKUP($A886,'Z-scores'!$C$2:$RO$15,4,FALSE)&lt;-3),"",'Total-corrected counts'!F886),"")</f>
        <v>0.23716881815987689</v>
      </c>
      <c r="G886" s="14">
        <f>IFERROR(IF(OR(HLOOKUP($A886,'Z-scores'!$C$2:$RO$15,5,FALSE)&gt;3,HLOOKUP($A886,'Z-scores'!$C$2:$RO$15,5,FALSE)&lt;-3),"",'Total-corrected counts'!G886),"")</f>
        <v>0.71429209189367759</v>
      </c>
      <c r="H886" s="14">
        <f>IFERROR(IF(OR(HLOOKUP($A886,'Z-scores'!$C$2:$RO$15,6,FALSE)&gt;3,HLOOKUP($A886,'Z-scores'!$C$2:$RO$15,6,FALSE)&lt;-3),"",'Total-corrected counts'!H886),"")</f>
        <v>0.91558532225169897</v>
      </c>
      <c r="I886" s="14">
        <f>IFERROR(IF(OR(HLOOKUP($A886,'Z-scores'!$C$2:$RO$15,7,FALSE)&gt;3,HLOOKUP($A886,'Z-scores'!$C$2:$RO$15,7,FALSE)&lt;-3),"",'Total-corrected counts'!I886),"")</f>
        <v>1.146501997748911</v>
      </c>
      <c r="J886" s="14">
        <f>IFERROR(IF(OR(HLOOKUP($A886,'Z-scores'!$C$2:$RO$15,8,FALSE)&gt;3,HLOOKUP($A886,'Z-scores'!$C$2:$RO$15,8,FALSE)&lt;-3),"",'Total-corrected counts'!J886),"")</f>
        <v>1.2165767268872145</v>
      </c>
      <c r="K886" s="14">
        <f>IFERROR(IF(OR(HLOOKUP($A886,'Z-scores'!$C$2:$RO$15,9,FALSE)&gt;3,HLOOKUP($A886,'Z-scores'!$C$2:$RO$15,9,FALSE)&lt;-3),"",'Total-corrected counts'!K886),"")</f>
        <v>0.19776217967824092</v>
      </c>
      <c r="L886" s="14">
        <f>IFERROR(IF(OR(HLOOKUP($A886,'Z-scores'!$C$2:$RO$15,10,FALSE)&gt;3,HLOOKUP($A886,'Z-scores'!$C$2:$RO$15,10,FALSE)&lt;-3),"",'Total-corrected counts'!L886),"")</f>
        <v>0.54419574922653657</v>
      </c>
      <c r="M886" s="14">
        <f>IFERROR(IF(OR(HLOOKUP($A886,'Z-scores'!$C$2:$RO$15,11,FALSE)&gt;3,HLOOKUP($A886,'Z-scores'!$C$2:$RO$15,11,FALSE)&lt;-3),"",'Total-corrected counts'!M886),"")</f>
        <v>0.71554302560212946</v>
      </c>
      <c r="N886" s="14">
        <f>IFERROR(IF(OR(HLOOKUP($A886,'Z-scores'!$C$2:$RO$15,12,FALSE)&gt;3,HLOOKUP($A886,'Z-scores'!$C$2:$RO$15,12,FALSE)&lt;-3),"",'Total-corrected counts'!N886),"")</f>
        <v>0.99889865020618296</v>
      </c>
      <c r="O886" s="14">
        <f>IFERROR(IF(OR(HLOOKUP($A886,'Z-scores'!$C$2:$RO$15,13,FALSE)&gt;3,HLOOKUP($A886,'Z-scores'!$C$2:$RO$15,13,FALSE)&lt;-3),"",'Total-corrected counts'!O886),"")</f>
        <v>0.43144887096395995</v>
      </c>
      <c r="P886" s="14">
        <f>IFERROR(IF(OR(HLOOKUP($A886,'Z-scores'!$C$2:$RO$15,14,FALSE)&gt;3,HLOOKUP($A886,'Z-scores'!$C$2:$RO$15,14,FALSE)&lt;-3),"",'Total-corrected counts'!P886),"")</f>
        <v>0.22785313134001337</v>
      </c>
      <c r="Q886">
        <f t="shared" si="52"/>
        <v>1</v>
      </c>
      <c r="R886">
        <f>SUMIFS(Tabel132[Cluster],Tabel132[ID],'Total-corrected counts Z&lt;3'!A886)</f>
        <v>33</v>
      </c>
      <c r="S886">
        <f t="shared" si="53"/>
        <v>0.49029566742091268</v>
      </c>
      <c r="T886">
        <f t="shared" si="54"/>
        <v>0.73547903642247736</v>
      </c>
      <c r="U886">
        <f t="shared" si="55"/>
        <v>0.58358788546776452</v>
      </c>
    </row>
    <row r="887" spans="1:21" x14ac:dyDescent="0.25">
      <c r="A887">
        <v>895</v>
      </c>
      <c r="B887" t="s">
        <v>373</v>
      </c>
      <c r="C887">
        <v>29300</v>
      </c>
      <c r="D887">
        <v>315</v>
      </c>
      <c r="E887" s="14">
        <f>IFERROR(IF(OR(HLOOKUP($A887,'Z-scores'!$C$2:$RO$15,3,FALSE)&gt;3,HLOOKUP($A887,'Z-scores'!$C$2:$RO$15,3,FALSE)&lt;-3),"",'Total-corrected counts'!E887),"")</f>
        <v>1.1620421263511644E-2</v>
      </c>
      <c r="F887" s="14">
        <f>IFERROR(IF(OR(HLOOKUP($A887,'Z-scores'!$C$2:$RO$15,4,FALSE)&gt;3,HLOOKUP($A887,'Z-scores'!$C$2:$RO$15,4,FALSE)&lt;-3),"",'Total-corrected counts'!F887),"")</f>
        <v>0.11160885560464795</v>
      </c>
      <c r="G887" s="14">
        <f>IFERROR(IF(OR(HLOOKUP($A887,'Z-scores'!$C$2:$RO$15,5,FALSE)&gt;3,HLOOKUP($A887,'Z-scores'!$C$2:$RO$15,5,FALSE)&lt;-3),"",'Total-corrected counts'!G887),"")</f>
        <v>0</v>
      </c>
      <c r="H887" s="14">
        <f>IFERROR(IF(OR(HLOOKUP($A887,'Z-scores'!$C$2:$RO$15,6,FALSE)&gt;3,HLOOKUP($A887,'Z-scores'!$C$2:$RO$15,6,FALSE)&lt;-3),"",'Total-corrected counts'!H887),"")</f>
        <v>0</v>
      </c>
      <c r="I887" s="14">
        <f>IFERROR(IF(OR(HLOOKUP($A887,'Z-scores'!$C$2:$RO$15,7,FALSE)&gt;3,HLOOKUP($A887,'Z-scores'!$C$2:$RO$15,7,FALSE)&lt;-3),"",'Total-corrected counts'!I887),"")</f>
        <v>0</v>
      </c>
      <c r="J887" s="14">
        <f>IFERROR(IF(OR(HLOOKUP($A887,'Z-scores'!$C$2:$RO$15,8,FALSE)&gt;3,HLOOKUP($A887,'Z-scores'!$C$2:$RO$15,8,FALSE)&lt;-3),"",'Total-corrected counts'!J887),"")</f>
        <v>0</v>
      </c>
      <c r="K887" s="14">
        <f>IFERROR(IF(OR(HLOOKUP($A887,'Z-scores'!$C$2:$RO$15,9,FALSE)&gt;3,HLOOKUP($A887,'Z-scores'!$C$2:$RO$15,9,FALSE)&lt;-3),"",'Total-corrected counts'!K887),"")</f>
        <v>0</v>
      </c>
      <c r="L887" s="14">
        <f>IFERROR(IF(OR(HLOOKUP($A887,'Z-scores'!$C$2:$RO$15,10,FALSE)&gt;3,HLOOKUP($A887,'Z-scores'!$C$2:$RO$15,10,FALSE)&lt;-3),"",'Total-corrected counts'!L887),"")</f>
        <v>0</v>
      </c>
      <c r="M887" s="14">
        <f>IFERROR(IF(OR(HLOOKUP($A887,'Z-scores'!$C$2:$RO$15,11,FALSE)&gt;3,HLOOKUP($A887,'Z-scores'!$C$2:$RO$15,11,FALSE)&lt;-3),"",'Total-corrected counts'!M887),"")</f>
        <v>0.12266451867465077</v>
      </c>
      <c r="N887" s="14">
        <f>IFERROR(IF(OR(HLOOKUP($A887,'Z-scores'!$C$2:$RO$15,12,FALSE)&gt;3,HLOOKUP($A887,'Z-scores'!$C$2:$RO$15,12,FALSE)&lt;-3),"",'Total-corrected counts'!N887),"")</f>
        <v>0</v>
      </c>
      <c r="O887" s="14">
        <f>IFERROR(IF(OR(HLOOKUP($A887,'Z-scores'!$C$2:$RO$15,13,FALSE)&gt;3,HLOOKUP($A887,'Z-scores'!$C$2:$RO$15,13,FALSE)&lt;-3),"",'Total-corrected counts'!O887),"")</f>
        <v>1.8758646563650432E-2</v>
      </c>
      <c r="P887" s="14">
        <f>IFERROR(IF(OR(HLOOKUP($A887,'Z-scores'!$C$2:$RO$15,14,FALSE)&gt;3,HLOOKUP($A887,'Z-scores'!$C$2:$RO$15,14,FALSE)&lt;-3),"",'Total-corrected counts'!P887),"")</f>
        <v>0</v>
      </c>
      <c r="Q887">
        <f t="shared" si="52"/>
        <v>1</v>
      </c>
      <c r="R887">
        <f>SUMIFS(Tabel132[Cluster],Tabel132[ID],'Total-corrected counts Z&lt;3'!A887)</f>
        <v>38</v>
      </c>
      <c r="S887">
        <f t="shared" si="53"/>
        <v>0.70436996074643021</v>
      </c>
      <c r="T887">
        <f t="shared" si="54"/>
        <v>1.7604182409737084E-2</v>
      </c>
      <c r="U887">
        <f t="shared" si="55"/>
        <v>2.828463304766024E-2</v>
      </c>
    </row>
    <row r="888" spans="1:21" x14ac:dyDescent="0.25">
      <c r="A888">
        <v>896</v>
      </c>
      <c r="B888" t="s">
        <v>1022</v>
      </c>
      <c r="C888">
        <v>108000</v>
      </c>
      <c r="D888">
        <v>983</v>
      </c>
      <c r="E888" s="14" t="str">
        <f>IFERROR(IF(OR(HLOOKUP($A888,'Z-scores'!$C$2:$RO$15,3,FALSE)&gt;3,HLOOKUP($A888,'Z-scores'!$C$2:$RO$15,3,FALSE)&lt;-3),"",'Total-corrected counts'!E888),"")</f>
        <v/>
      </c>
      <c r="F888" s="14" t="str">
        <f>IFERROR(IF(OR(HLOOKUP($A888,'Z-scores'!$C$2:$RO$15,4,FALSE)&gt;3,HLOOKUP($A888,'Z-scores'!$C$2:$RO$15,4,FALSE)&lt;-3),"",'Total-corrected counts'!F888),"")</f>
        <v/>
      </c>
      <c r="G888" s="14" t="str">
        <f>IFERROR(IF(OR(HLOOKUP($A888,'Z-scores'!$C$2:$RO$15,5,FALSE)&gt;3,HLOOKUP($A888,'Z-scores'!$C$2:$RO$15,5,FALSE)&lt;-3),"",'Total-corrected counts'!G888),"")</f>
        <v/>
      </c>
      <c r="H888" s="14" t="str">
        <f>IFERROR(IF(OR(HLOOKUP($A888,'Z-scores'!$C$2:$RO$15,6,FALSE)&gt;3,HLOOKUP($A888,'Z-scores'!$C$2:$RO$15,6,FALSE)&lt;-3),"",'Total-corrected counts'!H888),"")</f>
        <v/>
      </c>
      <c r="I888" s="14" t="str">
        <f>IFERROR(IF(OR(HLOOKUP($A888,'Z-scores'!$C$2:$RO$15,7,FALSE)&gt;3,HLOOKUP($A888,'Z-scores'!$C$2:$RO$15,7,FALSE)&lt;-3),"",'Total-corrected counts'!I888),"")</f>
        <v/>
      </c>
      <c r="J888" s="14" t="str">
        <f>IFERROR(IF(OR(HLOOKUP($A888,'Z-scores'!$C$2:$RO$15,8,FALSE)&gt;3,HLOOKUP($A888,'Z-scores'!$C$2:$RO$15,8,FALSE)&lt;-3),"",'Total-corrected counts'!J888),"")</f>
        <v/>
      </c>
      <c r="K888" s="14" t="str">
        <f>IFERROR(IF(OR(HLOOKUP($A888,'Z-scores'!$C$2:$RO$15,9,FALSE)&gt;3,HLOOKUP($A888,'Z-scores'!$C$2:$RO$15,9,FALSE)&lt;-3),"",'Total-corrected counts'!K888),"")</f>
        <v/>
      </c>
      <c r="L888" s="14" t="str">
        <f>IFERROR(IF(OR(HLOOKUP($A888,'Z-scores'!$C$2:$RO$15,10,FALSE)&gt;3,HLOOKUP($A888,'Z-scores'!$C$2:$RO$15,10,FALSE)&lt;-3),"",'Total-corrected counts'!L888),"")</f>
        <v/>
      </c>
      <c r="M888" s="14" t="str">
        <f>IFERROR(IF(OR(HLOOKUP($A888,'Z-scores'!$C$2:$RO$15,11,FALSE)&gt;3,HLOOKUP($A888,'Z-scores'!$C$2:$RO$15,11,FALSE)&lt;-3),"",'Total-corrected counts'!M888),"")</f>
        <v/>
      </c>
      <c r="N888" s="14" t="str">
        <f>IFERROR(IF(OR(HLOOKUP($A888,'Z-scores'!$C$2:$RO$15,12,FALSE)&gt;3,HLOOKUP($A888,'Z-scores'!$C$2:$RO$15,12,FALSE)&lt;-3),"",'Total-corrected counts'!N888),"")</f>
        <v/>
      </c>
      <c r="O888" s="14" t="str">
        <f>IFERROR(IF(OR(HLOOKUP($A888,'Z-scores'!$C$2:$RO$15,13,FALSE)&gt;3,HLOOKUP($A888,'Z-scores'!$C$2:$RO$15,13,FALSE)&lt;-3),"",'Total-corrected counts'!O888),"")</f>
        <v/>
      </c>
      <c r="P888" s="14" t="str">
        <f>IFERROR(IF(OR(HLOOKUP($A888,'Z-scores'!$C$2:$RO$15,14,FALSE)&gt;3,HLOOKUP($A888,'Z-scores'!$C$2:$RO$15,14,FALSE)&lt;-3),"",'Total-corrected counts'!P888),"")</f>
        <v/>
      </c>
      <c r="Q888">
        <f t="shared" si="52"/>
        <v>1</v>
      </c>
      <c r="R888">
        <f>SUMIFS(Tabel132[Cluster],Tabel132[ID],'Total-corrected counts Z&lt;3'!A888)</f>
        <v>0</v>
      </c>
      <c r="S888" t="str">
        <f t="shared" si="53"/>
        <v/>
      </c>
      <c r="T888" t="str">
        <f t="shared" si="54"/>
        <v/>
      </c>
      <c r="U888" t="str">
        <f t="shared" si="55"/>
        <v/>
      </c>
    </row>
    <row r="889" spans="1:21" x14ac:dyDescent="0.25">
      <c r="A889">
        <v>897</v>
      </c>
      <c r="B889" t="s">
        <v>374</v>
      </c>
      <c r="C889">
        <v>9900</v>
      </c>
      <c r="D889">
        <v>677</v>
      </c>
      <c r="E889" s="14">
        <f>IFERROR(IF(OR(HLOOKUP($A889,'Z-scores'!$C$2:$RO$15,3,FALSE)&gt;3,HLOOKUP($A889,'Z-scores'!$C$2:$RO$15,3,FALSE)&lt;-3),"",'Total-corrected counts'!E889),"")</f>
        <v>6.5074359075665207</v>
      </c>
      <c r="F889" s="14">
        <f>IFERROR(IF(OR(HLOOKUP($A889,'Z-scores'!$C$2:$RO$15,4,FALSE)&gt;3,HLOOKUP($A889,'Z-scores'!$C$2:$RO$15,4,FALSE)&lt;-3),"",'Total-corrected counts'!F889),"")</f>
        <v>41.853320851742978</v>
      </c>
      <c r="G889" s="14">
        <f>IFERROR(IF(OR(HLOOKUP($A889,'Z-scores'!$C$2:$RO$15,5,FALSE)&gt;3,HLOOKUP($A889,'Z-scores'!$C$2:$RO$15,5,FALSE)&lt;-3),"",'Total-corrected counts'!G889),"")</f>
        <v>43.803962535379782</v>
      </c>
      <c r="H889" s="14">
        <f>IFERROR(IF(OR(HLOOKUP($A889,'Z-scores'!$C$2:$RO$15,6,FALSE)&gt;3,HLOOKUP($A889,'Z-scores'!$C$2:$RO$15,6,FALSE)&lt;-3),"",'Total-corrected counts'!H889),"")</f>
        <v>11.238809830639607</v>
      </c>
      <c r="I889" s="14">
        <f>IFERROR(IF(OR(HLOOKUP($A889,'Z-scores'!$C$2:$RO$15,7,FALSE)&gt;3,HLOOKUP($A889,'Z-scores'!$C$2:$RO$15,7,FALSE)&lt;-3),"",'Total-corrected counts'!I889),"")</f>
        <v>5.7941498810966472</v>
      </c>
      <c r="J889" s="14">
        <f>IFERROR(IF(OR(HLOOKUP($A889,'Z-scores'!$C$2:$RO$15,8,FALSE)&gt;3,HLOOKUP($A889,'Z-scores'!$C$2:$RO$15,8,FALSE)&lt;-3),"",'Total-corrected counts'!J889),"")</f>
        <v>17.57518878663851</v>
      </c>
      <c r="K889" s="14">
        <f>IFERROR(IF(OR(HLOOKUP($A889,'Z-scores'!$C$2:$RO$15,9,FALSE)&gt;3,HLOOKUP($A889,'Z-scores'!$C$2:$RO$15,9,FALSE)&lt;-3),"",'Total-corrected counts'!K889),"")</f>
        <v>10.552024872831854</v>
      </c>
      <c r="L889" s="14">
        <f>IFERROR(IF(OR(HLOOKUP($A889,'Z-scores'!$C$2:$RO$15,10,FALSE)&gt;3,HLOOKUP($A889,'Z-scores'!$C$2:$RO$15,10,FALSE)&lt;-3),"",'Total-corrected counts'!L889),"")</f>
        <v>43.918612502393451</v>
      </c>
      <c r="M889" s="14">
        <f>IFERROR(IF(OR(HLOOKUP($A889,'Z-scores'!$C$2:$RO$15,11,FALSE)&gt;3,HLOOKUP($A889,'Z-scores'!$C$2:$RO$15,11,FALSE)&lt;-3),"",'Total-corrected counts'!M889),"")</f>
        <v>40.009077174381929</v>
      </c>
      <c r="N889" s="14">
        <f>IFERROR(IF(OR(HLOOKUP($A889,'Z-scores'!$C$2:$RO$15,12,FALSE)&gt;3,HLOOKUP($A889,'Z-scores'!$C$2:$RO$15,12,FALSE)&lt;-3),"",'Total-corrected counts'!N889),"")</f>
        <v>9.8523849772473078</v>
      </c>
      <c r="O889" s="14">
        <f>IFERROR(IF(OR(HLOOKUP($A889,'Z-scores'!$C$2:$RO$15,13,FALSE)&gt;3,HLOOKUP($A889,'Z-scores'!$C$2:$RO$15,13,FALSE)&lt;-3),"",'Total-corrected counts'!O889),"")</f>
        <v>11.592843576335968</v>
      </c>
      <c r="P889" s="14">
        <f>IFERROR(IF(OR(HLOOKUP($A889,'Z-scores'!$C$2:$RO$15,14,FALSE)&gt;3,HLOOKUP($A889,'Z-scores'!$C$2:$RO$15,14,FALSE)&lt;-3),"",'Total-corrected counts'!P889),"")</f>
        <v>12.77800360554795</v>
      </c>
      <c r="Q889">
        <f t="shared" si="52"/>
        <v>1</v>
      </c>
      <c r="R889">
        <f>SUMIFS(Tabel132[Cluster],Tabel132[ID],'Total-corrected counts Z&lt;3'!A889)</f>
        <v>13</v>
      </c>
      <c r="S889">
        <f t="shared" si="53"/>
        <v>0.68717084137695927</v>
      </c>
      <c r="T889">
        <f t="shared" si="54"/>
        <v>19.617841809413701</v>
      </c>
      <c r="U889">
        <f t="shared" si="55"/>
        <v>23.630184367181322</v>
      </c>
    </row>
    <row r="890" spans="1:21" x14ac:dyDescent="0.25">
      <c r="A890">
        <v>898</v>
      </c>
      <c r="B890" t="s">
        <v>375</v>
      </c>
      <c r="C890">
        <v>87400</v>
      </c>
      <c r="D890">
        <v>987</v>
      </c>
      <c r="E890" s="14">
        <f>IFERROR(IF(OR(HLOOKUP($A890,'Z-scores'!$C$2:$RO$15,3,FALSE)&gt;3,HLOOKUP($A890,'Z-scores'!$C$2:$RO$15,3,FALSE)&lt;-3),"",'Total-corrected counts'!E890),"")</f>
        <v>0</v>
      </c>
      <c r="F890" s="14">
        <f>IFERROR(IF(OR(HLOOKUP($A890,'Z-scores'!$C$2:$RO$15,4,FALSE)&gt;3,HLOOKUP($A890,'Z-scores'!$C$2:$RO$15,4,FALSE)&lt;-3),"",'Total-corrected counts'!F890),"")</f>
        <v>0</v>
      </c>
      <c r="G890" s="14">
        <f>IFERROR(IF(OR(HLOOKUP($A890,'Z-scores'!$C$2:$RO$15,5,FALSE)&gt;3,HLOOKUP($A890,'Z-scores'!$C$2:$RO$15,5,FALSE)&lt;-3),"",'Total-corrected counts'!G890),"")</f>
        <v>0</v>
      </c>
      <c r="H890" s="14">
        <f>IFERROR(IF(OR(HLOOKUP($A890,'Z-scores'!$C$2:$RO$15,6,FALSE)&gt;3,HLOOKUP($A890,'Z-scores'!$C$2:$RO$15,6,FALSE)&lt;-3),"",'Total-corrected counts'!H890),"")</f>
        <v>0</v>
      </c>
      <c r="I890" s="14">
        <f>IFERROR(IF(OR(HLOOKUP($A890,'Z-scores'!$C$2:$RO$15,7,FALSE)&gt;3,HLOOKUP($A890,'Z-scores'!$C$2:$RO$15,7,FALSE)&lt;-3),"",'Total-corrected counts'!I890),"")</f>
        <v>0</v>
      </c>
      <c r="J890" s="14">
        <f>IFERROR(IF(OR(HLOOKUP($A890,'Z-scores'!$C$2:$RO$15,8,FALSE)&gt;3,HLOOKUP($A890,'Z-scores'!$C$2:$RO$15,8,FALSE)&lt;-3),"",'Total-corrected counts'!J890),"")</f>
        <v>0</v>
      </c>
      <c r="K890" s="14">
        <f>IFERROR(IF(OR(HLOOKUP($A890,'Z-scores'!$C$2:$RO$15,9,FALSE)&gt;3,HLOOKUP($A890,'Z-scores'!$C$2:$RO$15,9,FALSE)&lt;-3),"",'Total-corrected counts'!K890),"")</f>
        <v>2.8251739954034422E-2</v>
      </c>
      <c r="L890" s="14">
        <f>IFERROR(IF(OR(HLOOKUP($A890,'Z-scores'!$C$2:$RO$15,10,FALSE)&gt;3,HLOOKUP($A890,'Z-scores'!$C$2:$RO$15,10,FALSE)&lt;-3),"",'Total-corrected counts'!L890),"")</f>
        <v>0</v>
      </c>
      <c r="M890" s="14">
        <f>IFERROR(IF(OR(HLOOKUP($A890,'Z-scores'!$C$2:$RO$15,11,FALSE)&gt;3,HLOOKUP($A890,'Z-scores'!$C$2:$RO$15,11,FALSE)&lt;-3),"",'Total-corrected counts'!M890),"")</f>
        <v>0</v>
      </c>
      <c r="N890" s="14">
        <f>IFERROR(IF(OR(HLOOKUP($A890,'Z-scores'!$C$2:$RO$15,12,FALSE)&gt;3,HLOOKUP($A890,'Z-scores'!$C$2:$RO$15,12,FALSE)&lt;-3),"",'Total-corrected counts'!N890),"")</f>
        <v>0</v>
      </c>
      <c r="O890" s="14">
        <f>IFERROR(IF(OR(HLOOKUP($A890,'Z-scores'!$C$2:$RO$15,13,FALSE)&gt;3,HLOOKUP($A890,'Z-scores'!$C$2:$RO$15,13,FALSE)&lt;-3),"",'Total-corrected counts'!O890),"")</f>
        <v>0.1782071423546791</v>
      </c>
      <c r="P890" s="14">
        <f>IFERROR(IF(OR(HLOOKUP($A890,'Z-scores'!$C$2:$RO$15,14,FALSE)&gt;3,HLOOKUP($A890,'Z-scores'!$C$2:$RO$15,14,FALSE)&lt;-3),"",'Total-corrected counts'!P890),"")</f>
        <v>0.36456501014402143</v>
      </c>
      <c r="Q890">
        <f t="shared" si="52"/>
        <v>1</v>
      </c>
      <c r="R890">
        <f>SUMIFS(Tabel132[Cluster],Tabel132[ID],'Total-corrected counts Z&lt;3'!A890)</f>
        <v>94</v>
      </c>
      <c r="S890">
        <f t="shared" si="53"/>
        <v>0.11427103415568038</v>
      </c>
      <c r="T890">
        <f t="shared" si="54"/>
        <v>4.035962850576346E-3</v>
      </c>
      <c r="U890">
        <f t="shared" si="55"/>
        <v>0.10855443049974012</v>
      </c>
    </row>
    <row r="891" spans="1:21" x14ac:dyDescent="0.25">
      <c r="A891">
        <v>899</v>
      </c>
      <c r="B891" t="s">
        <v>1023</v>
      </c>
      <c r="C891">
        <v>86300</v>
      </c>
      <c r="D891">
        <v>890</v>
      </c>
      <c r="E891" s="14" t="str">
        <f>IFERROR(IF(OR(HLOOKUP($A891,'Z-scores'!$C$2:$RO$15,3,FALSE)&gt;3,HLOOKUP($A891,'Z-scores'!$C$2:$RO$15,3,FALSE)&lt;-3),"",'Total-corrected counts'!E891),"")</f>
        <v/>
      </c>
      <c r="F891" s="14" t="str">
        <f>IFERROR(IF(OR(HLOOKUP($A891,'Z-scores'!$C$2:$RO$15,4,FALSE)&gt;3,HLOOKUP($A891,'Z-scores'!$C$2:$RO$15,4,FALSE)&lt;-3),"",'Total-corrected counts'!F891),"")</f>
        <v/>
      </c>
      <c r="G891" s="14" t="str">
        <f>IFERROR(IF(OR(HLOOKUP($A891,'Z-scores'!$C$2:$RO$15,5,FALSE)&gt;3,HLOOKUP($A891,'Z-scores'!$C$2:$RO$15,5,FALSE)&lt;-3),"",'Total-corrected counts'!G891),"")</f>
        <v/>
      </c>
      <c r="H891" s="14" t="str">
        <f>IFERROR(IF(OR(HLOOKUP($A891,'Z-scores'!$C$2:$RO$15,6,FALSE)&gt;3,HLOOKUP($A891,'Z-scores'!$C$2:$RO$15,6,FALSE)&lt;-3),"",'Total-corrected counts'!H891),"")</f>
        <v/>
      </c>
      <c r="I891" s="14" t="str">
        <f>IFERROR(IF(OR(HLOOKUP($A891,'Z-scores'!$C$2:$RO$15,7,FALSE)&gt;3,HLOOKUP($A891,'Z-scores'!$C$2:$RO$15,7,FALSE)&lt;-3),"",'Total-corrected counts'!I891),"")</f>
        <v/>
      </c>
      <c r="J891" s="14" t="str">
        <f>IFERROR(IF(OR(HLOOKUP($A891,'Z-scores'!$C$2:$RO$15,8,FALSE)&gt;3,HLOOKUP($A891,'Z-scores'!$C$2:$RO$15,8,FALSE)&lt;-3),"",'Total-corrected counts'!J891),"")</f>
        <v/>
      </c>
      <c r="K891" s="14" t="str">
        <f>IFERROR(IF(OR(HLOOKUP($A891,'Z-scores'!$C$2:$RO$15,9,FALSE)&gt;3,HLOOKUP($A891,'Z-scores'!$C$2:$RO$15,9,FALSE)&lt;-3),"",'Total-corrected counts'!K891),"")</f>
        <v/>
      </c>
      <c r="L891" s="14" t="str">
        <f>IFERROR(IF(OR(HLOOKUP($A891,'Z-scores'!$C$2:$RO$15,10,FALSE)&gt;3,HLOOKUP($A891,'Z-scores'!$C$2:$RO$15,10,FALSE)&lt;-3),"",'Total-corrected counts'!L891),"")</f>
        <v/>
      </c>
      <c r="M891" s="14" t="str">
        <f>IFERROR(IF(OR(HLOOKUP($A891,'Z-scores'!$C$2:$RO$15,11,FALSE)&gt;3,HLOOKUP($A891,'Z-scores'!$C$2:$RO$15,11,FALSE)&lt;-3),"",'Total-corrected counts'!M891),"")</f>
        <v/>
      </c>
      <c r="N891" s="14" t="str">
        <f>IFERROR(IF(OR(HLOOKUP($A891,'Z-scores'!$C$2:$RO$15,12,FALSE)&gt;3,HLOOKUP($A891,'Z-scores'!$C$2:$RO$15,12,FALSE)&lt;-3),"",'Total-corrected counts'!N891),"")</f>
        <v/>
      </c>
      <c r="O891" s="14" t="str">
        <f>IFERROR(IF(OR(HLOOKUP($A891,'Z-scores'!$C$2:$RO$15,13,FALSE)&gt;3,HLOOKUP($A891,'Z-scores'!$C$2:$RO$15,13,FALSE)&lt;-3),"",'Total-corrected counts'!O891),"")</f>
        <v/>
      </c>
      <c r="P891" s="14" t="str">
        <f>IFERROR(IF(OR(HLOOKUP($A891,'Z-scores'!$C$2:$RO$15,14,FALSE)&gt;3,HLOOKUP($A891,'Z-scores'!$C$2:$RO$15,14,FALSE)&lt;-3),"",'Total-corrected counts'!P891),"")</f>
        <v/>
      </c>
      <c r="Q891">
        <f t="shared" si="52"/>
        <v>1</v>
      </c>
      <c r="R891">
        <f>SUMIFS(Tabel132[Cluster],Tabel132[ID],'Total-corrected counts Z&lt;3'!A891)</f>
        <v>93</v>
      </c>
      <c r="S891" t="str">
        <f t="shared" si="53"/>
        <v/>
      </c>
      <c r="T891" t="str">
        <f t="shared" si="54"/>
        <v/>
      </c>
      <c r="U891" t="str">
        <f t="shared" si="55"/>
        <v/>
      </c>
    </row>
    <row r="892" spans="1:21" x14ac:dyDescent="0.25">
      <c r="A892">
        <v>900</v>
      </c>
      <c r="B892" t="s">
        <v>376</v>
      </c>
      <c r="C892">
        <v>98200</v>
      </c>
      <c r="D892">
        <v>840</v>
      </c>
      <c r="E892" s="14">
        <f>IFERROR(IF(OR(HLOOKUP($A892,'Z-scores'!$C$2:$RO$15,3,FALSE)&gt;3,HLOOKUP($A892,'Z-scores'!$C$2:$RO$15,3,FALSE)&lt;-3),"",'Total-corrected counts'!E892),"")</f>
        <v>33.106580179744675</v>
      </c>
      <c r="F892" s="14">
        <f>IFERROR(IF(OR(HLOOKUP($A892,'Z-scores'!$C$2:$RO$15,4,FALSE)&gt;3,HLOOKUP($A892,'Z-scores'!$C$2:$RO$15,4,FALSE)&lt;-3),"",'Total-corrected counts'!F892),"")</f>
        <v>23.256495286618517</v>
      </c>
      <c r="G892" s="14">
        <f>IFERROR(IF(OR(HLOOKUP($A892,'Z-scores'!$C$2:$RO$15,5,FALSE)&gt;3,HLOOKUP($A892,'Z-scores'!$C$2:$RO$15,5,FALSE)&lt;-3),"",'Total-corrected counts'!G892),"")</f>
        <v>9.9643746819168033</v>
      </c>
      <c r="H892" s="14">
        <f>IFERROR(IF(OR(HLOOKUP($A892,'Z-scores'!$C$2:$RO$15,6,FALSE)&gt;3,HLOOKUP($A892,'Z-scores'!$C$2:$RO$15,6,FALSE)&lt;-3),"",'Total-corrected counts'!H892),"")</f>
        <v>42.589977240074866</v>
      </c>
      <c r="I892" s="14">
        <f>IFERROR(IF(OR(HLOOKUP($A892,'Z-scores'!$C$2:$RO$15,7,FALSE)&gt;3,HLOOKUP($A892,'Z-scores'!$C$2:$RO$15,7,FALSE)&lt;-3),"",'Total-corrected counts'!I892),"")</f>
        <v>20.24254064842701</v>
      </c>
      <c r="J892" s="14">
        <f>IFERROR(IF(OR(HLOOKUP($A892,'Z-scores'!$C$2:$RO$15,8,FALSE)&gt;3,HLOOKUP($A892,'Z-scores'!$C$2:$RO$15,8,FALSE)&lt;-3),"",'Total-corrected counts'!J892),"")</f>
        <v>20.594906019447851</v>
      </c>
      <c r="K892" s="14">
        <f>IFERROR(IF(OR(HLOOKUP($A892,'Z-scores'!$C$2:$RO$15,9,FALSE)&gt;3,HLOOKUP($A892,'Z-scores'!$C$2:$RO$15,9,FALSE)&lt;-3),"",'Total-corrected counts'!K892),"")</f>
        <v>20.284749286996711</v>
      </c>
      <c r="L892" s="14">
        <f>IFERROR(IF(OR(HLOOKUP($A892,'Z-scores'!$C$2:$RO$15,10,FALSE)&gt;3,HLOOKUP($A892,'Z-scores'!$C$2:$RO$15,10,FALSE)&lt;-3),"",'Total-corrected counts'!L892),"")</f>
        <v>23.581815799816585</v>
      </c>
      <c r="M892" s="14">
        <f>IFERROR(IF(OR(HLOOKUP($A892,'Z-scores'!$C$2:$RO$15,11,FALSE)&gt;3,HLOOKUP($A892,'Z-scores'!$C$2:$RO$15,11,FALSE)&lt;-3),"",'Total-corrected counts'!M892),"")</f>
        <v>45.201875131608801</v>
      </c>
      <c r="N892" s="14">
        <f>IFERROR(IF(OR(HLOOKUP($A892,'Z-scores'!$C$2:$RO$15,12,FALSE)&gt;3,HLOOKUP($A892,'Z-scores'!$C$2:$RO$15,12,FALSE)&lt;-3),"",'Total-corrected counts'!N892),"")</f>
        <v>15.717712948970792</v>
      </c>
      <c r="O892" s="14">
        <f>IFERROR(IF(OR(HLOOKUP($A892,'Z-scores'!$C$2:$RO$15,13,FALSE)&gt;3,HLOOKUP($A892,'Z-scores'!$C$2:$RO$15,13,FALSE)&lt;-3),"",'Total-corrected counts'!O892),"")</f>
        <v>70.907684010598629</v>
      </c>
      <c r="P892" s="14">
        <f>IFERROR(IF(OR(HLOOKUP($A892,'Z-scores'!$C$2:$RO$15,14,FALSE)&gt;3,HLOOKUP($A892,'Z-scores'!$C$2:$RO$15,14,FALSE)&lt;-3),"",'Total-corrected counts'!P892),"")</f>
        <v>28.025935154821646</v>
      </c>
      <c r="Q892">
        <f t="shared" si="52"/>
        <v>1</v>
      </c>
      <c r="R892">
        <f>SUMIFS(Tabel132[Cluster],Tabel132[ID],'Total-corrected counts Z&lt;3'!A892)</f>
        <v>0</v>
      </c>
      <c r="S892">
        <f t="shared" si="53"/>
        <v>0.21814400462076189</v>
      </c>
      <c r="T892">
        <f t="shared" si="54"/>
        <v>24.291374763318064</v>
      </c>
      <c r="U892">
        <f t="shared" si="55"/>
        <v>36.687004609163282</v>
      </c>
    </row>
    <row r="893" spans="1:21" x14ac:dyDescent="0.25">
      <c r="A893">
        <v>901</v>
      </c>
      <c r="B893" t="s">
        <v>1024</v>
      </c>
      <c r="C893">
        <v>99600</v>
      </c>
      <c r="D893">
        <v>967</v>
      </c>
      <c r="E893" s="14" t="str">
        <f>IFERROR(IF(OR(HLOOKUP($A893,'Z-scores'!$C$2:$RO$15,3,FALSE)&gt;3,HLOOKUP($A893,'Z-scores'!$C$2:$RO$15,3,FALSE)&lt;-3),"",'Total-corrected counts'!E893),"")</f>
        <v/>
      </c>
      <c r="F893" s="14" t="str">
        <f>IFERROR(IF(OR(HLOOKUP($A893,'Z-scores'!$C$2:$RO$15,4,FALSE)&gt;3,HLOOKUP($A893,'Z-scores'!$C$2:$RO$15,4,FALSE)&lt;-3),"",'Total-corrected counts'!F893),"")</f>
        <v/>
      </c>
      <c r="G893" s="14" t="str">
        <f>IFERROR(IF(OR(HLOOKUP($A893,'Z-scores'!$C$2:$RO$15,5,FALSE)&gt;3,HLOOKUP($A893,'Z-scores'!$C$2:$RO$15,5,FALSE)&lt;-3),"",'Total-corrected counts'!G893),"")</f>
        <v/>
      </c>
      <c r="H893" s="14" t="str">
        <f>IFERROR(IF(OR(HLOOKUP($A893,'Z-scores'!$C$2:$RO$15,6,FALSE)&gt;3,HLOOKUP($A893,'Z-scores'!$C$2:$RO$15,6,FALSE)&lt;-3),"",'Total-corrected counts'!H893),"")</f>
        <v/>
      </c>
      <c r="I893" s="14" t="str">
        <f>IFERROR(IF(OR(HLOOKUP($A893,'Z-scores'!$C$2:$RO$15,7,FALSE)&gt;3,HLOOKUP($A893,'Z-scores'!$C$2:$RO$15,7,FALSE)&lt;-3),"",'Total-corrected counts'!I893),"")</f>
        <v/>
      </c>
      <c r="J893" s="14" t="str">
        <f>IFERROR(IF(OR(HLOOKUP($A893,'Z-scores'!$C$2:$RO$15,8,FALSE)&gt;3,HLOOKUP($A893,'Z-scores'!$C$2:$RO$15,8,FALSE)&lt;-3),"",'Total-corrected counts'!J893),"")</f>
        <v/>
      </c>
      <c r="K893" s="14" t="str">
        <f>IFERROR(IF(OR(HLOOKUP($A893,'Z-scores'!$C$2:$RO$15,9,FALSE)&gt;3,HLOOKUP($A893,'Z-scores'!$C$2:$RO$15,9,FALSE)&lt;-3),"",'Total-corrected counts'!K893),"")</f>
        <v/>
      </c>
      <c r="L893" s="14" t="str">
        <f>IFERROR(IF(OR(HLOOKUP($A893,'Z-scores'!$C$2:$RO$15,10,FALSE)&gt;3,HLOOKUP($A893,'Z-scores'!$C$2:$RO$15,10,FALSE)&lt;-3),"",'Total-corrected counts'!L893),"")</f>
        <v/>
      </c>
      <c r="M893" s="14" t="str">
        <f>IFERROR(IF(OR(HLOOKUP($A893,'Z-scores'!$C$2:$RO$15,11,FALSE)&gt;3,HLOOKUP($A893,'Z-scores'!$C$2:$RO$15,11,FALSE)&lt;-3),"",'Total-corrected counts'!M893),"")</f>
        <v/>
      </c>
      <c r="N893" s="14" t="str">
        <f>IFERROR(IF(OR(HLOOKUP($A893,'Z-scores'!$C$2:$RO$15,12,FALSE)&gt;3,HLOOKUP($A893,'Z-scores'!$C$2:$RO$15,12,FALSE)&lt;-3),"",'Total-corrected counts'!N893),"")</f>
        <v/>
      </c>
      <c r="O893" s="14" t="str">
        <f>IFERROR(IF(OR(HLOOKUP($A893,'Z-scores'!$C$2:$RO$15,13,FALSE)&gt;3,HLOOKUP($A893,'Z-scores'!$C$2:$RO$15,13,FALSE)&lt;-3),"",'Total-corrected counts'!O893),"")</f>
        <v/>
      </c>
      <c r="P893" s="14" t="str">
        <f>IFERROR(IF(OR(HLOOKUP($A893,'Z-scores'!$C$2:$RO$15,14,FALSE)&gt;3,HLOOKUP($A893,'Z-scores'!$C$2:$RO$15,14,FALSE)&lt;-3),"",'Total-corrected counts'!P893),"")</f>
        <v/>
      </c>
      <c r="Q893">
        <f t="shared" si="52"/>
        <v>1</v>
      </c>
      <c r="R893">
        <f>SUMIFS(Tabel132[Cluster],Tabel132[ID],'Total-corrected counts Z&lt;3'!A893)</f>
        <v>0</v>
      </c>
      <c r="S893" t="str">
        <f t="shared" si="53"/>
        <v/>
      </c>
      <c r="T893" t="str">
        <f t="shared" si="54"/>
        <v/>
      </c>
      <c r="U893" t="str">
        <f t="shared" si="55"/>
        <v/>
      </c>
    </row>
    <row r="894" spans="1:21" x14ac:dyDescent="0.25">
      <c r="A894">
        <v>902</v>
      </c>
      <c r="B894" t="s">
        <v>377</v>
      </c>
      <c r="C894">
        <v>17300</v>
      </c>
      <c r="D894">
        <v>425</v>
      </c>
      <c r="E894" s="14">
        <f>IFERROR(IF(OR(HLOOKUP($A894,'Z-scores'!$C$2:$RO$15,3,FALSE)&gt;3,HLOOKUP($A894,'Z-scores'!$C$2:$RO$15,3,FALSE)&lt;-3),"",'Total-corrected counts'!E894),"")</f>
        <v>1.1969033901416994</v>
      </c>
      <c r="F894" s="14">
        <f>IFERROR(IF(OR(HLOOKUP($A894,'Z-scores'!$C$2:$RO$15,4,FALSE)&gt;3,HLOOKUP($A894,'Z-scores'!$C$2:$RO$15,4,FALSE)&lt;-3),"",'Total-corrected counts'!F894),"")</f>
        <v>4.0039676948167449</v>
      </c>
      <c r="G894" s="14">
        <f>IFERROR(IF(OR(HLOOKUP($A894,'Z-scores'!$C$2:$RO$15,5,FALSE)&gt;3,HLOOKUP($A894,'Z-scores'!$C$2:$RO$15,5,FALSE)&lt;-3),"",'Total-corrected counts'!G894),"")</f>
        <v>2.5178796239252135</v>
      </c>
      <c r="H894" s="14">
        <f>IFERROR(IF(OR(HLOOKUP($A894,'Z-scores'!$C$2:$RO$15,6,FALSE)&gt;3,HLOOKUP($A894,'Z-scores'!$C$2:$RO$15,6,FALSE)&lt;-3),"",'Total-corrected counts'!H894),"")</f>
        <v>1.7396121122782282</v>
      </c>
      <c r="I894" s="14">
        <f>IFERROR(IF(OR(HLOOKUP($A894,'Z-scores'!$C$2:$RO$15,7,FALSE)&gt;3,HLOOKUP($A894,'Z-scores'!$C$2:$RO$15,7,FALSE)&lt;-3),"",'Total-corrected counts'!I894),"")</f>
        <v>0.80131860057719595</v>
      </c>
      <c r="J894" s="14">
        <f>IFERROR(IF(OR(HLOOKUP($A894,'Z-scores'!$C$2:$RO$15,8,FALSE)&gt;3,HLOOKUP($A894,'Z-scores'!$C$2:$RO$15,8,FALSE)&lt;-3),"",'Total-corrected counts'!J894),"")</f>
        <v>1.412097986565517</v>
      </c>
      <c r="K894" s="14">
        <f>IFERROR(IF(OR(HLOOKUP($A894,'Z-scores'!$C$2:$RO$15,9,FALSE)&gt;3,HLOOKUP($A894,'Z-scores'!$C$2:$RO$15,9,FALSE)&lt;-3),"",'Total-corrected counts'!K894),"")</f>
        <v>0.66391588891980879</v>
      </c>
      <c r="L894" s="14">
        <f>IFERROR(IF(OR(HLOOKUP($A894,'Z-scores'!$C$2:$RO$15,10,FALSE)&gt;3,HLOOKUP($A894,'Z-scores'!$C$2:$RO$15,10,FALSE)&lt;-3),"",'Total-corrected counts'!L894),"")</f>
        <v>1.471344062723599</v>
      </c>
      <c r="M894" s="14">
        <f>IFERROR(IF(OR(HLOOKUP($A894,'Z-scores'!$C$2:$RO$15,11,FALSE)&gt;3,HLOOKUP($A894,'Z-scores'!$C$2:$RO$15,11,FALSE)&lt;-3),"",'Total-corrected counts'!M894),"")</f>
        <v>4.661251709636729</v>
      </c>
      <c r="N894" s="14">
        <f>IFERROR(IF(OR(HLOOKUP($A894,'Z-scores'!$C$2:$RO$15,12,FALSE)&gt;3,HLOOKUP($A894,'Z-scores'!$C$2:$RO$15,12,FALSE)&lt;-3),"",'Total-corrected counts'!N894),"")</f>
        <v>1.0842746032152584</v>
      </c>
      <c r="O894" s="14">
        <f>IFERROR(IF(OR(HLOOKUP($A894,'Z-scores'!$C$2:$RO$15,13,FALSE)&gt;3,HLOOKUP($A894,'Z-scores'!$C$2:$RO$15,13,FALSE)&lt;-3),"",'Total-corrected counts'!O894),"")</f>
        <v>1.3131052594555301</v>
      </c>
      <c r="P894" s="14">
        <f>IFERROR(IF(OR(HLOOKUP($A894,'Z-scores'!$C$2:$RO$15,14,FALSE)&gt;3,HLOOKUP($A894,'Z-scores'!$C$2:$RO$15,14,FALSE)&lt;-3),"",'Total-corrected counts'!P894),"")</f>
        <v>0.44659213742642623</v>
      </c>
      <c r="Q894">
        <f t="shared" si="52"/>
        <v>1</v>
      </c>
      <c r="R894">
        <f>SUMIFS(Tabel132[Cluster],Tabel132[ID],'Total-corrected counts Z&lt;3'!A894)</f>
        <v>21</v>
      </c>
      <c r="S894">
        <f t="shared" si="53"/>
        <v>0.9681595901696749</v>
      </c>
      <c r="T894">
        <f t="shared" si="54"/>
        <v>1.7622421853177723</v>
      </c>
      <c r="U894">
        <f t="shared" si="55"/>
        <v>1.7953135544915089</v>
      </c>
    </row>
    <row r="895" spans="1:21" x14ac:dyDescent="0.25">
      <c r="A895">
        <v>903</v>
      </c>
      <c r="B895" t="s">
        <v>1025</v>
      </c>
      <c r="C895">
        <v>90500</v>
      </c>
      <c r="D895">
        <v>386</v>
      </c>
      <c r="E895" s="14" t="str">
        <f>IFERROR(IF(OR(HLOOKUP($A895,'Z-scores'!$C$2:$RO$15,3,FALSE)&gt;3,HLOOKUP($A895,'Z-scores'!$C$2:$RO$15,3,FALSE)&lt;-3),"",'Total-corrected counts'!E895),"")</f>
        <v/>
      </c>
      <c r="F895" s="14" t="str">
        <f>IFERROR(IF(OR(HLOOKUP($A895,'Z-scores'!$C$2:$RO$15,4,FALSE)&gt;3,HLOOKUP($A895,'Z-scores'!$C$2:$RO$15,4,FALSE)&lt;-3),"",'Total-corrected counts'!F895),"")</f>
        <v/>
      </c>
      <c r="G895" s="14" t="str">
        <f>IFERROR(IF(OR(HLOOKUP($A895,'Z-scores'!$C$2:$RO$15,5,FALSE)&gt;3,HLOOKUP($A895,'Z-scores'!$C$2:$RO$15,5,FALSE)&lt;-3),"",'Total-corrected counts'!G895),"")</f>
        <v/>
      </c>
      <c r="H895" s="14" t="str">
        <f>IFERROR(IF(OR(HLOOKUP($A895,'Z-scores'!$C$2:$RO$15,6,FALSE)&gt;3,HLOOKUP($A895,'Z-scores'!$C$2:$RO$15,6,FALSE)&lt;-3),"",'Total-corrected counts'!H895),"")</f>
        <v/>
      </c>
      <c r="I895" s="14" t="str">
        <f>IFERROR(IF(OR(HLOOKUP($A895,'Z-scores'!$C$2:$RO$15,7,FALSE)&gt;3,HLOOKUP($A895,'Z-scores'!$C$2:$RO$15,7,FALSE)&lt;-3),"",'Total-corrected counts'!I895),"")</f>
        <v/>
      </c>
      <c r="J895" s="14" t="str">
        <f>IFERROR(IF(OR(HLOOKUP($A895,'Z-scores'!$C$2:$RO$15,8,FALSE)&gt;3,HLOOKUP($A895,'Z-scores'!$C$2:$RO$15,8,FALSE)&lt;-3),"",'Total-corrected counts'!J895),"")</f>
        <v/>
      </c>
      <c r="K895" s="14" t="str">
        <f>IFERROR(IF(OR(HLOOKUP($A895,'Z-scores'!$C$2:$RO$15,9,FALSE)&gt;3,HLOOKUP($A895,'Z-scores'!$C$2:$RO$15,9,FALSE)&lt;-3),"",'Total-corrected counts'!K895),"")</f>
        <v/>
      </c>
      <c r="L895" s="14" t="str">
        <f>IFERROR(IF(OR(HLOOKUP($A895,'Z-scores'!$C$2:$RO$15,10,FALSE)&gt;3,HLOOKUP($A895,'Z-scores'!$C$2:$RO$15,10,FALSE)&lt;-3),"",'Total-corrected counts'!L895),"")</f>
        <v/>
      </c>
      <c r="M895" s="14" t="str">
        <f>IFERROR(IF(OR(HLOOKUP($A895,'Z-scores'!$C$2:$RO$15,11,FALSE)&gt;3,HLOOKUP($A895,'Z-scores'!$C$2:$RO$15,11,FALSE)&lt;-3),"",'Total-corrected counts'!M895),"")</f>
        <v/>
      </c>
      <c r="N895" s="14" t="str">
        <f>IFERROR(IF(OR(HLOOKUP($A895,'Z-scores'!$C$2:$RO$15,12,FALSE)&gt;3,HLOOKUP($A895,'Z-scores'!$C$2:$RO$15,12,FALSE)&lt;-3),"",'Total-corrected counts'!N895),"")</f>
        <v/>
      </c>
      <c r="O895" s="14" t="str">
        <f>IFERROR(IF(OR(HLOOKUP($A895,'Z-scores'!$C$2:$RO$15,13,FALSE)&gt;3,HLOOKUP($A895,'Z-scores'!$C$2:$RO$15,13,FALSE)&lt;-3),"",'Total-corrected counts'!O895),"")</f>
        <v/>
      </c>
      <c r="P895" s="14" t="str">
        <f>IFERROR(IF(OR(HLOOKUP($A895,'Z-scores'!$C$2:$RO$15,14,FALSE)&gt;3,HLOOKUP($A895,'Z-scores'!$C$2:$RO$15,14,FALSE)&lt;-3),"",'Total-corrected counts'!P895),"")</f>
        <v/>
      </c>
      <c r="Q895">
        <f t="shared" si="52"/>
        <v>1</v>
      </c>
      <c r="R895">
        <f>SUMIFS(Tabel132[Cluster],Tabel132[ID],'Total-corrected counts Z&lt;3'!A895)</f>
        <v>96</v>
      </c>
      <c r="S895" t="str">
        <f t="shared" si="53"/>
        <v/>
      </c>
      <c r="T895" t="str">
        <f t="shared" si="54"/>
        <v/>
      </c>
      <c r="U895" t="str">
        <f t="shared" si="55"/>
        <v/>
      </c>
    </row>
    <row r="896" spans="1:21" x14ac:dyDescent="0.25">
      <c r="A896">
        <v>904</v>
      </c>
      <c r="B896" t="s">
        <v>1026</v>
      </c>
      <c r="C896">
        <v>52400</v>
      </c>
      <c r="D896">
        <v>826</v>
      </c>
      <c r="E896" s="14" t="str">
        <f>IFERROR(IF(OR(HLOOKUP($A896,'Z-scores'!$C$2:$RO$15,3,FALSE)&gt;3,HLOOKUP($A896,'Z-scores'!$C$2:$RO$15,3,FALSE)&lt;-3),"",'Total-corrected counts'!E896),"")</f>
        <v/>
      </c>
      <c r="F896" s="14" t="str">
        <f>IFERROR(IF(OR(HLOOKUP($A896,'Z-scores'!$C$2:$RO$15,4,FALSE)&gt;3,HLOOKUP($A896,'Z-scores'!$C$2:$RO$15,4,FALSE)&lt;-3),"",'Total-corrected counts'!F896),"")</f>
        <v/>
      </c>
      <c r="G896" s="14" t="str">
        <f>IFERROR(IF(OR(HLOOKUP($A896,'Z-scores'!$C$2:$RO$15,5,FALSE)&gt;3,HLOOKUP($A896,'Z-scores'!$C$2:$RO$15,5,FALSE)&lt;-3),"",'Total-corrected counts'!G896),"")</f>
        <v/>
      </c>
      <c r="H896" s="14" t="str">
        <f>IFERROR(IF(OR(HLOOKUP($A896,'Z-scores'!$C$2:$RO$15,6,FALSE)&gt;3,HLOOKUP($A896,'Z-scores'!$C$2:$RO$15,6,FALSE)&lt;-3),"",'Total-corrected counts'!H896),"")</f>
        <v/>
      </c>
      <c r="I896" s="14" t="str">
        <f>IFERROR(IF(OR(HLOOKUP($A896,'Z-scores'!$C$2:$RO$15,7,FALSE)&gt;3,HLOOKUP($A896,'Z-scores'!$C$2:$RO$15,7,FALSE)&lt;-3),"",'Total-corrected counts'!I896),"")</f>
        <v/>
      </c>
      <c r="J896" s="14" t="str">
        <f>IFERROR(IF(OR(HLOOKUP($A896,'Z-scores'!$C$2:$RO$15,8,FALSE)&gt;3,HLOOKUP($A896,'Z-scores'!$C$2:$RO$15,8,FALSE)&lt;-3),"",'Total-corrected counts'!J896),"")</f>
        <v/>
      </c>
      <c r="K896" s="14" t="str">
        <f>IFERROR(IF(OR(HLOOKUP($A896,'Z-scores'!$C$2:$RO$15,9,FALSE)&gt;3,HLOOKUP($A896,'Z-scores'!$C$2:$RO$15,9,FALSE)&lt;-3),"",'Total-corrected counts'!K896),"")</f>
        <v/>
      </c>
      <c r="L896" s="14" t="str">
        <f>IFERROR(IF(OR(HLOOKUP($A896,'Z-scores'!$C$2:$RO$15,10,FALSE)&gt;3,HLOOKUP($A896,'Z-scores'!$C$2:$RO$15,10,FALSE)&lt;-3),"",'Total-corrected counts'!L896),"")</f>
        <v/>
      </c>
      <c r="M896" s="14" t="str">
        <f>IFERROR(IF(OR(HLOOKUP($A896,'Z-scores'!$C$2:$RO$15,11,FALSE)&gt;3,HLOOKUP($A896,'Z-scores'!$C$2:$RO$15,11,FALSE)&lt;-3),"",'Total-corrected counts'!M896),"")</f>
        <v/>
      </c>
      <c r="N896" s="14" t="str">
        <f>IFERROR(IF(OR(HLOOKUP($A896,'Z-scores'!$C$2:$RO$15,12,FALSE)&gt;3,HLOOKUP($A896,'Z-scores'!$C$2:$RO$15,12,FALSE)&lt;-3),"",'Total-corrected counts'!N896),"")</f>
        <v/>
      </c>
      <c r="O896" s="14" t="str">
        <f>IFERROR(IF(OR(HLOOKUP($A896,'Z-scores'!$C$2:$RO$15,13,FALSE)&gt;3,HLOOKUP($A896,'Z-scores'!$C$2:$RO$15,13,FALSE)&lt;-3),"",'Total-corrected counts'!O896),"")</f>
        <v/>
      </c>
      <c r="P896" s="14" t="str">
        <f>IFERROR(IF(OR(HLOOKUP($A896,'Z-scores'!$C$2:$RO$15,14,FALSE)&gt;3,HLOOKUP($A896,'Z-scores'!$C$2:$RO$15,14,FALSE)&lt;-3),"",'Total-corrected counts'!P896),"")</f>
        <v/>
      </c>
      <c r="Q896">
        <f t="shared" si="52"/>
        <v>1</v>
      </c>
      <c r="R896">
        <f>SUMIFS(Tabel132[Cluster],Tabel132[ID],'Total-corrected counts Z&lt;3'!A896)</f>
        <v>74</v>
      </c>
      <c r="S896" t="str">
        <f t="shared" si="53"/>
        <v/>
      </c>
      <c r="T896" t="str">
        <f t="shared" si="54"/>
        <v/>
      </c>
      <c r="U896" t="str">
        <f t="shared" si="55"/>
        <v/>
      </c>
    </row>
    <row r="897" spans="1:21" x14ac:dyDescent="0.25">
      <c r="A897">
        <v>905</v>
      </c>
      <c r="B897" t="s">
        <v>378</v>
      </c>
      <c r="C897">
        <v>14300</v>
      </c>
      <c r="D897">
        <v>402</v>
      </c>
      <c r="E897" s="14">
        <f>IFERROR(IF(OR(HLOOKUP($A897,'Z-scores'!$C$2:$RO$15,3,FALSE)&gt;3,HLOOKUP($A897,'Z-scores'!$C$2:$RO$15,3,FALSE)&lt;-3),"",'Total-corrected counts'!E897),"")</f>
        <v>0.24402884653374454</v>
      </c>
      <c r="F897" s="14">
        <f>IFERROR(IF(OR(HLOOKUP($A897,'Z-scores'!$C$2:$RO$15,4,FALSE)&gt;3,HLOOKUP($A897,'Z-scores'!$C$2:$RO$15,4,FALSE)&lt;-3),"",'Total-corrected counts'!F897),"")</f>
        <v>5.6781005288864641</v>
      </c>
      <c r="G897" s="14">
        <f>IFERROR(IF(OR(HLOOKUP($A897,'Z-scores'!$C$2:$RO$15,5,FALSE)&gt;3,HLOOKUP($A897,'Z-scores'!$C$2:$RO$15,5,FALSE)&lt;-3),"",'Total-corrected counts'!G897),"")</f>
        <v>5.0357592478504269</v>
      </c>
      <c r="H897" s="14">
        <f>IFERROR(IF(OR(HLOOKUP($A897,'Z-scores'!$C$2:$RO$15,6,FALSE)&gt;3,HLOOKUP($A897,'Z-scores'!$C$2:$RO$15,6,FALSE)&lt;-3),"",'Total-corrected counts'!H897),"")</f>
        <v>5.1272778046095144</v>
      </c>
      <c r="I897" s="14">
        <f>IFERROR(IF(OR(HLOOKUP($A897,'Z-scores'!$C$2:$RO$15,7,FALSE)&gt;3,HLOOKUP($A897,'Z-scores'!$C$2:$RO$15,7,FALSE)&lt;-3),"",'Total-corrected counts'!I897),"")</f>
        <v>0.3451833971717152</v>
      </c>
      <c r="J897" s="14">
        <f>IFERROR(IF(OR(HLOOKUP($A897,'Z-scores'!$C$2:$RO$15,8,FALSE)&gt;3,HLOOKUP($A897,'Z-scores'!$C$2:$RO$15,8,FALSE)&lt;-3),"",'Total-corrected counts'!J897),"")</f>
        <v>1.8683142591482225</v>
      </c>
      <c r="K897" s="14">
        <f>IFERROR(IF(OR(HLOOKUP($A897,'Z-scores'!$C$2:$RO$15,9,FALSE)&gt;3,HLOOKUP($A897,'Z-scores'!$C$2:$RO$15,9,FALSE)&lt;-3),"",'Total-corrected counts'!K897),"")</f>
        <v>0.70629349885086046</v>
      </c>
      <c r="L897" s="14">
        <f>IFERROR(IF(OR(HLOOKUP($A897,'Z-scores'!$C$2:$RO$15,10,FALSE)&gt;3,HLOOKUP($A897,'Z-scores'!$C$2:$RO$15,10,FALSE)&lt;-3),"",'Total-corrected counts'!L897),"")</f>
        <v>16.910379022261637</v>
      </c>
      <c r="M897" s="14">
        <f>IFERROR(IF(OR(HLOOKUP($A897,'Z-scores'!$C$2:$RO$15,11,FALSE)&gt;3,HLOOKUP($A897,'Z-scores'!$C$2:$RO$15,11,FALSE)&lt;-3),"",'Total-corrected counts'!M897),"")</f>
        <v>18.706339097884239</v>
      </c>
      <c r="N897" s="14">
        <f>IFERROR(IF(OR(HLOOKUP($A897,'Z-scores'!$C$2:$RO$15,12,FALSE)&gt;3,HLOOKUP($A897,'Z-scores'!$C$2:$RO$15,12,FALSE)&lt;-3),"",'Total-corrected counts'!N897),"")</f>
        <v>1.2806392951361321</v>
      </c>
      <c r="O897" s="14">
        <f>IFERROR(IF(OR(HLOOKUP($A897,'Z-scores'!$C$2:$RO$15,13,FALSE)&gt;3,HLOOKUP($A897,'Z-scores'!$C$2:$RO$15,13,FALSE)&lt;-3),"",'Total-corrected counts'!O897),"")</f>
        <v>1.1536567636645016</v>
      </c>
      <c r="P897" s="14">
        <f>IFERROR(IF(OR(HLOOKUP($A897,'Z-scores'!$C$2:$RO$15,14,FALSE)&gt;3,HLOOKUP($A897,'Z-scores'!$C$2:$RO$15,14,FALSE)&lt;-3),"",'Total-corrected counts'!P897),"")</f>
        <v>1.1119232809392652</v>
      </c>
      <c r="Q897">
        <f t="shared" si="52"/>
        <v>1</v>
      </c>
      <c r="R897">
        <f>SUMIFS(Tabel132[Cluster],Tabel132[ID],'Total-corrected counts Z&lt;3'!A897)</f>
        <v>17</v>
      </c>
      <c r="S897">
        <f t="shared" si="53"/>
        <v>0.18120023695154125</v>
      </c>
      <c r="T897">
        <f t="shared" si="54"/>
        <v>2.7149939404358499</v>
      </c>
      <c r="U897">
        <f t="shared" si="55"/>
        <v>7.8325874919771552</v>
      </c>
    </row>
    <row r="898" spans="1:21" x14ac:dyDescent="0.25">
      <c r="A898">
        <v>906</v>
      </c>
      <c r="B898" t="s">
        <v>379</v>
      </c>
      <c r="C898">
        <v>25700</v>
      </c>
      <c r="D898">
        <v>894</v>
      </c>
      <c r="E898" s="14">
        <f>IFERROR(IF(OR(HLOOKUP($A898,'Z-scores'!$C$2:$RO$15,3,FALSE)&gt;3,HLOOKUP($A898,'Z-scores'!$C$2:$RO$15,3,FALSE)&lt;-3),"",'Total-corrected counts'!E898),"")</f>
        <v>15.327335646571859</v>
      </c>
      <c r="F898" s="14">
        <f>IFERROR(IF(OR(HLOOKUP($A898,'Z-scores'!$C$2:$RO$15,4,FALSE)&gt;3,HLOOKUP($A898,'Z-scores'!$C$2:$RO$15,4,FALSE)&lt;-3),"",'Total-corrected counts'!F898),"")</f>
        <v>1.5764750854156524</v>
      </c>
      <c r="G898" s="14">
        <f>IFERROR(IF(OR(HLOOKUP($A898,'Z-scores'!$C$2:$RO$15,5,FALSE)&gt;3,HLOOKUP($A898,'Z-scores'!$C$2:$RO$15,5,FALSE)&lt;-3),"",'Total-corrected counts'!G898),"")</f>
        <v>2.8393110652773683</v>
      </c>
      <c r="H898" s="14">
        <f>IFERROR(IF(OR(HLOOKUP($A898,'Z-scores'!$C$2:$RO$15,6,FALSE)&gt;3,HLOOKUP($A898,'Z-scores'!$C$2:$RO$15,6,FALSE)&lt;-3),"",'Total-corrected counts'!H898),"")</f>
        <v>2.8077949882385433</v>
      </c>
      <c r="I898" s="14">
        <f>IFERROR(IF(OR(HLOOKUP($A898,'Z-scores'!$C$2:$RO$15,7,FALSE)&gt;3,HLOOKUP($A898,'Z-scores'!$C$2:$RO$15,7,FALSE)&lt;-3),"",'Total-corrected counts'!I898),"")</f>
        <v>3.9449531105338882</v>
      </c>
      <c r="J898" s="14">
        <f>IFERROR(IF(OR(HLOOKUP($A898,'Z-scores'!$C$2:$RO$15,8,FALSE)&gt;3,HLOOKUP($A898,'Z-scores'!$C$2:$RO$15,8,FALSE)&lt;-3),"",'Total-corrected counts'!J898),"")</f>
        <v>16.184815384481695</v>
      </c>
      <c r="K898" s="14">
        <f>IFERROR(IF(OR(HLOOKUP($A898,'Z-scores'!$C$2:$RO$15,9,FALSE)&gt;3,HLOOKUP($A898,'Z-scores'!$C$2:$RO$15,9,FALSE)&lt;-3),"",'Total-corrected counts'!K898),"")</f>
        <v>2.4720272459780115</v>
      </c>
      <c r="L898" s="14">
        <f>IFERROR(IF(OR(HLOOKUP($A898,'Z-scores'!$C$2:$RO$15,10,FALSE)&gt;3,HLOOKUP($A898,'Z-scores'!$C$2:$RO$15,10,FALSE)&lt;-3),"",'Total-corrected counts'!L898),"")</f>
        <v>1.8542966269941246</v>
      </c>
      <c r="M898" s="14">
        <f>IFERROR(IF(OR(HLOOKUP($A898,'Z-scores'!$C$2:$RO$15,11,FALSE)&gt;3,HLOOKUP($A898,'Z-scores'!$C$2:$RO$15,11,FALSE)&lt;-3),"",'Total-corrected counts'!M898),"")</f>
        <v>10.733145384031941</v>
      </c>
      <c r="N898" s="14">
        <f>IFERROR(IF(OR(HLOOKUP($A898,'Z-scores'!$C$2:$RO$15,12,FALSE)&gt;3,HLOOKUP($A898,'Z-scores'!$C$2:$RO$15,12,FALSE)&lt;-3),"",'Total-corrected counts'!N898),"")</f>
        <v>7.0776665044523561</v>
      </c>
      <c r="O898" s="14">
        <f>IFERROR(IF(OR(HLOOKUP($A898,'Z-scores'!$C$2:$RO$15,13,FALSE)&gt;3,HLOOKUP($A898,'Z-scores'!$C$2:$RO$15,13,FALSE)&lt;-3),"",'Total-corrected counts'!O898),"")</f>
        <v>2.9732454803385937</v>
      </c>
      <c r="P898" s="14">
        <f>IFERROR(IF(OR(HLOOKUP($A898,'Z-scores'!$C$2:$RO$15,14,FALSE)&gt;3,HLOOKUP($A898,'Z-scores'!$C$2:$RO$15,14,FALSE)&lt;-3),"",'Total-corrected counts'!P898),"")</f>
        <v>8.5034788616092989</v>
      </c>
      <c r="Q898">
        <f t="shared" si="52"/>
        <v>1</v>
      </c>
      <c r="R898">
        <f>SUMIFS(Tabel132[Cluster],Tabel132[ID],'Total-corrected counts Z&lt;3'!A898)</f>
        <v>33</v>
      </c>
      <c r="S898">
        <f t="shared" si="53"/>
        <v>0.94632033294494722</v>
      </c>
      <c r="T898">
        <f t="shared" si="54"/>
        <v>6.4503875037852882</v>
      </c>
      <c r="U898">
        <f t="shared" si="55"/>
        <v>6.228366571485263</v>
      </c>
    </row>
    <row r="899" spans="1:21" x14ac:dyDescent="0.25">
      <c r="A899">
        <v>907</v>
      </c>
      <c r="B899" t="s">
        <v>380</v>
      </c>
      <c r="C899">
        <v>68600</v>
      </c>
      <c r="D899">
        <v>51</v>
      </c>
      <c r="E899" s="14">
        <f>IFERROR(IF(OR(HLOOKUP($A899,'Z-scores'!$C$2:$RO$15,3,FALSE)&gt;3,HLOOKUP($A899,'Z-scores'!$C$2:$RO$15,3,FALSE)&lt;-3),"",'Total-corrected counts'!E899),"")</f>
        <v>11.934172637626459</v>
      </c>
      <c r="F899" s="14">
        <f>IFERROR(IF(OR(HLOOKUP($A899,'Z-scores'!$C$2:$RO$15,4,FALSE)&gt;3,HLOOKUP($A899,'Z-scores'!$C$2:$RO$15,4,FALSE)&lt;-3),"",'Total-corrected counts'!F899),"")</f>
        <v>1.1021374490958984</v>
      </c>
      <c r="G899" s="14">
        <f>IFERROR(IF(OR(HLOOKUP($A899,'Z-scores'!$C$2:$RO$15,5,FALSE)&gt;3,HLOOKUP($A899,'Z-scores'!$C$2:$RO$15,5,FALSE)&lt;-3),"",'Total-corrected counts'!G899),"")</f>
        <v>0.3571460459468388</v>
      </c>
      <c r="H899" s="14">
        <f>IFERROR(IF(OR(HLOOKUP($A899,'Z-scores'!$C$2:$RO$15,6,FALSE)&gt;3,HLOOKUP($A899,'Z-scores'!$C$2:$RO$15,6,FALSE)&lt;-3),"",'Total-corrected counts'!H899),"")</f>
        <v>9.0871843233481133</v>
      </c>
      <c r="I899" s="14">
        <f>IFERROR(IF(OR(HLOOKUP($A899,'Z-scores'!$C$2:$RO$15,7,FALSE)&gt;3,HLOOKUP($A899,'Z-scores'!$C$2:$RO$15,7,FALSE)&lt;-3),"",'Total-corrected counts'!I899),"")</f>
        <v>10.219894151976852</v>
      </c>
      <c r="J899" s="14">
        <f>IFERROR(IF(OR(HLOOKUP($A899,'Z-scores'!$C$2:$RO$15,8,FALSE)&gt;3,HLOOKUP($A899,'Z-scores'!$C$2:$RO$15,8,FALSE)&lt;-3),"",'Total-corrected counts'!J899),"")</f>
        <v>3.0414418172180366</v>
      </c>
      <c r="K899" s="14">
        <f>IFERROR(IF(OR(HLOOKUP($A899,'Z-scores'!$C$2:$RO$15,9,FALSE)&gt;3,HLOOKUP($A899,'Z-scores'!$C$2:$RO$15,9,FALSE)&lt;-3),"",'Total-corrected counts'!K899),"")</f>
        <v>10.77803879246413</v>
      </c>
      <c r="L899" s="14">
        <f>IFERROR(IF(OR(HLOOKUP($A899,'Z-scores'!$C$2:$RO$15,10,FALSE)&gt;3,HLOOKUP($A899,'Z-scores'!$C$2:$RO$15,10,FALSE)&lt;-3),"",'Total-corrected counts'!L899),"")</f>
        <v>0.96745910973606508</v>
      </c>
      <c r="M899" s="14">
        <f>IFERROR(IF(OR(HLOOKUP($A899,'Z-scores'!$C$2:$RO$15,11,FALSE)&gt;3,HLOOKUP($A899,'Z-scores'!$C$2:$RO$15,11,FALSE)&lt;-3),"",'Total-corrected counts'!M899),"")</f>
        <v>0.83820754427678024</v>
      </c>
      <c r="N899" s="14">
        <f>IFERROR(IF(OR(HLOOKUP($A899,'Z-scores'!$C$2:$RO$15,12,FALSE)&gt;3,HLOOKUP($A899,'Z-scores'!$C$2:$RO$15,12,FALSE)&lt;-3),"",'Total-corrected counts'!N899),"")</f>
        <v>10.270727146991778</v>
      </c>
      <c r="O899" s="14">
        <f>IFERROR(IF(OR(HLOOKUP($A899,'Z-scores'!$C$2:$RO$15,13,FALSE)&gt;3,HLOOKUP($A899,'Z-scores'!$C$2:$RO$15,13,FALSE)&lt;-3),"",'Total-corrected counts'!O899),"")</f>
        <v>3.0576593898750208</v>
      </c>
      <c r="P899" s="14">
        <f>IFERROR(IF(OR(HLOOKUP($A899,'Z-scores'!$C$2:$RO$15,14,FALSE)&gt;3,HLOOKUP($A899,'Z-scores'!$C$2:$RO$15,14,FALSE)&lt;-3),"",'Total-corrected counts'!P899),"")</f>
        <v>3.1808297135065868</v>
      </c>
      <c r="Q899">
        <f t="shared" ref="Q899:Q962" si="56">IF(AND(T899=0,U899=0),0,1)</f>
        <v>1</v>
      </c>
      <c r="R899">
        <f>SUMIFS(Tabel132[Cluster],Tabel132[ID],'Total-corrected counts Z&lt;3'!A899)</f>
        <v>81</v>
      </c>
      <c r="S899">
        <f t="shared" ref="S899:S962" si="57">IFERROR(_xlfn.T.TEST(E899:K899,L899:P899,2,2),"")</f>
        <v>0.28855252090086186</v>
      </c>
      <c r="T899">
        <f t="shared" si="54"/>
        <v>6.6457164596680469</v>
      </c>
      <c r="U899">
        <f t="shared" si="55"/>
        <v>3.6629765808772463</v>
      </c>
    </row>
    <row r="900" spans="1:21" x14ac:dyDescent="0.25">
      <c r="A900">
        <v>908</v>
      </c>
      <c r="B900" t="s">
        <v>381</v>
      </c>
      <c r="C900">
        <v>110900</v>
      </c>
      <c r="D900">
        <v>768</v>
      </c>
      <c r="E900" s="14">
        <f>IFERROR(IF(OR(HLOOKUP($A900,'Z-scores'!$C$2:$RO$15,3,FALSE)&gt;3,HLOOKUP($A900,'Z-scores'!$C$2:$RO$15,3,FALSE)&lt;-3),"",'Total-corrected counts'!E900),"")</f>
        <v>3.5442284853710517</v>
      </c>
      <c r="F900" s="14">
        <f>IFERROR(IF(OR(HLOOKUP($A900,'Z-scores'!$C$2:$RO$15,4,FALSE)&gt;3,HLOOKUP($A900,'Z-scores'!$C$2:$RO$15,4,FALSE)&lt;-3),"",'Total-corrected counts'!F900),"")</f>
        <v>3.4877767376452482</v>
      </c>
      <c r="G900" s="14">
        <f>IFERROR(IF(OR(HLOOKUP($A900,'Z-scores'!$C$2:$RO$15,5,FALSE)&gt;3,HLOOKUP($A900,'Z-scores'!$C$2:$RO$15,5,FALSE)&lt;-3),"",'Total-corrected counts'!G900),"")</f>
        <v>1.6964437182474845</v>
      </c>
      <c r="H900" s="14">
        <f>IFERROR(IF(OR(HLOOKUP($A900,'Z-scores'!$C$2:$RO$15,6,FALSE)&gt;3,HLOOKUP($A900,'Z-scores'!$C$2:$RO$15,6,FALSE)&lt;-3),"",'Total-corrected counts'!H900),"")</f>
        <v>10.048548911712397</v>
      </c>
      <c r="I900" s="14">
        <f>IFERROR(IF(OR(HLOOKUP($A900,'Z-scores'!$C$2:$RO$15,7,FALSE)&gt;3,HLOOKUP($A900,'Z-scores'!$C$2:$RO$15,7,FALSE)&lt;-3),"",'Total-corrected counts'!I900),"")</f>
        <v>2.6751713280807925</v>
      </c>
      <c r="J900" s="14">
        <f>IFERROR(IF(OR(HLOOKUP($A900,'Z-scores'!$C$2:$RO$15,8,FALSE)&gt;3,HLOOKUP($A900,'Z-scores'!$C$2:$RO$15,8,FALSE)&lt;-3),"",'Total-corrected counts'!J900),"")</f>
        <v>3.9973235312008479</v>
      </c>
      <c r="K900" s="14">
        <f>IFERROR(IF(OR(HLOOKUP($A900,'Z-scores'!$C$2:$RO$15,9,FALSE)&gt;3,HLOOKUP($A900,'Z-scores'!$C$2:$RO$15,9,FALSE)&lt;-3),"",'Total-corrected counts'!K900),"")</f>
        <v>7.5714663076812236</v>
      </c>
      <c r="L900" s="14">
        <f>IFERROR(IF(OR(HLOOKUP($A900,'Z-scores'!$C$2:$RO$15,10,FALSE)&gt;3,HLOOKUP($A900,'Z-scores'!$C$2:$RO$15,10,FALSE)&lt;-3),"",'Total-corrected counts'!L900),"")</f>
        <v>0.82637132289955562</v>
      </c>
      <c r="M900" s="14">
        <f>IFERROR(IF(OR(HLOOKUP($A900,'Z-scores'!$C$2:$RO$15,11,FALSE)&gt;3,HLOOKUP($A900,'Z-scores'!$C$2:$RO$15,11,FALSE)&lt;-3),"",'Total-corrected counts'!M900),"")</f>
        <v>0.49065807469860306</v>
      </c>
      <c r="N900" s="14">
        <f>IFERROR(IF(OR(HLOOKUP($A900,'Z-scores'!$C$2:$RO$15,12,FALSE)&gt;3,HLOOKUP($A900,'Z-scores'!$C$2:$RO$15,12,FALSE)&lt;-3),"",'Total-corrected counts'!N900),"")</f>
        <v>0.50371812275354522</v>
      </c>
      <c r="O900" s="14">
        <f>IFERROR(IF(OR(HLOOKUP($A900,'Z-scores'!$C$2:$RO$15,13,FALSE)&gt;3,HLOOKUP($A900,'Z-scores'!$C$2:$RO$15,13,FALSE)&lt;-3),"",'Total-corrected counts'!O900),"")</f>
        <v>4.2394541233849976</v>
      </c>
      <c r="P900" s="14">
        <f>IFERROR(IF(OR(HLOOKUP($A900,'Z-scores'!$C$2:$RO$15,14,FALSE)&gt;3,HLOOKUP($A900,'Z-scores'!$C$2:$RO$15,14,FALSE)&lt;-3),"",'Total-corrected counts'!P900),"")</f>
        <v>3.6183077256794127</v>
      </c>
      <c r="Q900">
        <f t="shared" si="56"/>
        <v>1</v>
      </c>
      <c r="R900">
        <f>SUMIFS(Tabel132[Cluster],Tabel132[ID],'Total-corrected counts Z&lt;3'!A900)</f>
        <v>0</v>
      </c>
      <c r="S900">
        <f t="shared" si="57"/>
        <v>9.586470063430963E-2</v>
      </c>
      <c r="T900">
        <f t="shared" ref="T900:T963" si="58">IFERROR(AVERAGE(E900:K900),"")</f>
        <v>4.717279859991292</v>
      </c>
      <c r="U900">
        <f t="shared" ref="U900:U963" si="59">IFERROR(AVERAGE(L900:P900),"")</f>
        <v>1.9357018738832228</v>
      </c>
    </row>
    <row r="901" spans="1:21" x14ac:dyDescent="0.25">
      <c r="A901">
        <v>909</v>
      </c>
      <c r="B901" t="s">
        <v>1027</v>
      </c>
      <c r="C901">
        <v>41300</v>
      </c>
      <c r="D901">
        <v>822</v>
      </c>
      <c r="E901" s="14" t="str">
        <f>IFERROR(IF(OR(HLOOKUP($A901,'Z-scores'!$C$2:$RO$15,3,FALSE)&gt;3,HLOOKUP($A901,'Z-scores'!$C$2:$RO$15,3,FALSE)&lt;-3),"",'Total-corrected counts'!E901),"")</f>
        <v/>
      </c>
      <c r="F901" s="14" t="str">
        <f>IFERROR(IF(OR(HLOOKUP($A901,'Z-scores'!$C$2:$RO$15,4,FALSE)&gt;3,HLOOKUP($A901,'Z-scores'!$C$2:$RO$15,4,FALSE)&lt;-3),"",'Total-corrected counts'!F901),"")</f>
        <v/>
      </c>
      <c r="G901" s="14" t="str">
        <f>IFERROR(IF(OR(HLOOKUP($A901,'Z-scores'!$C$2:$RO$15,5,FALSE)&gt;3,HLOOKUP($A901,'Z-scores'!$C$2:$RO$15,5,FALSE)&lt;-3),"",'Total-corrected counts'!G901),"")</f>
        <v/>
      </c>
      <c r="H901" s="14" t="str">
        <f>IFERROR(IF(OR(HLOOKUP($A901,'Z-scores'!$C$2:$RO$15,6,FALSE)&gt;3,HLOOKUP($A901,'Z-scores'!$C$2:$RO$15,6,FALSE)&lt;-3),"",'Total-corrected counts'!H901),"")</f>
        <v/>
      </c>
      <c r="I901" s="14" t="str">
        <f>IFERROR(IF(OR(HLOOKUP($A901,'Z-scores'!$C$2:$RO$15,7,FALSE)&gt;3,HLOOKUP($A901,'Z-scores'!$C$2:$RO$15,7,FALSE)&lt;-3),"",'Total-corrected counts'!I901),"")</f>
        <v/>
      </c>
      <c r="J901" s="14" t="str">
        <f>IFERROR(IF(OR(HLOOKUP($A901,'Z-scores'!$C$2:$RO$15,8,FALSE)&gt;3,HLOOKUP($A901,'Z-scores'!$C$2:$RO$15,8,FALSE)&lt;-3),"",'Total-corrected counts'!J901),"")</f>
        <v/>
      </c>
      <c r="K901" s="14" t="str">
        <f>IFERROR(IF(OR(HLOOKUP($A901,'Z-scores'!$C$2:$RO$15,9,FALSE)&gt;3,HLOOKUP($A901,'Z-scores'!$C$2:$RO$15,9,FALSE)&lt;-3),"",'Total-corrected counts'!K901),"")</f>
        <v/>
      </c>
      <c r="L901" s="14" t="str">
        <f>IFERROR(IF(OR(HLOOKUP($A901,'Z-scores'!$C$2:$RO$15,10,FALSE)&gt;3,HLOOKUP($A901,'Z-scores'!$C$2:$RO$15,10,FALSE)&lt;-3),"",'Total-corrected counts'!L901),"")</f>
        <v/>
      </c>
      <c r="M901" s="14" t="str">
        <f>IFERROR(IF(OR(HLOOKUP($A901,'Z-scores'!$C$2:$RO$15,11,FALSE)&gt;3,HLOOKUP($A901,'Z-scores'!$C$2:$RO$15,11,FALSE)&lt;-3),"",'Total-corrected counts'!M901),"")</f>
        <v/>
      </c>
      <c r="N901" s="14" t="str">
        <f>IFERROR(IF(OR(HLOOKUP($A901,'Z-scores'!$C$2:$RO$15,12,FALSE)&gt;3,HLOOKUP($A901,'Z-scores'!$C$2:$RO$15,12,FALSE)&lt;-3),"",'Total-corrected counts'!N901),"")</f>
        <v/>
      </c>
      <c r="O901" s="14" t="str">
        <f>IFERROR(IF(OR(HLOOKUP($A901,'Z-scores'!$C$2:$RO$15,13,FALSE)&gt;3,HLOOKUP($A901,'Z-scores'!$C$2:$RO$15,13,FALSE)&lt;-3),"",'Total-corrected counts'!O901),"")</f>
        <v/>
      </c>
      <c r="P901" s="14" t="str">
        <f>IFERROR(IF(OR(HLOOKUP($A901,'Z-scores'!$C$2:$RO$15,14,FALSE)&gt;3,HLOOKUP($A901,'Z-scores'!$C$2:$RO$15,14,FALSE)&lt;-3),"",'Total-corrected counts'!P901),"")</f>
        <v/>
      </c>
      <c r="Q901">
        <f t="shared" si="56"/>
        <v>1</v>
      </c>
      <c r="R901">
        <f>SUMIFS(Tabel132[Cluster],Tabel132[ID],'Total-corrected counts Z&lt;3'!A901)</f>
        <v>54</v>
      </c>
      <c r="S901" t="str">
        <f t="shared" si="57"/>
        <v/>
      </c>
      <c r="T901" t="str">
        <f t="shared" si="58"/>
        <v/>
      </c>
      <c r="U901" t="str">
        <f t="shared" si="59"/>
        <v/>
      </c>
    </row>
    <row r="902" spans="1:21" x14ac:dyDescent="0.25">
      <c r="A902">
        <v>910</v>
      </c>
      <c r="B902" t="s">
        <v>382</v>
      </c>
      <c r="C902">
        <v>22500</v>
      </c>
      <c r="D902">
        <v>731</v>
      </c>
      <c r="E902" s="14">
        <f>IFERROR(IF(OR(HLOOKUP($A902,'Z-scores'!$C$2:$RO$15,3,FALSE)&gt;3,HLOOKUP($A902,'Z-scores'!$C$2:$RO$15,3,FALSE)&lt;-3),"",'Total-corrected counts'!E902),"")</f>
        <v>2.9748278434589808</v>
      </c>
      <c r="F902" s="14">
        <f>IFERROR(IF(OR(HLOOKUP($A902,'Z-scores'!$C$2:$RO$15,4,FALSE)&gt;3,HLOOKUP($A902,'Z-scores'!$C$2:$RO$15,4,FALSE)&lt;-3),"",'Total-corrected counts'!F902),"")</f>
        <v>1.2416485186017086</v>
      </c>
      <c r="G902" s="14">
        <f>IFERROR(IF(OR(HLOOKUP($A902,'Z-scores'!$C$2:$RO$15,5,FALSE)&gt;3,HLOOKUP($A902,'Z-scores'!$C$2:$RO$15,5,FALSE)&lt;-3),"",'Total-corrected counts'!G902),"")</f>
        <v>1.6607291136528006</v>
      </c>
      <c r="H902" s="14">
        <f>IFERROR(IF(OR(HLOOKUP($A902,'Z-scores'!$C$2:$RO$15,6,FALSE)&gt;3,HLOOKUP($A902,'Z-scores'!$C$2:$RO$15,6,FALSE)&lt;-3),"",'Total-corrected counts'!H902),"")</f>
        <v>1.2436700627252244</v>
      </c>
      <c r="I902" s="14">
        <f>IFERROR(IF(OR(HLOOKUP($A902,'Z-scores'!$C$2:$RO$15,7,FALSE)&gt;3,HLOOKUP($A902,'Z-scores'!$C$2:$RO$15,7,FALSE)&lt;-3),"",'Total-corrected counts'!I902),"")</f>
        <v>0.60407094505050152</v>
      </c>
      <c r="J902" s="14">
        <f>IFERROR(IF(OR(HLOOKUP($A902,'Z-scores'!$C$2:$RO$15,8,FALSE)&gt;3,HLOOKUP($A902,'Z-scores'!$C$2:$RO$15,8,FALSE)&lt;-3),"",'Total-corrected counts'!J902),"")</f>
        <v>1.0645046360263128</v>
      </c>
      <c r="K902" s="14">
        <f>IFERROR(IF(OR(HLOOKUP($A902,'Z-scores'!$C$2:$RO$15,9,FALSE)&gt;3,HLOOKUP($A902,'Z-scores'!$C$2:$RO$15,9,FALSE)&lt;-3),"",'Total-corrected counts'!K902),"")</f>
        <v>6.2436345298416063</v>
      </c>
      <c r="L902" s="14">
        <f>IFERROR(IF(OR(HLOOKUP($A902,'Z-scores'!$C$2:$RO$15,10,FALSE)&gt;3,HLOOKUP($A902,'Z-scores'!$C$2:$RO$15,10,FALSE)&lt;-3),"",'Total-corrected counts'!L902),"")</f>
        <v>1.8341412288746235</v>
      </c>
      <c r="M902" s="14">
        <f>IFERROR(IF(OR(HLOOKUP($A902,'Z-scores'!$C$2:$RO$15,11,FALSE)&gt;3,HLOOKUP($A902,'Z-scores'!$C$2:$RO$15,11,FALSE)&lt;-3),"",'Total-corrected counts'!M902),"")</f>
        <v>0.75643119849367968</v>
      </c>
      <c r="N902" s="14">
        <f>IFERROR(IF(OR(HLOOKUP($A902,'Z-scores'!$C$2:$RO$15,12,FALSE)&gt;3,HLOOKUP($A902,'Z-scores'!$C$2:$RO$15,12,FALSE)&lt;-3),"",'Total-corrected counts'!N902),"")</f>
        <v>2.356376303050483</v>
      </c>
      <c r="O902" s="14">
        <f>IFERROR(IF(OR(HLOOKUP($A902,'Z-scores'!$C$2:$RO$15,13,FALSE)&gt;3,HLOOKUP($A902,'Z-scores'!$C$2:$RO$15,13,FALSE)&lt;-3),"",'Total-corrected counts'!O902),"")</f>
        <v>0.75972518582784254</v>
      </c>
      <c r="P902" s="14">
        <f>IFERROR(IF(OR(HLOOKUP($A902,'Z-scores'!$C$2:$RO$15,14,FALSE)&gt;3,HLOOKUP($A902,'Z-scores'!$C$2:$RO$15,14,FALSE)&lt;-3),"",'Total-corrected counts'!P902),"")</f>
        <v>2.8709494548841685</v>
      </c>
      <c r="Q902">
        <f t="shared" si="56"/>
        <v>1</v>
      </c>
      <c r="R902">
        <f>SUMIFS(Tabel132[Cluster],Tabel132[ID],'Total-corrected counts Z&lt;3'!A902)</f>
        <v>28</v>
      </c>
      <c r="S902">
        <f t="shared" si="57"/>
        <v>0.65993942862257127</v>
      </c>
      <c r="T902">
        <f t="shared" si="58"/>
        <v>2.1475836641938768</v>
      </c>
      <c r="U902">
        <f t="shared" si="59"/>
        <v>1.7155246742261592</v>
      </c>
    </row>
    <row r="903" spans="1:21" x14ac:dyDescent="0.25">
      <c r="A903">
        <v>911</v>
      </c>
      <c r="B903" t="s">
        <v>383</v>
      </c>
      <c r="C903">
        <v>99300</v>
      </c>
      <c r="D903">
        <v>967</v>
      </c>
      <c r="E903" s="14">
        <f>IFERROR(IF(OR(HLOOKUP($A903,'Z-scores'!$C$2:$RO$15,3,FALSE)&gt;3,HLOOKUP($A903,'Z-scores'!$C$2:$RO$15,3,FALSE)&lt;-3),"",'Total-corrected counts'!E903),"")</f>
        <v>0</v>
      </c>
      <c r="F903" s="14">
        <f>IFERROR(IF(OR(HLOOKUP($A903,'Z-scores'!$C$2:$RO$15,4,FALSE)&gt;3,HLOOKUP($A903,'Z-scores'!$C$2:$RO$15,4,FALSE)&lt;-3),"",'Total-corrected counts'!F903),"")</f>
        <v>0</v>
      </c>
      <c r="G903" s="14">
        <f>IFERROR(IF(OR(HLOOKUP($A903,'Z-scores'!$C$2:$RO$15,5,FALSE)&gt;3,HLOOKUP($A903,'Z-scores'!$C$2:$RO$15,5,FALSE)&lt;-3),"",'Total-corrected counts'!G903),"")</f>
        <v>0</v>
      </c>
      <c r="H903" s="14">
        <f>IFERROR(IF(OR(HLOOKUP($A903,'Z-scores'!$C$2:$RO$15,6,FALSE)&gt;3,HLOOKUP($A903,'Z-scores'!$C$2:$RO$15,6,FALSE)&lt;-3),"",'Total-corrected counts'!H903),"")</f>
        <v>0</v>
      </c>
      <c r="I903" s="14">
        <f>IFERROR(IF(OR(HLOOKUP($A903,'Z-scores'!$C$2:$RO$15,7,FALSE)&gt;3,HLOOKUP($A903,'Z-scores'!$C$2:$RO$15,7,FALSE)&lt;-3),"",'Total-corrected counts'!I903),"")</f>
        <v>0</v>
      </c>
      <c r="J903" s="14">
        <f>IFERROR(IF(OR(HLOOKUP($A903,'Z-scores'!$C$2:$RO$15,8,FALSE)&gt;3,HLOOKUP($A903,'Z-scores'!$C$2:$RO$15,8,FALSE)&lt;-3),"",'Total-corrected counts'!J903),"")</f>
        <v>0</v>
      </c>
      <c r="K903" s="14">
        <f>IFERROR(IF(OR(HLOOKUP($A903,'Z-scores'!$C$2:$RO$15,9,FALSE)&gt;3,HLOOKUP($A903,'Z-scores'!$C$2:$RO$15,9,FALSE)&lt;-3),"",'Total-corrected counts'!K903),"")</f>
        <v>0.55090892910367117</v>
      </c>
      <c r="L903" s="14">
        <f>IFERROR(IF(OR(HLOOKUP($A903,'Z-scores'!$C$2:$RO$15,10,FALSE)&gt;3,HLOOKUP($A903,'Z-scores'!$C$2:$RO$15,10,FALSE)&lt;-3),"",'Total-corrected counts'!L903),"")</f>
        <v>0</v>
      </c>
      <c r="M903" s="14">
        <f>IFERROR(IF(OR(HLOOKUP($A903,'Z-scores'!$C$2:$RO$15,11,FALSE)&gt;3,HLOOKUP($A903,'Z-scores'!$C$2:$RO$15,11,FALSE)&lt;-3),"",'Total-corrected counts'!M903),"")</f>
        <v>0</v>
      </c>
      <c r="N903" s="14">
        <f>IFERROR(IF(OR(HLOOKUP($A903,'Z-scores'!$C$2:$RO$15,12,FALSE)&gt;3,HLOOKUP($A903,'Z-scores'!$C$2:$RO$15,12,FALSE)&lt;-3),"",'Total-corrected counts'!N903),"")</f>
        <v>0</v>
      </c>
      <c r="O903" s="14">
        <f>IFERROR(IF(OR(HLOOKUP($A903,'Z-scores'!$C$2:$RO$15,13,FALSE)&gt;3,HLOOKUP($A903,'Z-scores'!$C$2:$RO$15,13,FALSE)&lt;-3),"",'Total-corrected counts'!O903),"")</f>
        <v>0</v>
      </c>
      <c r="P903" s="14">
        <f>IFERROR(IF(OR(HLOOKUP($A903,'Z-scores'!$C$2:$RO$15,14,FALSE)&gt;3,HLOOKUP($A903,'Z-scores'!$C$2:$RO$15,14,FALSE)&lt;-3),"",'Total-corrected counts'!P903),"")</f>
        <v>0.40102151115842355</v>
      </c>
      <c r="Q903">
        <f t="shared" si="56"/>
        <v>1</v>
      </c>
      <c r="R903">
        <f>SUMIFS(Tabel132[Cluster],Tabel132[ID],'Total-corrected counts Z&lt;3'!A903)</f>
        <v>0</v>
      </c>
      <c r="S903">
        <f t="shared" si="57"/>
        <v>0.98986940040293003</v>
      </c>
      <c r="T903">
        <f t="shared" si="58"/>
        <v>7.8701275586238739E-2</v>
      </c>
      <c r="U903">
        <f t="shared" si="59"/>
        <v>8.0204302231684704E-2</v>
      </c>
    </row>
    <row r="904" spans="1:21" x14ac:dyDescent="0.25">
      <c r="A904">
        <v>912</v>
      </c>
      <c r="B904" t="s">
        <v>1028</v>
      </c>
      <c r="C904">
        <v>55000</v>
      </c>
      <c r="D904">
        <v>645</v>
      </c>
      <c r="E904" s="14" t="str">
        <f>IFERROR(IF(OR(HLOOKUP($A904,'Z-scores'!$C$2:$RO$15,3,FALSE)&gt;3,HLOOKUP($A904,'Z-scores'!$C$2:$RO$15,3,FALSE)&lt;-3),"",'Total-corrected counts'!E904),"")</f>
        <v/>
      </c>
      <c r="F904" s="14" t="str">
        <f>IFERROR(IF(OR(HLOOKUP($A904,'Z-scores'!$C$2:$RO$15,4,FALSE)&gt;3,HLOOKUP($A904,'Z-scores'!$C$2:$RO$15,4,FALSE)&lt;-3),"",'Total-corrected counts'!F904),"")</f>
        <v/>
      </c>
      <c r="G904" s="14" t="str">
        <f>IFERROR(IF(OR(HLOOKUP($A904,'Z-scores'!$C$2:$RO$15,5,FALSE)&gt;3,HLOOKUP($A904,'Z-scores'!$C$2:$RO$15,5,FALSE)&lt;-3),"",'Total-corrected counts'!G904),"")</f>
        <v/>
      </c>
      <c r="H904" s="14" t="str">
        <f>IFERROR(IF(OR(HLOOKUP($A904,'Z-scores'!$C$2:$RO$15,6,FALSE)&gt;3,HLOOKUP($A904,'Z-scores'!$C$2:$RO$15,6,FALSE)&lt;-3),"",'Total-corrected counts'!H904),"")</f>
        <v/>
      </c>
      <c r="I904" s="14" t="str">
        <f>IFERROR(IF(OR(HLOOKUP($A904,'Z-scores'!$C$2:$RO$15,7,FALSE)&gt;3,HLOOKUP($A904,'Z-scores'!$C$2:$RO$15,7,FALSE)&lt;-3),"",'Total-corrected counts'!I904),"")</f>
        <v/>
      </c>
      <c r="J904" s="14" t="str">
        <f>IFERROR(IF(OR(HLOOKUP($A904,'Z-scores'!$C$2:$RO$15,8,FALSE)&gt;3,HLOOKUP($A904,'Z-scores'!$C$2:$RO$15,8,FALSE)&lt;-3),"",'Total-corrected counts'!J904),"")</f>
        <v/>
      </c>
      <c r="K904" s="14" t="str">
        <f>IFERROR(IF(OR(HLOOKUP($A904,'Z-scores'!$C$2:$RO$15,9,FALSE)&gt;3,HLOOKUP($A904,'Z-scores'!$C$2:$RO$15,9,FALSE)&lt;-3),"",'Total-corrected counts'!K904),"")</f>
        <v/>
      </c>
      <c r="L904" s="14" t="str">
        <f>IFERROR(IF(OR(HLOOKUP($A904,'Z-scores'!$C$2:$RO$15,10,FALSE)&gt;3,HLOOKUP($A904,'Z-scores'!$C$2:$RO$15,10,FALSE)&lt;-3),"",'Total-corrected counts'!L904),"")</f>
        <v/>
      </c>
      <c r="M904" s="14" t="str">
        <f>IFERROR(IF(OR(HLOOKUP($A904,'Z-scores'!$C$2:$RO$15,11,FALSE)&gt;3,HLOOKUP($A904,'Z-scores'!$C$2:$RO$15,11,FALSE)&lt;-3),"",'Total-corrected counts'!M904),"")</f>
        <v/>
      </c>
      <c r="N904" s="14" t="str">
        <f>IFERROR(IF(OR(HLOOKUP($A904,'Z-scores'!$C$2:$RO$15,12,FALSE)&gt;3,HLOOKUP($A904,'Z-scores'!$C$2:$RO$15,12,FALSE)&lt;-3),"",'Total-corrected counts'!N904),"")</f>
        <v/>
      </c>
      <c r="O904" s="14" t="str">
        <f>IFERROR(IF(OR(HLOOKUP($A904,'Z-scores'!$C$2:$RO$15,13,FALSE)&gt;3,HLOOKUP($A904,'Z-scores'!$C$2:$RO$15,13,FALSE)&lt;-3),"",'Total-corrected counts'!O904),"")</f>
        <v/>
      </c>
      <c r="P904" s="14" t="str">
        <f>IFERROR(IF(OR(HLOOKUP($A904,'Z-scores'!$C$2:$RO$15,14,FALSE)&gt;3,HLOOKUP($A904,'Z-scores'!$C$2:$RO$15,14,FALSE)&lt;-3),"",'Total-corrected counts'!P904),"")</f>
        <v/>
      </c>
      <c r="Q904">
        <f t="shared" si="56"/>
        <v>1</v>
      </c>
      <c r="R904">
        <f>SUMIFS(Tabel132[Cluster],Tabel132[ID],'Total-corrected counts Z&lt;3'!A904)</f>
        <v>0</v>
      </c>
      <c r="S904" t="str">
        <f t="shared" si="57"/>
        <v/>
      </c>
      <c r="T904" t="str">
        <f t="shared" si="58"/>
        <v/>
      </c>
      <c r="U904" t="str">
        <f t="shared" si="59"/>
        <v/>
      </c>
    </row>
    <row r="905" spans="1:21" x14ac:dyDescent="0.25">
      <c r="A905">
        <v>913</v>
      </c>
      <c r="B905" t="s">
        <v>1029</v>
      </c>
      <c r="C905">
        <v>13700</v>
      </c>
      <c r="D905">
        <v>669</v>
      </c>
      <c r="E905" s="14" t="str">
        <f>IFERROR(IF(OR(HLOOKUP($A905,'Z-scores'!$C$2:$RO$15,3,FALSE)&gt;3,HLOOKUP($A905,'Z-scores'!$C$2:$RO$15,3,FALSE)&lt;-3),"",'Total-corrected counts'!E905),"")</f>
        <v/>
      </c>
      <c r="F905" s="14" t="str">
        <f>IFERROR(IF(OR(HLOOKUP($A905,'Z-scores'!$C$2:$RO$15,4,FALSE)&gt;3,HLOOKUP($A905,'Z-scores'!$C$2:$RO$15,4,FALSE)&lt;-3),"",'Total-corrected counts'!F905),"")</f>
        <v/>
      </c>
      <c r="G905" s="14" t="str">
        <f>IFERROR(IF(OR(HLOOKUP($A905,'Z-scores'!$C$2:$RO$15,5,FALSE)&gt;3,HLOOKUP($A905,'Z-scores'!$C$2:$RO$15,5,FALSE)&lt;-3),"",'Total-corrected counts'!G905),"")</f>
        <v/>
      </c>
      <c r="H905" s="14" t="str">
        <f>IFERROR(IF(OR(HLOOKUP($A905,'Z-scores'!$C$2:$RO$15,6,FALSE)&gt;3,HLOOKUP($A905,'Z-scores'!$C$2:$RO$15,6,FALSE)&lt;-3),"",'Total-corrected counts'!H905),"")</f>
        <v/>
      </c>
      <c r="I905" s="14" t="str">
        <f>IFERROR(IF(OR(HLOOKUP($A905,'Z-scores'!$C$2:$RO$15,7,FALSE)&gt;3,HLOOKUP($A905,'Z-scores'!$C$2:$RO$15,7,FALSE)&lt;-3),"",'Total-corrected counts'!I905),"")</f>
        <v/>
      </c>
      <c r="J905" s="14" t="str">
        <f>IFERROR(IF(OR(HLOOKUP($A905,'Z-scores'!$C$2:$RO$15,8,FALSE)&gt;3,HLOOKUP($A905,'Z-scores'!$C$2:$RO$15,8,FALSE)&lt;-3),"",'Total-corrected counts'!J905),"")</f>
        <v/>
      </c>
      <c r="K905" s="14" t="str">
        <f>IFERROR(IF(OR(HLOOKUP($A905,'Z-scores'!$C$2:$RO$15,9,FALSE)&gt;3,HLOOKUP($A905,'Z-scores'!$C$2:$RO$15,9,FALSE)&lt;-3),"",'Total-corrected counts'!K905),"")</f>
        <v/>
      </c>
      <c r="L905" s="14" t="str">
        <f>IFERROR(IF(OR(HLOOKUP($A905,'Z-scores'!$C$2:$RO$15,10,FALSE)&gt;3,HLOOKUP($A905,'Z-scores'!$C$2:$RO$15,10,FALSE)&lt;-3),"",'Total-corrected counts'!L905),"")</f>
        <v/>
      </c>
      <c r="M905" s="14" t="str">
        <f>IFERROR(IF(OR(HLOOKUP($A905,'Z-scores'!$C$2:$RO$15,11,FALSE)&gt;3,HLOOKUP($A905,'Z-scores'!$C$2:$RO$15,11,FALSE)&lt;-3),"",'Total-corrected counts'!M905),"")</f>
        <v/>
      </c>
      <c r="N905" s="14" t="str">
        <f>IFERROR(IF(OR(HLOOKUP($A905,'Z-scores'!$C$2:$RO$15,12,FALSE)&gt;3,HLOOKUP($A905,'Z-scores'!$C$2:$RO$15,12,FALSE)&lt;-3),"",'Total-corrected counts'!N905),"")</f>
        <v/>
      </c>
      <c r="O905" s="14" t="str">
        <f>IFERROR(IF(OR(HLOOKUP($A905,'Z-scores'!$C$2:$RO$15,13,FALSE)&gt;3,HLOOKUP($A905,'Z-scores'!$C$2:$RO$15,13,FALSE)&lt;-3),"",'Total-corrected counts'!O905),"")</f>
        <v/>
      </c>
      <c r="P905" s="14" t="str">
        <f>IFERROR(IF(OR(HLOOKUP($A905,'Z-scores'!$C$2:$RO$15,14,FALSE)&gt;3,HLOOKUP($A905,'Z-scores'!$C$2:$RO$15,14,FALSE)&lt;-3),"",'Total-corrected counts'!P905),"")</f>
        <v/>
      </c>
      <c r="Q905">
        <f t="shared" si="56"/>
        <v>1</v>
      </c>
      <c r="R905">
        <f>SUMIFS(Tabel132[Cluster],Tabel132[ID],'Total-corrected counts Z&lt;3'!A905)</f>
        <v>0</v>
      </c>
      <c r="S905" t="str">
        <f t="shared" si="57"/>
        <v/>
      </c>
      <c r="T905" t="str">
        <f t="shared" si="58"/>
        <v/>
      </c>
      <c r="U905" t="str">
        <f t="shared" si="59"/>
        <v/>
      </c>
    </row>
    <row r="906" spans="1:21" x14ac:dyDescent="0.25">
      <c r="A906">
        <v>914</v>
      </c>
      <c r="B906" t="s">
        <v>384</v>
      </c>
      <c r="C906">
        <v>73100</v>
      </c>
      <c r="D906">
        <v>141</v>
      </c>
      <c r="E906" s="14">
        <f>IFERROR(IF(OR(HLOOKUP($A906,'Z-scores'!$C$2:$RO$15,3,FALSE)&gt;3,HLOOKUP($A906,'Z-scores'!$C$2:$RO$15,3,FALSE)&lt;-3),"",'Total-corrected counts'!E906),"")</f>
        <v>0</v>
      </c>
      <c r="F906" s="14">
        <f>IFERROR(IF(OR(HLOOKUP($A906,'Z-scores'!$C$2:$RO$15,4,FALSE)&gt;3,HLOOKUP($A906,'Z-scores'!$C$2:$RO$15,4,FALSE)&lt;-3),"",'Total-corrected counts'!F906),"")</f>
        <v>0</v>
      </c>
      <c r="G906" s="14">
        <f>IFERROR(IF(OR(HLOOKUP($A906,'Z-scores'!$C$2:$RO$15,5,FALSE)&gt;3,HLOOKUP($A906,'Z-scores'!$C$2:$RO$15,5,FALSE)&lt;-3),"",'Total-corrected counts'!G906),"")</f>
        <v>0</v>
      </c>
      <c r="H906" s="14">
        <f>IFERROR(IF(OR(HLOOKUP($A906,'Z-scores'!$C$2:$RO$15,6,FALSE)&gt;3,HLOOKUP($A906,'Z-scores'!$C$2:$RO$15,6,FALSE)&lt;-3),"",'Total-corrected counts'!H906),"")</f>
        <v>0</v>
      </c>
      <c r="I906" s="14">
        <f>IFERROR(IF(OR(HLOOKUP($A906,'Z-scores'!$C$2:$RO$15,7,FALSE)&gt;3,HLOOKUP($A906,'Z-scores'!$C$2:$RO$15,7,FALSE)&lt;-3),"",'Total-corrected counts'!I906),"")</f>
        <v>0</v>
      </c>
      <c r="J906" s="14">
        <f>IFERROR(IF(OR(HLOOKUP($A906,'Z-scores'!$C$2:$RO$15,8,FALSE)&gt;3,HLOOKUP($A906,'Z-scores'!$C$2:$RO$15,8,FALSE)&lt;-3),"",'Total-corrected counts'!J906),"")</f>
        <v>0</v>
      </c>
      <c r="K906" s="14">
        <f>IFERROR(IF(OR(HLOOKUP($A906,'Z-scores'!$C$2:$RO$15,9,FALSE)&gt;3,HLOOKUP($A906,'Z-scores'!$C$2:$RO$15,9,FALSE)&lt;-3),"",'Total-corrected counts'!K906),"")</f>
        <v>0</v>
      </c>
      <c r="L906" s="14">
        <f>IFERROR(IF(OR(HLOOKUP($A906,'Z-scores'!$C$2:$RO$15,10,FALSE)&gt;3,HLOOKUP($A906,'Z-scores'!$C$2:$RO$15,10,FALSE)&lt;-3),"",'Total-corrected counts'!L906),"")</f>
        <v>0</v>
      </c>
      <c r="M906" s="14">
        <f>IFERROR(IF(OR(HLOOKUP($A906,'Z-scores'!$C$2:$RO$15,11,FALSE)&gt;3,HLOOKUP($A906,'Z-scores'!$C$2:$RO$15,11,FALSE)&lt;-3),"",'Total-corrected counts'!M906),"")</f>
        <v>0</v>
      </c>
      <c r="N906" s="14">
        <f>IFERROR(IF(OR(HLOOKUP($A906,'Z-scores'!$C$2:$RO$15,12,FALSE)&gt;3,HLOOKUP($A906,'Z-scores'!$C$2:$RO$15,12,FALSE)&lt;-3),"",'Total-corrected counts'!N906),"")</f>
        <v>0</v>
      </c>
      <c r="O906" s="14">
        <f>IFERROR(IF(OR(HLOOKUP($A906,'Z-scores'!$C$2:$RO$15,13,FALSE)&gt;3,HLOOKUP($A906,'Z-scores'!$C$2:$RO$15,13,FALSE)&lt;-3),"",'Total-corrected counts'!O906),"")</f>
        <v>0</v>
      </c>
      <c r="P906" s="14" t="str">
        <f>IFERROR(IF(OR(HLOOKUP($A906,'Z-scores'!$C$2:$RO$15,14,FALSE)&gt;3,HLOOKUP($A906,'Z-scores'!$C$2:$RO$15,14,FALSE)&lt;-3),"",'Total-corrected counts'!P906),"")</f>
        <v/>
      </c>
      <c r="Q906">
        <f t="shared" si="56"/>
        <v>0</v>
      </c>
      <c r="R906">
        <f>SUMIFS(Tabel132[Cluster],Tabel132[ID],'Total-corrected counts Z&lt;3'!A906)</f>
        <v>83</v>
      </c>
      <c r="S906" t="str">
        <f t="shared" si="57"/>
        <v/>
      </c>
      <c r="T906">
        <f t="shared" si="58"/>
        <v>0</v>
      </c>
      <c r="U906">
        <f t="shared" si="59"/>
        <v>0</v>
      </c>
    </row>
    <row r="907" spans="1:21" x14ac:dyDescent="0.25">
      <c r="A907">
        <v>915</v>
      </c>
      <c r="B907" t="s">
        <v>1030</v>
      </c>
      <c r="C907">
        <v>86400</v>
      </c>
      <c r="D907">
        <v>890</v>
      </c>
      <c r="E907" s="14" t="str">
        <f>IFERROR(IF(OR(HLOOKUP($A907,'Z-scores'!$C$2:$RO$15,3,FALSE)&gt;3,HLOOKUP($A907,'Z-scores'!$C$2:$RO$15,3,FALSE)&lt;-3),"",'Total-corrected counts'!E907),"")</f>
        <v/>
      </c>
      <c r="F907" s="14" t="str">
        <f>IFERROR(IF(OR(HLOOKUP($A907,'Z-scores'!$C$2:$RO$15,4,FALSE)&gt;3,HLOOKUP($A907,'Z-scores'!$C$2:$RO$15,4,FALSE)&lt;-3),"",'Total-corrected counts'!F907),"")</f>
        <v/>
      </c>
      <c r="G907" s="14" t="str">
        <f>IFERROR(IF(OR(HLOOKUP($A907,'Z-scores'!$C$2:$RO$15,5,FALSE)&gt;3,HLOOKUP($A907,'Z-scores'!$C$2:$RO$15,5,FALSE)&lt;-3),"",'Total-corrected counts'!G907),"")</f>
        <v/>
      </c>
      <c r="H907" s="14" t="str">
        <f>IFERROR(IF(OR(HLOOKUP($A907,'Z-scores'!$C$2:$RO$15,6,FALSE)&gt;3,HLOOKUP($A907,'Z-scores'!$C$2:$RO$15,6,FALSE)&lt;-3),"",'Total-corrected counts'!H907),"")</f>
        <v/>
      </c>
      <c r="I907" s="14" t="str">
        <f>IFERROR(IF(OR(HLOOKUP($A907,'Z-scores'!$C$2:$RO$15,7,FALSE)&gt;3,HLOOKUP($A907,'Z-scores'!$C$2:$RO$15,7,FALSE)&lt;-3),"",'Total-corrected counts'!I907),"")</f>
        <v/>
      </c>
      <c r="J907" s="14" t="str">
        <f>IFERROR(IF(OR(HLOOKUP($A907,'Z-scores'!$C$2:$RO$15,8,FALSE)&gt;3,HLOOKUP($A907,'Z-scores'!$C$2:$RO$15,8,FALSE)&lt;-3),"",'Total-corrected counts'!J907),"")</f>
        <v/>
      </c>
      <c r="K907" s="14" t="str">
        <f>IFERROR(IF(OR(HLOOKUP($A907,'Z-scores'!$C$2:$RO$15,9,FALSE)&gt;3,HLOOKUP($A907,'Z-scores'!$C$2:$RO$15,9,FALSE)&lt;-3),"",'Total-corrected counts'!K907),"")</f>
        <v/>
      </c>
      <c r="L907" s="14" t="str">
        <f>IFERROR(IF(OR(HLOOKUP($A907,'Z-scores'!$C$2:$RO$15,10,FALSE)&gt;3,HLOOKUP($A907,'Z-scores'!$C$2:$RO$15,10,FALSE)&lt;-3),"",'Total-corrected counts'!L907),"")</f>
        <v/>
      </c>
      <c r="M907" s="14" t="str">
        <f>IFERROR(IF(OR(HLOOKUP($A907,'Z-scores'!$C$2:$RO$15,11,FALSE)&gt;3,HLOOKUP($A907,'Z-scores'!$C$2:$RO$15,11,FALSE)&lt;-3),"",'Total-corrected counts'!M907),"")</f>
        <v/>
      </c>
      <c r="N907" s="14" t="str">
        <f>IFERROR(IF(OR(HLOOKUP($A907,'Z-scores'!$C$2:$RO$15,12,FALSE)&gt;3,HLOOKUP($A907,'Z-scores'!$C$2:$RO$15,12,FALSE)&lt;-3),"",'Total-corrected counts'!N907),"")</f>
        <v/>
      </c>
      <c r="O907" s="14" t="str">
        <f>IFERROR(IF(OR(HLOOKUP($A907,'Z-scores'!$C$2:$RO$15,13,FALSE)&gt;3,HLOOKUP($A907,'Z-scores'!$C$2:$RO$15,13,FALSE)&lt;-3),"",'Total-corrected counts'!O907),"")</f>
        <v/>
      </c>
      <c r="P907" s="14" t="str">
        <f>IFERROR(IF(OR(HLOOKUP($A907,'Z-scores'!$C$2:$RO$15,14,FALSE)&gt;3,HLOOKUP($A907,'Z-scores'!$C$2:$RO$15,14,FALSE)&lt;-3),"",'Total-corrected counts'!P907),"")</f>
        <v/>
      </c>
      <c r="Q907">
        <f t="shared" si="56"/>
        <v>1</v>
      </c>
      <c r="R907">
        <f>SUMIFS(Tabel132[Cluster],Tabel132[ID],'Total-corrected counts Z&lt;3'!A907)</f>
        <v>93</v>
      </c>
      <c r="S907" t="str">
        <f t="shared" si="57"/>
        <v/>
      </c>
      <c r="T907" t="str">
        <f t="shared" si="58"/>
        <v/>
      </c>
      <c r="U907" t="str">
        <f t="shared" si="59"/>
        <v/>
      </c>
    </row>
    <row r="908" spans="1:21" x14ac:dyDescent="0.25">
      <c r="A908">
        <v>916</v>
      </c>
      <c r="B908" t="s">
        <v>1031</v>
      </c>
      <c r="C908">
        <v>98500</v>
      </c>
      <c r="D908">
        <v>848</v>
      </c>
      <c r="E908" s="14" t="str">
        <f>IFERROR(IF(OR(HLOOKUP($A908,'Z-scores'!$C$2:$RO$15,3,FALSE)&gt;3,HLOOKUP($A908,'Z-scores'!$C$2:$RO$15,3,FALSE)&lt;-3),"",'Total-corrected counts'!E908),"")</f>
        <v/>
      </c>
      <c r="F908" s="14" t="str">
        <f>IFERROR(IF(OR(HLOOKUP($A908,'Z-scores'!$C$2:$RO$15,4,FALSE)&gt;3,HLOOKUP($A908,'Z-scores'!$C$2:$RO$15,4,FALSE)&lt;-3),"",'Total-corrected counts'!F908),"")</f>
        <v/>
      </c>
      <c r="G908" s="14" t="str">
        <f>IFERROR(IF(OR(HLOOKUP($A908,'Z-scores'!$C$2:$RO$15,5,FALSE)&gt;3,HLOOKUP($A908,'Z-scores'!$C$2:$RO$15,5,FALSE)&lt;-3),"",'Total-corrected counts'!G908),"")</f>
        <v/>
      </c>
      <c r="H908" s="14" t="str">
        <f>IFERROR(IF(OR(HLOOKUP($A908,'Z-scores'!$C$2:$RO$15,6,FALSE)&gt;3,HLOOKUP($A908,'Z-scores'!$C$2:$RO$15,6,FALSE)&lt;-3),"",'Total-corrected counts'!H908),"")</f>
        <v/>
      </c>
      <c r="I908" s="14" t="str">
        <f>IFERROR(IF(OR(HLOOKUP($A908,'Z-scores'!$C$2:$RO$15,7,FALSE)&gt;3,HLOOKUP($A908,'Z-scores'!$C$2:$RO$15,7,FALSE)&lt;-3),"",'Total-corrected counts'!I908),"")</f>
        <v/>
      </c>
      <c r="J908" s="14" t="str">
        <f>IFERROR(IF(OR(HLOOKUP($A908,'Z-scores'!$C$2:$RO$15,8,FALSE)&gt;3,HLOOKUP($A908,'Z-scores'!$C$2:$RO$15,8,FALSE)&lt;-3),"",'Total-corrected counts'!J908),"")</f>
        <v/>
      </c>
      <c r="K908" s="14" t="str">
        <f>IFERROR(IF(OR(HLOOKUP($A908,'Z-scores'!$C$2:$RO$15,9,FALSE)&gt;3,HLOOKUP($A908,'Z-scores'!$C$2:$RO$15,9,FALSE)&lt;-3),"",'Total-corrected counts'!K908),"")</f>
        <v/>
      </c>
      <c r="L908" s="14" t="str">
        <f>IFERROR(IF(OR(HLOOKUP($A908,'Z-scores'!$C$2:$RO$15,10,FALSE)&gt;3,HLOOKUP($A908,'Z-scores'!$C$2:$RO$15,10,FALSE)&lt;-3),"",'Total-corrected counts'!L908),"")</f>
        <v/>
      </c>
      <c r="M908" s="14" t="str">
        <f>IFERROR(IF(OR(HLOOKUP($A908,'Z-scores'!$C$2:$RO$15,11,FALSE)&gt;3,HLOOKUP($A908,'Z-scores'!$C$2:$RO$15,11,FALSE)&lt;-3),"",'Total-corrected counts'!M908),"")</f>
        <v/>
      </c>
      <c r="N908" s="14" t="str">
        <f>IFERROR(IF(OR(HLOOKUP($A908,'Z-scores'!$C$2:$RO$15,12,FALSE)&gt;3,HLOOKUP($A908,'Z-scores'!$C$2:$RO$15,12,FALSE)&lt;-3),"",'Total-corrected counts'!N908),"")</f>
        <v/>
      </c>
      <c r="O908" s="14" t="str">
        <f>IFERROR(IF(OR(HLOOKUP($A908,'Z-scores'!$C$2:$RO$15,13,FALSE)&gt;3,HLOOKUP($A908,'Z-scores'!$C$2:$RO$15,13,FALSE)&lt;-3),"",'Total-corrected counts'!O908),"")</f>
        <v/>
      </c>
      <c r="P908" s="14" t="str">
        <f>IFERROR(IF(OR(HLOOKUP($A908,'Z-scores'!$C$2:$RO$15,14,FALSE)&gt;3,HLOOKUP($A908,'Z-scores'!$C$2:$RO$15,14,FALSE)&lt;-3),"",'Total-corrected counts'!P908),"")</f>
        <v/>
      </c>
      <c r="Q908">
        <f t="shared" si="56"/>
        <v>1</v>
      </c>
      <c r="R908">
        <f>SUMIFS(Tabel132[Cluster],Tabel132[ID],'Total-corrected counts Z&lt;3'!A908)</f>
        <v>0</v>
      </c>
      <c r="S908" t="str">
        <f t="shared" si="57"/>
        <v/>
      </c>
      <c r="T908" t="str">
        <f t="shared" si="58"/>
        <v/>
      </c>
      <c r="U908" t="str">
        <f t="shared" si="59"/>
        <v/>
      </c>
    </row>
    <row r="909" spans="1:21" x14ac:dyDescent="0.25">
      <c r="A909">
        <v>917</v>
      </c>
      <c r="B909" t="s">
        <v>1032</v>
      </c>
      <c r="C909">
        <v>101500</v>
      </c>
      <c r="D909">
        <v>967</v>
      </c>
      <c r="E909" s="14" t="str">
        <f>IFERROR(IF(OR(HLOOKUP($A909,'Z-scores'!$C$2:$RO$15,3,FALSE)&gt;3,HLOOKUP($A909,'Z-scores'!$C$2:$RO$15,3,FALSE)&lt;-3),"",'Total-corrected counts'!E909),"")</f>
        <v/>
      </c>
      <c r="F909" s="14" t="str">
        <f>IFERROR(IF(OR(HLOOKUP($A909,'Z-scores'!$C$2:$RO$15,4,FALSE)&gt;3,HLOOKUP($A909,'Z-scores'!$C$2:$RO$15,4,FALSE)&lt;-3),"",'Total-corrected counts'!F909),"")</f>
        <v/>
      </c>
      <c r="G909" s="14" t="str">
        <f>IFERROR(IF(OR(HLOOKUP($A909,'Z-scores'!$C$2:$RO$15,5,FALSE)&gt;3,HLOOKUP($A909,'Z-scores'!$C$2:$RO$15,5,FALSE)&lt;-3),"",'Total-corrected counts'!G909),"")</f>
        <v/>
      </c>
      <c r="H909" s="14" t="str">
        <f>IFERROR(IF(OR(HLOOKUP($A909,'Z-scores'!$C$2:$RO$15,6,FALSE)&gt;3,HLOOKUP($A909,'Z-scores'!$C$2:$RO$15,6,FALSE)&lt;-3),"",'Total-corrected counts'!H909),"")</f>
        <v/>
      </c>
      <c r="I909" s="14" t="str">
        <f>IFERROR(IF(OR(HLOOKUP($A909,'Z-scores'!$C$2:$RO$15,7,FALSE)&gt;3,HLOOKUP($A909,'Z-scores'!$C$2:$RO$15,7,FALSE)&lt;-3),"",'Total-corrected counts'!I909),"")</f>
        <v/>
      </c>
      <c r="J909" s="14" t="str">
        <f>IFERROR(IF(OR(HLOOKUP($A909,'Z-scores'!$C$2:$RO$15,8,FALSE)&gt;3,HLOOKUP($A909,'Z-scores'!$C$2:$RO$15,8,FALSE)&lt;-3),"",'Total-corrected counts'!J909),"")</f>
        <v/>
      </c>
      <c r="K909" s="14" t="str">
        <f>IFERROR(IF(OR(HLOOKUP($A909,'Z-scores'!$C$2:$RO$15,9,FALSE)&gt;3,HLOOKUP($A909,'Z-scores'!$C$2:$RO$15,9,FALSE)&lt;-3),"",'Total-corrected counts'!K909),"")</f>
        <v/>
      </c>
      <c r="L909" s="14" t="str">
        <f>IFERROR(IF(OR(HLOOKUP($A909,'Z-scores'!$C$2:$RO$15,10,FALSE)&gt;3,HLOOKUP($A909,'Z-scores'!$C$2:$RO$15,10,FALSE)&lt;-3),"",'Total-corrected counts'!L909),"")</f>
        <v/>
      </c>
      <c r="M909" s="14" t="str">
        <f>IFERROR(IF(OR(HLOOKUP($A909,'Z-scores'!$C$2:$RO$15,11,FALSE)&gt;3,HLOOKUP($A909,'Z-scores'!$C$2:$RO$15,11,FALSE)&lt;-3),"",'Total-corrected counts'!M909),"")</f>
        <v/>
      </c>
      <c r="N909" s="14" t="str">
        <f>IFERROR(IF(OR(HLOOKUP($A909,'Z-scores'!$C$2:$RO$15,12,FALSE)&gt;3,HLOOKUP($A909,'Z-scores'!$C$2:$RO$15,12,FALSE)&lt;-3),"",'Total-corrected counts'!N909),"")</f>
        <v/>
      </c>
      <c r="O909" s="14" t="str">
        <f>IFERROR(IF(OR(HLOOKUP($A909,'Z-scores'!$C$2:$RO$15,13,FALSE)&gt;3,HLOOKUP($A909,'Z-scores'!$C$2:$RO$15,13,FALSE)&lt;-3),"",'Total-corrected counts'!O909),"")</f>
        <v/>
      </c>
      <c r="P909" s="14" t="str">
        <f>IFERROR(IF(OR(HLOOKUP($A909,'Z-scores'!$C$2:$RO$15,14,FALSE)&gt;3,HLOOKUP($A909,'Z-scores'!$C$2:$RO$15,14,FALSE)&lt;-3),"",'Total-corrected counts'!P909),"")</f>
        <v/>
      </c>
      <c r="Q909">
        <f t="shared" si="56"/>
        <v>1</v>
      </c>
      <c r="R909">
        <f>SUMIFS(Tabel132[Cluster],Tabel132[ID],'Total-corrected counts Z&lt;3'!A909)</f>
        <v>0</v>
      </c>
      <c r="S909" t="str">
        <f t="shared" si="57"/>
        <v/>
      </c>
      <c r="T909" t="str">
        <f t="shared" si="58"/>
        <v/>
      </c>
      <c r="U909" t="str">
        <f t="shared" si="59"/>
        <v/>
      </c>
    </row>
    <row r="910" spans="1:21" x14ac:dyDescent="0.25">
      <c r="A910">
        <v>918</v>
      </c>
      <c r="B910" t="s">
        <v>385</v>
      </c>
      <c r="C910">
        <v>41350</v>
      </c>
      <c r="D910">
        <v>909</v>
      </c>
      <c r="E910" s="14">
        <f>IFERROR(IF(OR(HLOOKUP($A910,'Z-scores'!$C$2:$RO$15,3,FALSE)&gt;3,HLOOKUP($A910,'Z-scores'!$C$2:$RO$15,3,FALSE)&lt;-3),"",'Total-corrected counts'!E910),"")</f>
        <v>19.568789407753609</v>
      </c>
      <c r="F910" s="14">
        <f>IFERROR(IF(OR(HLOOKUP($A910,'Z-scores'!$C$2:$RO$15,4,FALSE)&gt;3,HLOOKUP($A910,'Z-scores'!$C$2:$RO$15,4,FALSE)&lt;-3),"",'Total-corrected counts'!F910),"")</f>
        <v>65.458593812126026</v>
      </c>
      <c r="G910" s="14">
        <f>IFERROR(IF(OR(HLOOKUP($A910,'Z-scores'!$C$2:$RO$15,5,FALSE)&gt;3,HLOOKUP($A910,'Z-scores'!$C$2:$RO$15,5,FALSE)&lt;-3),"",'Total-corrected counts'!G910),"")</f>
        <v>338.68159537138723</v>
      </c>
      <c r="H910" s="14">
        <f>IFERROR(IF(OR(HLOOKUP($A910,'Z-scores'!$C$2:$RO$15,6,FALSE)&gt;3,HLOOKUP($A910,'Z-scores'!$C$2:$RO$15,6,FALSE)&lt;-3),"",'Total-corrected counts'!H910),"")</f>
        <v>275.17916860274812</v>
      </c>
      <c r="I910" s="14">
        <f>IFERROR(IF(OR(HLOOKUP($A910,'Z-scores'!$C$2:$RO$15,7,FALSE)&gt;3,HLOOKUP($A910,'Z-scores'!$C$2:$RO$15,7,FALSE)&lt;-3),"",'Total-corrected counts'!I910),"")</f>
        <v>91.744815776853741</v>
      </c>
      <c r="J910" s="14">
        <f>IFERROR(IF(OR(HLOOKUP($A910,'Z-scores'!$C$2:$RO$15,8,FALSE)&gt;3,HLOOKUP($A910,'Z-scores'!$C$2:$RO$15,8,FALSE)&lt;-3),"",'Total-corrected counts'!J910),"")</f>
        <v>266.03926066894343</v>
      </c>
      <c r="K910" s="14">
        <f>IFERROR(IF(OR(HLOOKUP($A910,'Z-scores'!$C$2:$RO$15,9,FALSE)&gt;3,HLOOKUP($A910,'Z-scores'!$C$2:$RO$15,9,FALSE)&lt;-3),"",'Total-corrected counts'!K910),"")</f>
        <v>114.25003637411518</v>
      </c>
      <c r="L910" s="14">
        <f>IFERROR(IF(OR(HLOOKUP($A910,'Z-scores'!$C$2:$RO$15,10,FALSE)&gt;3,HLOOKUP($A910,'Z-scores'!$C$2:$RO$15,10,FALSE)&lt;-3),"",'Total-corrected counts'!L910),"")</f>
        <v>66.170172026322945</v>
      </c>
      <c r="M910" s="14">
        <f>IFERROR(IF(OR(HLOOKUP($A910,'Z-scores'!$C$2:$RO$15,11,FALSE)&gt;3,HLOOKUP($A910,'Z-scores'!$C$2:$RO$15,11,FALSE)&lt;-3),"",'Total-corrected counts'!M910),"")</f>
        <v>270.3730432453761</v>
      </c>
      <c r="N910" s="14">
        <f>IFERROR(IF(OR(HLOOKUP($A910,'Z-scores'!$C$2:$RO$15,12,FALSE)&gt;3,HLOOKUP($A910,'Z-scores'!$C$2:$RO$15,12,FALSE)&lt;-3),"",'Total-corrected counts'!N910),"")</f>
        <v>66.635931323583407</v>
      </c>
      <c r="O910" s="14">
        <f>IFERROR(IF(OR(HLOOKUP($A910,'Z-scores'!$C$2:$RO$15,13,FALSE)&gt;3,HLOOKUP($A910,'Z-scores'!$C$2:$RO$15,13,FALSE)&lt;-3),"",'Total-corrected counts'!O910),"")</f>
        <v>110.59160081600112</v>
      </c>
      <c r="P910" s="14">
        <f>IFERROR(IF(OR(HLOOKUP($A910,'Z-scores'!$C$2:$RO$15,14,FALSE)&gt;3,HLOOKUP($A910,'Z-scores'!$C$2:$RO$15,14,FALSE)&lt;-3),"",'Total-corrected counts'!P910),"")</f>
        <v>67.025277114978337</v>
      </c>
      <c r="Q910">
        <f t="shared" si="56"/>
        <v>1</v>
      </c>
      <c r="R910">
        <f>SUMIFS(Tabel132[Cluster],Tabel132[ID],'Total-corrected counts Z&lt;3'!A910)</f>
        <v>54</v>
      </c>
      <c r="S910">
        <f t="shared" si="57"/>
        <v>0.44884706602798174</v>
      </c>
      <c r="T910">
        <f t="shared" si="58"/>
        <v>167.27460857341819</v>
      </c>
      <c r="U910">
        <f t="shared" si="59"/>
        <v>116.15920490525237</v>
      </c>
    </row>
    <row r="911" spans="1:21" x14ac:dyDescent="0.25">
      <c r="A911">
        <v>919</v>
      </c>
      <c r="B911" t="s">
        <v>386</v>
      </c>
      <c r="C911">
        <v>19300</v>
      </c>
      <c r="D911">
        <v>39</v>
      </c>
      <c r="E911" s="14">
        <f>IFERROR(IF(OR(HLOOKUP($A911,'Z-scores'!$C$2:$RO$15,3,FALSE)&gt;3,HLOOKUP($A911,'Z-scores'!$C$2:$RO$15,3,FALSE)&lt;-3),"",'Total-corrected counts'!E911),"")</f>
        <v>10.028423550410551</v>
      </c>
      <c r="F911" s="14">
        <f>IFERROR(IF(OR(HLOOKUP($A911,'Z-scores'!$C$2:$RO$15,4,FALSE)&gt;3,HLOOKUP($A911,'Z-scores'!$C$2:$RO$15,4,FALSE)&lt;-3),"",'Total-corrected counts'!F911),"")</f>
        <v>2.553052571956322</v>
      </c>
      <c r="G911" s="14">
        <f>IFERROR(IF(OR(HLOOKUP($A911,'Z-scores'!$C$2:$RO$15,5,FALSE)&gt;3,HLOOKUP($A911,'Z-scores'!$C$2:$RO$15,5,FALSE)&lt;-3),"",'Total-corrected counts'!G911),"")</f>
        <v>10.785810587594531</v>
      </c>
      <c r="H911" s="14">
        <f>IFERROR(IF(OR(HLOOKUP($A911,'Z-scores'!$C$2:$RO$15,6,FALSE)&gt;3,HLOOKUP($A911,'Z-scores'!$C$2:$RO$15,6,FALSE)&lt;-3),"",'Total-corrected counts'!H911),"")</f>
        <v>6.9279289383711893</v>
      </c>
      <c r="I911" s="14">
        <f>IFERROR(IF(OR(HLOOKUP($A911,'Z-scores'!$C$2:$RO$15,7,FALSE)&gt;3,HLOOKUP($A911,'Z-scores'!$C$2:$RO$15,7,FALSE)&lt;-3),"",'Total-corrected counts'!I911),"")</f>
        <v>7.0269477281384871</v>
      </c>
      <c r="J911" s="14">
        <f>IFERROR(IF(OR(HLOOKUP($A911,'Z-scores'!$C$2:$RO$15,8,FALSE)&gt;3,HLOOKUP($A911,'Z-scores'!$C$2:$RO$15,8,FALSE)&lt;-3),"",'Total-corrected counts'!J911),"")</f>
        <v>1.4772717397916177</v>
      </c>
      <c r="K911" s="14">
        <f>IFERROR(IF(OR(HLOOKUP($A911,'Z-scores'!$C$2:$RO$15,9,FALSE)&gt;3,HLOOKUP($A911,'Z-scores'!$C$2:$RO$15,9,FALSE)&lt;-3),"",'Total-corrected counts'!K911),"")</f>
        <v>29.664326951736143</v>
      </c>
      <c r="L911" s="14">
        <f>IFERROR(IF(OR(HLOOKUP($A911,'Z-scores'!$C$2:$RO$15,10,FALSE)&gt;3,HLOOKUP($A911,'Z-scores'!$C$2:$RO$15,10,FALSE)&lt;-3),"",'Total-corrected counts'!L911),"")</f>
        <v>11.629664714952282</v>
      </c>
      <c r="M911" s="14">
        <f>IFERROR(IF(OR(HLOOKUP($A911,'Z-scores'!$C$2:$RO$15,11,FALSE)&gt;3,HLOOKUP($A911,'Z-scores'!$C$2:$RO$15,11,FALSE)&lt;-3),"",'Total-corrected counts'!M911),"")</f>
        <v>8.5251840478882279</v>
      </c>
      <c r="N911" s="14">
        <f>IFERROR(IF(OR(HLOOKUP($A911,'Z-scores'!$C$2:$RO$15,12,FALSE)&gt;3,HLOOKUP($A911,'Z-scores'!$C$2:$RO$15,12,FALSE)&lt;-3),"",'Total-corrected counts'!N911),"")</f>
        <v>17.245942507833242</v>
      </c>
      <c r="O911" s="14">
        <f>IFERROR(IF(OR(HLOOKUP($A911,'Z-scores'!$C$2:$RO$15,13,FALSE)&gt;3,HLOOKUP($A911,'Z-scores'!$C$2:$RO$15,13,FALSE)&lt;-3),"",'Total-corrected counts'!O911),"")</f>
        <v>2.7669003681384385</v>
      </c>
      <c r="P911" s="14">
        <f>IFERROR(IF(OR(HLOOKUP($A911,'Z-scores'!$C$2:$RO$15,14,FALSE)&gt;3,HLOOKUP($A911,'Z-scores'!$C$2:$RO$15,14,FALSE)&lt;-3),"",'Total-corrected counts'!P911),"")</f>
        <v>32.181976270463487</v>
      </c>
      <c r="Q911">
        <f t="shared" si="56"/>
        <v>1</v>
      </c>
      <c r="R911">
        <f>SUMIFS(Tabel132[Cluster],Tabel132[ID],'Total-corrected counts Z&lt;3'!A911)</f>
        <v>23</v>
      </c>
      <c r="S911">
        <f t="shared" si="57"/>
        <v>0.44944161907847047</v>
      </c>
      <c r="T911">
        <f t="shared" si="58"/>
        <v>9.780537438285549</v>
      </c>
      <c r="U911">
        <f t="shared" si="59"/>
        <v>14.469933581855134</v>
      </c>
    </row>
    <row r="912" spans="1:21" x14ac:dyDescent="0.25">
      <c r="A912">
        <v>920</v>
      </c>
      <c r="B912" t="s">
        <v>387</v>
      </c>
      <c r="C912">
        <v>55400</v>
      </c>
      <c r="D912">
        <v>645</v>
      </c>
      <c r="E912" s="14">
        <f>IFERROR(IF(OR(HLOOKUP($A912,'Z-scores'!$C$2:$RO$15,3,FALSE)&gt;3,HLOOKUP($A912,'Z-scores'!$C$2:$RO$15,3,FALSE)&lt;-3),"",'Total-corrected counts'!E912),"")</f>
        <v>0</v>
      </c>
      <c r="F912" s="14">
        <f>IFERROR(IF(OR(HLOOKUP($A912,'Z-scores'!$C$2:$RO$15,4,FALSE)&gt;3,HLOOKUP($A912,'Z-scores'!$C$2:$RO$15,4,FALSE)&lt;-3),"",'Total-corrected counts'!F912),"")</f>
        <v>0</v>
      </c>
      <c r="G912" s="14">
        <f>IFERROR(IF(OR(HLOOKUP($A912,'Z-scores'!$C$2:$RO$15,5,FALSE)&gt;3,HLOOKUP($A912,'Z-scores'!$C$2:$RO$15,5,FALSE)&lt;-3),"",'Total-corrected counts'!G912),"")</f>
        <v>0.51786176662291628</v>
      </c>
      <c r="H912" s="14">
        <f>IFERROR(IF(OR(HLOOKUP($A912,'Z-scores'!$C$2:$RO$15,6,FALSE)&gt;3,HLOOKUP($A912,'Z-scores'!$C$2:$RO$15,6,FALSE)&lt;-3),"",'Total-corrected counts'!H912),"")</f>
        <v>9.9188409910600711E-2</v>
      </c>
      <c r="I912" s="14">
        <f>IFERROR(IF(OR(HLOOKUP($A912,'Z-scores'!$C$2:$RO$15,7,FALSE)&gt;3,HLOOKUP($A912,'Z-scores'!$C$2:$RO$15,7,FALSE)&lt;-3),"",'Total-corrected counts'!I912),"")</f>
        <v>0</v>
      </c>
      <c r="J912" s="14">
        <f>IFERROR(IF(OR(HLOOKUP($A912,'Z-scores'!$C$2:$RO$15,8,FALSE)&gt;3,HLOOKUP($A912,'Z-scores'!$C$2:$RO$15,8,FALSE)&lt;-3),"",'Total-corrected counts'!J912),"")</f>
        <v>0</v>
      </c>
      <c r="K912" s="14">
        <f>IFERROR(IF(OR(HLOOKUP($A912,'Z-scores'!$C$2:$RO$15,9,FALSE)&gt;3,HLOOKUP($A912,'Z-scores'!$C$2:$RO$15,9,FALSE)&lt;-3),"",'Total-corrected counts'!K912),"")</f>
        <v>0.18363630970122372</v>
      </c>
      <c r="L912" s="14">
        <f>IFERROR(IF(OR(HLOOKUP($A912,'Z-scores'!$C$2:$RO$15,10,FALSE)&gt;3,HLOOKUP($A912,'Z-scores'!$C$2:$RO$15,10,FALSE)&lt;-3),"",'Total-corrected counts'!L912),"")</f>
        <v>0</v>
      </c>
      <c r="M912" s="14">
        <f>IFERROR(IF(OR(HLOOKUP($A912,'Z-scores'!$C$2:$RO$15,11,FALSE)&gt;3,HLOOKUP($A912,'Z-scores'!$C$2:$RO$15,11,FALSE)&lt;-3),"",'Total-corrected counts'!M912),"")</f>
        <v>0.32710538313240206</v>
      </c>
      <c r="N912" s="14">
        <f>IFERROR(IF(OR(HLOOKUP($A912,'Z-scores'!$C$2:$RO$15,12,FALSE)&gt;3,HLOOKUP($A912,'Z-scores'!$C$2:$RO$15,12,FALSE)&lt;-3),"",'Total-corrected counts'!N912),"")</f>
        <v>0</v>
      </c>
      <c r="O912" s="14">
        <f>IFERROR(IF(OR(HLOOKUP($A912,'Z-scores'!$C$2:$RO$15,13,FALSE)&gt;3,HLOOKUP($A912,'Z-scores'!$C$2:$RO$15,13,FALSE)&lt;-3),"",'Total-corrected counts'!O912),"")</f>
        <v>0.71282856941871642</v>
      </c>
      <c r="P912" s="14">
        <f>IFERROR(IF(OR(HLOOKUP($A912,'Z-scores'!$C$2:$RO$15,14,FALSE)&gt;3,HLOOKUP($A912,'Z-scores'!$C$2:$RO$15,14,FALSE)&lt;-3),"",'Total-corrected counts'!P912),"")</f>
        <v>1.5038306668440884</v>
      </c>
      <c r="Q912">
        <f t="shared" si="56"/>
        <v>1</v>
      </c>
      <c r="R912">
        <f>SUMIFS(Tabel132[Cluster],Tabel132[ID],'Total-corrected counts Z&lt;3'!A912)</f>
        <v>0</v>
      </c>
      <c r="S912">
        <f t="shared" si="57"/>
        <v>0.14374900839738947</v>
      </c>
      <c r="T912">
        <f t="shared" si="58"/>
        <v>0.1143837837478201</v>
      </c>
      <c r="U912">
        <f t="shared" si="59"/>
        <v>0.50875292387904136</v>
      </c>
    </row>
    <row r="913" spans="1:21" x14ac:dyDescent="0.25">
      <c r="A913">
        <v>921</v>
      </c>
      <c r="B913" t="s">
        <v>1033</v>
      </c>
      <c r="C913">
        <v>3200</v>
      </c>
      <c r="D913">
        <v>322</v>
      </c>
      <c r="E913" s="14" t="str">
        <f>IFERROR(IF(OR(HLOOKUP($A913,'Z-scores'!$C$2:$RO$15,3,FALSE)&gt;3,HLOOKUP($A913,'Z-scores'!$C$2:$RO$15,3,FALSE)&lt;-3),"",'Total-corrected counts'!E913),"")</f>
        <v/>
      </c>
      <c r="F913" s="14" t="str">
        <f>IFERROR(IF(OR(HLOOKUP($A913,'Z-scores'!$C$2:$RO$15,4,FALSE)&gt;3,HLOOKUP($A913,'Z-scores'!$C$2:$RO$15,4,FALSE)&lt;-3),"",'Total-corrected counts'!F913),"")</f>
        <v/>
      </c>
      <c r="G913" s="14" t="str">
        <f>IFERROR(IF(OR(HLOOKUP($A913,'Z-scores'!$C$2:$RO$15,5,FALSE)&gt;3,HLOOKUP($A913,'Z-scores'!$C$2:$RO$15,5,FALSE)&lt;-3),"",'Total-corrected counts'!G913),"")</f>
        <v/>
      </c>
      <c r="H913" s="14" t="str">
        <f>IFERROR(IF(OR(HLOOKUP($A913,'Z-scores'!$C$2:$RO$15,6,FALSE)&gt;3,HLOOKUP($A913,'Z-scores'!$C$2:$RO$15,6,FALSE)&lt;-3),"",'Total-corrected counts'!H913),"")</f>
        <v/>
      </c>
      <c r="I913" s="14" t="str">
        <f>IFERROR(IF(OR(HLOOKUP($A913,'Z-scores'!$C$2:$RO$15,7,FALSE)&gt;3,HLOOKUP($A913,'Z-scores'!$C$2:$RO$15,7,FALSE)&lt;-3),"",'Total-corrected counts'!I913),"")</f>
        <v/>
      </c>
      <c r="J913" s="14" t="str">
        <f>IFERROR(IF(OR(HLOOKUP($A913,'Z-scores'!$C$2:$RO$15,8,FALSE)&gt;3,HLOOKUP($A913,'Z-scores'!$C$2:$RO$15,8,FALSE)&lt;-3),"",'Total-corrected counts'!J913),"")</f>
        <v/>
      </c>
      <c r="K913" s="14" t="str">
        <f>IFERROR(IF(OR(HLOOKUP($A913,'Z-scores'!$C$2:$RO$15,9,FALSE)&gt;3,HLOOKUP($A913,'Z-scores'!$C$2:$RO$15,9,FALSE)&lt;-3),"",'Total-corrected counts'!K913),"")</f>
        <v/>
      </c>
      <c r="L913" s="14" t="str">
        <f>IFERROR(IF(OR(HLOOKUP($A913,'Z-scores'!$C$2:$RO$15,10,FALSE)&gt;3,HLOOKUP($A913,'Z-scores'!$C$2:$RO$15,10,FALSE)&lt;-3),"",'Total-corrected counts'!L913),"")</f>
        <v/>
      </c>
      <c r="M913" s="14" t="str">
        <f>IFERROR(IF(OR(HLOOKUP($A913,'Z-scores'!$C$2:$RO$15,11,FALSE)&gt;3,HLOOKUP($A913,'Z-scores'!$C$2:$RO$15,11,FALSE)&lt;-3),"",'Total-corrected counts'!M913),"")</f>
        <v/>
      </c>
      <c r="N913" s="14" t="str">
        <f>IFERROR(IF(OR(HLOOKUP($A913,'Z-scores'!$C$2:$RO$15,12,FALSE)&gt;3,HLOOKUP($A913,'Z-scores'!$C$2:$RO$15,12,FALSE)&lt;-3),"",'Total-corrected counts'!N913),"")</f>
        <v/>
      </c>
      <c r="O913" s="14" t="str">
        <f>IFERROR(IF(OR(HLOOKUP($A913,'Z-scores'!$C$2:$RO$15,13,FALSE)&gt;3,HLOOKUP($A913,'Z-scores'!$C$2:$RO$15,13,FALSE)&lt;-3),"",'Total-corrected counts'!O913),"")</f>
        <v/>
      </c>
      <c r="P913" s="14" t="str">
        <f>IFERROR(IF(OR(HLOOKUP($A913,'Z-scores'!$C$2:$RO$15,14,FALSE)&gt;3,HLOOKUP($A913,'Z-scores'!$C$2:$RO$15,14,FALSE)&lt;-3),"",'Total-corrected counts'!P913),"")</f>
        <v/>
      </c>
      <c r="Q913">
        <f t="shared" si="56"/>
        <v>1</v>
      </c>
      <c r="R913">
        <f>SUMIFS(Tabel132[Cluster],Tabel132[ID],'Total-corrected counts Z&lt;3'!A913)</f>
        <v>0</v>
      </c>
      <c r="S913" t="str">
        <f t="shared" si="57"/>
        <v/>
      </c>
      <c r="T913" t="str">
        <f t="shared" si="58"/>
        <v/>
      </c>
      <c r="U913" t="str">
        <f t="shared" si="59"/>
        <v/>
      </c>
    </row>
    <row r="914" spans="1:21" x14ac:dyDescent="0.25">
      <c r="A914">
        <v>922</v>
      </c>
      <c r="B914" t="s">
        <v>1034</v>
      </c>
      <c r="C914">
        <v>28700</v>
      </c>
      <c r="D914">
        <v>315</v>
      </c>
      <c r="E914" s="14" t="str">
        <f>IFERROR(IF(OR(HLOOKUP($A914,'Z-scores'!$C$2:$RO$15,3,FALSE)&gt;3,HLOOKUP($A914,'Z-scores'!$C$2:$RO$15,3,FALSE)&lt;-3),"",'Total-corrected counts'!E914),"")</f>
        <v/>
      </c>
      <c r="F914" s="14" t="str">
        <f>IFERROR(IF(OR(HLOOKUP($A914,'Z-scores'!$C$2:$RO$15,4,FALSE)&gt;3,HLOOKUP($A914,'Z-scores'!$C$2:$RO$15,4,FALSE)&lt;-3),"",'Total-corrected counts'!F914),"")</f>
        <v/>
      </c>
      <c r="G914" s="14" t="str">
        <f>IFERROR(IF(OR(HLOOKUP($A914,'Z-scores'!$C$2:$RO$15,5,FALSE)&gt;3,HLOOKUP($A914,'Z-scores'!$C$2:$RO$15,5,FALSE)&lt;-3),"",'Total-corrected counts'!G914),"")</f>
        <v/>
      </c>
      <c r="H914" s="14" t="str">
        <f>IFERROR(IF(OR(HLOOKUP($A914,'Z-scores'!$C$2:$RO$15,6,FALSE)&gt;3,HLOOKUP($A914,'Z-scores'!$C$2:$RO$15,6,FALSE)&lt;-3),"",'Total-corrected counts'!H914),"")</f>
        <v/>
      </c>
      <c r="I914" s="14" t="str">
        <f>IFERROR(IF(OR(HLOOKUP($A914,'Z-scores'!$C$2:$RO$15,7,FALSE)&gt;3,HLOOKUP($A914,'Z-scores'!$C$2:$RO$15,7,FALSE)&lt;-3),"",'Total-corrected counts'!I914),"")</f>
        <v/>
      </c>
      <c r="J914" s="14" t="str">
        <f>IFERROR(IF(OR(HLOOKUP($A914,'Z-scores'!$C$2:$RO$15,8,FALSE)&gt;3,HLOOKUP($A914,'Z-scores'!$C$2:$RO$15,8,FALSE)&lt;-3),"",'Total-corrected counts'!J914),"")</f>
        <v/>
      </c>
      <c r="K914" s="14" t="str">
        <f>IFERROR(IF(OR(HLOOKUP($A914,'Z-scores'!$C$2:$RO$15,9,FALSE)&gt;3,HLOOKUP($A914,'Z-scores'!$C$2:$RO$15,9,FALSE)&lt;-3),"",'Total-corrected counts'!K914),"")</f>
        <v/>
      </c>
      <c r="L914" s="14" t="str">
        <f>IFERROR(IF(OR(HLOOKUP($A914,'Z-scores'!$C$2:$RO$15,10,FALSE)&gt;3,HLOOKUP($A914,'Z-scores'!$C$2:$RO$15,10,FALSE)&lt;-3),"",'Total-corrected counts'!L914),"")</f>
        <v/>
      </c>
      <c r="M914" s="14" t="str">
        <f>IFERROR(IF(OR(HLOOKUP($A914,'Z-scores'!$C$2:$RO$15,11,FALSE)&gt;3,HLOOKUP($A914,'Z-scores'!$C$2:$RO$15,11,FALSE)&lt;-3),"",'Total-corrected counts'!M914),"")</f>
        <v/>
      </c>
      <c r="N914" s="14" t="str">
        <f>IFERROR(IF(OR(HLOOKUP($A914,'Z-scores'!$C$2:$RO$15,12,FALSE)&gt;3,HLOOKUP($A914,'Z-scores'!$C$2:$RO$15,12,FALSE)&lt;-3),"",'Total-corrected counts'!N914),"")</f>
        <v/>
      </c>
      <c r="O914" s="14" t="str">
        <f>IFERROR(IF(OR(HLOOKUP($A914,'Z-scores'!$C$2:$RO$15,13,FALSE)&gt;3,HLOOKUP($A914,'Z-scores'!$C$2:$RO$15,13,FALSE)&lt;-3),"",'Total-corrected counts'!O914),"")</f>
        <v/>
      </c>
      <c r="P914" s="14" t="str">
        <f>IFERROR(IF(OR(HLOOKUP($A914,'Z-scores'!$C$2:$RO$15,14,FALSE)&gt;3,HLOOKUP($A914,'Z-scores'!$C$2:$RO$15,14,FALSE)&lt;-3),"",'Total-corrected counts'!P914),"")</f>
        <v/>
      </c>
      <c r="Q914">
        <f t="shared" si="56"/>
        <v>1</v>
      </c>
      <c r="R914">
        <f>SUMIFS(Tabel132[Cluster],Tabel132[ID],'Total-corrected counts Z&lt;3'!A914)</f>
        <v>37</v>
      </c>
      <c r="S914" t="str">
        <f t="shared" si="57"/>
        <v/>
      </c>
      <c r="T914" t="str">
        <f t="shared" si="58"/>
        <v/>
      </c>
      <c r="U914" t="str">
        <f t="shared" si="59"/>
        <v/>
      </c>
    </row>
    <row r="915" spans="1:21" x14ac:dyDescent="0.25">
      <c r="A915">
        <v>923</v>
      </c>
      <c r="B915" t="s">
        <v>1035</v>
      </c>
      <c r="C915">
        <v>86500</v>
      </c>
      <c r="D915">
        <v>890</v>
      </c>
      <c r="E915" s="14" t="str">
        <f>IFERROR(IF(OR(HLOOKUP($A915,'Z-scores'!$C$2:$RO$15,3,FALSE)&gt;3,HLOOKUP($A915,'Z-scores'!$C$2:$RO$15,3,FALSE)&lt;-3),"",'Total-corrected counts'!E915),"")</f>
        <v/>
      </c>
      <c r="F915" s="14" t="str">
        <f>IFERROR(IF(OR(HLOOKUP($A915,'Z-scores'!$C$2:$RO$15,4,FALSE)&gt;3,HLOOKUP($A915,'Z-scores'!$C$2:$RO$15,4,FALSE)&lt;-3),"",'Total-corrected counts'!F915),"")</f>
        <v/>
      </c>
      <c r="G915" s="14" t="str">
        <f>IFERROR(IF(OR(HLOOKUP($A915,'Z-scores'!$C$2:$RO$15,5,FALSE)&gt;3,HLOOKUP($A915,'Z-scores'!$C$2:$RO$15,5,FALSE)&lt;-3),"",'Total-corrected counts'!G915),"")</f>
        <v/>
      </c>
      <c r="H915" s="14" t="str">
        <f>IFERROR(IF(OR(HLOOKUP($A915,'Z-scores'!$C$2:$RO$15,6,FALSE)&gt;3,HLOOKUP($A915,'Z-scores'!$C$2:$RO$15,6,FALSE)&lt;-3),"",'Total-corrected counts'!H915),"")</f>
        <v/>
      </c>
      <c r="I915" s="14" t="str">
        <f>IFERROR(IF(OR(HLOOKUP($A915,'Z-scores'!$C$2:$RO$15,7,FALSE)&gt;3,HLOOKUP($A915,'Z-scores'!$C$2:$RO$15,7,FALSE)&lt;-3),"",'Total-corrected counts'!I915),"")</f>
        <v/>
      </c>
      <c r="J915" s="14" t="str">
        <f>IFERROR(IF(OR(HLOOKUP($A915,'Z-scores'!$C$2:$RO$15,8,FALSE)&gt;3,HLOOKUP($A915,'Z-scores'!$C$2:$RO$15,8,FALSE)&lt;-3),"",'Total-corrected counts'!J915),"")</f>
        <v/>
      </c>
      <c r="K915" s="14" t="str">
        <f>IFERROR(IF(OR(HLOOKUP($A915,'Z-scores'!$C$2:$RO$15,9,FALSE)&gt;3,HLOOKUP($A915,'Z-scores'!$C$2:$RO$15,9,FALSE)&lt;-3),"",'Total-corrected counts'!K915),"")</f>
        <v/>
      </c>
      <c r="L915" s="14" t="str">
        <f>IFERROR(IF(OR(HLOOKUP($A915,'Z-scores'!$C$2:$RO$15,10,FALSE)&gt;3,HLOOKUP($A915,'Z-scores'!$C$2:$RO$15,10,FALSE)&lt;-3),"",'Total-corrected counts'!L915),"")</f>
        <v/>
      </c>
      <c r="M915" s="14" t="str">
        <f>IFERROR(IF(OR(HLOOKUP($A915,'Z-scores'!$C$2:$RO$15,11,FALSE)&gt;3,HLOOKUP($A915,'Z-scores'!$C$2:$RO$15,11,FALSE)&lt;-3),"",'Total-corrected counts'!M915),"")</f>
        <v/>
      </c>
      <c r="N915" s="14" t="str">
        <f>IFERROR(IF(OR(HLOOKUP($A915,'Z-scores'!$C$2:$RO$15,12,FALSE)&gt;3,HLOOKUP($A915,'Z-scores'!$C$2:$RO$15,12,FALSE)&lt;-3),"",'Total-corrected counts'!N915),"")</f>
        <v/>
      </c>
      <c r="O915" s="14" t="str">
        <f>IFERROR(IF(OR(HLOOKUP($A915,'Z-scores'!$C$2:$RO$15,13,FALSE)&gt;3,HLOOKUP($A915,'Z-scores'!$C$2:$RO$15,13,FALSE)&lt;-3),"",'Total-corrected counts'!O915),"")</f>
        <v/>
      </c>
      <c r="P915" s="14" t="str">
        <f>IFERROR(IF(OR(HLOOKUP($A915,'Z-scores'!$C$2:$RO$15,14,FALSE)&gt;3,HLOOKUP($A915,'Z-scores'!$C$2:$RO$15,14,FALSE)&lt;-3),"",'Total-corrected counts'!P915),"")</f>
        <v/>
      </c>
      <c r="Q915">
        <f t="shared" si="56"/>
        <v>1</v>
      </c>
      <c r="R915">
        <f>SUMIFS(Tabel132[Cluster],Tabel132[ID],'Total-corrected counts Z&lt;3'!A915)</f>
        <v>93</v>
      </c>
      <c r="S915" t="str">
        <f t="shared" si="57"/>
        <v/>
      </c>
      <c r="T915" t="str">
        <f t="shared" si="58"/>
        <v/>
      </c>
      <c r="U915" t="str">
        <f t="shared" si="59"/>
        <v/>
      </c>
    </row>
    <row r="916" spans="1:21" x14ac:dyDescent="0.25">
      <c r="A916">
        <v>924</v>
      </c>
      <c r="B916" t="s">
        <v>388</v>
      </c>
      <c r="C916">
        <v>107100</v>
      </c>
      <c r="D916">
        <v>784</v>
      </c>
      <c r="E916" s="14">
        <f>IFERROR(IF(OR(HLOOKUP($A916,'Z-scores'!$C$2:$RO$15,3,FALSE)&gt;3,HLOOKUP($A916,'Z-scores'!$C$2:$RO$15,3,FALSE)&lt;-3),"",'Total-corrected counts'!E916),"")</f>
        <v>45.505569667911601</v>
      </c>
      <c r="F916" s="14">
        <f>IFERROR(IF(OR(HLOOKUP($A916,'Z-scores'!$C$2:$RO$15,4,FALSE)&gt;3,HLOOKUP($A916,'Z-scores'!$C$2:$RO$15,4,FALSE)&lt;-3),"",'Total-corrected counts'!F916),"")</f>
        <v>81.627926767849388</v>
      </c>
      <c r="G916" s="14">
        <f>IFERROR(IF(OR(HLOOKUP($A916,'Z-scores'!$C$2:$RO$15,5,FALSE)&gt;3,HLOOKUP($A916,'Z-scores'!$C$2:$RO$15,5,FALSE)&lt;-3),"",'Total-corrected counts'!G916),"")</f>
        <v>30.750274556022823</v>
      </c>
      <c r="H916" s="14">
        <f>IFERROR(IF(OR(HLOOKUP($A916,'Z-scores'!$C$2:$RO$15,6,FALSE)&gt;3,HLOOKUP($A916,'Z-scores'!$C$2:$RO$15,6,FALSE)&lt;-3),"",'Total-corrected counts'!H916),"")</f>
        <v>53.416773675701208</v>
      </c>
      <c r="I916" s="14">
        <f>IFERROR(IF(OR(HLOOKUP($A916,'Z-scores'!$C$2:$RO$15,7,FALSE)&gt;3,HLOOKUP($A916,'Z-scores'!$C$2:$RO$15,7,FALSE)&lt;-3),"",'Total-corrected counts'!I916),"")</f>
        <v>32.410255398729973</v>
      </c>
      <c r="J916" s="14">
        <f>IFERROR(IF(OR(HLOOKUP($A916,'Z-scores'!$C$2:$RO$15,8,FALSE)&gt;3,HLOOKUP($A916,'Z-scores'!$C$2:$RO$15,8,FALSE)&lt;-3),"",'Total-corrected counts'!J916),"")</f>
        <v>54.528706865837655</v>
      </c>
      <c r="K916" s="14">
        <f>IFERROR(IF(OR(HLOOKUP($A916,'Z-scores'!$C$2:$RO$15,9,FALSE)&gt;3,HLOOKUP($A916,'Z-scores'!$C$2:$RO$15,9,FALSE)&lt;-3),"",'Total-corrected counts'!K916),"")</f>
        <v>32.870899436519046</v>
      </c>
      <c r="L916" s="14">
        <f>IFERROR(IF(OR(HLOOKUP($A916,'Z-scores'!$C$2:$RO$15,10,FALSE)&gt;3,HLOOKUP($A916,'Z-scores'!$C$2:$RO$15,10,FALSE)&lt;-3),"",'Total-corrected counts'!L916),"")</f>
        <v>58.531276139031938</v>
      </c>
      <c r="M916" s="14">
        <f>IFERROR(IF(OR(HLOOKUP($A916,'Z-scores'!$C$2:$RO$15,11,FALSE)&gt;3,HLOOKUP($A916,'Z-scores'!$C$2:$RO$15,11,FALSE)&lt;-3),"",'Total-corrected counts'!M916),"")</f>
        <v>48.636481654499029</v>
      </c>
      <c r="N916" s="14">
        <f>IFERROR(IF(OR(HLOOKUP($A916,'Z-scores'!$C$2:$RO$15,12,FALSE)&gt;3,HLOOKUP($A916,'Z-scores'!$C$2:$RO$15,12,FALSE)&lt;-3),"",'Total-corrected counts'!N916),"")</f>
        <v>32.485550119953217</v>
      </c>
      <c r="O916" s="14">
        <f>IFERROR(IF(OR(HLOOKUP($A916,'Z-scores'!$C$2:$RO$15,13,FALSE)&gt;3,HLOOKUP($A916,'Z-scores'!$C$2:$RO$15,13,FALSE)&lt;-3),"",'Total-corrected counts'!O916),"")</f>
        <v>37.029568316645957</v>
      </c>
      <c r="P916" s="14">
        <f>IFERROR(IF(OR(HLOOKUP($A916,'Z-scores'!$C$2:$RO$15,14,FALSE)&gt;3,HLOOKUP($A916,'Z-scores'!$C$2:$RO$15,14,FALSE)&lt;-3),"",'Total-corrected counts'!P916),"")</f>
        <v>20.178673311471584</v>
      </c>
      <c r="Q916">
        <f t="shared" si="56"/>
        <v>1</v>
      </c>
      <c r="R916">
        <f>SUMIFS(Tabel132[Cluster],Tabel132[ID],'Total-corrected counts Z&lt;3'!A916)</f>
        <v>0</v>
      </c>
      <c r="S916">
        <f t="shared" si="57"/>
        <v>0.44106383707837504</v>
      </c>
      <c r="T916">
        <f t="shared" si="58"/>
        <v>47.301486624081676</v>
      </c>
      <c r="U916">
        <f t="shared" si="59"/>
        <v>39.372309908320346</v>
      </c>
    </row>
    <row r="917" spans="1:21" x14ac:dyDescent="0.25">
      <c r="A917">
        <v>925</v>
      </c>
      <c r="B917" t="s">
        <v>1036</v>
      </c>
      <c r="C917">
        <v>101900</v>
      </c>
      <c r="D917">
        <v>967</v>
      </c>
      <c r="E917" s="14" t="str">
        <f>IFERROR(IF(OR(HLOOKUP($A917,'Z-scores'!$C$2:$RO$15,3,FALSE)&gt;3,HLOOKUP($A917,'Z-scores'!$C$2:$RO$15,3,FALSE)&lt;-3),"",'Total-corrected counts'!E917),"")</f>
        <v/>
      </c>
      <c r="F917" s="14" t="str">
        <f>IFERROR(IF(OR(HLOOKUP($A917,'Z-scores'!$C$2:$RO$15,4,FALSE)&gt;3,HLOOKUP($A917,'Z-scores'!$C$2:$RO$15,4,FALSE)&lt;-3),"",'Total-corrected counts'!F917),"")</f>
        <v/>
      </c>
      <c r="G917" s="14" t="str">
        <f>IFERROR(IF(OR(HLOOKUP($A917,'Z-scores'!$C$2:$RO$15,5,FALSE)&gt;3,HLOOKUP($A917,'Z-scores'!$C$2:$RO$15,5,FALSE)&lt;-3),"",'Total-corrected counts'!G917),"")</f>
        <v/>
      </c>
      <c r="H917" s="14" t="str">
        <f>IFERROR(IF(OR(HLOOKUP($A917,'Z-scores'!$C$2:$RO$15,6,FALSE)&gt;3,HLOOKUP($A917,'Z-scores'!$C$2:$RO$15,6,FALSE)&lt;-3),"",'Total-corrected counts'!H917),"")</f>
        <v/>
      </c>
      <c r="I917" s="14" t="str">
        <f>IFERROR(IF(OR(HLOOKUP($A917,'Z-scores'!$C$2:$RO$15,7,FALSE)&gt;3,HLOOKUP($A917,'Z-scores'!$C$2:$RO$15,7,FALSE)&lt;-3),"",'Total-corrected counts'!I917),"")</f>
        <v/>
      </c>
      <c r="J917" s="14" t="str">
        <f>IFERROR(IF(OR(HLOOKUP($A917,'Z-scores'!$C$2:$RO$15,8,FALSE)&gt;3,HLOOKUP($A917,'Z-scores'!$C$2:$RO$15,8,FALSE)&lt;-3),"",'Total-corrected counts'!J917),"")</f>
        <v/>
      </c>
      <c r="K917" s="14" t="str">
        <f>IFERROR(IF(OR(HLOOKUP($A917,'Z-scores'!$C$2:$RO$15,9,FALSE)&gt;3,HLOOKUP($A917,'Z-scores'!$C$2:$RO$15,9,FALSE)&lt;-3),"",'Total-corrected counts'!K917),"")</f>
        <v/>
      </c>
      <c r="L917" s="14" t="str">
        <f>IFERROR(IF(OR(HLOOKUP($A917,'Z-scores'!$C$2:$RO$15,10,FALSE)&gt;3,HLOOKUP($A917,'Z-scores'!$C$2:$RO$15,10,FALSE)&lt;-3),"",'Total-corrected counts'!L917),"")</f>
        <v/>
      </c>
      <c r="M917" s="14" t="str">
        <f>IFERROR(IF(OR(HLOOKUP($A917,'Z-scores'!$C$2:$RO$15,11,FALSE)&gt;3,HLOOKUP($A917,'Z-scores'!$C$2:$RO$15,11,FALSE)&lt;-3),"",'Total-corrected counts'!M917),"")</f>
        <v/>
      </c>
      <c r="N917" s="14" t="str">
        <f>IFERROR(IF(OR(HLOOKUP($A917,'Z-scores'!$C$2:$RO$15,12,FALSE)&gt;3,HLOOKUP($A917,'Z-scores'!$C$2:$RO$15,12,FALSE)&lt;-3),"",'Total-corrected counts'!N917),"")</f>
        <v/>
      </c>
      <c r="O917" s="14" t="str">
        <f>IFERROR(IF(OR(HLOOKUP($A917,'Z-scores'!$C$2:$RO$15,13,FALSE)&gt;3,HLOOKUP($A917,'Z-scores'!$C$2:$RO$15,13,FALSE)&lt;-3),"",'Total-corrected counts'!O917),"")</f>
        <v/>
      </c>
      <c r="P917" s="14" t="str">
        <f>IFERROR(IF(OR(HLOOKUP($A917,'Z-scores'!$C$2:$RO$15,14,FALSE)&gt;3,HLOOKUP($A917,'Z-scores'!$C$2:$RO$15,14,FALSE)&lt;-3),"",'Total-corrected counts'!P917),"")</f>
        <v/>
      </c>
      <c r="Q917">
        <f t="shared" si="56"/>
        <v>1</v>
      </c>
      <c r="R917">
        <f>SUMIFS(Tabel132[Cluster],Tabel132[ID],'Total-corrected counts Z&lt;3'!A917)</f>
        <v>0</v>
      </c>
      <c r="S917" t="str">
        <f t="shared" si="57"/>
        <v/>
      </c>
      <c r="T917" t="str">
        <f t="shared" si="58"/>
        <v/>
      </c>
      <c r="U917" t="str">
        <f t="shared" si="59"/>
        <v/>
      </c>
    </row>
    <row r="918" spans="1:21" x14ac:dyDescent="0.25">
      <c r="A918">
        <v>926</v>
      </c>
      <c r="B918" t="s">
        <v>389</v>
      </c>
      <c r="C918">
        <v>42700</v>
      </c>
      <c r="D918">
        <v>909</v>
      </c>
      <c r="E918" s="14">
        <f>IFERROR(IF(OR(HLOOKUP($A918,'Z-scores'!$C$2:$RO$15,3,FALSE)&gt;3,HLOOKUP($A918,'Z-scores'!$C$2:$RO$15,3,FALSE)&lt;-3),"",'Total-corrected counts'!E918),"")</f>
        <v>9.7611538613497828</v>
      </c>
      <c r="F918" s="14">
        <f>IFERROR(IF(OR(HLOOKUP($A918,'Z-scores'!$C$2:$RO$15,4,FALSE)&gt;3,HLOOKUP($A918,'Z-scores'!$C$2:$RO$15,4,FALSE)&lt;-3),"",'Total-corrected counts'!F918),"")</f>
        <v>14.188275768740871</v>
      </c>
      <c r="G918" s="14">
        <f>IFERROR(IF(OR(HLOOKUP($A918,'Z-scores'!$C$2:$RO$15,5,FALSE)&gt;3,HLOOKUP($A918,'Z-scores'!$C$2:$RO$15,5,FALSE)&lt;-3),"",'Total-corrected counts'!G918),"")</f>
        <v>33.51815641211082</v>
      </c>
      <c r="H918" s="14">
        <f>IFERROR(IF(OR(HLOOKUP($A918,'Z-scores'!$C$2:$RO$15,6,FALSE)&gt;3,HLOOKUP($A918,'Z-scores'!$C$2:$RO$15,6,FALSE)&lt;-3),"",'Total-corrected counts'!H918),"")</f>
        <v>16.343198002192828</v>
      </c>
      <c r="I918" s="14">
        <f>IFERROR(IF(OR(HLOOKUP($A918,'Z-scores'!$C$2:$RO$15,7,FALSE)&gt;3,HLOOKUP($A918,'Z-scores'!$C$2:$RO$15,7,FALSE)&lt;-3),"",'Total-corrected counts'!I918),"")</f>
        <v>8.370697381414093</v>
      </c>
      <c r="J918" s="14">
        <f>IFERROR(IF(OR(HLOOKUP($A918,'Z-scores'!$C$2:$RO$15,8,FALSE)&gt;3,HLOOKUP($A918,'Z-scores'!$C$2:$RO$15,8,FALSE)&lt;-3),"",'Total-corrected counts'!J918),"")</f>
        <v>12.252665606506948</v>
      </c>
      <c r="K918" s="14">
        <f>IFERROR(IF(OR(HLOOKUP($A918,'Z-scores'!$C$2:$RO$15,9,FALSE)&gt;3,HLOOKUP($A918,'Z-scores'!$C$2:$RO$15,9,FALSE)&lt;-3),"",'Total-corrected counts'!K918),"")</f>
        <v>13.857478447453884</v>
      </c>
      <c r="L918" s="14">
        <f>IFERROR(IF(OR(HLOOKUP($A918,'Z-scores'!$C$2:$RO$15,10,FALSE)&gt;3,HLOOKUP($A918,'Z-scores'!$C$2:$RO$15,10,FALSE)&lt;-3),"",'Total-corrected counts'!L918),"")</f>
        <v>13.725826119380423</v>
      </c>
      <c r="M918" s="14">
        <f>IFERROR(IF(OR(HLOOKUP($A918,'Z-scores'!$C$2:$RO$15,11,FALSE)&gt;3,HLOOKUP($A918,'Z-scores'!$C$2:$RO$15,11,FALSE)&lt;-3),"",'Total-corrected counts'!M918),"")</f>
        <v>26.209318823483713</v>
      </c>
      <c r="N918" s="14">
        <f>IFERROR(IF(OR(HLOOKUP($A918,'Z-scores'!$C$2:$RO$15,12,FALSE)&gt;3,HLOOKUP($A918,'Z-scores'!$C$2:$RO$15,12,FALSE)&lt;-3),"",'Total-corrected counts'!N918),"")</f>
        <v>15.504273066448105</v>
      </c>
      <c r="O918" s="14">
        <f>IFERROR(IF(OR(HLOOKUP($A918,'Z-scores'!$C$2:$RO$15,13,FALSE)&gt;3,HLOOKUP($A918,'Z-scores'!$C$2:$RO$15,13,FALSE)&lt;-3),"",'Total-corrected counts'!O918),"")</f>
        <v>15.672849203929935</v>
      </c>
      <c r="P918" s="14">
        <f>IFERROR(IF(OR(HLOOKUP($A918,'Z-scores'!$C$2:$RO$15,14,FALSE)&gt;3,HLOOKUP($A918,'Z-scores'!$C$2:$RO$15,14,FALSE)&lt;-3),"",'Total-corrected counts'!P918),"")</f>
        <v>12.996742611634364</v>
      </c>
      <c r="Q918">
        <f t="shared" si="56"/>
        <v>1</v>
      </c>
      <c r="R918">
        <f>SUMIFS(Tabel132[Cluster],Tabel132[ID],'Total-corrected counts Z&lt;3'!A918)</f>
        <v>55</v>
      </c>
      <c r="S918">
        <f t="shared" si="57"/>
        <v>0.75977939305984443</v>
      </c>
      <c r="T918">
        <f t="shared" si="58"/>
        <v>15.470232211395603</v>
      </c>
      <c r="U918">
        <f t="shared" si="59"/>
        <v>16.821801964975307</v>
      </c>
    </row>
    <row r="919" spans="1:21" x14ac:dyDescent="0.25">
      <c r="A919">
        <v>927</v>
      </c>
      <c r="B919" t="s">
        <v>390</v>
      </c>
      <c r="C919">
        <v>19400</v>
      </c>
      <c r="D919">
        <v>39</v>
      </c>
      <c r="E919" s="14">
        <f>IFERROR(IF(OR(HLOOKUP($A919,'Z-scores'!$C$2:$RO$15,3,FALSE)&gt;3,HLOOKUP($A919,'Z-scores'!$C$2:$RO$15,3,FALSE)&lt;-3),"",'Total-corrected counts'!E919),"")</f>
        <v>2.7424194181887485</v>
      </c>
      <c r="F919" s="14">
        <f>IFERROR(IF(OR(HLOOKUP($A919,'Z-scores'!$C$2:$RO$15,4,FALSE)&gt;3,HLOOKUP($A919,'Z-scores'!$C$2:$RO$15,4,FALSE)&lt;-3),"",'Total-corrected counts'!F919),"")</f>
        <v>0.27902213901161987</v>
      </c>
      <c r="G919" s="14">
        <f>IFERROR(IF(OR(HLOOKUP($A919,'Z-scores'!$C$2:$RO$15,5,FALSE)&gt;3,HLOOKUP($A919,'Z-scores'!$C$2:$RO$15,5,FALSE)&lt;-3),"",'Total-corrected counts'!G919),"")</f>
        <v>1.0714381378405164</v>
      </c>
      <c r="H919" s="14">
        <f>IFERROR(IF(OR(HLOOKUP($A919,'Z-scores'!$C$2:$RO$15,6,FALSE)&gt;3,HLOOKUP($A919,'Z-scores'!$C$2:$RO$15,6,FALSE)&lt;-3),"",'Total-corrected counts'!H919),"")</f>
        <v>4.7991930641359888</v>
      </c>
      <c r="I919" s="14">
        <f>IFERROR(IF(OR(HLOOKUP($A919,'Z-scores'!$C$2:$RO$15,7,FALSE)&gt;3,HLOOKUP($A919,'Z-scores'!$C$2:$RO$15,7,FALSE)&lt;-3),"",'Total-corrected counts'!I919),"")</f>
        <v>1.8491967705627597</v>
      </c>
      <c r="J919" s="14">
        <f>IFERROR(IF(OR(HLOOKUP($A919,'Z-scores'!$C$2:$RO$15,8,FALSE)&gt;3,HLOOKUP($A919,'Z-scores'!$C$2:$RO$15,8,FALSE)&lt;-3),"",'Total-corrected counts'!J919),"")</f>
        <v>0.91243254516541095</v>
      </c>
      <c r="K919" s="14">
        <f>IFERROR(IF(OR(HLOOKUP($A919,'Z-scores'!$C$2:$RO$15,9,FALSE)&gt;3,HLOOKUP($A919,'Z-scores'!$C$2:$RO$15,9,FALSE)&lt;-3),"",'Total-corrected counts'!K919),"")</f>
        <v>8.7297876457966357</v>
      </c>
      <c r="L919" s="14">
        <f>IFERROR(IF(OR(HLOOKUP($A919,'Z-scores'!$C$2:$RO$15,10,FALSE)&gt;3,HLOOKUP($A919,'Z-scores'!$C$2:$RO$15,10,FALSE)&lt;-3),"",'Total-corrected counts'!L919),"")</f>
        <v>1.1287022946920759</v>
      </c>
      <c r="M919" s="14">
        <f>IFERROR(IF(OR(HLOOKUP($A919,'Z-scores'!$C$2:$RO$15,11,FALSE)&gt;3,HLOOKUP($A919,'Z-scores'!$C$2:$RO$15,11,FALSE)&lt;-3),"",'Total-corrected counts'!M919),"")</f>
        <v>1.7173032614451107</v>
      </c>
      <c r="N919" s="14">
        <f>IFERROR(IF(OR(HLOOKUP($A919,'Z-scores'!$C$2:$RO$15,12,FALSE)&gt;3,HLOOKUP($A919,'Z-scores'!$C$2:$RO$15,12,FALSE)&lt;-3),"",'Total-corrected counts'!N919),"")</f>
        <v>4.0553577679310848</v>
      </c>
      <c r="O919" s="14">
        <f>IFERROR(IF(OR(HLOOKUP($A919,'Z-scores'!$C$2:$RO$15,13,FALSE)&gt;3,HLOOKUP($A919,'Z-scores'!$C$2:$RO$15,13,FALSE)&lt;-3),"",'Total-corrected counts'!O919),"")</f>
        <v>1.2005533800736277</v>
      </c>
      <c r="P919" s="14">
        <f>IFERROR(IF(OR(HLOOKUP($A919,'Z-scores'!$C$2:$RO$15,14,FALSE)&gt;3,HLOOKUP($A919,'Z-scores'!$C$2:$RO$15,14,FALSE)&lt;-3),"",'Total-corrected counts'!P919),"")</f>
        <v>4.8669428854226853</v>
      </c>
      <c r="Q919">
        <f t="shared" si="56"/>
        <v>1</v>
      </c>
      <c r="R919">
        <f>SUMIFS(Tabel132[Cluster],Tabel132[ID],'Total-corrected counts Z&lt;3'!A919)</f>
        <v>23</v>
      </c>
      <c r="S919">
        <f t="shared" si="57"/>
        <v>0.8355697758485664</v>
      </c>
      <c r="T919">
        <f t="shared" si="58"/>
        <v>2.9119271029573826</v>
      </c>
      <c r="U919">
        <f t="shared" si="59"/>
        <v>2.5937719179129166</v>
      </c>
    </row>
    <row r="920" spans="1:21" x14ac:dyDescent="0.25">
      <c r="A920">
        <v>928</v>
      </c>
      <c r="B920" t="s">
        <v>391</v>
      </c>
      <c r="C920">
        <v>56300</v>
      </c>
      <c r="D920">
        <v>645</v>
      </c>
      <c r="E920" s="14">
        <f>IFERROR(IF(OR(HLOOKUP($A920,'Z-scores'!$C$2:$RO$15,3,FALSE)&gt;3,HLOOKUP($A920,'Z-scores'!$C$2:$RO$15,3,FALSE)&lt;-3),"",'Total-corrected counts'!E920),"")</f>
        <v>0.10458379137160481</v>
      </c>
      <c r="F920" s="14">
        <f>IFERROR(IF(OR(HLOOKUP($A920,'Z-scores'!$C$2:$RO$15,4,FALSE)&gt;3,HLOOKUP($A920,'Z-scores'!$C$2:$RO$15,4,FALSE)&lt;-3),"",'Total-corrected counts'!F920),"")</f>
        <v>0.20926660425871491</v>
      </c>
      <c r="G920" s="14">
        <f>IFERROR(IF(OR(HLOOKUP($A920,'Z-scores'!$C$2:$RO$15,5,FALSE)&gt;3,HLOOKUP($A920,'Z-scores'!$C$2:$RO$15,5,FALSE)&lt;-3),"",'Total-corrected counts'!G920),"")</f>
        <v>0.76786399878570344</v>
      </c>
      <c r="H920" s="14">
        <f>IFERROR(IF(OR(HLOOKUP($A920,'Z-scores'!$C$2:$RO$15,6,FALSE)&gt;3,HLOOKUP($A920,'Z-scores'!$C$2:$RO$15,6,FALSE)&lt;-3),"",'Total-corrected counts'!H920),"")</f>
        <v>0.58750058177817355</v>
      </c>
      <c r="I920" s="14">
        <f>IFERROR(IF(OR(HLOOKUP($A920,'Z-scores'!$C$2:$RO$15,7,FALSE)&gt;3,HLOOKUP($A920,'Z-scores'!$C$2:$RO$15,7,FALSE)&lt;-3),"",'Total-corrected counts'!I920),"")</f>
        <v>0</v>
      </c>
      <c r="J920" s="14">
        <f>IFERROR(IF(OR(HLOOKUP($A920,'Z-scores'!$C$2:$RO$15,8,FALSE)&gt;3,HLOOKUP($A920,'Z-scores'!$C$2:$RO$15,8,FALSE)&lt;-3),"",'Total-corrected counts'!J920),"")</f>
        <v>9.4284696333759133</v>
      </c>
      <c r="K920" s="14">
        <f>IFERROR(IF(OR(HLOOKUP($A920,'Z-scores'!$C$2:$RO$15,9,FALSE)&gt;3,HLOOKUP($A920,'Z-scores'!$C$2:$RO$15,9,FALSE)&lt;-3),"",'Total-corrected counts'!K920),"")</f>
        <v>8.6591582959115492</v>
      </c>
      <c r="L920" s="14">
        <f>IFERROR(IF(OR(HLOOKUP($A920,'Z-scores'!$C$2:$RO$15,10,FALSE)&gt;3,HLOOKUP($A920,'Z-scores'!$C$2:$RO$15,10,FALSE)&lt;-3),"",'Total-corrected counts'!L920),"")</f>
        <v>7.1148555361839785</v>
      </c>
      <c r="M920" s="14">
        <f>IFERROR(IF(OR(HLOOKUP($A920,'Z-scores'!$C$2:$RO$15,11,FALSE)&gt;3,HLOOKUP($A920,'Z-scores'!$C$2:$RO$15,11,FALSE)&lt;-3),"",'Total-corrected counts'!M920),"")</f>
        <v>0.40888172891550256</v>
      </c>
      <c r="N920" s="14">
        <f>IFERROR(IF(OR(HLOOKUP($A920,'Z-scores'!$C$2:$RO$15,12,FALSE)&gt;3,HLOOKUP($A920,'Z-scores'!$C$2:$RO$15,12,FALSE)&lt;-3),"",'Total-corrected counts'!N920),"")</f>
        <v>1.1184249844188885</v>
      </c>
      <c r="O920" s="14">
        <f>IFERROR(IF(OR(HLOOKUP($A920,'Z-scores'!$C$2:$RO$15,13,FALSE)&gt;3,HLOOKUP($A920,'Z-scores'!$C$2:$RO$15,13,FALSE)&lt;-3),"",'Total-corrected counts'!O920),"")</f>
        <v>4.0424883344666682</v>
      </c>
      <c r="P920" s="14">
        <f>IFERROR(IF(OR(HLOOKUP($A920,'Z-scores'!$C$2:$RO$15,14,FALSE)&gt;3,HLOOKUP($A920,'Z-scores'!$C$2:$RO$15,14,FALSE)&lt;-3),"",'Total-corrected counts'!P920),"")</f>
        <v>2.8527212043769676</v>
      </c>
      <c r="Q920">
        <f t="shared" si="56"/>
        <v>1</v>
      </c>
      <c r="R920">
        <f>SUMIFS(Tabel132[Cluster],Tabel132[ID],'Total-corrected counts Z&lt;3'!A920)</f>
        <v>0</v>
      </c>
      <c r="S920">
        <f t="shared" si="57"/>
        <v>0.89808925780872695</v>
      </c>
      <c r="T920">
        <f t="shared" si="58"/>
        <v>2.8224061293545226</v>
      </c>
      <c r="U920">
        <f t="shared" si="59"/>
        <v>3.1074743576724009</v>
      </c>
    </row>
    <row r="921" spans="1:21" x14ac:dyDescent="0.25">
      <c r="A921">
        <v>929</v>
      </c>
      <c r="B921" t="s">
        <v>392</v>
      </c>
      <c r="C921">
        <v>4100</v>
      </c>
      <c r="D921">
        <v>353</v>
      </c>
      <c r="E921" s="14">
        <f>IFERROR(IF(OR(HLOOKUP($A921,'Z-scores'!$C$2:$RO$15,3,FALSE)&gt;3,HLOOKUP($A921,'Z-scores'!$C$2:$RO$15,3,FALSE)&lt;-3),"",'Total-corrected counts'!E921),"")</f>
        <v>21.660465235185704</v>
      </c>
      <c r="F921" s="14">
        <f>IFERROR(IF(OR(HLOOKUP($A921,'Z-scores'!$C$2:$RO$15,4,FALSE)&gt;3,HLOOKUP($A921,'Z-scores'!$C$2:$RO$15,4,FALSE)&lt;-3),"",'Total-corrected counts'!F921),"")</f>
        <v>12.848969501485096</v>
      </c>
      <c r="G921" s="14">
        <f>IFERROR(IF(OR(HLOOKUP($A921,'Z-scores'!$C$2:$RO$15,5,FALSE)&gt;3,HLOOKUP($A921,'Z-scores'!$C$2:$RO$15,5,FALSE)&lt;-3),"",'Total-corrected counts'!G921),"")</f>
        <v>2.178590880275717</v>
      </c>
      <c r="H921" s="14">
        <f>IFERROR(IF(OR(HLOOKUP($A921,'Z-scores'!$C$2:$RO$15,6,FALSE)&gt;3,HLOOKUP($A921,'Z-scores'!$C$2:$RO$15,6,FALSE)&lt;-3),"",'Total-corrected counts'!H921),"")</f>
        <v>8.2326380225798594</v>
      </c>
      <c r="I921" s="14">
        <f>IFERROR(IF(OR(HLOOKUP($A921,'Z-scores'!$C$2:$RO$15,7,FALSE)&gt;3,HLOOKUP($A921,'Z-scores'!$C$2:$RO$15,7,FALSE)&lt;-3),"",'Total-corrected counts'!I921),"")</f>
        <v>9.3322797021067281</v>
      </c>
      <c r="J921" s="14">
        <f>IFERROR(IF(OR(HLOOKUP($A921,'Z-scores'!$C$2:$RO$15,8,FALSE)&gt;3,HLOOKUP($A921,'Z-scores'!$C$2:$RO$15,8,FALSE)&lt;-3),"",'Total-corrected counts'!J921),"")</f>
        <v>7.2342866080971868</v>
      </c>
      <c r="K921" s="14">
        <f>IFERROR(IF(OR(HLOOKUP($A921,'Z-scores'!$C$2:$RO$15,9,FALSE)&gt;3,HLOOKUP($A921,'Z-scores'!$C$2:$RO$15,9,FALSE)&lt;-3),"",'Total-corrected counts'!K921),"")</f>
        <v>10.071745293613271</v>
      </c>
      <c r="L921" s="14">
        <f>IFERROR(IF(OR(HLOOKUP($A921,'Z-scores'!$C$2:$RO$15,10,FALSE)&gt;3,HLOOKUP($A921,'Z-scores'!$C$2:$RO$15,10,FALSE)&lt;-3),"",'Total-corrected counts'!L921),"")</f>
        <v>4.8776063449193279</v>
      </c>
      <c r="M921" s="14">
        <f>IFERROR(IF(OR(HLOOKUP($A921,'Z-scores'!$C$2:$RO$15,11,FALSE)&gt;3,HLOOKUP($A921,'Z-scores'!$C$2:$RO$15,11,FALSE)&lt;-3),"",'Total-corrected counts'!M921),"")</f>
        <v>3.863932338251499</v>
      </c>
      <c r="N921" s="14">
        <f>IFERROR(IF(OR(HLOOKUP($A921,'Z-scores'!$C$2:$RO$15,12,FALSE)&gt;3,HLOOKUP($A921,'Z-scores'!$C$2:$RO$15,12,FALSE)&lt;-3),"",'Total-corrected counts'!N921),"")</f>
        <v>4.4566247470737395</v>
      </c>
      <c r="O921" s="14">
        <f>IFERROR(IF(OR(HLOOKUP($A921,'Z-scores'!$C$2:$RO$15,13,FALSE)&gt;3,HLOOKUP($A921,'Z-scores'!$C$2:$RO$15,13,FALSE)&lt;-3),"",'Total-corrected counts'!O921),"")</f>
        <v>22.210237531362115</v>
      </c>
      <c r="P921" s="14">
        <f>IFERROR(IF(OR(HLOOKUP($A921,'Z-scores'!$C$2:$RO$15,14,FALSE)&gt;3,HLOOKUP($A921,'Z-scores'!$C$2:$RO$15,14,FALSE)&lt;-3),"",'Total-corrected counts'!P921),"")</f>
        <v>7.1819306998372214</v>
      </c>
      <c r="Q921">
        <f t="shared" si="56"/>
        <v>1</v>
      </c>
      <c r="R921">
        <f>SUMIFS(Tabel132[Cluster],Tabel132[ID],'Total-corrected counts Z&lt;3'!A921)</f>
        <v>5</v>
      </c>
      <c r="S921">
        <f t="shared" si="57"/>
        <v>0.6757959036690675</v>
      </c>
      <c r="T921">
        <f t="shared" si="58"/>
        <v>10.222710749049082</v>
      </c>
      <c r="U921">
        <f t="shared" si="59"/>
        <v>8.5180663322887806</v>
      </c>
    </row>
    <row r="922" spans="1:21" x14ac:dyDescent="0.25">
      <c r="A922">
        <v>930</v>
      </c>
      <c r="B922" t="s">
        <v>393</v>
      </c>
      <c r="C922">
        <v>68800</v>
      </c>
      <c r="D922">
        <v>51</v>
      </c>
      <c r="E922" s="14">
        <f>IFERROR(IF(OR(HLOOKUP($A922,'Z-scores'!$C$2:$RO$15,3,FALSE)&gt;3,HLOOKUP($A922,'Z-scores'!$C$2:$RO$15,3,FALSE)&lt;-3),"",'Total-corrected counts'!E922),"")</f>
        <v>14.200154784011229</v>
      </c>
      <c r="F922" s="14">
        <f>IFERROR(IF(OR(HLOOKUP($A922,'Z-scores'!$C$2:$RO$15,4,FALSE)&gt;3,HLOOKUP($A922,'Z-scores'!$C$2:$RO$15,4,FALSE)&lt;-3),"",'Total-corrected counts'!F922),"")</f>
        <v>0.92077305873834558</v>
      </c>
      <c r="G922" s="14">
        <f>IFERROR(IF(OR(HLOOKUP($A922,'Z-scores'!$C$2:$RO$15,5,FALSE)&gt;3,HLOOKUP($A922,'Z-scores'!$C$2:$RO$15,5,FALSE)&lt;-3),"",'Total-corrected counts'!G922),"")</f>
        <v>0.32143144135215496</v>
      </c>
      <c r="H922" s="14">
        <f>IFERROR(IF(OR(HLOOKUP($A922,'Z-scores'!$C$2:$RO$15,6,FALSE)&gt;3,HLOOKUP($A922,'Z-scores'!$C$2:$RO$15,6,FALSE)&lt;-3),"",'Total-corrected counts'!H922),"")</f>
        <v>9.033775179550096</v>
      </c>
      <c r="I922" s="14">
        <f>IFERROR(IF(OR(HLOOKUP($A922,'Z-scores'!$C$2:$RO$15,7,FALSE)&gt;3,HLOOKUP($A922,'Z-scores'!$C$2:$RO$15,7,FALSE)&lt;-3),"",'Total-corrected counts'!I922),"")</f>
        <v>9.4925434222221678</v>
      </c>
      <c r="J922" s="14">
        <f>IFERROR(IF(OR(HLOOKUP($A922,'Z-scores'!$C$2:$RO$15,8,FALSE)&gt;3,HLOOKUP($A922,'Z-scores'!$C$2:$RO$15,8,FALSE)&lt;-3),"",'Total-corrected counts'!J922),"")</f>
        <v>1.1296783892524136</v>
      </c>
      <c r="K922" s="14">
        <f>IFERROR(IF(OR(HLOOKUP($A922,'Z-scores'!$C$2:$RO$15,9,FALSE)&gt;3,HLOOKUP($A922,'Z-scores'!$C$2:$RO$15,9,FALSE)&lt;-3),"",'Total-corrected counts'!K922),"")</f>
        <v>14.916918695730175</v>
      </c>
      <c r="L922" s="14">
        <f>IFERROR(IF(OR(HLOOKUP($A922,'Z-scores'!$C$2:$RO$15,10,FALSE)&gt;3,HLOOKUP($A922,'Z-scores'!$C$2:$RO$15,10,FALSE)&lt;-3),"",'Total-corrected counts'!L922),"")</f>
        <v>0</v>
      </c>
      <c r="M922" s="14">
        <f>IFERROR(IF(OR(HLOOKUP($A922,'Z-scores'!$C$2:$RO$15,11,FALSE)&gt;3,HLOOKUP($A922,'Z-scores'!$C$2:$RO$15,11,FALSE)&lt;-3),"",'Total-corrected counts'!M922),"")</f>
        <v>0.36799355602395234</v>
      </c>
      <c r="N922" s="14">
        <f>IFERROR(IF(OR(HLOOKUP($A922,'Z-scores'!$C$2:$RO$15,12,FALSE)&gt;3,HLOOKUP($A922,'Z-scores'!$C$2:$RO$15,12,FALSE)&lt;-3),"",'Total-corrected counts'!N922),"")</f>
        <v>15.581111424156273</v>
      </c>
      <c r="O922" s="14">
        <f>IFERROR(IF(OR(HLOOKUP($A922,'Z-scores'!$C$2:$RO$15,13,FALSE)&gt;3,HLOOKUP($A922,'Z-scores'!$C$2:$RO$15,13,FALSE)&lt;-3),"",'Total-corrected counts'!O922),"")</f>
        <v>6.8938026121415339</v>
      </c>
      <c r="P922" s="14">
        <f>IFERROR(IF(OR(HLOOKUP($A922,'Z-scores'!$C$2:$RO$15,14,FALSE)&gt;3,HLOOKUP($A922,'Z-scores'!$C$2:$RO$15,14,FALSE)&lt;-3),"",'Total-corrected counts'!P922),"")</f>
        <v>17.553805238434631</v>
      </c>
      <c r="Q922">
        <f t="shared" si="56"/>
        <v>1</v>
      </c>
      <c r="R922">
        <f>SUMIFS(Tabel132[Cluster],Tabel132[ID],'Total-corrected counts Z&lt;3'!A922)</f>
        <v>81</v>
      </c>
      <c r="S922">
        <f t="shared" si="57"/>
        <v>0.82818124606700516</v>
      </c>
      <c r="T922">
        <f t="shared" si="58"/>
        <v>7.1450392815509405</v>
      </c>
      <c r="U922">
        <f t="shared" si="59"/>
        <v>8.0793425661512774</v>
      </c>
    </row>
    <row r="923" spans="1:21" x14ac:dyDescent="0.25">
      <c r="A923">
        <v>931</v>
      </c>
      <c r="B923" t="s">
        <v>394</v>
      </c>
      <c r="C923">
        <v>87500</v>
      </c>
      <c r="D923">
        <v>987</v>
      </c>
      <c r="E923" s="14">
        <f>IFERROR(IF(OR(HLOOKUP($A923,'Z-scores'!$C$2:$RO$15,3,FALSE)&gt;3,HLOOKUP($A923,'Z-scores'!$C$2:$RO$15,3,FALSE)&lt;-3),"",'Total-corrected counts'!E923),"")</f>
        <v>1.731442768263235</v>
      </c>
      <c r="F923" s="14">
        <f>IFERROR(IF(OR(HLOOKUP($A923,'Z-scores'!$C$2:$RO$15,4,FALSE)&gt;3,HLOOKUP($A923,'Z-scores'!$C$2:$RO$15,4,FALSE)&lt;-3),"",'Total-corrected counts'!F923),"")</f>
        <v>4.1853320851742981E-2</v>
      </c>
      <c r="G923" s="14">
        <f>IFERROR(IF(OR(HLOOKUP($A923,'Z-scores'!$C$2:$RO$15,5,FALSE)&gt;3,HLOOKUP($A923,'Z-scores'!$C$2:$RO$15,5,FALSE)&lt;-3),"",'Total-corrected counts'!G923),"")</f>
        <v>6.4286288270430987</v>
      </c>
      <c r="H923" s="14">
        <f>IFERROR(IF(OR(HLOOKUP($A923,'Z-scores'!$C$2:$RO$15,6,FALSE)&gt;3,HLOOKUP($A923,'Z-scores'!$C$2:$RO$15,6,FALSE)&lt;-3),"",'Total-corrected counts'!H923),"")</f>
        <v>5.3409143798015778E-2</v>
      </c>
      <c r="I923" s="14">
        <f>IFERROR(IF(OR(HLOOKUP($A923,'Z-scores'!$C$2:$RO$15,7,FALSE)&gt;3,HLOOKUP($A923,'Z-scores'!$C$2:$RO$15,7,FALSE)&lt;-3),"",'Total-corrected counts'!I923),"")</f>
        <v>0</v>
      </c>
      <c r="J923" s="14">
        <f>IFERROR(IF(OR(HLOOKUP($A923,'Z-scores'!$C$2:$RO$15,8,FALSE)&gt;3,HLOOKUP($A923,'Z-scores'!$C$2:$RO$15,8,FALSE)&lt;-3),"",'Total-corrected counts'!J923),"")</f>
        <v>2.1724584408700259E-2</v>
      </c>
      <c r="K923" s="14">
        <f>IFERROR(IF(OR(HLOOKUP($A923,'Z-scores'!$C$2:$RO$15,9,FALSE)&gt;3,HLOOKUP($A923,'Z-scores'!$C$2:$RO$15,9,FALSE)&lt;-3),"",'Total-corrected counts'!K923),"")</f>
        <v>3.9976212034958705</v>
      </c>
      <c r="L923" s="14">
        <f>IFERROR(IF(OR(HLOOKUP($A923,'Z-scores'!$C$2:$RO$15,10,FALSE)&gt;3,HLOOKUP($A923,'Z-scores'!$C$2:$RO$15,10,FALSE)&lt;-3),"",'Total-corrected counts'!L923),"")</f>
        <v>6.0264640377309053</v>
      </c>
      <c r="M923" s="14">
        <f>IFERROR(IF(OR(HLOOKUP($A923,'Z-scores'!$C$2:$RO$15,11,FALSE)&gt;3,HLOOKUP($A923,'Z-scores'!$C$2:$RO$15,11,FALSE)&lt;-3),"",'Total-corrected counts'!M923),"")</f>
        <v>13.493097054211585</v>
      </c>
      <c r="N923" s="14">
        <f>IFERROR(IF(OR(HLOOKUP($A923,'Z-scores'!$C$2:$RO$15,12,FALSE)&gt;3,HLOOKUP($A923,'Z-scores'!$C$2:$RO$15,12,FALSE)&lt;-3),"",'Total-corrected counts'!N923),"")</f>
        <v>0</v>
      </c>
      <c r="O923" s="14">
        <f>IFERROR(IF(OR(HLOOKUP($A923,'Z-scores'!$C$2:$RO$15,13,FALSE)&gt;3,HLOOKUP($A923,'Z-scores'!$C$2:$RO$15,13,FALSE)&lt;-3),"",'Total-corrected counts'!O923),"")</f>
        <v>4.6896616409126082E-2</v>
      </c>
      <c r="P923" s="14">
        <f>IFERROR(IF(OR(HLOOKUP($A923,'Z-scores'!$C$2:$RO$15,14,FALSE)&gt;3,HLOOKUP($A923,'Z-scores'!$C$2:$RO$15,14,FALSE)&lt;-3),"",'Total-corrected counts'!P923),"")</f>
        <v>2.0324499315529194</v>
      </c>
      <c r="Q923">
        <f t="shared" si="56"/>
        <v>1</v>
      </c>
      <c r="R923">
        <f>SUMIFS(Tabel132[Cluster],Tabel132[ID],'Total-corrected counts Z&lt;3'!A923)</f>
        <v>94</v>
      </c>
      <c r="S923">
        <f t="shared" si="57"/>
        <v>0.31007681764125705</v>
      </c>
      <c r="T923">
        <f t="shared" si="58"/>
        <v>1.7535256925515235</v>
      </c>
      <c r="U923">
        <f t="shared" si="59"/>
        <v>4.3197815279809069</v>
      </c>
    </row>
    <row r="924" spans="1:21" x14ac:dyDescent="0.25">
      <c r="A924">
        <v>932</v>
      </c>
      <c r="B924" t="s">
        <v>1037</v>
      </c>
      <c r="C924">
        <v>102100</v>
      </c>
      <c r="D924">
        <v>792</v>
      </c>
      <c r="E924" s="14" t="str">
        <f>IFERROR(IF(OR(HLOOKUP($A924,'Z-scores'!$C$2:$RO$15,3,FALSE)&gt;3,HLOOKUP($A924,'Z-scores'!$C$2:$RO$15,3,FALSE)&lt;-3),"",'Total-corrected counts'!E924),"")</f>
        <v/>
      </c>
      <c r="F924" s="14" t="str">
        <f>IFERROR(IF(OR(HLOOKUP($A924,'Z-scores'!$C$2:$RO$15,4,FALSE)&gt;3,HLOOKUP($A924,'Z-scores'!$C$2:$RO$15,4,FALSE)&lt;-3),"",'Total-corrected counts'!F924),"")</f>
        <v/>
      </c>
      <c r="G924" s="14" t="str">
        <f>IFERROR(IF(OR(HLOOKUP($A924,'Z-scores'!$C$2:$RO$15,5,FALSE)&gt;3,HLOOKUP($A924,'Z-scores'!$C$2:$RO$15,5,FALSE)&lt;-3),"",'Total-corrected counts'!G924),"")</f>
        <v/>
      </c>
      <c r="H924" s="14" t="str">
        <f>IFERROR(IF(OR(HLOOKUP($A924,'Z-scores'!$C$2:$RO$15,6,FALSE)&gt;3,HLOOKUP($A924,'Z-scores'!$C$2:$RO$15,6,FALSE)&lt;-3),"",'Total-corrected counts'!H924),"")</f>
        <v/>
      </c>
      <c r="I924" s="14" t="str">
        <f>IFERROR(IF(OR(HLOOKUP($A924,'Z-scores'!$C$2:$RO$15,7,FALSE)&gt;3,HLOOKUP($A924,'Z-scores'!$C$2:$RO$15,7,FALSE)&lt;-3),"",'Total-corrected counts'!I924),"")</f>
        <v/>
      </c>
      <c r="J924" s="14" t="str">
        <f>IFERROR(IF(OR(HLOOKUP($A924,'Z-scores'!$C$2:$RO$15,8,FALSE)&gt;3,HLOOKUP($A924,'Z-scores'!$C$2:$RO$15,8,FALSE)&lt;-3),"",'Total-corrected counts'!J924),"")</f>
        <v/>
      </c>
      <c r="K924" s="14" t="str">
        <f>IFERROR(IF(OR(HLOOKUP($A924,'Z-scores'!$C$2:$RO$15,9,FALSE)&gt;3,HLOOKUP($A924,'Z-scores'!$C$2:$RO$15,9,FALSE)&lt;-3),"",'Total-corrected counts'!K924),"")</f>
        <v/>
      </c>
      <c r="L924" s="14" t="str">
        <f>IFERROR(IF(OR(HLOOKUP($A924,'Z-scores'!$C$2:$RO$15,10,FALSE)&gt;3,HLOOKUP($A924,'Z-scores'!$C$2:$RO$15,10,FALSE)&lt;-3),"",'Total-corrected counts'!L924),"")</f>
        <v/>
      </c>
      <c r="M924" s="14" t="str">
        <f>IFERROR(IF(OR(HLOOKUP($A924,'Z-scores'!$C$2:$RO$15,11,FALSE)&gt;3,HLOOKUP($A924,'Z-scores'!$C$2:$RO$15,11,FALSE)&lt;-3),"",'Total-corrected counts'!M924),"")</f>
        <v/>
      </c>
      <c r="N924" s="14" t="str">
        <f>IFERROR(IF(OR(HLOOKUP($A924,'Z-scores'!$C$2:$RO$15,12,FALSE)&gt;3,HLOOKUP($A924,'Z-scores'!$C$2:$RO$15,12,FALSE)&lt;-3),"",'Total-corrected counts'!N924),"")</f>
        <v/>
      </c>
      <c r="O924" s="14" t="str">
        <f>IFERROR(IF(OR(HLOOKUP($A924,'Z-scores'!$C$2:$RO$15,13,FALSE)&gt;3,HLOOKUP($A924,'Z-scores'!$C$2:$RO$15,13,FALSE)&lt;-3),"",'Total-corrected counts'!O924),"")</f>
        <v/>
      </c>
      <c r="P924" s="14" t="str">
        <f>IFERROR(IF(OR(HLOOKUP($A924,'Z-scores'!$C$2:$RO$15,14,FALSE)&gt;3,HLOOKUP($A924,'Z-scores'!$C$2:$RO$15,14,FALSE)&lt;-3),"",'Total-corrected counts'!P924),"")</f>
        <v/>
      </c>
      <c r="Q924">
        <f t="shared" si="56"/>
        <v>1</v>
      </c>
      <c r="R924">
        <f>SUMIFS(Tabel132[Cluster],Tabel132[ID],'Total-corrected counts Z&lt;3'!A924)</f>
        <v>0</v>
      </c>
      <c r="S924" t="str">
        <f t="shared" si="57"/>
        <v/>
      </c>
      <c r="T924" t="str">
        <f t="shared" si="58"/>
        <v/>
      </c>
      <c r="U924" t="str">
        <f t="shared" si="59"/>
        <v/>
      </c>
    </row>
    <row r="925" spans="1:21" x14ac:dyDescent="0.25">
      <c r="A925">
        <v>933</v>
      </c>
      <c r="B925" t="s">
        <v>1038</v>
      </c>
      <c r="C925">
        <v>100400</v>
      </c>
      <c r="D925">
        <v>967</v>
      </c>
      <c r="E925" s="14" t="str">
        <f>IFERROR(IF(OR(HLOOKUP($A925,'Z-scores'!$C$2:$RO$15,3,FALSE)&gt;3,HLOOKUP($A925,'Z-scores'!$C$2:$RO$15,3,FALSE)&lt;-3),"",'Total-corrected counts'!E925),"")</f>
        <v/>
      </c>
      <c r="F925" s="14" t="str">
        <f>IFERROR(IF(OR(HLOOKUP($A925,'Z-scores'!$C$2:$RO$15,4,FALSE)&gt;3,HLOOKUP($A925,'Z-scores'!$C$2:$RO$15,4,FALSE)&lt;-3),"",'Total-corrected counts'!F925),"")</f>
        <v/>
      </c>
      <c r="G925" s="14" t="str">
        <f>IFERROR(IF(OR(HLOOKUP($A925,'Z-scores'!$C$2:$RO$15,5,FALSE)&gt;3,HLOOKUP($A925,'Z-scores'!$C$2:$RO$15,5,FALSE)&lt;-3),"",'Total-corrected counts'!G925),"")</f>
        <v/>
      </c>
      <c r="H925" s="14" t="str">
        <f>IFERROR(IF(OR(HLOOKUP($A925,'Z-scores'!$C$2:$RO$15,6,FALSE)&gt;3,HLOOKUP($A925,'Z-scores'!$C$2:$RO$15,6,FALSE)&lt;-3),"",'Total-corrected counts'!H925),"")</f>
        <v/>
      </c>
      <c r="I925" s="14" t="str">
        <f>IFERROR(IF(OR(HLOOKUP($A925,'Z-scores'!$C$2:$RO$15,7,FALSE)&gt;3,HLOOKUP($A925,'Z-scores'!$C$2:$RO$15,7,FALSE)&lt;-3),"",'Total-corrected counts'!I925),"")</f>
        <v/>
      </c>
      <c r="J925" s="14" t="str">
        <f>IFERROR(IF(OR(HLOOKUP($A925,'Z-scores'!$C$2:$RO$15,8,FALSE)&gt;3,HLOOKUP($A925,'Z-scores'!$C$2:$RO$15,8,FALSE)&lt;-3),"",'Total-corrected counts'!J925),"")</f>
        <v/>
      </c>
      <c r="K925" s="14" t="str">
        <f>IFERROR(IF(OR(HLOOKUP($A925,'Z-scores'!$C$2:$RO$15,9,FALSE)&gt;3,HLOOKUP($A925,'Z-scores'!$C$2:$RO$15,9,FALSE)&lt;-3),"",'Total-corrected counts'!K925),"")</f>
        <v/>
      </c>
      <c r="L925" s="14" t="str">
        <f>IFERROR(IF(OR(HLOOKUP($A925,'Z-scores'!$C$2:$RO$15,10,FALSE)&gt;3,HLOOKUP($A925,'Z-scores'!$C$2:$RO$15,10,FALSE)&lt;-3),"",'Total-corrected counts'!L925),"")</f>
        <v/>
      </c>
      <c r="M925" s="14" t="str">
        <f>IFERROR(IF(OR(HLOOKUP($A925,'Z-scores'!$C$2:$RO$15,11,FALSE)&gt;3,HLOOKUP($A925,'Z-scores'!$C$2:$RO$15,11,FALSE)&lt;-3),"",'Total-corrected counts'!M925),"")</f>
        <v/>
      </c>
      <c r="N925" s="14" t="str">
        <f>IFERROR(IF(OR(HLOOKUP($A925,'Z-scores'!$C$2:$RO$15,12,FALSE)&gt;3,HLOOKUP($A925,'Z-scores'!$C$2:$RO$15,12,FALSE)&lt;-3),"",'Total-corrected counts'!N925),"")</f>
        <v/>
      </c>
      <c r="O925" s="14" t="str">
        <f>IFERROR(IF(OR(HLOOKUP($A925,'Z-scores'!$C$2:$RO$15,13,FALSE)&gt;3,HLOOKUP($A925,'Z-scores'!$C$2:$RO$15,13,FALSE)&lt;-3),"",'Total-corrected counts'!O925),"")</f>
        <v/>
      </c>
      <c r="P925" s="14" t="str">
        <f>IFERROR(IF(OR(HLOOKUP($A925,'Z-scores'!$C$2:$RO$15,14,FALSE)&gt;3,HLOOKUP($A925,'Z-scores'!$C$2:$RO$15,14,FALSE)&lt;-3),"",'Total-corrected counts'!P925),"")</f>
        <v/>
      </c>
      <c r="Q925">
        <f t="shared" si="56"/>
        <v>1</v>
      </c>
      <c r="R925">
        <f>SUMIFS(Tabel132[Cluster],Tabel132[ID],'Total-corrected counts Z&lt;3'!A925)</f>
        <v>0</v>
      </c>
      <c r="S925" t="str">
        <f t="shared" si="57"/>
        <v/>
      </c>
      <c r="T925" t="str">
        <f t="shared" si="58"/>
        <v/>
      </c>
      <c r="U925" t="str">
        <f t="shared" si="59"/>
        <v/>
      </c>
    </row>
    <row r="926" spans="1:21" x14ac:dyDescent="0.25">
      <c r="A926">
        <v>934</v>
      </c>
      <c r="B926" t="s">
        <v>395</v>
      </c>
      <c r="C926">
        <v>43700</v>
      </c>
      <c r="D926">
        <v>909</v>
      </c>
      <c r="E926" s="14">
        <f>IFERROR(IF(OR(HLOOKUP($A926,'Z-scores'!$C$2:$RO$15,3,FALSE)&gt;3,HLOOKUP($A926,'Z-scores'!$C$2:$RO$15,3,FALSE)&lt;-3),"",'Total-corrected counts'!E926),"")</f>
        <v>0.49967811433100073</v>
      </c>
      <c r="F926" s="14">
        <f>IFERROR(IF(OR(HLOOKUP($A926,'Z-scores'!$C$2:$RO$15,4,FALSE)&gt;3,HLOOKUP($A926,'Z-scores'!$C$2:$RO$15,4,FALSE)&lt;-3),"",'Total-corrected counts'!F926),"")</f>
        <v>0.47433763631975379</v>
      </c>
      <c r="G926" s="14">
        <f>IFERROR(IF(OR(HLOOKUP($A926,'Z-scores'!$C$2:$RO$15,5,FALSE)&gt;3,HLOOKUP($A926,'Z-scores'!$C$2:$RO$15,5,FALSE)&lt;-3),"",'Total-corrected counts'!G926),"")</f>
        <v>4.357181760551434</v>
      </c>
      <c r="H926" s="14">
        <f>IFERROR(IF(OR(HLOOKUP($A926,'Z-scores'!$C$2:$RO$15,6,FALSE)&gt;3,HLOOKUP($A926,'Z-scores'!$C$2:$RO$15,6,FALSE)&lt;-3),"",'Total-corrected counts'!H926),"")</f>
        <v>0.8316566677119599</v>
      </c>
      <c r="I926" s="14">
        <f>IFERROR(IF(OR(HLOOKUP($A926,'Z-scores'!$C$2:$RO$15,7,FALSE)&gt;3,HLOOKUP($A926,'Z-scores'!$C$2:$RO$15,7,FALSE)&lt;-3),"",'Total-corrected counts'!I926),"")</f>
        <v>0.5670870096392463</v>
      </c>
      <c r="J926" s="14">
        <f>IFERROR(IF(OR(HLOOKUP($A926,'Z-scores'!$C$2:$RO$15,8,FALSE)&gt;3,HLOOKUP($A926,'Z-scores'!$C$2:$RO$15,8,FALSE)&lt;-3),"",'Total-corrected counts'!J926),"")</f>
        <v>0.89070796075671066</v>
      </c>
      <c r="K926" s="14">
        <f>IFERROR(IF(OR(HLOOKUP($A926,'Z-scores'!$C$2:$RO$15,9,FALSE)&gt;3,HLOOKUP($A926,'Z-scores'!$C$2:$RO$15,9,FALSE)&lt;-3),"",'Total-corrected counts'!K926),"")</f>
        <v>1.6668526572880307</v>
      </c>
      <c r="L926" s="14">
        <f>IFERROR(IF(OR(HLOOKUP($A926,'Z-scores'!$C$2:$RO$15,10,FALSE)&gt;3,HLOOKUP($A926,'Z-scores'!$C$2:$RO$15,10,FALSE)&lt;-3),"",'Total-corrected counts'!L926),"")</f>
        <v>0.68528353606304604</v>
      </c>
      <c r="M926" s="14">
        <f>IFERROR(IF(OR(HLOOKUP($A926,'Z-scores'!$C$2:$RO$15,11,FALSE)&gt;3,HLOOKUP($A926,'Z-scores'!$C$2:$RO$15,11,FALSE)&lt;-3),"",'Total-corrected counts'!M926),"")</f>
        <v>4.0683732027092505</v>
      </c>
      <c r="N926" s="14">
        <f>IFERROR(IF(OR(HLOOKUP($A926,'Z-scores'!$C$2:$RO$15,12,FALSE)&gt;3,HLOOKUP($A926,'Z-scores'!$C$2:$RO$15,12,FALSE)&lt;-3),"",'Total-corrected counts'!N926),"")</f>
        <v>0.64885724286897362</v>
      </c>
      <c r="O926" s="14">
        <f>IFERROR(IF(OR(HLOOKUP($A926,'Z-scores'!$C$2:$RO$15,13,FALSE)&gt;3,HLOOKUP($A926,'Z-scores'!$C$2:$RO$15,13,FALSE)&lt;-3),"",'Total-corrected counts'!O926),"")</f>
        <v>0.94731165146434682</v>
      </c>
      <c r="P926" s="14">
        <f>IFERROR(IF(OR(HLOOKUP($A926,'Z-scores'!$C$2:$RO$15,14,FALSE)&gt;3,HLOOKUP($A926,'Z-scores'!$C$2:$RO$15,14,FALSE)&lt;-3),"",'Total-corrected counts'!P926),"")</f>
        <v>0.70178764452724118</v>
      </c>
      <c r="Q926">
        <f t="shared" si="56"/>
        <v>1</v>
      </c>
      <c r="R926">
        <f>SUMIFS(Tabel132[Cluster],Tabel132[ID],'Total-corrected counts Z&lt;3'!A926)</f>
        <v>56</v>
      </c>
      <c r="S926">
        <f t="shared" si="57"/>
        <v>0.92280239802113107</v>
      </c>
      <c r="T926">
        <f t="shared" si="58"/>
        <v>1.3267859723711624</v>
      </c>
      <c r="U926">
        <f t="shared" si="59"/>
        <v>1.4103226555265713</v>
      </c>
    </row>
    <row r="927" spans="1:21" x14ac:dyDescent="0.25">
      <c r="A927">
        <v>935</v>
      </c>
      <c r="B927" t="s">
        <v>396</v>
      </c>
      <c r="C927">
        <v>19000</v>
      </c>
      <c r="D927">
        <v>39</v>
      </c>
      <c r="E927" s="14">
        <f>IFERROR(IF(OR(HLOOKUP($A927,'Z-scores'!$C$2:$RO$15,3,FALSE)&gt;3,HLOOKUP($A927,'Z-scores'!$C$2:$RO$15,3,FALSE)&lt;-3),"",'Total-corrected counts'!E927),"")</f>
        <v>0</v>
      </c>
      <c r="F927" s="14">
        <f>IFERROR(IF(OR(HLOOKUP($A927,'Z-scores'!$C$2:$RO$15,4,FALSE)&gt;3,HLOOKUP($A927,'Z-scores'!$C$2:$RO$15,4,FALSE)&lt;-3),"",'Total-corrected counts'!F927),"")</f>
        <v>0.37667988766568689</v>
      </c>
      <c r="G927" s="14">
        <f>IFERROR(IF(OR(HLOOKUP($A927,'Z-scores'!$C$2:$RO$15,5,FALSE)&gt;3,HLOOKUP($A927,'Z-scores'!$C$2:$RO$15,5,FALSE)&lt;-3),"",'Total-corrected counts'!G927),"")</f>
        <v>7.1429209189367765E-2</v>
      </c>
      <c r="H927" s="14">
        <f>IFERROR(IF(OR(HLOOKUP($A927,'Z-scores'!$C$2:$RO$15,6,FALSE)&gt;3,HLOOKUP($A927,'Z-scores'!$C$2:$RO$15,6,FALSE)&lt;-3),"",'Total-corrected counts'!H927),"")</f>
        <v>0.63327984789075842</v>
      </c>
      <c r="I927" s="14">
        <f>IFERROR(IF(OR(HLOOKUP($A927,'Z-scores'!$C$2:$RO$15,7,FALSE)&gt;3,HLOOKUP($A927,'Z-scores'!$C$2:$RO$15,7,FALSE)&lt;-3),"",'Total-corrected counts'!I927),"")</f>
        <v>0</v>
      </c>
      <c r="J927" s="14">
        <f>IFERROR(IF(OR(HLOOKUP($A927,'Z-scores'!$C$2:$RO$15,8,FALSE)&gt;3,HLOOKUP($A927,'Z-scores'!$C$2:$RO$15,8,FALSE)&lt;-3),"",'Total-corrected counts'!J927),"")</f>
        <v>0.17379667526960207</v>
      </c>
      <c r="K927" s="14">
        <f>IFERROR(IF(OR(HLOOKUP($A927,'Z-scores'!$C$2:$RO$15,9,FALSE)&gt;3,HLOOKUP($A927,'Z-scores'!$C$2:$RO$15,9,FALSE)&lt;-3),"",'Total-corrected counts'!K927),"")</f>
        <v>0</v>
      </c>
      <c r="L927" s="14">
        <f>IFERROR(IF(OR(HLOOKUP($A927,'Z-scores'!$C$2:$RO$15,10,FALSE)&gt;3,HLOOKUP($A927,'Z-scores'!$C$2:$RO$15,10,FALSE)&lt;-3),"",'Total-corrected counts'!L927),"")</f>
        <v>4.0310796239002709E-2</v>
      </c>
      <c r="M927" s="14">
        <f>IFERROR(IF(OR(HLOOKUP($A927,'Z-scores'!$C$2:$RO$15,11,FALSE)&gt;3,HLOOKUP($A927,'Z-scores'!$C$2:$RO$15,11,FALSE)&lt;-3),"",'Total-corrected counts'!M927),"")</f>
        <v>2.0444086445775129E-2</v>
      </c>
      <c r="N927" s="14">
        <f>IFERROR(IF(OR(HLOOKUP($A927,'Z-scores'!$C$2:$RO$15,12,FALSE)&gt;3,HLOOKUP($A927,'Z-scores'!$C$2:$RO$15,12,FALSE)&lt;-3),"",'Total-corrected counts'!N927),"")</f>
        <v>0.53786850395717545</v>
      </c>
      <c r="O927" s="14">
        <f>IFERROR(IF(OR(HLOOKUP($A927,'Z-scores'!$C$2:$RO$15,13,FALSE)&gt;3,HLOOKUP($A927,'Z-scores'!$C$2:$RO$15,13,FALSE)&lt;-3),"",'Total-corrected counts'!O927),"")</f>
        <v>0.20634511220015478</v>
      </c>
      <c r="P927" s="14">
        <f>IFERROR(IF(OR(HLOOKUP($A927,'Z-scores'!$C$2:$RO$15,14,FALSE)&gt;3,HLOOKUP($A927,'Z-scores'!$C$2:$RO$15,14,FALSE)&lt;-3),"",'Total-corrected counts'!P927),"")</f>
        <v>9.1141252536005357E-2</v>
      </c>
      <c r="Q927">
        <f t="shared" si="56"/>
        <v>1</v>
      </c>
      <c r="R927">
        <f>SUMIFS(Tabel132[Cluster],Tabel132[ID],'Total-corrected counts Z&lt;3'!A927)</f>
        <v>23</v>
      </c>
      <c r="S927">
        <f t="shared" si="57"/>
        <v>0.99948114399649302</v>
      </c>
      <c r="T927">
        <f t="shared" si="58"/>
        <v>0.1793122314307736</v>
      </c>
      <c r="U927">
        <f t="shared" si="59"/>
        <v>0.17922195027562265</v>
      </c>
    </row>
    <row r="928" spans="1:21" x14ac:dyDescent="0.25">
      <c r="A928">
        <v>936</v>
      </c>
      <c r="B928" t="s">
        <v>1039</v>
      </c>
      <c r="C928">
        <v>57600</v>
      </c>
      <c r="D928">
        <v>645</v>
      </c>
      <c r="E928" s="14" t="str">
        <f>IFERROR(IF(OR(HLOOKUP($A928,'Z-scores'!$C$2:$RO$15,3,FALSE)&gt;3,HLOOKUP($A928,'Z-scores'!$C$2:$RO$15,3,FALSE)&lt;-3),"",'Total-corrected counts'!E928),"")</f>
        <v/>
      </c>
      <c r="F928" s="14" t="str">
        <f>IFERROR(IF(OR(HLOOKUP($A928,'Z-scores'!$C$2:$RO$15,4,FALSE)&gt;3,HLOOKUP($A928,'Z-scores'!$C$2:$RO$15,4,FALSE)&lt;-3),"",'Total-corrected counts'!F928),"")</f>
        <v/>
      </c>
      <c r="G928" s="14" t="str">
        <f>IFERROR(IF(OR(HLOOKUP($A928,'Z-scores'!$C$2:$RO$15,5,FALSE)&gt;3,HLOOKUP($A928,'Z-scores'!$C$2:$RO$15,5,FALSE)&lt;-3),"",'Total-corrected counts'!G928),"")</f>
        <v/>
      </c>
      <c r="H928" s="14" t="str">
        <f>IFERROR(IF(OR(HLOOKUP($A928,'Z-scores'!$C$2:$RO$15,6,FALSE)&gt;3,HLOOKUP($A928,'Z-scores'!$C$2:$RO$15,6,FALSE)&lt;-3),"",'Total-corrected counts'!H928),"")</f>
        <v/>
      </c>
      <c r="I928" s="14" t="str">
        <f>IFERROR(IF(OR(HLOOKUP($A928,'Z-scores'!$C$2:$RO$15,7,FALSE)&gt;3,HLOOKUP($A928,'Z-scores'!$C$2:$RO$15,7,FALSE)&lt;-3),"",'Total-corrected counts'!I928),"")</f>
        <v/>
      </c>
      <c r="J928" s="14" t="str">
        <f>IFERROR(IF(OR(HLOOKUP($A928,'Z-scores'!$C$2:$RO$15,8,FALSE)&gt;3,HLOOKUP($A928,'Z-scores'!$C$2:$RO$15,8,FALSE)&lt;-3),"",'Total-corrected counts'!J928),"")</f>
        <v/>
      </c>
      <c r="K928" s="14" t="str">
        <f>IFERROR(IF(OR(HLOOKUP($A928,'Z-scores'!$C$2:$RO$15,9,FALSE)&gt;3,HLOOKUP($A928,'Z-scores'!$C$2:$RO$15,9,FALSE)&lt;-3),"",'Total-corrected counts'!K928),"")</f>
        <v/>
      </c>
      <c r="L928" s="14" t="str">
        <f>IFERROR(IF(OR(HLOOKUP($A928,'Z-scores'!$C$2:$RO$15,10,FALSE)&gt;3,HLOOKUP($A928,'Z-scores'!$C$2:$RO$15,10,FALSE)&lt;-3),"",'Total-corrected counts'!L928),"")</f>
        <v/>
      </c>
      <c r="M928" s="14" t="str">
        <f>IFERROR(IF(OR(HLOOKUP($A928,'Z-scores'!$C$2:$RO$15,11,FALSE)&gt;3,HLOOKUP($A928,'Z-scores'!$C$2:$RO$15,11,FALSE)&lt;-3),"",'Total-corrected counts'!M928),"")</f>
        <v/>
      </c>
      <c r="N928" s="14" t="str">
        <f>IFERROR(IF(OR(HLOOKUP($A928,'Z-scores'!$C$2:$RO$15,12,FALSE)&gt;3,HLOOKUP($A928,'Z-scores'!$C$2:$RO$15,12,FALSE)&lt;-3),"",'Total-corrected counts'!N928),"")</f>
        <v/>
      </c>
      <c r="O928" s="14" t="str">
        <f>IFERROR(IF(OR(HLOOKUP($A928,'Z-scores'!$C$2:$RO$15,13,FALSE)&gt;3,HLOOKUP($A928,'Z-scores'!$C$2:$RO$15,13,FALSE)&lt;-3),"",'Total-corrected counts'!O928),"")</f>
        <v/>
      </c>
      <c r="P928" s="14" t="str">
        <f>IFERROR(IF(OR(HLOOKUP($A928,'Z-scores'!$C$2:$RO$15,14,FALSE)&gt;3,HLOOKUP($A928,'Z-scores'!$C$2:$RO$15,14,FALSE)&lt;-3),"",'Total-corrected counts'!P928),"")</f>
        <v/>
      </c>
      <c r="Q928">
        <f t="shared" si="56"/>
        <v>1</v>
      </c>
      <c r="R928">
        <f>SUMIFS(Tabel132[Cluster],Tabel132[ID],'Total-corrected counts Z&lt;3'!A928)</f>
        <v>0</v>
      </c>
      <c r="S928" t="str">
        <f t="shared" si="57"/>
        <v/>
      </c>
      <c r="T928" t="str">
        <f t="shared" si="58"/>
        <v/>
      </c>
      <c r="U928" t="str">
        <f t="shared" si="59"/>
        <v/>
      </c>
    </row>
    <row r="929" spans="1:21" x14ac:dyDescent="0.25">
      <c r="A929">
        <v>937</v>
      </c>
      <c r="B929" t="s">
        <v>1040</v>
      </c>
      <c r="C929">
        <v>13800</v>
      </c>
      <c r="D929">
        <v>669</v>
      </c>
      <c r="E929" s="14" t="str">
        <f>IFERROR(IF(OR(HLOOKUP($A929,'Z-scores'!$C$2:$RO$15,3,FALSE)&gt;3,HLOOKUP($A929,'Z-scores'!$C$2:$RO$15,3,FALSE)&lt;-3),"",'Total-corrected counts'!E929),"")</f>
        <v/>
      </c>
      <c r="F929" s="14" t="str">
        <f>IFERROR(IF(OR(HLOOKUP($A929,'Z-scores'!$C$2:$RO$15,4,FALSE)&gt;3,HLOOKUP($A929,'Z-scores'!$C$2:$RO$15,4,FALSE)&lt;-3),"",'Total-corrected counts'!F929),"")</f>
        <v/>
      </c>
      <c r="G929" s="14" t="str">
        <f>IFERROR(IF(OR(HLOOKUP($A929,'Z-scores'!$C$2:$RO$15,5,FALSE)&gt;3,HLOOKUP($A929,'Z-scores'!$C$2:$RO$15,5,FALSE)&lt;-3),"",'Total-corrected counts'!G929),"")</f>
        <v/>
      </c>
      <c r="H929" s="14" t="str">
        <f>IFERROR(IF(OR(HLOOKUP($A929,'Z-scores'!$C$2:$RO$15,6,FALSE)&gt;3,HLOOKUP($A929,'Z-scores'!$C$2:$RO$15,6,FALSE)&lt;-3),"",'Total-corrected counts'!H929),"")</f>
        <v/>
      </c>
      <c r="I929" s="14" t="str">
        <f>IFERROR(IF(OR(HLOOKUP($A929,'Z-scores'!$C$2:$RO$15,7,FALSE)&gt;3,HLOOKUP($A929,'Z-scores'!$C$2:$RO$15,7,FALSE)&lt;-3),"",'Total-corrected counts'!I929),"")</f>
        <v/>
      </c>
      <c r="J929" s="14" t="str">
        <f>IFERROR(IF(OR(HLOOKUP($A929,'Z-scores'!$C$2:$RO$15,8,FALSE)&gt;3,HLOOKUP($A929,'Z-scores'!$C$2:$RO$15,8,FALSE)&lt;-3),"",'Total-corrected counts'!J929),"")</f>
        <v/>
      </c>
      <c r="K929" s="14" t="str">
        <f>IFERROR(IF(OR(HLOOKUP($A929,'Z-scores'!$C$2:$RO$15,9,FALSE)&gt;3,HLOOKUP($A929,'Z-scores'!$C$2:$RO$15,9,FALSE)&lt;-3),"",'Total-corrected counts'!K929),"")</f>
        <v/>
      </c>
      <c r="L929" s="14" t="str">
        <f>IFERROR(IF(OR(HLOOKUP($A929,'Z-scores'!$C$2:$RO$15,10,FALSE)&gt;3,HLOOKUP($A929,'Z-scores'!$C$2:$RO$15,10,FALSE)&lt;-3),"",'Total-corrected counts'!L929),"")</f>
        <v/>
      </c>
      <c r="M929" s="14" t="str">
        <f>IFERROR(IF(OR(HLOOKUP($A929,'Z-scores'!$C$2:$RO$15,11,FALSE)&gt;3,HLOOKUP($A929,'Z-scores'!$C$2:$RO$15,11,FALSE)&lt;-3),"",'Total-corrected counts'!M929),"")</f>
        <v/>
      </c>
      <c r="N929" s="14" t="str">
        <f>IFERROR(IF(OR(HLOOKUP($A929,'Z-scores'!$C$2:$RO$15,12,FALSE)&gt;3,HLOOKUP($A929,'Z-scores'!$C$2:$RO$15,12,FALSE)&lt;-3),"",'Total-corrected counts'!N929),"")</f>
        <v/>
      </c>
      <c r="O929" s="14" t="str">
        <f>IFERROR(IF(OR(HLOOKUP($A929,'Z-scores'!$C$2:$RO$15,13,FALSE)&gt;3,HLOOKUP($A929,'Z-scores'!$C$2:$RO$15,13,FALSE)&lt;-3),"",'Total-corrected counts'!O929),"")</f>
        <v/>
      </c>
      <c r="P929" s="14" t="str">
        <f>IFERROR(IF(OR(HLOOKUP($A929,'Z-scores'!$C$2:$RO$15,14,FALSE)&gt;3,HLOOKUP($A929,'Z-scores'!$C$2:$RO$15,14,FALSE)&lt;-3),"",'Total-corrected counts'!P929),"")</f>
        <v/>
      </c>
      <c r="Q929">
        <f t="shared" si="56"/>
        <v>1</v>
      </c>
      <c r="R929">
        <f>SUMIFS(Tabel132[Cluster],Tabel132[ID],'Total-corrected counts Z&lt;3'!A929)</f>
        <v>0</v>
      </c>
      <c r="S929" t="str">
        <f t="shared" si="57"/>
        <v/>
      </c>
      <c r="T929" t="str">
        <f t="shared" si="58"/>
        <v/>
      </c>
      <c r="U929" t="str">
        <f t="shared" si="59"/>
        <v/>
      </c>
    </row>
    <row r="930" spans="1:21" x14ac:dyDescent="0.25">
      <c r="A930">
        <v>938</v>
      </c>
      <c r="B930" t="s">
        <v>1041</v>
      </c>
      <c r="C930">
        <v>94800</v>
      </c>
      <c r="D930">
        <v>370</v>
      </c>
      <c r="E930" s="14" t="str">
        <f>IFERROR(IF(OR(HLOOKUP($A930,'Z-scores'!$C$2:$RO$15,3,FALSE)&gt;3,HLOOKUP($A930,'Z-scores'!$C$2:$RO$15,3,FALSE)&lt;-3),"",'Total-corrected counts'!E930),"")</f>
        <v/>
      </c>
      <c r="F930" s="14" t="str">
        <f>IFERROR(IF(OR(HLOOKUP($A930,'Z-scores'!$C$2:$RO$15,4,FALSE)&gt;3,HLOOKUP($A930,'Z-scores'!$C$2:$RO$15,4,FALSE)&lt;-3),"",'Total-corrected counts'!F930),"")</f>
        <v/>
      </c>
      <c r="G930" s="14" t="str">
        <f>IFERROR(IF(OR(HLOOKUP($A930,'Z-scores'!$C$2:$RO$15,5,FALSE)&gt;3,HLOOKUP($A930,'Z-scores'!$C$2:$RO$15,5,FALSE)&lt;-3),"",'Total-corrected counts'!G930),"")</f>
        <v/>
      </c>
      <c r="H930" s="14" t="str">
        <f>IFERROR(IF(OR(HLOOKUP($A930,'Z-scores'!$C$2:$RO$15,6,FALSE)&gt;3,HLOOKUP($A930,'Z-scores'!$C$2:$RO$15,6,FALSE)&lt;-3),"",'Total-corrected counts'!H930),"")</f>
        <v/>
      </c>
      <c r="I930" s="14" t="str">
        <f>IFERROR(IF(OR(HLOOKUP($A930,'Z-scores'!$C$2:$RO$15,7,FALSE)&gt;3,HLOOKUP($A930,'Z-scores'!$C$2:$RO$15,7,FALSE)&lt;-3),"",'Total-corrected counts'!I930),"")</f>
        <v/>
      </c>
      <c r="J930" s="14" t="str">
        <f>IFERROR(IF(OR(HLOOKUP($A930,'Z-scores'!$C$2:$RO$15,8,FALSE)&gt;3,HLOOKUP($A930,'Z-scores'!$C$2:$RO$15,8,FALSE)&lt;-3),"",'Total-corrected counts'!J930),"")</f>
        <v/>
      </c>
      <c r="K930" s="14" t="str">
        <f>IFERROR(IF(OR(HLOOKUP($A930,'Z-scores'!$C$2:$RO$15,9,FALSE)&gt;3,HLOOKUP($A930,'Z-scores'!$C$2:$RO$15,9,FALSE)&lt;-3),"",'Total-corrected counts'!K930),"")</f>
        <v/>
      </c>
      <c r="L930" s="14" t="str">
        <f>IFERROR(IF(OR(HLOOKUP($A930,'Z-scores'!$C$2:$RO$15,10,FALSE)&gt;3,HLOOKUP($A930,'Z-scores'!$C$2:$RO$15,10,FALSE)&lt;-3),"",'Total-corrected counts'!L930),"")</f>
        <v/>
      </c>
      <c r="M930" s="14" t="str">
        <f>IFERROR(IF(OR(HLOOKUP($A930,'Z-scores'!$C$2:$RO$15,11,FALSE)&gt;3,HLOOKUP($A930,'Z-scores'!$C$2:$RO$15,11,FALSE)&lt;-3),"",'Total-corrected counts'!M930),"")</f>
        <v/>
      </c>
      <c r="N930" s="14" t="str">
        <f>IFERROR(IF(OR(HLOOKUP($A930,'Z-scores'!$C$2:$RO$15,12,FALSE)&gt;3,HLOOKUP($A930,'Z-scores'!$C$2:$RO$15,12,FALSE)&lt;-3),"",'Total-corrected counts'!N930),"")</f>
        <v/>
      </c>
      <c r="O930" s="14" t="str">
        <f>IFERROR(IF(OR(HLOOKUP($A930,'Z-scores'!$C$2:$RO$15,13,FALSE)&gt;3,HLOOKUP($A930,'Z-scores'!$C$2:$RO$15,13,FALSE)&lt;-3),"",'Total-corrected counts'!O930),"")</f>
        <v/>
      </c>
      <c r="P930" s="14" t="str">
        <f>IFERROR(IF(OR(HLOOKUP($A930,'Z-scores'!$C$2:$RO$15,14,FALSE)&gt;3,HLOOKUP($A930,'Z-scores'!$C$2:$RO$15,14,FALSE)&lt;-3),"",'Total-corrected counts'!P930),"")</f>
        <v/>
      </c>
      <c r="Q930">
        <f t="shared" si="56"/>
        <v>1</v>
      </c>
      <c r="R930">
        <f>SUMIFS(Tabel132[Cluster],Tabel132[ID],'Total-corrected counts Z&lt;3'!A930)</f>
        <v>96</v>
      </c>
      <c r="S930" t="str">
        <f t="shared" si="57"/>
        <v/>
      </c>
      <c r="T930" t="str">
        <f t="shared" si="58"/>
        <v/>
      </c>
      <c r="U930" t="str">
        <f t="shared" si="59"/>
        <v/>
      </c>
    </row>
    <row r="931" spans="1:21" x14ac:dyDescent="0.25">
      <c r="A931">
        <v>939</v>
      </c>
      <c r="B931" t="s">
        <v>1042</v>
      </c>
      <c r="C931">
        <v>92900</v>
      </c>
      <c r="D931">
        <v>135</v>
      </c>
      <c r="E931" s="14" t="str">
        <f>IFERROR(IF(OR(HLOOKUP($A931,'Z-scores'!$C$2:$RO$15,3,FALSE)&gt;3,HLOOKUP($A931,'Z-scores'!$C$2:$RO$15,3,FALSE)&lt;-3),"",'Total-corrected counts'!E931),"")</f>
        <v/>
      </c>
      <c r="F931" s="14" t="str">
        <f>IFERROR(IF(OR(HLOOKUP($A931,'Z-scores'!$C$2:$RO$15,4,FALSE)&gt;3,HLOOKUP($A931,'Z-scores'!$C$2:$RO$15,4,FALSE)&lt;-3),"",'Total-corrected counts'!F931),"")</f>
        <v/>
      </c>
      <c r="G931" s="14" t="str">
        <f>IFERROR(IF(OR(HLOOKUP($A931,'Z-scores'!$C$2:$RO$15,5,FALSE)&gt;3,HLOOKUP($A931,'Z-scores'!$C$2:$RO$15,5,FALSE)&lt;-3),"",'Total-corrected counts'!G931),"")</f>
        <v/>
      </c>
      <c r="H931" s="14" t="str">
        <f>IFERROR(IF(OR(HLOOKUP($A931,'Z-scores'!$C$2:$RO$15,6,FALSE)&gt;3,HLOOKUP($A931,'Z-scores'!$C$2:$RO$15,6,FALSE)&lt;-3),"",'Total-corrected counts'!H931),"")</f>
        <v/>
      </c>
      <c r="I931" s="14" t="str">
        <f>IFERROR(IF(OR(HLOOKUP($A931,'Z-scores'!$C$2:$RO$15,7,FALSE)&gt;3,HLOOKUP($A931,'Z-scores'!$C$2:$RO$15,7,FALSE)&lt;-3),"",'Total-corrected counts'!I931),"")</f>
        <v/>
      </c>
      <c r="J931" s="14" t="str">
        <f>IFERROR(IF(OR(HLOOKUP($A931,'Z-scores'!$C$2:$RO$15,8,FALSE)&gt;3,HLOOKUP($A931,'Z-scores'!$C$2:$RO$15,8,FALSE)&lt;-3),"",'Total-corrected counts'!J931),"")</f>
        <v/>
      </c>
      <c r="K931" s="14" t="str">
        <f>IFERROR(IF(OR(HLOOKUP($A931,'Z-scores'!$C$2:$RO$15,9,FALSE)&gt;3,HLOOKUP($A931,'Z-scores'!$C$2:$RO$15,9,FALSE)&lt;-3),"",'Total-corrected counts'!K931),"")</f>
        <v/>
      </c>
      <c r="L931" s="14" t="str">
        <f>IFERROR(IF(OR(HLOOKUP($A931,'Z-scores'!$C$2:$RO$15,10,FALSE)&gt;3,HLOOKUP($A931,'Z-scores'!$C$2:$RO$15,10,FALSE)&lt;-3),"",'Total-corrected counts'!L931),"")</f>
        <v/>
      </c>
      <c r="M931" s="14" t="str">
        <f>IFERROR(IF(OR(HLOOKUP($A931,'Z-scores'!$C$2:$RO$15,11,FALSE)&gt;3,HLOOKUP($A931,'Z-scores'!$C$2:$RO$15,11,FALSE)&lt;-3),"",'Total-corrected counts'!M931),"")</f>
        <v/>
      </c>
      <c r="N931" s="14" t="str">
        <f>IFERROR(IF(OR(HLOOKUP($A931,'Z-scores'!$C$2:$RO$15,12,FALSE)&gt;3,HLOOKUP($A931,'Z-scores'!$C$2:$RO$15,12,FALSE)&lt;-3),"",'Total-corrected counts'!N931),"")</f>
        <v/>
      </c>
      <c r="O931" s="14" t="str">
        <f>IFERROR(IF(OR(HLOOKUP($A931,'Z-scores'!$C$2:$RO$15,13,FALSE)&gt;3,HLOOKUP($A931,'Z-scores'!$C$2:$RO$15,13,FALSE)&lt;-3),"",'Total-corrected counts'!O931),"")</f>
        <v/>
      </c>
      <c r="P931" s="14" t="str">
        <f>IFERROR(IF(OR(HLOOKUP($A931,'Z-scores'!$C$2:$RO$15,14,FALSE)&gt;3,HLOOKUP($A931,'Z-scores'!$C$2:$RO$15,14,FALSE)&lt;-3),"",'Total-corrected counts'!P931),"")</f>
        <v/>
      </c>
      <c r="Q931">
        <f t="shared" si="56"/>
        <v>1</v>
      </c>
      <c r="R931">
        <f>SUMIFS(Tabel132[Cluster],Tabel132[ID],'Total-corrected counts Z&lt;3'!A931)</f>
        <v>96</v>
      </c>
      <c r="S931" t="str">
        <f t="shared" si="57"/>
        <v/>
      </c>
      <c r="T931" t="str">
        <f t="shared" si="58"/>
        <v/>
      </c>
      <c r="U931" t="str">
        <f t="shared" si="59"/>
        <v/>
      </c>
    </row>
    <row r="932" spans="1:21" x14ac:dyDescent="0.25">
      <c r="A932">
        <v>940</v>
      </c>
      <c r="B932" t="s">
        <v>397</v>
      </c>
      <c r="C932">
        <v>111000</v>
      </c>
      <c r="D932">
        <v>768</v>
      </c>
      <c r="E932" s="14">
        <f>IFERROR(IF(OR(HLOOKUP($A932,'Z-scores'!$C$2:$RO$15,3,FALSE)&gt;3,HLOOKUP($A932,'Z-scores'!$C$2:$RO$15,3,FALSE)&lt;-3),"",'Total-corrected counts'!E932),"")</f>
        <v>135.05253592453235</v>
      </c>
      <c r="F932" s="14">
        <f>IFERROR(IF(OR(HLOOKUP($A932,'Z-scores'!$C$2:$RO$15,4,FALSE)&gt;3,HLOOKUP($A932,'Z-scores'!$C$2:$RO$15,4,FALSE)&lt;-3),"",'Total-corrected counts'!F932),"")</f>
        <v>22.907717612853993</v>
      </c>
      <c r="G932" s="14">
        <f>IFERROR(IF(OR(HLOOKUP($A932,'Z-scores'!$C$2:$RO$15,5,FALSE)&gt;3,HLOOKUP($A932,'Z-scores'!$C$2:$RO$15,5,FALSE)&lt;-3),"",'Total-corrected counts'!G932),"")</f>
        <v>19.857320154644235</v>
      </c>
      <c r="H932" s="14">
        <f>IFERROR(IF(OR(HLOOKUP($A932,'Z-scores'!$C$2:$RO$15,6,FALSE)&gt;3,HLOOKUP($A932,'Z-scores'!$C$2:$RO$15,6,FALSE)&lt;-3),"",'Total-corrected counts'!H932),"")</f>
        <v>76.268257343566518</v>
      </c>
      <c r="I932" s="14">
        <f>IFERROR(IF(OR(HLOOKUP($A932,'Z-scores'!$C$2:$RO$15,7,FALSE)&gt;3,HLOOKUP($A932,'Z-scores'!$C$2:$RO$15,7,FALSE)&lt;-3),"",'Total-corrected counts'!I932),"")</f>
        <v>60.887885665396475</v>
      </c>
      <c r="J932" s="14">
        <f>IFERROR(IF(OR(HLOOKUP($A932,'Z-scores'!$C$2:$RO$15,8,FALSE)&gt;3,HLOOKUP($A932,'Z-scores'!$C$2:$RO$15,8,FALSE)&lt;-3),"",'Total-corrected counts'!J932),"")</f>
        <v>54.463533112611557</v>
      </c>
      <c r="K932" s="14">
        <f>IFERROR(IF(OR(HLOOKUP($A932,'Z-scores'!$C$2:$RO$15,9,FALSE)&gt;3,HLOOKUP($A932,'Z-scores'!$C$2:$RO$15,9,FALSE)&lt;-3),"",'Total-corrected counts'!K932),"")</f>
        <v>67.394525660349103</v>
      </c>
      <c r="L932" s="14">
        <f>IFERROR(IF(OR(HLOOKUP($A932,'Z-scores'!$C$2:$RO$15,10,FALSE)&gt;3,HLOOKUP($A932,'Z-scores'!$C$2:$RO$15,10,FALSE)&lt;-3),"",'Total-corrected counts'!L932),"")</f>
        <v>25.012849066301182</v>
      </c>
      <c r="M932" s="14">
        <f>IFERROR(IF(OR(HLOOKUP($A932,'Z-scores'!$C$2:$RO$15,11,FALSE)&gt;3,HLOOKUP($A932,'Z-scores'!$C$2:$RO$15,11,FALSE)&lt;-3),"",'Total-corrected counts'!M932),"")</f>
        <v>34.816279217155042</v>
      </c>
      <c r="N932" s="14">
        <f>IFERROR(IF(OR(HLOOKUP($A932,'Z-scores'!$C$2:$RO$15,12,FALSE)&gt;3,HLOOKUP($A932,'Z-scores'!$C$2:$RO$15,12,FALSE)&lt;-3),"",'Total-corrected counts'!N932),"")</f>
        <v>56.450580129600695</v>
      </c>
      <c r="O932" s="14">
        <f>IFERROR(IF(OR(HLOOKUP($A932,'Z-scores'!$C$2:$RO$15,13,FALSE)&gt;3,HLOOKUP($A932,'Z-scores'!$C$2:$RO$15,13,FALSE)&lt;-3),"",'Total-corrected counts'!O932),"")</f>
        <v>91.439022674514035</v>
      </c>
      <c r="P932" s="14">
        <f>IFERROR(IF(OR(HLOOKUP($A932,'Z-scores'!$C$2:$RO$15,14,FALSE)&gt;3,HLOOKUP($A932,'Z-scores'!$C$2:$RO$15,14,FALSE)&lt;-3),"",'Total-corrected counts'!P932),"")</f>
        <v>94.887158015235173</v>
      </c>
      <c r="Q932">
        <f t="shared" si="56"/>
        <v>1</v>
      </c>
      <c r="R932">
        <f>SUMIFS(Tabel132[Cluster],Tabel132[ID],'Total-corrected counts Z&lt;3'!A932)</f>
        <v>0</v>
      </c>
      <c r="S932">
        <f t="shared" si="57"/>
        <v>0.93069244886344848</v>
      </c>
      <c r="T932">
        <f t="shared" si="58"/>
        <v>62.404539353422038</v>
      </c>
      <c r="U932">
        <f t="shared" si="59"/>
        <v>60.521177820561228</v>
      </c>
    </row>
    <row r="933" spans="1:21" x14ac:dyDescent="0.25">
      <c r="A933">
        <v>941</v>
      </c>
      <c r="B933" t="s">
        <v>1043</v>
      </c>
      <c r="C933">
        <v>110400</v>
      </c>
      <c r="D933">
        <v>1000</v>
      </c>
      <c r="E933" s="14" t="str">
        <f>IFERROR(IF(OR(HLOOKUP($A933,'Z-scores'!$C$2:$RO$15,3,FALSE)&gt;3,HLOOKUP($A933,'Z-scores'!$C$2:$RO$15,3,FALSE)&lt;-3),"",'Total-corrected counts'!E933),"")</f>
        <v/>
      </c>
      <c r="F933" s="14" t="str">
        <f>IFERROR(IF(OR(HLOOKUP($A933,'Z-scores'!$C$2:$RO$15,4,FALSE)&gt;3,HLOOKUP($A933,'Z-scores'!$C$2:$RO$15,4,FALSE)&lt;-3),"",'Total-corrected counts'!F933),"")</f>
        <v/>
      </c>
      <c r="G933" s="14" t="str">
        <f>IFERROR(IF(OR(HLOOKUP($A933,'Z-scores'!$C$2:$RO$15,5,FALSE)&gt;3,HLOOKUP($A933,'Z-scores'!$C$2:$RO$15,5,FALSE)&lt;-3),"",'Total-corrected counts'!G933),"")</f>
        <v/>
      </c>
      <c r="H933" s="14" t="str">
        <f>IFERROR(IF(OR(HLOOKUP($A933,'Z-scores'!$C$2:$RO$15,6,FALSE)&gt;3,HLOOKUP($A933,'Z-scores'!$C$2:$RO$15,6,FALSE)&lt;-3),"",'Total-corrected counts'!H933),"")</f>
        <v/>
      </c>
      <c r="I933" s="14" t="str">
        <f>IFERROR(IF(OR(HLOOKUP($A933,'Z-scores'!$C$2:$RO$15,7,FALSE)&gt;3,HLOOKUP($A933,'Z-scores'!$C$2:$RO$15,7,FALSE)&lt;-3),"",'Total-corrected counts'!I933),"")</f>
        <v/>
      </c>
      <c r="J933" s="14" t="str">
        <f>IFERROR(IF(OR(HLOOKUP($A933,'Z-scores'!$C$2:$RO$15,8,FALSE)&gt;3,HLOOKUP($A933,'Z-scores'!$C$2:$RO$15,8,FALSE)&lt;-3),"",'Total-corrected counts'!J933),"")</f>
        <v/>
      </c>
      <c r="K933" s="14" t="str">
        <f>IFERROR(IF(OR(HLOOKUP($A933,'Z-scores'!$C$2:$RO$15,9,FALSE)&gt;3,HLOOKUP($A933,'Z-scores'!$C$2:$RO$15,9,FALSE)&lt;-3),"",'Total-corrected counts'!K933),"")</f>
        <v/>
      </c>
      <c r="L933" s="14" t="str">
        <f>IFERROR(IF(OR(HLOOKUP($A933,'Z-scores'!$C$2:$RO$15,10,FALSE)&gt;3,HLOOKUP($A933,'Z-scores'!$C$2:$RO$15,10,FALSE)&lt;-3),"",'Total-corrected counts'!L933),"")</f>
        <v/>
      </c>
      <c r="M933" s="14" t="str">
        <f>IFERROR(IF(OR(HLOOKUP($A933,'Z-scores'!$C$2:$RO$15,11,FALSE)&gt;3,HLOOKUP($A933,'Z-scores'!$C$2:$RO$15,11,FALSE)&lt;-3),"",'Total-corrected counts'!M933),"")</f>
        <v/>
      </c>
      <c r="N933" s="14" t="str">
        <f>IFERROR(IF(OR(HLOOKUP($A933,'Z-scores'!$C$2:$RO$15,12,FALSE)&gt;3,HLOOKUP($A933,'Z-scores'!$C$2:$RO$15,12,FALSE)&lt;-3),"",'Total-corrected counts'!N933),"")</f>
        <v/>
      </c>
      <c r="O933" s="14" t="str">
        <f>IFERROR(IF(OR(HLOOKUP($A933,'Z-scores'!$C$2:$RO$15,13,FALSE)&gt;3,HLOOKUP($A933,'Z-scores'!$C$2:$RO$15,13,FALSE)&lt;-3),"",'Total-corrected counts'!O933),"")</f>
        <v/>
      </c>
      <c r="P933" s="14" t="str">
        <f>IFERROR(IF(OR(HLOOKUP($A933,'Z-scores'!$C$2:$RO$15,14,FALSE)&gt;3,HLOOKUP($A933,'Z-scores'!$C$2:$RO$15,14,FALSE)&lt;-3),"",'Total-corrected counts'!P933),"")</f>
        <v/>
      </c>
      <c r="Q933">
        <f t="shared" si="56"/>
        <v>1</v>
      </c>
      <c r="R933">
        <f>SUMIFS(Tabel132[Cluster],Tabel132[ID],'Total-corrected counts Z&lt;3'!A933)</f>
        <v>0</v>
      </c>
      <c r="S933" t="str">
        <f t="shared" si="57"/>
        <v/>
      </c>
      <c r="T933" t="str">
        <f t="shared" si="58"/>
        <v/>
      </c>
      <c r="U933" t="str">
        <f t="shared" si="59"/>
        <v/>
      </c>
    </row>
    <row r="934" spans="1:21" x14ac:dyDescent="0.25">
      <c r="A934">
        <v>942</v>
      </c>
      <c r="B934" t="s">
        <v>1044</v>
      </c>
      <c r="C934">
        <v>46700</v>
      </c>
      <c r="D934">
        <v>703</v>
      </c>
      <c r="E934" s="14" t="str">
        <f>IFERROR(IF(OR(HLOOKUP($A934,'Z-scores'!$C$2:$RO$15,3,FALSE)&gt;3,HLOOKUP($A934,'Z-scores'!$C$2:$RO$15,3,FALSE)&lt;-3),"",'Total-corrected counts'!E934),"")</f>
        <v/>
      </c>
      <c r="F934" s="14" t="str">
        <f>IFERROR(IF(OR(HLOOKUP($A934,'Z-scores'!$C$2:$RO$15,4,FALSE)&gt;3,HLOOKUP($A934,'Z-scores'!$C$2:$RO$15,4,FALSE)&lt;-3),"",'Total-corrected counts'!F934),"")</f>
        <v/>
      </c>
      <c r="G934" s="14" t="str">
        <f>IFERROR(IF(OR(HLOOKUP($A934,'Z-scores'!$C$2:$RO$15,5,FALSE)&gt;3,HLOOKUP($A934,'Z-scores'!$C$2:$RO$15,5,FALSE)&lt;-3),"",'Total-corrected counts'!G934),"")</f>
        <v/>
      </c>
      <c r="H934" s="14" t="str">
        <f>IFERROR(IF(OR(HLOOKUP($A934,'Z-scores'!$C$2:$RO$15,6,FALSE)&gt;3,HLOOKUP($A934,'Z-scores'!$C$2:$RO$15,6,FALSE)&lt;-3),"",'Total-corrected counts'!H934),"")</f>
        <v/>
      </c>
      <c r="I934" s="14" t="str">
        <f>IFERROR(IF(OR(HLOOKUP($A934,'Z-scores'!$C$2:$RO$15,7,FALSE)&gt;3,HLOOKUP($A934,'Z-scores'!$C$2:$RO$15,7,FALSE)&lt;-3),"",'Total-corrected counts'!I934),"")</f>
        <v/>
      </c>
      <c r="J934" s="14" t="str">
        <f>IFERROR(IF(OR(HLOOKUP($A934,'Z-scores'!$C$2:$RO$15,8,FALSE)&gt;3,HLOOKUP($A934,'Z-scores'!$C$2:$RO$15,8,FALSE)&lt;-3),"",'Total-corrected counts'!J934),"")</f>
        <v/>
      </c>
      <c r="K934" s="14" t="str">
        <f>IFERROR(IF(OR(HLOOKUP($A934,'Z-scores'!$C$2:$RO$15,9,FALSE)&gt;3,HLOOKUP($A934,'Z-scores'!$C$2:$RO$15,9,FALSE)&lt;-3),"",'Total-corrected counts'!K934),"")</f>
        <v/>
      </c>
      <c r="L934" s="14" t="str">
        <f>IFERROR(IF(OR(HLOOKUP($A934,'Z-scores'!$C$2:$RO$15,10,FALSE)&gt;3,HLOOKUP($A934,'Z-scores'!$C$2:$RO$15,10,FALSE)&lt;-3),"",'Total-corrected counts'!L934),"")</f>
        <v/>
      </c>
      <c r="M934" s="14" t="str">
        <f>IFERROR(IF(OR(HLOOKUP($A934,'Z-scores'!$C$2:$RO$15,11,FALSE)&gt;3,HLOOKUP($A934,'Z-scores'!$C$2:$RO$15,11,FALSE)&lt;-3),"",'Total-corrected counts'!M934),"")</f>
        <v/>
      </c>
      <c r="N934" s="14" t="str">
        <f>IFERROR(IF(OR(HLOOKUP($A934,'Z-scores'!$C$2:$RO$15,12,FALSE)&gt;3,HLOOKUP($A934,'Z-scores'!$C$2:$RO$15,12,FALSE)&lt;-3),"",'Total-corrected counts'!N934),"")</f>
        <v/>
      </c>
      <c r="O934" s="14" t="str">
        <f>IFERROR(IF(OR(HLOOKUP($A934,'Z-scores'!$C$2:$RO$15,13,FALSE)&gt;3,HLOOKUP($A934,'Z-scores'!$C$2:$RO$15,13,FALSE)&lt;-3),"",'Total-corrected counts'!O934),"")</f>
        <v/>
      </c>
      <c r="P934" s="14" t="str">
        <f>IFERROR(IF(OR(HLOOKUP($A934,'Z-scores'!$C$2:$RO$15,14,FALSE)&gt;3,HLOOKUP($A934,'Z-scores'!$C$2:$RO$15,14,FALSE)&lt;-3),"",'Total-corrected counts'!P934),"")</f>
        <v/>
      </c>
      <c r="Q934">
        <f t="shared" si="56"/>
        <v>1</v>
      </c>
      <c r="R934">
        <f>SUMIFS(Tabel132[Cluster],Tabel132[ID],'Total-corrected counts Z&lt;3'!A934)</f>
        <v>61</v>
      </c>
      <c r="S934" t="str">
        <f t="shared" si="57"/>
        <v/>
      </c>
      <c r="T934" t="str">
        <f t="shared" si="58"/>
        <v/>
      </c>
      <c r="U934" t="str">
        <f t="shared" si="59"/>
        <v/>
      </c>
    </row>
    <row r="935" spans="1:21" x14ac:dyDescent="0.25">
      <c r="A935">
        <v>943</v>
      </c>
      <c r="B935" t="s">
        <v>398</v>
      </c>
      <c r="C935">
        <v>1700</v>
      </c>
      <c r="D935">
        <v>985</v>
      </c>
      <c r="E935" s="14">
        <f>IFERROR(IF(OR(HLOOKUP($A935,'Z-scores'!$C$2:$RO$15,3,FALSE)&gt;3,HLOOKUP($A935,'Z-scores'!$C$2:$RO$15,3,FALSE)&lt;-3),"",'Total-corrected counts'!E935),"")</f>
        <v>53.651484973633259</v>
      </c>
      <c r="F935" s="14">
        <f>IFERROR(IF(OR(HLOOKUP($A935,'Z-scores'!$C$2:$RO$15,4,FALSE)&gt;3,HLOOKUP($A935,'Z-scores'!$C$2:$RO$15,4,FALSE)&lt;-3),"",'Total-corrected counts'!F935),"")</f>
        <v>94.686162873593219</v>
      </c>
      <c r="G935" s="14">
        <f>IFERROR(IF(OR(HLOOKUP($A935,'Z-scores'!$C$2:$RO$15,5,FALSE)&gt;3,HLOOKUP($A935,'Z-scores'!$C$2:$RO$15,5,FALSE)&lt;-3),"",'Total-corrected counts'!G935),"")</f>
        <v>245.09147403101815</v>
      </c>
      <c r="H935" s="14">
        <f>IFERROR(IF(OR(HLOOKUP($A935,'Z-scores'!$C$2:$RO$15,6,FALSE)&gt;3,HLOOKUP($A935,'Z-scores'!$C$2:$RO$15,6,FALSE)&lt;-3),"",'Total-corrected counts'!H935),"")</f>
        <v>94.671522320825673</v>
      </c>
      <c r="I935" s="14">
        <f>IFERROR(IF(OR(HLOOKUP($A935,'Z-scores'!$C$2:$RO$15,7,FALSE)&gt;3,HLOOKUP($A935,'Z-scores'!$C$2:$RO$15,7,FALSE)&lt;-3),"",'Total-corrected counts'!I935),"")</f>
        <v>87.540975118441054</v>
      </c>
      <c r="J935" s="14">
        <f>IFERROR(IF(OR(HLOOKUP($A935,'Z-scores'!$C$2:$RO$15,8,FALSE)&gt;3,HLOOKUP($A935,'Z-scores'!$C$2:$RO$15,8,FALSE)&lt;-3),"",'Total-corrected counts'!J935),"")</f>
        <v>87.115583478888041</v>
      </c>
      <c r="K935" s="14">
        <f>IFERROR(IF(OR(HLOOKUP($A935,'Z-scores'!$C$2:$RO$15,9,FALSE)&gt;3,HLOOKUP($A935,'Z-scores'!$C$2:$RO$15,9,FALSE)&lt;-3),"",'Total-corrected counts'!K935),"")</f>
        <v>27.785586244792849</v>
      </c>
      <c r="L935" s="14">
        <f>IFERROR(IF(OR(HLOOKUP($A935,'Z-scores'!$C$2:$RO$15,10,FALSE)&gt;3,HLOOKUP($A935,'Z-scores'!$C$2:$RO$15,10,FALSE)&lt;-3),"",'Total-corrected counts'!L935),"")</f>
        <v>126.03170444124198</v>
      </c>
      <c r="M935" s="14">
        <f>IFERROR(IF(OR(HLOOKUP($A935,'Z-scores'!$C$2:$RO$15,11,FALSE)&gt;3,HLOOKUP($A935,'Z-scores'!$C$2:$RO$15,11,FALSE)&lt;-3),"",'Total-corrected counts'!M935),"")</f>
        <v>165.06555396318839</v>
      </c>
      <c r="N935" s="14">
        <f>IFERROR(IF(OR(HLOOKUP($A935,'Z-scores'!$C$2:$RO$15,12,FALSE)&gt;3,HLOOKUP($A935,'Z-scores'!$C$2:$RO$15,12,FALSE)&lt;-3),"",'Total-corrected counts'!N935),"")</f>
        <v>122.10468799357973</v>
      </c>
      <c r="O935" s="14">
        <f>IFERROR(IF(OR(HLOOKUP($A935,'Z-scores'!$C$2:$RO$15,13,FALSE)&gt;3,HLOOKUP($A935,'Z-scores'!$C$2:$RO$15,13,FALSE)&lt;-3),"",'Total-corrected counts'!O935),"")</f>
        <v>86.505498628273969</v>
      </c>
      <c r="P935" s="14">
        <f>IFERROR(IF(OR(HLOOKUP($A935,'Z-scores'!$C$2:$RO$15,14,FALSE)&gt;3,HLOOKUP($A935,'Z-scores'!$C$2:$RO$15,14,FALSE)&lt;-3),"",'Total-corrected counts'!P935),"")</f>
        <v>49.4441295007829</v>
      </c>
      <c r="Q935">
        <f t="shared" si="56"/>
        <v>1</v>
      </c>
      <c r="R935">
        <f>SUMIFS(Tabel132[Cluster],Tabel132[ID],'Total-corrected counts Z&lt;3'!A935)</f>
        <v>3</v>
      </c>
      <c r="S935">
        <f t="shared" si="57"/>
        <v>0.75823389974504019</v>
      </c>
      <c r="T935">
        <f t="shared" si="58"/>
        <v>98.648969863027475</v>
      </c>
      <c r="U935">
        <f t="shared" si="59"/>
        <v>109.83031490541339</v>
      </c>
    </row>
    <row r="936" spans="1:21" x14ac:dyDescent="0.25">
      <c r="A936">
        <v>944</v>
      </c>
      <c r="B936" t="s">
        <v>1045</v>
      </c>
      <c r="C936">
        <v>58000</v>
      </c>
      <c r="D936">
        <v>645</v>
      </c>
      <c r="E936" s="14" t="str">
        <f>IFERROR(IF(OR(HLOOKUP($A936,'Z-scores'!$C$2:$RO$15,3,FALSE)&gt;3,HLOOKUP($A936,'Z-scores'!$C$2:$RO$15,3,FALSE)&lt;-3),"",'Total-corrected counts'!E936),"")</f>
        <v/>
      </c>
      <c r="F936" s="14" t="str">
        <f>IFERROR(IF(OR(HLOOKUP($A936,'Z-scores'!$C$2:$RO$15,4,FALSE)&gt;3,HLOOKUP($A936,'Z-scores'!$C$2:$RO$15,4,FALSE)&lt;-3),"",'Total-corrected counts'!F936),"")</f>
        <v/>
      </c>
      <c r="G936" s="14" t="str">
        <f>IFERROR(IF(OR(HLOOKUP($A936,'Z-scores'!$C$2:$RO$15,5,FALSE)&gt;3,HLOOKUP($A936,'Z-scores'!$C$2:$RO$15,5,FALSE)&lt;-3),"",'Total-corrected counts'!G936),"")</f>
        <v/>
      </c>
      <c r="H936" s="14" t="str">
        <f>IFERROR(IF(OR(HLOOKUP($A936,'Z-scores'!$C$2:$RO$15,6,FALSE)&gt;3,HLOOKUP($A936,'Z-scores'!$C$2:$RO$15,6,FALSE)&lt;-3),"",'Total-corrected counts'!H936),"")</f>
        <v/>
      </c>
      <c r="I936" s="14" t="str">
        <f>IFERROR(IF(OR(HLOOKUP($A936,'Z-scores'!$C$2:$RO$15,7,FALSE)&gt;3,HLOOKUP($A936,'Z-scores'!$C$2:$RO$15,7,FALSE)&lt;-3),"",'Total-corrected counts'!I936),"")</f>
        <v/>
      </c>
      <c r="J936" s="14" t="str">
        <f>IFERROR(IF(OR(HLOOKUP($A936,'Z-scores'!$C$2:$RO$15,8,FALSE)&gt;3,HLOOKUP($A936,'Z-scores'!$C$2:$RO$15,8,FALSE)&lt;-3),"",'Total-corrected counts'!J936),"")</f>
        <v/>
      </c>
      <c r="K936" s="14" t="str">
        <f>IFERROR(IF(OR(HLOOKUP($A936,'Z-scores'!$C$2:$RO$15,9,FALSE)&gt;3,HLOOKUP($A936,'Z-scores'!$C$2:$RO$15,9,FALSE)&lt;-3),"",'Total-corrected counts'!K936),"")</f>
        <v/>
      </c>
      <c r="L936" s="14" t="str">
        <f>IFERROR(IF(OR(HLOOKUP($A936,'Z-scores'!$C$2:$RO$15,10,FALSE)&gt;3,HLOOKUP($A936,'Z-scores'!$C$2:$RO$15,10,FALSE)&lt;-3),"",'Total-corrected counts'!L936),"")</f>
        <v/>
      </c>
      <c r="M936" s="14" t="str">
        <f>IFERROR(IF(OR(HLOOKUP($A936,'Z-scores'!$C$2:$RO$15,11,FALSE)&gt;3,HLOOKUP($A936,'Z-scores'!$C$2:$RO$15,11,FALSE)&lt;-3),"",'Total-corrected counts'!M936),"")</f>
        <v/>
      </c>
      <c r="N936" s="14" t="str">
        <f>IFERROR(IF(OR(HLOOKUP($A936,'Z-scores'!$C$2:$RO$15,12,FALSE)&gt;3,HLOOKUP($A936,'Z-scores'!$C$2:$RO$15,12,FALSE)&lt;-3),"",'Total-corrected counts'!N936),"")</f>
        <v/>
      </c>
      <c r="O936" s="14" t="str">
        <f>IFERROR(IF(OR(HLOOKUP($A936,'Z-scores'!$C$2:$RO$15,13,FALSE)&gt;3,HLOOKUP($A936,'Z-scores'!$C$2:$RO$15,13,FALSE)&lt;-3),"",'Total-corrected counts'!O936),"")</f>
        <v/>
      </c>
      <c r="P936" s="14" t="str">
        <f>IFERROR(IF(OR(HLOOKUP($A936,'Z-scores'!$C$2:$RO$15,14,FALSE)&gt;3,HLOOKUP($A936,'Z-scores'!$C$2:$RO$15,14,FALSE)&lt;-3),"",'Total-corrected counts'!P936),"")</f>
        <v/>
      </c>
      <c r="Q936">
        <f t="shared" si="56"/>
        <v>1</v>
      </c>
      <c r="R936">
        <f>SUMIFS(Tabel132[Cluster],Tabel132[ID],'Total-corrected counts Z&lt;3'!A936)</f>
        <v>0</v>
      </c>
      <c r="S936" t="str">
        <f t="shared" si="57"/>
        <v/>
      </c>
      <c r="T936" t="str">
        <f t="shared" si="58"/>
        <v/>
      </c>
      <c r="U936" t="str">
        <f t="shared" si="59"/>
        <v/>
      </c>
    </row>
    <row r="937" spans="1:21" x14ac:dyDescent="0.25">
      <c r="A937">
        <v>945</v>
      </c>
      <c r="B937" t="s">
        <v>399</v>
      </c>
      <c r="C937">
        <v>6800</v>
      </c>
      <c r="D937">
        <v>369</v>
      </c>
      <c r="E937" s="14">
        <f>IFERROR(IF(OR(HLOOKUP($A937,'Z-scores'!$C$2:$RO$15,3,FALSE)&gt;3,HLOOKUP($A937,'Z-scores'!$C$2:$RO$15,3,FALSE)&lt;-3),"",'Total-corrected counts'!E937),"")</f>
        <v>69.327433258110474</v>
      </c>
      <c r="F937" s="14">
        <f>IFERROR(IF(OR(HLOOKUP($A937,'Z-scores'!$C$2:$RO$15,4,FALSE)&gt;3,HLOOKUP($A937,'Z-scores'!$C$2:$RO$15,4,FALSE)&lt;-3),"",'Total-corrected counts'!F937),"")</f>
        <v>19.587354158615714</v>
      </c>
      <c r="G937" s="14">
        <f>IFERROR(IF(OR(HLOOKUP($A937,'Z-scores'!$C$2:$RO$15,5,FALSE)&gt;3,HLOOKUP($A937,'Z-scores'!$C$2:$RO$15,5,FALSE)&lt;-3),"",'Total-corrected counts'!G937),"")</f>
        <v>42.357521049295087</v>
      </c>
      <c r="H937" s="14">
        <f>IFERROR(IF(OR(HLOOKUP($A937,'Z-scores'!$C$2:$RO$15,6,FALSE)&gt;3,HLOOKUP($A937,'Z-scores'!$C$2:$RO$15,6,FALSE)&lt;-3),"",'Total-corrected counts'!H937),"")</f>
        <v>16.121931549315335</v>
      </c>
      <c r="I937" s="14">
        <f>IFERROR(IF(OR(HLOOKUP($A937,'Z-scores'!$C$2:$RO$15,7,FALSE)&gt;3,HLOOKUP($A937,'Z-scores'!$C$2:$RO$15,7,FALSE)&lt;-3),"",'Total-corrected counts'!I937),"")</f>
        <v>38.722180375584195</v>
      </c>
      <c r="J937" s="14">
        <f>IFERROR(IF(OR(HLOOKUP($A937,'Z-scores'!$C$2:$RO$15,8,FALSE)&gt;3,HLOOKUP($A937,'Z-scores'!$C$2:$RO$15,8,FALSE)&lt;-3),"",'Total-corrected counts'!J937),"")</f>
        <v>54.876300216376862</v>
      </c>
      <c r="K937" s="14">
        <f>IFERROR(IF(OR(HLOOKUP($A937,'Z-scores'!$C$2:$RO$15,9,FALSE)&gt;3,HLOOKUP($A937,'Z-scores'!$C$2:$RO$15,9,FALSE)&lt;-3),"",'Total-corrected counts'!K937),"")</f>
        <v>43.903203888569486</v>
      </c>
      <c r="L937" s="14">
        <f>IFERROR(IF(OR(HLOOKUP($A937,'Z-scores'!$C$2:$RO$15,10,FALSE)&gt;3,HLOOKUP($A937,'Z-scores'!$C$2:$RO$15,10,FALSE)&lt;-3),"",'Total-corrected counts'!L937),"")</f>
        <v>36.924689354926478</v>
      </c>
      <c r="M937" s="14">
        <f>IFERROR(IF(OR(HLOOKUP($A937,'Z-scores'!$C$2:$RO$15,11,FALSE)&gt;3,HLOOKUP($A937,'Z-scores'!$C$2:$RO$15,11,FALSE)&lt;-3),"",'Total-corrected counts'!M937),"")</f>
        <v>40.785952459321386</v>
      </c>
      <c r="N937" s="14">
        <f>IFERROR(IF(OR(HLOOKUP($A937,'Z-scores'!$C$2:$RO$15,12,FALSE)&gt;3,HLOOKUP($A937,'Z-scores'!$C$2:$RO$15,12,FALSE)&lt;-3),"",'Total-corrected counts'!N937),"")</f>
        <v>38.641156331907553</v>
      </c>
      <c r="O937" s="14">
        <f>IFERROR(IF(OR(HLOOKUP($A937,'Z-scores'!$C$2:$RO$15,13,FALSE)&gt;3,HLOOKUP($A937,'Z-scores'!$C$2:$RO$15,13,FALSE)&lt;-3),"",'Total-corrected counts'!O937),"")</f>
        <v>27.584589771847963</v>
      </c>
      <c r="P937" s="14">
        <f>IFERROR(IF(OR(HLOOKUP($A937,'Z-scores'!$C$2:$RO$15,14,FALSE)&gt;3,HLOOKUP($A937,'Z-scores'!$C$2:$RO$15,14,FALSE)&lt;-3),"",'Total-corrected counts'!P937),"")</f>
        <v>37.185631034690182</v>
      </c>
      <c r="Q937">
        <f t="shared" si="56"/>
        <v>1</v>
      </c>
      <c r="R937">
        <f>SUMIFS(Tabel132[Cluster],Tabel132[ID],'Total-corrected counts Z&lt;3'!A937)</f>
        <v>9</v>
      </c>
      <c r="S937">
        <f t="shared" si="57"/>
        <v>0.616773518224216</v>
      </c>
      <c r="T937">
        <f t="shared" si="58"/>
        <v>40.699417785123877</v>
      </c>
      <c r="U937">
        <f t="shared" si="59"/>
        <v>36.224403790538716</v>
      </c>
    </row>
    <row r="938" spans="1:21" x14ac:dyDescent="0.25">
      <c r="A938">
        <v>946</v>
      </c>
      <c r="B938" t="s">
        <v>400</v>
      </c>
      <c r="C938">
        <v>77150</v>
      </c>
      <c r="D938">
        <v>467</v>
      </c>
      <c r="E938" s="14">
        <f>IFERROR(IF(OR(HLOOKUP($A938,'Z-scores'!$C$2:$RO$15,3,FALSE)&gt;3,HLOOKUP($A938,'Z-scores'!$C$2:$RO$15,3,FALSE)&lt;-3),"",'Total-corrected counts'!E938),"")</f>
        <v>1.5222751855200256</v>
      </c>
      <c r="F938" s="14">
        <f>IFERROR(IF(OR(HLOOKUP($A938,'Z-scores'!$C$2:$RO$15,4,FALSE)&gt;3,HLOOKUP($A938,'Z-scores'!$C$2:$RO$15,4,FALSE)&lt;-3),"",'Total-corrected counts'!F938),"")</f>
        <v>0.18136439035755292</v>
      </c>
      <c r="G938" s="14">
        <f>IFERROR(IF(OR(HLOOKUP($A938,'Z-scores'!$C$2:$RO$15,5,FALSE)&gt;3,HLOOKUP($A938,'Z-scores'!$C$2:$RO$15,5,FALSE)&lt;-3),"",'Total-corrected counts'!G938),"")</f>
        <v>3.5714604594683882E-2</v>
      </c>
      <c r="H938" s="14">
        <f>IFERROR(IF(OR(HLOOKUP($A938,'Z-scores'!$C$2:$RO$15,6,FALSE)&gt;3,HLOOKUP($A938,'Z-scores'!$C$2:$RO$15,6,FALSE)&lt;-3),"",'Total-corrected counts'!H938),"")</f>
        <v>0.1220780429668932</v>
      </c>
      <c r="I938" s="14">
        <f>IFERROR(IF(OR(HLOOKUP($A938,'Z-scores'!$C$2:$RO$15,7,FALSE)&gt;3,HLOOKUP($A938,'Z-scores'!$C$2:$RO$15,7,FALSE)&lt;-3),"",'Total-corrected counts'!I938),"")</f>
        <v>1.5656532657431368</v>
      </c>
      <c r="J938" s="14">
        <f>IFERROR(IF(OR(HLOOKUP($A938,'Z-scores'!$C$2:$RO$15,8,FALSE)&gt;3,HLOOKUP($A938,'Z-scores'!$C$2:$RO$15,8,FALSE)&lt;-3),"",'Total-corrected counts'!J938),"")</f>
        <v>0.76036045430450916</v>
      </c>
      <c r="K938" s="14">
        <f>IFERROR(IF(OR(HLOOKUP($A938,'Z-scores'!$C$2:$RO$15,9,FALSE)&gt;3,HLOOKUP($A938,'Z-scores'!$C$2:$RO$15,9,FALSE)&lt;-3),"",'Total-corrected counts'!K938),"")</f>
        <v>3.7292296739325437</v>
      </c>
      <c r="L938" s="14">
        <f>IFERROR(IF(OR(HLOOKUP($A938,'Z-scores'!$C$2:$RO$15,10,FALSE)&gt;3,HLOOKUP($A938,'Z-scores'!$C$2:$RO$15,10,FALSE)&lt;-3),"",'Total-corrected counts'!L938),"")</f>
        <v>0.22170937931451493</v>
      </c>
      <c r="M938" s="14">
        <f>IFERROR(IF(OR(HLOOKUP($A938,'Z-scores'!$C$2:$RO$15,11,FALSE)&gt;3,HLOOKUP($A938,'Z-scores'!$C$2:$RO$15,11,FALSE)&lt;-3),"",'Total-corrected counts'!M938),"")</f>
        <v>0.34754946957817717</v>
      </c>
      <c r="N938" s="14">
        <f>IFERROR(IF(OR(HLOOKUP($A938,'Z-scores'!$C$2:$RO$15,12,FALSE)&gt;3,HLOOKUP($A938,'Z-scores'!$C$2:$RO$15,12,FALSE)&lt;-3),"",'Total-corrected counts'!N938),"")</f>
        <v>2.0917108487223488</v>
      </c>
      <c r="O938" s="14">
        <f>IFERROR(IF(OR(HLOOKUP($A938,'Z-scores'!$C$2:$RO$15,13,FALSE)&gt;3,HLOOKUP($A938,'Z-scores'!$C$2:$RO$15,13,FALSE)&lt;-3),"",'Total-corrected counts'!O938),"")</f>
        <v>0.81600112551879389</v>
      </c>
      <c r="P938" s="14">
        <f>IFERROR(IF(OR(HLOOKUP($A938,'Z-scores'!$C$2:$RO$15,14,FALSE)&gt;3,HLOOKUP($A938,'Z-scores'!$C$2:$RO$15,14,FALSE)&lt;-3),"",'Total-corrected counts'!P938),"")</f>
        <v>0.16405425456480963</v>
      </c>
      <c r="Q938">
        <f t="shared" si="56"/>
        <v>1</v>
      </c>
      <c r="R938">
        <f>SUMIFS(Tabel132[Cluster],Tabel132[ID],'Total-corrected counts Z&lt;3'!A938)</f>
        <v>84</v>
      </c>
      <c r="S938">
        <f t="shared" si="57"/>
        <v>0.55881722699342162</v>
      </c>
      <c r="T938">
        <f t="shared" si="58"/>
        <v>1.130953659631335</v>
      </c>
      <c r="U938">
        <f t="shared" si="59"/>
        <v>0.72820501553972894</v>
      </c>
    </row>
    <row r="939" spans="1:21" x14ac:dyDescent="0.25">
      <c r="A939">
        <v>947</v>
      </c>
      <c r="B939" t="s">
        <v>1046</v>
      </c>
      <c r="C939">
        <v>1400</v>
      </c>
      <c r="D939">
        <v>500</v>
      </c>
      <c r="E939" s="14" t="str">
        <f>IFERROR(IF(OR(HLOOKUP($A939,'Z-scores'!$C$2:$RO$15,3,FALSE)&gt;3,HLOOKUP($A939,'Z-scores'!$C$2:$RO$15,3,FALSE)&lt;-3),"",'Total-corrected counts'!E939),"")</f>
        <v/>
      </c>
      <c r="F939" s="14" t="str">
        <f>IFERROR(IF(OR(HLOOKUP($A939,'Z-scores'!$C$2:$RO$15,4,FALSE)&gt;3,HLOOKUP($A939,'Z-scores'!$C$2:$RO$15,4,FALSE)&lt;-3),"",'Total-corrected counts'!F939),"")</f>
        <v/>
      </c>
      <c r="G939" s="14" t="str">
        <f>IFERROR(IF(OR(HLOOKUP($A939,'Z-scores'!$C$2:$RO$15,5,FALSE)&gt;3,HLOOKUP($A939,'Z-scores'!$C$2:$RO$15,5,FALSE)&lt;-3),"",'Total-corrected counts'!G939),"")</f>
        <v/>
      </c>
      <c r="H939" s="14" t="str">
        <f>IFERROR(IF(OR(HLOOKUP($A939,'Z-scores'!$C$2:$RO$15,6,FALSE)&gt;3,HLOOKUP($A939,'Z-scores'!$C$2:$RO$15,6,FALSE)&lt;-3),"",'Total-corrected counts'!H939),"")</f>
        <v/>
      </c>
      <c r="I939" s="14" t="str">
        <f>IFERROR(IF(OR(HLOOKUP($A939,'Z-scores'!$C$2:$RO$15,7,FALSE)&gt;3,HLOOKUP($A939,'Z-scores'!$C$2:$RO$15,7,FALSE)&lt;-3),"",'Total-corrected counts'!I939),"")</f>
        <v/>
      </c>
      <c r="J939" s="14" t="str">
        <f>IFERROR(IF(OR(HLOOKUP($A939,'Z-scores'!$C$2:$RO$15,8,FALSE)&gt;3,HLOOKUP($A939,'Z-scores'!$C$2:$RO$15,8,FALSE)&lt;-3),"",'Total-corrected counts'!J939),"")</f>
        <v/>
      </c>
      <c r="K939" s="14" t="str">
        <f>IFERROR(IF(OR(HLOOKUP($A939,'Z-scores'!$C$2:$RO$15,9,FALSE)&gt;3,HLOOKUP($A939,'Z-scores'!$C$2:$RO$15,9,FALSE)&lt;-3),"",'Total-corrected counts'!K939),"")</f>
        <v/>
      </c>
      <c r="L939" s="14" t="str">
        <f>IFERROR(IF(OR(HLOOKUP($A939,'Z-scores'!$C$2:$RO$15,10,FALSE)&gt;3,HLOOKUP($A939,'Z-scores'!$C$2:$RO$15,10,FALSE)&lt;-3),"",'Total-corrected counts'!L939),"")</f>
        <v/>
      </c>
      <c r="M939" s="14" t="str">
        <f>IFERROR(IF(OR(HLOOKUP($A939,'Z-scores'!$C$2:$RO$15,11,FALSE)&gt;3,HLOOKUP($A939,'Z-scores'!$C$2:$RO$15,11,FALSE)&lt;-3),"",'Total-corrected counts'!M939),"")</f>
        <v/>
      </c>
      <c r="N939" s="14" t="str">
        <f>IFERROR(IF(OR(HLOOKUP($A939,'Z-scores'!$C$2:$RO$15,12,FALSE)&gt;3,HLOOKUP($A939,'Z-scores'!$C$2:$RO$15,12,FALSE)&lt;-3),"",'Total-corrected counts'!N939),"")</f>
        <v/>
      </c>
      <c r="O939" s="14" t="str">
        <f>IFERROR(IF(OR(HLOOKUP($A939,'Z-scores'!$C$2:$RO$15,13,FALSE)&gt;3,HLOOKUP($A939,'Z-scores'!$C$2:$RO$15,13,FALSE)&lt;-3),"",'Total-corrected counts'!O939),"")</f>
        <v/>
      </c>
      <c r="P939" s="14" t="str">
        <f>IFERROR(IF(OR(HLOOKUP($A939,'Z-scores'!$C$2:$RO$15,14,FALSE)&gt;3,HLOOKUP($A939,'Z-scores'!$C$2:$RO$15,14,FALSE)&lt;-3),"",'Total-corrected counts'!P939),"")</f>
        <v/>
      </c>
      <c r="Q939">
        <f t="shared" si="56"/>
        <v>1</v>
      </c>
      <c r="R939">
        <f>SUMIFS(Tabel132[Cluster],Tabel132[ID],'Total-corrected counts Z&lt;3'!A939)</f>
        <v>2</v>
      </c>
      <c r="S939" t="str">
        <f t="shared" si="57"/>
        <v/>
      </c>
      <c r="T939" t="str">
        <f t="shared" si="58"/>
        <v/>
      </c>
      <c r="U939" t="str">
        <f t="shared" si="59"/>
        <v/>
      </c>
    </row>
    <row r="940" spans="1:21" x14ac:dyDescent="0.25">
      <c r="A940">
        <v>948</v>
      </c>
      <c r="B940" t="s">
        <v>1047</v>
      </c>
      <c r="C940">
        <v>100700</v>
      </c>
      <c r="D940">
        <v>933</v>
      </c>
      <c r="E940" s="14" t="str">
        <f>IFERROR(IF(OR(HLOOKUP($A940,'Z-scores'!$C$2:$RO$15,3,FALSE)&gt;3,HLOOKUP($A940,'Z-scores'!$C$2:$RO$15,3,FALSE)&lt;-3),"",'Total-corrected counts'!E940),"")</f>
        <v/>
      </c>
      <c r="F940" s="14" t="str">
        <f>IFERROR(IF(OR(HLOOKUP($A940,'Z-scores'!$C$2:$RO$15,4,FALSE)&gt;3,HLOOKUP($A940,'Z-scores'!$C$2:$RO$15,4,FALSE)&lt;-3),"",'Total-corrected counts'!F940),"")</f>
        <v/>
      </c>
      <c r="G940" s="14" t="str">
        <f>IFERROR(IF(OR(HLOOKUP($A940,'Z-scores'!$C$2:$RO$15,5,FALSE)&gt;3,HLOOKUP($A940,'Z-scores'!$C$2:$RO$15,5,FALSE)&lt;-3),"",'Total-corrected counts'!G940),"")</f>
        <v/>
      </c>
      <c r="H940" s="14" t="str">
        <f>IFERROR(IF(OR(HLOOKUP($A940,'Z-scores'!$C$2:$RO$15,6,FALSE)&gt;3,HLOOKUP($A940,'Z-scores'!$C$2:$RO$15,6,FALSE)&lt;-3),"",'Total-corrected counts'!H940),"")</f>
        <v/>
      </c>
      <c r="I940" s="14" t="str">
        <f>IFERROR(IF(OR(HLOOKUP($A940,'Z-scores'!$C$2:$RO$15,7,FALSE)&gt;3,HLOOKUP($A940,'Z-scores'!$C$2:$RO$15,7,FALSE)&lt;-3),"",'Total-corrected counts'!I940),"")</f>
        <v/>
      </c>
      <c r="J940" s="14" t="str">
        <f>IFERROR(IF(OR(HLOOKUP($A940,'Z-scores'!$C$2:$RO$15,8,FALSE)&gt;3,HLOOKUP($A940,'Z-scores'!$C$2:$RO$15,8,FALSE)&lt;-3),"",'Total-corrected counts'!J940),"")</f>
        <v/>
      </c>
      <c r="K940" s="14" t="str">
        <f>IFERROR(IF(OR(HLOOKUP($A940,'Z-scores'!$C$2:$RO$15,9,FALSE)&gt;3,HLOOKUP($A940,'Z-scores'!$C$2:$RO$15,9,FALSE)&lt;-3),"",'Total-corrected counts'!K940),"")</f>
        <v/>
      </c>
      <c r="L940" s="14" t="str">
        <f>IFERROR(IF(OR(HLOOKUP($A940,'Z-scores'!$C$2:$RO$15,10,FALSE)&gt;3,HLOOKUP($A940,'Z-scores'!$C$2:$RO$15,10,FALSE)&lt;-3),"",'Total-corrected counts'!L940),"")</f>
        <v/>
      </c>
      <c r="M940" s="14" t="str">
        <f>IFERROR(IF(OR(HLOOKUP($A940,'Z-scores'!$C$2:$RO$15,11,FALSE)&gt;3,HLOOKUP($A940,'Z-scores'!$C$2:$RO$15,11,FALSE)&lt;-3),"",'Total-corrected counts'!M940),"")</f>
        <v/>
      </c>
      <c r="N940" s="14" t="str">
        <f>IFERROR(IF(OR(HLOOKUP($A940,'Z-scores'!$C$2:$RO$15,12,FALSE)&gt;3,HLOOKUP($A940,'Z-scores'!$C$2:$RO$15,12,FALSE)&lt;-3),"",'Total-corrected counts'!N940),"")</f>
        <v/>
      </c>
      <c r="O940" s="14" t="str">
        <f>IFERROR(IF(OR(HLOOKUP($A940,'Z-scores'!$C$2:$RO$15,13,FALSE)&gt;3,HLOOKUP($A940,'Z-scores'!$C$2:$RO$15,13,FALSE)&lt;-3),"",'Total-corrected counts'!O940),"")</f>
        <v/>
      </c>
      <c r="P940" s="14" t="str">
        <f>IFERROR(IF(OR(HLOOKUP($A940,'Z-scores'!$C$2:$RO$15,14,FALSE)&gt;3,HLOOKUP($A940,'Z-scores'!$C$2:$RO$15,14,FALSE)&lt;-3),"",'Total-corrected counts'!P940),"")</f>
        <v/>
      </c>
      <c r="Q940">
        <f t="shared" si="56"/>
        <v>1</v>
      </c>
      <c r="R940">
        <f>SUMIFS(Tabel132[Cluster],Tabel132[ID],'Total-corrected counts Z&lt;3'!A940)</f>
        <v>0</v>
      </c>
      <c r="S940" t="str">
        <f t="shared" si="57"/>
        <v/>
      </c>
      <c r="T940" t="str">
        <f t="shared" si="58"/>
        <v/>
      </c>
      <c r="U940" t="str">
        <f t="shared" si="59"/>
        <v/>
      </c>
    </row>
    <row r="941" spans="1:21" x14ac:dyDescent="0.25">
      <c r="A941">
        <v>949</v>
      </c>
      <c r="B941" t="s">
        <v>401</v>
      </c>
      <c r="C941">
        <v>97500</v>
      </c>
      <c r="D941">
        <v>967</v>
      </c>
      <c r="E941" s="14" t="str">
        <f>IFERROR(IF(OR(HLOOKUP($A941,'Z-scores'!$C$2:$RO$15,3,FALSE)&gt;3,HLOOKUP($A941,'Z-scores'!$C$2:$RO$15,3,FALSE)&lt;-3),"",'Total-corrected counts'!E941),"")</f>
        <v/>
      </c>
      <c r="F941" s="14" t="str">
        <f>IFERROR(IF(OR(HLOOKUP($A941,'Z-scores'!$C$2:$RO$15,4,FALSE)&gt;3,HLOOKUP($A941,'Z-scores'!$C$2:$RO$15,4,FALSE)&lt;-3),"",'Total-corrected counts'!F941),"")</f>
        <v/>
      </c>
      <c r="G941" s="14" t="str">
        <f>IFERROR(IF(OR(HLOOKUP($A941,'Z-scores'!$C$2:$RO$15,5,FALSE)&gt;3,HLOOKUP($A941,'Z-scores'!$C$2:$RO$15,5,FALSE)&lt;-3),"",'Total-corrected counts'!G941),"")</f>
        <v/>
      </c>
      <c r="H941" s="14" t="str">
        <f>IFERROR(IF(OR(HLOOKUP($A941,'Z-scores'!$C$2:$RO$15,6,FALSE)&gt;3,HLOOKUP($A941,'Z-scores'!$C$2:$RO$15,6,FALSE)&lt;-3),"",'Total-corrected counts'!H941),"")</f>
        <v/>
      </c>
      <c r="I941" s="14" t="str">
        <f>IFERROR(IF(OR(HLOOKUP($A941,'Z-scores'!$C$2:$RO$15,7,FALSE)&gt;3,HLOOKUP($A941,'Z-scores'!$C$2:$RO$15,7,FALSE)&lt;-3),"",'Total-corrected counts'!I941),"")</f>
        <v/>
      </c>
      <c r="J941" s="14" t="str">
        <f>IFERROR(IF(OR(HLOOKUP($A941,'Z-scores'!$C$2:$RO$15,8,FALSE)&gt;3,HLOOKUP($A941,'Z-scores'!$C$2:$RO$15,8,FALSE)&lt;-3),"",'Total-corrected counts'!J941),"")</f>
        <v/>
      </c>
      <c r="K941" s="14" t="str">
        <f>IFERROR(IF(OR(HLOOKUP($A941,'Z-scores'!$C$2:$RO$15,9,FALSE)&gt;3,HLOOKUP($A941,'Z-scores'!$C$2:$RO$15,9,FALSE)&lt;-3),"",'Total-corrected counts'!K941),"")</f>
        <v/>
      </c>
      <c r="L941" s="14" t="str">
        <f>IFERROR(IF(OR(HLOOKUP($A941,'Z-scores'!$C$2:$RO$15,10,FALSE)&gt;3,HLOOKUP($A941,'Z-scores'!$C$2:$RO$15,10,FALSE)&lt;-3),"",'Total-corrected counts'!L941),"")</f>
        <v/>
      </c>
      <c r="M941" s="14" t="str">
        <f>IFERROR(IF(OR(HLOOKUP($A941,'Z-scores'!$C$2:$RO$15,11,FALSE)&gt;3,HLOOKUP($A941,'Z-scores'!$C$2:$RO$15,11,FALSE)&lt;-3),"",'Total-corrected counts'!M941),"")</f>
        <v/>
      </c>
      <c r="N941" s="14" t="str">
        <f>IFERROR(IF(OR(HLOOKUP($A941,'Z-scores'!$C$2:$RO$15,12,FALSE)&gt;3,HLOOKUP($A941,'Z-scores'!$C$2:$RO$15,12,FALSE)&lt;-3),"",'Total-corrected counts'!N941),"")</f>
        <v/>
      </c>
      <c r="O941" s="14" t="str">
        <f>IFERROR(IF(OR(HLOOKUP($A941,'Z-scores'!$C$2:$RO$15,13,FALSE)&gt;3,HLOOKUP($A941,'Z-scores'!$C$2:$RO$15,13,FALSE)&lt;-3),"",'Total-corrected counts'!O941),"")</f>
        <v/>
      </c>
      <c r="P941" s="14" t="str">
        <f>IFERROR(IF(OR(HLOOKUP($A941,'Z-scores'!$C$2:$RO$15,14,FALSE)&gt;3,HLOOKUP($A941,'Z-scores'!$C$2:$RO$15,14,FALSE)&lt;-3),"",'Total-corrected counts'!P941),"")</f>
        <v/>
      </c>
      <c r="Q941">
        <f t="shared" si="56"/>
        <v>1</v>
      </c>
      <c r="R941">
        <f>SUMIFS(Tabel132[Cluster],Tabel132[ID],'Total-corrected counts Z&lt;3'!A941)</f>
        <v>0</v>
      </c>
      <c r="S941" t="str">
        <f t="shared" si="57"/>
        <v/>
      </c>
      <c r="T941" t="str">
        <f t="shared" si="58"/>
        <v/>
      </c>
      <c r="U941" t="str">
        <f t="shared" si="59"/>
        <v/>
      </c>
    </row>
    <row r="942" spans="1:21" x14ac:dyDescent="0.25">
      <c r="A942">
        <v>950</v>
      </c>
      <c r="B942" t="s">
        <v>402</v>
      </c>
      <c r="C942">
        <v>5900</v>
      </c>
      <c r="D942">
        <v>345</v>
      </c>
      <c r="E942" s="14">
        <f>IFERROR(IF(OR(HLOOKUP($A942,'Z-scores'!$C$2:$RO$15,3,FALSE)&gt;3,HLOOKUP($A942,'Z-scores'!$C$2:$RO$15,3,FALSE)&lt;-3),"",'Total-corrected counts'!E942),"")</f>
        <v>31.816713419494882</v>
      </c>
      <c r="F942" s="14">
        <f>IFERROR(IF(OR(HLOOKUP($A942,'Z-scores'!$C$2:$RO$15,4,FALSE)&gt;3,HLOOKUP($A942,'Z-scores'!$C$2:$RO$15,4,FALSE)&lt;-3),"",'Total-corrected counts'!F942),"")</f>
        <v>28.153333826272448</v>
      </c>
      <c r="G942" s="14">
        <f>IFERROR(IF(OR(HLOOKUP($A942,'Z-scores'!$C$2:$RO$15,5,FALSE)&gt;3,HLOOKUP($A942,'Z-scores'!$C$2:$RO$15,5,FALSE)&lt;-3),"",'Total-corrected counts'!G942),"")</f>
        <v>66.875597103545559</v>
      </c>
      <c r="H942" s="14">
        <f>IFERROR(IF(OR(HLOOKUP($A942,'Z-scores'!$C$2:$RO$15,6,FALSE)&gt;3,HLOOKUP($A942,'Z-scores'!$C$2:$RO$15,6,FALSE)&lt;-3),"",'Total-corrected counts'!H942),"")</f>
        <v>39.972929193972092</v>
      </c>
      <c r="I942" s="14">
        <f>IFERROR(IF(OR(HLOOKUP($A942,'Z-scores'!$C$2:$RO$15,7,FALSE)&gt;3,HLOOKUP($A942,'Z-scores'!$C$2:$RO$15,7,FALSE)&lt;-3),"",'Total-corrected counts'!I942),"")</f>
        <v>45.527224491255147</v>
      </c>
      <c r="J942" s="14">
        <f>IFERROR(IF(OR(HLOOKUP($A942,'Z-scores'!$C$2:$RO$15,8,FALSE)&gt;3,HLOOKUP($A942,'Z-scores'!$C$2:$RO$15,8,FALSE)&lt;-3),"",'Total-corrected counts'!J942),"")</f>
        <v>80.793729415956278</v>
      </c>
      <c r="K942" s="14">
        <f>IFERROR(IF(OR(HLOOKUP($A942,'Z-scores'!$C$2:$RO$15,9,FALSE)&gt;3,HLOOKUP($A942,'Z-scores'!$C$2:$RO$15,9,FALSE)&lt;-3),"",'Total-corrected counts'!K942),"")</f>
        <v>25.186426169021683</v>
      </c>
      <c r="L942" s="14">
        <f>IFERROR(IF(OR(HLOOKUP($A942,'Z-scores'!$C$2:$RO$15,10,FALSE)&gt;3,HLOOKUP($A942,'Z-scores'!$C$2:$RO$15,10,FALSE)&lt;-3),"",'Total-corrected counts'!L942),"")</f>
        <v>62.159247800542175</v>
      </c>
      <c r="M942" s="14">
        <f>IFERROR(IF(OR(HLOOKUP($A942,'Z-scores'!$C$2:$RO$15,11,FALSE)&gt;3,HLOOKUP($A942,'Z-scores'!$C$2:$RO$15,11,FALSE)&lt;-3),"",'Total-corrected counts'!M942),"")</f>
        <v>66.974827196359314</v>
      </c>
      <c r="N942" s="14">
        <f>IFERROR(IF(OR(HLOOKUP($A942,'Z-scores'!$C$2:$RO$15,12,FALSE)&gt;3,HLOOKUP($A942,'Z-scores'!$C$2:$RO$15,12,FALSE)&lt;-3),"",'Total-corrected counts'!N942),"")</f>
        <v>109.81908835557377</v>
      </c>
      <c r="O942" s="14">
        <f>IFERROR(IF(OR(HLOOKUP($A942,'Z-scores'!$C$2:$RO$15,13,FALSE)&gt;3,HLOOKUP($A942,'Z-scores'!$C$2:$RO$15,13,FALSE)&lt;-3),"",'Total-corrected counts'!O942),"")</f>
        <v>45.311510774497613</v>
      </c>
      <c r="P942" s="14">
        <f>IFERROR(IF(OR(HLOOKUP($A942,'Z-scores'!$C$2:$RO$15,14,FALSE)&gt;3,HLOOKUP($A942,'Z-scores'!$C$2:$RO$15,14,FALSE)&lt;-3),"",'Total-corrected counts'!P942),"")</f>
        <v>62.823665373068486</v>
      </c>
      <c r="Q942">
        <f t="shared" si="56"/>
        <v>1</v>
      </c>
      <c r="R942">
        <f>SUMIFS(Tabel132[Cluster],Tabel132[ID],'Total-corrected counts Z&lt;3'!A942)</f>
        <v>8</v>
      </c>
      <c r="S942">
        <f t="shared" si="57"/>
        <v>9.5917768202525802E-2</v>
      </c>
      <c r="T942">
        <f t="shared" si="58"/>
        <v>45.475136231359727</v>
      </c>
      <c r="U942">
        <f t="shared" si="59"/>
        <v>69.417667900008269</v>
      </c>
    </row>
    <row r="943" spans="1:21" x14ac:dyDescent="0.25">
      <c r="A943">
        <v>951</v>
      </c>
      <c r="B943" t="s">
        <v>1048</v>
      </c>
      <c r="C943">
        <v>58400</v>
      </c>
      <c r="D943">
        <v>645</v>
      </c>
      <c r="E943" s="14" t="str">
        <f>IFERROR(IF(OR(HLOOKUP($A943,'Z-scores'!$C$2:$RO$15,3,FALSE)&gt;3,HLOOKUP($A943,'Z-scores'!$C$2:$RO$15,3,FALSE)&lt;-3),"",'Total-corrected counts'!E943),"")</f>
        <v/>
      </c>
      <c r="F943" s="14" t="str">
        <f>IFERROR(IF(OR(HLOOKUP($A943,'Z-scores'!$C$2:$RO$15,4,FALSE)&gt;3,HLOOKUP($A943,'Z-scores'!$C$2:$RO$15,4,FALSE)&lt;-3),"",'Total-corrected counts'!F943),"")</f>
        <v/>
      </c>
      <c r="G943" s="14" t="str">
        <f>IFERROR(IF(OR(HLOOKUP($A943,'Z-scores'!$C$2:$RO$15,5,FALSE)&gt;3,HLOOKUP($A943,'Z-scores'!$C$2:$RO$15,5,FALSE)&lt;-3),"",'Total-corrected counts'!G943),"")</f>
        <v/>
      </c>
      <c r="H943" s="14" t="str">
        <f>IFERROR(IF(OR(HLOOKUP($A943,'Z-scores'!$C$2:$RO$15,6,FALSE)&gt;3,HLOOKUP($A943,'Z-scores'!$C$2:$RO$15,6,FALSE)&lt;-3),"",'Total-corrected counts'!H943),"")</f>
        <v/>
      </c>
      <c r="I943" s="14" t="str">
        <f>IFERROR(IF(OR(HLOOKUP($A943,'Z-scores'!$C$2:$RO$15,7,FALSE)&gt;3,HLOOKUP($A943,'Z-scores'!$C$2:$RO$15,7,FALSE)&lt;-3),"",'Total-corrected counts'!I943),"")</f>
        <v/>
      </c>
      <c r="J943" s="14" t="str">
        <f>IFERROR(IF(OR(HLOOKUP($A943,'Z-scores'!$C$2:$RO$15,8,FALSE)&gt;3,HLOOKUP($A943,'Z-scores'!$C$2:$RO$15,8,FALSE)&lt;-3),"",'Total-corrected counts'!J943),"")</f>
        <v/>
      </c>
      <c r="K943" s="14" t="str">
        <f>IFERROR(IF(OR(HLOOKUP($A943,'Z-scores'!$C$2:$RO$15,9,FALSE)&gt;3,HLOOKUP($A943,'Z-scores'!$C$2:$RO$15,9,FALSE)&lt;-3),"",'Total-corrected counts'!K943),"")</f>
        <v/>
      </c>
      <c r="L943" s="14" t="str">
        <f>IFERROR(IF(OR(HLOOKUP($A943,'Z-scores'!$C$2:$RO$15,10,FALSE)&gt;3,HLOOKUP($A943,'Z-scores'!$C$2:$RO$15,10,FALSE)&lt;-3),"",'Total-corrected counts'!L943),"")</f>
        <v/>
      </c>
      <c r="M943" s="14" t="str">
        <f>IFERROR(IF(OR(HLOOKUP($A943,'Z-scores'!$C$2:$RO$15,11,FALSE)&gt;3,HLOOKUP($A943,'Z-scores'!$C$2:$RO$15,11,FALSE)&lt;-3),"",'Total-corrected counts'!M943),"")</f>
        <v/>
      </c>
      <c r="N943" s="14" t="str">
        <f>IFERROR(IF(OR(HLOOKUP($A943,'Z-scores'!$C$2:$RO$15,12,FALSE)&gt;3,HLOOKUP($A943,'Z-scores'!$C$2:$RO$15,12,FALSE)&lt;-3),"",'Total-corrected counts'!N943),"")</f>
        <v/>
      </c>
      <c r="O943" s="14" t="str">
        <f>IFERROR(IF(OR(HLOOKUP($A943,'Z-scores'!$C$2:$RO$15,13,FALSE)&gt;3,HLOOKUP($A943,'Z-scores'!$C$2:$RO$15,13,FALSE)&lt;-3),"",'Total-corrected counts'!O943),"")</f>
        <v/>
      </c>
      <c r="P943" s="14" t="str">
        <f>IFERROR(IF(OR(HLOOKUP($A943,'Z-scores'!$C$2:$RO$15,14,FALSE)&gt;3,HLOOKUP($A943,'Z-scores'!$C$2:$RO$15,14,FALSE)&lt;-3),"",'Total-corrected counts'!P943),"")</f>
        <v/>
      </c>
      <c r="Q943">
        <f t="shared" si="56"/>
        <v>1</v>
      </c>
      <c r="R943">
        <f>SUMIFS(Tabel132[Cluster],Tabel132[ID],'Total-corrected counts Z&lt;3'!A943)</f>
        <v>0</v>
      </c>
      <c r="S943" t="str">
        <f t="shared" si="57"/>
        <v/>
      </c>
      <c r="T943" t="str">
        <f t="shared" si="58"/>
        <v/>
      </c>
      <c r="U943" t="str">
        <f t="shared" si="59"/>
        <v/>
      </c>
    </row>
    <row r="944" spans="1:21" x14ac:dyDescent="0.25">
      <c r="A944">
        <v>952</v>
      </c>
      <c r="B944" t="s">
        <v>403</v>
      </c>
      <c r="C944">
        <v>46800</v>
      </c>
      <c r="D944">
        <v>942</v>
      </c>
      <c r="E944" s="14">
        <f>IFERROR(IF(OR(HLOOKUP($A944,'Z-scores'!$C$2:$RO$15,3,FALSE)&gt;3,HLOOKUP($A944,'Z-scores'!$C$2:$RO$15,3,FALSE)&lt;-3),"",'Total-corrected counts'!E944),"")</f>
        <v>8.8547610027958736</v>
      </c>
      <c r="F944" s="14">
        <f>IFERROR(IF(OR(HLOOKUP($A944,'Z-scores'!$C$2:$RO$15,4,FALSE)&gt;3,HLOOKUP($A944,'Z-scores'!$C$2:$RO$15,4,FALSE)&lt;-3),"",'Total-corrected counts'!F944),"")</f>
        <v>2.4414437163516736</v>
      </c>
      <c r="G944" s="14">
        <f>IFERROR(IF(OR(HLOOKUP($A944,'Z-scores'!$C$2:$RO$15,5,FALSE)&gt;3,HLOOKUP($A944,'Z-scores'!$C$2:$RO$15,5,FALSE)&lt;-3),"",'Total-corrected counts'!G944),"")</f>
        <v>10.964383610567952</v>
      </c>
      <c r="H944" s="14">
        <f>IFERROR(IF(OR(HLOOKUP($A944,'Z-scores'!$C$2:$RO$15,6,FALSE)&gt;3,HLOOKUP($A944,'Z-scores'!$C$2:$RO$15,6,FALSE)&lt;-3),"",'Total-corrected counts'!H944),"")</f>
        <v>13.802448732944361</v>
      </c>
      <c r="I944" s="14">
        <f>IFERROR(IF(OR(HLOOKUP($A944,'Z-scores'!$C$2:$RO$15,7,FALSE)&gt;3,HLOOKUP($A944,'Z-scores'!$C$2:$RO$15,7,FALSE)&lt;-3),"",'Total-corrected counts'!I944),"")</f>
        <v>26.505153711399561</v>
      </c>
      <c r="J944" s="14">
        <f>IFERROR(IF(OR(HLOOKUP($A944,'Z-scores'!$C$2:$RO$15,8,FALSE)&gt;3,HLOOKUP($A944,'Z-scores'!$C$2:$RO$15,8,FALSE)&lt;-3),"",'Total-corrected counts'!J944),"")</f>
        <v>9.7760629839151179</v>
      </c>
      <c r="K944" s="14">
        <f>IFERROR(IF(OR(HLOOKUP($A944,'Z-scores'!$C$2:$RO$15,9,FALSE)&gt;3,HLOOKUP($A944,'Z-scores'!$C$2:$RO$15,9,FALSE)&lt;-3),"",'Total-corrected counts'!K944),"")</f>
        <v>6.2153827898875731</v>
      </c>
      <c r="L944" s="14">
        <f>IFERROR(IF(OR(HLOOKUP($A944,'Z-scores'!$C$2:$RO$15,10,FALSE)&gt;3,HLOOKUP($A944,'Z-scores'!$C$2:$RO$15,10,FALSE)&lt;-3),"",'Total-corrected counts'!L944),"")</f>
        <v>7.0543893418254751</v>
      </c>
      <c r="M944" s="14">
        <f>IFERROR(IF(OR(HLOOKUP($A944,'Z-scores'!$C$2:$RO$15,11,FALSE)&gt;3,HLOOKUP($A944,'Z-scores'!$C$2:$RO$15,11,FALSE)&lt;-3),"",'Total-corrected counts'!M944),"")</f>
        <v>14.229084166259488</v>
      </c>
      <c r="N944" s="14">
        <f>IFERROR(IF(OR(HLOOKUP($A944,'Z-scores'!$C$2:$RO$15,12,FALSE)&gt;3,HLOOKUP($A944,'Z-scores'!$C$2:$RO$15,12,FALSE)&lt;-3),"",'Total-corrected counts'!N944),"")</f>
        <v>23.956492414346574</v>
      </c>
      <c r="O944" s="14">
        <f>IFERROR(IF(OR(HLOOKUP($A944,'Z-scores'!$C$2:$RO$15,13,FALSE)&gt;3,HLOOKUP($A944,'Z-scores'!$C$2:$RO$15,13,FALSE)&lt;-3),"",'Total-corrected counts'!O944),"")</f>
        <v>7.8035969704785799</v>
      </c>
      <c r="P944" s="14">
        <f>IFERROR(IF(OR(HLOOKUP($A944,'Z-scores'!$C$2:$RO$15,14,FALSE)&gt;3,HLOOKUP($A944,'Z-scores'!$C$2:$RO$15,14,FALSE)&lt;-3),"",'Total-corrected counts'!P944),"")</f>
        <v>16.988729472711398</v>
      </c>
      <c r="Q944">
        <f t="shared" si="56"/>
        <v>1</v>
      </c>
      <c r="R944">
        <f>SUMIFS(Tabel132[Cluster],Tabel132[ID],'Total-corrected counts Z&lt;3'!A944)</f>
        <v>61</v>
      </c>
      <c r="S944">
        <f t="shared" si="57"/>
        <v>0.53405802071582875</v>
      </c>
      <c r="T944">
        <f t="shared" si="58"/>
        <v>11.222805221123158</v>
      </c>
      <c r="U944">
        <f t="shared" si="59"/>
        <v>14.006458473124303</v>
      </c>
    </row>
    <row r="945" spans="1:21" x14ac:dyDescent="0.25">
      <c r="A945">
        <v>953</v>
      </c>
      <c r="B945" t="s">
        <v>1049</v>
      </c>
      <c r="C945">
        <v>69900</v>
      </c>
      <c r="D945">
        <v>958</v>
      </c>
      <c r="E945" s="14" t="str">
        <f>IFERROR(IF(OR(HLOOKUP($A945,'Z-scores'!$C$2:$RO$15,3,FALSE)&gt;3,HLOOKUP($A945,'Z-scores'!$C$2:$RO$15,3,FALSE)&lt;-3),"",'Total-corrected counts'!E945),"")</f>
        <v/>
      </c>
      <c r="F945" s="14" t="str">
        <f>IFERROR(IF(OR(HLOOKUP($A945,'Z-scores'!$C$2:$RO$15,4,FALSE)&gt;3,HLOOKUP($A945,'Z-scores'!$C$2:$RO$15,4,FALSE)&lt;-3),"",'Total-corrected counts'!F945),"")</f>
        <v/>
      </c>
      <c r="G945" s="14" t="str">
        <f>IFERROR(IF(OR(HLOOKUP($A945,'Z-scores'!$C$2:$RO$15,5,FALSE)&gt;3,HLOOKUP($A945,'Z-scores'!$C$2:$RO$15,5,FALSE)&lt;-3),"",'Total-corrected counts'!G945),"")</f>
        <v/>
      </c>
      <c r="H945" s="14" t="str">
        <f>IFERROR(IF(OR(HLOOKUP($A945,'Z-scores'!$C$2:$RO$15,6,FALSE)&gt;3,HLOOKUP($A945,'Z-scores'!$C$2:$RO$15,6,FALSE)&lt;-3),"",'Total-corrected counts'!H945),"")</f>
        <v/>
      </c>
      <c r="I945" s="14" t="str">
        <f>IFERROR(IF(OR(HLOOKUP($A945,'Z-scores'!$C$2:$RO$15,7,FALSE)&gt;3,HLOOKUP($A945,'Z-scores'!$C$2:$RO$15,7,FALSE)&lt;-3),"",'Total-corrected counts'!I945),"")</f>
        <v/>
      </c>
      <c r="J945" s="14" t="str">
        <f>IFERROR(IF(OR(HLOOKUP($A945,'Z-scores'!$C$2:$RO$15,8,FALSE)&gt;3,HLOOKUP($A945,'Z-scores'!$C$2:$RO$15,8,FALSE)&lt;-3),"",'Total-corrected counts'!J945),"")</f>
        <v/>
      </c>
      <c r="K945" s="14" t="str">
        <f>IFERROR(IF(OR(HLOOKUP($A945,'Z-scores'!$C$2:$RO$15,9,FALSE)&gt;3,HLOOKUP($A945,'Z-scores'!$C$2:$RO$15,9,FALSE)&lt;-3),"",'Total-corrected counts'!K945),"")</f>
        <v/>
      </c>
      <c r="L945" s="14" t="str">
        <f>IFERROR(IF(OR(HLOOKUP($A945,'Z-scores'!$C$2:$RO$15,10,FALSE)&gt;3,HLOOKUP($A945,'Z-scores'!$C$2:$RO$15,10,FALSE)&lt;-3),"",'Total-corrected counts'!L945),"")</f>
        <v/>
      </c>
      <c r="M945" s="14" t="str">
        <f>IFERROR(IF(OR(HLOOKUP($A945,'Z-scores'!$C$2:$RO$15,11,FALSE)&gt;3,HLOOKUP($A945,'Z-scores'!$C$2:$RO$15,11,FALSE)&lt;-3),"",'Total-corrected counts'!M945),"")</f>
        <v/>
      </c>
      <c r="N945" s="14" t="str">
        <f>IFERROR(IF(OR(HLOOKUP($A945,'Z-scores'!$C$2:$RO$15,12,FALSE)&gt;3,HLOOKUP($A945,'Z-scores'!$C$2:$RO$15,12,FALSE)&lt;-3),"",'Total-corrected counts'!N945),"")</f>
        <v/>
      </c>
      <c r="O945" s="14" t="str">
        <f>IFERROR(IF(OR(HLOOKUP($A945,'Z-scores'!$C$2:$RO$15,13,FALSE)&gt;3,HLOOKUP($A945,'Z-scores'!$C$2:$RO$15,13,FALSE)&lt;-3),"",'Total-corrected counts'!O945),"")</f>
        <v/>
      </c>
      <c r="P945" s="14" t="str">
        <f>IFERROR(IF(OR(HLOOKUP($A945,'Z-scores'!$C$2:$RO$15,14,FALSE)&gt;3,HLOOKUP($A945,'Z-scores'!$C$2:$RO$15,14,FALSE)&lt;-3),"",'Total-corrected counts'!P945),"")</f>
        <v/>
      </c>
      <c r="Q945">
        <f t="shared" si="56"/>
        <v>1</v>
      </c>
      <c r="R945">
        <f>SUMIFS(Tabel132[Cluster],Tabel132[ID],'Total-corrected counts Z&lt;3'!A945)</f>
        <v>82</v>
      </c>
      <c r="S945" t="str">
        <f t="shared" si="57"/>
        <v/>
      </c>
      <c r="T945" t="str">
        <f t="shared" si="58"/>
        <v/>
      </c>
      <c r="U945" t="str">
        <f t="shared" si="59"/>
        <v/>
      </c>
    </row>
    <row r="946" spans="1:21" x14ac:dyDescent="0.25">
      <c r="A946">
        <v>954</v>
      </c>
      <c r="B946" t="s">
        <v>404</v>
      </c>
      <c r="C946">
        <v>11800</v>
      </c>
      <c r="D946">
        <v>1002</v>
      </c>
      <c r="E946" s="14">
        <f>IFERROR(IF(OR(HLOOKUP($A946,'Z-scores'!$C$2:$RO$15,3,FALSE)&gt;3,HLOOKUP($A946,'Z-scores'!$C$2:$RO$15,3,FALSE)&lt;-3),"",'Total-corrected counts'!E946),"")</f>
        <v>7.9251273017149426</v>
      </c>
      <c r="F946" s="14">
        <f>IFERROR(IF(OR(HLOOKUP($A946,'Z-scores'!$C$2:$RO$15,4,FALSE)&gt;3,HLOOKUP($A946,'Z-scores'!$C$2:$RO$15,4,FALSE)&lt;-3),"",'Total-corrected counts'!F946),"")</f>
        <v>7.6452066089183841</v>
      </c>
      <c r="G946" s="14">
        <f>IFERROR(IF(OR(HLOOKUP($A946,'Z-scores'!$C$2:$RO$15,5,FALSE)&gt;3,HLOOKUP($A946,'Z-scores'!$C$2:$RO$15,5,FALSE)&lt;-3),"",'Total-corrected counts'!G946),"")</f>
        <v>9.857230868132751</v>
      </c>
      <c r="H946" s="14">
        <f>IFERROR(IF(OR(HLOOKUP($A946,'Z-scores'!$C$2:$RO$15,6,FALSE)&gt;3,HLOOKUP($A946,'Z-scores'!$C$2:$RO$15,6,FALSE)&lt;-3),"",'Total-corrected counts'!H946),"")</f>
        <v>9.0414050572355276</v>
      </c>
      <c r="I946" s="14">
        <f>IFERROR(IF(OR(HLOOKUP($A946,'Z-scores'!$C$2:$RO$15,7,FALSE)&gt;3,HLOOKUP($A946,'Z-scores'!$C$2:$RO$15,7,FALSE)&lt;-3),"",'Total-corrected counts'!I946),"")</f>
        <v>11.206132429610324</v>
      </c>
      <c r="J946" s="14">
        <f>IFERROR(IF(OR(HLOOKUP($A946,'Z-scores'!$C$2:$RO$15,8,FALSE)&gt;3,HLOOKUP($A946,'Z-scores'!$C$2:$RO$15,8,FALSE)&lt;-3),"",'Total-corrected counts'!J946),"")</f>
        <v>16.923451254377504</v>
      </c>
      <c r="K946" s="14">
        <f>IFERROR(IF(OR(HLOOKUP($A946,'Z-scores'!$C$2:$RO$15,9,FALSE)&gt;3,HLOOKUP($A946,'Z-scores'!$C$2:$RO$15,9,FALSE)&lt;-3),"",'Total-corrected counts'!K946),"")</f>
        <v>11.441954681383939</v>
      </c>
      <c r="L946" s="14">
        <f>IFERROR(IF(OR(HLOOKUP($A946,'Z-scores'!$C$2:$RO$15,10,FALSE)&gt;3,HLOOKUP($A946,'Z-scores'!$C$2:$RO$15,10,FALSE)&lt;-3),"",'Total-corrected counts'!L946),"")</f>
        <v>15.177014783984522</v>
      </c>
      <c r="M946" s="14">
        <f>IFERROR(IF(OR(HLOOKUP($A946,'Z-scores'!$C$2:$RO$15,11,FALSE)&gt;3,HLOOKUP($A946,'Z-scores'!$C$2:$RO$15,11,FALSE)&lt;-3),"",'Total-corrected counts'!M946),"")</f>
        <v>10.181155049996013</v>
      </c>
      <c r="N946" s="14">
        <f>IFERROR(IF(OR(HLOOKUP($A946,'Z-scores'!$C$2:$RO$15,12,FALSE)&gt;3,HLOOKUP($A946,'Z-scores'!$C$2:$RO$15,12,FALSE)&lt;-3),"",'Total-corrected counts'!N946),"")</f>
        <v>10.014599287964552</v>
      </c>
      <c r="O946" s="14">
        <f>IFERROR(IF(OR(HLOOKUP($A946,'Z-scores'!$C$2:$RO$15,13,FALSE)&gt;3,HLOOKUP($A946,'Z-scores'!$C$2:$RO$15,13,FALSE)&lt;-3),"",'Total-corrected counts'!O946),"")</f>
        <v>4.7459375806035595</v>
      </c>
      <c r="P946" s="14">
        <f>IFERROR(IF(OR(HLOOKUP($A946,'Z-scores'!$C$2:$RO$15,14,FALSE)&gt;3,HLOOKUP($A946,'Z-scores'!$C$2:$RO$15,14,FALSE)&lt;-3),"",'Total-corrected counts'!P946),"")</f>
        <v>6.4163441785347768</v>
      </c>
      <c r="Q946">
        <f t="shared" si="56"/>
        <v>1</v>
      </c>
      <c r="R946">
        <f>SUMIFS(Tabel132[Cluster],Tabel132[ID],'Total-corrected counts Z&lt;3'!A946)</f>
        <v>15</v>
      </c>
      <c r="S946">
        <f t="shared" si="57"/>
        <v>0.55289892391882645</v>
      </c>
      <c r="T946">
        <f t="shared" si="58"/>
        <v>10.577215457339053</v>
      </c>
      <c r="U946">
        <f t="shared" si="59"/>
        <v>9.3070101762166839</v>
      </c>
    </row>
    <row r="947" spans="1:21" x14ac:dyDescent="0.25">
      <c r="A947">
        <v>955</v>
      </c>
      <c r="B947" t="s">
        <v>1050</v>
      </c>
      <c r="C947">
        <v>94000</v>
      </c>
      <c r="D947">
        <v>235</v>
      </c>
      <c r="E947" s="14" t="str">
        <f>IFERROR(IF(OR(HLOOKUP($A947,'Z-scores'!$C$2:$RO$15,3,FALSE)&gt;3,HLOOKUP($A947,'Z-scores'!$C$2:$RO$15,3,FALSE)&lt;-3),"",'Total-corrected counts'!E947),"")</f>
        <v/>
      </c>
      <c r="F947" s="14" t="str">
        <f>IFERROR(IF(OR(HLOOKUP($A947,'Z-scores'!$C$2:$RO$15,4,FALSE)&gt;3,HLOOKUP($A947,'Z-scores'!$C$2:$RO$15,4,FALSE)&lt;-3),"",'Total-corrected counts'!F947),"")</f>
        <v/>
      </c>
      <c r="G947" s="14" t="str">
        <f>IFERROR(IF(OR(HLOOKUP($A947,'Z-scores'!$C$2:$RO$15,5,FALSE)&gt;3,HLOOKUP($A947,'Z-scores'!$C$2:$RO$15,5,FALSE)&lt;-3),"",'Total-corrected counts'!G947),"")</f>
        <v/>
      </c>
      <c r="H947" s="14" t="str">
        <f>IFERROR(IF(OR(HLOOKUP($A947,'Z-scores'!$C$2:$RO$15,6,FALSE)&gt;3,HLOOKUP($A947,'Z-scores'!$C$2:$RO$15,6,FALSE)&lt;-3),"",'Total-corrected counts'!H947),"")</f>
        <v/>
      </c>
      <c r="I947" s="14" t="str">
        <f>IFERROR(IF(OR(HLOOKUP($A947,'Z-scores'!$C$2:$RO$15,7,FALSE)&gt;3,HLOOKUP($A947,'Z-scores'!$C$2:$RO$15,7,FALSE)&lt;-3),"",'Total-corrected counts'!I947),"")</f>
        <v/>
      </c>
      <c r="J947" s="14" t="str">
        <f>IFERROR(IF(OR(HLOOKUP($A947,'Z-scores'!$C$2:$RO$15,8,FALSE)&gt;3,HLOOKUP($A947,'Z-scores'!$C$2:$RO$15,8,FALSE)&lt;-3),"",'Total-corrected counts'!J947),"")</f>
        <v/>
      </c>
      <c r="K947" s="14" t="str">
        <f>IFERROR(IF(OR(HLOOKUP($A947,'Z-scores'!$C$2:$RO$15,9,FALSE)&gt;3,HLOOKUP($A947,'Z-scores'!$C$2:$RO$15,9,FALSE)&lt;-3),"",'Total-corrected counts'!K947),"")</f>
        <v/>
      </c>
      <c r="L947" s="14" t="str">
        <f>IFERROR(IF(OR(HLOOKUP($A947,'Z-scores'!$C$2:$RO$15,10,FALSE)&gt;3,HLOOKUP($A947,'Z-scores'!$C$2:$RO$15,10,FALSE)&lt;-3),"",'Total-corrected counts'!L947),"")</f>
        <v/>
      </c>
      <c r="M947" s="14" t="str">
        <f>IFERROR(IF(OR(HLOOKUP($A947,'Z-scores'!$C$2:$RO$15,11,FALSE)&gt;3,HLOOKUP($A947,'Z-scores'!$C$2:$RO$15,11,FALSE)&lt;-3),"",'Total-corrected counts'!M947),"")</f>
        <v/>
      </c>
      <c r="N947" s="14" t="str">
        <f>IFERROR(IF(OR(HLOOKUP($A947,'Z-scores'!$C$2:$RO$15,12,FALSE)&gt;3,HLOOKUP($A947,'Z-scores'!$C$2:$RO$15,12,FALSE)&lt;-3),"",'Total-corrected counts'!N947),"")</f>
        <v/>
      </c>
      <c r="O947" s="14" t="str">
        <f>IFERROR(IF(OR(HLOOKUP($A947,'Z-scores'!$C$2:$RO$15,13,FALSE)&gt;3,HLOOKUP($A947,'Z-scores'!$C$2:$RO$15,13,FALSE)&lt;-3),"",'Total-corrected counts'!O947),"")</f>
        <v/>
      </c>
      <c r="P947" s="14" t="str">
        <f>IFERROR(IF(OR(HLOOKUP($A947,'Z-scores'!$C$2:$RO$15,14,FALSE)&gt;3,HLOOKUP($A947,'Z-scores'!$C$2:$RO$15,14,FALSE)&lt;-3),"",'Total-corrected counts'!P947),"")</f>
        <v/>
      </c>
      <c r="Q947">
        <f t="shared" si="56"/>
        <v>1</v>
      </c>
      <c r="R947">
        <f>SUMIFS(Tabel132[Cluster],Tabel132[ID],'Total-corrected counts Z&lt;3'!A947)</f>
        <v>96</v>
      </c>
      <c r="S947" t="str">
        <f t="shared" si="57"/>
        <v/>
      </c>
      <c r="T947" t="str">
        <f t="shared" si="58"/>
        <v/>
      </c>
      <c r="U947" t="str">
        <f t="shared" si="59"/>
        <v/>
      </c>
    </row>
    <row r="948" spans="1:21" x14ac:dyDescent="0.25">
      <c r="A948">
        <v>956</v>
      </c>
      <c r="B948" t="s">
        <v>1051</v>
      </c>
      <c r="C948">
        <v>106200</v>
      </c>
      <c r="D948">
        <v>776</v>
      </c>
      <c r="E948" s="14" t="str">
        <f>IFERROR(IF(OR(HLOOKUP($A948,'Z-scores'!$C$2:$RO$15,3,FALSE)&gt;3,HLOOKUP($A948,'Z-scores'!$C$2:$RO$15,3,FALSE)&lt;-3),"",'Total-corrected counts'!E948),"")</f>
        <v/>
      </c>
      <c r="F948" s="14" t="str">
        <f>IFERROR(IF(OR(HLOOKUP($A948,'Z-scores'!$C$2:$RO$15,4,FALSE)&gt;3,HLOOKUP($A948,'Z-scores'!$C$2:$RO$15,4,FALSE)&lt;-3),"",'Total-corrected counts'!F948),"")</f>
        <v/>
      </c>
      <c r="G948" s="14" t="str">
        <f>IFERROR(IF(OR(HLOOKUP($A948,'Z-scores'!$C$2:$RO$15,5,FALSE)&gt;3,HLOOKUP($A948,'Z-scores'!$C$2:$RO$15,5,FALSE)&lt;-3),"",'Total-corrected counts'!G948),"")</f>
        <v/>
      </c>
      <c r="H948" s="14" t="str">
        <f>IFERROR(IF(OR(HLOOKUP($A948,'Z-scores'!$C$2:$RO$15,6,FALSE)&gt;3,HLOOKUP($A948,'Z-scores'!$C$2:$RO$15,6,FALSE)&lt;-3),"",'Total-corrected counts'!H948),"")</f>
        <v/>
      </c>
      <c r="I948" s="14" t="str">
        <f>IFERROR(IF(OR(HLOOKUP($A948,'Z-scores'!$C$2:$RO$15,7,FALSE)&gt;3,HLOOKUP($A948,'Z-scores'!$C$2:$RO$15,7,FALSE)&lt;-3),"",'Total-corrected counts'!I948),"")</f>
        <v/>
      </c>
      <c r="J948" s="14" t="str">
        <f>IFERROR(IF(OR(HLOOKUP($A948,'Z-scores'!$C$2:$RO$15,8,FALSE)&gt;3,HLOOKUP($A948,'Z-scores'!$C$2:$RO$15,8,FALSE)&lt;-3),"",'Total-corrected counts'!J948),"")</f>
        <v/>
      </c>
      <c r="K948" s="14" t="str">
        <f>IFERROR(IF(OR(HLOOKUP($A948,'Z-scores'!$C$2:$RO$15,9,FALSE)&gt;3,HLOOKUP($A948,'Z-scores'!$C$2:$RO$15,9,FALSE)&lt;-3),"",'Total-corrected counts'!K948),"")</f>
        <v/>
      </c>
      <c r="L948" s="14" t="str">
        <f>IFERROR(IF(OR(HLOOKUP($A948,'Z-scores'!$C$2:$RO$15,10,FALSE)&gt;3,HLOOKUP($A948,'Z-scores'!$C$2:$RO$15,10,FALSE)&lt;-3),"",'Total-corrected counts'!L948),"")</f>
        <v/>
      </c>
      <c r="M948" s="14" t="str">
        <f>IFERROR(IF(OR(HLOOKUP($A948,'Z-scores'!$C$2:$RO$15,11,FALSE)&gt;3,HLOOKUP($A948,'Z-scores'!$C$2:$RO$15,11,FALSE)&lt;-3),"",'Total-corrected counts'!M948),"")</f>
        <v/>
      </c>
      <c r="N948" s="14" t="str">
        <f>IFERROR(IF(OR(HLOOKUP($A948,'Z-scores'!$C$2:$RO$15,12,FALSE)&gt;3,HLOOKUP($A948,'Z-scores'!$C$2:$RO$15,12,FALSE)&lt;-3),"",'Total-corrected counts'!N948),"")</f>
        <v/>
      </c>
      <c r="O948" s="14" t="str">
        <f>IFERROR(IF(OR(HLOOKUP($A948,'Z-scores'!$C$2:$RO$15,13,FALSE)&gt;3,HLOOKUP($A948,'Z-scores'!$C$2:$RO$15,13,FALSE)&lt;-3),"",'Total-corrected counts'!O948),"")</f>
        <v/>
      </c>
      <c r="P948" s="14" t="str">
        <f>IFERROR(IF(OR(HLOOKUP($A948,'Z-scores'!$C$2:$RO$15,14,FALSE)&gt;3,HLOOKUP($A948,'Z-scores'!$C$2:$RO$15,14,FALSE)&lt;-3),"",'Total-corrected counts'!P948),"")</f>
        <v/>
      </c>
      <c r="Q948">
        <f t="shared" si="56"/>
        <v>1</v>
      </c>
      <c r="R948">
        <f>SUMIFS(Tabel132[Cluster],Tabel132[ID],'Total-corrected counts Z&lt;3'!A948)</f>
        <v>0</v>
      </c>
      <c r="S948" t="str">
        <f t="shared" si="57"/>
        <v/>
      </c>
      <c r="T948" t="str">
        <f t="shared" si="58"/>
        <v/>
      </c>
      <c r="U948" t="str">
        <f t="shared" si="59"/>
        <v/>
      </c>
    </row>
    <row r="949" spans="1:21" x14ac:dyDescent="0.25">
      <c r="A949">
        <v>957</v>
      </c>
      <c r="B949" t="s">
        <v>1052</v>
      </c>
      <c r="C949">
        <v>58800</v>
      </c>
      <c r="D949">
        <v>645</v>
      </c>
      <c r="E949" s="14" t="str">
        <f>IFERROR(IF(OR(HLOOKUP($A949,'Z-scores'!$C$2:$RO$15,3,FALSE)&gt;3,HLOOKUP($A949,'Z-scores'!$C$2:$RO$15,3,FALSE)&lt;-3),"",'Total-corrected counts'!E949),"")</f>
        <v/>
      </c>
      <c r="F949" s="14" t="str">
        <f>IFERROR(IF(OR(HLOOKUP($A949,'Z-scores'!$C$2:$RO$15,4,FALSE)&gt;3,HLOOKUP($A949,'Z-scores'!$C$2:$RO$15,4,FALSE)&lt;-3),"",'Total-corrected counts'!F949),"")</f>
        <v/>
      </c>
      <c r="G949" s="14" t="str">
        <f>IFERROR(IF(OR(HLOOKUP($A949,'Z-scores'!$C$2:$RO$15,5,FALSE)&gt;3,HLOOKUP($A949,'Z-scores'!$C$2:$RO$15,5,FALSE)&lt;-3),"",'Total-corrected counts'!G949),"")</f>
        <v/>
      </c>
      <c r="H949" s="14" t="str">
        <f>IFERROR(IF(OR(HLOOKUP($A949,'Z-scores'!$C$2:$RO$15,6,FALSE)&gt;3,HLOOKUP($A949,'Z-scores'!$C$2:$RO$15,6,FALSE)&lt;-3),"",'Total-corrected counts'!H949),"")</f>
        <v/>
      </c>
      <c r="I949" s="14" t="str">
        <f>IFERROR(IF(OR(HLOOKUP($A949,'Z-scores'!$C$2:$RO$15,7,FALSE)&gt;3,HLOOKUP($A949,'Z-scores'!$C$2:$RO$15,7,FALSE)&lt;-3),"",'Total-corrected counts'!I949),"")</f>
        <v/>
      </c>
      <c r="J949" s="14" t="str">
        <f>IFERROR(IF(OR(HLOOKUP($A949,'Z-scores'!$C$2:$RO$15,8,FALSE)&gt;3,HLOOKUP($A949,'Z-scores'!$C$2:$RO$15,8,FALSE)&lt;-3),"",'Total-corrected counts'!J949),"")</f>
        <v/>
      </c>
      <c r="K949" s="14" t="str">
        <f>IFERROR(IF(OR(HLOOKUP($A949,'Z-scores'!$C$2:$RO$15,9,FALSE)&gt;3,HLOOKUP($A949,'Z-scores'!$C$2:$RO$15,9,FALSE)&lt;-3),"",'Total-corrected counts'!K949),"")</f>
        <v/>
      </c>
      <c r="L949" s="14" t="str">
        <f>IFERROR(IF(OR(HLOOKUP($A949,'Z-scores'!$C$2:$RO$15,10,FALSE)&gt;3,HLOOKUP($A949,'Z-scores'!$C$2:$RO$15,10,FALSE)&lt;-3),"",'Total-corrected counts'!L949),"")</f>
        <v/>
      </c>
      <c r="M949" s="14" t="str">
        <f>IFERROR(IF(OR(HLOOKUP($A949,'Z-scores'!$C$2:$RO$15,11,FALSE)&gt;3,HLOOKUP($A949,'Z-scores'!$C$2:$RO$15,11,FALSE)&lt;-3),"",'Total-corrected counts'!M949),"")</f>
        <v/>
      </c>
      <c r="N949" s="14" t="str">
        <f>IFERROR(IF(OR(HLOOKUP($A949,'Z-scores'!$C$2:$RO$15,12,FALSE)&gt;3,HLOOKUP($A949,'Z-scores'!$C$2:$RO$15,12,FALSE)&lt;-3),"",'Total-corrected counts'!N949),"")</f>
        <v/>
      </c>
      <c r="O949" s="14" t="str">
        <f>IFERROR(IF(OR(HLOOKUP($A949,'Z-scores'!$C$2:$RO$15,13,FALSE)&gt;3,HLOOKUP($A949,'Z-scores'!$C$2:$RO$15,13,FALSE)&lt;-3),"",'Total-corrected counts'!O949),"")</f>
        <v/>
      </c>
      <c r="P949" s="14" t="str">
        <f>IFERROR(IF(OR(HLOOKUP($A949,'Z-scores'!$C$2:$RO$15,14,FALSE)&gt;3,HLOOKUP($A949,'Z-scores'!$C$2:$RO$15,14,FALSE)&lt;-3),"",'Total-corrected counts'!P949),"")</f>
        <v/>
      </c>
      <c r="Q949">
        <f t="shared" si="56"/>
        <v>1</v>
      </c>
      <c r="R949">
        <f>SUMIFS(Tabel132[Cluster],Tabel132[ID],'Total-corrected counts Z&lt;3'!A949)</f>
        <v>0</v>
      </c>
      <c r="S949" t="str">
        <f t="shared" si="57"/>
        <v/>
      </c>
      <c r="T949" t="str">
        <f t="shared" si="58"/>
        <v/>
      </c>
      <c r="U949" t="str">
        <f t="shared" si="59"/>
        <v/>
      </c>
    </row>
    <row r="950" spans="1:21" x14ac:dyDescent="0.25">
      <c r="A950">
        <v>958</v>
      </c>
      <c r="B950" t="s">
        <v>1053</v>
      </c>
      <c r="C950">
        <v>69600</v>
      </c>
      <c r="D950">
        <v>856</v>
      </c>
      <c r="E950" s="14" t="str">
        <f>IFERROR(IF(OR(HLOOKUP($A950,'Z-scores'!$C$2:$RO$15,3,FALSE)&gt;3,HLOOKUP($A950,'Z-scores'!$C$2:$RO$15,3,FALSE)&lt;-3),"",'Total-corrected counts'!E950),"")</f>
        <v/>
      </c>
      <c r="F950" s="14" t="str">
        <f>IFERROR(IF(OR(HLOOKUP($A950,'Z-scores'!$C$2:$RO$15,4,FALSE)&gt;3,HLOOKUP($A950,'Z-scores'!$C$2:$RO$15,4,FALSE)&lt;-3),"",'Total-corrected counts'!F950),"")</f>
        <v/>
      </c>
      <c r="G950" s="14" t="str">
        <f>IFERROR(IF(OR(HLOOKUP($A950,'Z-scores'!$C$2:$RO$15,5,FALSE)&gt;3,HLOOKUP($A950,'Z-scores'!$C$2:$RO$15,5,FALSE)&lt;-3),"",'Total-corrected counts'!G950),"")</f>
        <v/>
      </c>
      <c r="H950" s="14" t="str">
        <f>IFERROR(IF(OR(HLOOKUP($A950,'Z-scores'!$C$2:$RO$15,6,FALSE)&gt;3,HLOOKUP($A950,'Z-scores'!$C$2:$RO$15,6,FALSE)&lt;-3),"",'Total-corrected counts'!H950),"")</f>
        <v/>
      </c>
      <c r="I950" s="14" t="str">
        <f>IFERROR(IF(OR(HLOOKUP($A950,'Z-scores'!$C$2:$RO$15,7,FALSE)&gt;3,HLOOKUP($A950,'Z-scores'!$C$2:$RO$15,7,FALSE)&lt;-3),"",'Total-corrected counts'!I950),"")</f>
        <v/>
      </c>
      <c r="J950" s="14" t="str">
        <f>IFERROR(IF(OR(HLOOKUP($A950,'Z-scores'!$C$2:$RO$15,8,FALSE)&gt;3,HLOOKUP($A950,'Z-scores'!$C$2:$RO$15,8,FALSE)&lt;-3),"",'Total-corrected counts'!J950),"")</f>
        <v/>
      </c>
      <c r="K950" s="14" t="str">
        <f>IFERROR(IF(OR(HLOOKUP($A950,'Z-scores'!$C$2:$RO$15,9,FALSE)&gt;3,HLOOKUP($A950,'Z-scores'!$C$2:$RO$15,9,FALSE)&lt;-3),"",'Total-corrected counts'!K950),"")</f>
        <v/>
      </c>
      <c r="L950" s="14" t="str">
        <f>IFERROR(IF(OR(HLOOKUP($A950,'Z-scores'!$C$2:$RO$15,10,FALSE)&gt;3,HLOOKUP($A950,'Z-scores'!$C$2:$RO$15,10,FALSE)&lt;-3),"",'Total-corrected counts'!L950),"")</f>
        <v/>
      </c>
      <c r="M950" s="14" t="str">
        <f>IFERROR(IF(OR(HLOOKUP($A950,'Z-scores'!$C$2:$RO$15,11,FALSE)&gt;3,HLOOKUP($A950,'Z-scores'!$C$2:$RO$15,11,FALSE)&lt;-3),"",'Total-corrected counts'!M950),"")</f>
        <v/>
      </c>
      <c r="N950" s="14" t="str">
        <f>IFERROR(IF(OR(HLOOKUP($A950,'Z-scores'!$C$2:$RO$15,12,FALSE)&gt;3,HLOOKUP($A950,'Z-scores'!$C$2:$RO$15,12,FALSE)&lt;-3),"",'Total-corrected counts'!N950),"")</f>
        <v/>
      </c>
      <c r="O950" s="14" t="str">
        <f>IFERROR(IF(OR(HLOOKUP($A950,'Z-scores'!$C$2:$RO$15,13,FALSE)&gt;3,HLOOKUP($A950,'Z-scores'!$C$2:$RO$15,13,FALSE)&lt;-3),"",'Total-corrected counts'!O950),"")</f>
        <v/>
      </c>
      <c r="P950" s="14" t="str">
        <f>IFERROR(IF(OR(HLOOKUP($A950,'Z-scores'!$C$2:$RO$15,14,FALSE)&gt;3,HLOOKUP($A950,'Z-scores'!$C$2:$RO$15,14,FALSE)&lt;-3),"",'Total-corrected counts'!P950),"")</f>
        <v/>
      </c>
      <c r="Q950">
        <f t="shared" si="56"/>
        <v>1</v>
      </c>
      <c r="R950">
        <f>SUMIFS(Tabel132[Cluster],Tabel132[ID],'Total-corrected counts Z&lt;3'!A950)</f>
        <v>0</v>
      </c>
      <c r="S950" t="str">
        <f t="shared" si="57"/>
        <v/>
      </c>
      <c r="T950" t="str">
        <f t="shared" si="58"/>
        <v/>
      </c>
      <c r="U950" t="str">
        <f t="shared" si="59"/>
        <v/>
      </c>
    </row>
    <row r="951" spans="1:21" x14ac:dyDescent="0.25">
      <c r="A951">
        <v>959</v>
      </c>
      <c r="B951" t="s">
        <v>405</v>
      </c>
      <c r="C951">
        <v>12800</v>
      </c>
      <c r="D951">
        <v>1018</v>
      </c>
      <c r="E951" s="14">
        <f>IFERROR(IF(OR(HLOOKUP($A951,'Z-scores'!$C$2:$RO$15,3,FALSE)&gt;3,HLOOKUP($A951,'Z-scores'!$C$2:$RO$15,3,FALSE)&lt;-3),"",'Total-corrected counts'!E951),"")</f>
        <v>3.8696002807493777</v>
      </c>
      <c r="F951" s="14">
        <f>IFERROR(IF(OR(HLOOKUP($A951,'Z-scores'!$C$2:$RO$15,4,FALSE)&gt;3,HLOOKUP($A951,'Z-scores'!$C$2:$RO$15,4,FALSE)&lt;-3),"",'Total-corrected counts'!F951),"")</f>
        <v>24.888774799836494</v>
      </c>
      <c r="G951" s="14">
        <f>IFERROR(IF(OR(HLOOKUP($A951,'Z-scores'!$C$2:$RO$15,5,FALSE)&gt;3,HLOOKUP($A951,'Z-scores'!$C$2:$RO$15,5,FALSE)&lt;-3),"",'Total-corrected counts'!G951),"")</f>
        <v>33.05386655237993</v>
      </c>
      <c r="H951" s="14">
        <f>IFERROR(IF(OR(HLOOKUP($A951,'Z-scores'!$C$2:$RO$15,6,FALSE)&gt;3,HLOOKUP($A951,'Z-scores'!$C$2:$RO$15,6,FALSE)&lt;-3),"",'Total-corrected counts'!H951),"")</f>
        <v>20.8906051027096</v>
      </c>
      <c r="I951" s="14">
        <f>IFERROR(IF(OR(HLOOKUP($A951,'Z-scores'!$C$2:$RO$15,7,FALSE)&gt;3,HLOOKUP($A951,'Z-scores'!$C$2:$RO$15,7,FALSE)&lt;-3),"",'Total-corrected counts'!I951),"")</f>
        <v>6.3365809337950569</v>
      </c>
      <c r="J951" s="14">
        <f>IFERROR(IF(OR(HLOOKUP($A951,'Z-scores'!$C$2:$RO$15,8,FALSE)&gt;3,HLOOKUP($A951,'Z-scores'!$C$2:$RO$15,8,FALSE)&lt;-3),"",'Total-corrected counts'!J951),"")</f>
        <v>33.586207495850601</v>
      </c>
      <c r="K951" s="14">
        <f>IFERROR(IF(OR(HLOOKUP($A951,'Z-scores'!$C$2:$RO$15,9,FALSE)&gt;3,HLOOKUP($A951,'Z-scores'!$C$2:$RO$15,9,FALSE)&lt;-3),"",'Total-corrected counts'!K951),"")</f>
        <v>12.204751660142868</v>
      </c>
      <c r="L951" s="14">
        <f>IFERROR(IF(OR(HLOOKUP($A951,'Z-scores'!$C$2:$RO$15,10,FALSE)&gt;3,HLOOKUP($A951,'Z-scores'!$C$2:$RO$15,10,FALSE)&lt;-3),"",'Total-corrected counts'!L951),"")</f>
        <v>14.894839210311503</v>
      </c>
      <c r="M951" s="14">
        <f>IFERROR(IF(OR(HLOOKUP($A951,'Z-scores'!$C$2:$RO$15,11,FALSE)&gt;3,HLOOKUP($A951,'Z-scores'!$C$2:$RO$15,11,FALSE)&lt;-3),"",'Total-corrected counts'!M951),"")</f>
        <v>7.6256442442741221</v>
      </c>
      <c r="N951" s="14">
        <f>IFERROR(IF(OR(HLOOKUP($A951,'Z-scores'!$C$2:$RO$15,12,FALSE)&gt;3,HLOOKUP($A951,'Z-scores'!$C$2:$RO$15,12,FALSE)&lt;-3),"",'Total-corrected counts'!N951),"")</f>
        <v>17.126416173620537</v>
      </c>
      <c r="O951" s="14">
        <f>IFERROR(IF(OR(HLOOKUP($A951,'Z-scores'!$C$2:$RO$15,13,FALSE)&gt;3,HLOOKUP($A951,'Z-scores'!$C$2:$RO$15,13,FALSE)&lt;-3),"",'Total-corrected counts'!O951),"")</f>
        <v>8.9197364410157807</v>
      </c>
      <c r="P951" s="14">
        <f>IFERROR(IF(OR(HLOOKUP($A951,'Z-scores'!$C$2:$RO$15,14,FALSE)&gt;3,HLOOKUP($A951,'Z-scores'!$C$2:$RO$15,14,FALSE)&lt;-3),"",'Total-corrected counts'!P951),"")</f>
        <v>10.763781924502233</v>
      </c>
      <c r="Q951">
        <f t="shared" si="56"/>
        <v>1</v>
      </c>
      <c r="R951">
        <f>SUMIFS(Tabel132[Cluster],Tabel132[ID],'Total-corrected counts Z&lt;3'!A951)</f>
        <v>16</v>
      </c>
      <c r="S951">
        <f t="shared" si="57"/>
        <v>0.22374867587313518</v>
      </c>
      <c r="T951">
        <f t="shared" si="58"/>
        <v>19.261483832209134</v>
      </c>
      <c r="U951">
        <f t="shared" si="59"/>
        <v>11.866083598744833</v>
      </c>
    </row>
    <row r="952" spans="1:21" x14ac:dyDescent="0.25">
      <c r="A952">
        <v>960</v>
      </c>
      <c r="B952" t="s">
        <v>1054</v>
      </c>
      <c r="C952">
        <v>104200</v>
      </c>
      <c r="D952">
        <v>1009</v>
      </c>
      <c r="E952" s="14" t="str">
        <f>IFERROR(IF(OR(HLOOKUP($A952,'Z-scores'!$C$2:$RO$15,3,FALSE)&gt;3,HLOOKUP($A952,'Z-scores'!$C$2:$RO$15,3,FALSE)&lt;-3),"",'Total-corrected counts'!E952),"")</f>
        <v/>
      </c>
      <c r="F952" s="14" t="str">
        <f>IFERROR(IF(OR(HLOOKUP($A952,'Z-scores'!$C$2:$RO$15,4,FALSE)&gt;3,HLOOKUP($A952,'Z-scores'!$C$2:$RO$15,4,FALSE)&lt;-3),"",'Total-corrected counts'!F952),"")</f>
        <v/>
      </c>
      <c r="G952" s="14" t="str">
        <f>IFERROR(IF(OR(HLOOKUP($A952,'Z-scores'!$C$2:$RO$15,5,FALSE)&gt;3,HLOOKUP($A952,'Z-scores'!$C$2:$RO$15,5,FALSE)&lt;-3),"",'Total-corrected counts'!G952),"")</f>
        <v/>
      </c>
      <c r="H952" s="14" t="str">
        <f>IFERROR(IF(OR(HLOOKUP($A952,'Z-scores'!$C$2:$RO$15,6,FALSE)&gt;3,HLOOKUP($A952,'Z-scores'!$C$2:$RO$15,6,FALSE)&lt;-3),"",'Total-corrected counts'!H952),"")</f>
        <v/>
      </c>
      <c r="I952" s="14" t="str">
        <f>IFERROR(IF(OR(HLOOKUP($A952,'Z-scores'!$C$2:$RO$15,7,FALSE)&gt;3,HLOOKUP($A952,'Z-scores'!$C$2:$RO$15,7,FALSE)&lt;-3),"",'Total-corrected counts'!I952),"")</f>
        <v/>
      </c>
      <c r="J952" s="14" t="str">
        <f>IFERROR(IF(OR(HLOOKUP($A952,'Z-scores'!$C$2:$RO$15,8,FALSE)&gt;3,HLOOKUP($A952,'Z-scores'!$C$2:$RO$15,8,FALSE)&lt;-3),"",'Total-corrected counts'!J952),"")</f>
        <v/>
      </c>
      <c r="K952" s="14" t="str">
        <f>IFERROR(IF(OR(HLOOKUP($A952,'Z-scores'!$C$2:$RO$15,9,FALSE)&gt;3,HLOOKUP($A952,'Z-scores'!$C$2:$RO$15,9,FALSE)&lt;-3),"",'Total-corrected counts'!K952),"")</f>
        <v/>
      </c>
      <c r="L952" s="14" t="str">
        <f>IFERROR(IF(OR(HLOOKUP($A952,'Z-scores'!$C$2:$RO$15,10,FALSE)&gt;3,HLOOKUP($A952,'Z-scores'!$C$2:$RO$15,10,FALSE)&lt;-3),"",'Total-corrected counts'!L952),"")</f>
        <v/>
      </c>
      <c r="M952" s="14" t="str">
        <f>IFERROR(IF(OR(HLOOKUP($A952,'Z-scores'!$C$2:$RO$15,11,FALSE)&gt;3,HLOOKUP($A952,'Z-scores'!$C$2:$RO$15,11,FALSE)&lt;-3),"",'Total-corrected counts'!M952),"")</f>
        <v/>
      </c>
      <c r="N952" s="14" t="str">
        <f>IFERROR(IF(OR(HLOOKUP($A952,'Z-scores'!$C$2:$RO$15,12,FALSE)&gt;3,HLOOKUP($A952,'Z-scores'!$C$2:$RO$15,12,FALSE)&lt;-3),"",'Total-corrected counts'!N952),"")</f>
        <v/>
      </c>
      <c r="O952" s="14" t="str">
        <f>IFERROR(IF(OR(HLOOKUP($A952,'Z-scores'!$C$2:$RO$15,13,FALSE)&gt;3,HLOOKUP($A952,'Z-scores'!$C$2:$RO$15,13,FALSE)&lt;-3),"",'Total-corrected counts'!O952),"")</f>
        <v/>
      </c>
      <c r="P952" s="14" t="str">
        <f>IFERROR(IF(OR(HLOOKUP($A952,'Z-scores'!$C$2:$RO$15,14,FALSE)&gt;3,HLOOKUP($A952,'Z-scores'!$C$2:$RO$15,14,FALSE)&lt;-3),"",'Total-corrected counts'!P952),"")</f>
        <v/>
      </c>
      <c r="Q952">
        <f t="shared" si="56"/>
        <v>1</v>
      </c>
      <c r="R952">
        <f>SUMIFS(Tabel132[Cluster],Tabel132[ID],'Total-corrected counts Z&lt;3'!A952)</f>
        <v>0</v>
      </c>
      <c r="S952" t="str">
        <f t="shared" si="57"/>
        <v/>
      </c>
      <c r="T952" t="str">
        <f t="shared" si="58"/>
        <v/>
      </c>
      <c r="U952" t="str">
        <f t="shared" si="59"/>
        <v/>
      </c>
    </row>
    <row r="953" spans="1:21" x14ac:dyDescent="0.25">
      <c r="A953">
        <v>961</v>
      </c>
      <c r="B953" t="s">
        <v>406</v>
      </c>
      <c r="C953">
        <v>33600</v>
      </c>
      <c r="D953">
        <v>698</v>
      </c>
      <c r="E953" s="14">
        <f>IFERROR(IF(OR(HLOOKUP($A953,'Z-scores'!$C$2:$RO$15,3,FALSE)&gt;3,HLOOKUP($A953,'Z-scores'!$C$2:$RO$15,3,FALSE)&lt;-3),"",'Total-corrected counts'!E953),"")</f>
        <v>87.745800960776435</v>
      </c>
      <c r="F953" s="14">
        <f>IFERROR(IF(OR(HLOOKUP($A953,'Z-scores'!$C$2:$RO$15,4,FALSE)&gt;3,HLOOKUP($A953,'Z-scores'!$C$2:$RO$15,4,FALSE)&lt;-3),"",'Total-corrected counts'!F953),"")</f>
        <v>570.00037667988761</v>
      </c>
      <c r="G953" s="14">
        <f>IFERROR(IF(OR(HLOOKUP($A953,'Z-scores'!$C$2:$RO$15,5,FALSE)&gt;3,HLOOKUP($A953,'Z-scores'!$C$2:$RO$15,5,FALSE)&lt;-3),"",'Total-corrected counts'!G953),"")</f>
        <v>481.16501040187859</v>
      </c>
      <c r="H953" s="14">
        <f>IFERROR(IF(OR(HLOOKUP($A953,'Z-scores'!$C$2:$RO$15,6,FALSE)&gt;3,HLOOKUP($A953,'Z-scores'!$C$2:$RO$15,6,FALSE)&lt;-3),"",'Total-corrected counts'!H953),"")</f>
        <v>176.94449340282625</v>
      </c>
      <c r="I953" s="14">
        <f>IFERROR(IF(OR(HLOOKUP($A953,'Z-scores'!$C$2:$RO$15,7,FALSE)&gt;3,HLOOKUP($A953,'Z-scores'!$C$2:$RO$15,7,FALSE)&lt;-3),"",'Total-corrected counts'!I953),"")</f>
        <v>125.81934826909018</v>
      </c>
      <c r="J953" s="14">
        <f>IFERROR(IF(OR(HLOOKUP($A953,'Z-scores'!$C$2:$RO$15,8,FALSE)&gt;3,HLOOKUP($A953,'Z-scores'!$C$2:$RO$15,8,FALSE)&lt;-3),"",'Total-corrected counts'!J953),"")</f>
        <v>259.08739365815933</v>
      </c>
      <c r="K953" s="14">
        <f>IFERROR(IF(OR(HLOOKUP($A953,'Z-scores'!$C$2:$RO$15,9,FALSE)&gt;3,HLOOKUP($A953,'Z-scores'!$C$2:$RO$15,9,FALSE)&lt;-3),"",'Total-corrected counts'!K953),"")</f>
        <v>187.11127371556995</v>
      </c>
      <c r="L953" s="14">
        <f>IFERROR(IF(OR(HLOOKUP($A953,'Z-scores'!$C$2:$RO$15,10,FALSE)&gt;3,HLOOKUP($A953,'Z-scores'!$C$2:$RO$15,10,FALSE)&lt;-3),"",'Total-corrected counts'!L953),"")</f>
        <v>241.42135867538724</v>
      </c>
      <c r="M953" s="14">
        <f>IFERROR(IF(OR(HLOOKUP($A953,'Z-scores'!$C$2:$RO$15,11,FALSE)&gt;3,HLOOKUP($A953,'Z-scores'!$C$2:$RO$15,11,FALSE)&lt;-3),"",'Total-corrected counts'!M953),"")</f>
        <v>419.24688074351053</v>
      </c>
      <c r="N953" s="14">
        <f>IFERROR(IF(OR(HLOOKUP($A953,'Z-scores'!$C$2:$RO$15,12,FALSE)&gt;3,HLOOKUP($A953,'Z-scores'!$C$2:$RO$15,12,FALSE)&lt;-3),"",'Total-corrected counts'!N953),"")</f>
        <v>167.66129651922239</v>
      </c>
      <c r="O953" s="14">
        <f>IFERROR(IF(OR(HLOOKUP($A953,'Z-scores'!$C$2:$RO$15,13,FALSE)&gt;3,HLOOKUP($A953,'Z-scores'!$C$2:$RO$15,13,FALSE)&lt;-3),"",'Total-corrected counts'!O953),"")</f>
        <v>374.99472413065399</v>
      </c>
      <c r="P953" s="14">
        <f>IFERROR(IF(OR(HLOOKUP($A953,'Z-scores'!$C$2:$RO$15,14,FALSE)&gt;3,HLOOKUP($A953,'Z-scores'!$C$2:$RO$15,14,FALSE)&lt;-3),"",'Total-corrected counts'!P953),"")</f>
        <v>139.98384977005063</v>
      </c>
      <c r="Q953">
        <f t="shared" si="56"/>
        <v>1</v>
      </c>
      <c r="R953">
        <f>SUMIFS(Tabel132[Cluster],Tabel132[ID],'Total-corrected counts Z&lt;3'!A953)</f>
        <v>43</v>
      </c>
      <c r="S953">
        <f t="shared" si="57"/>
        <v>0.99156476097240787</v>
      </c>
      <c r="T953">
        <f t="shared" si="58"/>
        <v>269.69624244116977</v>
      </c>
      <c r="U953">
        <f t="shared" si="59"/>
        <v>268.66162196776497</v>
      </c>
    </row>
    <row r="954" spans="1:21" x14ac:dyDescent="0.25">
      <c r="A954">
        <v>962</v>
      </c>
      <c r="B954" t="s">
        <v>407</v>
      </c>
      <c r="C954">
        <v>2300</v>
      </c>
      <c r="D954">
        <v>993</v>
      </c>
      <c r="E954" s="14">
        <f>IFERROR(IF(OR(HLOOKUP($A954,'Z-scores'!$C$2:$RO$15,3,FALSE)&gt;3,HLOOKUP($A954,'Z-scores'!$C$2:$RO$15,3,FALSE)&lt;-3),"",'Total-corrected counts'!E954),"")</f>
        <v>20.847035746739891</v>
      </c>
      <c r="F954" s="14">
        <f>IFERROR(IF(OR(HLOOKUP($A954,'Z-scores'!$C$2:$RO$15,4,FALSE)&gt;3,HLOOKUP($A954,'Z-scores'!$C$2:$RO$15,4,FALSE)&lt;-3),"",'Total-corrected counts'!F954),"")</f>
        <v>62.696274635910989</v>
      </c>
      <c r="G954" s="14">
        <f>IFERROR(IF(OR(HLOOKUP($A954,'Z-scores'!$C$2:$RO$15,5,FALSE)&gt;3,HLOOKUP($A954,'Z-scores'!$C$2:$RO$15,5,FALSE)&lt;-3),"",'Total-corrected counts'!G954),"")</f>
        <v>72.268502397342843</v>
      </c>
      <c r="H954" s="14">
        <f>IFERROR(IF(OR(HLOOKUP($A954,'Z-scores'!$C$2:$RO$15,6,FALSE)&gt;3,HLOOKUP($A954,'Z-scores'!$C$2:$RO$15,6,FALSE)&lt;-3),"",'Total-corrected counts'!H954),"")</f>
        <v>43.467413173899409</v>
      </c>
      <c r="I954" s="14">
        <f>IFERROR(IF(OR(HLOOKUP($A954,'Z-scores'!$C$2:$RO$15,7,FALSE)&gt;3,HLOOKUP($A954,'Z-scores'!$C$2:$RO$15,7,FALSE)&lt;-3),"",'Total-corrected counts'!I954),"")</f>
        <v>30.154235338643403</v>
      </c>
      <c r="J954" s="14">
        <f>IFERROR(IF(OR(HLOOKUP($A954,'Z-scores'!$C$2:$RO$15,8,FALSE)&gt;3,HLOOKUP($A954,'Z-scores'!$C$2:$RO$15,8,FALSE)&lt;-3),"",'Total-corrected counts'!J954),"")</f>
        <v>35.193826742094423</v>
      </c>
      <c r="K954" s="14">
        <f>IFERROR(IF(OR(HLOOKUP($A954,'Z-scores'!$C$2:$RO$15,9,FALSE)&gt;3,HLOOKUP($A954,'Z-scores'!$C$2:$RO$15,9,FALSE)&lt;-3),"",'Total-corrected counts'!K954),"")</f>
        <v>41.021526413257973</v>
      </c>
      <c r="L954" s="14">
        <f>IFERROR(IF(OR(HLOOKUP($A954,'Z-scores'!$C$2:$RO$15,10,FALSE)&gt;3,HLOOKUP($A954,'Z-scores'!$C$2:$RO$15,10,FALSE)&lt;-3),"",'Total-corrected counts'!L954),"")</f>
        <v>57.745215612371389</v>
      </c>
      <c r="M954" s="14">
        <f>IFERROR(IF(OR(HLOOKUP($A954,'Z-scores'!$C$2:$RO$15,11,FALSE)&gt;3,HLOOKUP($A954,'Z-scores'!$C$2:$RO$15,11,FALSE)&lt;-3),"",'Total-corrected counts'!M954),"")</f>
        <v>88.686447001772493</v>
      </c>
      <c r="N954" s="14">
        <f>IFERROR(IF(OR(HLOOKUP($A954,'Z-scores'!$C$2:$RO$15,12,FALSE)&gt;3,HLOOKUP($A954,'Z-scores'!$C$2:$RO$15,12,FALSE)&lt;-3),"",'Total-corrected counts'!N954),"")</f>
        <v>47.272665181125085</v>
      </c>
      <c r="O954" s="14">
        <f>IFERROR(IF(OR(HLOOKUP($A954,'Z-scores'!$C$2:$RO$15,13,FALSE)&gt;3,HLOOKUP($A954,'Z-scores'!$C$2:$RO$15,13,FALSE)&lt;-3),"",'Total-corrected counts'!O954),"")</f>
        <v>109.08152976762727</v>
      </c>
      <c r="P954" s="14">
        <f>IFERROR(IF(OR(HLOOKUP($A954,'Z-scores'!$C$2:$RO$15,14,FALSE)&gt;3,HLOOKUP($A954,'Z-scores'!$C$2:$RO$15,14,FALSE)&lt;-3),"",'Total-corrected counts'!P954),"")</f>
        <v>43.811600094057773</v>
      </c>
      <c r="Q954">
        <f t="shared" si="56"/>
        <v>1</v>
      </c>
      <c r="R954">
        <f>SUMIFS(Tabel132[Cluster],Tabel132[ID],'Total-corrected counts Z&lt;3'!A954)</f>
        <v>4</v>
      </c>
      <c r="S954">
        <f t="shared" si="57"/>
        <v>8.3335866587842866E-2</v>
      </c>
      <c r="T954">
        <f t="shared" si="58"/>
        <v>43.664116349698418</v>
      </c>
      <c r="U954">
        <f t="shared" si="59"/>
        <v>69.31949153139081</v>
      </c>
    </row>
    <row r="955" spans="1:21" x14ac:dyDescent="0.25">
      <c r="A955">
        <v>963</v>
      </c>
      <c r="B955" t="s">
        <v>1055</v>
      </c>
      <c r="C955">
        <v>94100</v>
      </c>
      <c r="D955">
        <v>235</v>
      </c>
      <c r="E955" s="14" t="str">
        <f>IFERROR(IF(OR(HLOOKUP($A955,'Z-scores'!$C$2:$RO$15,3,FALSE)&gt;3,HLOOKUP($A955,'Z-scores'!$C$2:$RO$15,3,FALSE)&lt;-3),"",'Total-corrected counts'!E955),"")</f>
        <v/>
      </c>
      <c r="F955" s="14" t="str">
        <f>IFERROR(IF(OR(HLOOKUP($A955,'Z-scores'!$C$2:$RO$15,4,FALSE)&gt;3,HLOOKUP($A955,'Z-scores'!$C$2:$RO$15,4,FALSE)&lt;-3),"",'Total-corrected counts'!F955),"")</f>
        <v/>
      </c>
      <c r="G955" s="14" t="str">
        <f>IFERROR(IF(OR(HLOOKUP($A955,'Z-scores'!$C$2:$RO$15,5,FALSE)&gt;3,HLOOKUP($A955,'Z-scores'!$C$2:$RO$15,5,FALSE)&lt;-3),"",'Total-corrected counts'!G955),"")</f>
        <v/>
      </c>
      <c r="H955" s="14" t="str">
        <f>IFERROR(IF(OR(HLOOKUP($A955,'Z-scores'!$C$2:$RO$15,6,FALSE)&gt;3,HLOOKUP($A955,'Z-scores'!$C$2:$RO$15,6,FALSE)&lt;-3),"",'Total-corrected counts'!H955),"")</f>
        <v/>
      </c>
      <c r="I955" s="14" t="str">
        <f>IFERROR(IF(OR(HLOOKUP($A955,'Z-scores'!$C$2:$RO$15,7,FALSE)&gt;3,HLOOKUP($A955,'Z-scores'!$C$2:$RO$15,7,FALSE)&lt;-3),"",'Total-corrected counts'!I955),"")</f>
        <v/>
      </c>
      <c r="J955" s="14" t="str">
        <f>IFERROR(IF(OR(HLOOKUP($A955,'Z-scores'!$C$2:$RO$15,8,FALSE)&gt;3,HLOOKUP($A955,'Z-scores'!$C$2:$RO$15,8,FALSE)&lt;-3),"",'Total-corrected counts'!J955),"")</f>
        <v/>
      </c>
      <c r="K955" s="14" t="str">
        <f>IFERROR(IF(OR(HLOOKUP($A955,'Z-scores'!$C$2:$RO$15,9,FALSE)&gt;3,HLOOKUP($A955,'Z-scores'!$C$2:$RO$15,9,FALSE)&lt;-3),"",'Total-corrected counts'!K955),"")</f>
        <v/>
      </c>
      <c r="L955" s="14" t="str">
        <f>IFERROR(IF(OR(HLOOKUP($A955,'Z-scores'!$C$2:$RO$15,10,FALSE)&gt;3,HLOOKUP($A955,'Z-scores'!$C$2:$RO$15,10,FALSE)&lt;-3),"",'Total-corrected counts'!L955),"")</f>
        <v/>
      </c>
      <c r="M955" s="14" t="str">
        <f>IFERROR(IF(OR(HLOOKUP($A955,'Z-scores'!$C$2:$RO$15,11,FALSE)&gt;3,HLOOKUP($A955,'Z-scores'!$C$2:$RO$15,11,FALSE)&lt;-3),"",'Total-corrected counts'!M955),"")</f>
        <v/>
      </c>
      <c r="N955" s="14" t="str">
        <f>IFERROR(IF(OR(HLOOKUP($A955,'Z-scores'!$C$2:$RO$15,12,FALSE)&gt;3,HLOOKUP($A955,'Z-scores'!$C$2:$RO$15,12,FALSE)&lt;-3),"",'Total-corrected counts'!N955),"")</f>
        <v/>
      </c>
      <c r="O955" s="14" t="str">
        <f>IFERROR(IF(OR(HLOOKUP($A955,'Z-scores'!$C$2:$RO$15,13,FALSE)&gt;3,HLOOKUP($A955,'Z-scores'!$C$2:$RO$15,13,FALSE)&lt;-3),"",'Total-corrected counts'!O955),"")</f>
        <v/>
      </c>
      <c r="P955" s="14" t="str">
        <f>IFERROR(IF(OR(HLOOKUP($A955,'Z-scores'!$C$2:$RO$15,14,FALSE)&gt;3,HLOOKUP($A955,'Z-scores'!$C$2:$RO$15,14,FALSE)&lt;-3),"",'Total-corrected counts'!P955),"")</f>
        <v/>
      </c>
      <c r="Q955">
        <f t="shared" si="56"/>
        <v>1</v>
      </c>
      <c r="R955">
        <f>SUMIFS(Tabel132[Cluster],Tabel132[ID],'Total-corrected counts Z&lt;3'!A955)</f>
        <v>96</v>
      </c>
      <c r="S955" t="str">
        <f t="shared" si="57"/>
        <v/>
      </c>
      <c r="T955" t="str">
        <f t="shared" si="58"/>
        <v/>
      </c>
      <c r="U955" t="str">
        <f t="shared" si="59"/>
        <v/>
      </c>
    </row>
    <row r="956" spans="1:21" x14ac:dyDescent="0.25">
      <c r="A956">
        <v>964</v>
      </c>
      <c r="B956" t="s">
        <v>1056</v>
      </c>
      <c r="C956">
        <v>106400</v>
      </c>
      <c r="D956">
        <v>776</v>
      </c>
      <c r="E956" s="14" t="str">
        <f>IFERROR(IF(OR(HLOOKUP($A956,'Z-scores'!$C$2:$RO$15,3,FALSE)&gt;3,HLOOKUP($A956,'Z-scores'!$C$2:$RO$15,3,FALSE)&lt;-3),"",'Total-corrected counts'!E956),"")</f>
        <v/>
      </c>
      <c r="F956" s="14" t="str">
        <f>IFERROR(IF(OR(HLOOKUP($A956,'Z-scores'!$C$2:$RO$15,4,FALSE)&gt;3,HLOOKUP($A956,'Z-scores'!$C$2:$RO$15,4,FALSE)&lt;-3),"",'Total-corrected counts'!F956),"")</f>
        <v/>
      </c>
      <c r="G956" s="14" t="str">
        <f>IFERROR(IF(OR(HLOOKUP($A956,'Z-scores'!$C$2:$RO$15,5,FALSE)&gt;3,HLOOKUP($A956,'Z-scores'!$C$2:$RO$15,5,FALSE)&lt;-3),"",'Total-corrected counts'!G956),"")</f>
        <v/>
      </c>
      <c r="H956" s="14" t="str">
        <f>IFERROR(IF(OR(HLOOKUP($A956,'Z-scores'!$C$2:$RO$15,6,FALSE)&gt;3,HLOOKUP($A956,'Z-scores'!$C$2:$RO$15,6,FALSE)&lt;-3),"",'Total-corrected counts'!H956),"")</f>
        <v/>
      </c>
      <c r="I956" s="14" t="str">
        <f>IFERROR(IF(OR(HLOOKUP($A956,'Z-scores'!$C$2:$RO$15,7,FALSE)&gt;3,HLOOKUP($A956,'Z-scores'!$C$2:$RO$15,7,FALSE)&lt;-3),"",'Total-corrected counts'!I956),"")</f>
        <v/>
      </c>
      <c r="J956" s="14" t="str">
        <f>IFERROR(IF(OR(HLOOKUP($A956,'Z-scores'!$C$2:$RO$15,8,FALSE)&gt;3,HLOOKUP($A956,'Z-scores'!$C$2:$RO$15,8,FALSE)&lt;-3),"",'Total-corrected counts'!J956),"")</f>
        <v/>
      </c>
      <c r="K956" s="14" t="str">
        <f>IFERROR(IF(OR(HLOOKUP($A956,'Z-scores'!$C$2:$RO$15,9,FALSE)&gt;3,HLOOKUP($A956,'Z-scores'!$C$2:$RO$15,9,FALSE)&lt;-3),"",'Total-corrected counts'!K956),"")</f>
        <v/>
      </c>
      <c r="L956" s="14" t="str">
        <f>IFERROR(IF(OR(HLOOKUP($A956,'Z-scores'!$C$2:$RO$15,10,FALSE)&gt;3,HLOOKUP($A956,'Z-scores'!$C$2:$RO$15,10,FALSE)&lt;-3),"",'Total-corrected counts'!L956),"")</f>
        <v/>
      </c>
      <c r="M956" s="14" t="str">
        <f>IFERROR(IF(OR(HLOOKUP($A956,'Z-scores'!$C$2:$RO$15,11,FALSE)&gt;3,HLOOKUP($A956,'Z-scores'!$C$2:$RO$15,11,FALSE)&lt;-3),"",'Total-corrected counts'!M956),"")</f>
        <v/>
      </c>
      <c r="N956" s="14" t="str">
        <f>IFERROR(IF(OR(HLOOKUP($A956,'Z-scores'!$C$2:$RO$15,12,FALSE)&gt;3,HLOOKUP($A956,'Z-scores'!$C$2:$RO$15,12,FALSE)&lt;-3),"",'Total-corrected counts'!N956),"")</f>
        <v/>
      </c>
      <c r="O956" s="14" t="str">
        <f>IFERROR(IF(OR(HLOOKUP($A956,'Z-scores'!$C$2:$RO$15,13,FALSE)&gt;3,HLOOKUP($A956,'Z-scores'!$C$2:$RO$15,13,FALSE)&lt;-3),"",'Total-corrected counts'!O956),"")</f>
        <v/>
      </c>
      <c r="P956" s="14" t="str">
        <f>IFERROR(IF(OR(HLOOKUP($A956,'Z-scores'!$C$2:$RO$15,14,FALSE)&gt;3,HLOOKUP($A956,'Z-scores'!$C$2:$RO$15,14,FALSE)&lt;-3),"",'Total-corrected counts'!P956),"")</f>
        <v/>
      </c>
      <c r="Q956">
        <f t="shared" si="56"/>
        <v>1</v>
      </c>
      <c r="R956">
        <f>SUMIFS(Tabel132[Cluster],Tabel132[ID],'Total-corrected counts Z&lt;3'!A956)</f>
        <v>0</v>
      </c>
      <c r="S956" t="str">
        <f t="shared" si="57"/>
        <v/>
      </c>
      <c r="T956" t="str">
        <f t="shared" si="58"/>
        <v/>
      </c>
      <c r="U956" t="str">
        <f t="shared" si="59"/>
        <v/>
      </c>
    </row>
    <row r="957" spans="1:21" x14ac:dyDescent="0.25">
      <c r="A957">
        <v>965</v>
      </c>
      <c r="B957" t="s">
        <v>408</v>
      </c>
      <c r="C957">
        <v>25500</v>
      </c>
      <c r="D957">
        <v>894</v>
      </c>
      <c r="E957" s="14">
        <f>IFERROR(IF(OR(HLOOKUP($A957,'Z-scores'!$C$2:$RO$15,3,FALSE)&gt;3,HLOOKUP($A957,'Z-scores'!$C$2:$RO$15,3,FALSE)&lt;-3),"",'Total-corrected counts'!E957),"")</f>
        <v>3.7533960681142613</v>
      </c>
      <c r="F957" s="14">
        <f>IFERROR(IF(OR(HLOOKUP($A957,'Z-scores'!$C$2:$RO$15,4,FALSE)&gt;3,HLOOKUP($A957,'Z-scores'!$C$2:$RO$15,4,FALSE)&lt;-3),"",'Total-corrected counts'!F957),"")</f>
        <v>3.1110968499795617</v>
      </c>
      <c r="G957" s="14">
        <f>IFERROR(IF(OR(HLOOKUP($A957,'Z-scores'!$C$2:$RO$15,5,FALSE)&gt;3,HLOOKUP($A957,'Z-scores'!$C$2:$RO$15,5,FALSE)&lt;-3),"",'Total-corrected counts'!G957),"")</f>
        <v>13.196546397735693</v>
      </c>
      <c r="H957" s="14">
        <f>IFERROR(IF(OR(HLOOKUP($A957,'Z-scores'!$C$2:$RO$15,6,FALSE)&gt;3,HLOOKUP($A957,'Z-scores'!$C$2:$RO$15,6,FALSE)&lt;-3),"",'Total-corrected counts'!H957),"")</f>
        <v>4.8068229418214194</v>
      </c>
      <c r="I957" s="14">
        <f>IFERROR(IF(OR(HLOOKUP($A957,'Z-scores'!$C$2:$RO$15,7,FALSE)&gt;3,HLOOKUP($A957,'Z-scores'!$C$2:$RO$15,7,FALSE)&lt;-3),"",'Total-corrected counts'!I957),"")</f>
        <v>3.2545863161904571</v>
      </c>
      <c r="J957" s="14">
        <f>IFERROR(IF(OR(HLOOKUP($A957,'Z-scores'!$C$2:$RO$15,8,FALSE)&gt;3,HLOOKUP($A957,'Z-scores'!$C$2:$RO$15,8,FALSE)&lt;-3),"",'Total-corrected counts'!J957),"")</f>
        <v>8.6463845946627043</v>
      </c>
      <c r="K957" s="14">
        <f>IFERROR(IF(OR(HLOOKUP($A957,'Z-scores'!$C$2:$RO$15,9,FALSE)&gt;3,HLOOKUP($A957,'Z-scores'!$C$2:$RO$15,9,FALSE)&lt;-3),"",'Total-corrected counts'!K957),"")</f>
        <v>3.0653137850127341</v>
      </c>
      <c r="L957" s="14">
        <f>IFERROR(IF(OR(HLOOKUP($A957,'Z-scores'!$C$2:$RO$15,10,FALSE)&gt;3,HLOOKUP($A957,'Z-scores'!$C$2:$RO$15,10,FALSE)&lt;-3),"",'Total-corrected counts'!L957),"")</f>
        <v>20.316641304457367</v>
      </c>
      <c r="M957" s="14">
        <f>IFERROR(IF(OR(HLOOKUP($A957,'Z-scores'!$C$2:$RO$15,11,FALSE)&gt;3,HLOOKUP($A957,'Z-scores'!$C$2:$RO$15,11,FALSE)&lt;-3),"",'Total-corrected counts'!M957),"")</f>
        <v>8.7500689987917539</v>
      </c>
      <c r="N957" s="14">
        <f>IFERROR(IF(OR(HLOOKUP($A957,'Z-scores'!$C$2:$RO$15,12,FALSE)&gt;3,HLOOKUP($A957,'Z-scores'!$C$2:$RO$15,12,FALSE)&lt;-3),"",'Total-corrected counts'!N957),"")</f>
        <v>3.013771141220364</v>
      </c>
      <c r="O957" s="14">
        <f>IFERROR(IF(OR(HLOOKUP($A957,'Z-scores'!$C$2:$RO$15,13,FALSE)&gt;3,HLOOKUP($A957,'Z-scores'!$C$2:$RO$15,13,FALSE)&lt;-3),"",'Total-corrected counts'!O957),"")</f>
        <v>9.0979435833704603</v>
      </c>
      <c r="P957" s="14">
        <f>IFERROR(IF(OR(HLOOKUP($A957,'Z-scores'!$C$2:$RO$15,14,FALSE)&gt;3,HLOOKUP($A957,'Z-scores'!$C$2:$RO$15,14,FALSE)&lt;-3),"",'Total-corrected counts'!P957),"")</f>
        <v>2.7615799518409623</v>
      </c>
      <c r="Q957">
        <f t="shared" si="56"/>
        <v>1</v>
      </c>
      <c r="R957">
        <f>SUMIFS(Tabel132[Cluster],Tabel132[ID],'Total-corrected counts Z&lt;3'!A957)</f>
        <v>33</v>
      </c>
      <c r="S957">
        <f t="shared" si="57"/>
        <v>0.35051201362081252</v>
      </c>
      <c r="T957">
        <f t="shared" si="58"/>
        <v>5.6905924219309769</v>
      </c>
      <c r="U957">
        <f t="shared" si="59"/>
        <v>8.7880009959361818</v>
      </c>
    </row>
    <row r="958" spans="1:21" x14ac:dyDescent="0.25">
      <c r="A958">
        <v>966</v>
      </c>
      <c r="B958" t="s">
        <v>409</v>
      </c>
      <c r="C958">
        <v>46900</v>
      </c>
      <c r="D958">
        <v>942</v>
      </c>
      <c r="E958" s="14">
        <f>IFERROR(IF(OR(HLOOKUP($A958,'Z-scores'!$C$2:$RO$15,3,FALSE)&gt;3,HLOOKUP($A958,'Z-scores'!$C$2:$RO$15,3,FALSE)&lt;-3),"",'Total-corrected counts'!E958),"")</f>
        <v>0.7553273821282569</v>
      </c>
      <c r="F958" s="14">
        <f>IFERROR(IF(OR(HLOOKUP($A958,'Z-scores'!$C$2:$RO$15,4,FALSE)&gt;3,HLOOKUP($A958,'Z-scores'!$C$2:$RO$15,4,FALSE)&lt;-3),"",'Total-corrected counts'!F958),"")</f>
        <v>0.50223985022091577</v>
      </c>
      <c r="G958" s="14">
        <f>IFERROR(IF(OR(HLOOKUP($A958,'Z-scores'!$C$2:$RO$15,5,FALSE)&gt;3,HLOOKUP($A958,'Z-scores'!$C$2:$RO$15,5,FALSE)&lt;-3),"",'Total-corrected counts'!G958),"")</f>
        <v>2.1250189733836908</v>
      </c>
      <c r="H958" s="14">
        <f>IFERROR(IF(OR(HLOOKUP($A958,'Z-scores'!$C$2:$RO$15,6,FALSE)&gt;3,HLOOKUP($A958,'Z-scores'!$C$2:$RO$15,6,FALSE)&lt;-3),"",'Total-corrected counts'!H958),"")</f>
        <v>1.6022743139404731</v>
      </c>
      <c r="I958" s="14">
        <f>IFERROR(IF(OR(HLOOKUP($A958,'Z-scores'!$C$2:$RO$15,7,FALSE)&gt;3,HLOOKUP($A958,'Z-scores'!$C$2:$RO$15,7,FALSE)&lt;-3),"",'Total-corrected counts'!I958),"")</f>
        <v>2.7984511127849769</v>
      </c>
      <c r="J958" s="14">
        <f>IFERROR(IF(OR(HLOOKUP($A958,'Z-scores'!$C$2:$RO$15,8,FALSE)&gt;3,HLOOKUP($A958,'Z-scores'!$C$2:$RO$15,8,FALSE)&lt;-3),"",'Total-corrected counts'!J958),"")</f>
        <v>2.302805947322228</v>
      </c>
      <c r="K958" s="14">
        <f>IFERROR(IF(OR(HLOOKUP($A958,'Z-scores'!$C$2:$RO$15,9,FALSE)&gt;3,HLOOKUP($A958,'Z-scores'!$C$2:$RO$15,9,FALSE)&lt;-3),"",'Total-corrected counts'!K958),"")</f>
        <v>0.25426565958630976</v>
      </c>
      <c r="L958" s="14">
        <f>IFERROR(IF(OR(HLOOKUP($A958,'Z-scores'!$C$2:$RO$15,10,FALSE)&gt;3,HLOOKUP($A958,'Z-scores'!$C$2:$RO$15,10,FALSE)&lt;-3),"",'Total-corrected counts'!L958),"")</f>
        <v>0.52404035110703528</v>
      </c>
      <c r="M958" s="14">
        <f>IFERROR(IF(OR(HLOOKUP($A958,'Z-scores'!$C$2:$RO$15,11,FALSE)&gt;3,HLOOKUP($A958,'Z-scores'!$C$2:$RO$15,11,FALSE)&lt;-3),"",'Total-corrected counts'!M958),"")</f>
        <v>2.2079613361437138</v>
      </c>
      <c r="N958" s="14">
        <f>IFERROR(IF(OR(HLOOKUP($A958,'Z-scores'!$C$2:$RO$15,12,FALSE)&gt;3,HLOOKUP($A958,'Z-scores'!$C$2:$RO$15,12,FALSE)&lt;-3),"",'Total-corrected counts'!N958),"")</f>
        <v>6.2836701414679537</v>
      </c>
      <c r="O958" s="14">
        <f>IFERROR(IF(OR(HLOOKUP($A958,'Z-scores'!$C$2:$RO$15,13,FALSE)&gt;3,HLOOKUP($A958,'Z-scores'!$C$2:$RO$15,13,FALSE)&lt;-3),"",'Total-corrected counts'!O958),"")</f>
        <v>0.57213872019133816</v>
      </c>
      <c r="P958" s="14">
        <f>IFERROR(IF(OR(HLOOKUP($A958,'Z-scores'!$C$2:$RO$15,14,FALSE)&gt;3,HLOOKUP($A958,'Z-scores'!$C$2:$RO$15,14,FALSE)&lt;-3),"",'Total-corrected counts'!P958),"")</f>
        <v>3.5636229741578092</v>
      </c>
      <c r="Q958">
        <f t="shared" si="56"/>
        <v>1</v>
      </c>
      <c r="R958">
        <f>SUMIFS(Tabel132[Cluster],Tabel132[ID],'Total-corrected counts Z&lt;3'!A958)</f>
        <v>61</v>
      </c>
      <c r="S958">
        <f t="shared" si="57"/>
        <v>0.27360874522684209</v>
      </c>
      <c r="T958">
        <f t="shared" si="58"/>
        <v>1.4771976056238358</v>
      </c>
      <c r="U958">
        <f t="shared" si="59"/>
        <v>2.6302867046135701</v>
      </c>
    </row>
    <row r="959" spans="1:21" x14ac:dyDescent="0.25">
      <c r="A959">
        <v>967</v>
      </c>
      <c r="B959" t="s">
        <v>1057</v>
      </c>
      <c r="C959">
        <v>97300</v>
      </c>
      <c r="D959">
        <v>1009</v>
      </c>
      <c r="E959" s="14" t="str">
        <f>IFERROR(IF(OR(HLOOKUP($A959,'Z-scores'!$C$2:$RO$15,3,FALSE)&gt;3,HLOOKUP($A959,'Z-scores'!$C$2:$RO$15,3,FALSE)&lt;-3),"",'Total-corrected counts'!E959),"")</f>
        <v/>
      </c>
      <c r="F959" s="14" t="str">
        <f>IFERROR(IF(OR(HLOOKUP($A959,'Z-scores'!$C$2:$RO$15,4,FALSE)&gt;3,HLOOKUP($A959,'Z-scores'!$C$2:$RO$15,4,FALSE)&lt;-3),"",'Total-corrected counts'!F959),"")</f>
        <v/>
      </c>
      <c r="G959" s="14" t="str">
        <f>IFERROR(IF(OR(HLOOKUP($A959,'Z-scores'!$C$2:$RO$15,5,FALSE)&gt;3,HLOOKUP($A959,'Z-scores'!$C$2:$RO$15,5,FALSE)&lt;-3),"",'Total-corrected counts'!G959),"")</f>
        <v/>
      </c>
      <c r="H959" s="14" t="str">
        <f>IFERROR(IF(OR(HLOOKUP($A959,'Z-scores'!$C$2:$RO$15,6,FALSE)&gt;3,HLOOKUP($A959,'Z-scores'!$C$2:$RO$15,6,FALSE)&lt;-3),"",'Total-corrected counts'!H959),"")</f>
        <v/>
      </c>
      <c r="I959" s="14" t="str">
        <f>IFERROR(IF(OR(HLOOKUP($A959,'Z-scores'!$C$2:$RO$15,7,FALSE)&gt;3,HLOOKUP($A959,'Z-scores'!$C$2:$RO$15,7,FALSE)&lt;-3),"",'Total-corrected counts'!I959),"")</f>
        <v/>
      </c>
      <c r="J959" s="14" t="str">
        <f>IFERROR(IF(OR(HLOOKUP($A959,'Z-scores'!$C$2:$RO$15,8,FALSE)&gt;3,HLOOKUP($A959,'Z-scores'!$C$2:$RO$15,8,FALSE)&lt;-3),"",'Total-corrected counts'!J959),"")</f>
        <v/>
      </c>
      <c r="K959" s="14" t="str">
        <f>IFERROR(IF(OR(HLOOKUP($A959,'Z-scores'!$C$2:$RO$15,9,FALSE)&gt;3,HLOOKUP($A959,'Z-scores'!$C$2:$RO$15,9,FALSE)&lt;-3),"",'Total-corrected counts'!K959),"")</f>
        <v/>
      </c>
      <c r="L959" s="14" t="str">
        <f>IFERROR(IF(OR(HLOOKUP($A959,'Z-scores'!$C$2:$RO$15,10,FALSE)&gt;3,HLOOKUP($A959,'Z-scores'!$C$2:$RO$15,10,FALSE)&lt;-3),"",'Total-corrected counts'!L959),"")</f>
        <v/>
      </c>
      <c r="M959" s="14" t="str">
        <f>IFERROR(IF(OR(HLOOKUP($A959,'Z-scores'!$C$2:$RO$15,11,FALSE)&gt;3,HLOOKUP($A959,'Z-scores'!$C$2:$RO$15,11,FALSE)&lt;-3),"",'Total-corrected counts'!M959),"")</f>
        <v/>
      </c>
      <c r="N959" s="14" t="str">
        <f>IFERROR(IF(OR(HLOOKUP($A959,'Z-scores'!$C$2:$RO$15,12,FALSE)&gt;3,HLOOKUP($A959,'Z-scores'!$C$2:$RO$15,12,FALSE)&lt;-3),"",'Total-corrected counts'!N959),"")</f>
        <v/>
      </c>
      <c r="O959" s="14" t="str">
        <f>IFERROR(IF(OR(HLOOKUP($A959,'Z-scores'!$C$2:$RO$15,13,FALSE)&gt;3,HLOOKUP($A959,'Z-scores'!$C$2:$RO$15,13,FALSE)&lt;-3),"",'Total-corrected counts'!O959),"")</f>
        <v/>
      </c>
      <c r="P959" s="14" t="str">
        <f>IFERROR(IF(OR(HLOOKUP($A959,'Z-scores'!$C$2:$RO$15,14,FALSE)&gt;3,HLOOKUP($A959,'Z-scores'!$C$2:$RO$15,14,FALSE)&lt;-3),"",'Total-corrected counts'!P959),"")</f>
        <v/>
      </c>
      <c r="Q959">
        <f t="shared" si="56"/>
        <v>1</v>
      </c>
      <c r="R959">
        <f>SUMIFS(Tabel132[Cluster],Tabel132[ID],'Total-corrected counts Z&lt;3'!A959)</f>
        <v>0</v>
      </c>
      <c r="S959" t="str">
        <f t="shared" si="57"/>
        <v/>
      </c>
      <c r="T959" t="str">
        <f t="shared" si="58"/>
        <v/>
      </c>
      <c r="U959" t="str">
        <f t="shared" si="59"/>
        <v/>
      </c>
    </row>
    <row r="960" spans="1:21" x14ac:dyDescent="0.25">
      <c r="A960">
        <v>968</v>
      </c>
      <c r="B960" t="s">
        <v>1058</v>
      </c>
      <c r="C960">
        <v>59200</v>
      </c>
      <c r="D960">
        <v>645</v>
      </c>
      <c r="E960" s="14" t="str">
        <f>IFERROR(IF(OR(HLOOKUP($A960,'Z-scores'!$C$2:$RO$15,3,FALSE)&gt;3,HLOOKUP($A960,'Z-scores'!$C$2:$RO$15,3,FALSE)&lt;-3),"",'Total-corrected counts'!E960),"")</f>
        <v/>
      </c>
      <c r="F960" s="14" t="str">
        <f>IFERROR(IF(OR(HLOOKUP($A960,'Z-scores'!$C$2:$RO$15,4,FALSE)&gt;3,HLOOKUP($A960,'Z-scores'!$C$2:$RO$15,4,FALSE)&lt;-3),"",'Total-corrected counts'!F960),"")</f>
        <v/>
      </c>
      <c r="G960" s="14" t="str">
        <f>IFERROR(IF(OR(HLOOKUP($A960,'Z-scores'!$C$2:$RO$15,5,FALSE)&gt;3,HLOOKUP($A960,'Z-scores'!$C$2:$RO$15,5,FALSE)&lt;-3),"",'Total-corrected counts'!G960),"")</f>
        <v/>
      </c>
      <c r="H960" s="14" t="str">
        <f>IFERROR(IF(OR(HLOOKUP($A960,'Z-scores'!$C$2:$RO$15,6,FALSE)&gt;3,HLOOKUP($A960,'Z-scores'!$C$2:$RO$15,6,FALSE)&lt;-3),"",'Total-corrected counts'!H960),"")</f>
        <v/>
      </c>
      <c r="I960" s="14" t="str">
        <f>IFERROR(IF(OR(HLOOKUP($A960,'Z-scores'!$C$2:$RO$15,7,FALSE)&gt;3,HLOOKUP($A960,'Z-scores'!$C$2:$RO$15,7,FALSE)&lt;-3),"",'Total-corrected counts'!I960),"")</f>
        <v/>
      </c>
      <c r="J960" s="14" t="str">
        <f>IFERROR(IF(OR(HLOOKUP($A960,'Z-scores'!$C$2:$RO$15,8,FALSE)&gt;3,HLOOKUP($A960,'Z-scores'!$C$2:$RO$15,8,FALSE)&lt;-3),"",'Total-corrected counts'!J960),"")</f>
        <v/>
      </c>
      <c r="K960" s="14" t="str">
        <f>IFERROR(IF(OR(HLOOKUP($A960,'Z-scores'!$C$2:$RO$15,9,FALSE)&gt;3,HLOOKUP($A960,'Z-scores'!$C$2:$RO$15,9,FALSE)&lt;-3),"",'Total-corrected counts'!K960),"")</f>
        <v/>
      </c>
      <c r="L960" s="14" t="str">
        <f>IFERROR(IF(OR(HLOOKUP($A960,'Z-scores'!$C$2:$RO$15,10,FALSE)&gt;3,HLOOKUP($A960,'Z-scores'!$C$2:$RO$15,10,FALSE)&lt;-3),"",'Total-corrected counts'!L960),"")</f>
        <v/>
      </c>
      <c r="M960" s="14" t="str">
        <f>IFERROR(IF(OR(HLOOKUP($A960,'Z-scores'!$C$2:$RO$15,11,FALSE)&gt;3,HLOOKUP($A960,'Z-scores'!$C$2:$RO$15,11,FALSE)&lt;-3),"",'Total-corrected counts'!M960),"")</f>
        <v/>
      </c>
      <c r="N960" s="14" t="str">
        <f>IFERROR(IF(OR(HLOOKUP($A960,'Z-scores'!$C$2:$RO$15,12,FALSE)&gt;3,HLOOKUP($A960,'Z-scores'!$C$2:$RO$15,12,FALSE)&lt;-3),"",'Total-corrected counts'!N960),"")</f>
        <v/>
      </c>
      <c r="O960" s="14" t="str">
        <f>IFERROR(IF(OR(HLOOKUP($A960,'Z-scores'!$C$2:$RO$15,13,FALSE)&gt;3,HLOOKUP($A960,'Z-scores'!$C$2:$RO$15,13,FALSE)&lt;-3),"",'Total-corrected counts'!O960),"")</f>
        <v/>
      </c>
      <c r="P960" s="14" t="str">
        <f>IFERROR(IF(OR(HLOOKUP($A960,'Z-scores'!$C$2:$RO$15,14,FALSE)&gt;3,HLOOKUP($A960,'Z-scores'!$C$2:$RO$15,14,FALSE)&lt;-3),"",'Total-corrected counts'!P960),"")</f>
        <v/>
      </c>
      <c r="Q960">
        <f t="shared" si="56"/>
        <v>1</v>
      </c>
      <c r="R960">
        <f>SUMIFS(Tabel132[Cluster],Tabel132[ID],'Total-corrected counts Z&lt;3'!A960)</f>
        <v>0</v>
      </c>
      <c r="S960" t="str">
        <f t="shared" si="57"/>
        <v/>
      </c>
      <c r="T960" t="str">
        <f t="shared" si="58"/>
        <v/>
      </c>
      <c r="U960" t="str">
        <f t="shared" si="59"/>
        <v/>
      </c>
    </row>
    <row r="961" spans="1:21" x14ac:dyDescent="0.25">
      <c r="A961">
        <v>969</v>
      </c>
      <c r="B961" t="s">
        <v>410</v>
      </c>
      <c r="C961">
        <v>22800</v>
      </c>
      <c r="D961">
        <v>746</v>
      </c>
      <c r="E961" s="14">
        <f>IFERROR(IF(OR(HLOOKUP($A961,'Z-scores'!$C$2:$RO$15,3,FALSE)&gt;3,HLOOKUP($A961,'Z-scores'!$C$2:$RO$15,3,FALSE)&lt;-3),"",'Total-corrected counts'!E961),"")</f>
        <v>0.80180906718230349</v>
      </c>
      <c r="F961" s="14">
        <f>IFERROR(IF(OR(HLOOKUP($A961,'Z-scores'!$C$2:$RO$15,4,FALSE)&gt;3,HLOOKUP($A961,'Z-scores'!$C$2:$RO$15,4,FALSE)&lt;-3),"",'Total-corrected counts'!F961),"")</f>
        <v>0.8928708448371836</v>
      </c>
      <c r="G961" s="14">
        <f>IFERROR(IF(OR(HLOOKUP($A961,'Z-scores'!$C$2:$RO$15,5,FALSE)&gt;3,HLOOKUP($A961,'Z-scores'!$C$2:$RO$15,5,FALSE)&lt;-3),"",'Total-corrected counts'!G961),"")</f>
        <v>0.42857525513620659</v>
      </c>
      <c r="H961" s="14">
        <f>IFERROR(IF(OR(HLOOKUP($A961,'Z-scores'!$C$2:$RO$15,6,FALSE)&gt;3,HLOOKUP($A961,'Z-scores'!$C$2:$RO$15,6,FALSE)&lt;-3),"",'Total-corrected counts'!H961),"")</f>
        <v>2.9375029088908677</v>
      </c>
      <c r="I961" s="14">
        <f>IFERROR(IF(OR(HLOOKUP($A961,'Z-scores'!$C$2:$RO$15,7,FALSE)&gt;3,HLOOKUP($A961,'Z-scores'!$C$2:$RO$15,7,FALSE)&lt;-3),"",'Total-corrected counts'!I961),"")</f>
        <v>0.38216733258297036</v>
      </c>
      <c r="J961" s="14">
        <f>IFERROR(IF(OR(HLOOKUP($A961,'Z-scores'!$C$2:$RO$15,8,FALSE)&gt;3,HLOOKUP($A961,'Z-scores'!$C$2:$RO$15,8,FALSE)&lt;-3),"",'Total-corrected counts'!J961),"")</f>
        <v>1.086229220435013</v>
      </c>
      <c r="K961" s="14">
        <f>IFERROR(IF(OR(HLOOKUP($A961,'Z-scores'!$C$2:$RO$15,9,FALSE)&gt;3,HLOOKUP($A961,'Z-scores'!$C$2:$RO$15,9,FALSE)&lt;-3),"",'Total-corrected counts'!K961),"")</f>
        <v>3.0370620450587</v>
      </c>
      <c r="L961" s="14">
        <f>IFERROR(IF(OR(HLOOKUP($A961,'Z-scores'!$C$2:$RO$15,10,FALSE)&gt;3,HLOOKUP($A961,'Z-scores'!$C$2:$RO$15,10,FALSE)&lt;-3),"",'Total-corrected counts'!L961),"")</f>
        <v>3.2853298934787212</v>
      </c>
      <c r="M961" s="14">
        <f>IFERROR(IF(OR(HLOOKUP($A961,'Z-scores'!$C$2:$RO$15,11,FALSE)&gt;3,HLOOKUP($A961,'Z-scores'!$C$2:$RO$15,11,FALSE)&lt;-3),"",'Total-corrected counts'!M961),"")</f>
        <v>2.5146226328303407</v>
      </c>
      <c r="N961" s="14">
        <f>IFERROR(IF(OR(HLOOKUP($A961,'Z-scores'!$C$2:$RO$15,12,FALSE)&gt;3,HLOOKUP($A961,'Z-scores'!$C$2:$RO$15,12,FALSE)&lt;-3),"",'Total-corrected counts'!N961),"")</f>
        <v>0.41834216974446975</v>
      </c>
      <c r="O961" s="14">
        <f>IFERROR(IF(OR(HLOOKUP($A961,'Z-scores'!$C$2:$RO$15,13,FALSE)&gt;3,HLOOKUP($A961,'Z-scores'!$C$2:$RO$15,13,FALSE)&lt;-3),"",'Total-corrected counts'!O961),"")</f>
        <v>1.2474499964827539</v>
      </c>
      <c r="P961" s="14">
        <f>IFERROR(IF(OR(HLOOKUP($A961,'Z-scores'!$C$2:$RO$15,14,FALSE)&gt;3,HLOOKUP($A961,'Z-scores'!$C$2:$RO$15,14,FALSE)&lt;-3),"",'Total-corrected counts'!P961),"")</f>
        <v>1.8957380527489114</v>
      </c>
      <c r="Q961">
        <f t="shared" si="56"/>
        <v>1</v>
      </c>
      <c r="R961">
        <f>SUMIFS(Tabel132[Cluster],Tabel132[ID],'Total-corrected counts Z&lt;3'!A961)</f>
        <v>29</v>
      </c>
      <c r="S961">
        <f t="shared" si="57"/>
        <v>0.46019972506729001</v>
      </c>
      <c r="T961">
        <f t="shared" si="58"/>
        <v>1.3666023820176061</v>
      </c>
      <c r="U961">
        <f t="shared" si="59"/>
        <v>1.8722965490570391</v>
      </c>
    </row>
    <row r="962" spans="1:21" x14ac:dyDescent="0.25">
      <c r="A962">
        <v>970</v>
      </c>
      <c r="B962" t="s">
        <v>1059</v>
      </c>
      <c r="C962">
        <v>94900</v>
      </c>
      <c r="D962">
        <v>938</v>
      </c>
      <c r="E962" s="14" t="str">
        <f>IFERROR(IF(OR(HLOOKUP($A962,'Z-scores'!$C$2:$RO$15,3,FALSE)&gt;3,HLOOKUP($A962,'Z-scores'!$C$2:$RO$15,3,FALSE)&lt;-3),"",'Total-corrected counts'!E962),"")</f>
        <v/>
      </c>
      <c r="F962" s="14" t="str">
        <f>IFERROR(IF(OR(HLOOKUP($A962,'Z-scores'!$C$2:$RO$15,4,FALSE)&gt;3,HLOOKUP($A962,'Z-scores'!$C$2:$RO$15,4,FALSE)&lt;-3),"",'Total-corrected counts'!F962),"")</f>
        <v/>
      </c>
      <c r="G962" s="14" t="str">
        <f>IFERROR(IF(OR(HLOOKUP($A962,'Z-scores'!$C$2:$RO$15,5,FALSE)&gt;3,HLOOKUP($A962,'Z-scores'!$C$2:$RO$15,5,FALSE)&lt;-3),"",'Total-corrected counts'!G962),"")</f>
        <v/>
      </c>
      <c r="H962" s="14" t="str">
        <f>IFERROR(IF(OR(HLOOKUP($A962,'Z-scores'!$C$2:$RO$15,6,FALSE)&gt;3,HLOOKUP($A962,'Z-scores'!$C$2:$RO$15,6,FALSE)&lt;-3),"",'Total-corrected counts'!H962),"")</f>
        <v/>
      </c>
      <c r="I962" s="14" t="str">
        <f>IFERROR(IF(OR(HLOOKUP($A962,'Z-scores'!$C$2:$RO$15,7,FALSE)&gt;3,HLOOKUP($A962,'Z-scores'!$C$2:$RO$15,7,FALSE)&lt;-3),"",'Total-corrected counts'!I962),"")</f>
        <v/>
      </c>
      <c r="J962" s="14" t="str">
        <f>IFERROR(IF(OR(HLOOKUP($A962,'Z-scores'!$C$2:$RO$15,8,FALSE)&gt;3,HLOOKUP($A962,'Z-scores'!$C$2:$RO$15,8,FALSE)&lt;-3),"",'Total-corrected counts'!J962),"")</f>
        <v/>
      </c>
      <c r="K962" s="14" t="str">
        <f>IFERROR(IF(OR(HLOOKUP($A962,'Z-scores'!$C$2:$RO$15,9,FALSE)&gt;3,HLOOKUP($A962,'Z-scores'!$C$2:$RO$15,9,FALSE)&lt;-3),"",'Total-corrected counts'!K962),"")</f>
        <v/>
      </c>
      <c r="L962" s="14" t="str">
        <f>IFERROR(IF(OR(HLOOKUP($A962,'Z-scores'!$C$2:$RO$15,10,FALSE)&gt;3,HLOOKUP($A962,'Z-scores'!$C$2:$RO$15,10,FALSE)&lt;-3),"",'Total-corrected counts'!L962),"")</f>
        <v/>
      </c>
      <c r="M962" s="14" t="str">
        <f>IFERROR(IF(OR(HLOOKUP($A962,'Z-scores'!$C$2:$RO$15,11,FALSE)&gt;3,HLOOKUP($A962,'Z-scores'!$C$2:$RO$15,11,FALSE)&lt;-3),"",'Total-corrected counts'!M962),"")</f>
        <v/>
      </c>
      <c r="N962" s="14" t="str">
        <f>IFERROR(IF(OR(HLOOKUP($A962,'Z-scores'!$C$2:$RO$15,12,FALSE)&gt;3,HLOOKUP($A962,'Z-scores'!$C$2:$RO$15,12,FALSE)&lt;-3),"",'Total-corrected counts'!N962),"")</f>
        <v/>
      </c>
      <c r="O962" s="14" t="str">
        <f>IFERROR(IF(OR(HLOOKUP($A962,'Z-scores'!$C$2:$RO$15,13,FALSE)&gt;3,HLOOKUP($A962,'Z-scores'!$C$2:$RO$15,13,FALSE)&lt;-3),"",'Total-corrected counts'!O962),"")</f>
        <v/>
      </c>
      <c r="P962" s="14" t="str">
        <f>IFERROR(IF(OR(HLOOKUP($A962,'Z-scores'!$C$2:$RO$15,14,FALSE)&gt;3,HLOOKUP($A962,'Z-scores'!$C$2:$RO$15,14,FALSE)&lt;-3),"",'Total-corrected counts'!P962),"")</f>
        <v/>
      </c>
      <c r="Q962">
        <f t="shared" si="56"/>
        <v>1</v>
      </c>
      <c r="R962">
        <f>SUMIFS(Tabel132[Cluster],Tabel132[ID],'Total-corrected counts Z&lt;3'!A962)</f>
        <v>96</v>
      </c>
      <c r="S962" t="str">
        <f t="shared" si="57"/>
        <v/>
      </c>
      <c r="T962" t="str">
        <f t="shared" si="58"/>
        <v/>
      </c>
      <c r="U962" t="str">
        <f t="shared" si="59"/>
        <v/>
      </c>
    </row>
    <row r="963" spans="1:21" x14ac:dyDescent="0.25">
      <c r="A963">
        <v>971</v>
      </c>
      <c r="B963" t="s">
        <v>1060</v>
      </c>
      <c r="C963">
        <v>106600</v>
      </c>
      <c r="D963">
        <v>776</v>
      </c>
      <c r="E963" s="14" t="str">
        <f>IFERROR(IF(OR(HLOOKUP($A963,'Z-scores'!$C$2:$RO$15,3,FALSE)&gt;3,HLOOKUP($A963,'Z-scores'!$C$2:$RO$15,3,FALSE)&lt;-3),"",'Total-corrected counts'!E963),"")</f>
        <v/>
      </c>
      <c r="F963" s="14" t="str">
        <f>IFERROR(IF(OR(HLOOKUP($A963,'Z-scores'!$C$2:$RO$15,4,FALSE)&gt;3,HLOOKUP($A963,'Z-scores'!$C$2:$RO$15,4,FALSE)&lt;-3),"",'Total-corrected counts'!F963),"")</f>
        <v/>
      </c>
      <c r="G963" s="14" t="str">
        <f>IFERROR(IF(OR(HLOOKUP($A963,'Z-scores'!$C$2:$RO$15,5,FALSE)&gt;3,HLOOKUP($A963,'Z-scores'!$C$2:$RO$15,5,FALSE)&lt;-3),"",'Total-corrected counts'!G963),"")</f>
        <v/>
      </c>
      <c r="H963" s="14" t="str">
        <f>IFERROR(IF(OR(HLOOKUP($A963,'Z-scores'!$C$2:$RO$15,6,FALSE)&gt;3,HLOOKUP($A963,'Z-scores'!$C$2:$RO$15,6,FALSE)&lt;-3),"",'Total-corrected counts'!H963),"")</f>
        <v/>
      </c>
      <c r="I963" s="14" t="str">
        <f>IFERROR(IF(OR(HLOOKUP($A963,'Z-scores'!$C$2:$RO$15,7,FALSE)&gt;3,HLOOKUP($A963,'Z-scores'!$C$2:$RO$15,7,FALSE)&lt;-3),"",'Total-corrected counts'!I963),"")</f>
        <v/>
      </c>
      <c r="J963" s="14" t="str">
        <f>IFERROR(IF(OR(HLOOKUP($A963,'Z-scores'!$C$2:$RO$15,8,FALSE)&gt;3,HLOOKUP($A963,'Z-scores'!$C$2:$RO$15,8,FALSE)&lt;-3),"",'Total-corrected counts'!J963),"")</f>
        <v/>
      </c>
      <c r="K963" s="14" t="str">
        <f>IFERROR(IF(OR(HLOOKUP($A963,'Z-scores'!$C$2:$RO$15,9,FALSE)&gt;3,HLOOKUP($A963,'Z-scores'!$C$2:$RO$15,9,FALSE)&lt;-3),"",'Total-corrected counts'!K963),"")</f>
        <v/>
      </c>
      <c r="L963" s="14" t="str">
        <f>IFERROR(IF(OR(HLOOKUP($A963,'Z-scores'!$C$2:$RO$15,10,FALSE)&gt;3,HLOOKUP($A963,'Z-scores'!$C$2:$RO$15,10,FALSE)&lt;-3),"",'Total-corrected counts'!L963),"")</f>
        <v/>
      </c>
      <c r="M963" s="14" t="str">
        <f>IFERROR(IF(OR(HLOOKUP($A963,'Z-scores'!$C$2:$RO$15,11,FALSE)&gt;3,HLOOKUP($A963,'Z-scores'!$C$2:$RO$15,11,FALSE)&lt;-3),"",'Total-corrected counts'!M963),"")</f>
        <v/>
      </c>
      <c r="N963" s="14" t="str">
        <f>IFERROR(IF(OR(HLOOKUP($A963,'Z-scores'!$C$2:$RO$15,12,FALSE)&gt;3,HLOOKUP($A963,'Z-scores'!$C$2:$RO$15,12,FALSE)&lt;-3),"",'Total-corrected counts'!N963),"")</f>
        <v/>
      </c>
      <c r="O963" s="14" t="str">
        <f>IFERROR(IF(OR(HLOOKUP($A963,'Z-scores'!$C$2:$RO$15,13,FALSE)&gt;3,HLOOKUP($A963,'Z-scores'!$C$2:$RO$15,13,FALSE)&lt;-3),"",'Total-corrected counts'!O963),"")</f>
        <v/>
      </c>
      <c r="P963" s="14" t="str">
        <f>IFERROR(IF(OR(HLOOKUP($A963,'Z-scores'!$C$2:$RO$15,14,FALSE)&gt;3,HLOOKUP($A963,'Z-scores'!$C$2:$RO$15,14,FALSE)&lt;-3),"",'Total-corrected counts'!P963),"")</f>
        <v/>
      </c>
      <c r="Q963">
        <f t="shared" ref="Q963:Q1026" si="60">IF(AND(T963=0,U963=0),0,1)</f>
        <v>1</v>
      </c>
      <c r="R963">
        <f>SUMIFS(Tabel132[Cluster],Tabel132[ID],'Total-corrected counts Z&lt;3'!A963)</f>
        <v>0</v>
      </c>
      <c r="S963" t="str">
        <f t="shared" ref="S963:S1026" si="61">IFERROR(_xlfn.T.TEST(E963:K963,L963:P963,2,2),"")</f>
        <v/>
      </c>
      <c r="T963" t="str">
        <f t="shared" si="58"/>
        <v/>
      </c>
      <c r="U963" t="str">
        <f t="shared" si="59"/>
        <v/>
      </c>
    </row>
    <row r="964" spans="1:21" x14ac:dyDescent="0.25">
      <c r="A964">
        <v>972</v>
      </c>
      <c r="B964" t="s">
        <v>411</v>
      </c>
      <c r="C964">
        <v>20100</v>
      </c>
      <c r="D964">
        <v>315</v>
      </c>
      <c r="E964" s="14" t="str">
        <f>IFERROR(IF(OR(HLOOKUP($A964,'Z-scores'!$C$2:$RO$15,3,FALSE)&gt;3,HLOOKUP($A964,'Z-scores'!$C$2:$RO$15,3,FALSE)&lt;-3),"",'Total-corrected counts'!E964),"")</f>
        <v/>
      </c>
      <c r="F964" s="14" t="str">
        <f>IFERROR(IF(OR(HLOOKUP($A964,'Z-scores'!$C$2:$RO$15,4,FALSE)&gt;3,HLOOKUP($A964,'Z-scores'!$C$2:$RO$15,4,FALSE)&lt;-3),"",'Total-corrected counts'!F964),"")</f>
        <v/>
      </c>
      <c r="G964" s="14" t="str">
        <f>IFERROR(IF(OR(HLOOKUP($A964,'Z-scores'!$C$2:$RO$15,5,FALSE)&gt;3,HLOOKUP($A964,'Z-scores'!$C$2:$RO$15,5,FALSE)&lt;-3),"",'Total-corrected counts'!G964),"")</f>
        <v/>
      </c>
      <c r="H964" s="14" t="str">
        <f>IFERROR(IF(OR(HLOOKUP($A964,'Z-scores'!$C$2:$RO$15,6,FALSE)&gt;3,HLOOKUP($A964,'Z-scores'!$C$2:$RO$15,6,FALSE)&lt;-3),"",'Total-corrected counts'!H964),"")</f>
        <v/>
      </c>
      <c r="I964" s="14" t="str">
        <f>IFERROR(IF(OR(HLOOKUP($A964,'Z-scores'!$C$2:$RO$15,7,FALSE)&gt;3,HLOOKUP($A964,'Z-scores'!$C$2:$RO$15,7,FALSE)&lt;-3),"",'Total-corrected counts'!I964),"")</f>
        <v/>
      </c>
      <c r="J964" s="14" t="str">
        <f>IFERROR(IF(OR(HLOOKUP($A964,'Z-scores'!$C$2:$RO$15,8,FALSE)&gt;3,HLOOKUP($A964,'Z-scores'!$C$2:$RO$15,8,FALSE)&lt;-3),"",'Total-corrected counts'!J964),"")</f>
        <v/>
      </c>
      <c r="K964" s="14" t="str">
        <f>IFERROR(IF(OR(HLOOKUP($A964,'Z-scores'!$C$2:$RO$15,9,FALSE)&gt;3,HLOOKUP($A964,'Z-scores'!$C$2:$RO$15,9,FALSE)&lt;-3),"",'Total-corrected counts'!K964),"")</f>
        <v/>
      </c>
      <c r="L964" s="14" t="str">
        <f>IFERROR(IF(OR(HLOOKUP($A964,'Z-scores'!$C$2:$RO$15,10,FALSE)&gt;3,HLOOKUP($A964,'Z-scores'!$C$2:$RO$15,10,FALSE)&lt;-3),"",'Total-corrected counts'!L964),"")</f>
        <v/>
      </c>
      <c r="M964" s="14" t="str">
        <f>IFERROR(IF(OR(HLOOKUP($A964,'Z-scores'!$C$2:$RO$15,11,FALSE)&gt;3,HLOOKUP($A964,'Z-scores'!$C$2:$RO$15,11,FALSE)&lt;-3),"",'Total-corrected counts'!M964),"")</f>
        <v/>
      </c>
      <c r="N964" s="14" t="str">
        <f>IFERROR(IF(OR(HLOOKUP($A964,'Z-scores'!$C$2:$RO$15,12,FALSE)&gt;3,HLOOKUP($A964,'Z-scores'!$C$2:$RO$15,12,FALSE)&lt;-3),"",'Total-corrected counts'!N964),"")</f>
        <v/>
      </c>
      <c r="O964" s="14" t="str">
        <f>IFERROR(IF(OR(HLOOKUP($A964,'Z-scores'!$C$2:$RO$15,13,FALSE)&gt;3,HLOOKUP($A964,'Z-scores'!$C$2:$RO$15,13,FALSE)&lt;-3),"",'Total-corrected counts'!O964),"")</f>
        <v/>
      </c>
      <c r="P964" s="14" t="str">
        <f>IFERROR(IF(OR(HLOOKUP($A964,'Z-scores'!$C$2:$RO$15,14,FALSE)&gt;3,HLOOKUP($A964,'Z-scores'!$C$2:$RO$15,14,FALSE)&lt;-3),"",'Total-corrected counts'!P964),"")</f>
        <v/>
      </c>
      <c r="Q964">
        <f t="shared" si="60"/>
        <v>1</v>
      </c>
      <c r="R964">
        <f>SUMIFS(Tabel132[Cluster],Tabel132[ID],'Total-corrected counts Z&lt;3'!A964)</f>
        <v>25</v>
      </c>
      <c r="S964" t="str">
        <f t="shared" si="61"/>
        <v/>
      </c>
      <c r="T964" t="str">
        <f t="shared" ref="T964:T1027" si="62">IFERROR(AVERAGE(E964:K964),"")</f>
        <v/>
      </c>
      <c r="U964" t="str">
        <f t="shared" ref="U964:U1027" si="63">IFERROR(AVERAGE(L964:P964),"")</f>
        <v/>
      </c>
    </row>
    <row r="965" spans="1:21" x14ac:dyDescent="0.25">
      <c r="A965">
        <v>973</v>
      </c>
      <c r="B965" t="s">
        <v>412</v>
      </c>
      <c r="C965">
        <v>15700</v>
      </c>
      <c r="D965">
        <v>409</v>
      </c>
      <c r="E965" s="14">
        <f>IFERROR(IF(OR(HLOOKUP($A965,'Z-scores'!$C$2:$RO$15,3,FALSE)&gt;3,HLOOKUP($A965,'Z-scores'!$C$2:$RO$15,3,FALSE)&lt;-3),"",'Total-corrected counts'!E965),"")</f>
        <v>1.1969033901416994</v>
      </c>
      <c r="F965" s="14">
        <f>IFERROR(IF(OR(HLOOKUP($A965,'Z-scores'!$C$2:$RO$15,4,FALSE)&gt;3,HLOOKUP($A965,'Z-scores'!$C$2:$RO$15,4,FALSE)&lt;-3),"",'Total-corrected counts'!F965),"")</f>
        <v>11.886343121895006</v>
      </c>
      <c r="G965" s="14">
        <f>IFERROR(IF(OR(HLOOKUP($A965,'Z-scores'!$C$2:$RO$15,5,FALSE)&gt;3,HLOOKUP($A965,'Z-scores'!$C$2:$RO$15,5,FALSE)&lt;-3),"",'Total-corrected counts'!G965),"")</f>
        <v>20.357324618969812</v>
      </c>
      <c r="H965" s="14">
        <f>IFERROR(IF(OR(HLOOKUP($A965,'Z-scores'!$C$2:$RO$15,6,FALSE)&gt;3,HLOOKUP($A965,'Z-scores'!$C$2:$RO$15,6,FALSE)&lt;-3),"",'Total-corrected counts'!H965),"")</f>
        <v>13.222578028851618</v>
      </c>
      <c r="I965" s="14">
        <f>IFERROR(IF(OR(HLOOKUP($A965,'Z-scores'!$C$2:$RO$15,7,FALSE)&gt;3,HLOOKUP($A965,'Z-scores'!$C$2:$RO$15,7,FALSE)&lt;-3),"",'Total-corrected counts'!I965),"")</f>
        <v>2.3669718663203327</v>
      </c>
      <c r="J965" s="14">
        <f>IFERROR(IF(OR(HLOOKUP($A965,'Z-scores'!$C$2:$RO$15,8,FALSE)&gt;3,HLOOKUP($A965,'Z-scores'!$C$2:$RO$15,8,FALSE)&lt;-3),"",'Total-corrected counts'!J965),"")</f>
        <v>3.8887006091573468</v>
      </c>
      <c r="K965" s="14">
        <f>IFERROR(IF(OR(HLOOKUP($A965,'Z-scores'!$C$2:$RO$15,9,FALSE)&gt;3,HLOOKUP($A965,'Z-scores'!$C$2:$RO$15,9,FALSE)&lt;-3),"",'Total-corrected counts'!K965),"")</f>
        <v>1.765733747127151</v>
      </c>
      <c r="L965" s="14">
        <f>IFERROR(IF(OR(HLOOKUP($A965,'Z-scores'!$C$2:$RO$15,10,FALSE)&gt;3,HLOOKUP($A965,'Z-scores'!$C$2:$RO$15,10,FALSE)&lt;-3),"",'Total-corrected counts'!L965),"")</f>
        <v>16.507271059871609</v>
      </c>
      <c r="M965" s="14">
        <f>IFERROR(IF(OR(HLOOKUP($A965,'Z-scores'!$C$2:$RO$15,11,FALSE)&gt;3,HLOOKUP($A965,'Z-scores'!$C$2:$RO$15,11,FALSE)&lt;-3),"",'Total-corrected counts'!M965),"")</f>
        <v>20.1374251490885</v>
      </c>
      <c r="N965" s="14">
        <f>IFERROR(IF(OR(HLOOKUP($A965,'Z-scores'!$C$2:$RO$15,12,FALSE)&gt;3,HLOOKUP($A965,'Z-scores'!$C$2:$RO$15,12,FALSE)&lt;-3),"",'Total-corrected counts'!N965),"")</f>
        <v>1.5453047494642658</v>
      </c>
      <c r="O965" s="14">
        <f>IFERROR(IF(OR(HLOOKUP($A965,'Z-scores'!$C$2:$RO$15,13,FALSE)&gt;3,HLOOKUP($A965,'Z-scores'!$C$2:$RO$15,13,FALSE)&lt;-3),"",'Total-corrected counts'!O965),"")</f>
        <v>2.2135202945107513</v>
      </c>
      <c r="P965" s="14">
        <f>IFERROR(IF(OR(HLOOKUP($A965,'Z-scores'!$C$2:$RO$15,14,FALSE)&gt;3,HLOOKUP($A965,'Z-scores'!$C$2:$RO$15,14,FALSE)&lt;-3),"",'Total-corrected counts'!P965),"")</f>
        <v>1.3944611638008817</v>
      </c>
      <c r="Q965">
        <f t="shared" si="60"/>
        <v>1</v>
      </c>
      <c r="R965">
        <f>SUMIFS(Tabel132[Cluster],Tabel132[ID],'Total-corrected counts Z&lt;3'!A965)</f>
        <v>19</v>
      </c>
      <c r="S965">
        <f t="shared" si="61"/>
        <v>0.91107627119510548</v>
      </c>
      <c r="T965">
        <f t="shared" si="62"/>
        <v>7.8120793403518523</v>
      </c>
      <c r="U965">
        <f t="shared" si="63"/>
        <v>8.3595964833472021</v>
      </c>
    </row>
    <row r="966" spans="1:21" x14ac:dyDescent="0.25">
      <c r="A966">
        <v>974</v>
      </c>
      <c r="B966" t="s">
        <v>413</v>
      </c>
      <c r="C966">
        <v>6000</v>
      </c>
      <c r="D966">
        <v>345</v>
      </c>
      <c r="E966" s="14">
        <f>IFERROR(IF(OR(HLOOKUP($A966,'Z-scores'!$C$2:$RO$15,3,FALSE)&gt;3,HLOOKUP($A966,'Z-scores'!$C$2:$RO$15,3,FALSE)&lt;-3),"",'Total-corrected counts'!E966),"")</f>
        <v>92.138320198383823</v>
      </c>
      <c r="F966" s="14">
        <f>IFERROR(IF(OR(HLOOKUP($A966,'Z-scores'!$C$2:$RO$15,4,FALSE)&gt;3,HLOOKUP($A966,'Z-scores'!$C$2:$RO$15,4,FALSE)&lt;-3),"",'Total-corrected counts'!F966),"")</f>
        <v>100.86650325270058</v>
      </c>
      <c r="G966" s="14">
        <f>IFERROR(IF(OR(HLOOKUP($A966,'Z-scores'!$C$2:$RO$15,5,FALSE)&gt;3,HLOOKUP($A966,'Z-scores'!$C$2:$RO$15,5,FALSE)&lt;-3),"",'Total-corrected counts'!G966),"")</f>
        <v>152.89422226984169</v>
      </c>
      <c r="H966" s="14">
        <f>IFERROR(IF(OR(HLOOKUP($A966,'Z-scores'!$C$2:$RO$15,6,FALSE)&gt;3,HLOOKUP($A966,'Z-scores'!$C$2:$RO$15,6,FALSE)&lt;-3),"",'Total-corrected counts'!H966),"")</f>
        <v>74.215820246185629</v>
      </c>
      <c r="I966" s="14">
        <f>IFERROR(IF(OR(HLOOKUP($A966,'Z-scores'!$C$2:$RO$15,7,FALSE)&gt;3,HLOOKUP($A966,'Z-scores'!$C$2:$RO$15,7,FALSE)&lt;-3),"",'Total-corrected counts'!I966),"")</f>
        <v>87.454679269148116</v>
      </c>
      <c r="J966" s="14">
        <f>IFERROR(IF(OR(HLOOKUP($A966,'Z-scores'!$C$2:$RO$15,8,FALSE)&gt;3,HLOOKUP($A966,'Z-scores'!$C$2:$RO$15,8,FALSE)&lt;-3),"",'Total-corrected counts'!J966),"")</f>
        <v>146.27162682377886</v>
      </c>
      <c r="K966" s="14">
        <f>IFERROR(IF(OR(HLOOKUP($A966,'Z-scores'!$C$2:$RO$15,9,FALSE)&gt;3,HLOOKUP($A966,'Z-scores'!$C$2:$RO$15,9,FALSE)&lt;-3),"",'Total-corrected counts'!K966),"")</f>
        <v>86.351443169506197</v>
      </c>
      <c r="L966" s="14">
        <f>IFERROR(IF(OR(HLOOKUP($A966,'Z-scores'!$C$2:$RO$15,10,FALSE)&gt;3,HLOOKUP($A966,'Z-scores'!$C$2:$RO$15,10,FALSE)&lt;-3),"",'Total-corrected counts'!L966),"")</f>
        <v>153.42289048564433</v>
      </c>
      <c r="M966" s="14">
        <f>IFERROR(IF(OR(HLOOKUP($A966,'Z-scores'!$C$2:$RO$15,11,FALSE)&gt;3,HLOOKUP($A966,'Z-scores'!$C$2:$RO$15,11,FALSE)&lt;-3),"",'Total-corrected counts'!M966),"")</f>
        <v>177.00490044752104</v>
      </c>
      <c r="N966" s="14">
        <f>IFERROR(IF(OR(HLOOKUP($A966,'Z-scores'!$C$2:$RO$15,12,FALSE)&gt;3,HLOOKUP($A966,'Z-scores'!$C$2:$RO$15,12,FALSE)&lt;-3),"",'Total-corrected counts'!N966),"")</f>
        <v>199.57482775401482</v>
      </c>
      <c r="O966" s="14">
        <f>IFERROR(IF(OR(HLOOKUP($A966,'Z-scores'!$C$2:$RO$15,13,FALSE)&gt;3,HLOOKUP($A966,'Z-scores'!$C$2:$RO$15,13,FALSE)&lt;-3),"",'Total-corrected counts'!O966),"")</f>
        <v>55.253593453232348</v>
      </c>
      <c r="P966" s="14">
        <f>IFERROR(IF(OR(HLOOKUP($A966,'Z-scores'!$C$2:$RO$15,14,FALSE)&gt;3,HLOOKUP($A966,'Z-scores'!$C$2:$RO$15,14,FALSE)&lt;-3),"",'Total-corrected counts'!P966),"")</f>
        <v>166.04113387009457</v>
      </c>
      <c r="Q966">
        <f t="shared" si="60"/>
        <v>1</v>
      </c>
      <c r="R966">
        <f>SUMIFS(Tabel132[Cluster],Tabel132[ID],'Total-corrected counts Z&lt;3'!A966)</f>
        <v>8</v>
      </c>
      <c r="S966">
        <f t="shared" si="61"/>
        <v>0.10515958899331947</v>
      </c>
      <c r="T966">
        <f t="shared" si="62"/>
        <v>105.74180217564927</v>
      </c>
      <c r="U966">
        <f t="shared" si="63"/>
        <v>150.25946920210143</v>
      </c>
    </row>
    <row r="967" spans="1:21" x14ac:dyDescent="0.25">
      <c r="A967">
        <v>975</v>
      </c>
      <c r="B967" t="s">
        <v>1061</v>
      </c>
      <c r="C967">
        <v>82900</v>
      </c>
      <c r="D967">
        <v>323</v>
      </c>
      <c r="E967" s="14" t="str">
        <f>IFERROR(IF(OR(HLOOKUP($A967,'Z-scores'!$C$2:$RO$15,3,FALSE)&gt;3,HLOOKUP($A967,'Z-scores'!$C$2:$RO$15,3,FALSE)&lt;-3),"",'Total-corrected counts'!E967),"")</f>
        <v/>
      </c>
      <c r="F967" s="14" t="str">
        <f>IFERROR(IF(OR(HLOOKUP($A967,'Z-scores'!$C$2:$RO$15,4,FALSE)&gt;3,HLOOKUP($A967,'Z-scores'!$C$2:$RO$15,4,FALSE)&lt;-3),"",'Total-corrected counts'!F967),"")</f>
        <v/>
      </c>
      <c r="G967" s="14" t="str">
        <f>IFERROR(IF(OR(HLOOKUP($A967,'Z-scores'!$C$2:$RO$15,5,FALSE)&gt;3,HLOOKUP($A967,'Z-scores'!$C$2:$RO$15,5,FALSE)&lt;-3),"",'Total-corrected counts'!G967),"")</f>
        <v/>
      </c>
      <c r="H967" s="14" t="str">
        <f>IFERROR(IF(OR(HLOOKUP($A967,'Z-scores'!$C$2:$RO$15,6,FALSE)&gt;3,HLOOKUP($A967,'Z-scores'!$C$2:$RO$15,6,FALSE)&lt;-3),"",'Total-corrected counts'!H967),"")</f>
        <v/>
      </c>
      <c r="I967" s="14" t="str">
        <f>IFERROR(IF(OR(HLOOKUP($A967,'Z-scores'!$C$2:$RO$15,7,FALSE)&gt;3,HLOOKUP($A967,'Z-scores'!$C$2:$RO$15,7,FALSE)&lt;-3),"",'Total-corrected counts'!I967),"")</f>
        <v/>
      </c>
      <c r="J967" s="14" t="str">
        <f>IFERROR(IF(OR(HLOOKUP($A967,'Z-scores'!$C$2:$RO$15,8,FALSE)&gt;3,HLOOKUP($A967,'Z-scores'!$C$2:$RO$15,8,FALSE)&lt;-3),"",'Total-corrected counts'!J967),"")</f>
        <v/>
      </c>
      <c r="K967" s="14" t="str">
        <f>IFERROR(IF(OR(HLOOKUP($A967,'Z-scores'!$C$2:$RO$15,9,FALSE)&gt;3,HLOOKUP($A967,'Z-scores'!$C$2:$RO$15,9,FALSE)&lt;-3),"",'Total-corrected counts'!K967),"")</f>
        <v/>
      </c>
      <c r="L967" s="14" t="str">
        <f>IFERROR(IF(OR(HLOOKUP($A967,'Z-scores'!$C$2:$RO$15,10,FALSE)&gt;3,HLOOKUP($A967,'Z-scores'!$C$2:$RO$15,10,FALSE)&lt;-3),"",'Total-corrected counts'!L967),"")</f>
        <v/>
      </c>
      <c r="M967" s="14" t="str">
        <f>IFERROR(IF(OR(HLOOKUP($A967,'Z-scores'!$C$2:$RO$15,11,FALSE)&gt;3,HLOOKUP($A967,'Z-scores'!$C$2:$RO$15,11,FALSE)&lt;-3),"",'Total-corrected counts'!M967),"")</f>
        <v/>
      </c>
      <c r="N967" s="14" t="str">
        <f>IFERROR(IF(OR(HLOOKUP($A967,'Z-scores'!$C$2:$RO$15,12,FALSE)&gt;3,HLOOKUP($A967,'Z-scores'!$C$2:$RO$15,12,FALSE)&lt;-3),"",'Total-corrected counts'!N967),"")</f>
        <v/>
      </c>
      <c r="O967" s="14" t="str">
        <f>IFERROR(IF(OR(HLOOKUP($A967,'Z-scores'!$C$2:$RO$15,13,FALSE)&gt;3,HLOOKUP($A967,'Z-scores'!$C$2:$RO$15,13,FALSE)&lt;-3),"",'Total-corrected counts'!O967),"")</f>
        <v/>
      </c>
      <c r="P967" s="14" t="str">
        <f>IFERROR(IF(OR(HLOOKUP($A967,'Z-scores'!$C$2:$RO$15,14,FALSE)&gt;3,HLOOKUP($A967,'Z-scores'!$C$2:$RO$15,14,FALSE)&lt;-3),"",'Total-corrected counts'!P967),"")</f>
        <v/>
      </c>
      <c r="Q967">
        <f t="shared" si="60"/>
        <v>1</v>
      </c>
      <c r="R967">
        <f>SUMIFS(Tabel132[Cluster],Tabel132[ID],'Total-corrected counts Z&lt;3'!A967)</f>
        <v>91</v>
      </c>
      <c r="S967" t="str">
        <f t="shared" si="61"/>
        <v/>
      </c>
      <c r="T967" t="str">
        <f t="shared" si="62"/>
        <v/>
      </c>
      <c r="U967" t="str">
        <f t="shared" si="63"/>
        <v/>
      </c>
    </row>
    <row r="968" spans="1:21" x14ac:dyDescent="0.25">
      <c r="A968">
        <v>976</v>
      </c>
      <c r="B968" t="s">
        <v>1062</v>
      </c>
      <c r="C968">
        <v>55500</v>
      </c>
      <c r="D968">
        <v>920</v>
      </c>
      <c r="E968" s="14" t="str">
        <f>IFERROR(IF(OR(HLOOKUP($A968,'Z-scores'!$C$2:$RO$15,3,FALSE)&gt;3,HLOOKUP($A968,'Z-scores'!$C$2:$RO$15,3,FALSE)&lt;-3),"",'Total-corrected counts'!E968),"")</f>
        <v/>
      </c>
      <c r="F968" s="14" t="str">
        <f>IFERROR(IF(OR(HLOOKUP($A968,'Z-scores'!$C$2:$RO$15,4,FALSE)&gt;3,HLOOKUP($A968,'Z-scores'!$C$2:$RO$15,4,FALSE)&lt;-3),"",'Total-corrected counts'!F968),"")</f>
        <v/>
      </c>
      <c r="G968" s="14" t="str">
        <f>IFERROR(IF(OR(HLOOKUP($A968,'Z-scores'!$C$2:$RO$15,5,FALSE)&gt;3,HLOOKUP($A968,'Z-scores'!$C$2:$RO$15,5,FALSE)&lt;-3),"",'Total-corrected counts'!G968),"")</f>
        <v/>
      </c>
      <c r="H968" s="14" t="str">
        <f>IFERROR(IF(OR(HLOOKUP($A968,'Z-scores'!$C$2:$RO$15,6,FALSE)&gt;3,HLOOKUP($A968,'Z-scores'!$C$2:$RO$15,6,FALSE)&lt;-3),"",'Total-corrected counts'!H968),"")</f>
        <v/>
      </c>
      <c r="I968" s="14" t="str">
        <f>IFERROR(IF(OR(HLOOKUP($A968,'Z-scores'!$C$2:$RO$15,7,FALSE)&gt;3,HLOOKUP($A968,'Z-scores'!$C$2:$RO$15,7,FALSE)&lt;-3),"",'Total-corrected counts'!I968),"")</f>
        <v/>
      </c>
      <c r="J968" s="14" t="str">
        <f>IFERROR(IF(OR(HLOOKUP($A968,'Z-scores'!$C$2:$RO$15,8,FALSE)&gt;3,HLOOKUP($A968,'Z-scores'!$C$2:$RO$15,8,FALSE)&lt;-3),"",'Total-corrected counts'!J968),"")</f>
        <v/>
      </c>
      <c r="K968" s="14" t="str">
        <f>IFERROR(IF(OR(HLOOKUP($A968,'Z-scores'!$C$2:$RO$15,9,FALSE)&gt;3,HLOOKUP($A968,'Z-scores'!$C$2:$RO$15,9,FALSE)&lt;-3),"",'Total-corrected counts'!K968),"")</f>
        <v/>
      </c>
      <c r="L968" s="14" t="str">
        <f>IFERROR(IF(OR(HLOOKUP($A968,'Z-scores'!$C$2:$RO$15,10,FALSE)&gt;3,HLOOKUP($A968,'Z-scores'!$C$2:$RO$15,10,FALSE)&lt;-3),"",'Total-corrected counts'!L968),"")</f>
        <v/>
      </c>
      <c r="M968" s="14" t="str">
        <f>IFERROR(IF(OR(HLOOKUP($A968,'Z-scores'!$C$2:$RO$15,11,FALSE)&gt;3,HLOOKUP($A968,'Z-scores'!$C$2:$RO$15,11,FALSE)&lt;-3),"",'Total-corrected counts'!M968),"")</f>
        <v/>
      </c>
      <c r="N968" s="14" t="str">
        <f>IFERROR(IF(OR(HLOOKUP($A968,'Z-scores'!$C$2:$RO$15,12,FALSE)&gt;3,HLOOKUP($A968,'Z-scores'!$C$2:$RO$15,12,FALSE)&lt;-3),"",'Total-corrected counts'!N968),"")</f>
        <v/>
      </c>
      <c r="O968" s="14" t="str">
        <f>IFERROR(IF(OR(HLOOKUP($A968,'Z-scores'!$C$2:$RO$15,13,FALSE)&gt;3,HLOOKUP($A968,'Z-scores'!$C$2:$RO$15,13,FALSE)&lt;-3),"",'Total-corrected counts'!O968),"")</f>
        <v/>
      </c>
      <c r="P968" s="14" t="str">
        <f>IFERROR(IF(OR(HLOOKUP($A968,'Z-scores'!$C$2:$RO$15,14,FALSE)&gt;3,HLOOKUP($A968,'Z-scores'!$C$2:$RO$15,14,FALSE)&lt;-3),"",'Total-corrected counts'!P968),"")</f>
        <v/>
      </c>
      <c r="Q968">
        <f t="shared" si="60"/>
        <v>1</v>
      </c>
      <c r="R968">
        <f>SUMIFS(Tabel132[Cluster],Tabel132[ID],'Total-corrected counts Z&lt;3'!A968)</f>
        <v>0</v>
      </c>
      <c r="S968" t="str">
        <f t="shared" si="61"/>
        <v/>
      </c>
      <c r="T968" t="str">
        <f t="shared" si="62"/>
        <v/>
      </c>
      <c r="U968" t="str">
        <f t="shared" si="63"/>
        <v/>
      </c>
    </row>
    <row r="969" spans="1:21" x14ac:dyDescent="0.25">
      <c r="A969">
        <v>977</v>
      </c>
      <c r="B969" t="s">
        <v>414</v>
      </c>
      <c r="C969">
        <v>29700</v>
      </c>
      <c r="D969">
        <v>895</v>
      </c>
      <c r="E969" s="14">
        <f>IFERROR(IF(OR(HLOOKUP($A969,'Z-scores'!$C$2:$RO$15,3,FALSE)&gt;3,HLOOKUP($A969,'Z-scores'!$C$2:$RO$15,3,FALSE)&lt;-3),"",'Total-corrected counts'!E969),"")</f>
        <v>1.8941286659523981</v>
      </c>
      <c r="F969" s="14">
        <f>IFERROR(IF(OR(HLOOKUP($A969,'Z-scores'!$C$2:$RO$15,4,FALSE)&gt;3,HLOOKUP($A969,'Z-scores'!$C$2:$RO$15,4,FALSE)&lt;-3),"",'Total-corrected counts'!F969),"")</f>
        <v>2.7204658553632939</v>
      </c>
      <c r="G969" s="14">
        <f>IFERROR(IF(OR(HLOOKUP($A969,'Z-scores'!$C$2:$RO$15,5,FALSE)&gt;3,HLOOKUP($A969,'Z-scores'!$C$2:$RO$15,5,FALSE)&lt;-3),"",'Total-corrected counts'!G969),"")</f>
        <v>2.3035919963571105</v>
      </c>
      <c r="H969" s="14">
        <f>IFERROR(IF(OR(HLOOKUP($A969,'Z-scores'!$C$2:$RO$15,6,FALSE)&gt;3,HLOOKUP($A969,'Z-scores'!$C$2:$RO$15,6,FALSE)&lt;-3),"",'Total-corrected counts'!H969),"")</f>
        <v>4.4024394244935863</v>
      </c>
      <c r="I969" s="14">
        <f>IFERROR(IF(OR(HLOOKUP($A969,'Z-scores'!$C$2:$RO$15,7,FALSE)&gt;3,HLOOKUP($A969,'Z-scores'!$C$2:$RO$15,7,FALSE)&lt;-3),"",'Total-corrected counts'!I969),"")</f>
        <v>8.530961101529531</v>
      </c>
      <c r="J969" s="14">
        <f>IFERROR(IF(OR(HLOOKUP($A969,'Z-scores'!$C$2:$RO$15,8,FALSE)&gt;3,HLOOKUP($A969,'Z-scores'!$C$2:$RO$15,8,FALSE)&lt;-3),"",'Total-corrected counts'!J969),"")</f>
        <v>4.0190481156095483</v>
      </c>
      <c r="K969" s="14">
        <f>IFERROR(IF(OR(HLOOKUP($A969,'Z-scores'!$C$2:$RO$15,9,FALSE)&gt;3,HLOOKUP($A969,'Z-scores'!$C$2:$RO$15,9,FALSE)&lt;-3),"",'Total-corrected counts'!K969),"")</f>
        <v>3.7292296739325437</v>
      </c>
      <c r="L969" s="14">
        <f>IFERROR(IF(OR(HLOOKUP($A969,'Z-scores'!$C$2:$RO$15,10,FALSE)&gt;3,HLOOKUP($A969,'Z-scores'!$C$2:$RO$15,10,FALSE)&lt;-3),"",'Total-corrected counts'!L969),"")</f>
        <v>4.1520120126172788</v>
      </c>
      <c r="M969" s="14">
        <f>IFERROR(IF(OR(HLOOKUP($A969,'Z-scores'!$C$2:$RO$15,11,FALSE)&gt;3,HLOOKUP($A969,'Z-scores'!$C$2:$RO$15,11,FALSE)&lt;-3),"",'Total-corrected counts'!M969),"")</f>
        <v>2.9848366210831685</v>
      </c>
      <c r="N969" s="14">
        <f>IFERROR(IF(OR(HLOOKUP($A969,'Z-scores'!$C$2:$RO$15,12,FALSE)&gt;3,HLOOKUP($A969,'Z-scores'!$C$2:$RO$15,12,FALSE)&lt;-3),"",'Total-corrected counts'!N969),"")</f>
        <v>5.2420835147572342</v>
      </c>
      <c r="O969" s="14">
        <f>IFERROR(IF(OR(HLOOKUP($A969,'Z-scores'!$C$2:$RO$15,13,FALSE)&gt;3,HLOOKUP($A969,'Z-scores'!$C$2:$RO$15,13,FALSE)&lt;-3),"",'Total-corrected counts'!O969),"")</f>
        <v>1.5382090182193355</v>
      </c>
      <c r="P969" s="14">
        <f>IFERROR(IF(OR(HLOOKUP($A969,'Z-scores'!$C$2:$RO$15,14,FALSE)&gt;3,HLOOKUP($A969,'Z-scores'!$C$2:$RO$15,14,FALSE)&lt;-3),"",'Total-corrected counts'!P969),"")</f>
        <v>6.8082515644396002</v>
      </c>
      <c r="Q969">
        <f t="shared" si="60"/>
        <v>1</v>
      </c>
      <c r="R969">
        <f>SUMIFS(Tabel132[Cluster],Tabel132[ID],'Total-corrected counts Z&lt;3'!A969)</f>
        <v>38</v>
      </c>
      <c r="S969">
        <f t="shared" si="61"/>
        <v>0.87544319593305575</v>
      </c>
      <c r="T969">
        <f t="shared" si="62"/>
        <v>3.9428378333197167</v>
      </c>
      <c r="U969">
        <f t="shared" si="63"/>
        <v>4.1450785462233233</v>
      </c>
    </row>
    <row r="970" spans="1:21" x14ac:dyDescent="0.25">
      <c r="A970">
        <v>978</v>
      </c>
      <c r="B970" t="s">
        <v>1063</v>
      </c>
      <c r="C970">
        <v>95000</v>
      </c>
      <c r="D970">
        <v>938</v>
      </c>
      <c r="E970" s="14" t="str">
        <f>IFERROR(IF(OR(HLOOKUP($A970,'Z-scores'!$C$2:$RO$15,3,FALSE)&gt;3,HLOOKUP($A970,'Z-scores'!$C$2:$RO$15,3,FALSE)&lt;-3),"",'Total-corrected counts'!E970),"")</f>
        <v/>
      </c>
      <c r="F970" s="14" t="str">
        <f>IFERROR(IF(OR(HLOOKUP($A970,'Z-scores'!$C$2:$RO$15,4,FALSE)&gt;3,HLOOKUP($A970,'Z-scores'!$C$2:$RO$15,4,FALSE)&lt;-3),"",'Total-corrected counts'!F970),"")</f>
        <v/>
      </c>
      <c r="G970" s="14" t="str">
        <f>IFERROR(IF(OR(HLOOKUP($A970,'Z-scores'!$C$2:$RO$15,5,FALSE)&gt;3,HLOOKUP($A970,'Z-scores'!$C$2:$RO$15,5,FALSE)&lt;-3),"",'Total-corrected counts'!G970),"")</f>
        <v/>
      </c>
      <c r="H970" s="14" t="str">
        <f>IFERROR(IF(OR(HLOOKUP($A970,'Z-scores'!$C$2:$RO$15,6,FALSE)&gt;3,HLOOKUP($A970,'Z-scores'!$C$2:$RO$15,6,FALSE)&lt;-3),"",'Total-corrected counts'!H970),"")</f>
        <v/>
      </c>
      <c r="I970" s="14" t="str">
        <f>IFERROR(IF(OR(HLOOKUP($A970,'Z-scores'!$C$2:$RO$15,7,FALSE)&gt;3,HLOOKUP($A970,'Z-scores'!$C$2:$RO$15,7,FALSE)&lt;-3),"",'Total-corrected counts'!I970),"")</f>
        <v/>
      </c>
      <c r="J970" s="14" t="str">
        <f>IFERROR(IF(OR(HLOOKUP($A970,'Z-scores'!$C$2:$RO$15,8,FALSE)&gt;3,HLOOKUP($A970,'Z-scores'!$C$2:$RO$15,8,FALSE)&lt;-3),"",'Total-corrected counts'!J970),"")</f>
        <v/>
      </c>
      <c r="K970" s="14" t="str">
        <f>IFERROR(IF(OR(HLOOKUP($A970,'Z-scores'!$C$2:$RO$15,9,FALSE)&gt;3,HLOOKUP($A970,'Z-scores'!$C$2:$RO$15,9,FALSE)&lt;-3),"",'Total-corrected counts'!K970),"")</f>
        <v/>
      </c>
      <c r="L970" s="14" t="str">
        <f>IFERROR(IF(OR(HLOOKUP($A970,'Z-scores'!$C$2:$RO$15,10,FALSE)&gt;3,HLOOKUP($A970,'Z-scores'!$C$2:$RO$15,10,FALSE)&lt;-3),"",'Total-corrected counts'!L970),"")</f>
        <v/>
      </c>
      <c r="M970" s="14" t="str">
        <f>IFERROR(IF(OR(HLOOKUP($A970,'Z-scores'!$C$2:$RO$15,11,FALSE)&gt;3,HLOOKUP($A970,'Z-scores'!$C$2:$RO$15,11,FALSE)&lt;-3),"",'Total-corrected counts'!M970),"")</f>
        <v/>
      </c>
      <c r="N970" s="14" t="str">
        <f>IFERROR(IF(OR(HLOOKUP($A970,'Z-scores'!$C$2:$RO$15,12,FALSE)&gt;3,HLOOKUP($A970,'Z-scores'!$C$2:$RO$15,12,FALSE)&lt;-3),"",'Total-corrected counts'!N970),"")</f>
        <v/>
      </c>
      <c r="O970" s="14" t="str">
        <f>IFERROR(IF(OR(HLOOKUP($A970,'Z-scores'!$C$2:$RO$15,13,FALSE)&gt;3,HLOOKUP($A970,'Z-scores'!$C$2:$RO$15,13,FALSE)&lt;-3),"",'Total-corrected counts'!O970),"")</f>
        <v/>
      </c>
      <c r="P970" s="14" t="str">
        <f>IFERROR(IF(OR(HLOOKUP($A970,'Z-scores'!$C$2:$RO$15,14,FALSE)&gt;3,HLOOKUP($A970,'Z-scores'!$C$2:$RO$15,14,FALSE)&lt;-3),"",'Total-corrected counts'!P970),"")</f>
        <v/>
      </c>
      <c r="Q970">
        <f t="shared" si="60"/>
        <v>1</v>
      </c>
      <c r="R970">
        <f>SUMIFS(Tabel132[Cluster],Tabel132[ID],'Total-corrected counts Z&lt;3'!A970)</f>
        <v>96</v>
      </c>
      <c r="S970" t="str">
        <f t="shared" si="61"/>
        <v/>
      </c>
      <c r="T970" t="str">
        <f t="shared" si="62"/>
        <v/>
      </c>
      <c r="U970" t="str">
        <f t="shared" si="63"/>
        <v/>
      </c>
    </row>
    <row r="971" spans="1:21" x14ac:dyDescent="0.25">
      <c r="A971">
        <v>979</v>
      </c>
      <c r="B971" t="s">
        <v>1064</v>
      </c>
      <c r="C971">
        <v>106700</v>
      </c>
      <c r="D971">
        <v>776</v>
      </c>
      <c r="E971" s="14" t="str">
        <f>IFERROR(IF(OR(HLOOKUP($A971,'Z-scores'!$C$2:$RO$15,3,FALSE)&gt;3,HLOOKUP($A971,'Z-scores'!$C$2:$RO$15,3,FALSE)&lt;-3),"",'Total-corrected counts'!E971),"")</f>
        <v/>
      </c>
      <c r="F971" s="14" t="str">
        <f>IFERROR(IF(OR(HLOOKUP($A971,'Z-scores'!$C$2:$RO$15,4,FALSE)&gt;3,HLOOKUP($A971,'Z-scores'!$C$2:$RO$15,4,FALSE)&lt;-3),"",'Total-corrected counts'!F971),"")</f>
        <v/>
      </c>
      <c r="G971" s="14" t="str">
        <f>IFERROR(IF(OR(HLOOKUP($A971,'Z-scores'!$C$2:$RO$15,5,FALSE)&gt;3,HLOOKUP($A971,'Z-scores'!$C$2:$RO$15,5,FALSE)&lt;-3),"",'Total-corrected counts'!G971),"")</f>
        <v/>
      </c>
      <c r="H971" s="14" t="str">
        <f>IFERROR(IF(OR(HLOOKUP($A971,'Z-scores'!$C$2:$RO$15,6,FALSE)&gt;3,HLOOKUP($A971,'Z-scores'!$C$2:$RO$15,6,FALSE)&lt;-3),"",'Total-corrected counts'!H971),"")</f>
        <v/>
      </c>
      <c r="I971" s="14" t="str">
        <f>IFERROR(IF(OR(HLOOKUP($A971,'Z-scores'!$C$2:$RO$15,7,FALSE)&gt;3,HLOOKUP($A971,'Z-scores'!$C$2:$RO$15,7,FALSE)&lt;-3),"",'Total-corrected counts'!I971),"")</f>
        <v/>
      </c>
      <c r="J971" s="14" t="str">
        <f>IFERROR(IF(OR(HLOOKUP($A971,'Z-scores'!$C$2:$RO$15,8,FALSE)&gt;3,HLOOKUP($A971,'Z-scores'!$C$2:$RO$15,8,FALSE)&lt;-3),"",'Total-corrected counts'!J971),"")</f>
        <v/>
      </c>
      <c r="K971" s="14" t="str">
        <f>IFERROR(IF(OR(HLOOKUP($A971,'Z-scores'!$C$2:$RO$15,9,FALSE)&gt;3,HLOOKUP($A971,'Z-scores'!$C$2:$RO$15,9,FALSE)&lt;-3),"",'Total-corrected counts'!K971),"")</f>
        <v/>
      </c>
      <c r="L971" s="14" t="str">
        <f>IFERROR(IF(OR(HLOOKUP($A971,'Z-scores'!$C$2:$RO$15,10,FALSE)&gt;3,HLOOKUP($A971,'Z-scores'!$C$2:$RO$15,10,FALSE)&lt;-3),"",'Total-corrected counts'!L971),"")</f>
        <v/>
      </c>
      <c r="M971" s="14" t="str">
        <f>IFERROR(IF(OR(HLOOKUP($A971,'Z-scores'!$C$2:$RO$15,11,FALSE)&gt;3,HLOOKUP($A971,'Z-scores'!$C$2:$RO$15,11,FALSE)&lt;-3),"",'Total-corrected counts'!M971),"")</f>
        <v/>
      </c>
      <c r="N971" s="14" t="str">
        <f>IFERROR(IF(OR(HLOOKUP($A971,'Z-scores'!$C$2:$RO$15,12,FALSE)&gt;3,HLOOKUP($A971,'Z-scores'!$C$2:$RO$15,12,FALSE)&lt;-3),"",'Total-corrected counts'!N971),"")</f>
        <v/>
      </c>
      <c r="O971" s="14" t="str">
        <f>IFERROR(IF(OR(HLOOKUP($A971,'Z-scores'!$C$2:$RO$15,13,FALSE)&gt;3,HLOOKUP($A971,'Z-scores'!$C$2:$RO$15,13,FALSE)&lt;-3),"",'Total-corrected counts'!O971),"")</f>
        <v/>
      </c>
      <c r="P971" s="14" t="str">
        <f>IFERROR(IF(OR(HLOOKUP($A971,'Z-scores'!$C$2:$RO$15,14,FALSE)&gt;3,HLOOKUP($A971,'Z-scores'!$C$2:$RO$15,14,FALSE)&lt;-3),"",'Total-corrected counts'!P971),"")</f>
        <v/>
      </c>
      <c r="Q971">
        <f t="shared" si="60"/>
        <v>1</v>
      </c>
      <c r="R971">
        <f>SUMIFS(Tabel132[Cluster],Tabel132[ID],'Total-corrected counts Z&lt;3'!A971)</f>
        <v>0</v>
      </c>
      <c r="S971" t="str">
        <f t="shared" si="61"/>
        <v/>
      </c>
      <c r="T971" t="str">
        <f t="shared" si="62"/>
        <v/>
      </c>
      <c r="U971" t="str">
        <f t="shared" si="63"/>
        <v/>
      </c>
    </row>
    <row r="972" spans="1:21" x14ac:dyDescent="0.25">
      <c r="A972">
        <v>980</v>
      </c>
      <c r="B972" t="s">
        <v>415</v>
      </c>
      <c r="C972">
        <v>76000</v>
      </c>
      <c r="D972">
        <v>467</v>
      </c>
      <c r="E972" s="14">
        <f>IFERROR(IF(OR(HLOOKUP($A972,'Z-scores'!$C$2:$RO$15,3,FALSE)&gt;3,HLOOKUP($A972,'Z-scores'!$C$2:$RO$15,3,FALSE)&lt;-3),"",'Total-corrected counts'!E972),"")</f>
        <v>3.4861263790534933E-2</v>
      </c>
      <c r="F972" s="14">
        <f>IFERROR(IF(OR(HLOOKUP($A972,'Z-scores'!$C$2:$RO$15,4,FALSE)&gt;3,HLOOKUP($A972,'Z-scores'!$C$2:$RO$15,4,FALSE)&lt;-3),"",'Total-corrected counts'!F972),"")</f>
        <v>0</v>
      </c>
      <c r="G972" s="14">
        <f>IFERROR(IF(OR(HLOOKUP($A972,'Z-scores'!$C$2:$RO$15,5,FALSE)&gt;3,HLOOKUP($A972,'Z-scores'!$C$2:$RO$15,5,FALSE)&lt;-3),"",'Total-corrected counts'!G972),"")</f>
        <v>0</v>
      </c>
      <c r="H972" s="14">
        <f>IFERROR(IF(OR(HLOOKUP($A972,'Z-scores'!$C$2:$RO$15,6,FALSE)&gt;3,HLOOKUP($A972,'Z-scores'!$C$2:$RO$15,6,FALSE)&lt;-3),"",'Total-corrected counts'!H972),"")</f>
        <v>7.6298776854308251E-3</v>
      </c>
      <c r="I972" s="14">
        <f>IFERROR(IF(OR(HLOOKUP($A972,'Z-scores'!$C$2:$RO$15,7,FALSE)&gt;3,HLOOKUP($A972,'Z-scores'!$C$2:$RO$15,7,FALSE)&lt;-3),"",'Total-corrected counts'!I972),"")</f>
        <v>0</v>
      </c>
      <c r="J972" s="14">
        <f>IFERROR(IF(OR(HLOOKUP($A972,'Z-scores'!$C$2:$RO$15,8,FALSE)&gt;3,HLOOKUP($A972,'Z-scores'!$C$2:$RO$15,8,FALSE)&lt;-3),"",'Total-corrected counts'!J972),"")</f>
        <v>0</v>
      </c>
      <c r="K972" s="14">
        <f>IFERROR(IF(OR(HLOOKUP($A972,'Z-scores'!$C$2:$RO$15,9,FALSE)&gt;3,HLOOKUP($A972,'Z-scores'!$C$2:$RO$15,9,FALSE)&lt;-3),"",'Total-corrected counts'!K972),"")</f>
        <v>0.18363630970122372</v>
      </c>
      <c r="L972" s="14">
        <f>IFERROR(IF(OR(HLOOKUP($A972,'Z-scores'!$C$2:$RO$15,10,FALSE)&gt;3,HLOOKUP($A972,'Z-scores'!$C$2:$RO$15,10,FALSE)&lt;-3),"",'Total-corrected counts'!L972),"")</f>
        <v>0</v>
      </c>
      <c r="M972" s="14">
        <f>IFERROR(IF(OR(HLOOKUP($A972,'Z-scores'!$C$2:$RO$15,11,FALSE)&gt;3,HLOOKUP($A972,'Z-scores'!$C$2:$RO$15,11,FALSE)&lt;-3),"",'Total-corrected counts'!M972),"")</f>
        <v>0</v>
      </c>
      <c r="N972" s="14">
        <f>IFERROR(IF(OR(HLOOKUP($A972,'Z-scores'!$C$2:$RO$15,12,FALSE)&gt;3,HLOOKUP($A972,'Z-scores'!$C$2:$RO$15,12,FALSE)&lt;-3),"",'Total-corrected counts'!N972),"")</f>
        <v>0</v>
      </c>
      <c r="O972" s="14">
        <f>IFERROR(IF(OR(HLOOKUP($A972,'Z-scores'!$C$2:$RO$15,13,FALSE)&gt;3,HLOOKUP($A972,'Z-scores'!$C$2:$RO$15,13,FALSE)&lt;-3),"",'Total-corrected counts'!O972),"")</f>
        <v>0.14068984922737823</v>
      </c>
      <c r="P972" s="14">
        <f>IFERROR(IF(OR(HLOOKUP($A972,'Z-scores'!$C$2:$RO$15,14,FALSE)&gt;3,HLOOKUP($A972,'Z-scores'!$C$2:$RO$15,14,FALSE)&lt;-3),"",'Total-corrected counts'!P972),"")</f>
        <v>5.4684751521603209E-2</v>
      </c>
      <c r="Q972">
        <f t="shared" si="60"/>
        <v>1</v>
      </c>
      <c r="R972">
        <f>SUMIFS(Tabel132[Cluster],Tabel132[ID],'Total-corrected counts Z&lt;3'!A972)</f>
        <v>84</v>
      </c>
      <c r="S972">
        <f t="shared" si="61"/>
        <v>0.86329304738562751</v>
      </c>
      <c r="T972">
        <f t="shared" si="62"/>
        <v>3.230392159674135E-2</v>
      </c>
      <c r="U972">
        <f t="shared" si="63"/>
        <v>3.9074920149796286E-2</v>
      </c>
    </row>
    <row r="973" spans="1:21" x14ac:dyDescent="0.25">
      <c r="A973">
        <v>981</v>
      </c>
      <c r="B973" t="s">
        <v>416</v>
      </c>
      <c r="C973">
        <v>4300</v>
      </c>
      <c r="D973">
        <v>329</v>
      </c>
      <c r="E973" s="14">
        <f>IFERROR(IF(OR(HLOOKUP($A973,'Z-scores'!$C$2:$RO$15,3,FALSE)&gt;3,HLOOKUP($A973,'Z-scores'!$C$2:$RO$15,3,FALSE)&lt;-3),"",'Total-corrected counts'!E973),"")</f>
        <v>16.512618615450048</v>
      </c>
      <c r="F973" s="14">
        <f>IFERROR(IF(OR(HLOOKUP($A973,'Z-scores'!$C$2:$RO$15,4,FALSE)&gt;3,HLOOKUP($A973,'Z-scores'!$C$2:$RO$15,4,FALSE)&lt;-3),"",'Total-corrected counts'!F973),"")</f>
        <v>42.216049632458088</v>
      </c>
      <c r="G973" s="14">
        <f>IFERROR(IF(OR(HLOOKUP($A973,'Z-scores'!$C$2:$RO$15,5,FALSE)&gt;3,HLOOKUP($A973,'Z-scores'!$C$2:$RO$15,5,FALSE)&lt;-3),"",'Total-corrected counts'!G973),"")</f>
        <v>3.7321761801444655</v>
      </c>
      <c r="H973" s="14">
        <f>IFERROR(IF(OR(HLOOKUP($A973,'Z-scores'!$C$2:$RO$15,6,FALSE)&gt;3,HLOOKUP($A973,'Z-scores'!$C$2:$RO$15,6,FALSE)&lt;-3),"",'Total-corrected counts'!H973),"")</f>
        <v>8.7667294605600183</v>
      </c>
      <c r="I973" s="14">
        <f>IFERROR(IF(OR(HLOOKUP($A973,'Z-scores'!$C$2:$RO$15,7,FALSE)&gt;3,HLOOKUP($A973,'Z-scores'!$C$2:$RO$15,7,FALSE)&lt;-3),"",'Total-corrected counts'!I973),"")</f>
        <v>2.0094604906781992</v>
      </c>
      <c r="J973" s="14">
        <f>IFERROR(IF(OR(HLOOKUP($A973,'Z-scores'!$C$2:$RO$15,8,FALSE)&gt;3,HLOOKUP($A973,'Z-scores'!$C$2:$RO$15,8,FALSE)&lt;-3),"",'Total-corrected counts'!J973),"")</f>
        <v>22.506669447413469</v>
      </c>
      <c r="K973" s="14">
        <f>IFERROR(IF(OR(HLOOKUP($A973,'Z-scores'!$C$2:$RO$15,9,FALSE)&gt;3,HLOOKUP($A973,'Z-scores'!$C$2:$RO$15,9,FALSE)&lt;-3),"",'Total-corrected counts'!K973),"")</f>
        <v>6.3707673596347609</v>
      </c>
      <c r="L973" s="14">
        <f>IFERROR(IF(OR(HLOOKUP($A973,'Z-scores'!$C$2:$RO$15,10,FALSE)&gt;3,HLOOKUP($A973,'Z-scores'!$C$2:$RO$15,10,FALSE)&lt;-3),"",'Total-corrected counts'!L973),"")</f>
        <v>50.207096715677878</v>
      </c>
      <c r="M973" s="14">
        <f>IFERROR(IF(OR(HLOOKUP($A973,'Z-scores'!$C$2:$RO$15,11,FALSE)&gt;3,HLOOKUP($A973,'Z-scores'!$C$2:$RO$15,11,FALSE)&lt;-3),"",'Total-corrected counts'!M973),"")</f>
        <v>38.843764246972739</v>
      </c>
      <c r="N973" s="14">
        <f>IFERROR(IF(OR(HLOOKUP($A973,'Z-scores'!$C$2:$RO$15,12,FALSE)&gt;3,HLOOKUP($A973,'Z-scores'!$C$2:$RO$15,12,FALSE)&lt;-3),"",'Total-corrected counts'!N973),"")</f>
        <v>7.7948245097285893</v>
      </c>
      <c r="O973" s="14">
        <f>IFERROR(IF(OR(HLOOKUP($A973,'Z-scores'!$C$2:$RO$15,13,FALSE)&gt;3,HLOOKUP($A973,'Z-scores'!$C$2:$RO$15,13,FALSE)&lt;-3),"",'Total-corrected counts'!O973),"")</f>
        <v>17.351748071376651</v>
      </c>
      <c r="P973" s="14">
        <f>IFERROR(IF(OR(HLOOKUP($A973,'Z-scores'!$C$2:$RO$15,14,FALSE)&gt;3,HLOOKUP($A973,'Z-scores'!$C$2:$RO$15,14,FALSE)&lt;-3),"",'Total-corrected counts'!P973),"")</f>
        <v>4.4476931237570607</v>
      </c>
      <c r="Q973">
        <f t="shared" si="60"/>
        <v>1</v>
      </c>
      <c r="R973">
        <f>SUMIFS(Tabel132[Cluster],Tabel132[ID],'Total-corrected counts Z&lt;3'!A973)</f>
        <v>6</v>
      </c>
      <c r="S973">
        <f t="shared" si="61"/>
        <v>0.37306392228411656</v>
      </c>
      <c r="T973">
        <f t="shared" si="62"/>
        <v>14.587781598048434</v>
      </c>
      <c r="U973">
        <f t="shared" si="63"/>
        <v>23.729025333502584</v>
      </c>
    </row>
    <row r="974" spans="1:21" x14ac:dyDescent="0.25">
      <c r="A974">
        <v>982</v>
      </c>
      <c r="B974" t="s">
        <v>417</v>
      </c>
      <c r="C974">
        <v>41000</v>
      </c>
      <c r="D974">
        <v>1080</v>
      </c>
      <c r="E974" s="14" t="str">
        <f>IFERROR(IF(OR(HLOOKUP($A974,'Z-scores'!$C$2:$RO$15,3,FALSE)&gt;3,HLOOKUP($A974,'Z-scores'!$C$2:$RO$15,3,FALSE)&lt;-3),"",'Total-corrected counts'!E974),"")</f>
        <v/>
      </c>
      <c r="F974" s="14" t="str">
        <f>IFERROR(IF(OR(HLOOKUP($A974,'Z-scores'!$C$2:$RO$15,4,FALSE)&gt;3,HLOOKUP($A974,'Z-scores'!$C$2:$RO$15,4,FALSE)&lt;-3),"",'Total-corrected counts'!F974),"")</f>
        <v/>
      </c>
      <c r="G974" s="14" t="str">
        <f>IFERROR(IF(OR(HLOOKUP($A974,'Z-scores'!$C$2:$RO$15,5,FALSE)&gt;3,HLOOKUP($A974,'Z-scores'!$C$2:$RO$15,5,FALSE)&lt;-3),"",'Total-corrected counts'!G974),"")</f>
        <v/>
      </c>
      <c r="H974" s="14" t="str">
        <f>IFERROR(IF(OR(HLOOKUP($A974,'Z-scores'!$C$2:$RO$15,6,FALSE)&gt;3,HLOOKUP($A974,'Z-scores'!$C$2:$RO$15,6,FALSE)&lt;-3),"",'Total-corrected counts'!H974),"")</f>
        <v/>
      </c>
      <c r="I974" s="14" t="str">
        <f>IFERROR(IF(OR(HLOOKUP($A974,'Z-scores'!$C$2:$RO$15,7,FALSE)&gt;3,HLOOKUP($A974,'Z-scores'!$C$2:$RO$15,7,FALSE)&lt;-3),"",'Total-corrected counts'!I974),"")</f>
        <v/>
      </c>
      <c r="J974" s="14" t="str">
        <f>IFERROR(IF(OR(HLOOKUP($A974,'Z-scores'!$C$2:$RO$15,8,FALSE)&gt;3,HLOOKUP($A974,'Z-scores'!$C$2:$RO$15,8,FALSE)&lt;-3),"",'Total-corrected counts'!J974),"")</f>
        <v/>
      </c>
      <c r="K974" s="14" t="str">
        <f>IFERROR(IF(OR(HLOOKUP($A974,'Z-scores'!$C$2:$RO$15,9,FALSE)&gt;3,HLOOKUP($A974,'Z-scores'!$C$2:$RO$15,9,FALSE)&lt;-3),"",'Total-corrected counts'!K974),"")</f>
        <v/>
      </c>
      <c r="L974" s="14" t="str">
        <f>IFERROR(IF(OR(HLOOKUP($A974,'Z-scores'!$C$2:$RO$15,10,FALSE)&gt;3,HLOOKUP($A974,'Z-scores'!$C$2:$RO$15,10,FALSE)&lt;-3),"",'Total-corrected counts'!L974),"")</f>
        <v/>
      </c>
      <c r="M974" s="14" t="str">
        <f>IFERROR(IF(OR(HLOOKUP($A974,'Z-scores'!$C$2:$RO$15,11,FALSE)&gt;3,HLOOKUP($A974,'Z-scores'!$C$2:$RO$15,11,FALSE)&lt;-3),"",'Total-corrected counts'!M974),"")</f>
        <v/>
      </c>
      <c r="N974" s="14" t="str">
        <f>IFERROR(IF(OR(HLOOKUP($A974,'Z-scores'!$C$2:$RO$15,12,FALSE)&gt;3,HLOOKUP($A974,'Z-scores'!$C$2:$RO$15,12,FALSE)&lt;-3),"",'Total-corrected counts'!N974),"")</f>
        <v/>
      </c>
      <c r="O974" s="14" t="str">
        <f>IFERROR(IF(OR(HLOOKUP($A974,'Z-scores'!$C$2:$RO$15,13,FALSE)&gt;3,HLOOKUP($A974,'Z-scores'!$C$2:$RO$15,13,FALSE)&lt;-3),"",'Total-corrected counts'!O974),"")</f>
        <v/>
      </c>
      <c r="P974" s="14" t="str">
        <f>IFERROR(IF(OR(HLOOKUP($A974,'Z-scores'!$C$2:$RO$15,14,FALSE)&gt;3,HLOOKUP($A974,'Z-scores'!$C$2:$RO$15,14,FALSE)&lt;-3),"",'Total-corrected counts'!P974),"")</f>
        <v/>
      </c>
      <c r="Q974">
        <f t="shared" si="60"/>
        <v>1</v>
      </c>
      <c r="R974">
        <f>SUMIFS(Tabel132[Cluster],Tabel132[ID],'Total-corrected counts Z&lt;3'!A974)</f>
        <v>0</v>
      </c>
      <c r="S974" t="str">
        <f t="shared" si="61"/>
        <v/>
      </c>
      <c r="T974" t="str">
        <f t="shared" si="62"/>
        <v/>
      </c>
      <c r="U974" t="str">
        <f t="shared" si="63"/>
        <v/>
      </c>
    </row>
    <row r="975" spans="1:21" x14ac:dyDescent="0.25">
      <c r="A975">
        <v>983</v>
      </c>
      <c r="B975" t="s">
        <v>1065</v>
      </c>
      <c r="C975">
        <v>106000</v>
      </c>
      <c r="D975">
        <v>1009</v>
      </c>
      <c r="E975" s="14" t="str">
        <f>IFERROR(IF(OR(HLOOKUP($A975,'Z-scores'!$C$2:$RO$15,3,FALSE)&gt;3,HLOOKUP($A975,'Z-scores'!$C$2:$RO$15,3,FALSE)&lt;-3),"",'Total-corrected counts'!E975),"")</f>
        <v/>
      </c>
      <c r="F975" s="14" t="str">
        <f>IFERROR(IF(OR(HLOOKUP($A975,'Z-scores'!$C$2:$RO$15,4,FALSE)&gt;3,HLOOKUP($A975,'Z-scores'!$C$2:$RO$15,4,FALSE)&lt;-3),"",'Total-corrected counts'!F975),"")</f>
        <v/>
      </c>
      <c r="G975" s="14" t="str">
        <f>IFERROR(IF(OR(HLOOKUP($A975,'Z-scores'!$C$2:$RO$15,5,FALSE)&gt;3,HLOOKUP($A975,'Z-scores'!$C$2:$RO$15,5,FALSE)&lt;-3),"",'Total-corrected counts'!G975),"")</f>
        <v/>
      </c>
      <c r="H975" s="14" t="str">
        <f>IFERROR(IF(OR(HLOOKUP($A975,'Z-scores'!$C$2:$RO$15,6,FALSE)&gt;3,HLOOKUP($A975,'Z-scores'!$C$2:$RO$15,6,FALSE)&lt;-3),"",'Total-corrected counts'!H975),"")</f>
        <v/>
      </c>
      <c r="I975" s="14" t="str">
        <f>IFERROR(IF(OR(HLOOKUP($A975,'Z-scores'!$C$2:$RO$15,7,FALSE)&gt;3,HLOOKUP($A975,'Z-scores'!$C$2:$RO$15,7,FALSE)&lt;-3),"",'Total-corrected counts'!I975),"")</f>
        <v/>
      </c>
      <c r="J975" s="14" t="str">
        <f>IFERROR(IF(OR(HLOOKUP($A975,'Z-scores'!$C$2:$RO$15,8,FALSE)&gt;3,HLOOKUP($A975,'Z-scores'!$C$2:$RO$15,8,FALSE)&lt;-3),"",'Total-corrected counts'!J975),"")</f>
        <v/>
      </c>
      <c r="K975" s="14" t="str">
        <f>IFERROR(IF(OR(HLOOKUP($A975,'Z-scores'!$C$2:$RO$15,9,FALSE)&gt;3,HLOOKUP($A975,'Z-scores'!$C$2:$RO$15,9,FALSE)&lt;-3),"",'Total-corrected counts'!K975),"")</f>
        <v/>
      </c>
      <c r="L975" s="14" t="str">
        <f>IFERROR(IF(OR(HLOOKUP($A975,'Z-scores'!$C$2:$RO$15,10,FALSE)&gt;3,HLOOKUP($A975,'Z-scores'!$C$2:$RO$15,10,FALSE)&lt;-3),"",'Total-corrected counts'!L975),"")</f>
        <v/>
      </c>
      <c r="M975" s="14" t="str">
        <f>IFERROR(IF(OR(HLOOKUP($A975,'Z-scores'!$C$2:$RO$15,11,FALSE)&gt;3,HLOOKUP($A975,'Z-scores'!$C$2:$RO$15,11,FALSE)&lt;-3),"",'Total-corrected counts'!M975),"")</f>
        <v/>
      </c>
      <c r="N975" s="14" t="str">
        <f>IFERROR(IF(OR(HLOOKUP($A975,'Z-scores'!$C$2:$RO$15,12,FALSE)&gt;3,HLOOKUP($A975,'Z-scores'!$C$2:$RO$15,12,FALSE)&lt;-3),"",'Total-corrected counts'!N975),"")</f>
        <v/>
      </c>
      <c r="O975" s="14" t="str">
        <f>IFERROR(IF(OR(HLOOKUP($A975,'Z-scores'!$C$2:$RO$15,13,FALSE)&gt;3,HLOOKUP($A975,'Z-scores'!$C$2:$RO$15,13,FALSE)&lt;-3),"",'Total-corrected counts'!O975),"")</f>
        <v/>
      </c>
      <c r="P975" s="14" t="str">
        <f>IFERROR(IF(OR(HLOOKUP($A975,'Z-scores'!$C$2:$RO$15,14,FALSE)&gt;3,HLOOKUP($A975,'Z-scores'!$C$2:$RO$15,14,FALSE)&lt;-3),"",'Total-corrected counts'!P975),"")</f>
        <v/>
      </c>
      <c r="Q975">
        <f t="shared" si="60"/>
        <v>1</v>
      </c>
      <c r="R975">
        <f>SUMIFS(Tabel132[Cluster],Tabel132[ID],'Total-corrected counts Z&lt;3'!A975)</f>
        <v>0</v>
      </c>
      <c r="S975" t="str">
        <f t="shared" si="61"/>
        <v/>
      </c>
      <c r="T975" t="str">
        <f t="shared" si="62"/>
        <v/>
      </c>
      <c r="U975" t="str">
        <f t="shared" si="63"/>
        <v/>
      </c>
    </row>
    <row r="976" spans="1:21" x14ac:dyDescent="0.25">
      <c r="A976">
        <v>984</v>
      </c>
      <c r="B976" t="s">
        <v>1066</v>
      </c>
      <c r="C976">
        <v>55900</v>
      </c>
      <c r="D976">
        <v>920</v>
      </c>
      <c r="E976" s="14" t="str">
        <f>IFERROR(IF(OR(HLOOKUP($A976,'Z-scores'!$C$2:$RO$15,3,FALSE)&gt;3,HLOOKUP($A976,'Z-scores'!$C$2:$RO$15,3,FALSE)&lt;-3),"",'Total-corrected counts'!E976),"")</f>
        <v/>
      </c>
      <c r="F976" s="14" t="str">
        <f>IFERROR(IF(OR(HLOOKUP($A976,'Z-scores'!$C$2:$RO$15,4,FALSE)&gt;3,HLOOKUP($A976,'Z-scores'!$C$2:$RO$15,4,FALSE)&lt;-3),"",'Total-corrected counts'!F976),"")</f>
        <v/>
      </c>
      <c r="G976" s="14" t="str">
        <f>IFERROR(IF(OR(HLOOKUP($A976,'Z-scores'!$C$2:$RO$15,5,FALSE)&gt;3,HLOOKUP($A976,'Z-scores'!$C$2:$RO$15,5,FALSE)&lt;-3),"",'Total-corrected counts'!G976),"")</f>
        <v/>
      </c>
      <c r="H976" s="14" t="str">
        <f>IFERROR(IF(OR(HLOOKUP($A976,'Z-scores'!$C$2:$RO$15,6,FALSE)&gt;3,HLOOKUP($A976,'Z-scores'!$C$2:$RO$15,6,FALSE)&lt;-3),"",'Total-corrected counts'!H976),"")</f>
        <v/>
      </c>
      <c r="I976" s="14" t="str">
        <f>IFERROR(IF(OR(HLOOKUP($A976,'Z-scores'!$C$2:$RO$15,7,FALSE)&gt;3,HLOOKUP($A976,'Z-scores'!$C$2:$RO$15,7,FALSE)&lt;-3),"",'Total-corrected counts'!I976),"")</f>
        <v/>
      </c>
      <c r="J976" s="14" t="str">
        <f>IFERROR(IF(OR(HLOOKUP($A976,'Z-scores'!$C$2:$RO$15,8,FALSE)&gt;3,HLOOKUP($A976,'Z-scores'!$C$2:$RO$15,8,FALSE)&lt;-3),"",'Total-corrected counts'!J976),"")</f>
        <v/>
      </c>
      <c r="K976" s="14" t="str">
        <f>IFERROR(IF(OR(HLOOKUP($A976,'Z-scores'!$C$2:$RO$15,9,FALSE)&gt;3,HLOOKUP($A976,'Z-scores'!$C$2:$RO$15,9,FALSE)&lt;-3),"",'Total-corrected counts'!K976),"")</f>
        <v/>
      </c>
      <c r="L976" s="14" t="str">
        <f>IFERROR(IF(OR(HLOOKUP($A976,'Z-scores'!$C$2:$RO$15,10,FALSE)&gt;3,HLOOKUP($A976,'Z-scores'!$C$2:$RO$15,10,FALSE)&lt;-3),"",'Total-corrected counts'!L976),"")</f>
        <v/>
      </c>
      <c r="M976" s="14" t="str">
        <f>IFERROR(IF(OR(HLOOKUP($A976,'Z-scores'!$C$2:$RO$15,11,FALSE)&gt;3,HLOOKUP($A976,'Z-scores'!$C$2:$RO$15,11,FALSE)&lt;-3),"",'Total-corrected counts'!M976),"")</f>
        <v/>
      </c>
      <c r="N976" s="14" t="str">
        <f>IFERROR(IF(OR(HLOOKUP($A976,'Z-scores'!$C$2:$RO$15,12,FALSE)&gt;3,HLOOKUP($A976,'Z-scores'!$C$2:$RO$15,12,FALSE)&lt;-3),"",'Total-corrected counts'!N976),"")</f>
        <v/>
      </c>
      <c r="O976" s="14" t="str">
        <f>IFERROR(IF(OR(HLOOKUP($A976,'Z-scores'!$C$2:$RO$15,13,FALSE)&gt;3,HLOOKUP($A976,'Z-scores'!$C$2:$RO$15,13,FALSE)&lt;-3),"",'Total-corrected counts'!O976),"")</f>
        <v/>
      </c>
      <c r="P976" s="14" t="str">
        <f>IFERROR(IF(OR(HLOOKUP($A976,'Z-scores'!$C$2:$RO$15,14,FALSE)&gt;3,HLOOKUP($A976,'Z-scores'!$C$2:$RO$15,14,FALSE)&lt;-3),"",'Total-corrected counts'!P976),"")</f>
        <v/>
      </c>
      <c r="Q976">
        <f t="shared" si="60"/>
        <v>1</v>
      </c>
      <c r="R976">
        <f>SUMIFS(Tabel132[Cluster],Tabel132[ID],'Total-corrected counts Z&lt;3'!A976)</f>
        <v>0</v>
      </c>
      <c r="S976" t="str">
        <f t="shared" si="61"/>
        <v/>
      </c>
      <c r="T976" t="str">
        <f t="shared" si="62"/>
        <v/>
      </c>
      <c r="U976" t="str">
        <f t="shared" si="63"/>
        <v/>
      </c>
    </row>
    <row r="977" spans="1:21" x14ac:dyDescent="0.25">
      <c r="A977">
        <v>985</v>
      </c>
      <c r="B977" t="s">
        <v>418</v>
      </c>
      <c r="C977">
        <v>1500</v>
      </c>
      <c r="D977">
        <v>500</v>
      </c>
      <c r="E977" s="14">
        <f>IFERROR(IF(OR(HLOOKUP($A977,'Z-scores'!$C$2:$RO$15,3,FALSE)&gt;3,HLOOKUP($A977,'Z-scores'!$C$2:$RO$15,3,FALSE)&lt;-3),"",'Total-corrected counts'!E977),"")</f>
        <v>13.816680882315346</v>
      </c>
      <c r="F977" s="14">
        <f>IFERROR(IF(OR(HLOOKUP($A977,'Z-scores'!$C$2:$RO$15,4,FALSE)&gt;3,HLOOKUP($A977,'Z-scores'!$C$2:$RO$15,4,FALSE)&lt;-3),"",'Total-corrected counts'!F977),"")</f>
        <v>7.7986687853747751</v>
      </c>
      <c r="G977" s="14">
        <f>IFERROR(IF(OR(HLOOKUP($A977,'Z-scores'!$C$2:$RO$15,5,FALSE)&gt;3,HLOOKUP($A977,'Z-scores'!$C$2:$RO$15,5,FALSE)&lt;-3),"",'Total-corrected counts'!G977),"")</f>
        <v>30.107411673318509</v>
      </c>
      <c r="H977" s="14">
        <f>IFERROR(IF(OR(HLOOKUP($A977,'Z-scores'!$C$2:$RO$15,6,FALSE)&gt;3,HLOOKUP($A977,'Z-scores'!$C$2:$RO$15,6,FALSE)&lt;-3),"",'Total-corrected counts'!H977),"")</f>
        <v>14.359429803980813</v>
      </c>
      <c r="I977" s="14">
        <f>IFERROR(IF(OR(HLOOKUP($A977,'Z-scores'!$C$2:$RO$15,7,FALSE)&gt;3,HLOOKUP($A977,'Z-scores'!$C$2:$RO$15,7,FALSE)&lt;-3),"",'Total-corrected counts'!I977),"")</f>
        <v>20.439788303953705</v>
      </c>
      <c r="J977" s="14">
        <f>IFERROR(IF(OR(HLOOKUP($A977,'Z-scores'!$C$2:$RO$15,8,FALSE)&gt;3,HLOOKUP($A977,'Z-scores'!$C$2:$RO$15,8,FALSE)&lt;-3),"",'Total-corrected counts'!J977),"")</f>
        <v>16.032743293620793</v>
      </c>
      <c r="K977" s="14">
        <f>IFERROR(IF(OR(HLOOKUP($A977,'Z-scores'!$C$2:$RO$15,9,FALSE)&gt;3,HLOOKUP($A977,'Z-scores'!$C$2:$RO$15,9,FALSE)&lt;-3),"",'Total-corrected counts'!K977),"")</f>
        <v>7.1335643383936915</v>
      </c>
      <c r="L977" s="14">
        <f>IFERROR(IF(OR(HLOOKUP($A977,'Z-scores'!$C$2:$RO$15,10,FALSE)&gt;3,HLOOKUP($A977,'Z-scores'!$C$2:$RO$15,10,FALSE)&lt;-3),"",'Total-corrected counts'!L977),"")</f>
        <v>22.130627135212489</v>
      </c>
      <c r="M977" s="14">
        <f>IFERROR(IF(OR(HLOOKUP($A977,'Z-scores'!$C$2:$RO$15,11,FALSE)&gt;3,HLOOKUP($A977,'Z-scores'!$C$2:$RO$15,11,FALSE)&lt;-3),"",'Total-corrected counts'!M977),"")</f>
        <v>16.580154107523629</v>
      </c>
      <c r="N977" s="14">
        <f>IFERROR(IF(OR(HLOOKUP($A977,'Z-scores'!$C$2:$RO$15,12,FALSE)&gt;3,HLOOKUP($A977,'Z-scores'!$C$2:$RO$15,12,FALSE)&lt;-3),"",'Total-corrected counts'!N977),"")</f>
        <v>40.997532634958034</v>
      </c>
      <c r="O977" s="14">
        <f>IFERROR(IF(OR(HLOOKUP($A977,'Z-scores'!$C$2:$RO$15,13,FALSE)&gt;3,HLOOKUP($A977,'Z-scores'!$C$2:$RO$15,13,FALSE)&lt;-3),"",'Total-corrected counts'!O977),"")</f>
        <v>6.4998710343048742</v>
      </c>
      <c r="P977" s="14">
        <f>IFERROR(IF(OR(HLOOKUP($A977,'Z-scores'!$C$2:$RO$15,14,FALSE)&gt;3,HLOOKUP($A977,'Z-scores'!$C$2:$RO$15,14,FALSE)&lt;-3),"",'Total-corrected counts'!P977),"")</f>
        <v>9.8614835243957781</v>
      </c>
      <c r="Q977">
        <f t="shared" si="60"/>
        <v>1</v>
      </c>
      <c r="R977">
        <f>SUMIFS(Tabel132[Cluster],Tabel132[ID],'Total-corrected counts Z&lt;3'!A977)</f>
        <v>3</v>
      </c>
      <c r="S977">
        <f t="shared" si="61"/>
        <v>0.57838221659848355</v>
      </c>
      <c r="T977">
        <f t="shared" si="62"/>
        <v>15.669755297279664</v>
      </c>
      <c r="U977">
        <f t="shared" si="63"/>
        <v>19.21393368727896</v>
      </c>
    </row>
    <row r="978" spans="1:21" x14ac:dyDescent="0.25">
      <c r="A978">
        <v>986</v>
      </c>
      <c r="B978" t="s">
        <v>1067</v>
      </c>
      <c r="C978">
        <v>106800</v>
      </c>
      <c r="D978">
        <v>776</v>
      </c>
      <c r="E978" s="14" t="str">
        <f>IFERROR(IF(OR(HLOOKUP($A978,'Z-scores'!$C$2:$RO$15,3,FALSE)&gt;3,HLOOKUP($A978,'Z-scores'!$C$2:$RO$15,3,FALSE)&lt;-3),"",'Total-corrected counts'!E978),"")</f>
        <v/>
      </c>
      <c r="F978" s="14" t="str">
        <f>IFERROR(IF(OR(HLOOKUP($A978,'Z-scores'!$C$2:$RO$15,4,FALSE)&gt;3,HLOOKUP($A978,'Z-scores'!$C$2:$RO$15,4,FALSE)&lt;-3),"",'Total-corrected counts'!F978),"")</f>
        <v/>
      </c>
      <c r="G978" s="14" t="str">
        <f>IFERROR(IF(OR(HLOOKUP($A978,'Z-scores'!$C$2:$RO$15,5,FALSE)&gt;3,HLOOKUP($A978,'Z-scores'!$C$2:$RO$15,5,FALSE)&lt;-3),"",'Total-corrected counts'!G978),"")</f>
        <v/>
      </c>
      <c r="H978" s="14" t="str">
        <f>IFERROR(IF(OR(HLOOKUP($A978,'Z-scores'!$C$2:$RO$15,6,FALSE)&gt;3,HLOOKUP($A978,'Z-scores'!$C$2:$RO$15,6,FALSE)&lt;-3),"",'Total-corrected counts'!H978),"")</f>
        <v/>
      </c>
      <c r="I978" s="14" t="str">
        <f>IFERROR(IF(OR(HLOOKUP($A978,'Z-scores'!$C$2:$RO$15,7,FALSE)&gt;3,HLOOKUP($A978,'Z-scores'!$C$2:$RO$15,7,FALSE)&lt;-3),"",'Total-corrected counts'!I978),"")</f>
        <v/>
      </c>
      <c r="J978" s="14" t="str">
        <f>IFERROR(IF(OR(HLOOKUP($A978,'Z-scores'!$C$2:$RO$15,8,FALSE)&gt;3,HLOOKUP($A978,'Z-scores'!$C$2:$RO$15,8,FALSE)&lt;-3),"",'Total-corrected counts'!J978),"")</f>
        <v/>
      </c>
      <c r="K978" s="14" t="str">
        <f>IFERROR(IF(OR(HLOOKUP($A978,'Z-scores'!$C$2:$RO$15,9,FALSE)&gt;3,HLOOKUP($A978,'Z-scores'!$C$2:$RO$15,9,FALSE)&lt;-3),"",'Total-corrected counts'!K978),"")</f>
        <v/>
      </c>
      <c r="L978" s="14" t="str">
        <f>IFERROR(IF(OR(HLOOKUP($A978,'Z-scores'!$C$2:$RO$15,10,FALSE)&gt;3,HLOOKUP($A978,'Z-scores'!$C$2:$RO$15,10,FALSE)&lt;-3),"",'Total-corrected counts'!L978),"")</f>
        <v/>
      </c>
      <c r="M978" s="14" t="str">
        <f>IFERROR(IF(OR(HLOOKUP($A978,'Z-scores'!$C$2:$RO$15,11,FALSE)&gt;3,HLOOKUP($A978,'Z-scores'!$C$2:$RO$15,11,FALSE)&lt;-3),"",'Total-corrected counts'!M978),"")</f>
        <v/>
      </c>
      <c r="N978" s="14" t="str">
        <f>IFERROR(IF(OR(HLOOKUP($A978,'Z-scores'!$C$2:$RO$15,12,FALSE)&gt;3,HLOOKUP($A978,'Z-scores'!$C$2:$RO$15,12,FALSE)&lt;-3),"",'Total-corrected counts'!N978),"")</f>
        <v/>
      </c>
      <c r="O978" s="14" t="str">
        <f>IFERROR(IF(OR(HLOOKUP($A978,'Z-scores'!$C$2:$RO$15,13,FALSE)&gt;3,HLOOKUP($A978,'Z-scores'!$C$2:$RO$15,13,FALSE)&lt;-3),"",'Total-corrected counts'!O978),"")</f>
        <v/>
      </c>
      <c r="P978" s="14" t="str">
        <f>IFERROR(IF(OR(HLOOKUP($A978,'Z-scores'!$C$2:$RO$15,14,FALSE)&gt;3,HLOOKUP($A978,'Z-scores'!$C$2:$RO$15,14,FALSE)&lt;-3),"",'Total-corrected counts'!P978),"")</f>
        <v/>
      </c>
      <c r="Q978">
        <f t="shared" si="60"/>
        <v>1</v>
      </c>
      <c r="R978">
        <f>SUMIFS(Tabel132[Cluster],Tabel132[ID],'Total-corrected counts Z&lt;3'!A978)</f>
        <v>0</v>
      </c>
      <c r="S978" t="str">
        <f t="shared" si="61"/>
        <v/>
      </c>
      <c r="T978" t="str">
        <f t="shared" si="62"/>
        <v/>
      </c>
      <c r="U978" t="str">
        <f t="shared" si="63"/>
        <v/>
      </c>
    </row>
    <row r="979" spans="1:21" x14ac:dyDescent="0.25">
      <c r="A979">
        <v>987</v>
      </c>
      <c r="B979" t="s">
        <v>1068</v>
      </c>
      <c r="C979">
        <v>87000</v>
      </c>
      <c r="D979">
        <v>771</v>
      </c>
      <c r="E979" s="14" t="str">
        <f>IFERROR(IF(OR(HLOOKUP($A979,'Z-scores'!$C$2:$RO$15,3,FALSE)&gt;3,HLOOKUP($A979,'Z-scores'!$C$2:$RO$15,3,FALSE)&lt;-3),"",'Total-corrected counts'!E979),"")</f>
        <v/>
      </c>
      <c r="F979" s="14" t="str">
        <f>IFERROR(IF(OR(HLOOKUP($A979,'Z-scores'!$C$2:$RO$15,4,FALSE)&gt;3,HLOOKUP($A979,'Z-scores'!$C$2:$RO$15,4,FALSE)&lt;-3),"",'Total-corrected counts'!F979),"")</f>
        <v/>
      </c>
      <c r="G979" s="14" t="str">
        <f>IFERROR(IF(OR(HLOOKUP($A979,'Z-scores'!$C$2:$RO$15,5,FALSE)&gt;3,HLOOKUP($A979,'Z-scores'!$C$2:$RO$15,5,FALSE)&lt;-3),"",'Total-corrected counts'!G979),"")</f>
        <v/>
      </c>
      <c r="H979" s="14" t="str">
        <f>IFERROR(IF(OR(HLOOKUP($A979,'Z-scores'!$C$2:$RO$15,6,FALSE)&gt;3,HLOOKUP($A979,'Z-scores'!$C$2:$RO$15,6,FALSE)&lt;-3),"",'Total-corrected counts'!H979),"")</f>
        <v/>
      </c>
      <c r="I979" s="14" t="str">
        <f>IFERROR(IF(OR(HLOOKUP($A979,'Z-scores'!$C$2:$RO$15,7,FALSE)&gt;3,HLOOKUP($A979,'Z-scores'!$C$2:$RO$15,7,FALSE)&lt;-3),"",'Total-corrected counts'!I979),"")</f>
        <v/>
      </c>
      <c r="J979" s="14" t="str">
        <f>IFERROR(IF(OR(HLOOKUP($A979,'Z-scores'!$C$2:$RO$15,8,FALSE)&gt;3,HLOOKUP($A979,'Z-scores'!$C$2:$RO$15,8,FALSE)&lt;-3),"",'Total-corrected counts'!J979),"")</f>
        <v/>
      </c>
      <c r="K979" s="14" t="str">
        <f>IFERROR(IF(OR(HLOOKUP($A979,'Z-scores'!$C$2:$RO$15,9,FALSE)&gt;3,HLOOKUP($A979,'Z-scores'!$C$2:$RO$15,9,FALSE)&lt;-3),"",'Total-corrected counts'!K979),"")</f>
        <v/>
      </c>
      <c r="L979" s="14" t="str">
        <f>IFERROR(IF(OR(HLOOKUP($A979,'Z-scores'!$C$2:$RO$15,10,FALSE)&gt;3,HLOOKUP($A979,'Z-scores'!$C$2:$RO$15,10,FALSE)&lt;-3),"",'Total-corrected counts'!L979),"")</f>
        <v/>
      </c>
      <c r="M979" s="14" t="str">
        <f>IFERROR(IF(OR(HLOOKUP($A979,'Z-scores'!$C$2:$RO$15,11,FALSE)&gt;3,HLOOKUP($A979,'Z-scores'!$C$2:$RO$15,11,FALSE)&lt;-3),"",'Total-corrected counts'!M979),"")</f>
        <v/>
      </c>
      <c r="N979" s="14" t="str">
        <f>IFERROR(IF(OR(HLOOKUP($A979,'Z-scores'!$C$2:$RO$15,12,FALSE)&gt;3,HLOOKUP($A979,'Z-scores'!$C$2:$RO$15,12,FALSE)&lt;-3),"",'Total-corrected counts'!N979),"")</f>
        <v/>
      </c>
      <c r="O979" s="14" t="str">
        <f>IFERROR(IF(OR(HLOOKUP($A979,'Z-scores'!$C$2:$RO$15,13,FALSE)&gt;3,HLOOKUP($A979,'Z-scores'!$C$2:$RO$15,13,FALSE)&lt;-3),"",'Total-corrected counts'!O979),"")</f>
        <v/>
      </c>
      <c r="P979" s="14" t="str">
        <f>IFERROR(IF(OR(HLOOKUP($A979,'Z-scores'!$C$2:$RO$15,14,FALSE)&gt;3,HLOOKUP($A979,'Z-scores'!$C$2:$RO$15,14,FALSE)&lt;-3),"",'Total-corrected counts'!P979),"")</f>
        <v/>
      </c>
      <c r="Q979">
        <f t="shared" si="60"/>
        <v>1</v>
      </c>
      <c r="R979">
        <f>SUMIFS(Tabel132[Cluster],Tabel132[ID],'Total-corrected counts Z&lt;3'!A979)</f>
        <v>94</v>
      </c>
      <c r="S979" t="str">
        <f t="shared" si="61"/>
        <v/>
      </c>
      <c r="T979" t="str">
        <f t="shared" si="62"/>
        <v/>
      </c>
      <c r="U979" t="str">
        <f t="shared" si="63"/>
        <v/>
      </c>
    </row>
    <row r="980" spans="1:21" x14ac:dyDescent="0.25">
      <c r="A980">
        <v>988</v>
      </c>
      <c r="B980" t="s">
        <v>419</v>
      </c>
      <c r="C980">
        <v>29600</v>
      </c>
      <c r="D980">
        <v>895</v>
      </c>
      <c r="E980" s="14">
        <f>IFERROR(IF(OR(HLOOKUP($A980,'Z-scores'!$C$2:$RO$15,3,FALSE)&gt;3,HLOOKUP($A980,'Z-scores'!$C$2:$RO$15,3,FALSE)&lt;-3),"",'Total-corrected counts'!E980),"")</f>
        <v>2.9051053158779112</v>
      </c>
      <c r="F980" s="14">
        <f>IFERROR(IF(OR(HLOOKUP($A980,'Z-scores'!$C$2:$RO$15,4,FALSE)&gt;3,HLOOKUP($A980,'Z-scores'!$C$2:$RO$15,4,FALSE)&lt;-3),"",'Total-corrected counts'!F980),"")</f>
        <v>3.1669012777818852</v>
      </c>
      <c r="G980" s="14">
        <f>IFERROR(IF(OR(HLOOKUP($A980,'Z-scores'!$C$2:$RO$15,5,FALSE)&gt;3,HLOOKUP($A980,'Z-scores'!$C$2:$RO$15,5,FALSE)&lt;-3),"",'Total-corrected counts'!G980),"")</f>
        <v>11.964392539219102</v>
      </c>
      <c r="H980" s="14">
        <f>IFERROR(IF(OR(HLOOKUP($A980,'Z-scores'!$C$2:$RO$15,6,FALSE)&gt;3,HLOOKUP($A980,'Z-scores'!$C$2:$RO$15,6,FALSE)&lt;-3),"",'Total-corrected counts'!H980),"")</f>
        <v>6.7371819962354191</v>
      </c>
      <c r="I980" s="14">
        <f>IFERROR(IF(OR(HLOOKUP($A980,'Z-scores'!$C$2:$RO$15,7,FALSE)&gt;3,HLOOKUP($A980,'Z-scores'!$C$2:$RO$15,7,FALSE)&lt;-3),"",'Total-corrected counts'!I980),"")</f>
        <v>15.434629044963836</v>
      </c>
      <c r="J980" s="14">
        <f>IFERROR(IF(OR(HLOOKUP($A980,'Z-scores'!$C$2:$RO$15,8,FALSE)&gt;3,HLOOKUP($A980,'Z-scores'!$C$2:$RO$15,8,FALSE)&lt;-3),"",'Total-corrected counts'!J980),"")</f>
        <v>5.4745952709924657</v>
      </c>
      <c r="K980" s="14">
        <f>IFERROR(IF(OR(HLOOKUP($A980,'Z-scores'!$C$2:$RO$15,9,FALSE)&gt;3,HLOOKUP($A980,'Z-scores'!$C$2:$RO$15,9,FALSE)&lt;-3),"",'Total-corrected counts'!K980),"")</f>
        <v>2.3872720261159084</v>
      </c>
      <c r="L980" s="14">
        <f>IFERROR(IF(OR(HLOOKUP($A980,'Z-scores'!$C$2:$RO$15,10,FALSE)&gt;3,HLOOKUP($A980,'Z-scores'!$C$2:$RO$15,10,FALSE)&lt;-3),"",'Total-corrected counts'!L980),"")</f>
        <v>5.3008697054288572</v>
      </c>
      <c r="M980" s="14">
        <f>IFERROR(IF(OR(HLOOKUP($A980,'Z-scores'!$C$2:$RO$15,11,FALSE)&gt;3,HLOOKUP($A980,'Z-scores'!$C$2:$RO$15,11,FALSE)&lt;-3),"",'Total-corrected counts'!M980),"")</f>
        <v>5.8265646370459105</v>
      </c>
      <c r="N980" s="14">
        <f>IFERROR(IF(OR(HLOOKUP($A980,'Z-scores'!$C$2:$RO$15,12,FALSE)&gt;3,HLOOKUP($A980,'Z-scores'!$C$2:$RO$15,12,FALSE)&lt;-3),"",'Total-corrected counts'!N980),"")</f>
        <v>4.3627111987637557</v>
      </c>
      <c r="O980" s="14">
        <f>IFERROR(IF(OR(HLOOKUP($A980,'Z-scores'!$C$2:$RO$15,13,FALSE)&gt;3,HLOOKUP($A980,'Z-scores'!$C$2:$RO$15,13,FALSE)&lt;-3),"",'Total-corrected counts'!O980),"")</f>
        <v>2.5042793162473327</v>
      </c>
      <c r="P980" s="14">
        <f>IFERROR(IF(OR(HLOOKUP($A980,'Z-scores'!$C$2:$RO$15,14,FALSE)&gt;3,HLOOKUP($A980,'Z-scores'!$C$2:$RO$15,14,FALSE)&lt;-3),"",'Total-corrected counts'!P980),"")</f>
        <v>3.3813404690857984</v>
      </c>
      <c r="Q980">
        <f t="shared" si="60"/>
        <v>1</v>
      </c>
      <c r="R980">
        <f>SUMIFS(Tabel132[Cluster],Tabel132[ID],'Total-corrected counts Z&lt;3'!A980)</f>
        <v>38</v>
      </c>
      <c r="S980">
        <f t="shared" si="61"/>
        <v>0.2917679469698769</v>
      </c>
      <c r="T980">
        <f t="shared" si="62"/>
        <v>6.8671539244552182</v>
      </c>
      <c r="U980">
        <f t="shared" si="63"/>
        <v>4.2751530653143304</v>
      </c>
    </row>
    <row r="981" spans="1:21" x14ac:dyDescent="0.25">
      <c r="A981">
        <v>989</v>
      </c>
      <c r="B981" t="s">
        <v>1069</v>
      </c>
      <c r="C981">
        <v>63000</v>
      </c>
      <c r="D981">
        <v>519</v>
      </c>
      <c r="E981" s="14" t="str">
        <f>IFERROR(IF(OR(HLOOKUP($A981,'Z-scores'!$C$2:$RO$15,3,FALSE)&gt;3,HLOOKUP($A981,'Z-scores'!$C$2:$RO$15,3,FALSE)&lt;-3),"",'Total-corrected counts'!E981),"")</f>
        <v/>
      </c>
      <c r="F981" s="14" t="str">
        <f>IFERROR(IF(OR(HLOOKUP($A981,'Z-scores'!$C$2:$RO$15,4,FALSE)&gt;3,HLOOKUP($A981,'Z-scores'!$C$2:$RO$15,4,FALSE)&lt;-3),"",'Total-corrected counts'!F981),"")</f>
        <v/>
      </c>
      <c r="G981" s="14" t="str">
        <f>IFERROR(IF(OR(HLOOKUP($A981,'Z-scores'!$C$2:$RO$15,5,FALSE)&gt;3,HLOOKUP($A981,'Z-scores'!$C$2:$RO$15,5,FALSE)&lt;-3),"",'Total-corrected counts'!G981),"")</f>
        <v/>
      </c>
      <c r="H981" s="14" t="str">
        <f>IFERROR(IF(OR(HLOOKUP($A981,'Z-scores'!$C$2:$RO$15,6,FALSE)&gt;3,HLOOKUP($A981,'Z-scores'!$C$2:$RO$15,6,FALSE)&lt;-3),"",'Total-corrected counts'!H981),"")</f>
        <v/>
      </c>
      <c r="I981" s="14" t="str">
        <f>IFERROR(IF(OR(HLOOKUP($A981,'Z-scores'!$C$2:$RO$15,7,FALSE)&gt;3,HLOOKUP($A981,'Z-scores'!$C$2:$RO$15,7,FALSE)&lt;-3),"",'Total-corrected counts'!I981),"")</f>
        <v/>
      </c>
      <c r="J981" s="14" t="str">
        <f>IFERROR(IF(OR(HLOOKUP($A981,'Z-scores'!$C$2:$RO$15,8,FALSE)&gt;3,HLOOKUP($A981,'Z-scores'!$C$2:$RO$15,8,FALSE)&lt;-3),"",'Total-corrected counts'!J981),"")</f>
        <v/>
      </c>
      <c r="K981" s="14" t="str">
        <f>IFERROR(IF(OR(HLOOKUP($A981,'Z-scores'!$C$2:$RO$15,9,FALSE)&gt;3,HLOOKUP($A981,'Z-scores'!$C$2:$RO$15,9,FALSE)&lt;-3),"",'Total-corrected counts'!K981),"")</f>
        <v/>
      </c>
      <c r="L981" s="14" t="str">
        <f>IFERROR(IF(OR(HLOOKUP($A981,'Z-scores'!$C$2:$RO$15,10,FALSE)&gt;3,HLOOKUP($A981,'Z-scores'!$C$2:$RO$15,10,FALSE)&lt;-3),"",'Total-corrected counts'!L981),"")</f>
        <v/>
      </c>
      <c r="M981" s="14" t="str">
        <f>IFERROR(IF(OR(HLOOKUP($A981,'Z-scores'!$C$2:$RO$15,11,FALSE)&gt;3,HLOOKUP($A981,'Z-scores'!$C$2:$RO$15,11,FALSE)&lt;-3),"",'Total-corrected counts'!M981),"")</f>
        <v/>
      </c>
      <c r="N981" s="14" t="str">
        <f>IFERROR(IF(OR(HLOOKUP($A981,'Z-scores'!$C$2:$RO$15,12,FALSE)&gt;3,HLOOKUP($A981,'Z-scores'!$C$2:$RO$15,12,FALSE)&lt;-3),"",'Total-corrected counts'!N981),"")</f>
        <v/>
      </c>
      <c r="O981" s="14" t="str">
        <f>IFERROR(IF(OR(HLOOKUP($A981,'Z-scores'!$C$2:$RO$15,13,FALSE)&gt;3,HLOOKUP($A981,'Z-scores'!$C$2:$RO$15,13,FALSE)&lt;-3),"",'Total-corrected counts'!O981),"")</f>
        <v/>
      </c>
      <c r="P981" s="14" t="str">
        <f>IFERROR(IF(OR(HLOOKUP($A981,'Z-scores'!$C$2:$RO$15,14,FALSE)&gt;3,HLOOKUP($A981,'Z-scores'!$C$2:$RO$15,14,FALSE)&lt;-3),"",'Total-corrected counts'!P981),"")</f>
        <v/>
      </c>
      <c r="Q981">
        <f t="shared" si="60"/>
        <v>1</v>
      </c>
      <c r="R981">
        <f>SUMIFS(Tabel132[Cluster],Tabel132[ID],'Total-corrected counts Z&lt;3'!A981)</f>
        <v>0</v>
      </c>
      <c r="S981" t="str">
        <f t="shared" si="61"/>
        <v/>
      </c>
      <c r="T981" t="str">
        <f t="shared" si="62"/>
        <v/>
      </c>
      <c r="U981" t="str">
        <f t="shared" si="63"/>
        <v/>
      </c>
    </row>
    <row r="982" spans="1:21" x14ac:dyDescent="0.25">
      <c r="A982">
        <v>990</v>
      </c>
      <c r="B982" t="s">
        <v>420</v>
      </c>
      <c r="C982">
        <v>13000</v>
      </c>
      <c r="D982">
        <v>1018</v>
      </c>
      <c r="E982" s="14">
        <f>IFERROR(IF(OR(HLOOKUP($A982,'Z-scores'!$C$2:$RO$15,3,FALSE)&gt;3,HLOOKUP($A982,'Z-scores'!$C$2:$RO$15,3,FALSE)&lt;-3),"",'Total-corrected counts'!E982),"")</f>
        <v>1.1852829688781876</v>
      </c>
      <c r="F982" s="14">
        <f>IFERROR(IF(OR(HLOOKUP($A982,'Z-scores'!$C$2:$RO$15,4,FALSE)&gt;3,HLOOKUP($A982,'Z-scores'!$C$2:$RO$15,4,FALSE)&lt;-3),"",'Total-corrected counts'!F982),"")</f>
        <v>2.8460258179185227</v>
      </c>
      <c r="G982" s="14">
        <f>IFERROR(IF(OR(HLOOKUP($A982,'Z-scores'!$C$2:$RO$15,5,FALSE)&gt;3,HLOOKUP($A982,'Z-scores'!$C$2:$RO$15,5,FALSE)&lt;-3),"",'Total-corrected counts'!G982),"")</f>
        <v>11.982249841516442</v>
      </c>
      <c r="H982" s="14">
        <f>IFERROR(IF(OR(HLOOKUP($A982,'Z-scores'!$C$2:$RO$15,6,FALSE)&gt;3,HLOOKUP($A982,'Z-scores'!$C$2:$RO$15,6,FALSE)&lt;-3),"",'Total-corrected counts'!H982),"")</f>
        <v>10.712348270344879</v>
      </c>
      <c r="I982" s="14">
        <f>IFERROR(IF(OR(HLOOKUP($A982,'Z-scores'!$C$2:$RO$15,7,FALSE)&gt;3,HLOOKUP($A982,'Z-scores'!$C$2:$RO$15,7,FALSE)&lt;-3),"",'Total-corrected counts'!I982),"")</f>
        <v>12.981361329350573</v>
      </c>
      <c r="J982" s="14">
        <f>IFERROR(IF(OR(HLOOKUP($A982,'Z-scores'!$C$2:$RO$15,8,FALSE)&gt;3,HLOOKUP($A982,'Z-scores'!$C$2:$RO$15,8,FALSE)&lt;-3),"",'Total-corrected counts'!J982),"")</f>
        <v>8.5160370882105028</v>
      </c>
      <c r="K982" s="14">
        <f>IFERROR(IF(OR(HLOOKUP($A982,'Z-scores'!$C$2:$RO$15,9,FALSE)&gt;3,HLOOKUP($A982,'Z-scores'!$C$2:$RO$15,9,FALSE)&lt;-3),"",'Total-corrected counts'!K982),"")</f>
        <v>3.0935655249667686</v>
      </c>
      <c r="L982" s="14">
        <f>IFERROR(IF(OR(HLOOKUP($A982,'Z-scores'!$C$2:$RO$15,10,FALSE)&gt;3,HLOOKUP($A982,'Z-scores'!$C$2:$RO$15,10,FALSE)&lt;-3),"",'Total-corrected counts'!L982),"")</f>
        <v>9.7350572917191549</v>
      </c>
      <c r="M982" s="14">
        <f>IFERROR(IF(OR(HLOOKUP($A982,'Z-scores'!$C$2:$RO$15,11,FALSE)&gt;3,HLOOKUP($A982,'Z-scores'!$C$2:$RO$15,11,FALSE)&lt;-3),"",'Total-corrected counts'!M982),"")</f>
        <v>4.1092613756008003</v>
      </c>
      <c r="N982" s="14">
        <f>IFERROR(IF(OR(HLOOKUP($A982,'Z-scores'!$C$2:$RO$15,12,FALSE)&gt;3,HLOOKUP($A982,'Z-scores'!$C$2:$RO$15,12,FALSE)&lt;-3),"",'Total-corrected counts'!N982),"")</f>
        <v>7.3167191728777672</v>
      </c>
      <c r="O982" s="14">
        <f>IFERROR(IF(OR(HLOOKUP($A982,'Z-scores'!$C$2:$RO$15,13,FALSE)&gt;3,HLOOKUP($A982,'Z-scores'!$C$2:$RO$15,13,FALSE)&lt;-3),"",'Total-corrected counts'!O982),"")</f>
        <v>4.811592843576336</v>
      </c>
      <c r="P982" s="14">
        <f>IFERROR(IF(OR(HLOOKUP($A982,'Z-scores'!$C$2:$RO$15,14,FALSE)&gt;3,HLOOKUP($A982,'Z-scores'!$C$2:$RO$15,14,FALSE)&lt;-3),"",'Total-corrected counts'!P982),"")</f>
        <v>2.4608138184721442</v>
      </c>
      <c r="Q982">
        <f t="shared" si="60"/>
        <v>1</v>
      </c>
      <c r="R982">
        <f>SUMIFS(Tabel132[Cluster],Tabel132[ID],'Total-corrected counts Z&lt;3'!A982)</f>
        <v>16</v>
      </c>
      <c r="S982">
        <f t="shared" si="61"/>
        <v>0.51718428261623739</v>
      </c>
      <c r="T982">
        <f t="shared" si="62"/>
        <v>7.330981548740839</v>
      </c>
      <c r="U982">
        <f t="shared" si="63"/>
        <v>5.6866889004492398</v>
      </c>
    </row>
    <row r="983" spans="1:21" x14ac:dyDescent="0.25">
      <c r="A983">
        <v>991</v>
      </c>
      <c r="B983" t="s">
        <v>1070</v>
      </c>
      <c r="C983">
        <v>110500</v>
      </c>
      <c r="D983">
        <v>1009</v>
      </c>
      <c r="E983" s="14" t="str">
        <f>IFERROR(IF(OR(HLOOKUP($A983,'Z-scores'!$C$2:$RO$15,3,FALSE)&gt;3,HLOOKUP($A983,'Z-scores'!$C$2:$RO$15,3,FALSE)&lt;-3),"",'Total-corrected counts'!E983),"")</f>
        <v/>
      </c>
      <c r="F983" s="14" t="str">
        <f>IFERROR(IF(OR(HLOOKUP($A983,'Z-scores'!$C$2:$RO$15,4,FALSE)&gt;3,HLOOKUP($A983,'Z-scores'!$C$2:$RO$15,4,FALSE)&lt;-3),"",'Total-corrected counts'!F983),"")</f>
        <v/>
      </c>
      <c r="G983" s="14" t="str">
        <f>IFERROR(IF(OR(HLOOKUP($A983,'Z-scores'!$C$2:$RO$15,5,FALSE)&gt;3,HLOOKUP($A983,'Z-scores'!$C$2:$RO$15,5,FALSE)&lt;-3),"",'Total-corrected counts'!G983),"")</f>
        <v/>
      </c>
      <c r="H983" s="14" t="str">
        <f>IFERROR(IF(OR(HLOOKUP($A983,'Z-scores'!$C$2:$RO$15,6,FALSE)&gt;3,HLOOKUP($A983,'Z-scores'!$C$2:$RO$15,6,FALSE)&lt;-3),"",'Total-corrected counts'!H983),"")</f>
        <v/>
      </c>
      <c r="I983" s="14" t="str">
        <f>IFERROR(IF(OR(HLOOKUP($A983,'Z-scores'!$C$2:$RO$15,7,FALSE)&gt;3,HLOOKUP($A983,'Z-scores'!$C$2:$RO$15,7,FALSE)&lt;-3),"",'Total-corrected counts'!I983),"")</f>
        <v/>
      </c>
      <c r="J983" s="14" t="str">
        <f>IFERROR(IF(OR(HLOOKUP($A983,'Z-scores'!$C$2:$RO$15,8,FALSE)&gt;3,HLOOKUP($A983,'Z-scores'!$C$2:$RO$15,8,FALSE)&lt;-3),"",'Total-corrected counts'!J983),"")</f>
        <v/>
      </c>
      <c r="K983" s="14" t="str">
        <f>IFERROR(IF(OR(HLOOKUP($A983,'Z-scores'!$C$2:$RO$15,9,FALSE)&gt;3,HLOOKUP($A983,'Z-scores'!$C$2:$RO$15,9,FALSE)&lt;-3),"",'Total-corrected counts'!K983),"")</f>
        <v/>
      </c>
      <c r="L983" s="14" t="str">
        <f>IFERROR(IF(OR(HLOOKUP($A983,'Z-scores'!$C$2:$RO$15,10,FALSE)&gt;3,HLOOKUP($A983,'Z-scores'!$C$2:$RO$15,10,FALSE)&lt;-3),"",'Total-corrected counts'!L983),"")</f>
        <v/>
      </c>
      <c r="M983" s="14" t="str">
        <f>IFERROR(IF(OR(HLOOKUP($A983,'Z-scores'!$C$2:$RO$15,11,FALSE)&gt;3,HLOOKUP($A983,'Z-scores'!$C$2:$RO$15,11,FALSE)&lt;-3),"",'Total-corrected counts'!M983),"")</f>
        <v/>
      </c>
      <c r="N983" s="14" t="str">
        <f>IFERROR(IF(OR(HLOOKUP($A983,'Z-scores'!$C$2:$RO$15,12,FALSE)&gt;3,HLOOKUP($A983,'Z-scores'!$C$2:$RO$15,12,FALSE)&lt;-3),"",'Total-corrected counts'!N983),"")</f>
        <v/>
      </c>
      <c r="O983" s="14" t="str">
        <f>IFERROR(IF(OR(HLOOKUP($A983,'Z-scores'!$C$2:$RO$15,13,FALSE)&gt;3,HLOOKUP($A983,'Z-scores'!$C$2:$RO$15,13,FALSE)&lt;-3),"",'Total-corrected counts'!O983),"")</f>
        <v/>
      </c>
      <c r="P983" s="14" t="str">
        <f>IFERROR(IF(OR(HLOOKUP($A983,'Z-scores'!$C$2:$RO$15,14,FALSE)&gt;3,HLOOKUP($A983,'Z-scores'!$C$2:$RO$15,14,FALSE)&lt;-3),"",'Total-corrected counts'!P983),"")</f>
        <v/>
      </c>
      <c r="Q983">
        <f t="shared" si="60"/>
        <v>1</v>
      </c>
      <c r="R983">
        <f>SUMIFS(Tabel132[Cluster],Tabel132[ID],'Total-corrected counts Z&lt;3'!A983)</f>
        <v>0</v>
      </c>
      <c r="S983" t="str">
        <f t="shared" si="61"/>
        <v/>
      </c>
      <c r="T983" t="str">
        <f t="shared" si="62"/>
        <v/>
      </c>
      <c r="U983" t="str">
        <f t="shared" si="63"/>
        <v/>
      </c>
    </row>
    <row r="984" spans="1:21" x14ac:dyDescent="0.25">
      <c r="A984">
        <v>992</v>
      </c>
      <c r="B984" t="s">
        <v>1071</v>
      </c>
      <c r="C984">
        <v>56400</v>
      </c>
      <c r="D984">
        <v>928</v>
      </c>
      <c r="E984" s="14" t="str">
        <f>IFERROR(IF(OR(HLOOKUP($A984,'Z-scores'!$C$2:$RO$15,3,FALSE)&gt;3,HLOOKUP($A984,'Z-scores'!$C$2:$RO$15,3,FALSE)&lt;-3),"",'Total-corrected counts'!E984),"")</f>
        <v/>
      </c>
      <c r="F984" s="14" t="str">
        <f>IFERROR(IF(OR(HLOOKUP($A984,'Z-scores'!$C$2:$RO$15,4,FALSE)&gt;3,HLOOKUP($A984,'Z-scores'!$C$2:$RO$15,4,FALSE)&lt;-3),"",'Total-corrected counts'!F984),"")</f>
        <v/>
      </c>
      <c r="G984" s="14" t="str">
        <f>IFERROR(IF(OR(HLOOKUP($A984,'Z-scores'!$C$2:$RO$15,5,FALSE)&gt;3,HLOOKUP($A984,'Z-scores'!$C$2:$RO$15,5,FALSE)&lt;-3),"",'Total-corrected counts'!G984),"")</f>
        <v/>
      </c>
      <c r="H984" s="14" t="str">
        <f>IFERROR(IF(OR(HLOOKUP($A984,'Z-scores'!$C$2:$RO$15,6,FALSE)&gt;3,HLOOKUP($A984,'Z-scores'!$C$2:$RO$15,6,FALSE)&lt;-3),"",'Total-corrected counts'!H984),"")</f>
        <v/>
      </c>
      <c r="I984" s="14" t="str">
        <f>IFERROR(IF(OR(HLOOKUP($A984,'Z-scores'!$C$2:$RO$15,7,FALSE)&gt;3,HLOOKUP($A984,'Z-scores'!$C$2:$RO$15,7,FALSE)&lt;-3),"",'Total-corrected counts'!I984),"")</f>
        <v/>
      </c>
      <c r="J984" s="14" t="str">
        <f>IFERROR(IF(OR(HLOOKUP($A984,'Z-scores'!$C$2:$RO$15,8,FALSE)&gt;3,HLOOKUP($A984,'Z-scores'!$C$2:$RO$15,8,FALSE)&lt;-3),"",'Total-corrected counts'!J984),"")</f>
        <v/>
      </c>
      <c r="K984" s="14" t="str">
        <f>IFERROR(IF(OR(HLOOKUP($A984,'Z-scores'!$C$2:$RO$15,9,FALSE)&gt;3,HLOOKUP($A984,'Z-scores'!$C$2:$RO$15,9,FALSE)&lt;-3),"",'Total-corrected counts'!K984),"")</f>
        <v/>
      </c>
      <c r="L984" s="14" t="str">
        <f>IFERROR(IF(OR(HLOOKUP($A984,'Z-scores'!$C$2:$RO$15,10,FALSE)&gt;3,HLOOKUP($A984,'Z-scores'!$C$2:$RO$15,10,FALSE)&lt;-3),"",'Total-corrected counts'!L984),"")</f>
        <v/>
      </c>
      <c r="M984" s="14" t="str">
        <f>IFERROR(IF(OR(HLOOKUP($A984,'Z-scores'!$C$2:$RO$15,11,FALSE)&gt;3,HLOOKUP($A984,'Z-scores'!$C$2:$RO$15,11,FALSE)&lt;-3),"",'Total-corrected counts'!M984),"")</f>
        <v/>
      </c>
      <c r="N984" s="14" t="str">
        <f>IFERROR(IF(OR(HLOOKUP($A984,'Z-scores'!$C$2:$RO$15,12,FALSE)&gt;3,HLOOKUP($A984,'Z-scores'!$C$2:$RO$15,12,FALSE)&lt;-3),"",'Total-corrected counts'!N984),"")</f>
        <v/>
      </c>
      <c r="O984" s="14" t="str">
        <f>IFERROR(IF(OR(HLOOKUP($A984,'Z-scores'!$C$2:$RO$15,13,FALSE)&gt;3,HLOOKUP($A984,'Z-scores'!$C$2:$RO$15,13,FALSE)&lt;-3),"",'Total-corrected counts'!O984),"")</f>
        <v/>
      </c>
      <c r="P984" s="14" t="str">
        <f>IFERROR(IF(OR(HLOOKUP($A984,'Z-scores'!$C$2:$RO$15,14,FALSE)&gt;3,HLOOKUP($A984,'Z-scores'!$C$2:$RO$15,14,FALSE)&lt;-3),"",'Total-corrected counts'!P984),"")</f>
        <v/>
      </c>
      <c r="Q984">
        <f t="shared" si="60"/>
        <v>1</v>
      </c>
      <c r="R984">
        <f>SUMIFS(Tabel132[Cluster],Tabel132[ID],'Total-corrected counts Z&lt;3'!A984)</f>
        <v>0</v>
      </c>
      <c r="S984" t="str">
        <f t="shared" si="61"/>
        <v/>
      </c>
      <c r="T984" t="str">
        <f t="shared" si="62"/>
        <v/>
      </c>
      <c r="U984" t="str">
        <f t="shared" si="63"/>
        <v/>
      </c>
    </row>
    <row r="985" spans="1:21" x14ac:dyDescent="0.25">
      <c r="A985">
        <v>993</v>
      </c>
      <c r="B985" t="s">
        <v>1072</v>
      </c>
      <c r="C985">
        <v>2100</v>
      </c>
      <c r="D985">
        <v>500</v>
      </c>
      <c r="E985" s="14" t="str">
        <f>IFERROR(IF(OR(HLOOKUP($A985,'Z-scores'!$C$2:$RO$15,3,FALSE)&gt;3,HLOOKUP($A985,'Z-scores'!$C$2:$RO$15,3,FALSE)&lt;-3),"",'Total-corrected counts'!E985),"")</f>
        <v/>
      </c>
      <c r="F985" s="14" t="str">
        <f>IFERROR(IF(OR(HLOOKUP($A985,'Z-scores'!$C$2:$RO$15,4,FALSE)&gt;3,HLOOKUP($A985,'Z-scores'!$C$2:$RO$15,4,FALSE)&lt;-3),"",'Total-corrected counts'!F985),"")</f>
        <v/>
      </c>
      <c r="G985" s="14" t="str">
        <f>IFERROR(IF(OR(HLOOKUP($A985,'Z-scores'!$C$2:$RO$15,5,FALSE)&gt;3,HLOOKUP($A985,'Z-scores'!$C$2:$RO$15,5,FALSE)&lt;-3),"",'Total-corrected counts'!G985),"")</f>
        <v/>
      </c>
      <c r="H985" s="14" t="str">
        <f>IFERROR(IF(OR(HLOOKUP($A985,'Z-scores'!$C$2:$RO$15,6,FALSE)&gt;3,HLOOKUP($A985,'Z-scores'!$C$2:$RO$15,6,FALSE)&lt;-3),"",'Total-corrected counts'!H985),"")</f>
        <v/>
      </c>
      <c r="I985" s="14" t="str">
        <f>IFERROR(IF(OR(HLOOKUP($A985,'Z-scores'!$C$2:$RO$15,7,FALSE)&gt;3,HLOOKUP($A985,'Z-scores'!$C$2:$RO$15,7,FALSE)&lt;-3),"",'Total-corrected counts'!I985),"")</f>
        <v/>
      </c>
      <c r="J985" s="14" t="str">
        <f>IFERROR(IF(OR(HLOOKUP($A985,'Z-scores'!$C$2:$RO$15,8,FALSE)&gt;3,HLOOKUP($A985,'Z-scores'!$C$2:$RO$15,8,FALSE)&lt;-3),"",'Total-corrected counts'!J985),"")</f>
        <v/>
      </c>
      <c r="K985" s="14" t="str">
        <f>IFERROR(IF(OR(HLOOKUP($A985,'Z-scores'!$C$2:$RO$15,9,FALSE)&gt;3,HLOOKUP($A985,'Z-scores'!$C$2:$RO$15,9,FALSE)&lt;-3),"",'Total-corrected counts'!K985),"")</f>
        <v/>
      </c>
      <c r="L985" s="14" t="str">
        <f>IFERROR(IF(OR(HLOOKUP($A985,'Z-scores'!$C$2:$RO$15,10,FALSE)&gt;3,HLOOKUP($A985,'Z-scores'!$C$2:$RO$15,10,FALSE)&lt;-3),"",'Total-corrected counts'!L985),"")</f>
        <v/>
      </c>
      <c r="M985" s="14" t="str">
        <f>IFERROR(IF(OR(HLOOKUP($A985,'Z-scores'!$C$2:$RO$15,11,FALSE)&gt;3,HLOOKUP($A985,'Z-scores'!$C$2:$RO$15,11,FALSE)&lt;-3),"",'Total-corrected counts'!M985),"")</f>
        <v/>
      </c>
      <c r="N985" s="14" t="str">
        <f>IFERROR(IF(OR(HLOOKUP($A985,'Z-scores'!$C$2:$RO$15,12,FALSE)&gt;3,HLOOKUP($A985,'Z-scores'!$C$2:$RO$15,12,FALSE)&lt;-3),"",'Total-corrected counts'!N985),"")</f>
        <v/>
      </c>
      <c r="O985" s="14" t="str">
        <f>IFERROR(IF(OR(HLOOKUP($A985,'Z-scores'!$C$2:$RO$15,13,FALSE)&gt;3,HLOOKUP($A985,'Z-scores'!$C$2:$RO$15,13,FALSE)&lt;-3),"",'Total-corrected counts'!O985),"")</f>
        <v/>
      </c>
      <c r="P985" s="14" t="str">
        <f>IFERROR(IF(OR(HLOOKUP($A985,'Z-scores'!$C$2:$RO$15,14,FALSE)&gt;3,HLOOKUP($A985,'Z-scores'!$C$2:$RO$15,14,FALSE)&lt;-3),"",'Total-corrected counts'!P985),"")</f>
        <v/>
      </c>
      <c r="Q985">
        <f t="shared" si="60"/>
        <v>1</v>
      </c>
      <c r="R985">
        <f>SUMIFS(Tabel132[Cluster],Tabel132[ID],'Total-corrected counts Z&lt;3'!A985)</f>
        <v>4</v>
      </c>
      <c r="S985" t="str">
        <f t="shared" si="61"/>
        <v/>
      </c>
      <c r="T985" t="str">
        <f t="shared" si="62"/>
        <v/>
      </c>
      <c r="U985" t="str">
        <f t="shared" si="63"/>
        <v/>
      </c>
    </row>
    <row r="986" spans="1:21" x14ac:dyDescent="0.25">
      <c r="A986">
        <v>994</v>
      </c>
      <c r="B986" t="s">
        <v>1073</v>
      </c>
      <c r="C986">
        <v>107500</v>
      </c>
      <c r="D986">
        <v>784</v>
      </c>
      <c r="E986" s="14" t="str">
        <f>IFERROR(IF(OR(HLOOKUP($A986,'Z-scores'!$C$2:$RO$15,3,FALSE)&gt;3,HLOOKUP($A986,'Z-scores'!$C$2:$RO$15,3,FALSE)&lt;-3),"",'Total-corrected counts'!E986),"")</f>
        <v/>
      </c>
      <c r="F986" s="14" t="str">
        <f>IFERROR(IF(OR(HLOOKUP($A986,'Z-scores'!$C$2:$RO$15,4,FALSE)&gt;3,HLOOKUP($A986,'Z-scores'!$C$2:$RO$15,4,FALSE)&lt;-3),"",'Total-corrected counts'!F986),"")</f>
        <v/>
      </c>
      <c r="G986" s="14" t="str">
        <f>IFERROR(IF(OR(HLOOKUP($A986,'Z-scores'!$C$2:$RO$15,5,FALSE)&gt;3,HLOOKUP($A986,'Z-scores'!$C$2:$RO$15,5,FALSE)&lt;-3),"",'Total-corrected counts'!G986),"")</f>
        <v/>
      </c>
      <c r="H986" s="14" t="str">
        <f>IFERROR(IF(OR(HLOOKUP($A986,'Z-scores'!$C$2:$RO$15,6,FALSE)&gt;3,HLOOKUP($A986,'Z-scores'!$C$2:$RO$15,6,FALSE)&lt;-3),"",'Total-corrected counts'!H986),"")</f>
        <v/>
      </c>
      <c r="I986" s="14" t="str">
        <f>IFERROR(IF(OR(HLOOKUP($A986,'Z-scores'!$C$2:$RO$15,7,FALSE)&gt;3,HLOOKUP($A986,'Z-scores'!$C$2:$RO$15,7,FALSE)&lt;-3),"",'Total-corrected counts'!I986),"")</f>
        <v/>
      </c>
      <c r="J986" s="14" t="str">
        <f>IFERROR(IF(OR(HLOOKUP($A986,'Z-scores'!$C$2:$RO$15,8,FALSE)&gt;3,HLOOKUP($A986,'Z-scores'!$C$2:$RO$15,8,FALSE)&lt;-3),"",'Total-corrected counts'!J986),"")</f>
        <v/>
      </c>
      <c r="K986" s="14" t="str">
        <f>IFERROR(IF(OR(HLOOKUP($A986,'Z-scores'!$C$2:$RO$15,9,FALSE)&gt;3,HLOOKUP($A986,'Z-scores'!$C$2:$RO$15,9,FALSE)&lt;-3),"",'Total-corrected counts'!K986),"")</f>
        <v/>
      </c>
      <c r="L986" s="14" t="str">
        <f>IFERROR(IF(OR(HLOOKUP($A986,'Z-scores'!$C$2:$RO$15,10,FALSE)&gt;3,HLOOKUP($A986,'Z-scores'!$C$2:$RO$15,10,FALSE)&lt;-3),"",'Total-corrected counts'!L986),"")</f>
        <v/>
      </c>
      <c r="M986" s="14" t="str">
        <f>IFERROR(IF(OR(HLOOKUP($A986,'Z-scores'!$C$2:$RO$15,11,FALSE)&gt;3,HLOOKUP($A986,'Z-scores'!$C$2:$RO$15,11,FALSE)&lt;-3),"",'Total-corrected counts'!M986),"")</f>
        <v/>
      </c>
      <c r="N986" s="14" t="str">
        <f>IFERROR(IF(OR(HLOOKUP($A986,'Z-scores'!$C$2:$RO$15,12,FALSE)&gt;3,HLOOKUP($A986,'Z-scores'!$C$2:$RO$15,12,FALSE)&lt;-3),"",'Total-corrected counts'!N986),"")</f>
        <v/>
      </c>
      <c r="O986" s="14" t="str">
        <f>IFERROR(IF(OR(HLOOKUP($A986,'Z-scores'!$C$2:$RO$15,13,FALSE)&gt;3,HLOOKUP($A986,'Z-scores'!$C$2:$RO$15,13,FALSE)&lt;-3),"",'Total-corrected counts'!O986),"")</f>
        <v/>
      </c>
      <c r="P986" s="14" t="str">
        <f>IFERROR(IF(OR(HLOOKUP($A986,'Z-scores'!$C$2:$RO$15,14,FALSE)&gt;3,HLOOKUP($A986,'Z-scores'!$C$2:$RO$15,14,FALSE)&lt;-3),"",'Total-corrected counts'!P986),"")</f>
        <v/>
      </c>
      <c r="Q986">
        <f t="shared" si="60"/>
        <v>1</v>
      </c>
      <c r="R986">
        <f>SUMIFS(Tabel132[Cluster],Tabel132[ID],'Total-corrected counts Z&lt;3'!A986)</f>
        <v>0</v>
      </c>
      <c r="S986" t="str">
        <f t="shared" si="61"/>
        <v/>
      </c>
      <c r="T986" t="str">
        <f t="shared" si="62"/>
        <v/>
      </c>
      <c r="U986" t="str">
        <f t="shared" si="63"/>
        <v/>
      </c>
    </row>
    <row r="987" spans="1:21" x14ac:dyDescent="0.25">
      <c r="A987">
        <v>995</v>
      </c>
      <c r="B987" t="s">
        <v>1074</v>
      </c>
      <c r="C987">
        <v>95500</v>
      </c>
      <c r="D987">
        <v>370</v>
      </c>
      <c r="E987" s="14" t="str">
        <f>IFERROR(IF(OR(HLOOKUP($A987,'Z-scores'!$C$2:$RO$15,3,FALSE)&gt;3,HLOOKUP($A987,'Z-scores'!$C$2:$RO$15,3,FALSE)&lt;-3),"",'Total-corrected counts'!E987),"")</f>
        <v/>
      </c>
      <c r="F987" s="14" t="str">
        <f>IFERROR(IF(OR(HLOOKUP($A987,'Z-scores'!$C$2:$RO$15,4,FALSE)&gt;3,HLOOKUP($A987,'Z-scores'!$C$2:$RO$15,4,FALSE)&lt;-3),"",'Total-corrected counts'!F987),"")</f>
        <v/>
      </c>
      <c r="G987" s="14" t="str">
        <f>IFERROR(IF(OR(HLOOKUP($A987,'Z-scores'!$C$2:$RO$15,5,FALSE)&gt;3,HLOOKUP($A987,'Z-scores'!$C$2:$RO$15,5,FALSE)&lt;-3),"",'Total-corrected counts'!G987),"")</f>
        <v/>
      </c>
      <c r="H987" s="14" t="str">
        <f>IFERROR(IF(OR(HLOOKUP($A987,'Z-scores'!$C$2:$RO$15,6,FALSE)&gt;3,HLOOKUP($A987,'Z-scores'!$C$2:$RO$15,6,FALSE)&lt;-3),"",'Total-corrected counts'!H987),"")</f>
        <v/>
      </c>
      <c r="I987" s="14" t="str">
        <f>IFERROR(IF(OR(HLOOKUP($A987,'Z-scores'!$C$2:$RO$15,7,FALSE)&gt;3,HLOOKUP($A987,'Z-scores'!$C$2:$RO$15,7,FALSE)&lt;-3),"",'Total-corrected counts'!I987),"")</f>
        <v/>
      </c>
      <c r="J987" s="14" t="str">
        <f>IFERROR(IF(OR(HLOOKUP($A987,'Z-scores'!$C$2:$RO$15,8,FALSE)&gt;3,HLOOKUP($A987,'Z-scores'!$C$2:$RO$15,8,FALSE)&lt;-3),"",'Total-corrected counts'!J987),"")</f>
        <v/>
      </c>
      <c r="K987" s="14" t="str">
        <f>IFERROR(IF(OR(HLOOKUP($A987,'Z-scores'!$C$2:$RO$15,9,FALSE)&gt;3,HLOOKUP($A987,'Z-scores'!$C$2:$RO$15,9,FALSE)&lt;-3),"",'Total-corrected counts'!K987),"")</f>
        <v/>
      </c>
      <c r="L987" s="14" t="str">
        <f>IFERROR(IF(OR(HLOOKUP($A987,'Z-scores'!$C$2:$RO$15,10,FALSE)&gt;3,HLOOKUP($A987,'Z-scores'!$C$2:$RO$15,10,FALSE)&lt;-3),"",'Total-corrected counts'!L987),"")</f>
        <v/>
      </c>
      <c r="M987" s="14" t="str">
        <f>IFERROR(IF(OR(HLOOKUP($A987,'Z-scores'!$C$2:$RO$15,11,FALSE)&gt;3,HLOOKUP($A987,'Z-scores'!$C$2:$RO$15,11,FALSE)&lt;-3),"",'Total-corrected counts'!M987),"")</f>
        <v/>
      </c>
      <c r="N987" s="14" t="str">
        <f>IFERROR(IF(OR(HLOOKUP($A987,'Z-scores'!$C$2:$RO$15,12,FALSE)&gt;3,HLOOKUP($A987,'Z-scores'!$C$2:$RO$15,12,FALSE)&lt;-3),"",'Total-corrected counts'!N987),"")</f>
        <v/>
      </c>
      <c r="O987" s="14" t="str">
        <f>IFERROR(IF(OR(HLOOKUP($A987,'Z-scores'!$C$2:$RO$15,13,FALSE)&gt;3,HLOOKUP($A987,'Z-scores'!$C$2:$RO$15,13,FALSE)&lt;-3),"",'Total-corrected counts'!O987),"")</f>
        <v/>
      </c>
      <c r="P987" s="14" t="str">
        <f>IFERROR(IF(OR(HLOOKUP($A987,'Z-scores'!$C$2:$RO$15,14,FALSE)&gt;3,HLOOKUP($A987,'Z-scores'!$C$2:$RO$15,14,FALSE)&lt;-3),"",'Total-corrected counts'!P987),"")</f>
        <v/>
      </c>
      <c r="Q987">
        <f t="shared" si="60"/>
        <v>1</v>
      </c>
      <c r="R987">
        <f>SUMIFS(Tabel132[Cluster],Tabel132[ID],'Total-corrected counts Z&lt;3'!A987)</f>
        <v>96</v>
      </c>
      <c r="S987" t="str">
        <f t="shared" si="61"/>
        <v/>
      </c>
      <c r="T987" t="str">
        <f t="shared" si="62"/>
        <v/>
      </c>
      <c r="U987" t="str">
        <f t="shared" si="63"/>
        <v/>
      </c>
    </row>
    <row r="988" spans="1:21" x14ac:dyDescent="0.25">
      <c r="A988">
        <v>996</v>
      </c>
      <c r="B988" t="s">
        <v>421</v>
      </c>
      <c r="C988">
        <v>23500</v>
      </c>
      <c r="D988">
        <v>104</v>
      </c>
      <c r="E988" s="14">
        <f>IFERROR(IF(OR(HLOOKUP($A988,'Z-scores'!$C$2:$RO$15,3,FALSE)&gt;3,HLOOKUP($A988,'Z-scores'!$C$2:$RO$15,3,FALSE)&lt;-3),"",'Total-corrected counts'!E988),"")</f>
        <v>12.980010551342508</v>
      </c>
      <c r="F988" s="14">
        <f>IFERROR(IF(OR(HLOOKUP($A988,'Z-scores'!$C$2:$RO$15,4,FALSE)&gt;3,HLOOKUP($A988,'Z-scores'!$C$2:$RO$15,4,FALSE)&lt;-3),"",'Total-corrected counts'!F988),"")</f>
        <v>49.079994252143941</v>
      </c>
      <c r="G988" s="14">
        <f>IFERROR(IF(OR(HLOOKUP($A988,'Z-scores'!$C$2:$RO$15,5,FALSE)&gt;3,HLOOKUP($A988,'Z-scores'!$C$2:$RO$15,5,FALSE)&lt;-3),"",'Total-corrected counts'!G988),"")</f>
        <v>26.321663586282021</v>
      </c>
      <c r="H988" s="14">
        <f>IFERROR(IF(OR(HLOOKUP($A988,'Z-scores'!$C$2:$RO$15,6,FALSE)&gt;3,HLOOKUP($A988,'Z-scores'!$C$2:$RO$15,6,FALSE)&lt;-3),"",'Total-corrected counts'!H988),"")</f>
        <v>7.3017929449572998</v>
      </c>
      <c r="I988" s="14">
        <f>IFERROR(IF(OR(HLOOKUP($A988,'Z-scores'!$C$2:$RO$15,7,FALSE)&gt;3,HLOOKUP($A988,'Z-scores'!$C$2:$RO$15,7,FALSE)&lt;-3),"",'Total-corrected counts'!I988),"")</f>
        <v>3.3408821654833862</v>
      </c>
      <c r="J988" s="14">
        <f>IFERROR(IF(OR(HLOOKUP($A988,'Z-scores'!$C$2:$RO$15,8,FALSE)&gt;3,HLOOKUP($A988,'Z-scores'!$C$2:$RO$15,8,FALSE)&lt;-3),"",'Total-corrected counts'!J988),"")</f>
        <v>20.964223954395752</v>
      </c>
      <c r="K988" s="14">
        <f>IFERROR(IF(OR(HLOOKUP($A988,'Z-scores'!$C$2:$RO$15,9,FALSE)&gt;3,HLOOKUP($A988,'Z-scores'!$C$2:$RO$15,9,FALSE)&lt;-3),"",'Total-corrected counts'!K988),"")</f>
        <v>6.7239141090601926</v>
      </c>
      <c r="L988" s="14">
        <f>IFERROR(IF(OR(HLOOKUP($A988,'Z-scores'!$C$2:$RO$15,10,FALSE)&gt;3,HLOOKUP($A988,'Z-scores'!$C$2:$RO$15,10,FALSE)&lt;-3),"",'Total-corrected counts'!L988),"")</f>
        <v>24.468653317074644</v>
      </c>
      <c r="M988" s="14">
        <f>IFERROR(IF(OR(HLOOKUP($A988,'Z-scores'!$C$2:$RO$15,11,FALSE)&gt;3,HLOOKUP($A988,'Z-scores'!$C$2:$RO$15,11,FALSE)&lt;-3),"",'Total-corrected counts'!M988),"")</f>
        <v>36.983352380407204</v>
      </c>
      <c r="N988" s="14">
        <f>IFERROR(IF(OR(HLOOKUP($A988,'Z-scores'!$C$2:$RO$15,12,FALSE)&gt;3,HLOOKUP($A988,'Z-scores'!$C$2:$RO$15,12,FALSE)&lt;-3),"",'Total-corrected counts'!N988),"")</f>
        <v>17.391081627948672</v>
      </c>
      <c r="O988" s="14">
        <f>IFERROR(IF(OR(HLOOKUP($A988,'Z-scores'!$C$2:$RO$15,13,FALSE)&gt;3,HLOOKUP($A988,'Z-scores'!$C$2:$RO$15,13,FALSE)&lt;-3),"",'Total-corrected counts'!O988),"")</f>
        <v>21.938237156189182</v>
      </c>
      <c r="P988" s="14">
        <f>IFERROR(IF(OR(HLOOKUP($A988,'Z-scores'!$C$2:$RO$15,14,FALSE)&gt;3,HLOOKUP($A988,'Z-scores'!$C$2:$RO$15,14,FALSE)&lt;-3),"",'Total-corrected counts'!P988),"")</f>
        <v>7.2366154513588254</v>
      </c>
      <c r="Q988">
        <f t="shared" si="60"/>
        <v>1</v>
      </c>
      <c r="R988">
        <f>SUMIFS(Tabel132[Cluster],Tabel132[ID],'Total-corrected counts Z&lt;3'!A988)</f>
        <v>30</v>
      </c>
      <c r="S988">
        <f t="shared" si="61"/>
        <v>0.68092906386056717</v>
      </c>
      <c r="T988">
        <f t="shared" si="62"/>
        <v>18.101783080523585</v>
      </c>
      <c r="U988">
        <f t="shared" si="63"/>
        <v>21.603587986595709</v>
      </c>
    </row>
    <row r="989" spans="1:21" x14ac:dyDescent="0.25">
      <c r="A989">
        <v>997</v>
      </c>
      <c r="B989" t="s">
        <v>422</v>
      </c>
      <c r="C989">
        <v>0</v>
      </c>
      <c r="E989" s="14">
        <f>IFERROR(IF(OR(HLOOKUP($A989,'Z-scores'!$C$2:$RO$15,3,FALSE)&gt;3,HLOOKUP($A989,'Z-scores'!$C$2:$RO$15,3,FALSE)&lt;-3),"",'Total-corrected counts'!E989),"")</f>
        <v>1.1620421263511644E-2</v>
      </c>
      <c r="F989" s="14">
        <f>IFERROR(IF(OR(HLOOKUP($A989,'Z-scores'!$C$2:$RO$15,4,FALSE)&gt;3,HLOOKUP($A989,'Z-scores'!$C$2:$RO$15,4,FALSE)&lt;-3),"",'Total-corrected counts'!F989),"")</f>
        <v>0</v>
      </c>
      <c r="G989" s="14">
        <f>IFERROR(IF(OR(HLOOKUP($A989,'Z-scores'!$C$2:$RO$15,5,FALSE)&gt;3,HLOOKUP($A989,'Z-scores'!$C$2:$RO$15,5,FALSE)&lt;-3),"",'Total-corrected counts'!G989),"")</f>
        <v>5.3571906892025824E-2</v>
      </c>
      <c r="H989" s="14">
        <f>IFERROR(IF(OR(HLOOKUP($A989,'Z-scores'!$C$2:$RO$15,6,FALSE)&gt;3,HLOOKUP($A989,'Z-scores'!$C$2:$RO$15,6,FALSE)&lt;-3),"",'Total-corrected counts'!H989),"")</f>
        <v>1.525975537086165E-2</v>
      </c>
      <c r="I989" s="14">
        <f>IFERROR(IF(OR(HLOOKUP($A989,'Z-scores'!$C$2:$RO$15,7,FALSE)&gt;3,HLOOKUP($A989,'Z-scores'!$C$2:$RO$15,7,FALSE)&lt;-3),"",'Total-corrected counts'!I989),"")</f>
        <v>0</v>
      </c>
      <c r="J989" s="14">
        <f>IFERROR(IF(OR(HLOOKUP($A989,'Z-scores'!$C$2:$RO$15,8,FALSE)&gt;3,HLOOKUP($A989,'Z-scores'!$C$2:$RO$15,8,FALSE)&lt;-3),"",'Total-corrected counts'!J989),"")</f>
        <v>6.5173753226100792E-2</v>
      </c>
      <c r="K989" s="14">
        <f>IFERROR(IF(OR(HLOOKUP($A989,'Z-scores'!$C$2:$RO$15,9,FALSE)&gt;3,HLOOKUP($A989,'Z-scores'!$C$2:$RO$15,9,FALSE)&lt;-3),"",'Total-corrected counts'!K989),"")</f>
        <v>0</v>
      </c>
      <c r="L989" s="14">
        <f>IFERROR(IF(OR(HLOOKUP($A989,'Z-scores'!$C$2:$RO$15,10,FALSE)&gt;3,HLOOKUP($A989,'Z-scores'!$C$2:$RO$15,10,FALSE)&lt;-3),"",'Total-corrected counts'!L989),"")</f>
        <v>0</v>
      </c>
      <c r="M989" s="14">
        <f>IFERROR(IF(OR(HLOOKUP($A989,'Z-scores'!$C$2:$RO$15,11,FALSE)&gt;3,HLOOKUP($A989,'Z-scores'!$C$2:$RO$15,11,FALSE)&lt;-3),"",'Total-corrected counts'!M989),"")</f>
        <v>0</v>
      </c>
      <c r="N989" s="14">
        <f>IFERROR(IF(OR(HLOOKUP($A989,'Z-scores'!$C$2:$RO$15,12,FALSE)&gt;3,HLOOKUP($A989,'Z-scores'!$C$2:$RO$15,12,FALSE)&lt;-3),"",'Total-corrected counts'!N989),"")</f>
        <v>0</v>
      </c>
      <c r="O989" s="14">
        <f>IFERROR(IF(OR(HLOOKUP($A989,'Z-scores'!$C$2:$RO$15,13,FALSE)&gt;3,HLOOKUP($A989,'Z-scores'!$C$2:$RO$15,13,FALSE)&lt;-3),"",'Total-corrected counts'!O989),"")</f>
        <v>6.5655262972776518E-2</v>
      </c>
      <c r="P989" s="14">
        <f>IFERROR(IF(OR(HLOOKUP($A989,'Z-scores'!$C$2:$RO$15,14,FALSE)&gt;3,HLOOKUP($A989,'Z-scores'!$C$2:$RO$15,14,FALSE)&lt;-3),"",'Total-corrected counts'!P989),"")</f>
        <v>0</v>
      </c>
      <c r="Q989">
        <f t="shared" si="60"/>
        <v>1</v>
      </c>
      <c r="R989">
        <f>SUMIFS(Tabel132[Cluster],Tabel132[ID],'Total-corrected counts Z&lt;3'!A989)</f>
        <v>0</v>
      </c>
      <c r="S989">
        <f t="shared" si="61"/>
        <v>0.65114993015841849</v>
      </c>
      <c r="T989">
        <f t="shared" si="62"/>
        <v>2.0803690964642844E-2</v>
      </c>
      <c r="U989">
        <f t="shared" si="63"/>
        <v>1.3131052594555303E-2</v>
      </c>
    </row>
    <row r="990" spans="1:21" x14ac:dyDescent="0.25">
      <c r="A990">
        <v>998</v>
      </c>
      <c r="B990" t="s">
        <v>423</v>
      </c>
      <c r="C990">
        <v>48500</v>
      </c>
      <c r="D990">
        <v>493</v>
      </c>
      <c r="E990" s="14">
        <f>IFERROR(IF(OR(HLOOKUP($A990,'Z-scores'!$C$2:$RO$15,3,FALSE)&gt;3,HLOOKUP($A990,'Z-scores'!$C$2:$RO$15,3,FALSE)&lt;-3),"",'Total-corrected counts'!E990),"")</f>
        <v>5.1013649346816123</v>
      </c>
      <c r="F990" s="14">
        <f>IFERROR(IF(OR(HLOOKUP($A990,'Z-scores'!$C$2:$RO$15,4,FALSE)&gt;3,HLOOKUP($A990,'Z-scores'!$C$2:$RO$15,4,FALSE)&lt;-3),"",'Total-corrected counts'!F990),"")</f>
        <v>4.9247407535550902</v>
      </c>
      <c r="G990" s="14">
        <f>IFERROR(IF(OR(HLOOKUP($A990,'Z-scores'!$C$2:$RO$15,5,FALSE)&gt;3,HLOOKUP($A990,'Z-scores'!$C$2:$RO$15,5,FALSE)&lt;-3),"",'Total-corrected counts'!G990),"")</f>
        <v>4.5357547835248528</v>
      </c>
      <c r="H990" s="14">
        <f>IFERROR(IF(OR(HLOOKUP($A990,'Z-scores'!$C$2:$RO$15,6,FALSE)&gt;3,HLOOKUP($A990,'Z-scores'!$C$2:$RO$15,6,FALSE)&lt;-3),"",'Total-corrected counts'!H990),"")</f>
        <v>6.462506399559909</v>
      </c>
      <c r="I990" s="14">
        <f>IFERROR(IF(OR(HLOOKUP($A990,'Z-scores'!$C$2:$RO$15,7,FALSE)&gt;3,HLOOKUP($A990,'Z-scores'!$C$2:$RO$15,7,FALSE)&lt;-3),"",'Total-corrected counts'!I990),"")</f>
        <v>4.5490240555843888</v>
      </c>
      <c r="J990" s="14">
        <f>IFERROR(IF(OR(HLOOKUP($A990,'Z-scores'!$C$2:$RO$15,8,FALSE)&gt;3,HLOOKUP($A990,'Z-scores'!$C$2:$RO$15,8,FALSE)&lt;-3),"",'Total-corrected counts'!J990),"")</f>
        <v>4.2145693752878506</v>
      </c>
      <c r="K990" s="14">
        <f>IFERROR(IF(OR(HLOOKUP($A990,'Z-scores'!$C$2:$RO$15,9,FALSE)&gt;3,HLOOKUP($A990,'Z-scores'!$C$2:$RO$15,9,FALSE)&lt;-3),"",'Total-corrected counts'!K990),"")</f>
        <v>8.461396116233308</v>
      </c>
      <c r="L990" s="14">
        <f>IFERROR(IF(OR(HLOOKUP($A990,'Z-scores'!$C$2:$RO$15,10,FALSE)&gt;3,HLOOKUP($A990,'Z-scores'!$C$2:$RO$15,10,FALSE)&lt;-3),"",'Total-corrected counts'!L990),"")</f>
        <v>1.7938304326356205</v>
      </c>
      <c r="M990" s="14">
        <f>IFERROR(IF(OR(HLOOKUP($A990,'Z-scores'!$C$2:$RO$15,11,FALSE)&gt;3,HLOOKUP($A990,'Z-scores'!$C$2:$RO$15,11,FALSE)&lt;-3),"",'Total-corrected counts'!M990),"")</f>
        <v>1.0017602358429814</v>
      </c>
      <c r="N990" s="14">
        <f>IFERROR(IF(OR(HLOOKUP($A990,'Z-scores'!$C$2:$RO$15,12,FALSE)&gt;3,HLOOKUP($A990,'Z-scores'!$C$2:$RO$15,12,FALSE)&lt;-3),"",'Total-corrected counts'!N990),"")</f>
        <v>8.1960914888712448</v>
      </c>
      <c r="O990" s="14">
        <f>IFERROR(IF(OR(HLOOKUP($A990,'Z-scores'!$C$2:$RO$15,13,FALSE)&gt;3,HLOOKUP($A990,'Z-scores'!$C$2:$RO$15,13,FALSE)&lt;-3),"",'Total-corrected counts'!O990),"")</f>
        <v>2.8513142776748657</v>
      </c>
      <c r="P990" s="14">
        <f>IFERROR(IF(OR(HLOOKUP($A990,'Z-scores'!$C$2:$RO$15,14,FALSE)&gt;3,HLOOKUP($A990,'Z-scores'!$C$2:$RO$15,14,FALSE)&lt;-3),"",'Total-corrected counts'!P990),"")</f>
        <v>11.866591080187897</v>
      </c>
      <c r="Q990">
        <f t="shared" si="60"/>
        <v>1</v>
      </c>
      <c r="R990">
        <f>SUMIFS(Tabel132[Cluster],Tabel132[ID],'Total-corrected counts Z&lt;3'!A990)</f>
        <v>64</v>
      </c>
      <c r="S990">
        <f t="shared" si="61"/>
        <v>0.86648971548925635</v>
      </c>
      <c r="T990">
        <f t="shared" si="62"/>
        <v>5.4641937740610018</v>
      </c>
      <c r="U990">
        <f t="shared" si="63"/>
        <v>5.1419175030425226</v>
      </c>
    </row>
    <row r="991" spans="1:21" x14ac:dyDescent="0.25">
      <c r="A991">
        <v>999</v>
      </c>
      <c r="B991" t="s">
        <v>1075</v>
      </c>
      <c r="C991">
        <v>41600</v>
      </c>
      <c r="D991">
        <v>918</v>
      </c>
      <c r="E991" s="14" t="str">
        <f>IFERROR(IF(OR(HLOOKUP($A991,'Z-scores'!$C$2:$RO$15,3,FALSE)&gt;3,HLOOKUP($A991,'Z-scores'!$C$2:$RO$15,3,FALSE)&lt;-3),"",'Total-corrected counts'!E991),"")</f>
        <v/>
      </c>
      <c r="F991" s="14" t="str">
        <f>IFERROR(IF(OR(HLOOKUP($A991,'Z-scores'!$C$2:$RO$15,4,FALSE)&gt;3,HLOOKUP($A991,'Z-scores'!$C$2:$RO$15,4,FALSE)&lt;-3),"",'Total-corrected counts'!F991),"")</f>
        <v/>
      </c>
      <c r="G991" s="14" t="str">
        <f>IFERROR(IF(OR(HLOOKUP($A991,'Z-scores'!$C$2:$RO$15,5,FALSE)&gt;3,HLOOKUP($A991,'Z-scores'!$C$2:$RO$15,5,FALSE)&lt;-3),"",'Total-corrected counts'!G991),"")</f>
        <v/>
      </c>
      <c r="H991" s="14" t="str">
        <f>IFERROR(IF(OR(HLOOKUP($A991,'Z-scores'!$C$2:$RO$15,6,FALSE)&gt;3,HLOOKUP($A991,'Z-scores'!$C$2:$RO$15,6,FALSE)&lt;-3),"",'Total-corrected counts'!H991),"")</f>
        <v/>
      </c>
      <c r="I991" s="14" t="str">
        <f>IFERROR(IF(OR(HLOOKUP($A991,'Z-scores'!$C$2:$RO$15,7,FALSE)&gt;3,HLOOKUP($A991,'Z-scores'!$C$2:$RO$15,7,FALSE)&lt;-3),"",'Total-corrected counts'!I991),"")</f>
        <v/>
      </c>
      <c r="J991" s="14" t="str">
        <f>IFERROR(IF(OR(HLOOKUP($A991,'Z-scores'!$C$2:$RO$15,8,FALSE)&gt;3,HLOOKUP($A991,'Z-scores'!$C$2:$RO$15,8,FALSE)&lt;-3),"",'Total-corrected counts'!J991),"")</f>
        <v/>
      </c>
      <c r="K991" s="14" t="str">
        <f>IFERROR(IF(OR(HLOOKUP($A991,'Z-scores'!$C$2:$RO$15,9,FALSE)&gt;3,HLOOKUP($A991,'Z-scores'!$C$2:$RO$15,9,FALSE)&lt;-3),"",'Total-corrected counts'!K991),"")</f>
        <v/>
      </c>
      <c r="L991" s="14" t="str">
        <f>IFERROR(IF(OR(HLOOKUP($A991,'Z-scores'!$C$2:$RO$15,10,FALSE)&gt;3,HLOOKUP($A991,'Z-scores'!$C$2:$RO$15,10,FALSE)&lt;-3),"",'Total-corrected counts'!L991),"")</f>
        <v/>
      </c>
      <c r="M991" s="14" t="str">
        <f>IFERROR(IF(OR(HLOOKUP($A991,'Z-scores'!$C$2:$RO$15,11,FALSE)&gt;3,HLOOKUP($A991,'Z-scores'!$C$2:$RO$15,11,FALSE)&lt;-3),"",'Total-corrected counts'!M991),"")</f>
        <v/>
      </c>
      <c r="N991" s="14" t="str">
        <f>IFERROR(IF(OR(HLOOKUP($A991,'Z-scores'!$C$2:$RO$15,12,FALSE)&gt;3,HLOOKUP($A991,'Z-scores'!$C$2:$RO$15,12,FALSE)&lt;-3),"",'Total-corrected counts'!N991),"")</f>
        <v/>
      </c>
      <c r="O991" s="14" t="str">
        <f>IFERROR(IF(OR(HLOOKUP($A991,'Z-scores'!$C$2:$RO$15,13,FALSE)&gt;3,HLOOKUP($A991,'Z-scores'!$C$2:$RO$15,13,FALSE)&lt;-3),"",'Total-corrected counts'!O991),"")</f>
        <v/>
      </c>
      <c r="P991" s="14" t="str">
        <f>IFERROR(IF(OR(HLOOKUP($A991,'Z-scores'!$C$2:$RO$15,14,FALSE)&gt;3,HLOOKUP($A991,'Z-scores'!$C$2:$RO$15,14,FALSE)&lt;-3),"",'Total-corrected counts'!P991),"")</f>
        <v/>
      </c>
      <c r="Q991">
        <f t="shared" si="60"/>
        <v>1</v>
      </c>
      <c r="R991">
        <f>SUMIFS(Tabel132[Cluster],Tabel132[ID],'Total-corrected counts Z&lt;3'!A991)</f>
        <v>54</v>
      </c>
      <c r="S991" t="str">
        <f t="shared" si="61"/>
        <v/>
      </c>
      <c r="T991" t="str">
        <f t="shared" si="62"/>
        <v/>
      </c>
      <c r="U991" t="str">
        <f t="shared" si="63"/>
        <v/>
      </c>
    </row>
    <row r="992" spans="1:21" x14ac:dyDescent="0.25">
      <c r="A992">
        <v>1000</v>
      </c>
      <c r="B992" t="s">
        <v>1076</v>
      </c>
      <c r="C992">
        <v>108500</v>
      </c>
      <c r="D992">
        <v>1009</v>
      </c>
      <c r="E992" s="14" t="str">
        <f>IFERROR(IF(OR(HLOOKUP($A992,'Z-scores'!$C$2:$RO$15,3,FALSE)&gt;3,HLOOKUP($A992,'Z-scores'!$C$2:$RO$15,3,FALSE)&lt;-3),"",'Total-corrected counts'!E992),"")</f>
        <v/>
      </c>
      <c r="F992" s="14" t="str">
        <f>IFERROR(IF(OR(HLOOKUP($A992,'Z-scores'!$C$2:$RO$15,4,FALSE)&gt;3,HLOOKUP($A992,'Z-scores'!$C$2:$RO$15,4,FALSE)&lt;-3),"",'Total-corrected counts'!F992),"")</f>
        <v/>
      </c>
      <c r="G992" s="14" t="str">
        <f>IFERROR(IF(OR(HLOOKUP($A992,'Z-scores'!$C$2:$RO$15,5,FALSE)&gt;3,HLOOKUP($A992,'Z-scores'!$C$2:$RO$15,5,FALSE)&lt;-3),"",'Total-corrected counts'!G992),"")</f>
        <v/>
      </c>
      <c r="H992" s="14" t="str">
        <f>IFERROR(IF(OR(HLOOKUP($A992,'Z-scores'!$C$2:$RO$15,6,FALSE)&gt;3,HLOOKUP($A992,'Z-scores'!$C$2:$RO$15,6,FALSE)&lt;-3),"",'Total-corrected counts'!H992),"")</f>
        <v/>
      </c>
      <c r="I992" s="14" t="str">
        <f>IFERROR(IF(OR(HLOOKUP($A992,'Z-scores'!$C$2:$RO$15,7,FALSE)&gt;3,HLOOKUP($A992,'Z-scores'!$C$2:$RO$15,7,FALSE)&lt;-3),"",'Total-corrected counts'!I992),"")</f>
        <v/>
      </c>
      <c r="J992" s="14" t="str">
        <f>IFERROR(IF(OR(HLOOKUP($A992,'Z-scores'!$C$2:$RO$15,8,FALSE)&gt;3,HLOOKUP($A992,'Z-scores'!$C$2:$RO$15,8,FALSE)&lt;-3),"",'Total-corrected counts'!J992),"")</f>
        <v/>
      </c>
      <c r="K992" s="14" t="str">
        <f>IFERROR(IF(OR(HLOOKUP($A992,'Z-scores'!$C$2:$RO$15,9,FALSE)&gt;3,HLOOKUP($A992,'Z-scores'!$C$2:$RO$15,9,FALSE)&lt;-3),"",'Total-corrected counts'!K992),"")</f>
        <v/>
      </c>
      <c r="L992" s="14" t="str">
        <f>IFERROR(IF(OR(HLOOKUP($A992,'Z-scores'!$C$2:$RO$15,10,FALSE)&gt;3,HLOOKUP($A992,'Z-scores'!$C$2:$RO$15,10,FALSE)&lt;-3),"",'Total-corrected counts'!L992),"")</f>
        <v/>
      </c>
      <c r="M992" s="14" t="str">
        <f>IFERROR(IF(OR(HLOOKUP($A992,'Z-scores'!$C$2:$RO$15,11,FALSE)&gt;3,HLOOKUP($A992,'Z-scores'!$C$2:$RO$15,11,FALSE)&lt;-3),"",'Total-corrected counts'!M992),"")</f>
        <v/>
      </c>
      <c r="N992" s="14" t="str">
        <f>IFERROR(IF(OR(HLOOKUP($A992,'Z-scores'!$C$2:$RO$15,12,FALSE)&gt;3,HLOOKUP($A992,'Z-scores'!$C$2:$RO$15,12,FALSE)&lt;-3),"",'Total-corrected counts'!N992),"")</f>
        <v/>
      </c>
      <c r="O992" s="14" t="str">
        <f>IFERROR(IF(OR(HLOOKUP($A992,'Z-scores'!$C$2:$RO$15,13,FALSE)&gt;3,HLOOKUP($A992,'Z-scores'!$C$2:$RO$15,13,FALSE)&lt;-3),"",'Total-corrected counts'!O992),"")</f>
        <v/>
      </c>
      <c r="P992" s="14" t="str">
        <f>IFERROR(IF(OR(HLOOKUP($A992,'Z-scores'!$C$2:$RO$15,14,FALSE)&gt;3,HLOOKUP($A992,'Z-scores'!$C$2:$RO$15,14,FALSE)&lt;-3),"",'Total-corrected counts'!P992),"")</f>
        <v/>
      </c>
      <c r="Q992">
        <f t="shared" si="60"/>
        <v>1</v>
      </c>
      <c r="R992">
        <f>SUMIFS(Tabel132[Cluster],Tabel132[ID],'Total-corrected counts Z&lt;3'!A992)</f>
        <v>0</v>
      </c>
      <c r="S992" t="str">
        <f t="shared" si="61"/>
        <v/>
      </c>
      <c r="T992" t="str">
        <f t="shared" si="62"/>
        <v/>
      </c>
      <c r="U992" t="str">
        <f t="shared" si="63"/>
        <v/>
      </c>
    </row>
    <row r="993" spans="1:21" x14ac:dyDescent="0.25">
      <c r="A993">
        <v>1001</v>
      </c>
      <c r="B993" t="s">
        <v>1077</v>
      </c>
      <c r="C993">
        <v>56800</v>
      </c>
      <c r="D993">
        <v>928</v>
      </c>
      <c r="E993" s="14" t="str">
        <f>IFERROR(IF(OR(HLOOKUP($A993,'Z-scores'!$C$2:$RO$15,3,FALSE)&gt;3,HLOOKUP($A993,'Z-scores'!$C$2:$RO$15,3,FALSE)&lt;-3),"",'Total-corrected counts'!E993),"")</f>
        <v/>
      </c>
      <c r="F993" s="14" t="str">
        <f>IFERROR(IF(OR(HLOOKUP($A993,'Z-scores'!$C$2:$RO$15,4,FALSE)&gt;3,HLOOKUP($A993,'Z-scores'!$C$2:$RO$15,4,FALSE)&lt;-3),"",'Total-corrected counts'!F993),"")</f>
        <v/>
      </c>
      <c r="G993" s="14" t="str">
        <f>IFERROR(IF(OR(HLOOKUP($A993,'Z-scores'!$C$2:$RO$15,5,FALSE)&gt;3,HLOOKUP($A993,'Z-scores'!$C$2:$RO$15,5,FALSE)&lt;-3),"",'Total-corrected counts'!G993),"")</f>
        <v/>
      </c>
      <c r="H993" s="14" t="str">
        <f>IFERROR(IF(OR(HLOOKUP($A993,'Z-scores'!$C$2:$RO$15,6,FALSE)&gt;3,HLOOKUP($A993,'Z-scores'!$C$2:$RO$15,6,FALSE)&lt;-3),"",'Total-corrected counts'!H993),"")</f>
        <v/>
      </c>
      <c r="I993" s="14" t="str">
        <f>IFERROR(IF(OR(HLOOKUP($A993,'Z-scores'!$C$2:$RO$15,7,FALSE)&gt;3,HLOOKUP($A993,'Z-scores'!$C$2:$RO$15,7,FALSE)&lt;-3),"",'Total-corrected counts'!I993),"")</f>
        <v/>
      </c>
      <c r="J993" s="14" t="str">
        <f>IFERROR(IF(OR(HLOOKUP($A993,'Z-scores'!$C$2:$RO$15,8,FALSE)&gt;3,HLOOKUP($A993,'Z-scores'!$C$2:$RO$15,8,FALSE)&lt;-3),"",'Total-corrected counts'!J993),"")</f>
        <v/>
      </c>
      <c r="K993" s="14" t="str">
        <f>IFERROR(IF(OR(HLOOKUP($A993,'Z-scores'!$C$2:$RO$15,9,FALSE)&gt;3,HLOOKUP($A993,'Z-scores'!$C$2:$RO$15,9,FALSE)&lt;-3),"",'Total-corrected counts'!K993),"")</f>
        <v/>
      </c>
      <c r="L993" s="14" t="str">
        <f>IFERROR(IF(OR(HLOOKUP($A993,'Z-scores'!$C$2:$RO$15,10,FALSE)&gt;3,HLOOKUP($A993,'Z-scores'!$C$2:$RO$15,10,FALSE)&lt;-3),"",'Total-corrected counts'!L993),"")</f>
        <v/>
      </c>
      <c r="M993" s="14" t="str">
        <f>IFERROR(IF(OR(HLOOKUP($A993,'Z-scores'!$C$2:$RO$15,11,FALSE)&gt;3,HLOOKUP($A993,'Z-scores'!$C$2:$RO$15,11,FALSE)&lt;-3),"",'Total-corrected counts'!M993),"")</f>
        <v/>
      </c>
      <c r="N993" s="14" t="str">
        <f>IFERROR(IF(OR(HLOOKUP($A993,'Z-scores'!$C$2:$RO$15,12,FALSE)&gt;3,HLOOKUP($A993,'Z-scores'!$C$2:$RO$15,12,FALSE)&lt;-3),"",'Total-corrected counts'!N993),"")</f>
        <v/>
      </c>
      <c r="O993" s="14" t="str">
        <f>IFERROR(IF(OR(HLOOKUP($A993,'Z-scores'!$C$2:$RO$15,13,FALSE)&gt;3,HLOOKUP($A993,'Z-scores'!$C$2:$RO$15,13,FALSE)&lt;-3),"",'Total-corrected counts'!O993),"")</f>
        <v/>
      </c>
      <c r="P993" s="14" t="str">
        <f>IFERROR(IF(OR(HLOOKUP($A993,'Z-scores'!$C$2:$RO$15,14,FALSE)&gt;3,HLOOKUP($A993,'Z-scores'!$C$2:$RO$15,14,FALSE)&lt;-3),"",'Total-corrected counts'!P993),"")</f>
        <v/>
      </c>
      <c r="Q993">
        <f t="shared" si="60"/>
        <v>1</v>
      </c>
      <c r="R993">
        <f>SUMIFS(Tabel132[Cluster],Tabel132[ID],'Total-corrected counts Z&lt;3'!A993)</f>
        <v>0</v>
      </c>
      <c r="S993" t="str">
        <f t="shared" si="61"/>
        <v/>
      </c>
      <c r="T993" t="str">
        <f t="shared" si="62"/>
        <v/>
      </c>
      <c r="U993" t="str">
        <f t="shared" si="63"/>
        <v/>
      </c>
    </row>
    <row r="994" spans="1:21" x14ac:dyDescent="0.25">
      <c r="A994">
        <v>1002</v>
      </c>
      <c r="B994" t="s">
        <v>1078</v>
      </c>
      <c r="C994">
        <v>11300</v>
      </c>
      <c r="D994">
        <v>247</v>
      </c>
      <c r="E994" s="14" t="str">
        <f>IFERROR(IF(OR(HLOOKUP($A994,'Z-scores'!$C$2:$RO$15,3,FALSE)&gt;3,HLOOKUP($A994,'Z-scores'!$C$2:$RO$15,3,FALSE)&lt;-3),"",'Total-corrected counts'!E994),"")</f>
        <v/>
      </c>
      <c r="F994" s="14" t="str">
        <f>IFERROR(IF(OR(HLOOKUP($A994,'Z-scores'!$C$2:$RO$15,4,FALSE)&gt;3,HLOOKUP($A994,'Z-scores'!$C$2:$RO$15,4,FALSE)&lt;-3),"",'Total-corrected counts'!F994),"")</f>
        <v/>
      </c>
      <c r="G994" s="14" t="str">
        <f>IFERROR(IF(OR(HLOOKUP($A994,'Z-scores'!$C$2:$RO$15,5,FALSE)&gt;3,HLOOKUP($A994,'Z-scores'!$C$2:$RO$15,5,FALSE)&lt;-3),"",'Total-corrected counts'!G994),"")</f>
        <v/>
      </c>
      <c r="H994" s="14" t="str">
        <f>IFERROR(IF(OR(HLOOKUP($A994,'Z-scores'!$C$2:$RO$15,6,FALSE)&gt;3,HLOOKUP($A994,'Z-scores'!$C$2:$RO$15,6,FALSE)&lt;-3),"",'Total-corrected counts'!H994),"")</f>
        <v/>
      </c>
      <c r="I994" s="14" t="str">
        <f>IFERROR(IF(OR(HLOOKUP($A994,'Z-scores'!$C$2:$RO$15,7,FALSE)&gt;3,HLOOKUP($A994,'Z-scores'!$C$2:$RO$15,7,FALSE)&lt;-3),"",'Total-corrected counts'!I994),"")</f>
        <v/>
      </c>
      <c r="J994" s="14" t="str">
        <f>IFERROR(IF(OR(HLOOKUP($A994,'Z-scores'!$C$2:$RO$15,8,FALSE)&gt;3,HLOOKUP($A994,'Z-scores'!$C$2:$RO$15,8,FALSE)&lt;-3),"",'Total-corrected counts'!J994),"")</f>
        <v/>
      </c>
      <c r="K994" s="14" t="str">
        <f>IFERROR(IF(OR(HLOOKUP($A994,'Z-scores'!$C$2:$RO$15,9,FALSE)&gt;3,HLOOKUP($A994,'Z-scores'!$C$2:$RO$15,9,FALSE)&lt;-3),"",'Total-corrected counts'!K994),"")</f>
        <v/>
      </c>
      <c r="L994" s="14" t="str">
        <f>IFERROR(IF(OR(HLOOKUP($A994,'Z-scores'!$C$2:$RO$15,10,FALSE)&gt;3,HLOOKUP($A994,'Z-scores'!$C$2:$RO$15,10,FALSE)&lt;-3),"",'Total-corrected counts'!L994),"")</f>
        <v/>
      </c>
      <c r="M994" s="14" t="str">
        <f>IFERROR(IF(OR(HLOOKUP($A994,'Z-scores'!$C$2:$RO$15,11,FALSE)&gt;3,HLOOKUP($A994,'Z-scores'!$C$2:$RO$15,11,FALSE)&lt;-3),"",'Total-corrected counts'!M994),"")</f>
        <v/>
      </c>
      <c r="N994" s="14" t="str">
        <f>IFERROR(IF(OR(HLOOKUP($A994,'Z-scores'!$C$2:$RO$15,12,FALSE)&gt;3,HLOOKUP($A994,'Z-scores'!$C$2:$RO$15,12,FALSE)&lt;-3),"",'Total-corrected counts'!N994),"")</f>
        <v/>
      </c>
      <c r="O994" s="14" t="str">
        <f>IFERROR(IF(OR(HLOOKUP($A994,'Z-scores'!$C$2:$RO$15,13,FALSE)&gt;3,HLOOKUP($A994,'Z-scores'!$C$2:$RO$15,13,FALSE)&lt;-3),"",'Total-corrected counts'!O994),"")</f>
        <v/>
      </c>
      <c r="P994" s="14" t="str">
        <f>IFERROR(IF(OR(HLOOKUP($A994,'Z-scores'!$C$2:$RO$15,14,FALSE)&gt;3,HLOOKUP($A994,'Z-scores'!$C$2:$RO$15,14,FALSE)&lt;-3),"",'Total-corrected counts'!P994),"")</f>
        <v/>
      </c>
      <c r="Q994">
        <f t="shared" si="60"/>
        <v>1</v>
      </c>
      <c r="R994">
        <f>SUMIFS(Tabel132[Cluster],Tabel132[ID],'Total-corrected counts Z&lt;3'!A994)</f>
        <v>15</v>
      </c>
      <c r="S994" t="str">
        <f t="shared" si="61"/>
        <v/>
      </c>
      <c r="T994" t="str">
        <f t="shared" si="62"/>
        <v/>
      </c>
      <c r="U994" t="str">
        <f t="shared" si="63"/>
        <v/>
      </c>
    </row>
    <row r="995" spans="1:21" x14ac:dyDescent="0.25">
      <c r="A995">
        <v>1003</v>
      </c>
      <c r="B995" t="s">
        <v>1079</v>
      </c>
      <c r="C995">
        <v>107400</v>
      </c>
      <c r="D995">
        <v>784</v>
      </c>
      <c r="E995" s="14" t="str">
        <f>IFERROR(IF(OR(HLOOKUP($A995,'Z-scores'!$C$2:$RO$15,3,FALSE)&gt;3,HLOOKUP($A995,'Z-scores'!$C$2:$RO$15,3,FALSE)&lt;-3),"",'Total-corrected counts'!E995),"")</f>
        <v/>
      </c>
      <c r="F995" s="14" t="str">
        <f>IFERROR(IF(OR(HLOOKUP($A995,'Z-scores'!$C$2:$RO$15,4,FALSE)&gt;3,HLOOKUP($A995,'Z-scores'!$C$2:$RO$15,4,FALSE)&lt;-3),"",'Total-corrected counts'!F995),"")</f>
        <v/>
      </c>
      <c r="G995" s="14" t="str">
        <f>IFERROR(IF(OR(HLOOKUP($A995,'Z-scores'!$C$2:$RO$15,5,FALSE)&gt;3,HLOOKUP($A995,'Z-scores'!$C$2:$RO$15,5,FALSE)&lt;-3),"",'Total-corrected counts'!G995),"")</f>
        <v/>
      </c>
      <c r="H995" s="14" t="str">
        <f>IFERROR(IF(OR(HLOOKUP($A995,'Z-scores'!$C$2:$RO$15,6,FALSE)&gt;3,HLOOKUP($A995,'Z-scores'!$C$2:$RO$15,6,FALSE)&lt;-3),"",'Total-corrected counts'!H995),"")</f>
        <v/>
      </c>
      <c r="I995" s="14" t="str">
        <f>IFERROR(IF(OR(HLOOKUP($A995,'Z-scores'!$C$2:$RO$15,7,FALSE)&gt;3,HLOOKUP($A995,'Z-scores'!$C$2:$RO$15,7,FALSE)&lt;-3),"",'Total-corrected counts'!I995),"")</f>
        <v/>
      </c>
      <c r="J995" s="14" t="str">
        <f>IFERROR(IF(OR(HLOOKUP($A995,'Z-scores'!$C$2:$RO$15,8,FALSE)&gt;3,HLOOKUP($A995,'Z-scores'!$C$2:$RO$15,8,FALSE)&lt;-3),"",'Total-corrected counts'!J995),"")</f>
        <v/>
      </c>
      <c r="K995" s="14" t="str">
        <f>IFERROR(IF(OR(HLOOKUP($A995,'Z-scores'!$C$2:$RO$15,9,FALSE)&gt;3,HLOOKUP($A995,'Z-scores'!$C$2:$RO$15,9,FALSE)&lt;-3),"",'Total-corrected counts'!K995),"")</f>
        <v/>
      </c>
      <c r="L995" s="14" t="str">
        <f>IFERROR(IF(OR(HLOOKUP($A995,'Z-scores'!$C$2:$RO$15,10,FALSE)&gt;3,HLOOKUP($A995,'Z-scores'!$C$2:$RO$15,10,FALSE)&lt;-3),"",'Total-corrected counts'!L995),"")</f>
        <v/>
      </c>
      <c r="M995" s="14" t="str">
        <f>IFERROR(IF(OR(HLOOKUP($A995,'Z-scores'!$C$2:$RO$15,11,FALSE)&gt;3,HLOOKUP($A995,'Z-scores'!$C$2:$RO$15,11,FALSE)&lt;-3),"",'Total-corrected counts'!M995),"")</f>
        <v/>
      </c>
      <c r="N995" s="14" t="str">
        <f>IFERROR(IF(OR(HLOOKUP($A995,'Z-scores'!$C$2:$RO$15,12,FALSE)&gt;3,HLOOKUP($A995,'Z-scores'!$C$2:$RO$15,12,FALSE)&lt;-3),"",'Total-corrected counts'!N995),"")</f>
        <v/>
      </c>
      <c r="O995" s="14" t="str">
        <f>IFERROR(IF(OR(HLOOKUP($A995,'Z-scores'!$C$2:$RO$15,13,FALSE)&gt;3,HLOOKUP($A995,'Z-scores'!$C$2:$RO$15,13,FALSE)&lt;-3),"",'Total-corrected counts'!O995),"")</f>
        <v/>
      </c>
      <c r="P995" s="14" t="str">
        <f>IFERROR(IF(OR(HLOOKUP($A995,'Z-scores'!$C$2:$RO$15,14,FALSE)&gt;3,HLOOKUP($A995,'Z-scores'!$C$2:$RO$15,14,FALSE)&lt;-3),"",'Total-corrected counts'!P995),"")</f>
        <v/>
      </c>
      <c r="Q995">
        <f t="shared" si="60"/>
        <v>1</v>
      </c>
      <c r="R995">
        <f>SUMIFS(Tabel132[Cluster],Tabel132[ID],'Total-corrected counts Z&lt;3'!A995)</f>
        <v>0</v>
      </c>
      <c r="S995" t="str">
        <f t="shared" si="61"/>
        <v/>
      </c>
      <c r="T995" t="str">
        <f t="shared" si="62"/>
        <v/>
      </c>
      <c r="U995" t="str">
        <f t="shared" si="63"/>
        <v/>
      </c>
    </row>
    <row r="996" spans="1:21" x14ac:dyDescent="0.25">
      <c r="A996">
        <v>1004</v>
      </c>
      <c r="B996" t="s">
        <v>424</v>
      </c>
      <c r="C996">
        <v>76100</v>
      </c>
      <c r="D996">
        <v>467</v>
      </c>
      <c r="E996" s="14">
        <f>IFERROR(IF(OR(HLOOKUP($A996,'Z-scores'!$C$2:$RO$15,3,FALSE)&gt;3,HLOOKUP($A996,'Z-scores'!$C$2:$RO$15,3,FALSE)&lt;-3),"",'Total-corrected counts'!E996),"")</f>
        <v>0</v>
      </c>
      <c r="F996" s="14">
        <f>IFERROR(IF(OR(HLOOKUP($A996,'Z-scores'!$C$2:$RO$15,4,FALSE)&gt;3,HLOOKUP($A996,'Z-scores'!$C$2:$RO$15,4,FALSE)&lt;-3),"",'Total-corrected counts'!F996),"")</f>
        <v>0</v>
      </c>
      <c r="G996" s="14">
        <f>IFERROR(IF(OR(HLOOKUP($A996,'Z-scores'!$C$2:$RO$15,5,FALSE)&gt;3,HLOOKUP($A996,'Z-scores'!$C$2:$RO$15,5,FALSE)&lt;-3),"",'Total-corrected counts'!G996),"")</f>
        <v>0</v>
      </c>
      <c r="H996" s="14">
        <f>IFERROR(IF(OR(HLOOKUP($A996,'Z-scores'!$C$2:$RO$15,6,FALSE)&gt;3,HLOOKUP($A996,'Z-scores'!$C$2:$RO$15,6,FALSE)&lt;-3),"",'Total-corrected counts'!H996),"")</f>
        <v>0</v>
      </c>
      <c r="I996" s="14">
        <f>IFERROR(IF(OR(HLOOKUP($A996,'Z-scores'!$C$2:$RO$15,7,FALSE)&gt;3,HLOOKUP($A996,'Z-scores'!$C$2:$RO$15,7,FALSE)&lt;-3),"",'Total-corrected counts'!I996),"")</f>
        <v>0</v>
      </c>
      <c r="J996" s="14">
        <f>IFERROR(IF(OR(HLOOKUP($A996,'Z-scores'!$C$2:$RO$15,8,FALSE)&gt;3,HLOOKUP($A996,'Z-scores'!$C$2:$RO$15,8,FALSE)&lt;-3),"",'Total-corrected counts'!J996),"")</f>
        <v>0</v>
      </c>
      <c r="K996" s="14">
        <f>IFERROR(IF(OR(HLOOKUP($A996,'Z-scores'!$C$2:$RO$15,9,FALSE)&gt;3,HLOOKUP($A996,'Z-scores'!$C$2:$RO$15,9,FALSE)&lt;-3),"",'Total-corrected counts'!K996),"")</f>
        <v>0.14125869977017208</v>
      </c>
      <c r="L996" s="14">
        <f>IFERROR(IF(OR(HLOOKUP($A996,'Z-scores'!$C$2:$RO$15,10,FALSE)&gt;3,HLOOKUP($A996,'Z-scores'!$C$2:$RO$15,10,FALSE)&lt;-3),"",'Total-corrected counts'!L996),"")</f>
        <v>0</v>
      </c>
      <c r="M996" s="14">
        <f>IFERROR(IF(OR(HLOOKUP($A996,'Z-scores'!$C$2:$RO$15,11,FALSE)&gt;3,HLOOKUP($A996,'Z-scores'!$C$2:$RO$15,11,FALSE)&lt;-3),"",'Total-corrected counts'!M996),"")</f>
        <v>2.0444086445775129E-2</v>
      </c>
      <c r="N996" s="14">
        <f>IFERROR(IF(OR(HLOOKUP($A996,'Z-scores'!$C$2:$RO$15,12,FALSE)&gt;3,HLOOKUP($A996,'Z-scores'!$C$2:$RO$15,12,FALSE)&lt;-3),"",'Total-corrected counts'!N996),"")</f>
        <v>0.11952633421270566</v>
      </c>
      <c r="O996" s="14">
        <f>IFERROR(IF(OR(HLOOKUP($A996,'Z-scores'!$C$2:$RO$15,13,FALSE)&gt;3,HLOOKUP($A996,'Z-scores'!$C$2:$RO$15,13,FALSE)&lt;-3),"",'Total-corrected counts'!O996),"")</f>
        <v>0.29075902173658169</v>
      </c>
      <c r="P996" s="14">
        <f>IFERROR(IF(OR(HLOOKUP($A996,'Z-scores'!$C$2:$RO$15,14,FALSE)&gt;3,HLOOKUP($A996,'Z-scores'!$C$2:$RO$15,14,FALSE)&lt;-3),"",'Total-corrected counts'!P996),"")</f>
        <v>3.6456501014402141E-2</v>
      </c>
      <c r="Q996">
        <f t="shared" si="60"/>
        <v>1</v>
      </c>
      <c r="R996">
        <f>SUMIFS(Tabel132[Cluster],Tabel132[ID],'Total-corrected counts Z&lt;3'!A996)</f>
        <v>84</v>
      </c>
      <c r="S996">
        <f t="shared" si="61"/>
        <v>0.17656407921165956</v>
      </c>
      <c r="T996">
        <f t="shared" si="62"/>
        <v>2.0179814252881727E-2</v>
      </c>
      <c r="U996">
        <f t="shared" si="63"/>
        <v>9.3437188681892921E-2</v>
      </c>
    </row>
    <row r="997" spans="1:21" x14ac:dyDescent="0.25">
      <c r="A997">
        <v>1005</v>
      </c>
      <c r="B997" t="s">
        <v>425</v>
      </c>
      <c r="C997">
        <v>11900</v>
      </c>
      <c r="D997">
        <v>1002</v>
      </c>
      <c r="E997" s="14">
        <f>IFERROR(IF(OR(HLOOKUP($A997,'Z-scores'!$C$2:$RO$15,3,FALSE)&gt;3,HLOOKUP($A997,'Z-scores'!$C$2:$RO$15,3,FALSE)&lt;-3),"",'Total-corrected counts'!E997),"")</f>
        <v>1.6500998194186536</v>
      </c>
      <c r="F997" s="14">
        <f>IFERROR(IF(OR(HLOOKUP($A997,'Z-scores'!$C$2:$RO$15,4,FALSE)&gt;3,HLOOKUP($A997,'Z-scores'!$C$2:$RO$15,4,FALSE)&lt;-3),"",'Total-corrected counts'!F997),"")</f>
        <v>2.0508127217354062</v>
      </c>
      <c r="G997" s="14">
        <f>IFERROR(IF(OR(HLOOKUP($A997,'Z-scores'!$C$2:$RO$15,5,FALSE)&gt;3,HLOOKUP($A997,'Z-scores'!$C$2:$RO$15,5,FALSE)&lt;-3),"",'Total-corrected counts'!G997),"")</f>
        <v>1.8928740435182456</v>
      </c>
      <c r="H997" s="14">
        <f>IFERROR(IF(OR(HLOOKUP($A997,'Z-scores'!$C$2:$RO$15,6,FALSE)&gt;3,HLOOKUP($A997,'Z-scores'!$C$2:$RO$15,6,FALSE)&lt;-3),"",'Total-corrected counts'!H997),"")</f>
        <v>2.8612041320365593</v>
      </c>
      <c r="I997" s="14">
        <f>IFERROR(IF(OR(HLOOKUP($A997,'Z-scores'!$C$2:$RO$15,7,FALSE)&gt;3,HLOOKUP($A997,'Z-scores'!$C$2:$RO$15,7,FALSE)&lt;-3),"",'Total-corrected counts'!I997),"")</f>
        <v>3.1929464238383654</v>
      </c>
      <c r="J997" s="14">
        <f>IFERROR(IF(OR(HLOOKUP($A997,'Z-scores'!$C$2:$RO$15,8,FALSE)&gt;3,HLOOKUP($A997,'Z-scores'!$C$2:$RO$15,8,FALSE)&lt;-3),"",'Total-corrected counts'!J997),"")</f>
        <v>3.063166401626737</v>
      </c>
      <c r="K997" s="14">
        <f>IFERROR(IF(OR(HLOOKUP($A997,'Z-scores'!$C$2:$RO$15,9,FALSE)&gt;3,HLOOKUP($A997,'Z-scores'!$C$2:$RO$15,9,FALSE)&lt;-3),"",'Total-corrected counts'!K997),"")</f>
        <v>3.1076913949437865</v>
      </c>
      <c r="L997" s="14">
        <f>IFERROR(IF(OR(HLOOKUP($A997,'Z-scores'!$C$2:$RO$15,10,FALSE)&gt;3,HLOOKUP($A997,'Z-scores'!$C$2:$RO$15,10,FALSE)&lt;-3),"",'Total-corrected counts'!L997),"")</f>
        <v>3.5271946709127375</v>
      </c>
      <c r="M997" s="14">
        <f>IFERROR(IF(OR(HLOOKUP($A997,'Z-scores'!$C$2:$RO$15,11,FALSE)&gt;3,HLOOKUP($A997,'Z-scores'!$C$2:$RO$15,11,FALSE)&lt;-3),"",'Total-corrected counts'!M997),"")</f>
        <v>3.4141624364444461</v>
      </c>
      <c r="N997" s="14">
        <f>IFERROR(IF(OR(HLOOKUP($A997,'Z-scores'!$C$2:$RO$15,12,FALSE)&gt;3,HLOOKUP($A997,'Z-scores'!$C$2:$RO$15,12,FALSE)&lt;-3),"",'Total-corrected counts'!N997),"")</f>
        <v>3.1589102613357918</v>
      </c>
      <c r="O997" s="14">
        <f>IFERROR(IF(OR(HLOOKUP($A997,'Z-scores'!$C$2:$RO$15,13,FALSE)&gt;3,HLOOKUP($A997,'Z-scores'!$C$2:$RO$15,13,FALSE)&lt;-3),"",'Total-corrected counts'!O997),"")</f>
        <v>1.6132436044739371</v>
      </c>
      <c r="P997" s="14">
        <f>IFERROR(IF(OR(HLOOKUP($A997,'Z-scores'!$C$2:$RO$15,14,FALSE)&gt;3,HLOOKUP($A997,'Z-scores'!$C$2:$RO$15,14,FALSE)&lt;-3),"",'Total-corrected counts'!P997),"")</f>
        <v>1.7316837981841018</v>
      </c>
      <c r="Q997">
        <f t="shared" si="60"/>
        <v>1</v>
      </c>
      <c r="R997">
        <f>SUMIFS(Tabel132[Cluster],Tabel132[ID],'Total-corrected counts Z&lt;3'!A997)</f>
        <v>15</v>
      </c>
      <c r="S997">
        <f t="shared" si="61"/>
        <v>0.76010444478831773</v>
      </c>
      <c r="T997">
        <f t="shared" si="62"/>
        <v>2.545542133873965</v>
      </c>
      <c r="U997">
        <f t="shared" si="63"/>
        <v>2.6890389542702029</v>
      </c>
    </row>
    <row r="998" spans="1:21" x14ac:dyDescent="0.25">
      <c r="A998">
        <v>1006</v>
      </c>
      <c r="B998" t="s">
        <v>426</v>
      </c>
      <c r="C998">
        <v>7100</v>
      </c>
      <c r="D998">
        <v>361</v>
      </c>
      <c r="E998" s="14">
        <f>IFERROR(IF(OR(HLOOKUP($A998,'Z-scores'!$C$2:$RO$15,3,FALSE)&gt;3,HLOOKUP($A998,'Z-scores'!$C$2:$RO$15,3,FALSE)&lt;-3),"",'Total-corrected counts'!E998),"")</f>
        <v>2.5216314141820271</v>
      </c>
      <c r="F998" s="14">
        <f>IFERROR(IF(OR(HLOOKUP($A998,'Z-scores'!$C$2:$RO$15,4,FALSE)&gt;3,HLOOKUP($A998,'Z-scores'!$C$2:$RO$15,4,FALSE)&lt;-3),"",'Total-corrected counts'!F998),"")</f>
        <v>4.2690387268777839</v>
      </c>
      <c r="G998" s="14">
        <f>IFERROR(IF(OR(HLOOKUP($A998,'Z-scores'!$C$2:$RO$15,5,FALSE)&gt;3,HLOOKUP($A998,'Z-scores'!$C$2:$RO$15,5,FALSE)&lt;-3),"",'Total-corrected counts'!G998),"")</f>
        <v>5.0000446432557437</v>
      </c>
      <c r="H998" s="14">
        <f>IFERROR(IF(OR(HLOOKUP($A998,'Z-scores'!$C$2:$RO$15,6,FALSE)&gt;3,HLOOKUP($A998,'Z-scores'!$C$2:$RO$15,6,FALSE)&lt;-3),"",'Total-corrected counts'!H998),"")</f>
        <v>2.2737035502583858</v>
      </c>
      <c r="I998" s="14">
        <f>IFERROR(IF(OR(HLOOKUP($A998,'Z-scores'!$C$2:$RO$15,7,FALSE)&gt;3,HLOOKUP($A998,'Z-scores'!$C$2:$RO$15,7,FALSE)&lt;-3),"",'Total-corrected counts'!I998),"")</f>
        <v>6.8790119864934667</v>
      </c>
      <c r="J998" s="14">
        <f>IFERROR(IF(OR(HLOOKUP($A998,'Z-scores'!$C$2:$RO$15,8,FALSE)&gt;3,HLOOKUP($A998,'Z-scores'!$C$2:$RO$15,8,FALSE)&lt;-3),"",'Total-corrected counts'!J998),"")</f>
        <v>7.7774012183146937</v>
      </c>
      <c r="K998" s="14">
        <f>IFERROR(IF(OR(HLOOKUP($A998,'Z-scores'!$C$2:$RO$15,9,FALSE)&gt;3,HLOOKUP($A998,'Z-scores'!$C$2:$RO$15,9,FALSE)&lt;-3),"",'Total-corrected counts'!K998),"")</f>
        <v>1.4125869977017211E-2</v>
      </c>
      <c r="L998" s="14">
        <f>IFERROR(IF(OR(HLOOKUP($A998,'Z-scores'!$C$2:$RO$15,10,FALSE)&gt;3,HLOOKUP($A998,'Z-scores'!$C$2:$RO$15,10,FALSE)&lt;-3),"",'Total-corrected counts'!L998),"")</f>
        <v>6.4094166020014303</v>
      </c>
      <c r="M998" s="14">
        <f>IFERROR(IF(OR(HLOOKUP($A998,'Z-scores'!$C$2:$RO$15,11,FALSE)&gt;3,HLOOKUP($A998,'Z-scores'!$C$2:$RO$15,11,FALSE)&lt;-3),"",'Total-corrected counts'!M998),"")</f>
        <v>3.5777151280106474</v>
      </c>
      <c r="N998" s="14">
        <f>IFERROR(IF(OR(HLOOKUP($A998,'Z-scores'!$C$2:$RO$15,12,FALSE)&gt;3,HLOOKUP($A998,'Z-scores'!$C$2:$RO$15,12,FALSE)&lt;-3),"",'Total-corrected counts'!N998),"")</f>
        <v>6.1812189978570631</v>
      </c>
      <c r="O998" s="14">
        <f>IFERROR(IF(OR(HLOOKUP($A998,'Z-scores'!$C$2:$RO$15,13,FALSE)&gt;3,HLOOKUP($A998,'Z-scores'!$C$2:$RO$15,13,FALSE)&lt;-3),"",'Total-corrected counts'!O998),"")</f>
        <v>4.971041339367364</v>
      </c>
      <c r="P998" s="14">
        <f>IFERROR(IF(OR(HLOOKUP($A998,'Z-scores'!$C$2:$RO$15,14,FALSE)&gt;3,HLOOKUP($A998,'Z-scores'!$C$2:$RO$15,14,FALSE)&lt;-3),"",'Total-corrected counts'!P998),"")</f>
        <v>0.24608138184721445</v>
      </c>
      <c r="Q998">
        <f t="shared" si="60"/>
        <v>1</v>
      </c>
      <c r="R998">
        <f>SUMIFS(Tabel132[Cluster],Tabel132[ID],'Total-corrected counts Z&lt;3'!A998)</f>
        <v>10</v>
      </c>
      <c r="S998">
        <f t="shared" si="61"/>
        <v>0.91374129165891138</v>
      </c>
      <c r="T998">
        <f t="shared" si="62"/>
        <v>4.1049939156227309</v>
      </c>
      <c r="U998">
        <f t="shared" si="63"/>
        <v>4.2770946898167441</v>
      </c>
    </row>
    <row r="999" spans="1:21" x14ac:dyDescent="0.25">
      <c r="A999">
        <v>1007</v>
      </c>
      <c r="B999" t="s">
        <v>427</v>
      </c>
      <c r="C999">
        <v>59700</v>
      </c>
      <c r="D999">
        <v>1073</v>
      </c>
      <c r="E999" s="14">
        <f>IFERROR(IF(OR(HLOOKUP($A999,'Z-scores'!$C$2:$RO$15,3,FALSE)&gt;3,HLOOKUP($A999,'Z-scores'!$C$2:$RO$15,3,FALSE)&lt;-3),"",'Total-corrected counts'!E999),"")</f>
        <v>0.10458379137160481</v>
      </c>
      <c r="F999" s="14">
        <f>IFERROR(IF(OR(HLOOKUP($A999,'Z-scores'!$C$2:$RO$15,4,FALSE)&gt;3,HLOOKUP($A999,'Z-scores'!$C$2:$RO$15,4,FALSE)&lt;-3),"",'Total-corrected counts'!F999),"")</f>
        <v>1.3672084811569374</v>
      </c>
      <c r="G999" s="14" t="str">
        <f>IFERROR(IF(OR(HLOOKUP($A999,'Z-scores'!$C$2:$RO$15,5,FALSE)&gt;3,HLOOKUP($A999,'Z-scores'!$C$2:$RO$15,5,FALSE)&lt;-3),"",'Total-corrected counts'!G999),"")</f>
        <v/>
      </c>
      <c r="H999" s="14">
        <f>IFERROR(IF(OR(HLOOKUP($A999,'Z-scores'!$C$2:$RO$15,6,FALSE)&gt;3,HLOOKUP($A999,'Z-scores'!$C$2:$RO$15,6,FALSE)&lt;-3),"",'Total-corrected counts'!H999),"")</f>
        <v>5.0967582938677909</v>
      </c>
      <c r="I999" s="14">
        <f>IFERROR(IF(OR(HLOOKUP($A999,'Z-scores'!$C$2:$RO$15,7,FALSE)&gt;3,HLOOKUP($A999,'Z-scores'!$C$2:$RO$15,7,FALSE)&lt;-3),"",'Total-corrected counts'!I999),"")</f>
        <v>2.4655956940836797E-2</v>
      </c>
      <c r="J999" s="14">
        <f>IFERROR(IF(OR(HLOOKUP($A999,'Z-scores'!$C$2:$RO$15,8,FALSE)&gt;3,HLOOKUP($A999,'Z-scores'!$C$2:$RO$15,8,FALSE)&lt;-3),"",'Total-corrected counts'!J999),"")</f>
        <v>0.63001294785230755</v>
      </c>
      <c r="K999" s="14">
        <f>IFERROR(IF(OR(HLOOKUP($A999,'Z-scores'!$C$2:$RO$15,9,FALSE)&gt;3,HLOOKUP($A999,'Z-scores'!$C$2:$RO$15,9,FALSE)&lt;-3),"",'Total-corrected counts'!K999),"")</f>
        <v>2.1895098464376677</v>
      </c>
      <c r="L999" s="14">
        <f>IFERROR(IF(OR(HLOOKUP($A999,'Z-scores'!$C$2:$RO$15,10,FALSE)&gt;3,HLOOKUP($A999,'Z-scores'!$C$2:$RO$15,10,FALSE)&lt;-3),"",'Total-corrected counts'!L999),"")</f>
        <v>1.5519656552016043</v>
      </c>
      <c r="M999" s="14">
        <f>IFERROR(IF(OR(HLOOKUP($A999,'Z-scores'!$C$2:$RO$15,11,FALSE)&gt;3,HLOOKUP($A999,'Z-scores'!$C$2:$RO$15,11,FALSE)&lt;-3),"",'Total-corrected counts'!M999),"")</f>
        <v>0.30666129668662689</v>
      </c>
      <c r="N999" s="14">
        <f>IFERROR(IF(OR(HLOOKUP($A999,'Z-scores'!$C$2:$RO$15,12,FALSE)&gt;3,HLOOKUP($A999,'Z-scores'!$C$2:$RO$15,12,FALSE)&lt;-3),"",'Total-corrected counts'!N999),"")</f>
        <v>4.413936770569201</v>
      </c>
      <c r="O999" s="14">
        <f>IFERROR(IF(OR(HLOOKUP($A999,'Z-scores'!$C$2:$RO$15,13,FALSE)&gt;3,HLOOKUP($A999,'Z-scores'!$C$2:$RO$15,13,FALSE)&lt;-3),"",'Total-corrected counts'!O999),"")</f>
        <v>5.0366966023401414</v>
      </c>
      <c r="P999" s="14">
        <f>IFERROR(IF(OR(HLOOKUP($A999,'Z-scores'!$C$2:$RO$15,14,FALSE)&gt;3,HLOOKUP($A999,'Z-scores'!$C$2:$RO$15,14,FALSE)&lt;-3),"",'Total-corrected counts'!P999),"")</f>
        <v>1.3215481617720777</v>
      </c>
      <c r="Q999">
        <f t="shared" si="60"/>
        <v>1</v>
      </c>
      <c r="R999">
        <f>SUMIFS(Tabel132[Cluster],Tabel132[ID],'Total-corrected counts Z&lt;3'!A999)</f>
        <v>0</v>
      </c>
      <c r="S999">
        <f t="shared" si="61"/>
        <v>0.44632256283564742</v>
      </c>
      <c r="T999">
        <f t="shared" si="62"/>
        <v>1.5687882196045242</v>
      </c>
      <c r="U999">
        <f t="shared" si="63"/>
        <v>2.5261616973139303</v>
      </c>
    </row>
    <row r="1000" spans="1:21" x14ac:dyDescent="0.25">
      <c r="A1000">
        <v>1008</v>
      </c>
      <c r="B1000" t="s">
        <v>1080</v>
      </c>
      <c r="C1000">
        <v>65000</v>
      </c>
      <c r="D1000">
        <v>864</v>
      </c>
      <c r="E1000" s="14" t="str">
        <f>IFERROR(IF(OR(HLOOKUP($A1000,'Z-scores'!$C$2:$RO$15,3,FALSE)&gt;3,HLOOKUP($A1000,'Z-scores'!$C$2:$RO$15,3,FALSE)&lt;-3),"",'Total-corrected counts'!E1000),"")</f>
        <v/>
      </c>
      <c r="F1000" s="14" t="str">
        <f>IFERROR(IF(OR(HLOOKUP($A1000,'Z-scores'!$C$2:$RO$15,4,FALSE)&gt;3,HLOOKUP($A1000,'Z-scores'!$C$2:$RO$15,4,FALSE)&lt;-3),"",'Total-corrected counts'!F1000),"")</f>
        <v/>
      </c>
      <c r="G1000" s="14" t="str">
        <f>IFERROR(IF(OR(HLOOKUP($A1000,'Z-scores'!$C$2:$RO$15,5,FALSE)&gt;3,HLOOKUP($A1000,'Z-scores'!$C$2:$RO$15,5,FALSE)&lt;-3),"",'Total-corrected counts'!G1000),"")</f>
        <v/>
      </c>
      <c r="H1000" s="14" t="str">
        <f>IFERROR(IF(OR(HLOOKUP($A1000,'Z-scores'!$C$2:$RO$15,6,FALSE)&gt;3,HLOOKUP($A1000,'Z-scores'!$C$2:$RO$15,6,FALSE)&lt;-3),"",'Total-corrected counts'!H1000),"")</f>
        <v/>
      </c>
      <c r="I1000" s="14" t="str">
        <f>IFERROR(IF(OR(HLOOKUP($A1000,'Z-scores'!$C$2:$RO$15,7,FALSE)&gt;3,HLOOKUP($A1000,'Z-scores'!$C$2:$RO$15,7,FALSE)&lt;-3),"",'Total-corrected counts'!I1000),"")</f>
        <v/>
      </c>
      <c r="J1000" s="14" t="str">
        <f>IFERROR(IF(OR(HLOOKUP($A1000,'Z-scores'!$C$2:$RO$15,8,FALSE)&gt;3,HLOOKUP($A1000,'Z-scores'!$C$2:$RO$15,8,FALSE)&lt;-3),"",'Total-corrected counts'!J1000),"")</f>
        <v/>
      </c>
      <c r="K1000" s="14" t="str">
        <f>IFERROR(IF(OR(HLOOKUP($A1000,'Z-scores'!$C$2:$RO$15,9,FALSE)&gt;3,HLOOKUP($A1000,'Z-scores'!$C$2:$RO$15,9,FALSE)&lt;-3),"",'Total-corrected counts'!K1000),"")</f>
        <v/>
      </c>
      <c r="L1000" s="14" t="str">
        <f>IFERROR(IF(OR(HLOOKUP($A1000,'Z-scores'!$C$2:$RO$15,10,FALSE)&gt;3,HLOOKUP($A1000,'Z-scores'!$C$2:$RO$15,10,FALSE)&lt;-3),"",'Total-corrected counts'!L1000),"")</f>
        <v/>
      </c>
      <c r="M1000" s="14" t="str">
        <f>IFERROR(IF(OR(HLOOKUP($A1000,'Z-scores'!$C$2:$RO$15,11,FALSE)&gt;3,HLOOKUP($A1000,'Z-scores'!$C$2:$RO$15,11,FALSE)&lt;-3),"",'Total-corrected counts'!M1000),"")</f>
        <v/>
      </c>
      <c r="N1000" s="14" t="str">
        <f>IFERROR(IF(OR(HLOOKUP($A1000,'Z-scores'!$C$2:$RO$15,12,FALSE)&gt;3,HLOOKUP($A1000,'Z-scores'!$C$2:$RO$15,12,FALSE)&lt;-3),"",'Total-corrected counts'!N1000),"")</f>
        <v/>
      </c>
      <c r="O1000" s="14" t="str">
        <f>IFERROR(IF(OR(HLOOKUP($A1000,'Z-scores'!$C$2:$RO$15,13,FALSE)&gt;3,HLOOKUP($A1000,'Z-scores'!$C$2:$RO$15,13,FALSE)&lt;-3),"",'Total-corrected counts'!O1000),"")</f>
        <v/>
      </c>
      <c r="P1000" s="14" t="str">
        <f>IFERROR(IF(OR(HLOOKUP($A1000,'Z-scores'!$C$2:$RO$15,14,FALSE)&gt;3,HLOOKUP($A1000,'Z-scores'!$C$2:$RO$15,14,FALSE)&lt;-3),"",'Total-corrected counts'!P1000),"")</f>
        <v/>
      </c>
      <c r="Q1000">
        <f t="shared" si="60"/>
        <v>1</v>
      </c>
      <c r="R1000">
        <f>SUMIFS(Tabel132[Cluster],Tabel132[ID],'Total-corrected counts Z&lt;3'!A1000)</f>
        <v>77</v>
      </c>
      <c r="S1000" t="str">
        <f t="shared" si="61"/>
        <v/>
      </c>
      <c r="T1000" t="str">
        <f t="shared" si="62"/>
        <v/>
      </c>
      <c r="U1000" t="str">
        <f t="shared" si="63"/>
        <v/>
      </c>
    </row>
    <row r="1001" spans="1:21" x14ac:dyDescent="0.25">
      <c r="A1001">
        <v>1009</v>
      </c>
      <c r="B1001" t="s">
        <v>428</v>
      </c>
      <c r="C1001">
        <v>97200</v>
      </c>
      <c r="D1001">
        <v>997</v>
      </c>
      <c r="E1001" s="14">
        <f>IFERROR(IF(OR(HLOOKUP($A1001,'Z-scores'!$C$2:$RO$15,3,FALSE)&gt;3,HLOOKUP($A1001,'Z-scores'!$C$2:$RO$15,3,FALSE)&lt;-3),"",'Total-corrected counts'!E1001),"")</f>
        <v>207.07590691577752</v>
      </c>
      <c r="F1001" s="14">
        <f>IFERROR(IF(OR(HLOOKUP($A1001,'Z-scores'!$C$2:$RO$15,4,FALSE)&gt;3,HLOOKUP($A1001,'Z-scores'!$C$2:$RO$15,4,FALSE)&lt;-3),"",'Total-corrected counts'!F1001),"")</f>
        <v>176.59311178045422</v>
      </c>
      <c r="G1001" s="14">
        <f>IFERROR(IF(OR(HLOOKUP($A1001,'Z-scores'!$C$2:$RO$15,5,FALSE)&gt;3,HLOOKUP($A1001,'Z-scores'!$C$2:$RO$15,5,FALSE)&lt;-3),"",'Total-corrected counts'!G1001),"")</f>
        <v>52.000464289859735</v>
      </c>
      <c r="H1001" s="14">
        <f>IFERROR(IF(OR(HLOOKUP($A1001,'Z-scores'!$C$2:$RO$15,6,FALSE)&gt;3,HLOOKUP($A1001,'Z-scores'!$C$2:$RO$15,6,FALSE)&lt;-3),"",'Total-corrected counts'!H1001),"")</f>
        <v>145.81459244626851</v>
      </c>
      <c r="I1001" s="14">
        <f>IFERROR(IF(OR(HLOOKUP($A1001,'Z-scores'!$C$2:$RO$15,7,FALSE)&gt;3,HLOOKUP($A1001,'Z-scores'!$C$2:$RO$15,7,FALSE)&lt;-3),"",'Total-corrected counts'!I1001),"")</f>
        <v>118.91568032565587</v>
      </c>
      <c r="J1001" s="14">
        <f>IFERROR(IF(OR(HLOOKUP($A1001,'Z-scores'!$C$2:$RO$15,8,FALSE)&gt;3,HLOOKUP($A1001,'Z-scores'!$C$2:$RO$15,8,FALSE)&lt;-3),"",'Total-corrected counts'!J1001),"")</f>
        <v>128.97885763445345</v>
      </c>
      <c r="K1001" s="14">
        <f>IFERROR(IF(OR(HLOOKUP($A1001,'Z-scores'!$C$2:$RO$15,9,FALSE)&gt;3,HLOOKUP($A1001,'Z-scores'!$C$2:$RO$15,9,FALSE)&lt;-3),"",'Total-corrected counts'!K1001),"")</f>
        <v>83.074241334838206</v>
      </c>
      <c r="L1001" s="14">
        <f>IFERROR(IF(OR(HLOOKUP($A1001,'Z-scores'!$C$2:$RO$15,10,FALSE)&gt;3,HLOOKUP($A1001,'Z-scores'!$C$2:$RO$15,10,FALSE)&lt;-3),"",'Total-corrected counts'!L1001),"")</f>
        <v>140.98700984591198</v>
      </c>
      <c r="M1001" s="14">
        <f>IFERROR(IF(OR(HLOOKUP($A1001,'Z-scores'!$C$2:$RO$15,11,FALSE)&gt;3,HLOOKUP($A1001,'Z-scores'!$C$2:$RO$15,11,FALSE)&lt;-3),"",'Total-corrected counts'!M1001),"")</f>
        <v>105.90036778911515</v>
      </c>
      <c r="N1001" s="14">
        <f>IFERROR(IF(OR(HLOOKUP($A1001,'Z-scores'!$C$2:$RO$15,12,FALSE)&gt;3,HLOOKUP($A1001,'Z-scores'!$C$2:$RO$15,12,FALSE)&lt;-3),"",'Total-corrected counts'!N1001),"")</f>
        <v>76.778594541061565</v>
      </c>
      <c r="O1001" s="14">
        <f>IFERROR(IF(OR(HLOOKUP($A1001,'Z-scores'!$C$2:$RO$15,13,FALSE)&gt;3,HLOOKUP($A1001,'Z-scores'!$C$2:$RO$15,13,FALSE)&lt;-3),"",'Total-corrected counts'!O1001),"")</f>
        <v>156.44711234084463</v>
      </c>
      <c r="P1001" s="14">
        <f>IFERROR(IF(OR(HLOOKUP($A1001,'Z-scores'!$C$2:$RO$15,14,FALSE)&gt;3,HLOOKUP($A1001,'Z-scores'!$C$2:$RO$15,14,FALSE)&lt;-3),"",'Total-corrected counts'!P1001),"")</f>
        <v>74.726712954270795</v>
      </c>
      <c r="Q1001">
        <f t="shared" si="60"/>
        <v>1</v>
      </c>
      <c r="R1001">
        <f>SUMIFS(Tabel132[Cluster],Tabel132[ID],'Total-corrected counts Z&lt;3'!A1001)</f>
        <v>0</v>
      </c>
      <c r="S1001">
        <f t="shared" si="61"/>
        <v>0.49882032079754812</v>
      </c>
      <c r="T1001">
        <f t="shared" si="62"/>
        <v>130.3504078181868</v>
      </c>
      <c r="U1001">
        <f t="shared" si="63"/>
        <v>110.96795949424082</v>
      </c>
    </row>
    <row r="1002" spans="1:21" x14ac:dyDescent="0.25">
      <c r="A1002">
        <v>1010</v>
      </c>
      <c r="B1002" t="s">
        <v>429</v>
      </c>
      <c r="C1002">
        <v>10100</v>
      </c>
      <c r="D1002">
        <v>677</v>
      </c>
      <c r="E1002" s="14">
        <f>IFERROR(IF(OR(HLOOKUP($A1002,'Z-scores'!$C$2:$RO$15,3,FALSE)&gt;3,HLOOKUP($A1002,'Z-scores'!$C$2:$RO$15,3,FALSE)&lt;-3),"",'Total-corrected counts'!E1002),"")</f>
        <v>0.90639285855390828</v>
      </c>
      <c r="F1002" s="14">
        <f>IFERROR(IF(OR(HLOOKUP($A1002,'Z-scores'!$C$2:$RO$15,4,FALSE)&gt;3,HLOOKUP($A1002,'Z-scores'!$C$2:$RO$15,4,FALSE)&lt;-3),"",'Total-corrected counts'!F1002),"")</f>
        <v>13.90925362972925</v>
      </c>
      <c r="G1002" s="14">
        <f>IFERROR(IF(OR(HLOOKUP($A1002,'Z-scores'!$C$2:$RO$15,5,FALSE)&gt;3,HLOOKUP($A1002,'Z-scores'!$C$2:$RO$15,5,FALSE)&lt;-3),"",'Total-corrected counts'!G1002),"")</f>
        <v>3.7321761801444655</v>
      </c>
      <c r="H1002" s="14">
        <f>IFERROR(IF(OR(HLOOKUP($A1002,'Z-scores'!$C$2:$RO$15,6,FALSE)&gt;3,HLOOKUP($A1002,'Z-scores'!$C$2:$RO$15,6,FALSE)&lt;-3),"",'Total-corrected counts'!H1002),"")</f>
        <v>7.4162411102387615</v>
      </c>
      <c r="I1002" s="14">
        <f>IFERROR(IF(OR(HLOOKUP($A1002,'Z-scores'!$C$2:$RO$15,7,FALSE)&gt;3,HLOOKUP($A1002,'Z-scores'!$C$2:$RO$15,7,FALSE)&lt;-3),"",'Total-corrected counts'!I1002),"")</f>
        <v>7.5077388884848055</v>
      </c>
      <c r="J1002" s="14">
        <f>IFERROR(IF(OR(HLOOKUP($A1002,'Z-scores'!$C$2:$RO$15,8,FALSE)&gt;3,HLOOKUP($A1002,'Z-scores'!$C$2:$RO$15,8,FALSE)&lt;-3),"",'Total-corrected counts'!J1002),"")</f>
        <v>8.3205158285321996</v>
      </c>
      <c r="K1002" s="14">
        <f>IFERROR(IF(OR(HLOOKUP($A1002,'Z-scores'!$C$2:$RO$15,9,FALSE)&gt;3,HLOOKUP($A1002,'Z-scores'!$C$2:$RO$15,9,FALSE)&lt;-3),"",'Total-corrected counts'!K1002),"")</f>
        <v>3.1783207448288726</v>
      </c>
      <c r="L1002" s="14">
        <f>IFERROR(IF(OR(HLOOKUP($A1002,'Z-scores'!$C$2:$RO$15,10,FALSE)&gt;3,HLOOKUP($A1002,'Z-scores'!$C$2:$RO$15,10,FALSE)&lt;-3),"",'Total-corrected counts'!L1002),"")</f>
        <v>3.2047083010007151</v>
      </c>
      <c r="M1002" s="14">
        <f>IFERROR(IF(OR(HLOOKUP($A1002,'Z-scores'!$C$2:$RO$15,11,FALSE)&gt;3,HLOOKUP($A1002,'Z-scores'!$C$2:$RO$15,11,FALSE)&lt;-3),"",'Total-corrected counts'!M1002),"")</f>
        <v>3.1279452262035945</v>
      </c>
      <c r="N1002" s="14">
        <f>IFERROR(IF(OR(HLOOKUP($A1002,'Z-scores'!$C$2:$RO$15,12,FALSE)&gt;3,HLOOKUP($A1002,'Z-scores'!$C$2:$RO$15,12,FALSE)&lt;-3),"",'Total-corrected counts'!N1002),"")</f>
        <v>9.1181517813692601</v>
      </c>
      <c r="O1002" s="14">
        <f>IFERROR(IF(OR(HLOOKUP($A1002,'Z-scores'!$C$2:$RO$15,13,FALSE)&gt;3,HLOOKUP($A1002,'Z-scores'!$C$2:$RO$15,13,FALSE)&lt;-3),"",'Total-corrected counts'!O1002),"")</f>
        <v>3.4609702909935049</v>
      </c>
      <c r="P1002" s="14">
        <f>IFERROR(IF(OR(HLOOKUP($A1002,'Z-scores'!$C$2:$RO$15,14,FALSE)&gt;3,HLOOKUP($A1002,'Z-scores'!$C$2:$RO$15,14,FALSE)&lt;-3),"",'Total-corrected counts'!P1002),"")</f>
        <v>8.8407014959925192</v>
      </c>
      <c r="Q1002">
        <f t="shared" si="60"/>
        <v>1</v>
      </c>
      <c r="R1002">
        <f>SUMIFS(Tabel132[Cluster],Tabel132[ID],'Total-corrected counts Z&lt;3'!A1002)</f>
        <v>13</v>
      </c>
      <c r="S1002">
        <f t="shared" si="61"/>
        <v>0.70740412141127451</v>
      </c>
      <c r="T1002">
        <f t="shared" si="62"/>
        <v>6.4243770343588951</v>
      </c>
      <c r="U1002">
        <f t="shared" si="63"/>
        <v>5.5504954191119191</v>
      </c>
    </row>
    <row r="1003" spans="1:21" x14ac:dyDescent="0.25">
      <c r="A1003">
        <v>1011</v>
      </c>
      <c r="B1003" t="s">
        <v>1081</v>
      </c>
      <c r="C1003">
        <v>10600</v>
      </c>
      <c r="D1003">
        <v>247</v>
      </c>
      <c r="E1003" s="14" t="str">
        <f>IFERROR(IF(OR(HLOOKUP($A1003,'Z-scores'!$C$2:$RO$15,3,FALSE)&gt;3,HLOOKUP($A1003,'Z-scores'!$C$2:$RO$15,3,FALSE)&lt;-3),"",'Total-corrected counts'!E1003),"")</f>
        <v/>
      </c>
      <c r="F1003" s="14" t="str">
        <f>IFERROR(IF(OR(HLOOKUP($A1003,'Z-scores'!$C$2:$RO$15,4,FALSE)&gt;3,HLOOKUP($A1003,'Z-scores'!$C$2:$RO$15,4,FALSE)&lt;-3),"",'Total-corrected counts'!F1003),"")</f>
        <v/>
      </c>
      <c r="G1003" s="14" t="str">
        <f>IFERROR(IF(OR(HLOOKUP($A1003,'Z-scores'!$C$2:$RO$15,5,FALSE)&gt;3,HLOOKUP($A1003,'Z-scores'!$C$2:$RO$15,5,FALSE)&lt;-3),"",'Total-corrected counts'!G1003),"")</f>
        <v/>
      </c>
      <c r="H1003" s="14" t="str">
        <f>IFERROR(IF(OR(HLOOKUP($A1003,'Z-scores'!$C$2:$RO$15,6,FALSE)&gt;3,HLOOKUP($A1003,'Z-scores'!$C$2:$RO$15,6,FALSE)&lt;-3),"",'Total-corrected counts'!H1003),"")</f>
        <v/>
      </c>
      <c r="I1003" s="14" t="str">
        <f>IFERROR(IF(OR(HLOOKUP($A1003,'Z-scores'!$C$2:$RO$15,7,FALSE)&gt;3,HLOOKUP($A1003,'Z-scores'!$C$2:$RO$15,7,FALSE)&lt;-3),"",'Total-corrected counts'!I1003),"")</f>
        <v/>
      </c>
      <c r="J1003" s="14" t="str">
        <f>IFERROR(IF(OR(HLOOKUP($A1003,'Z-scores'!$C$2:$RO$15,8,FALSE)&gt;3,HLOOKUP($A1003,'Z-scores'!$C$2:$RO$15,8,FALSE)&lt;-3),"",'Total-corrected counts'!J1003),"")</f>
        <v/>
      </c>
      <c r="K1003" s="14" t="str">
        <f>IFERROR(IF(OR(HLOOKUP($A1003,'Z-scores'!$C$2:$RO$15,9,FALSE)&gt;3,HLOOKUP($A1003,'Z-scores'!$C$2:$RO$15,9,FALSE)&lt;-3),"",'Total-corrected counts'!K1003),"")</f>
        <v/>
      </c>
      <c r="L1003" s="14" t="str">
        <f>IFERROR(IF(OR(HLOOKUP($A1003,'Z-scores'!$C$2:$RO$15,10,FALSE)&gt;3,HLOOKUP($A1003,'Z-scores'!$C$2:$RO$15,10,FALSE)&lt;-3),"",'Total-corrected counts'!L1003),"")</f>
        <v/>
      </c>
      <c r="M1003" s="14" t="str">
        <f>IFERROR(IF(OR(HLOOKUP($A1003,'Z-scores'!$C$2:$RO$15,11,FALSE)&gt;3,HLOOKUP($A1003,'Z-scores'!$C$2:$RO$15,11,FALSE)&lt;-3),"",'Total-corrected counts'!M1003),"")</f>
        <v/>
      </c>
      <c r="N1003" s="14" t="str">
        <f>IFERROR(IF(OR(HLOOKUP($A1003,'Z-scores'!$C$2:$RO$15,12,FALSE)&gt;3,HLOOKUP($A1003,'Z-scores'!$C$2:$RO$15,12,FALSE)&lt;-3),"",'Total-corrected counts'!N1003),"")</f>
        <v/>
      </c>
      <c r="O1003" s="14" t="str">
        <f>IFERROR(IF(OR(HLOOKUP($A1003,'Z-scores'!$C$2:$RO$15,13,FALSE)&gt;3,HLOOKUP($A1003,'Z-scores'!$C$2:$RO$15,13,FALSE)&lt;-3),"",'Total-corrected counts'!O1003),"")</f>
        <v/>
      </c>
      <c r="P1003" s="14" t="str">
        <f>IFERROR(IF(OR(HLOOKUP($A1003,'Z-scores'!$C$2:$RO$15,14,FALSE)&gt;3,HLOOKUP($A1003,'Z-scores'!$C$2:$RO$15,14,FALSE)&lt;-3),"",'Total-corrected counts'!P1003),"")</f>
        <v/>
      </c>
      <c r="Q1003">
        <f t="shared" si="60"/>
        <v>1</v>
      </c>
      <c r="R1003">
        <f>SUMIFS(Tabel132[Cluster],Tabel132[ID],'Total-corrected counts Z&lt;3'!A1003)</f>
        <v>14</v>
      </c>
      <c r="S1003" t="str">
        <f t="shared" si="61"/>
        <v/>
      </c>
      <c r="T1003" t="str">
        <f t="shared" si="62"/>
        <v/>
      </c>
      <c r="U1003" t="str">
        <f t="shared" si="63"/>
        <v/>
      </c>
    </row>
    <row r="1004" spans="1:21" x14ac:dyDescent="0.25">
      <c r="A1004">
        <v>1012</v>
      </c>
      <c r="B1004" t="s">
        <v>1082</v>
      </c>
      <c r="C1004">
        <v>107300</v>
      </c>
      <c r="D1004">
        <v>784</v>
      </c>
      <c r="E1004" s="14" t="str">
        <f>IFERROR(IF(OR(HLOOKUP($A1004,'Z-scores'!$C$2:$RO$15,3,FALSE)&gt;3,HLOOKUP($A1004,'Z-scores'!$C$2:$RO$15,3,FALSE)&lt;-3),"",'Total-corrected counts'!E1004),"")</f>
        <v/>
      </c>
      <c r="F1004" s="14" t="str">
        <f>IFERROR(IF(OR(HLOOKUP($A1004,'Z-scores'!$C$2:$RO$15,4,FALSE)&gt;3,HLOOKUP($A1004,'Z-scores'!$C$2:$RO$15,4,FALSE)&lt;-3),"",'Total-corrected counts'!F1004),"")</f>
        <v/>
      </c>
      <c r="G1004" s="14" t="str">
        <f>IFERROR(IF(OR(HLOOKUP($A1004,'Z-scores'!$C$2:$RO$15,5,FALSE)&gt;3,HLOOKUP($A1004,'Z-scores'!$C$2:$RO$15,5,FALSE)&lt;-3),"",'Total-corrected counts'!G1004),"")</f>
        <v/>
      </c>
      <c r="H1004" s="14" t="str">
        <f>IFERROR(IF(OR(HLOOKUP($A1004,'Z-scores'!$C$2:$RO$15,6,FALSE)&gt;3,HLOOKUP($A1004,'Z-scores'!$C$2:$RO$15,6,FALSE)&lt;-3),"",'Total-corrected counts'!H1004),"")</f>
        <v/>
      </c>
      <c r="I1004" s="14" t="str">
        <f>IFERROR(IF(OR(HLOOKUP($A1004,'Z-scores'!$C$2:$RO$15,7,FALSE)&gt;3,HLOOKUP($A1004,'Z-scores'!$C$2:$RO$15,7,FALSE)&lt;-3),"",'Total-corrected counts'!I1004),"")</f>
        <v/>
      </c>
      <c r="J1004" s="14" t="str">
        <f>IFERROR(IF(OR(HLOOKUP($A1004,'Z-scores'!$C$2:$RO$15,8,FALSE)&gt;3,HLOOKUP($A1004,'Z-scores'!$C$2:$RO$15,8,FALSE)&lt;-3),"",'Total-corrected counts'!J1004),"")</f>
        <v/>
      </c>
      <c r="K1004" s="14" t="str">
        <f>IFERROR(IF(OR(HLOOKUP($A1004,'Z-scores'!$C$2:$RO$15,9,FALSE)&gt;3,HLOOKUP($A1004,'Z-scores'!$C$2:$RO$15,9,FALSE)&lt;-3),"",'Total-corrected counts'!K1004),"")</f>
        <v/>
      </c>
      <c r="L1004" s="14" t="str">
        <f>IFERROR(IF(OR(HLOOKUP($A1004,'Z-scores'!$C$2:$RO$15,10,FALSE)&gt;3,HLOOKUP($A1004,'Z-scores'!$C$2:$RO$15,10,FALSE)&lt;-3),"",'Total-corrected counts'!L1004),"")</f>
        <v/>
      </c>
      <c r="M1004" s="14" t="str">
        <f>IFERROR(IF(OR(HLOOKUP($A1004,'Z-scores'!$C$2:$RO$15,11,FALSE)&gt;3,HLOOKUP($A1004,'Z-scores'!$C$2:$RO$15,11,FALSE)&lt;-3),"",'Total-corrected counts'!M1004),"")</f>
        <v/>
      </c>
      <c r="N1004" s="14" t="str">
        <f>IFERROR(IF(OR(HLOOKUP($A1004,'Z-scores'!$C$2:$RO$15,12,FALSE)&gt;3,HLOOKUP($A1004,'Z-scores'!$C$2:$RO$15,12,FALSE)&lt;-3),"",'Total-corrected counts'!N1004),"")</f>
        <v/>
      </c>
      <c r="O1004" s="14" t="str">
        <f>IFERROR(IF(OR(HLOOKUP($A1004,'Z-scores'!$C$2:$RO$15,13,FALSE)&gt;3,HLOOKUP($A1004,'Z-scores'!$C$2:$RO$15,13,FALSE)&lt;-3),"",'Total-corrected counts'!O1004),"")</f>
        <v/>
      </c>
      <c r="P1004" s="14" t="str">
        <f>IFERROR(IF(OR(HLOOKUP($A1004,'Z-scores'!$C$2:$RO$15,14,FALSE)&gt;3,HLOOKUP($A1004,'Z-scores'!$C$2:$RO$15,14,FALSE)&lt;-3),"",'Total-corrected counts'!P1004),"")</f>
        <v/>
      </c>
      <c r="Q1004">
        <f t="shared" si="60"/>
        <v>1</v>
      </c>
      <c r="R1004">
        <f>SUMIFS(Tabel132[Cluster],Tabel132[ID],'Total-corrected counts Z&lt;3'!A1004)</f>
        <v>0</v>
      </c>
      <c r="S1004" t="str">
        <f t="shared" si="61"/>
        <v/>
      </c>
      <c r="T1004" t="str">
        <f t="shared" si="62"/>
        <v/>
      </c>
      <c r="U1004" t="str">
        <f t="shared" si="63"/>
        <v/>
      </c>
    </row>
    <row r="1005" spans="1:21" x14ac:dyDescent="0.25">
      <c r="A1005">
        <v>1014</v>
      </c>
      <c r="B1005" t="s">
        <v>1083</v>
      </c>
      <c r="C1005">
        <v>69000</v>
      </c>
      <c r="D1005">
        <v>856</v>
      </c>
      <c r="E1005" s="14" t="str">
        <f>IFERROR(IF(OR(HLOOKUP($A1005,'Z-scores'!$C$2:$RO$15,3,FALSE)&gt;3,HLOOKUP($A1005,'Z-scores'!$C$2:$RO$15,3,FALSE)&lt;-3),"",'Total-corrected counts'!E1005),"")</f>
        <v/>
      </c>
      <c r="F1005" s="14" t="str">
        <f>IFERROR(IF(OR(HLOOKUP($A1005,'Z-scores'!$C$2:$RO$15,4,FALSE)&gt;3,HLOOKUP($A1005,'Z-scores'!$C$2:$RO$15,4,FALSE)&lt;-3),"",'Total-corrected counts'!F1005),"")</f>
        <v/>
      </c>
      <c r="G1005" s="14" t="str">
        <f>IFERROR(IF(OR(HLOOKUP($A1005,'Z-scores'!$C$2:$RO$15,5,FALSE)&gt;3,HLOOKUP($A1005,'Z-scores'!$C$2:$RO$15,5,FALSE)&lt;-3),"",'Total-corrected counts'!G1005),"")</f>
        <v/>
      </c>
      <c r="H1005" s="14" t="str">
        <f>IFERROR(IF(OR(HLOOKUP($A1005,'Z-scores'!$C$2:$RO$15,6,FALSE)&gt;3,HLOOKUP($A1005,'Z-scores'!$C$2:$RO$15,6,FALSE)&lt;-3),"",'Total-corrected counts'!H1005),"")</f>
        <v/>
      </c>
      <c r="I1005" s="14" t="str">
        <f>IFERROR(IF(OR(HLOOKUP($A1005,'Z-scores'!$C$2:$RO$15,7,FALSE)&gt;3,HLOOKUP($A1005,'Z-scores'!$C$2:$RO$15,7,FALSE)&lt;-3),"",'Total-corrected counts'!I1005),"")</f>
        <v/>
      </c>
      <c r="J1005" s="14" t="str">
        <f>IFERROR(IF(OR(HLOOKUP($A1005,'Z-scores'!$C$2:$RO$15,8,FALSE)&gt;3,HLOOKUP($A1005,'Z-scores'!$C$2:$RO$15,8,FALSE)&lt;-3),"",'Total-corrected counts'!J1005),"")</f>
        <v/>
      </c>
      <c r="K1005" s="14" t="str">
        <f>IFERROR(IF(OR(HLOOKUP($A1005,'Z-scores'!$C$2:$RO$15,9,FALSE)&gt;3,HLOOKUP($A1005,'Z-scores'!$C$2:$RO$15,9,FALSE)&lt;-3),"",'Total-corrected counts'!K1005),"")</f>
        <v/>
      </c>
      <c r="L1005" s="14" t="str">
        <f>IFERROR(IF(OR(HLOOKUP($A1005,'Z-scores'!$C$2:$RO$15,10,FALSE)&gt;3,HLOOKUP($A1005,'Z-scores'!$C$2:$RO$15,10,FALSE)&lt;-3),"",'Total-corrected counts'!L1005),"")</f>
        <v/>
      </c>
      <c r="M1005" s="14" t="str">
        <f>IFERROR(IF(OR(HLOOKUP($A1005,'Z-scores'!$C$2:$RO$15,11,FALSE)&gt;3,HLOOKUP($A1005,'Z-scores'!$C$2:$RO$15,11,FALSE)&lt;-3),"",'Total-corrected counts'!M1005),"")</f>
        <v/>
      </c>
      <c r="N1005" s="14" t="str">
        <f>IFERROR(IF(OR(HLOOKUP($A1005,'Z-scores'!$C$2:$RO$15,12,FALSE)&gt;3,HLOOKUP($A1005,'Z-scores'!$C$2:$RO$15,12,FALSE)&lt;-3),"",'Total-corrected counts'!N1005),"")</f>
        <v/>
      </c>
      <c r="O1005" s="14" t="str">
        <f>IFERROR(IF(OR(HLOOKUP($A1005,'Z-scores'!$C$2:$RO$15,13,FALSE)&gt;3,HLOOKUP($A1005,'Z-scores'!$C$2:$RO$15,13,FALSE)&lt;-3),"",'Total-corrected counts'!O1005),"")</f>
        <v/>
      </c>
      <c r="P1005" s="14" t="str">
        <f>IFERROR(IF(OR(HLOOKUP($A1005,'Z-scores'!$C$2:$RO$15,14,FALSE)&gt;3,HLOOKUP($A1005,'Z-scores'!$C$2:$RO$15,14,FALSE)&lt;-3),"",'Total-corrected counts'!P1005),"")</f>
        <v/>
      </c>
      <c r="Q1005">
        <f t="shared" si="60"/>
        <v>1</v>
      </c>
      <c r="R1005">
        <f>SUMIFS(Tabel132[Cluster],Tabel132[ID],'Total-corrected counts Z&lt;3'!A1005)</f>
        <v>82</v>
      </c>
      <c r="S1005" t="str">
        <f t="shared" si="61"/>
        <v/>
      </c>
      <c r="T1005" t="str">
        <f t="shared" si="62"/>
        <v/>
      </c>
      <c r="U1005" t="str">
        <f t="shared" si="63"/>
        <v/>
      </c>
    </row>
    <row r="1006" spans="1:21" x14ac:dyDescent="0.25">
      <c r="A1006">
        <v>1015</v>
      </c>
      <c r="B1006" t="s">
        <v>430</v>
      </c>
      <c r="C1006">
        <v>19200</v>
      </c>
      <c r="D1006">
        <v>39</v>
      </c>
      <c r="E1006" s="14">
        <f>IFERROR(IF(OR(HLOOKUP($A1006,'Z-scores'!$C$2:$RO$15,3,FALSE)&gt;3,HLOOKUP($A1006,'Z-scores'!$C$2:$RO$15,3,FALSE)&lt;-3),"",'Total-corrected counts'!E1006),"")</f>
        <v>4.4390009226614477</v>
      </c>
      <c r="F1006" s="14">
        <f>IFERROR(IF(OR(HLOOKUP($A1006,'Z-scores'!$C$2:$RO$15,4,FALSE)&gt;3,HLOOKUP($A1006,'Z-scores'!$C$2:$RO$15,4,FALSE)&lt;-3),"",'Total-corrected counts'!F1006),"")</f>
        <v>17.955074645397737</v>
      </c>
      <c r="G1006" s="14">
        <f>IFERROR(IF(OR(HLOOKUP($A1006,'Z-scores'!$C$2:$RO$15,5,FALSE)&gt;3,HLOOKUP($A1006,'Z-scores'!$C$2:$RO$15,5,FALSE)&lt;-3),"",'Total-corrected counts'!G1006),"")</f>
        <v>9.642943240564648</v>
      </c>
      <c r="H1006" s="14">
        <f>IFERROR(IF(OR(HLOOKUP($A1006,'Z-scores'!$C$2:$RO$15,6,FALSE)&gt;3,HLOOKUP($A1006,'Z-scores'!$C$2:$RO$15,6,FALSE)&lt;-3),"",'Total-corrected counts'!H1006),"")</f>
        <v>3.3952955700167169</v>
      </c>
      <c r="I1006" s="14">
        <f>IFERROR(IF(OR(HLOOKUP($A1006,'Z-scores'!$C$2:$RO$15,7,FALSE)&gt;3,HLOOKUP($A1006,'Z-scores'!$C$2:$RO$15,7,FALSE)&lt;-3),"",'Total-corrected counts'!I1006),"")</f>
        <v>5.3873265915728412</v>
      </c>
      <c r="J1006" s="14">
        <f>IFERROR(IF(OR(HLOOKUP($A1006,'Z-scores'!$C$2:$RO$15,8,FALSE)&gt;3,HLOOKUP($A1006,'Z-scores'!$C$2:$RO$15,8,FALSE)&lt;-3),"",'Total-corrected counts'!J1006),"")</f>
        <v>12.774055632315754</v>
      </c>
      <c r="K1006" s="14">
        <f>IFERROR(IF(OR(HLOOKUP($A1006,'Z-scores'!$C$2:$RO$15,9,FALSE)&gt;3,HLOOKUP($A1006,'Z-scores'!$C$2:$RO$15,9,FALSE)&lt;-3),"",'Total-corrected counts'!K1006),"")</f>
        <v>2.2318874563687192</v>
      </c>
      <c r="L1006" s="14">
        <f>IFERROR(IF(OR(HLOOKUP($A1006,'Z-scores'!$C$2:$RO$15,10,FALSE)&gt;3,HLOOKUP($A1006,'Z-scores'!$C$2:$RO$15,10,FALSE)&lt;-3),"",'Total-corrected counts'!L1006),"")</f>
        <v>8.7675981819830895</v>
      </c>
      <c r="M1006" s="14">
        <f>IFERROR(IF(OR(HLOOKUP($A1006,'Z-scores'!$C$2:$RO$15,11,FALSE)&gt;3,HLOOKUP($A1006,'Z-scores'!$C$2:$RO$15,11,FALSE)&lt;-3),"",'Total-corrected counts'!M1006),"")</f>
        <v>9.1180625548157064</v>
      </c>
      <c r="N1006" s="14">
        <f>IFERROR(IF(OR(HLOOKUP($A1006,'Z-scores'!$C$2:$RO$15,12,FALSE)&gt;3,HLOOKUP($A1006,'Z-scores'!$C$2:$RO$15,12,FALSE)&lt;-3),"",'Total-corrected counts'!N1006),"")</f>
        <v>35.149279853836369</v>
      </c>
      <c r="O1006" s="14">
        <f>IFERROR(IF(OR(HLOOKUP($A1006,'Z-scores'!$C$2:$RO$15,13,FALSE)&gt;3,HLOOKUP($A1006,'Z-scores'!$C$2:$RO$15,13,FALSE)&lt;-3),"",'Total-corrected counts'!O1006),"")</f>
        <v>6.8187680258869321</v>
      </c>
      <c r="P1006" s="14">
        <f>IFERROR(IF(OR(HLOOKUP($A1006,'Z-scores'!$C$2:$RO$15,14,FALSE)&gt;3,HLOOKUP($A1006,'Z-scores'!$C$2:$RO$15,14,FALSE)&lt;-3),"",'Total-corrected counts'!P1006),"")</f>
        <v>9.4057772617157518</v>
      </c>
      <c r="Q1006">
        <f t="shared" si="60"/>
        <v>1</v>
      </c>
      <c r="R1006">
        <f>SUMIFS(Tabel132[Cluster],Tabel132[ID],'Total-corrected counts Z&lt;3'!A1006)</f>
        <v>23</v>
      </c>
      <c r="S1006">
        <f t="shared" si="61"/>
        <v>0.27925332017366533</v>
      </c>
      <c r="T1006">
        <f t="shared" si="62"/>
        <v>7.9750834369854093</v>
      </c>
      <c r="U1006">
        <f t="shared" si="63"/>
        <v>13.85189717564757</v>
      </c>
    </row>
    <row r="1007" spans="1:21" x14ac:dyDescent="0.25">
      <c r="A1007">
        <v>1016</v>
      </c>
      <c r="B1007" t="s">
        <v>431</v>
      </c>
      <c r="C1007">
        <v>97700</v>
      </c>
      <c r="D1007">
        <v>840</v>
      </c>
      <c r="E1007" s="14">
        <f>IFERROR(IF(OR(HLOOKUP($A1007,'Z-scores'!$C$2:$RO$15,3,FALSE)&gt;3,HLOOKUP($A1007,'Z-scores'!$C$2:$RO$15,3,FALSE)&lt;-3),"",'Total-corrected counts'!E1007),"")</f>
        <v>0</v>
      </c>
      <c r="F1007" s="14" t="str">
        <f>IFERROR(IF(OR(HLOOKUP($A1007,'Z-scores'!$C$2:$RO$15,4,FALSE)&gt;3,HLOOKUP($A1007,'Z-scores'!$C$2:$RO$15,4,FALSE)&lt;-3),"",'Total-corrected counts'!F1007),"")</f>
        <v/>
      </c>
      <c r="G1007" s="14">
        <f>IFERROR(IF(OR(HLOOKUP($A1007,'Z-scores'!$C$2:$RO$15,5,FALSE)&gt;3,HLOOKUP($A1007,'Z-scores'!$C$2:$RO$15,5,FALSE)&lt;-3),"",'Total-corrected counts'!G1007),"")</f>
        <v>3.5714604594683882E-2</v>
      </c>
      <c r="H1007" s="14">
        <f>IFERROR(IF(OR(HLOOKUP($A1007,'Z-scores'!$C$2:$RO$15,6,FALSE)&gt;3,HLOOKUP($A1007,'Z-scores'!$C$2:$RO$15,6,FALSE)&lt;-3),"",'Total-corrected counts'!H1007),"")</f>
        <v>0</v>
      </c>
      <c r="I1007" s="14">
        <f>IFERROR(IF(OR(HLOOKUP($A1007,'Z-scores'!$C$2:$RO$15,7,FALSE)&gt;3,HLOOKUP($A1007,'Z-scores'!$C$2:$RO$15,7,FALSE)&lt;-3),"",'Total-corrected counts'!I1007),"")</f>
        <v>0</v>
      </c>
      <c r="J1007" s="14">
        <f>IFERROR(IF(OR(HLOOKUP($A1007,'Z-scores'!$C$2:$RO$15,8,FALSE)&gt;3,HLOOKUP($A1007,'Z-scores'!$C$2:$RO$15,8,FALSE)&lt;-3),"",'Total-corrected counts'!J1007),"")</f>
        <v>0</v>
      </c>
      <c r="K1007" s="14">
        <f>IFERROR(IF(OR(HLOOKUP($A1007,'Z-scores'!$C$2:$RO$15,9,FALSE)&gt;3,HLOOKUP($A1007,'Z-scores'!$C$2:$RO$15,9,FALSE)&lt;-3),"",'Total-corrected counts'!K1007),"")</f>
        <v>0</v>
      </c>
      <c r="L1007" s="14">
        <f>IFERROR(IF(OR(HLOOKUP($A1007,'Z-scores'!$C$2:$RO$15,10,FALSE)&gt;3,HLOOKUP($A1007,'Z-scores'!$C$2:$RO$15,10,FALSE)&lt;-3),"",'Total-corrected counts'!L1007),"")</f>
        <v>0</v>
      </c>
      <c r="M1007" s="14">
        <f>IFERROR(IF(OR(HLOOKUP($A1007,'Z-scores'!$C$2:$RO$15,11,FALSE)&gt;3,HLOOKUP($A1007,'Z-scores'!$C$2:$RO$15,11,FALSE)&lt;-3),"",'Total-corrected counts'!M1007),"")</f>
        <v>0</v>
      </c>
      <c r="N1007" s="14">
        <f>IFERROR(IF(OR(HLOOKUP($A1007,'Z-scores'!$C$2:$RO$15,12,FALSE)&gt;3,HLOOKUP($A1007,'Z-scores'!$C$2:$RO$15,12,FALSE)&lt;-3),"",'Total-corrected counts'!N1007),"")</f>
        <v>0</v>
      </c>
      <c r="O1007" s="14">
        <f>IFERROR(IF(OR(HLOOKUP($A1007,'Z-scores'!$C$2:$RO$15,13,FALSE)&gt;3,HLOOKUP($A1007,'Z-scores'!$C$2:$RO$15,13,FALSE)&lt;-3),"",'Total-corrected counts'!O1007),"")</f>
        <v>7.5034586254601729E-2</v>
      </c>
      <c r="P1007" s="14">
        <f>IFERROR(IF(OR(HLOOKUP($A1007,'Z-scores'!$C$2:$RO$15,14,FALSE)&gt;3,HLOOKUP($A1007,'Z-scores'!$C$2:$RO$15,14,FALSE)&lt;-3),"",'Total-corrected counts'!P1007),"")</f>
        <v>0.24608138184721445</v>
      </c>
      <c r="Q1007">
        <f t="shared" si="60"/>
        <v>1</v>
      </c>
      <c r="R1007">
        <f>SUMIFS(Tabel132[Cluster],Tabel132[ID],'Total-corrected counts Z&lt;3'!A1007)</f>
        <v>0</v>
      </c>
      <c r="S1007">
        <f t="shared" si="61"/>
        <v>0.21404080225904318</v>
      </c>
      <c r="T1007">
        <f t="shared" si="62"/>
        <v>5.9524340991139804E-3</v>
      </c>
      <c r="U1007">
        <f t="shared" si="63"/>
        <v>6.4223193620363245E-2</v>
      </c>
    </row>
    <row r="1008" spans="1:21" x14ac:dyDescent="0.25">
      <c r="A1008">
        <v>1017</v>
      </c>
      <c r="B1008" t="s">
        <v>432</v>
      </c>
      <c r="C1008">
        <v>60100</v>
      </c>
      <c r="D1008">
        <v>1073</v>
      </c>
      <c r="E1008" s="14">
        <f>IFERROR(IF(OR(HLOOKUP($A1008,'Z-scores'!$C$2:$RO$15,3,FALSE)&gt;3,HLOOKUP($A1008,'Z-scores'!$C$2:$RO$15,3,FALSE)&lt;-3),"",'Total-corrected counts'!E1008),"")</f>
        <v>0</v>
      </c>
      <c r="F1008" s="14">
        <f>IFERROR(IF(OR(HLOOKUP($A1008,'Z-scores'!$C$2:$RO$15,4,FALSE)&gt;3,HLOOKUP($A1008,'Z-scores'!$C$2:$RO$15,4,FALSE)&lt;-3),"",'Total-corrected counts'!F1008),"")</f>
        <v>0</v>
      </c>
      <c r="G1008" s="14" t="str">
        <f>IFERROR(IF(OR(HLOOKUP($A1008,'Z-scores'!$C$2:$RO$15,5,FALSE)&gt;3,HLOOKUP($A1008,'Z-scores'!$C$2:$RO$15,5,FALSE)&lt;-3),"",'Total-corrected counts'!G1008),"")</f>
        <v/>
      </c>
      <c r="H1008" s="14">
        <f>IFERROR(IF(OR(HLOOKUP($A1008,'Z-scores'!$C$2:$RO$15,6,FALSE)&gt;3,HLOOKUP($A1008,'Z-scores'!$C$2:$RO$15,6,FALSE)&lt;-3),"",'Total-corrected counts'!H1008),"")</f>
        <v>1.525975537086165E-2</v>
      </c>
      <c r="I1008" s="14">
        <f>IFERROR(IF(OR(HLOOKUP($A1008,'Z-scores'!$C$2:$RO$15,7,FALSE)&gt;3,HLOOKUP($A1008,'Z-scores'!$C$2:$RO$15,7,FALSE)&lt;-3),"",'Total-corrected counts'!I1008),"")</f>
        <v>0</v>
      </c>
      <c r="J1008" s="14">
        <f>IFERROR(IF(OR(HLOOKUP($A1008,'Z-scores'!$C$2:$RO$15,8,FALSE)&gt;3,HLOOKUP($A1008,'Z-scores'!$C$2:$RO$15,8,FALSE)&lt;-3),"",'Total-corrected counts'!J1008),"")</f>
        <v>0</v>
      </c>
      <c r="K1008" s="14">
        <f>IFERROR(IF(OR(HLOOKUP($A1008,'Z-scores'!$C$2:$RO$15,9,FALSE)&gt;3,HLOOKUP($A1008,'Z-scores'!$C$2:$RO$15,9,FALSE)&lt;-3),"",'Total-corrected counts'!K1008),"")</f>
        <v>0</v>
      </c>
      <c r="L1008" s="14">
        <f>IFERROR(IF(OR(HLOOKUP($A1008,'Z-scores'!$C$2:$RO$15,10,FALSE)&gt;3,HLOOKUP($A1008,'Z-scores'!$C$2:$RO$15,10,FALSE)&lt;-3),"",'Total-corrected counts'!L1008),"")</f>
        <v>0</v>
      </c>
      <c r="M1008" s="14">
        <f>IFERROR(IF(OR(HLOOKUP($A1008,'Z-scores'!$C$2:$RO$15,11,FALSE)&gt;3,HLOOKUP($A1008,'Z-scores'!$C$2:$RO$15,11,FALSE)&lt;-3),"",'Total-corrected counts'!M1008),"")</f>
        <v>0.59287850692747868</v>
      </c>
      <c r="N1008" s="14">
        <f>IFERROR(IF(OR(HLOOKUP($A1008,'Z-scores'!$C$2:$RO$15,12,FALSE)&gt;3,HLOOKUP($A1008,'Z-scores'!$C$2:$RO$15,12,FALSE)&lt;-3),"",'Total-corrected counts'!N1008),"")</f>
        <v>0</v>
      </c>
      <c r="O1008" s="14">
        <f>IFERROR(IF(OR(HLOOKUP($A1008,'Z-scores'!$C$2:$RO$15,13,FALSE)&gt;3,HLOOKUP($A1008,'Z-scores'!$C$2:$RO$15,13,FALSE)&lt;-3),"",'Total-corrected counts'!O1008),"")</f>
        <v>1.8758646563650432E-2</v>
      </c>
      <c r="P1008" s="14">
        <f>IFERROR(IF(OR(HLOOKUP($A1008,'Z-scores'!$C$2:$RO$15,14,FALSE)&gt;3,HLOOKUP($A1008,'Z-scores'!$C$2:$RO$15,14,FALSE)&lt;-3),"",'Total-corrected counts'!P1008),"")</f>
        <v>0</v>
      </c>
      <c r="Q1008">
        <f t="shared" si="60"/>
        <v>1</v>
      </c>
      <c r="R1008">
        <f>SUMIFS(Tabel132[Cluster],Tabel132[ID],'Total-corrected counts Z&lt;3'!A1008)</f>
        <v>0</v>
      </c>
      <c r="S1008">
        <f t="shared" si="61"/>
        <v>0.28885070930101464</v>
      </c>
      <c r="T1008">
        <f t="shared" si="62"/>
        <v>2.5432925618102749E-3</v>
      </c>
      <c r="U1008">
        <f t="shared" si="63"/>
        <v>0.12232743069822583</v>
      </c>
    </row>
    <row r="1009" spans="1:21" x14ac:dyDescent="0.25">
      <c r="A1009">
        <v>1018</v>
      </c>
      <c r="B1009" t="s">
        <v>1084</v>
      </c>
      <c r="C1009">
        <v>12700</v>
      </c>
      <c r="D1009">
        <v>247</v>
      </c>
      <c r="E1009" s="14" t="str">
        <f>IFERROR(IF(OR(HLOOKUP($A1009,'Z-scores'!$C$2:$RO$15,3,FALSE)&gt;3,HLOOKUP($A1009,'Z-scores'!$C$2:$RO$15,3,FALSE)&lt;-3),"",'Total-corrected counts'!E1009),"")</f>
        <v/>
      </c>
      <c r="F1009" s="14" t="str">
        <f>IFERROR(IF(OR(HLOOKUP($A1009,'Z-scores'!$C$2:$RO$15,4,FALSE)&gt;3,HLOOKUP($A1009,'Z-scores'!$C$2:$RO$15,4,FALSE)&lt;-3),"",'Total-corrected counts'!F1009),"")</f>
        <v/>
      </c>
      <c r="G1009" s="14" t="str">
        <f>IFERROR(IF(OR(HLOOKUP($A1009,'Z-scores'!$C$2:$RO$15,5,FALSE)&gt;3,HLOOKUP($A1009,'Z-scores'!$C$2:$RO$15,5,FALSE)&lt;-3),"",'Total-corrected counts'!G1009),"")</f>
        <v/>
      </c>
      <c r="H1009" s="14" t="str">
        <f>IFERROR(IF(OR(HLOOKUP($A1009,'Z-scores'!$C$2:$RO$15,6,FALSE)&gt;3,HLOOKUP($A1009,'Z-scores'!$C$2:$RO$15,6,FALSE)&lt;-3),"",'Total-corrected counts'!H1009),"")</f>
        <v/>
      </c>
      <c r="I1009" s="14" t="str">
        <f>IFERROR(IF(OR(HLOOKUP($A1009,'Z-scores'!$C$2:$RO$15,7,FALSE)&gt;3,HLOOKUP($A1009,'Z-scores'!$C$2:$RO$15,7,FALSE)&lt;-3),"",'Total-corrected counts'!I1009),"")</f>
        <v/>
      </c>
      <c r="J1009" s="14" t="str">
        <f>IFERROR(IF(OR(HLOOKUP($A1009,'Z-scores'!$C$2:$RO$15,8,FALSE)&gt;3,HLOOKUP($A1009,'Z-scores'!$C$2:$RO$15,8,FALSE)&lt;-3),"",'Total-corrected counts'!J1009),"")</f>
        <v/>
      </c>
      <c r="K1009" s="14" t="str">
        <f>IFERROR(IF(OR(HLOOKUP($A1009,'Z-scores'!$C$2:$RO$15,9,FALSE)&gt;3,HLOOKUP($A1009,'Z-scores'!$C$2:$RO$15,9,FALSE)&lt;-3),"",'Total-corrected counts'!K1009),"")</f>
        <v/>
      </c>
      <c r="L1009" s="14" t="str">
        <f>IFERROR(IF(OR(HLOOKUP($A1009,'Z-scores'!$C$2:$RO$15,10,FALSE)&gt;3,HLOOKUP($A1009,'Z-scores'!$C$2:$RO$15,10,FALSE)&lt;-3),"",'Total-corrected counts'!L1009),"")</f>
        <v/>
      </c>
      <c r="M1009" s="14" t="str">
        <f>IFERROR(IF(OR(HLOOKUP($A1009,'Z-scores'!$C$2:$RO$15,11,FALSE)&gt;3,HLOOKUP($A1009,'Z-scores'!$C$2:$RO$15,11,FALSE)&lt;-3),"",'Total-corrected counts'!M1009),"")</f>
        <v/>
      </c>
      <c r="N1009" s="14" t="str">
        <f>IFERROR(IF(OR(HLOOKUP($A1009,'Z-scores'!$C$2:$RO$15,12,FALSE)&gt;3,HLOOKUP($A1009,'Z-scores'!$C$2:$RO$15,12,FALSE)&lt;-3),"",'Total-corrected counts'!N1009),"")</f>
        <v/>
      </c>
      <c r="O1009" s="14" t="str">
        <f>IFERROR(IF(OR(HLOOKUP($A1009,'Z-scores'!$C$2:$RO$15,13,FALSE)&gt;3,HLOOKUP($A1009,'Z-scores'!$C$2:$RO$15,13,FALSE)&lt;-3),"",'Total-corrected counts'!O1009),"")</f>
        <v/>
      </c>
      <c r="P1009" s="14" t="str">
        <f>IFERROR(IF(OR(HLOOKUP($A1009,'Z-scores'!$C$2:$RO$15,14,FALSE)&gt;3,HLOOKUP($A1009,'Z-scores'!$C$2:$RO$15,14,FALSE)&lt;-3),"",'Total-corrected counts'!P1009),"")</f>
        <v/>
      </c>
      <c r="Q1009">
        <f t="shared" si="60"/>
        <v>1</v>
      </c>
      <c r="R1009">
        <f>SUMIFS(Tabel132[Cluster],Tabel132[ID],'Total-corrected counts Z&lt;3'!A1009)</f>
        <v>16</v>
      </c>
      <c r="S1009" t="str">
        <f t="shared" si="61"/>
        <v/>
      </c>
      <c r="T1009" t="str">
        <f t="shared" si="62"/>
        <v/>
      </c>
      <c r="U1009" t="str">
        <f t="shared" si="63"/>
        <v/>
      </c>
    </row>
    <row r="1010" spans="1:21" x14ac:dyDescent="0.25">
      <c r="A1010">
        <v>1019</v>
      </c>
      <c r="B1010" t="s">
        <v>1085</v>
      </c>
      <c r="C1010">
        <v>107800</v>
      </c>
      <c r="D1010">
        <v>784</v>
      </c>
      <c r="E1010" s="14" t="str">
        <f>IFERROR(IF(OR(HLOOKUP($A1010,'Z-scores'!$C$2:$RO$15,3,FALSE)&gt;3,HLOOKUP($A1010,'Z-scores'!$C$2:$RO$15,3,FALSE)&lt;-3),"",'Total-corrected counts'!E1010),"")</f>
        <v/>
      </c>
      <c r="F1010" s="14" t="str">
        <f>IFERROR(IF(OR(HLOOKUP($A1010,'Z-scores'!$C$2:$RO$15,4,FALSE)&gt;3,HLOOKUP($A1010,'Z-scores'!$C$2:$RO$15,4,FALSE)&lt;-3),"",'Total-corrected counts'!F1010),"")</f>
        <v/>
      </c>
      <c r="G1010" s="14" t="str">
        <f>IFERROR(IF(OR(HLOOKUP($A1010,'Z-scores'!$C$2:$RO$15,5,FALSE)&gt;3,HLOOKUP($A1010,'Z-scores'!$C$2:$RO$15,5,FALSE)&lt;-3),"",'Total-corrected counts'!G1010),"")</f>
        <v/>
      </c>
      <c r="H1010" s="14" t="str">
        <f>IFERROR(IF(OR(HLOOKUP($A1010,'Z-scores'!$C$2:$RO$15,6,FALSE)&gt;3,HLOOKUP($A1010,'Z-scores'!$C$2:$RO$15,6,FALSE)&lt;-3),"",'Total-corrected counts'!H1010),"")</f>
        <v/>
      </c>
      <c r="I1010" s="14" t="str">
        <f>IFERROR(IF(OR(HLOOKUP($A1010,'Z-scores'!$C$2:$RO$15,7,FALSE)&gt;3,HLOOKUP($A1010,'Z-scores'!$C$2:$RO$15,7,FALSE)&lt;-3),"",'Total-corrected counts'!I1010),"")</f>
        <v/>
      </c>
      <c r="J1010" s="14" t="str">
        <f>IFERROR(IF(OR(HLOOKUP($A1010,'Z-scores'!$C$2:$RO$15,8,FALSE)&gt;3,HLOOKUP($A1010,'Z-scores'!$C$2:$RO$15,8,FALSE)&lt;-3),"",'Total-corrected counts'!J1010),"")</f>
        <v/>
      </c>
      <c r="K1010" s="14" t="str">
        <f>IFERROR(IF(OR(HLOOKUP($A1010,'Z-scores'!$C$2:$RO$15,9,FALSE)&gt;3,HLOOKUP($A1010,'Z-scores'!$C$2:$RO$15,9,FALSE)&lt;-3),"",'Total-corrected counts'!K1010),"")</f>
        <v/>
      </c>
      <c r="L1010" s="14" t="str">
        <f>IFERROR(IF(OR(HLOOKUP($A1010,'Z-scores'!$C$2:$RO$15,10,FALSE)&gt;3,HLOOKUP($A1010,'Z-scores'!$C$2:$RO$15,10,FALSE)&lt;-3),"",'Total-corrected counts'!L1010),"")</f>
        <v/>
      </c>
      <c r="M1010" s="14" t="str">
        <f>IFERROR(IF(OR(HLOOKUP($A1010,'Z-scores'!$C$2:$RO$15,11,FALSE)&gt;3,HLOOKUP($A1010,'Z-scores'!$C$2:$RO$15,11,FALSE)&lt;-3),"",'Total-corrected counts'!M1010),"")</f>
        <v/>
      </c>
      <c r="N1010" s="14" t="str">
        <f>IFERROR(IF(OR(HLOOKUP($A1010,'Z-scores'!$C$2:$RO$15,12,FALSE)&gt;3,HLOOKUP($A1010,'Z-scores'!$C$2:$RO$15,12,FALSE)&lt;-3),"",'Total-corrected counts'!N1010),"")</f>
        <v/>
      </c>
      <c r="O1010" s="14" t="str">
        <f>IFERROR(IF(OR(HLOOKUP($A1010,'Z-scores'!$C$2:$RO$15,13,FALSE)&gt;3,HLOOKUP($A1010,'Z-scores'!$C$2:$RO$15,13,FALSE)&lt;-3),"",'Total-corrected counts'!O1010),"")</f>
        <v/>
      </c>
      <c r="P1010" s="14" t="str">
        <f>IFERROR(IF(OR(HLOOKUP($A1010,'Z-scores'!$C$2:$RO$15,14,FALSE)&gt;3,HLOOKUP($A1010,'Z-scores'!$C$2:$RO$15,14,FALSE)&lt;-3),"",'Total-corrected counts'!P1010),"")</f>
        <v/>
      </c>
      <c r="Q1010">
        <f t="shared" si="60"/>
        <v>1</v>
      </c>
      <c r="R1010">
        <f>SUMIFS(Tabel132[Cluster],Tabel132[ID],'Total-corrected counts Z&lt;3'!A1010)</f>
        <v>0</v>
      </c>
      <c r="S1010" t="str">
        <f t="shared" si="61"/>
        <v/>
      </c>
      <c r="T1010" t="str">
        <f t="shared" si="62"/>
        <v/>
      </c>
      <c r="U1010" t="str">
        <f t="shared" si="63"/>
        <v/>
      </c>
    </row>
    <row r="1011" spans="1:21" x14ac:dyDescent="0.25">
      <c r="A1011">
        <v>1020</v>
      </c>
      <c r="B1011" t="s">
        <v>433</v>
      </c>
      <c r="C1011">
        <v>65900</v>
      </c>
      <c r="D1011">
        <v>138</v>
      </c>
      <c r="E1011" s="14">
        <f>IFERROR(IF(OR(HLOOKUP($A1011,'Z-scores'!$C$2:$RO$15,3,FALSE)&gt;3,HLOOKUP($A1011,'Z-scores'!$C$2:$RO$15,3,FALSE)&lt;-3),"",'Total-corrected counts'!E1011),"")</f>
        <v>63.668288102780302</v>
      </c>
      <c r="F1011" s="14">
        <f>IFERROR(IF(OR(HLOOKUP($A1011,'Z-scores'!$C$2:$RO$15,4,FALSE)&gt;3,HLOOKUP($A1011,'Z-scores'!$C$2:$RO$15,4,FALSE)&lt;-3),"",'Total-corrected counts'!F1011),"")</f>
        <v>24.107512810603961</v>
      </c>
      <c r="G1011" s="14">
        <f>IFERROR(IF(OR(HLOOKUP($A1011,'Z-scores'!$C$2:$RO$15,5,FALSE)&gt;3,HLOOKUP($A1011,'Z-scores'!$C$2:$RO$15,5,FALSE)&lt;-3),"",'Total-corrected counts'!G1011),"")</f>
        <v>5.4286198983919505</v>
      </c>
      <c r="H1011" s="14">
        <f>IFERROR(IF(OR(HLOOKUP($A1011,'Z-scores'!$C$2:$RO$15,6,FALSE)&gt;3,HLOOKUP($A1011,'Z-scores'!$C$2:$RO$15,6,FALSE)&lt;-3),"",'Total-corrected counts'!H1011),"")</f>
        <v>90.810804211997677</v>
      </c>
      <c r="I1011" s="14">
        <f>IFERROR(IF(OR(HLOOKUP($A1011,'Z-scores'!$C$2:$RO$15,7,FALSE)&gt;3,HLOOKUP($A1011,'Z-scores'!$C$2:$RO$15,7,FALSE)&lt;-3),"",'Total-corrected counts'!I1011),"")</f>
        <v>47.425733175699584</v>
      </c>
      <c r="J1011" s="14">
        <f>IFERROR(IF(OR(HLOOKUP($A1011,'Z-scores'!$C$2:$RO$15,8,FALSE)&gt;3,HLOOKUP($A1011,'Z-scores'!$C$2:$RO$15,8,FALSE)&lt;-3),"",'Total-corrected counts'!J1011),"")</f>
        <v>14.229602787698672</v>
      </c>
      <c r="K1011" s="14">
        <f>IFERROR(IF(OR(HLOOKUP($A1011,'Z-scores'!$C$2:$RO$15,9,FALSE)&gt;3,HLOOKUP($A1011,'Z-scores'!$C$2:$RO$15,9,FALSE)&lt;-3),"",'Total-corrected counts'!K1011),"")</f>
        <v>107.39898943526184</v>
      </c>
      <c r="L1011" s="14">
        <f>IFERROR(IF(OR(HLOOKUP($A1011,'Z-scores'!$C$2:$RO$15,10,FALSE)&gt;3,HLOOKUP($A1011,'Z-scores'!$C$2:$RO$15,10,FALSE)&lt;-3),"",'Total-corrected counts'!L1011),"")</f>
        <v>7.8807606647250301</v>
      </c>
      <c r="M1011" s="14">
        <f>IFERROR(IF(OR(HLOOKUP($A1011,'Z-scores'!$C$2:$RO$15,11,FALSE)&gt;3,HLOOKUP($A1011,'Z-scores'!$C$2:$RO$15,11,FALSE)&lt;-3),"",'Total-corrected counts'!M1011),"")</f>
        <v>5.2132420436726568</v>
      </c>
      <c r="N1011" s="14">
        <f>IFERROR(IF(OR(HLOOKUP($A1011,'Z-scores'!$C$2:$RO$15,12,FALSE)&gt;3,HLOOKUP($A1011,'Z-scores'!$C$2:$RO$15,12,FALSE)&lt;-3),"",'Total-corrected counts'!N1011),"")</f>
        <v>75.318665744606378</v>
      </c>
      <c r="O1011" s="14">
        <f>IFERROR(IF(OR(HLOOKUP($A1011,'Z-scores'!$C$2:$RO$15,13,FALSE)&gt;3,HLOOKUP($A1011,'Z-scores'!$C$2:$RO$15,13,FALSE)&lt;-3),"",'Total-corrected counts'!O1011),"")</f>
        <v>12.718362370154994</v>
      </c>
      <c r="P1011" s="14">
        <f>IFERROR(IF(OR(HLOOKUP($A1011,'Z-scores'!$C$2:$RO$15,14,FALSE)&gt;3,HLOOKUP($A1011,'Z-scores'!$C$2:$RO$15,14,FALSE)&lt;-3),"",'Total-corrected counts'!P1011),"")</f>
        <v>85.417581876744208</v>
      </c>
      <c r="Q1011">
        <f t="shared" si="60"/>
        <v>1</v>
      </c>
      <c r="R1011">
        <f>SUMIFS(Tabel132[Cluster],Tabel132[ID],'Total-corrected counts Z&lt;3'!A1011)</f>
        <v>78</v>
      </c>
      <c r="S1011">
        <f t="shared" si="61"/>
        <v>0.57975105481586575</v>
      </c>
      <c r="T1011">
        <f t="shared" si="62"/>
        <v>50.43850720320485</v>
      </c>
      <c r="U1011">
        <f t="shared" si="63"/>
        <v>37.309722539980655</v>
      </c>
    </row>
    <row r="1012" spans="1:21" x14ac:dyDescent="0.25">
      <c r="A1012">
        <v>1021</v>
      </c>
      <c r="B1012" t="s">
        <v>434</v>
      </c>
      <c r="C1012">
        <v>2500</v>
      </c>
      <c r="D1012">
        <v>993</v>
      </c>
      <c r="E1012" s="14">
        <f>IFERROR(IF(OR(HLOOKUP($A1012,'Z-scores'!$C$2:$RO$15,3,FALSE)&gt;3,HLOOKUP($A1012,'Z-scores'!$C$2:$RO$15,3,FALSE)&lt;-3),"",'Total-corrected counts'!E1012),"")</f>
        <v>47.748310971769349</v>
      </c>
      <c r="F1012" s="14">
        <f>IFERROR(IF(OR(HLOOKUP($A1012,'Z-scores'!$C$2:$RO$15,4,FALSE)&gt;3,HLOOKUP($A1012,'Z-scores'!$C$2:$RO$15,4,FALSE)&lt;-3),"",'Total-corrected counts'!F1012),"")</f>
        <v>23.828490671592338</v>
      </c>
      <c r="G1012" s="14">
        <f>IFERROR(IF(OR(HLOOKUP($A1012,'Z-scores'!$C$2:$RO$15,5,FALSE)&gt;3,HLOOKUP($A1012,'Z-scores'!$C$2:$RO$15,5,FALSE)&lt;-3),"",'Total-corrected counts'!G1012),"")</f>
        <v>53.768337217296576</v>
      </c>
      <c r="H1012" s="14">
        <f>IFERROR(IF(OR(HLOOKUP($A1012,'Z-scores'!$C$2:$RO$15,6,FALSE)&gt;3,HLOOKUP($A1012,'Z-scores'!$C$2:$RO$15,6,FALSE)&lt;-3),"",'Total-corrected counts'!H1012),"")</f>
        <v>22.86674342323618</v>
      </c>
      <c r="I1012" s="14">
        <f>IFERROR(IF(OR(HLOOKUP($A1012,'Z-scores'!$C$2:$RO$15,7,FALSE)&gt;3,HLOOKUP($A1012,'Z-scores'!$C$2:$RO$15,7,FALSE)&lt;-3),"",'Total-corrected counts'!I1012),"")</f>
        <v>50.37212003012958</v>
      </c>
      <c r="J1012" s="14">
        <f>IFERROR(IF(OR(HLOOKUP($A1012,'Z-scores'!$C$2:$RO$15,8,FALSE)&gt;3,HLOOKUP($A1012,'Z-scores'!$C$2:$RO$15,8,FALSE)&lt;-3),"",'Total-corrected counts'!J1012),"")</f>
        <v>21.659410655474161</v>
      </c>
      <c r="K1012" s="14">
        <f>IFERROR(IF(OR(HLOOKUP($A1012,'Z-scores'!$C$2:$RO$15,9,FALSE)&gt;3,HLOOKUP($A1012,'Z-scores'!$C$2:$RO$15,9,FALSE)&lt;-3),"",'Total-corrected counts'!K1012),"")</f>
        <v>105.43549350845645</v>
      </c>
      <c r="L1012" s="14">
        <f>IFERROR(IF(OR(HLOOKUP($A1012,'Z-scores'!$C$2:$RO$15,10,FALSE)&gt;3,HLOOKUP($A1012,'Z-scores'!$C$2:$RO$15,10,FALSE)&lt;-3),"",'Total-corrected counts'!L1012),"")</f>
        <v>60.808836126535589</v>
      </c>
      <c r="M1012" s="14">
        <f>IFERROR(IF(OR(HLOOKUP($A1012,'Z-scores'!$C$2:$RO$15,11,FALSE)&gt;3,HLOOKUP($A1012,'Z-scores'!$C$2:$RO$15,11,FALSE)&lt;-3),"",'Total-corrected counts'!M1012),"")</f>
        <v>36.472250219262826</v>
      </c>
      <c r="N1012" s="14">
        <f>IFERROR(IF(OR(HLOOKUP($A1012,'Z-scores'!$C$2:$RO$15,12,FALSE)&gt;3,HLOOKUP($A1012,'Z-scores'!$C$2:$RO$15,12,FALSE)&lt;-3),"",'Total-corrected counts'!N1012),"")</f>
        <v>123.71829350545126</v>
      </c>
      <c r="O1012" s="14">
        <f>IFERROR(IF(OR(HLOOKUP($A1012,'Z-scores'!$C$2:$RO$15,13,FALSE)&gt;3,HLOOKUP($A1012,'Z-scores'!$C$2:$RO$15,13,FALSE)&lt;-3),"",'Total-corrected counts'!O1012),"")</f>
        <v>22.56665181607147</v>
      </c>
      <c r="P1012" s="14">
        <f>IFERROR(IF(OR(HLOOKUP($A1012,'Z-scores'!$C$2:$RO$15,14,FALSE)&gt;3,HLOOKUP($A1012,'Z-scores'!$C$2:$RO$15,14,FALSE)&lt;-3),"",'Total-corrected counts'!P1012),"")</f>
        <v>105.07675004876057</v>
      </c>
      <c r="Q1012">
        <f t="shared" si="60"/>
        <v>1</v>
      </c>
      <c r="R1012">
        <f>SUMIFS(Tabel132[Cluster],Tabel132[ID],'Total-corrected counts Z&lt;3'!A1012)</f>
        <v>4</v>
      </c>
      <c r="S1012">
        <f t="shared" si="61"/>
        <v>0.29408084263270795</v>
      </c>
      <c r="T1012">
        <f t="shared" si="62"/>
        <v>46.525558068279231</v>
      </c>
      <c r="U1012">
        <f t="shared" si="63"/>
        <v>69.72855634321634</v>
      </c>
    </row>
    <row r="1013" spans="1:21" x14ac:dyDescent="0.25">
      <c r="A1013">
        <v>1022</v>
      </c>
      <c r="B1013" t="s">
        <v>435</v>
      </c>
      <c r="C1013">
        <v>51800</v>
      </c>
      <c r="D1013">
        <v>818</v>
      </c>
      <c r="E1013" s="14">
        <f>IFERROR(IF(OR(HLOOKUP($A1013,'Z-scores'!$C$2:$RO$15,3,FALSE)&gt;3,HLOOKUP($A1013,'Z-scores'!$C$2:$RO$15,3,FALSE)&lt;-3),"",'Total-corrected counts'!E1013),"")</f>
        <v>98.785201161112496</v>
      </c>
      <c r="F1013" s="14">
        <f>IFERROR(IF(OR(HLOOKUP($A1013,'Z-scores'!$C$2:$RO$15,4,FALSE)&gt;3,HLOOKUP($A1013,'Z-scores'!$C$2:$RO$15,4,FALSE)&lt;-3),"",'Total-corrected counts'!F1013),"")</f>
        <v>106.25163053562484</v>
      </c>
      <c r="G1013" s="14">
        <f>IFERROR(IF(OR(HLOOKUP($A1013,'Z-scores'!$C$2:$RO$15,5,FALSE)&gt;3,HLOOKUP($A1013,'Z-scores'!$C$2:$RO$15,5,FALSE)&lt;-3),"",'Total-corrected counts'!G1013),"")</f>
        <v>29.910981348047752</v>
      </c>
      <c r="H1013" s="14">
        <f>IFERROR(IF(OR(HLOOKUP($A1013,'Z-scores'!$C$2:$RO$15,6,FALSE)&gt;3,HLOOKUP($A1013,'Z-scores'!$C$2:$RO$15,6,FALSE)&lt;-3),"",'Total-corrected counts'!H1013),"")</f>
        <v>118.30888339029038</v>
      </c>
      <c r="I1013" s="14">
        <f>IFERROR(IF(OR(HLOOKUP($A1013,'Z-scores'!$C$2:$RO$15,7,FALSE)&gt;3,HLOOKUP($A1013,'Z-scores'!$C$2:$RO$15,7,FALSE)&lt;-3),"",'Total-corrected counts'!I1013),"")</f>
        <v>69.924293884213171</v>
      </c>
      <c r="J1013" s="14">
        <f>IFERROR(IF(OR(HLOOKUP($A1013,'Z-scores'!$C$2:$RO$15,8,FALSE)&gt;3,HLOOKUP($A1013,'Z-scores'!$C$2:$RO$15,8,FALSE)&lt;-3),"",'Total-corrected counts'!J1013),"")</f>
        <v>105.27733604456148</v>
      </c>
      <c r="K1013" s="14">
        <f>IFERROR(IF(OR(HLOOKUP($A1013,'Z-scores'!$C$2:$RO$15,9,FALSE)&gt;3,HLOOKUP($A1013,'Z-scores'!$C$2:$RO$15,9,FALSE)&lt;-3),"",'Total-corrected counts'!K1013),"")</f>
        <v>94.954097985509677</v>
      </c>
      <c r="L1013" s="14">
        <f>IFERROR(IF(OR(HLOOKUP($A1013,'Z-scores'!$C$2:$RO$15,10,FALSE)&gt;3,HLOOKUP($A1013,'Z-scores'!$C$2:$RO$15,10,FALSE)&lt;-3),"",'Total-corrected counts'!L1013),"")</f>
        <v>92.392344979794203</v>
      </c>
      <c r="M1013" s="14">
        <f>IFERROR(IF(OR(HLOOKUP($A1013,'Z-scores'!$C$2:$RO$15,11,FALSE)&gt;3,HLOOKUP($A1013,'Z-scores'!$C$2:$RO$15,11,FALSE)&lt;-3),"",'Total-corrected counts'!M1013),"")</f>
        <v>51.31465697889557</v>
      </c>
      <c r="N1013" s="14">
        <f>IFERROR(IF(OR(HLOOKUP($A1013,'Z-scores'!$C$2:$RO$15,12,FALSE)&gt;3,HLOOKUP($A1013,'Z-scores'!$C$2:$RO$15,12,FALSE)&lt;-3),"",'Total-corrected counts'!N1013),"")</f>
        <v>31.469576279145219</v>
      </c>
      <c r="O1013" s="14">
        <f>IFERROR(IF(OR(HLOOKUP($A1013,'Z-scores'!$C$2:$RO$15,13,FALSE)&gt;3,HLOOKUP($A1013,'Z-scores'!$C$2:$RO$15,13,FALSE)&lt;-3),"",'Total-corrected counts'!O1013),"")</f>
        <v>110.82608389804675</v>
      </c>
      <c r="P1013" s="14">
        <f>IFERROR(IF(OR(HLOOKUP($A1013,'Z-scores'!$C$2:$RO$15,14,FALSE)&gt;3,HLOOKUP($A1013,'Z-scores'!$C$2:$RO$15,14,FALSE)&lt;-3),"",'Total-corrected counts'!P1013),"")</f>
        <v>46.819261427745943</v>
      </c>
      <c r="Q1013">
        <f t="shared" si="60"/>
        <v>1</v>
      </c>
      <c r="R1013">
        <f>SUMIFS(Tabel132[Cluster],Tabel132[ID],'Total-corrected counts Z&lt;3'!A1013)</f>
        <v>72</v>
      </c>
      <c r="S1013">
        <f t="shared" si="61"/>
        <v>0.24984640476751885</v>
      </c>
      <c r="T1013">
        <f t="shared" si="62"/>
        <v>89.058917764194248</v>
      </c>
      <c r="U1013">
        <f t="shared" si="63"/>
        <v>66.564384712725541</v>
      </c>
    </row>
    <row r="1014" spans="1:21" x14ac:dyDescent="0.25">
      <c r="A1014">
        <v>1023</v>
      </c>
      <c r="B1014" t="s">
        <v>436</v>
      </c>
      <c r="C1014">
        <v>13100</v>
      </c>
      <c r="D1014">
        <v>1018</v>
      </c>
      <c r="E1014" s="14">
        <f>IFERROR(IF(OR(HLOOKUP($A1014,'Z-scores'!$C$2:$RO$15,3,FALSE)&gt;3,HLOOKUP($A1014,'Z-scores'!$C$2:$RO$15,3,FALSE)&lt;-3),"",'Total-corrected counts'!E1014),"")</f>
        <v>4.7062706117222159</v>
      </c>
      <c r="F1014" s="14">
        <f>IFERROR(IF(OR(HLOOKUP($A1014,'Z-scores'!$C$2:$RO$15,4,FALSE)&gt;3,HLOOKUP($A1014,'Z-scores'!$C$2:$RO$15,4,FALSE)&lt;-3),"",'Total-corrected counts'!F1014),"")</f>
        <v>5.1619095717149683</v>
      </c>
      <c r="G1014" s="14">
        <f>IFERROR(IF(OR(HLOOKUP($A1014,'Z-scores'!$C$2:$RO$15,5,FALSE)&gt;3,HLOOKUP($A1014,'Z-scores'!$C$2:$RO$15,5,FALSE)&lt;-3),"",'Total-corrected counts'!G1014),"")</f>
        <v>15.75014062625559</v>
      </c>
      <c r="H1014" s="14">
        <f>IFERROR(IF(OR(HLOOKUP($A1014,'Z-scores'!$C$2:$RO$15,6,FALSE)&gt;3,HLOOKUP($A1014,'Z-scores'!$C$2:$RO$15,6,FALSE)&lt;-3),"",'Total-corrected counts'!H1014),"")</f>
        <v>28.055060249329145</v>
      </c>
      <c r="I1014" s="14">
        <f>IFERROR(IF(OR(HLOOKUP($A1014,'Z-scores'!$C$2:$RO$15,7,FALSE)&gt;3,HLOOKUP($A1014,'Z-scores'!$C$2:$RO$15,7,FALSE)&lt;-3),"",'Total-corrected counts'!I1014),"")</f>
        <v>36.749703820317251</v>
      </c>
      <c r="J1014" s="14">
        <f>IFERROR(IF(OR(HLOOKUP($A1014,'Z-scores'!$C$2:$RO$15,8,FALSE)&gt;3,HLOOKUP($A1014,'Z-scores'!$C$2:$RO$15,8,FALSE)&lt;-3),"",'Total-corrected counts'!J1014),"")</f>
        <v>18.444172162986522</v>
      </c>
      <c r="K1014" s="14">
        <f>IFERROR(IF(OR(HLOOKUP($A1014,'Z-scores'!$C$2:$RO$15,9,FALSE)&gt;3,HLOOKUP($A1014,'Z-scores'!$C$2:$RO$15,9,FALSE)&lt;-3),"",'Total-corrected counts'!K1014),"")</f>
        <v>7.7268508774284141</v>
      </c>
      <c r="L1014" s="14">
        <f>IFERROR(IF(OR(HLOOKUP($A1014,'Z-scores'!$C$2:$RO$15,10,FALSE)&gt;3,HLOOKUP($A1014,'Z-scores'!$C$2:$RO$15,10,FALSE)&lt;-3),"",'Total-corrected counts'!L1014),"")</f>
        <v>16.466960263632608</v>
      </c>
      <c r="M1014" s="14">
        <f>IFERROR(IF(OR(HLOOKUP($A1014,'Z-scores'!$C$2:$RO$15,11,FALSE)&gt;3,HLOOKUP($A1014,'Z-scores'!$C$2:$RO$15,11,FALSE)&lt;-3),"",'Total-corrected counts'!M1014),"")</f>
        <v>15.557949785234872</v>
      </c>
      <c r="N1014" s="14">
        <f>IFERROR(IF(OR(HLOOKUP($A1014,'Z-scores'!$C$2:$RO$15,12,FALSE)&gt;3,HLOOKUP($A1014,'Z-scores'!$C$2:$RO$15,12,FALSE)&lt;-3),"",'Total-corrected counts'!N1014),"")</f>
        <v>24.443135346498305</v>
      </c>
      <c r="O1014" s="14">
        <f>IFERROR(IF(OR(HLOOKUP($A1014,'Z-scores'!$C$2:$RO$15,13,FALSE)&gt;3,HLOOKUP($A1014,'Z-scores'!$C$2:$RO$15,13,FALSE)&lt;-3),"",'Total-corrected counts'!O1014),"")</f>
        <v>7.8035969704785799</v>
      </c>
      <c r="P1014" s="14">
        <f>IFERROR(IF(OR(HLOOKUP($A1014,'Z-scores'!$C$2:$RO$15,14,FALSE)&gt;3,HLOOKUP($A1014,'Z-scores'!$C$2:$RO$15,14,FALSE)&lt;-3),"",'Total-corrected counts'!P1014),"")</f>
        <v>11.146575185153456</v>
      </c>
      <c r="Q1014">
        <f t="shared" si="60"/>
        <v>1</v>
      </c>
      <c r="R1014">
        <f>SUMIFS(Tabel132[Cluster],Tabel132[ID],'Total-corrected counts Z&lt;3'!A1014)</f>
        <v>16</v>
      </c>
      <c r="S1014">
        <f t="shared" si="61"/>
        <v>0.79861239532454431</v>
      </c>
      <c r="T1014">
        <f t="shared" si="62"/>
        <v>16.656301131393445</v>
      </c>
      <c r="U1014">
        <f t="shared" si="63"/>
        <v>15.083643510199565</v>
      </c>
    </row>
    <row r="1015" spans="1:21" x14ac:dyDescent="0.25">
      <c r="A1015">
        <v>1024</v>
      </c>
      <c r="B1015" t="s">
        <v>1086</v>
      </c>
      <c r="C1015">
        <v>117000</v>
      </c>
      <c r="D1015">
        <v>997</v>
      </c>
      <c r="E1015" s="14" t="str">
        <f>IFERROR(IF(OR(HLOOKUP($A1015,'Z-scores'!$C$2:$RO$15,3,FALSE)&gt;3,HLOOKUP($A1015,'Z-scores'!$C$2:$RO$15,3,FALSE)&lt;-3),"",'Total-corrected counts'!E1015),"")</f>
        <v/>
      </c>
      <c r="F1015" s="14" t="str">
        <f>IFERROR(IF(OR(HLOOKUP($A1015,'Z-scores'!$C$2:$RO$15,4,FALSE)&gt;3,HLOOKUP($A1015,'Z-scores'!$C$2:$RO$15,4,FALSE)&lt;-3),"",'Total-corrected counts'!F1015),"")</f>
        <v/>
      </c>
      <c r="G1015" s="14" t="str">
        <f>IFERROR(IF(OR(HLOOKUP($A1015,'Z-scores'!$C$2:$RO$15,5,FALSE)&gt;3,HLOOKUP($A1015,'Z-scores'!$C$2:$RO$15,5,FALSE)&lt;-3),"",'Total-corrected counts'!G1015),"")</f>
        <v/>
      </c>
      <c r="H1015" s="14" t="str">
        <f>IFERROR(IF(OR(HLOOKUP($A1015,'Z-scores'!$C$2:$RO$15,6,FALSE)&gt;3,HLOOKUP($A1015,'Z-scores'!$C$2:$RO$15,6,FALSE)&lt;-3),"",'Total-corrected counts'!H1015),"")</f>
        <v/>
      </c>
      <c r="I1015" s="14" t="str">
        <f>IFERROR(IF(OR(HLOOKUP($A1015,'Z-scores'!$C$2:$RO$15,7,FALSE)&gt;3,HLOOKUP($A1015,'Z-scores'!$C$2:$RO$15,7,FALSE)&lt;-3),"",'Total-corrected counts'!I1015),"")</f>
        <v/>
      </c>
      <c r="J1015" s="14" t="str">
        <f>IFERROR(IF(OR(HLOOKUP($A1015,'Z-scores'!$C$2:$RO$15,8,FALSE)&gt;3,HLOOKUP($A1015,'Z-scores'!$C$2:$RO$15,8,FALSE)&lt;-3),"",'Total-corrected counts'!J1015),"")</f>
        <v/>
      </c>
      <c r="K1015" s="14" t="str">
        <f>IFERROR(IF(OR(HLOOKUP($A1015,'Z-scores'!$C$2:$RO$15,9,FALSE)&gt;3,HLOOKUP($A1015,'Z-scores'!$C$2:$RO$15,9,FALSE)&lt;-3),"",'Total-corrected counts'!K1015),"")</f>
        <v/>
      </c>
      <c r="L1015" s="14" t="str">
        <f>IFERROR(IF(OR(HLOOKUP($A1015,'Z-scores'!$C$2:$RO$15,10,FALSE)&gt;3,HLOOKUP($A1015,'Z-scores'!$C$2:$RO$15,10,FALSE)&lt;-3),"",'Total-corrected counts'!L1015),"")</f>
        <v/>
      </c>
      <c r="M1015" s="14" t="str">
        <f>IFERROR(IF(OR(HLOOKUP($A1015,'Z-scores'!$C$2:$RO$15,11,FALSE)&gt;3,HLOOKUP($A1015,'Z-scores'!$C$2:$RO$15,11,FALSE)&lt;-3),"",'Total-corrected counts'!M1015),"")</f>
        <v/>
      </c>
      <c r="N1015" s="14" t="str">
        <f>IFERROR(IF(OR(HLOOKUP($A1015,'Z-scores'!$C$2:$RO$15,12,FALSE)&gt;3,HLOOKUP($A1015,'Z-scores'!$C$2:$RO$15,12,FALSE)&lt;-3),"",'Total-corrected counts'!N1015),"")</f>
        <v/>
      </c>
      <c r="O1015" s="14" t="str">
        <f>IFERROR(IF(OR(HLOOKUP($A1015,'Z-scores'!$C$2:$RO$15,13,FALSE)&gt;3,HLOOKUP($A1015,'Z-scores'!$C$2:$RO$15,13,FALSE)&lt;-3),"",'Total-corrected counts'!O1015),"")</f>
        <v/>
      </c>
      <c r="P1015" s="14" t="str">
        <f>IFERROR(IF(OR(HLOOKUP($A1015,'Z-scores'!$C$2:$RO$15,14,FALSE)&gt;3,HLOOKUP($A1015,'Z-scores'!$C$2:$RO$15,14,FALSE)&lt;-3),"",'Total-corrected counts'!P1015),"")</f>
        <v/>
      </c>
      <c r="Q1015">
        <f t="shared" si="60"/>
        <v>1</v>
      </c>
      <c r="R1015">
        <f>SUMIFS(Tabel132[Cluster],Tabel132[ID],'Total-corrected counts Z&lt;3'!A1015)</f>
        <v>0</v>
      </c>
      <c r="S1015" t="str">
        <f t="shared" si="61"/>
        <v/>
      </c>
      <c r="T1015" t="str">
        <f t="shared" si="62"/>
        <v/>
      </c>
      <c r="U1015" t="str">
        <f t="shared" si="63"/>
        <v/>
      </c>
    </row>
    <row r="1016" spans="1:21" x14ac:dyDescent="0.25">
      <c r="A1016">
        <v>1025</v>
      </c>
      <c r="B1016" t="s">
        <v>1087</v>
      </c>
      <c r="C1016">
        <v>61000</v>
      </c>
      <c r="D1016">
        <v>1073</v>
      </c>
      <c r="E1016" s="14" t="str">
        <f>IFERROR(IF(OR(HLOOKUP($A1016,'Z-scores'!$C$2:$RO$15,3,FALSE)&gt;3,HLOOKUP($A1016,'Z-scores'!$C$2:$RO$15,3,FALSE)&lt;-3),"",'Total-corrected counts'!E1016),"")</f>
        <v/>
      </c>
      <c r="F1016" s="14" t="str">
        <f>IFERROR(IF(OR(HLOOKUP($A1016,'Z-scores'!$C$2:$RO$15,4,FALSE)&gt;3,HLOOKUP($A1016,'Z-scores'!$C$2:$RO$15,4,FALSE)&lt;-3),"",'Total-corrected counts'!F1016),"")</f>
        <v/>
      </c>
      <c r="G1016" s="14" t="str">
        <f>IFERROR(IF(OR(HLOOKUP($A1016,'Z-scores'!$C$2:$RO$15,5,FALSE)&gt;3,HLOOKUP($A1016,'Z-scores'!$C$2:$RO$15,5,FALSE)&lt;-3),"",'Total-corrected counts'!G1016),"")</f>
        <v/>
      </c>
      <c r="H1016" s="14" t="str">
        <f>IFERROR(IF(OR(HLOOKUP($A1016,'Z-scores'!$C$2:$RO$15,6,FALSE)&gt;3,HLOOKUP($A1016,'Z-scores'!$C$2:$RO$15,6,FALSE)&lt;-3),"",'Total-corrected counts'!H1016),"")</f>
        <v/>
      </c>
      <c r="I1016" s="14" t="str">
        <f>IFERROR(IF(OR(HLOOKUP($A1016,'Z-scores'!$C$2:$RO$15,7,FALSE)&gt;3,HLOOKUP($A1016,'Z-scores'!$C$2:$RO$15,7,FALSE)&lt;-3),"",'Total-corrected counts'!I1016),"")</f>
        <v/>
      </c>
      <c r="J1016" s="14" t="str">
        <f>IFERROR(IF(OR(HLOOKUP($A1016,'Z-scores'!$C$2:$RO$15,8,FALSE)&gt;3,HLOOKUP($A1016,'Z-scores'!$C$2:$RO$15,8,FALSE)&lt;-3),"",'Total-corrected counts'!J1016),"")</f>
        <v/>
      </c>
      <c r="K1016" s="14" t="str">
        <f>IFERROR(IF(OR(HLOOKUP($A1016,'Z-scores'!$C$2:$RO$15,9,FALSE)&gt;3,HLOOKUP($A1016,'Z-scores'!$C$2:$RO$15,9,FALSE)&lt;-3),"",'Total-corrected counts'!K1016),"")</f>
        <v/>
      </c>
      <c r="L1016" s="14" t="str">
        <f>IFERROR(IF(OR(HLOOKUP($A1016,'Z-scores'!$C$2:$RO$15,10,FALSE)&gt;3,HLOOKUP($A1016,'Z-scores'!$C$2:$RO$15,10,FALSE)&lt;-3),"",'Total-corrected counts'!L1016),"")</f>
        <v/>
      </c>
      <c r="M1016" s="14" t="str">
        <f>IFERROR(IF(OR(HLOOKUP($A1016,'Z-scores'!$C$2:$RO$15,11,FALSE)&gt;3,HLOOKUP($A1016,'Z-scores'!$C$2:$RO$15,11,FALSE)&lt;-3),"",'Total-corrected counts'!M1016),"")</f>
        <v/>
      </c>
      <c r="N1016" s="14" t="str">
        <f>IFERROR(IF(OR(HLOOKUP($A1016,'Z-scores'!$C$2:$RO$15,12,FALSE)&gt;3,HLOOKUP($A1016,'Z-scores'!$C$2:$RO$15,12,FALSE)&lt;-3),"",'Total-corrected counts'!N1016),"")</f>
        <v/>
      </c>
      <c r="O1016" s="14" t="str">
        <f>IFERROR(IF(OR(HLOOKUP($A1016,'Z-scores'!$C$2:$RO$15,13,FALSE)&gt;3,HLOOKUP($A1016,'Z-scores'!$C$2:$RO$15,13,FALSE)&lt;-3),"",'Total-corrected counts'!O1016),"")</f>
        <v/>
      </c>
      <c r="P1016" s="14" t="str">
        <f>IFERROR(IF(OR(HLOOKUP($A1016,'Z-scores'!$C$2:$RO$15,14,FALSE)&gt;3,HLOOKUP($A1016,'Z-scores'!$C$2:$RO$15,14,FALSE)&lt;-3),"",'Total-corrected counts'!P1016),"")</f>
        <v/>
      </c>
      <c r="Q1016">
        <f t="shared" si="60"/>
        <v>1</v>
      </c>
      <c r="R1016">
        <f>SUMIFS(Tabel132[Cluster],Tabel132[ID],'Total-corrected counts Z&lt;3'!A1016)</f>
        <v>0</v>
      </c>
      <c r="S1016" t="str">
        <f t="shared" si="61"/>
        <v/>
      </c>
      <c r="T1016" t="str">
        <f t="shared" si="62"/>
        <v/>
      </c>
      <c r="U1016" t="str">
        <f t="shared" si="63"/>
        <v/>
      </c>
    </row>
    <row r="1017" spans="1:21" x14ac:dyDescent="0.25">
      <c r="A1017">
        <v>1026</v>
      </c>
      <c r="B1017" t="s">
        <v>437</v>
      </c>
      <c r="C1017">
        <v>6900</v>
      </c>
      <c r="D1017">
        <v>369</v>
      </c>
      <c r="E1017" s="14">
        <f>IFERROR(IF(OR(HLOOKUP($A1017,'Z-scores'!$C$2:$RO$15,3,FALSE)&gt;3,HLOOKUP($A1017,'Z-scores'!$C$2:$RO$15,3,FALSE)&lt;-3),"",'Total-corrected counts'!E1017),"")</f>
        <v>17.267945997578305</v>
      </c>
      <c r="F1017" s="14">
        <f>IFERROR(IF(OR(HLOOKUP($A1017,'Z-scores'!$C$2:$RO$15,4,FALSE)&gt;3,HLOOKUP($A1017,'Z-scores'!$C$2:$RO$15,4,FALSE)&lt;-3),"",'Total-corrected counts'!F1017),"")</f>
        <v>2.4832970372034171</v>
      </c>
      <c r="G1017" s="14">
        <f>IFERROR(IF(OR(HLOOKUP($A1017,'Z-scores'!$C$2:$RO$15,5,FALSE)&gt;3,HLOOKUP($A1017,'Z-scores'!$C$2:$RO$15,5,FALSE)&lt;-3),"",'Total-corrected counts'!G1017),"")</f>
        <v>6.1786265948803116</v>
      </c>
      <c r="H1017" s="14">
        <f>IFERROR(IF(OR(HLOOKUP($A1017,'Z-scores'!$C$2:$RO$15,6,FALSE)&gt;3,HLOOKUP($A1017,'Z-scores'!$C$2:$RO$15,6,FALSE)&lt;-3),"",'Total-corrected counts'!H1017),"")</f>
        <v>8.2173782672089981</v>
      </c>
      <c r="I1017" s="14">
        <f>IFERROR(IF(OR(HLOOKUP($A1017,'Z-scores'!$C$2:$RO$15,7,FALSE)&gt;3,HLOOKUP($A1017,'Z-scores'!$C$2:$RO$15,7,FALSE)&lt;-3),"",'Total-corrected counts'!I1017),"")</f>
        <v>8.481649187647859</v>
      </c>
      <c r="J1017" s="14">
        <f>IFERROR(IF(OR(HLOOKUP($A1017,'Z-scores'!$C$2:$RO$15,8,FALSE)&gt;3,HLOOKUP($A1017,'Z-scores'!$C$2:$RO$15,8,FALSE)&lt;-3),"",'Total-corrected counts'!J1017),"")</f>
        <v>4.3666414661487529</v>
      </c>
      <c r="K1017" s="14">
        <f>IFERROR(IF(OR(HLOOKUP($A1017,'Z-scores'!$C$2:$RO$15,9,FALSE)&gt;3,HLOOKUP($A1017,'Z-scores'!$C$2:$RO$15,9,FALSE)&lt;-3),"",'Total-corrected counts'!K1017),"")</f>
        <v>5.2972012413814529</v>
      </c>
      <c r="L1017" s="14">
        <f>IFERROR(IF(OR(HLOOKUP($A1017,'Z-scores'!$C$2:$RO$15,10,FALSE)&gt;3,HLOOKUP($A1017,'Z-scores'!$C$2:$RO$15,10,FALSE)&lt;-3),"",'Total-corrected counts'!L1017),"")</f>
        <v>7.618740489171512</v>
      </c>
      <c r="M1017" s="14">
        <f>IFERROR(IF(OR(HLOOKUP($A1017,'Z-scores'!$C$2:$RO$15,11,FALSE)&gt;3,HLOOKUP($A1017,'Z-scores'!$C$2:$RO$15,11,FALSE)&lt;-3),"",'Total-corrected counts'!M1017),"")</f>
        <v>6.2150022795156383</v>
      </c>
      <c r="N1017" s="14">
        <f>IFERROR(IF(OR(HLOOKUP($A1017,'Z-scores'!$C$2:$RO$15,12,FALSE)&gt;3,HLOOKUP($A1017,'Z-scores'!$C$2:$RO$15,12,FALSE)&lt;-3),"",'Total-corrected counts'!N1017),"")</f>
        <v>10.800058055648044</v>
      </c>
      <c r="O1017" s="14">
        <f>IFERROR(IF(OR(HLOOKUP($A1017,'Z-scores'!$C$2:$RO$15,13,FALSE)&gt;3,HLOOKUP($A1017,'Z-scores'!$C$2:$RO$15,13,FALSE)&lt;-3),"",'Total-corrected counts'!O1017),"")</f>
        <v>11.986775154172626</v>
      </c>
      <c r="P1017" s="14">
        <f>IFERROR(IF(OR(HLOOKUP($A1017,'Z-scores'!$C$2:$RO$15,14,FALSE)&gt;3,HLOOKUP($A1017,'Z-scores'!$C$2:$RO$15,14,FALSE)&lt;-3),"",'Total-corrected counts'!P1017),"")</f>
        <v>7.5556098352348444</v>
      </c>
      <c r="Q1017">
        <f t="shared" si="60"/>
        <v>1</v>
      </c>
      <c r="R1017">
        <f>SUMIFS(Tabel132[Cluster],Tabel132[ID],'Total-corrected counts Z&lt;3'!A1017)</f>
        <v>9</v>
      </c>
      <c r="S1017">
        <f t="shared" si="61"/>
        <v>0.57560257349890975</v>
      </c>
      <c r="T1017">
        <f t="shared" si="62"/>
        <v>7.470391398864157</v>
      </c>
      <c r="U1017">
        <f t="shared" si="63"/>
        <v>8.835237162748534</v>
      </c>
    </row>
    <row r="1018" spans="1:21" x14ac:dyDescent="0.25">
      <c r="A1018">
        <v>1027</v>
      </c>
      <c r="B1018" t="s">
        <v>1088</v>
      </c>
      <c r="C1018">
        <v>12000</v>
      </c>
      <c r="D1018">
        <v>247</v>
      </c>
      <c r="E1018" s="14" t="str">
        <f>IFERROR(IF(OR(HLOOKUP($A1018,'Z-scores'!$C$2:$RO$15,3,FALSE)&gt;3,HLOOKUP($A1018,'Z-scores'!$C$2:$RO$15,3,FALSE)&lt;-3),"",'Total-corrected counts'!E1018),"")</f>
        <v/>
      </c>
      <c r="F1018" s="14" t="str">
        <f>IFERROR(IF(OR(HLOOKUP($A1018,'Z-scores'!$C$2:$RO$15,4,FALSE)&gt;3,HLOOKUP($A1018,'Z-scores'!$C$2:$RO$15,4,FALSE)&lt;-3),"",'Total-corrected counts'!F1018),"")</f>
        <v/>
      </c>
      <c r="G1018" s="14" t="str">
        <f>IFERROR(IF(OR(HLOOKUP($A1018,'Z-scores'!$C$2:$RO$15,5,FALSE)&gt;3,HLOOKUP($A1018,'Z-scores'!$C$2:$RO$15,5,FALSE)&lt;-3),"",'Total-corrected counts'!G1018),"")</f>
        <v/>
      </c>
      <c r="H1018" s="14" t="str">
        <f>IFERROR(IF(OR(HLOOKUP($A1018,'Z-scores'!$C$2:$RO$15,6,FALSE)&gt;3,HLOOKUP($A1018,'Z-scores'!$C$2:$RO$15,6,FALSE)&lt;-3),"",'Total-corrected counts'!H1018),"")</f>
        <v/>
      </c>
      <c r="I1018" s="14" t="str">
        <f>IFERROR(IF(OR(HLOOKUP($A1018,'Z-scores'!$C$2:$RO$15,7,FALSE)&gt;3,HLOOKUP($A1018,'Z-scores'!$C$2:$RO$15,7,FALSE)&lt;-3),"",'Total-corrected counts'!I1018),"")</f>
        <v/>
      </c>
      <c r="J1018" s="14" t="str">
        <f>IFERROR(IF(OR(HLOOKUP($A1018,'Z-scores'!$C$2:$RO$15,8,FALSE)&gt;3,HLOOKUP($A1018,'Z-scores'!$C$2:$RO$15,8,FALSE)&lt;-3),"",'Total-corrected counts'!J1018),"")</f>
        <v/>
      </c>
      <c r="K1018" s="14" t="str">
        <f>IFERROR(IF(OR(HLOOKUP($A1018,'Z-scores'!$C$2:$RO$15,9,FALSE)&gt;3,HLOOKUP($A1018,'Z-scores'!$C$2:$RO$15,9,FALSE)&lt;-3),"",'Total-corrected counts'!K1018),"")</f>
        <v/>
      </c>
      <c r="L1018" s="14" t="str">
        <f>IFERROR(IF(OR(HLOOKUP($A1018,'Z-scores'!$C$2:$RO$15,10,FALSE)&gt;3,HLOOKUP($A1018,'Z-scores'!$C$2:$RO$15,10,FALSE)&lt;-3),"",'Total-corrected counts'!L1018),"")</f>
        <v/>
      </c>
      <c r="M1018" s="14" t="str">
        <f>IFERROR(IF(OR(HLOOKUP($A1018,'Z-scores'!$C$2:$RO$15,11,FALSE)&gt;3,HLOOKUP($A1018,'Z-scores'!$C$2:$RO$15,11,FALSE)&lt;-3),"",'Total-corrected counts'!M1018),"")</f>
        <v/>
      </c>
      <c r="N1018" s="14" t="str">
        <f>IFERROR(IF(OR(HLOOKUP($A1018,'Z-scores'!$C$2:$RO$15,12,FALSE)&gt;3,HLOOKUP($A1018,'Z-scores'!$C$2:$RO$15,12,FALSE)&lt;-3),"",'Total-corrected counts'!N1018),"")</f>
        <v/>
      </c>
      <c r="O1018" s="14" t="str">
        <f>IFERROR(IF(OR(HLOOKUP($A1018,'Z-scores'!$C$2:$RO$15,13,FALSE)&gt;3,HLOOKUP($A1018,'Z-scores'!$C$2:$RO$15,13,FALSE)&lt;-3),"",'Total-corrected counts'!O1018),"")</f>
        <v/>
      </c>
      <c r="P1018" s="14" t="str">
        <f>IFERROR(IF(OR(HLOOKUP($A1018,'Z-scores'!$C$2:$RO$15,14,FALSE)&gt;3,HLOOKUP($A1018,'Z-scores'!$C$2:$RO$15,14,FALSE)&lt;-3),"",'Total-corrected counts'!P1018),"")</f>
        <v/>
      </c>
      <c r="Q1018">
        <f t="shared" si="60"/>
        <v>1</v>
      </c>
      <c r="R1018">
        <f>SUMIFS(Tabel132[Cluster],Tabel132[ID],'Total-corrected counts Z&lt;3'!A1018)</f>
        <v>15</v>
      </c>
      <c r="S1018" t="str">
        <f t="shared" si="61"/>
        <v/>
      </c>
      <c r="T1018" t="str">
        <f t="shared" si="62"/>
        <v/>
      </c>
      <c r="U1018" t="str">
        <f t="shared" si="63"/>
        <v/>
      </c>
    </row>
    <row r="1019" spans="1:21" x14ac:dyDescent="0.25">
      <c r="A1019">
        <v>1028</v>
      </c>
      <c r="B1019" t="s">
        <v>1089</v>
      </c>
      <c r="C1019">
        <v>107900</v>
      </c>
      <c r="D1019">
        <v>784</v>
      </c>
      <c r="E1019" s="14" t="str">
        <f>IFERROR(IF(OR(HLOOKUP($A1019,'Z-scores'!$C$2:$RO$15,3,FALSE)&gt;3,HLOOKUP($A1019,'Z-scores'!$C$2:$RO$15,3,FALSE)&lt;-3),"",'Total-corrected counts'!E1019),"")</f>
        <v/>
      </c>
      <c r="F1019" s="14" t="str">
        <f>IFERROR(IF(OR(HLOOKUP($A1019,'Z-scores'!$C$2:$RO$15,4,FALSE)&gt;3,HLOOKUP($A1019,'Z-scores'!$C$2:$RO$15,4,FALSE)&lt;-3),"",'Total-corrected counts'!F1019),"")</f>
        <v/>
      </c>
      <c r="G1019" s="14" t="str">
        <f>IFERROR(IF(OR(HLOOKUP($A1019,'Z-scores'!$C$2:$RO$15,5,FALSE)&gt;3,HLOOKUP($A1019,'Z-scores'!$C$2:$RO$15,5,FALSE)&lt;-3),"",'Total-corrected counts'!G1019),"")</f>
        <v/>
      </c>
      <c r="H1019" s="14" t="str">
        <f>IFERROR(IF(OR(HLOOKUP($A1019,'Z-scores'!$C$2:$RO$15,6,FALSE)&gt;3,HLOOKUP($A1019,'Z-scores'!$C$2:$RO$15,6,FALSE)&lt;-3),"",'Total-corrected counts'!H1019),"")</f>
        <v/>
      </c>
      <c r="I1019" s="14" t="str">
        <f>IFERROR(IF(OR(HLOOKUP($A1019,'Z-scores'!$C$2:$RO$15,7,FALSE)&gt;3,HLOOKUP($A1019,'Z-scores'!$C$2:$RO$15,7,FALSE)&lt;-3),"",'Total-corrected counts'!I1019),"")</f>
        <v/>
      </c>
      <c r="J1019" s="14" t="str">
        <f>IFERROR(IF(OR(HLOOKUP($A1019,'Z-scores'!$C$2:$RO$15,8,FALSE)&gt;3,HLOOKUP($A1019,'Z-scores'!$C$2:$RO$15,8,FALSE)&lt;-3),"",'Total-corrected counts'!J1019),"")</f>
        <v/>
      </c>
      <c r="K1019" s="14" t="str">
        <f>IFERROR(IF(OR(HLOOKUP($A1019,'Z-scores'!$C$2:$RO$15,9,FALSE)&gt;3,HLOOKUP($A1019,'Z-scores'!$C$2:$RO$15,9,FALSE)&lt;-3),"",'Total-corrected counts'!K1019),"")</f>
        <v/>
      </c>
      <c r="L1019" s="14" t="str">
        <f>IFERROR(IF(OR(HLOOKUP($A1019,'Z-scores'!$C$2:$RO$15,10,FALSE)&gt;3,HLOOKUP($A1019,'Z-scores'!$C$2:$RO$15,10,FALSE)&lt;-3),"",'Total-corrected counts'!L1019),"")</f>
        <v/>
      </c>
      <c r="M1019" s="14" t="str">
        <f>IFERROR(IF(OR(HLOOKUP($A1019,'Z-scores'!$C$2:$RO$15,11,FALSE)&gt;3,HLOOKUP($A1019,'Z-scores'!$C$2:$RO$15,11,FALSE)&lt;-3),"",'Total-corrected counts'!M1019),"")</f>
        <v/>
      </c>
      <c r="N1019" s="14" t="str">
        <f>IFERROR(IF(OR(HLOOKUP($A1019,'Z-scores'!$C$2:$RO$15,12,FALSE)&gt;3,HLOOKUP($A1019,'Z-scores'!$C$2:$RO$15,12,FALSE)&lt;-3),"",'Total-corrected counts'!N1019),"")</f>
        <v/>
      </c>
      <c r="O1019" s="14" t="str">
        <f>IFERROR(IF(OR(HLOOKUP($A1019,'Z-scores'!$C$2:$RO$15,13,FALSE)&gt;3,HLOOKUP($A1019,'Z-scores'!$C$2:$RO$15,13,FALSE)&lt;-3),"",'Total-corrected counts'!O1019),"")</f>
        <v/>
      </c>
      <c r="P1019" s="14" t="str">
        <f>IFERROR(IF(OR(HLOOKUP($A1019,'Z-scores'!$C$2:$RO$15,14,FALSE)&gt;3,HLOOKUP($A1019,'Z-scores'!$C$2:$RO$15,14,FALSE)&lt;-3),"",'Total-corrected counts'!P1019),"")</f>
        <v/>
      </c>
      <c r="Q1019">
        <f t="shared" si="60"/>
        <v>1</v>
      </c>
      <c r="R1019">
        <f>SUMIFS(Tabel132[Cluster],Tabel132[ID],'Total-corrected counts Z&lt;3'!A1019)</f>
        <v>0</v>
      </c>
      <c r="S1019" t="str">
        <f t="shared" si="61"/>
        <v/>
      </c>
      <c r="T1019" t="str">
        <f t="shared" si="62"/>
        <v/>
      </c>
      <c r="U1019" t="str">
        <f t="shared" si="63"/>
        <v/>
      </c>
    </row>
    <row r="1020" spans="1:21" x14ac:dyDescent="0.25">
      <c r="A1020">
        <v>1029</v>
      </c>
      <c r="B1020" t="s">
        <v>438</v>
      </c>
      <c r="C1020">
        <v>66000</v>
      </c>
      <c r="D1020">
        <v>138</v>
      </c>
      <c r="E1020" s="14">
        <f>IFERROR(IF(OR(HLOOKUP($A1020,'Z-scores'!$C$2:$RO$15,3,FALSE)&gt;3,HLOOKUP($A1020,'Z-scores'!$C$2:$RO$15,3,FALSE)&lt;-3),"",'Total-corrected counts'!E1020),"")</f>
        <v>6.9490119155799643</v>
      </c>
      <c r="F1020" s="14">
        <f>IFERROR(IF(OR(HLOOKUP($A1020,'Z-scores'!$C$2:$RO$15,4,FALSE)&gt;3,HLOOKUP($A1020,'Z-scores'!$C$2:$RO$15,4,FALSE)&lt;-3),"",'Total-corrected counts'!F1020),"")</f>
        <v>0.12555996255522894</v>
      </c>
      <c r="G1020" s="14">
        <f>IFERROR(IF(OR(HLOOKUP($A1020,'Z-scores'!$C$2:$RO$15,5,FALSE)&gt;3,HLOOKUP($A1020,'Z-scores'!$C$2:$RO$15,5,FALSE)&lt;-3),"",'Total-corrected counts'!G1020),"")</f>
        <v>1.7857302297341941E-2</v>
      </c>
      <c r="H1020" s="14">
        <f>IFERROR(IF(OR(HLOOKUP($A1020,'Z-scores'!$C$2:$RO$15,6,FALSE)&gt;3,HLOOKUP($A1020,'Z-scores'!$C$2:$RO$15,6,FALSE)&lt;-3),"",'Total-corrected counts'!H1020),"")</f>
        <v>11.116731787672713</v>
      </c>
      <c r="I1020" s="14">
        <f>IFERROR(IF(OR(HLOOKUP($A1020,'Z-scores'!$C$2:$RO$15,7,FALSE)&gt;3,HLOOKUP($A1020,'Z-scores'!$C$2:$RO$15,7,FALSE)&lt;-3),"",'Total-corrected counts'!I1020),"")</f>
        <v>7.5077388884848055</v>
      </c>
      <c r="J1020" s="14">
        <f>IFERROR(IF(OR(HLOOKUP($A1020,'Z-scores'!$C$2:$RO$15,8,FALSE)&gt;3,HLOOKUP($A1020,'Z-scores'!$C$2:$RO$15,8,FALSE)&lt;-3),"",'Total-corrected counts'!J1020),"")</f>
        <v>3.3238614145311396</v>
      </c>
      <c r="K1020" s="14">
        <f>IFERROR(IF(OR(HLOOKUP($A1020,'Z-scores'!$C$2:$RO$15,9,FALSE)&gt;3,HLOOKUP($A1020,'Z-scores'!$C$2:$RO$15,9,FALSE)&lt;-3),"",'Total-corrected counts'!K1020),"")</f>
        <v>12.24712927007392</v>
      </c>
      <c r="L1020" s="14">
        <f>IFERROR(IF(OR(HLOOKUP($A1020,'Z-scores'!$C$2:$RO$15,10,FALSE)&gt;3,HLOOKUP($A1020,'Z-scores'!$C$2:$RO$15,10,FALSE)&lt;-3),"",'Total-corrected counts'!L1020),"")</f>
        <v>2.1163168025476424</v>
      </c>
      <c r="M1020" s="14">
        <f>IFERROR(IF(OR(HLOOKUP($A1020,'Z-scores'!$C$2:$RO$15,11,FALSE)&gt;3,HLOOKUP($A1020,'Z-scores'!$C$2:$RO$15,11,FALSE)&lt;-3),"",'Total-corrected counts'!M1020),"")</f>
        <v>0.20444086445775128</v>
      </c>
      <c r="N1020" s="14">
        <f>IFERROR(IF(OR(HLOOKUP($A1020,'Z-scores'!$C$2:$RO$15,12,FALSE)&gt;3,HLOOKUP($A1020,'Z-scores'!$C$2:$RO$15,12,FALSE)&lt;-3),"",'Total-corrected counts'!N1020),"")</f>
        <v>8.161941107667614</v>
      </c>
      <c r="O1020" s="14">
        <f>IFERROR(IF(OR(HLOOKUP($A1020,'Z-scores'!$C$2:$RO$15,13,FALSE)&gt;3,HLOOKUP($A1020,'Z-scores'!$C$2:$RO$15,13,FALSE)&lt;-3),"",'Total-corrected counts'!O1020),"")</f>
        <v>8.6852533589701508</v>
      </c>
      <c r="P1020" s="14">
        <f>IFERROR(IF(OR(HLOOKUP($A1020,'Z-scores'!$C$2:$RO$15,14,FALSE)&gt;3,HLOOKUP($A1020,'Z-scores'!$C$2:$RO$15,14,FALSE)&lt;-3),"",'Total-corrected counts'!P1020),"")</f>
        <v>8.9227286232749226</v>
      </c>
      <c r="Q1020">
        <f t="shared" si="60"/>
        <v>1</v>
      </c>
      <c r="R1020">
        <f>SUMIFS(Tabel132[Cluster],Tabel132[ID],'Total-corrected counts Z&lt;3'!A1020)</f>
        <v>78</v>
      </c>
      <c r="S1020">
        <f t="shared" si="61"/>
        <v>0.919699988309014</v>
      </c>
      <c r="T1020">
        <f t="shared" si="62"/>
        <v>5.8982700773135877</v>
      </c>
      <c r="U1020">
        <f t="shared" si="63"/>
        <v>5.6181361513836165</v>
      </c>
    </row>
    <row r="1021" spans="1:21" x14ac:dyDescent="0.25">
      <c r="A1021">
        <v>1030</v>
      </c>
      <c r="B1021" t="s">
        <v>439</v>
      </c>
      <c r="C1021">
        <v>5000</v>
      </c>
      <c r="D1021">
        <v>337</v>
      </c>
      <c r="E1021" s="14">
        <f>IFERROR(IF(OR(HLOOKUP($A1021,'Z-scores'!$C$2:$RO$15,3,FALSE)&gt;3,HLOOKUP($A1021,'Z-scores'!$C$2:$RO$15,3,FALSE)&lt;-3),"",'Total-corrected counts'!E1021),"")</f>
        <v>6.1704436909246834</v>
      </c>
      <c r="F1021" s="14">
        <f>IFERROR(IF(OR(HLOOKUP($A1021,'Z-scores'!$C$2:$RO$15,4,FALSE)&gt;3,HLOOKUP($A1021,'Z-scores'!$C$2:$RO$15,4,FALSE)&lt;-3),"",'Total-corrected counts'!F1021),"")</f>
        <v>8.2172019938922052</v>
      </c>
      <c r="G1021" s="14">
        <f>IFERROR(IF(OR(HLOOKUP($A1021,'Z-scores'!$C$2:$RO$15,5,FALSE)&gt;3,HLOOKUP($A1021,'Z-scores'!$C$2:$RO$15,5,FALSE)&lt;-3),"",'Total-corrected counts'!G1021),"")</f>
        <v>2.1964481825730586</v>
      </c>
      <c r="H1021" s="14">
        <f>IFERROR(IF(OR(HLOOKUP($A1021,'Z-scores'!$C$2:$RO$15,6,FALSE)&gt;3,HLOOKUP($A1021,'Z-scores'!$C$2:$RO$15,6,FALSE)&lt;-3),"",'Total-corrected counts'!H1021),"")</f>
        <v>8.5454630076825246</v>
      </c>
      <c r="I1021" s="14">
        <f>IFERROR(IF(OR(HLOOKUP($A1021,'Z-scores'!$C$2:$RO$15,7,FALSE)&gt;3,HLOOKUP($A1021,'Z-scores'!$C$2:$RO$15,7,FALSE)&lt;-3),"",'Total-corrected counts'!I1021),"")</f>
        <v>8.8145046063491552</v>
      </c>
      <c r="J1021" s="14">
        <f>IFERROR(IF(OR(HLOOKUP($A1021,'Z-scores'!$C$2:$RO$15,8,FALSE)&gt;3,HLOOKUP($A1021,'Z-scores'!$C$2:$RO$15,8,FALSE)&lt;-3),"",'Total-corrected counts'!J1021),"")</f>
        <v>7.3646341145493883</v>
      </c>
      <c r="K1021" s="14">
        <f>IFERROR(IF(OR(HLOOKUP($A1021,'Z-scores'!$C$2:$RO$15,9,FALSE)&gt;3,HLOOKUP($A1021,'Z-scores'!$C$2:$RO$15,9,FALSE)&lt;-3),"",'Total-corrected counts'!K1021),"")</f>
        <v>0.80517458868998093</v>
      </c>
      <c r="L1021" s="14">
        <f>IFERROR(IF(OR(HLOOKUP($A1021,'Z-scores'!$C$2:$RO$15,10,FALSE)&gt;3,HLOOKUP($A1021,'Z-scores'!$C$2:$RO$15,10,FALSE)&lt;-3),"",'Total-corrected counts'!L1021),"")</f>
        <v>15.237480978343024</v>
      </c>
      <c r="M1021" s="14">
        <f>IFERROR(IF(OR(HLOOKUP($A1021,'Z-scores'!$C$2:$RO$15,11,FALSE)&gt;3,HLOOKUP($A1021,'Z-scores'!$C$2:$RO$15,11,FALSE)&lt;-3),"",'Total-corrected counts'!M1021),"")</f>
        <v>13.799758350898212</v>
      </c>
      <c r="N1021" s="14">
        <f>IFERROR(IF(OR(HLOOKUP($A1021,'Z-scores'!$C$2:$RO$15,12,FALSE)&gt;3,HLOOKUP($A1021,'Z-scores'!$C$2:$RO$15,12,FALSE)&lt;-3),"",'Total-corrected counts'!N1021),"")</f>
        <v>8.28146744188032</v>
      </c>
      <c r="O1021" s="14">
        <f>IFERROR(IF(OR(HLOOKUP($A1021,'Z-scores'!$C$2:$RO$15,13,FALSE)&gt;3,HLOOKUP($A1021,'Z-scores'!$C$2:$RO$15,13,FALSE)&lt;-3),"",'Total-corrected counts'!O1021),"")</f>
        <v>12.812155602973247</v>
      </c>
      <c r="P1021" s="14">
        <f>IFERROR(IF(OR(HLOOKUP($A1021,'Z-scores'!$C$2:$RO$15,14,FALSE)&gt;3,HLOOKUP($A1021,'Z-scores'!$C$2:$RO$15,14,FALSE)&lt;-3),"",'Total-corrected counts'!P1021),"")</f>
        <v>0.32810850912961925</v>
      </c>
      <c r="Q1021">
        <f t="shared" si="60"/>
        <v>1</v>
      </c>
      <c r="R1021">
        <f>SUMIFS(Tabel132[Cluster],Tabel132[ID],'Total-corrected counts Z&lt;3'!A1021)</f>
        <v>7</v>
      </c>
      <c r="S1021">
        <f t="shared" si="61"/>
        <v>0.15876574202997251</v>
      </c>
      <c r="T1021">
        <f t="shared" si="62"/>
        <v>6.0162671692372856</v>
      </c>
      <c r="U1021">
        <f t="shared" si="63"/>
        <v>10.091794176644886</v>
      </c>
    </row>
    <row r="1022" spans="1:21" x14ac:dyDescent="0.25">
      <c r="A1022">
        <v>1031</v>
      </c>
      <c r="B1022" t="s">
        <v>440</v>
      </c>
      <c r="C1022">
        <v>51900</v>
      </c>
      <c r="D1022">
        <v>818</v>
      </c>
      <c r="E1022" s="14">
        <f>IFERROR(IF(OR(HLOOKUP($A1022,'Z-scores'!$C$2:$RO$15,3,FALSE)&gt;3,HLOOKUP($A1022,'Z-scores'!$C$2:$RO$15,3,FALSE)&lt;-3),"",'Total-corrected counts'!E1022),"")</f>
        <v>43.320930470371408</v>
      </c>
      <c r="F1022" s="14">
        <f>IFERROR(IF(OR(HLOOKUP($A1022,'Z-scores'!$C$2:$RO$15,4,FALSE)&gt;3,HLOOKUP($A1022,'Z-scores'!$C$2:$RO$15,4,FALSE)&lt;-3),"",'Total-corrected counts'!F1022),"")</f>
        <v>78.726096522128543</v>
      </c>
      <c r="G1022" s="14">
        <f>IFERROR(IF(OR(HLOOKUP($A1022,'Z-scores'!$C$2:$RO$15,5,FALSE)&gt;3,HLOOKUP($A1022,'Z-scores'!$C$2:$RO$15,5,FALSE)&lt;-3),"",'Total-corrected counts'!G1022),"")</f>
        <v>24.035928892222252</v>
      </c>
      <c r="H1022" s="14">
        <f>IFERROR(IF(OR(HLOOKUP($A1022,'Z-scores'!$C$2:$RO$15,6,FALSE)&gt;3,HLOOKUP($A1022,'Z-scores'!$C$2:$RO$15,6,FALSE)&lt;-3),"",'Total-corrected counts'!H1022),"")</f>
        <v>48.541281834710908</v>
      </c>
      <c r="I1022" s="14">
        <f>IFERROR(IF(OR(HLOOKUP($A1022,'Z-scores'!$C$2:$RO$15,7,FALSE)&gt;3,HLOOKUP($A1022,'Z-scores'!$C$2:$RO$15,7,FALSE)&lt;-3),"",'Total-corrected counts'!I1022),"")</f>
        <v>31.239097444040222</v>
      </c>
      <c r="J1022" s="14">
        <f>IFERROR(IF(OR(HLOOKUP($A1022,'Z-scores'!$C$2:$RO$15,8,FALSE)&gt;3,HLOOKUP($A1022,'Z-scores'!$C$2:$RO$15,8,FALSE)&lt;-3),"",'Total-corrected counts'!J1022),"")</f>
        <v>56.092876943264073</v>
      </c>
      <c r="K1022" s="14">
        <f>IFERROR(IF(OR(HLOOKUP($A1022,'Z-scores'!$C$2:$RO$15,9,FALSE)&gt;3,HLOOKUP($A1022,'Z-scores'!$C$2:$RO$15,9,FALSE)&lt;-3),"",'Total-corrected counts'!K1022),"")</f>
        <v>26.697894256562524</v>
      </c>
      <c r="L1022" s="14">
        <f>IFERROR(IF(OR(HLOOKUP($A1022,'Z-scores'!$C$2:$RO$15,10,FALSE)&gt;3,HLOOKUP($A1022,'Z-scores'!$C$2:$RO$15,10,FALSE)&lt;-3),"",'Total-corrected counts'!L1022),"")</f>
        <v>50.207096715677878</v>
      </c>
      <c r="M1022" s="14">
        <f>IFERROR(IF(OR(HLOOKUP($A1022,'Z-scores'!$C$2:$RO$15,11,FALSE)&gt;3,HLOOKUP($A1022,'Z-scores'!$C$2:$RO$15,11,FALSE)&lt;-3),"",'Total-corrected counts'!M1022),"")</f>
        <v>21.077853125594153</v>
      </c>
      <c r="N1022" s="14">
        <f>IFERROR(IF(OR(HLOOKUP($A1022,'Z-scores'!$C$2:$RO$15,12,FALSE)&gt;3,HLOOKUP($A1022,'Z-scores'!$C$2:$RO$15,12,FALSE)&lt;-3),"",'Total-corrected counts'!N1022),"")</f>
        <v>15.675024972466256</v>
      </c>
      <c r="O1022" s="14">
        <f>IFERROR(IF(OR(HLOOKUP($A1022,'Z-scores'!$C$2:$RO$15,13,FALSE)&gt;3,HLOOKUP($A1022,'Z-scores'!$C$2:$RO$15,13,FALSE)&lt;-3),"",'Total-corrected counts'!O1022),"")</f>
        <v>43.951508898632966</v>
      </c>
      <c r="P1022" s="14">
        <f>IFERROR(IF(OR(HLOOKUP($A1022,'Z-scores'!$C$2:$RO$15,14,FALSE)&gt;3,HLOOKUP($A1022,'Z-scores'!$C$2:$RO$15,14,FALSE)&lt;-3),"",'Total-corrected counts'!P1022),"")</f>
        <v>19.157891283068327</v>
      </c>
      <c r="Q1022">
        <f t="shared" si="60"/>
        <v>1</v>
      </c>
      <c r="R1022">
        <f>SUMIFS(Tabel132[Cluster],Tabel132[ID],'Total-corrected counts Z&lt;3'!A1022)</f>
        <v>72</v>
      </c>
      <c r="S1022">
        <f t="shared" si="61"/>
        <v>0.21115258707903209</v>
      </c>
      <c r="T1022">
        <f t="shared" si="62"/>
        <v>44.0934437661857</v>
      </c>
      <c r="U1022">
        <f t="shared" si="63"/>
        <v>30.013874999087914</v>
      </c>
    </row>
    <row r="1023" spans="1:21" x14ac:dyDescent="0.25">
      <c r="A1023">
        <v>1032</v>
      </c>
      <c r="B1023" t="s">
        <v>1090</v>
      </c>
      <c r="C1023">
        <v>117100</v>
      </c>
      <c r="D1023">
        <v>1024</v>
      </c>
      <c r="E1023" s="14" t="str">
        <f>IFERROR(IF(OR(HLOOKUP($A1023,'Z-scores'!$C$2:$RO$15,3,FALSE)&gt;3,HLOOKUP($A1023,'Z-scores'!$C$2:$RO$15,3,FALSE)&lt;-3),"",'Total-corrected counts'!E1023),"")</f>
        <v/>
      </c>
      <c r="F1023" s="14" t="str">
        <f>IFERROR(IF(OR(HLOOKUP($A1023,'Z-scores'!$C$2:$RO$15,4,FALSE)&gt;3,HLOOKUP($A1023,'Z-scores'!$C$2:$RO$15,4,FALSE)&lt;-3),"",'Total-corrected counts'!F1023),"")</f>
        <v/>
      </c>
      <c r="G1023" s="14" t="str">
        <f>IFERROR(IF(OR(HLOOKUP($A1023,'Z-scores'!$C$2:$RO$15,5,FALSE)&gt;3,HLOOKUP($A1023,'Z-scores'!$C$2:$RO$15,5,FALSE)&lt;-3),"",'Total-corrected counts'!G1023),"")</f>
        <v/>
      </c>
      <c r="H1023" s="14" t="str">
        <f>IFERROR(IF(OR(HLOOKUP($A1023,'Z-scores'!$C$2:$RO$15,6,FALSE)&gt;3,HLOOKUP($A1023,'Z-scores'!$C$2:$RO$15,6,FALSE)&lt;-3),"",'Total-corrected counts'!H1023),"")</f>
        <v/>
      </c>
      <c r="I1023" s="14" t="str">
        <f>IFERROR(IF(OR(HLOOKUP($A1023,'Z-scores'!$C$2:$RO$15,7,FALSE)&gt;3,HLOOKUP($A1023,'Z-scores'!$C$2:$RO$15,7,FALSE)&lt;-3),"",'Total-corrected counts'!I1023),"")</f>
        <v/>
      </c>
      <c r="J1023" s="14" t="str">
        <f>IFERROR(IF(OR(HLOOKUP($A1023,'Z-scores'!$C$2:$RO$15,8,FALSE)&gt;3,HLOOKUP($A1023,'Z-scores'!$C$2:$RO$15,8,FALSE)&lt;-3),"",'Total-corrected counts'!J1023),"")</f>
        <v/>
      </c>
      <c r="K1023" s="14" t="str">
        <f>IFERROR(IF(OR(HLOOKUP($A1023,'Z-scores'!$C$2:$RO$15,9,FALSE)&gt;3,HLOOKUP($A1023,'Z-scores'!$C$2:$RO$15,9,FALSE)&lt;-3),"",'Total-corrected counts'!K1023),"")</f>
        <v/>
      </c>
      <c r="L1023" s="14" t="str">
        <f>IFERROR(IF(OR(HLOOKUP($A1023,'Z-scores'!$C$2:$RO$15,10,FALSE)&gt;3,HLOOKUP($A1023,'Z-scores'!$C$2:$RO$15,10,FALSE)&lt;-3),"",'Total-corrected counts'!L1023),"")</f>
        <v/>
      </c>
      <c r="M1023" s="14" t="str">
        <f>IFERROR(IF(OR(HLOOKUP($A1023,'Z-scores'!$C$2:$RO$15,11,FALSE)&gt;3,HLOOKUP($A1023,'Z-scores'!$C$2:$RO$15,11,FALSE)&lt;-3),"",'Total-corrected counts'!M1023),"")</f>
        <v/>
      </c>
      <c r="N1023" s="14" t="str">
        <f>IFERROR(IF(OR(HLOOKUP($A1023,'Z-scores'!$C$2:$RO$15,12,FALSE)&gt;3,HLOOKUP($A1023,'Z-scores'!$C$2:$RO$15,12,FALSE)&lt;-3),"",'Total-corrected counts'!N1023),"")</f>
        <v/>
      </c>
      <c r="O1023" s="14" t="str">
        <f>IFERROR(IF(OR(HLOOKUP($A1023,'Z-scores'!$C$2:$RO$15,13,FALSE)&gt;3,HLOOKUP($A1023,'Z-scores'!$C$2:$RO$15,13,FALSE)&lt;-3),"",'Total-corrected counts'!O1023),"")</f>
        <v/>
      </c>
      <c r="P1023" s="14" t="str">
        <f>IFERROR(IF(OR(HLOOKUP($A1023,'Z-scores'!$C$2:$RO$15,14,FALSE)&gt;3,HLOOKUP($A1023,'Z-scores'!$C$2:$RO$15,14,FALSE)&lt;-3),"",'Total-corrected counts'!P1023),"")</f>
        <v/>
      </c>
      <c r="Q1023">
        <f t="shared" si="60"/>
        <v>1</v>
      </c>
      <c r="R1023">
        <f>SUMIFS(Tabel132[Cluster],Tabel132[ID],'Total-corrected counts Z&lt;3'!A1023)</f>
        <v>0</v>
      </c>
      <c r="S1023" t="str">
        <f t="shared" si="61"/>
        <v/>
      </c>
      <c r="T1023" t="str">
        <f t="shared" si="62"/>
        <v/>
      </c>
      <c r="U1023" t="str">
        <f t="shared" si="63"/>
        <v/>
      </c>
    </row>
    <row r="1024" spans="1:21" x14ac:dyDescent="0.25">
      <c r="A1024">
        <v>1033</v>
      </c>
      <c r="B1024" t="s">
        <v>1091</v>
      </c>
      <c r="C1024">
        <v>61400</v>
      </c>
      <c r="D1024">
        <v>1073</v>
      </c>
      <c r="E1024" s="14" t="str">
        <f>IFERROR(IF(OR(HLOOKUP($A1024,'Z-scores'!$C$2:$RO$15,3,FALSE)&gt;3,HLOOKUP($A1024,'Z-scores'!$C$2:$RO$15,3,FALSE)&lt;-3),"",'Total-corrected counts'!E1024),"")</f>
        <v/>
      </c>
      <c r="F1024" s="14" t="str">
        <f>IFERROR(IF(OR(HLOOKUP($A1024,'Z-scores'!$C$2:$RO$15,4,FALSE)&gt;3,HLOOKUP($A1024,'Z-scores'!$C$2:$RO$15,4,FALSE)&lt;-3),"",'Total-corrected counts'!F1024),"")</f>
        <v/>
      </c>
      <c r="G1024" s="14" t="str">
        <f>IFERROR(IF(OR(HLOOKUP($A1024,'Z-scores'!$C$2:$RO$15,5,FALSE)&gt;3,HLOOKUP($A1024,'Z-scores'!$C$2:$RO$15,5,FALSE)&lt;-3),"",'Total-corrected counts'!G1024),"")</f>
        <v/>
      </c>
      <c r="H1024" s="14" t="str">
        <f>IFERROR(IF(OR(HLOOKUP($A1024,'Z-scores'!$C$2:$RO$15,6,FALSE)&gt;3,HLOOKUP($A1024,'Z-scores'!$C$2:$RO$15,6,FALSE)&lt;-3),"",'Total-corrected counts'!H1024),"")</f>
        <v/>
      </c>
      <c r="I1024" s="14" t="str">
        <f>IFERROR(IF(OR(HLOOKUP($A1024,'Z-scores'!$C$2:$RO$15,7,FALSE)&gt;3,HLOOKUP($A1024,'Z-scores'!$C$2:$RO$15,7,FALSE)&lt;-3),"",'Total-corrected counts'!I1024),"")</f>
        <v/>
      </c>
      <c r="J1024" s="14" t="str">
        <f>IFERROR(IF(OR(HLOOKUP($A1024,'Z-scores'!$C$2:$RO$15,8,FALSE)&gt;3,HLOOKUP($A1024,'Z-scores'!$C$2:$RO$15,8,FALSE)&lt;-3),"",'Total-corrected counts'!J1024),"")</f>
        <v/>
      </c>
      <c r="K1024" s="14" t="str">
        <f>IFERROR(IF(OR(HLOOKUP($A1024,'Z-scores'!$C$2:$RO$15,9,FALSE)&gt;3,HLOOKUP($A1024,'Z-scores'!$C$2:$RO$15,9,FALSE)&lt;-3),"",'Total-corrected counts'!K1024),"")</f>
        <v/>
      </c>
      <c r="L1024" s="14" t="str">
        <f>IFERROR(IF(OR(HLOOKUP($A1024,'Z-scores'!$C$2:$RO$15,10,FALSE)&gt;3,HLOOKUP($A1024,'Z-scores'!$C$2:$RO$15,10,FALSE)&lt;-3),"",'Total-corrected counts'!L1024),"")</f>
        <v/>
      </c>
      <c r="M1024" s="14" t="str">
        <f>IFERROR(IF(OR(HLOOKUP($A1024,'Z-scores'!$C$2:$RO$15,11,FALSE)&gt;3,HLOOKUP($A1024,'Z-scores'!$C$2:$RO$15,11,FALSE)&lt;-3),"",'Total-corrected counts'!M1024),"")</f>
        <v/>
      </c>
      <c r="N1024" s="14" t="str">
        <f>IFERROR(IF(OR(HLOOKUP($A1024,'Z-scores'!$C$2:$RO$15,12,FALSE)&gt;3,HLOOKUP($A1024,'Z-scores'!$C$2:$RO$15,12,FALSE)&lt;-3),"",'Total-corrected counts'!N1024),"")</f>
        <v/>
      </c>
      <c r="O1024" s="14" t="str">
        <f>IFERROR(IF(OR(HLOOKUP($A1024,'Z-scores'!$C$2:$RO$15,13,FALSE)&gt;3,HLOOKUP($A1024,'Z-scores'!$C$2:$RO$15,13,FALSE)&lt;-3),"",'Total-corrected counts'!O1024),"")</f>
        <v/>
      </c>
      <c r="P1024" s="14" t="str">
        <f>IFERROR(IF(OR(HLOOKUP($A1024,'Z-scores'!$C$2:$RO$15,14,FALSE)&gt;3,HLOOKUP($A1024,'Z-scores'!$C$2:$RO$15,14,FALSE)&lt;-3),"",'Total-corrected counts'!P1024),"")</f>
        <v/>
      </c>
      <c r="Q1024">
        <f t="shared" si="60"/>
        <v>1</v>
      </c>
      <c r="R1024">
        <f>SUMIFS(Tabel132[Cluster],Tabel132[ID],'Total-corrected counts Z&lt;3'!A1024)</f>
        <v>0</v>
      </c>
      <c r="S1024" t="str">
        <f t="shared" si="61"/>
        <v/>
      </c>
      <c r="T1024" t="str">
        <f t="shared" si="62"/>
        <v/>
      </c>
      <c r="U1024" t="str">
        <f t="shared" si="63"/>
        <v/>
      </c>
    </row>
    <row r="1025" spans="1:21" x14ac:dyDescent="0.25">
      <c r="A1025">
        <v>1034</v>
      </c>
      <c r="B1025" t="s">
        <v>1092</v>
      </c>
      <c r="C1025">
        <v>32100</v>
      </c>
      <c r="D1025">
        <v>589</v>
      </c>
      <c r="E1025" s="14" t="str">
        <f>IFERROR(IF(OR(HLOOKUP($A1025,'Z-scores'!$C$2:$RO$15,3,FALSE)&gt;3,HLOOKUP($A1025,'Z-scores'!$C$2:$RO$15,3,FALSE)&lt;-3),"",'Total-corrected counts'!E1025),"")</f>
        <v/>
      </c>
      <c r="F1025" s="14" t="str">
        <f>IFERROR(IF(OR(HLOOKUP($A1025,'Z-scores'!$C$2:$RO$15,4,FALSE)&gt;3,HLOOKUP($A1025,'Z-scores'!$C$2:$RO$15,4,FALSE)&lt;-3),"",'Total-corrected counts'!F1025),"")</f>
        <v/>
      </c>
      <c r="G1025" s="14" t="str">
        <f>IFERROR(IF(OR(HLOOKUP($A1025,'Z-scores'!$C$2:$RO$15,5,FALSE)&gt;3,HLOOKUP($A1025,'Z-scores'!$C$2:$RO$15,5,FALSE)&lt;-3),"",'Total-corrected counts'!G1025),"")</f>
        <v/>
      </c>
      <c r="H1025" s="14" t="str">
        <f>IFERROR(IF(OR(HLOOKUP($A1025,'Z-scores'!$C$2:$RO$15,6,FALSE)&gt;3,HLOOKUP($A1025,'Z-scores'!$C$2:$RO$15,6,FALSE)&lt;-3),"",'Total-corrected counts'!H1025),"")</f>
        <v/>
      </c>
      <c r="I1025" s="14" t="str">
        <f>IFERROR(IF(OR(HLOOKUP($A1025,'Z-scores'!$C$2:$RO$15,7,FALSE)&gt;3,HLOOKUP($A1025,'Z-scores'!$C$2:$RO$15,7,FALSE)&lt;-3),"",'Total-corrected counts'!I1025),"")</f>
        <v/>
      </c>
      <c r="J1025" s="14" t="str">
        <f>IFERROR(IF(OR(HLOOKUP($A1025,'Z-scores'!$C$2:$RO$15,8,FALSE)&gt;3,HLOOKUP($A1025,'Z-scores'!$C$2:$RO$15,8,FALSE)&lt;-3),"",'Total-corrected counts'!J1025),"")</f>
        <v/>
      </c>
      <c r="K1025" s="14" t="str">
        <f>IFERROR(IF(OR(HLOOKUP($A1025,'Z-scores'!$C$2:$RO$15,9,FALSE)&gt;3,HLOOKUP($A1025,'Z-scores'!$C$2:$RO$15,9,FALSE)&lt;-3),"",'Total-corrected counts'!K1025),"")</f>
        <v/>
      </c>
      <c r="L1025" s="14" t="str">
        <f>IFERROR(IF(OR(HLOOKUP($A1025,'Z-scores'!$C$2:$RO$15,10,FALSE)&gt;3,HLOOKUP($A1025,'Z-scores'!$C$2:$RO$15,10,FALSE)&lt;-3),"",'Total-corrected counts'!L1025),"")</f>
        <v/>
      </c>
      <c r="M1025" s="14" t="str">
        <f>IFERROR(IF(OR(HLOOKUP($A1025,'Z-scores'!$C$2:$RO$15,11,FALSE)&gt;3,HLOOKUP($A1025,'Z-scores'!$C$2:$RO$15,11,FALSE)&lt;-3),"",'Total-corrected counts'!M1025),"")</f>
        <v/>
      </c>
      <c r="N1025" s="14" t="str">
        <f>IFERROR(IF(OR(HLOOKUP($A1025,'Z-scores'!$C$2:$RO$15,12,FALSE)&gt;3,HLOOKUP($A1025,'Z-scores'!$C$2:$RO$15,12,FALSE)&lt;-3),"",'Total-corrected counts'!N1025),"")</f>
        <v/>
      </c>
      <c r="O1025" s="14" t="str">
        <f>IFERROR(IF(OR(HLOOKUP($A1025,'Z-scores'!$C$2:$RO$15,13,FALSE)&gt;3,HLOOKUP($A1025,'Z-scores'!$C$2:$RO$15,13,FALSE)&lt;-3),"",'Total-corrected counts'!O1025),"")</f>
        <v/>
      </c>
      <c r="P1025" s="14" t="str">
        <f>IFERROR(IF(OR(HLOOKUP($A1025,'Z-scores'!$C$2:$RO$15,14,FALSE)&gt;3,HLOOKUP($A1025,'Z-scores'!$C$2:$RO$15,14,FALSE)&lt;-3),"",'Total-corrected counts'!P1025),"")</f>
        <v/>
      </c>
      <c r="Q1025">
        <f t="shared" si="60"/>
        <v>1</v>
      </c>
      <c r="R1025">
        <f>SUMIFS(Tabel132[Cluster],Tabel132[ID],'Total-corrected counts Z&lt;3'!A1025)</f>
        <v>42</v>
      </c>
      <c r="S1025" t="str">
        <f t="shared" si="61"/>
        <v/>
      </c>
      <c r="T1025" t="str">
        <f t="shared" si="62"/>
        <v/>
      </c>
      <c r="U1025" t="str">
        <f t="shared" si="63"/>
        <v/>
      </c>
    </row>
    <row r="1026" spans="1:21" x14ac:dyDescent="0.25">
      <c r="A1026">
        <v>1035</v>
      </c>
      <c r="B1026" t="s">
        <v>441</v>
      </c>
      <c r="C1026">
        <v>8000</v>
      </c>
      <c r="D1026">
        <v>378</v>
      </c>
      <c r="E1026" s="14">
        <f>IFERROR(IF(OR(HLOOKUP($A1026,'Z-scores'!$C$2:$RO$15,3,FALSE)&gt;3,HLOOKUP($A1026,'Z-scores'!$C$2:$RO$15,3,FALSE)&lt;-3),"",'Total-corrected counts'!E1026),"")</f>
        <v>15.199511012673232</v>
      </c>
      <c r="F1026" s="14">
        <f>IFERROR(IF(OR(HLOOKUP($A1026,'Z-scores'!$C$2:$RO$15,4,FALSE)&gt;3,HLOOKUP($A1026,'Z-scores'!$C$2:$RO$15,4,FALSE)&lt;-3),"",'Total-corrected counts'!F1026),"")</f>
        <v>18.261998998310521</v>
      </c>
      <c r="G1026" s="14">
        <f>IFERROR(IF(OR(HLOOKUP($A1026,'Z-scores'!$C$2:$RO$15,5,FALSE)&gt;3,HLOOKUP($A1026,'Z-scores'!$C$2:$RO$15,5,FALSE)&lt;-3),"",'Total-corrected counts'!G1026),"")</f>
        <v>39.911070634559238</v>
      </c>
      <c r="H1026" s="14">
        <f>IFERROR(IF(OR(HLOOKUP($A1026,'Z-scores'!$C$2:$RO$15,6,FALSE)&gt;3,HLOOKUP($A1026,'Z-scores'!$C$2:$RO$15,6,FALSE)&lt;-3),"",'Total-corrected counts'!H1026),"")</f>
        <v>38.988674972551514</v>
      </c>
      <c r="I1026" s="14">
        <f>IFERROR(IF(OR(HLOOKUP($A1026,'Z-scores'!$C$2:$RO$15,7,FALSE)&gt;3,HLOOKUP($A1026,'Z-scores'!$C$2:$RO$15,7,FALSE)&lt;-3),"",'Total-corrected counts'!I1026),"")</f>
        <v>47.475045089581251</v>
      </c>
      <c r="J1026" s="14">
        <f>IFERROR(IF(OR(HLOOKUP($A1026,'Z-scores'!$C$2:$RO$15,8,FALSE)&gt;3,HLOOKUP($A1026,'Z-scores'!$C$2:$RO$15,8,FALSE)&lt;-3),"",'Total-corrected counts'!J1026),"")</f>
        <v>48.554446153445085</v>
      </c>
      <c r="K1026" s="14">
        <f>IFERROR(IF(OR(HLOOKUP($A1026,'Z-scores'!$C$2:$RO$15,9,FALSE)&gt;3,HLOOKUP($A1026,'Z-scores'!$C$2:$RO$15,9,FALSE)&lt;-3),"",'Total-corrected counts'!K1026),"")</f>
        <v>18.307127490214302</v>
      </c>
      <c r="L1026" s="14">
        <f>IFERROR(IF(OR(HLOOKUP($A1026,'Z-scores'!$C$2:$RO$15,10,FALSE)&gt;3,HLOOKUP($A1026,'Z-scores'!$C$2:$RO$15,10,FALSE)&lt;-3),"",'Total-corrected counts'!L1026),"")</f>
        <v>27.209787461326833</v>
      </c>
      <c r="M1026" s="14">
        <f>IFERROR(IF(OR(HLOOKUP($A1026,'Z-scores'!$C$2:$RO$15,11,FALSE)&gt;3,HLOOKUP($A1026,'Z-scores'!$C$2:$RO$15,11,FALSE)&lt;-3),"",'Total-corrected counts'!M1026),"")</f>
        <v>29.664369432819711</v>
      </c>
      <c r="N1026" s="14">
        <f>IFERROR(IF(OR(HLOOKUP($A1026,'Z-scores'!$C$2:$RO$15,12,FALSE)&gt;3,HLOOKUP($A1026,'Z-scores'!$C$2:$RO$15,12,FALSE)&lt;-3),"",'Total-corrected counts'!N1026),"")</f>
        <v>41.014607825559857</v>
      </c>
      <c r="O1026" s="14">
        <f>IFERROR(IF(OR(HLOOKUP($A1026,'Z-scores'!$C$2:$RO$15,13,FALSE)&gt;3,HLOOKUP($A1026,'Z-scores'!$C$2:$RO$15,13,FALSE)&lt;-3),"",'Total-corrected counts'!O1026),"")</f>
        <v>50.535793842474263</v>
      </c>
      <c r="P1026" s="14">
        <f>IFERROR(IF(OR(HLOOKUP($A1026,'Z-scores'!$C$2:$RO$15,14,FALSE)&gt;3,HLOOKUP($A1026,'Z-scores'!$C$2:$RO$15,14,FALSE)&lt;-3),"",'Total-corrected counts'!P1026),"")</f>
        <v>28.973804181196105</v>
      </c>
      <c r="Q1026">
        <f t="shared" si="60"/>
        <v>1</v>
      </c>
      <c r="R1026">
        <f>SUMIFS(Tabel132[Cluster],Tabel132[ID],'Total-corrected counts Z&lt;3'!A1026)</f>
        <v>11</v>
      </c>
      <c r="S1026">
        <f t="shared" si="61"/>
        <v>0.69244818015436782</v>
      </c>
      <c r="T1026">
        <f t="shared" si="62"/>
        <v>32.3854106216193</v>
      </c>
      <c r="U1026">
        <f t="shared" si="63"/>
        <v>35.479672548675353</v>
      </c>
    </row>
    <row r="1027" spans="1:21" x14ac:dyDescent="0.25">
      <c r="A1027">
        <v>1036</v>
      </c>
      <c r="B1027" t="s">
        <v>1093</v>
      </c>
      <c r="C1027">
        <v>107200</v>
      </c>
      <c r="D1027">
        <v>784</v>
      </c>
      <c r="E1027" s="14" t="str">
        <f>IFERROR(IF(OR(HLOOKUP($A1027,'Z-scores'!$C$2:$RO$15,3,FALSE)&gt;3,HLOOKUP($A1027,'Z-scores'!$C$2:$RO$15,3,FALSE)&lt;-3),"",'Total-corrected counts'!E1027),"")</f>
        <v/>
      </c>
      <c r="F1027" s="14" t="str">
        <f>IFERROR(IF(OR(HLOOKUP($A1027,'Z-scores'!$C$2:$RO$15,4,FALSE)&gt;3,HLOOKUP($A1027,'Z-scores'!$C$2:$RO$15,4,FALSE)&lt;-3),"",'Total-corrected counts'!F1027),"")</f>
        <v/>
      </c>
      <c r="G1027" s="14" t="str">
        <f>IFERROR(IF(OR(HLOOKUP($A1027,'Z-scores'!$C$2:$RO$15,5,FALSE)&gt;3,HLOOKUP($A1027,'Z-scores'!$C$2:$RO$15,5,FALSE)&lt;-3),"",'Total-corrected counts'!G1027),"")</f>
        <v/>
      </c>
      <c r="H1027" s="14" t="str">
        <f>IFERROR(IF(OR(HLOOKUP($A1027,'Z-scores'!$C$2:$RO$15,6,FALSE)&gt;3,HLOOKUP($A1027,'Z-scores'!$C$2:$RO$15,6,FALSE)&lt;-3),"",'Total-corrected counts'!H1027),"")</f>
        <v/>
      </c>
      <c r="I1027" s="14" t="str">
        <f>IFERROR(IF(OR(HLOOKUP($A1027,'Z-scores'!$C$2:$RO$15,7,FALSE)&gt;3,HLOOKUP($A1027,'Z-scores'!$C$2:$RO$15,7,FALSE)&lt;-3),"",'Total-corrected counts'!I1027),"")</f>
        <v/>
      </c>
      <c r="J1027" s="14" t="str">
        <f>IFERROR(IF(OR(HLOOKUP($A1027,'Z-scores'!$C$2:$RO$15,8,FALSE)&gt;3,HLOOKUP($A1027,'Z-scores'!$C$2:$RO$15,8,FALSE)&lt;-3),"",'Total-corrected counts'!J1027),"")</f>
        <v/>
      </c>
      <c r="K1027" s="14" t="str">
        <f>IFERROR(IF(OR(HLOOKUP($A1027,'Z-scores'!$C$2:$RO$15,9,FALSE)&gt;3,HLOOKUP($A1027,'Z-scores'!$C$2:$RO$15,9,FALSE)&lt;-3),"",'Total-corrected counts'!K1027),"")</f>
        <v/>
      </c>
      <c r="L1027" s="14" t="str">
        <f>IFERROR(IF(OR(HLOOKUP($A1027,'Z-scores'!$C$2:$RO$15,10,FALSE)&gt;3,HLOOKUP($A1027,'Z-scores'!$C$2:$RO$15,10,FALSE)&lt;-3),"",'Total-corrected counts'!L1027),"")</f>
        <v/>
      </c>
      <c r="M1027" s="14" t="str">
        <f>IFERROR(IF(OR(HLOOKUP($A1027,'Z-scores'!$C$2:$RO$15,11,FALSE)&gt;3,HLOOKUP($A1027,'Z-scores'!$C$2:$RO$15,11,FALSE)&lt;-3),"",'Total-corrected counts'!M1027),"")</f>
        <v/>
      </c>
      <c r="N1027" s="14" t="str">
        <f>IFERROR(IF(OR(HLOOKUP($A1027,'Z-scores'!$C$2:$RO$15,12,FALSE)&gt;3,HLOOKUP($A1027,'Z-scores'!$C$2:$RO$15,12,FALSE)&lt;-3),"",'Total-corrected counts'!N1027),"")</f>
        <v/>
      </c>
      <c r="O1027" s="14" t="str">
        <f>IFERROR(IF(OR(HLOOKUP($A1027,'Z-scores'!$C$2:$RO$15,13,FALSE)&gt;3,HLOOKUP($A1027,'Z-scores'!$C$2:$RO$15,13,FALSE)&lt;-3),"",'Total-corrected counts'!O1027),"")</f>
        <v/>
      </c>
      <c r="P1027" s="14" t="str">
        <f>IFERROR(IF(OR(HLOOKUP($A1027,'Z-scores'!$C$2:$RO$15,14,FALSE)&gt;3,HLOOKUP($A1027,'Z-scores'!$C$2:$RO$15,14,FALSE)&lt;-3),"",'Total-corrected counts'!P1027),"")</f>
        <v/>
      </c>
      <c r="Q1027">
        <f t="shared" ref="Q1027:Q1090" si="64">IF(AND(T1027=0,U1027=0),0,1)</f>
        <v>1</v>
      </c>
      <c r="R1027">
        <f>SUMIFS(Tabel132[Cluster],Tabel132[ID],'Total-corrected counts Z&lt;3'!A1027)</f>
        <v>0</v>
      </c>
      <c r="S1027" t="str">
        <f t="shared" ref="S1027:S1090" si="65">IFERROR(_xlfn.T.TEST(E1027:K1027,L1027:P1027,2,2),"")</f>
        <v/>
      </c>
      <c r="T1027" t="str">
        <f t="shared" si="62"/>
        <v/>
      </c>
      <c r="U1027" t="str">
        <f t="shared" si="63"/>
        <v/>
      </c>
    </row>
    <row r="1028" spans="1:21" x14ac:dyDescent="0.25">
      <c r="A1028">
        <v>1037</v>
      </c>
      <c r="B1028" t="s">
        <v>442</v>
      </c>
      <c r="C1028">
        <v>44700</v>
      </c>
      <c r="D1028">
        <v>822</v>
      </c>
      <c r="E1028" s="14">
        <f>IFERROR(IF(OR(HLOOKUP($A1028,'Z-scores'!$C$2:$RO$15,3,FALSE)&gt;3,HLOOKUP($A1028,'Z-scores'!$C$2:$RO$15,3,FALSE)&lt;-3),"",'Total-corrected counts'!E1028),"")</f>
        <v>33.118200601008191</v>
      </c>
      <c r="F1028" s="14">
        <f>IFERROR(IF(OR(HLOOKUP($A1028,'Z-scores'!$C$2:$RO$15,4,FALSE)&gt;3,HLOOKUP($A1028,'Z-scores'!$C$2:$RO$15,4,FALSE)&lt;-3),"",'Total-corrected counts'!F1028),"")</f>
        <v>17.062203800560553</v>
      </c>
      <c r="G1028" s="14">
        <f>IFERROR(IF(OR(HLOOKUP($A1028,'Z-scores'!$C$2:$RO$15,5,FALSE)&gt;3,HLOOKUP($A1028,'Z-scores'!$C$2:$RO$15,5,FALSE)&lt;-3),"",'Total-corrected counts'!G1028),"")</f>
        <v>5.9643389673122078</v>
      </c>
      <c r="H1028" s="14">
        <f>IFERROR(IF(OR(HLOOKUP($A1028,'Z-scores'!$C$2:$RO$15,6,FALSE)&gt;3,HLOOKUP($A1028,'Z-scores'!$C$2:$RO$15,6,FALSE)&lt;-3),"",'Total-corrected counts'!H1028),"")</f>
        <v>16.18297057079878</v>
      </c>
      <c r="I1028" s="14">
        <f>IFERROR(IF(OR(HLOOKUP($A1028,'Z-scores'!$C$2:$RO$15,7,FALSE)&gt;3,HLOOKUP($A1028,'Z-scores'!$C$2:$RO$15,7,FALSE)&lt;-3),"",'Total-corrected counts'!I1028),"")</f>
        <v>17.813928889754585</v>
      </c>
      <c r="J1028" s="14">
        <f>IFERROR(IF(OR(HLOOKUP($A1028,'Z-scores'!$C$2:$RO$15,8,FALSE)&gt;3,HLOOKUP($A1028,'Z-scores'!$C$2:$RO$15,8,FALSE)&lt;-3),"",'Total-corrected counts'!J1028),"")</f>
        <v>38.800107753938669</v>
      </c>
      <c r="K1028" s="14">
        <f>IFERROR(IF(OR(HLOOKUP($A1028,'Z-scores'!$C$2:$RO$15,9,FALSE)&gt;3,HLOOKUP($A1028,'Z-scores'!$C$2:$RO$15,9,FALSE)&lt;-3),"",'Total-corrected counts'!K1028),"")</f>
        <v>9.2524448349462727</v>
      </c>
      <c r="L1028" s="14">
        <f>IFERROR(IF(OR(HLOOKUP($A1028,'Z-scores'!$C$2:$RO$15,10,FALSE)&gt;3,HLOOKUP($A1028,'Z-scores'!$C$2:$RO$15,10,FALSE)&lt;-3),"",'Total-corrected counts'!L1028),"")</f>
        <v>18.039081316953713</v>
      </c>
      <c r="M1028" s="14">
        <f>IFERROR(IF(OR(HLOOKUP($A1028,'Z-scores'!$C$2:$RO$15,11,FALSE)&gt;3,HLOOKUP($A1028,'Z-scores'!$C$2:$RO$15,11,FALSE)&lt;-3),"",'Total-corrected counts'!M1028),"")</f>
        <v>21.60939937318431</v>
      </c>
      <c r="N1028" s="14">
        <f>IFERROR(IF(OR(HLOOKUP($A1028,'Z-scores'!$C$2:$RO$15,12,FALSE)&gt;3,HLOOKUP($A1028,'Z-scores'!$C$2:$RO$15,12,FALSE)&lt;-3),"",'Total-corrected counts'!N1028),"")</f>
        <v>19.585243620281911</v>
      </c>
      <c r="O1028" s="14">
        <f>IFERROR(IF(OR(HLOOKUP($A1028,'Z-scores'!$C$2:$RO$15,13,FALSE)&gt;3,HLOOKUP($A1028,'Z-scores'!$C$2:$RO$15,13,FALSE)&lt;-3),"",'Total-corrected counts'!O1028),"")</f>
        <v>29.863765329331489</v>
      </c>
      <c r="P1028" s="14">
        <f>IFERROR(IF(OR(HLOOKUP($A1028,'Z-scores'!$C$2:$RO$15,14,FALSE)&gt;3,HLOOKUP($A1028,'Z-scores'!$C$2:$RO$15,14,FALSE)&lt;-3),"",'Total-corrected counts'!P1028),"")</f>
        <v>15.803893189743327</v>
      </c>
      <c r="Q1028">
        <f t="shared" si="64"/>
        <v>1</v>
      </c>
      <c r="R1028">
        <f>SUMIFS(Tabel132[Cluster],Tabel132[ID],'Total-corrected counts Z&lt;3'!A1028)</f>
        <v>58</v>
      </c>
      <c r="S1028">
        <f t="shared" si="65"/>
        <v>0.83532372761493101</v>
      </c>
      <c r="T1028">
        <f t="shared" ref="T1028:T1091" si="66">IFERROR(AVERAGE(E1028:K1028),"")</f>
        <v>19.742027916902749</v>
      </c>
      <c r="U1028">
        <f t="shared" ref="U1028:U1091" si="67">IFERROR(AVERAGE(L1028:P1028),"")</f>
        <v>20.980276565898947</v>
      </c>
    </row>
    <row r="1029" spans="1:21" x14ac:dyDescent="0.25">
      <c r="A1029">
        <v>1038</v>
      </c>
      <c r="B1029" t="s">
        <v>443</v>
      </c>
      <c r="C1029">
        <v>4700</v>
      </c>
      <c r="D1029">
        <v>329</v>
      </c>
      <c r="E1029" s="14">
        <f>IFERROR(IF(OR(HLOOKUP($A1029,'Z-scores'!$C$2:$RO$15,3,FALSE)&gt;3,HLOOKUP($A1029,'Z-scores'!$C$2:$RO$15,3,FALSE)&lt;-3),"",'Total-corrected counts'!E1029),"")</f>
        <v>100.1912721339974</v>
      </c>
      <c r="F1029" s="14">
        <f>IFERROR(IF(OR(HLOOKUP($A1029,'Z-scores'!$C$2:$RO$15,4,FALSE)&gt;3,HLOOKUP($A1029,'Z-scores'!$C$2:$RO$15,4,FALSE)&lt;-3),"",'Total-corrected counts'!F1029),"")</f>
        <v>54.004735005699025</v>
      </c>
      <c r="G1029" s="14">
        <f>IFERROR(IF(OR(HLOOKUP($A1029,'Z-scores'!$C$2:$RO$15,5,FALSE)&gt;3,HLOOKUP($A1029,'Z-scores'!$C$2:$RO$15,5,FALSE)&lt;-3),"",'Total-corrected counts'!G1029),"")</f>
        <v>56.85765051473674</v>
      </c>
      <c r="H1029" s="14">
        <f>IFERROR(IF(OR(HLOOKUP($A1029,'Z-scores'!$C$2:$RO$15,6,FALSE)&gt;3,HLOOKUP($A1029,'Z-scores'!$C$2:$RO$15,6,FALSE)&lt;-3),"",'Total-corrected counts'!H1029),"")</f>
        <v>43.986244856508705</v>
      </c>
      <c r="I1029" s="14">
        <f>IFERROR(IF(OR(HLOOKUP($A1029,'Z-scores'!$C$2:$RO$15,7,FALSE)&gt;3,HLOOKUP($A1029,'Z-scores'!$C$2:$RO$15,7,FALSE)&lt;-3),"",'Total-corrected counts'!I1029),"")</f>
        <v>59.088000808715393</v>
      </c>
      <c r="J1029" s="14">
        <f>IFERROR(IF(OR(HLOOKUP($A1029,'Z-scores'!$C$2:$RO$15,8,FALSE)&gt;3,HLOOKUP($A1029,'Z-scores'!$C$2:$RO$15,8,FALSE)&lt;-3),"",'Total-corrected counts'!J1029),"")</f>
        <v>121.76629561076497</v>
      </c>
      <c r="K1029" s="14">
        <f>IFERROR(IF(OR(HLOOKUP($A1029,'Z-scores'!$C$2:$RO$15,9,FALSE)&gt;3,HLOOKUP($A1029,'Z-scores'!$C$2:$RO$15,9,FALSE)&lt;-3),"",'Total-corrected counts'!K1029),"")</f>
        <v>93.202490108359541</v>
      </c>
      <c r="L1029" s="14">
        <f>IFERROR(IF(OR(HLOOKUP($A1029,'Z-scores'!$C$2:$RO$15,10,FALSE)&gt;3,HLOOKUP($A1029,'Z-scores'!$C$2:$RO$15,10,FALSE)&lt;-3),"",'Total-corrected counts'!L1029),"")</f>
        <v>51.67844077840148</v>
      </c>
      <c r="M1029" s="14">
        <f>IFERROR(IF(OR(HLOOKUP($A1029,'Z-scores'!$C$2:$RO$15,11,FALSE)&gt;3,HLOOKUP($A1029,'Z-scores'!$C$2:$RO$15,11,FALSE)&lt;-3),"",'Total-corrected counts'!M1029),"")</f>
        <v>84.331856588822404</v>
      </c>
      <c r="N1029" s="14">
        <f>IFERROR(IF(OR(HLOOKUP($A1029,'Z-scores'!$C$2:$RO$15,12,FALSE)&gt;3,HLOOKUP($A1029,'Z-scores'!$C$2:$RO$15,12,FALSE)&lt;-3),"",'Total-corrected counts'!N1029),"")</f>
        <v>65.218690503632743</v>
      </c>
      <c r="O1029" s="14">
        <f>IFERROR(IF(OR(HLOOKUP($A1029,'Z-scores'!$C$2:$RO$15,13,FALSE)&gt;3,HLOOKUP($A1029,'Z-scores'!$C$2:$RO$15,13,FALSE)&lt;-3),"",'Total-corrected counts'!O1029),"")</f>
        <v>57.335803221797548</v>
      </c>
      <c r="P1029" s="14">
        <f>IFERROR(IF(OR(HLOOKUP($A1029,'Z-scores'!$C$2:$RO$15,14,FALSE)&gt;3,HLOOKUP($A1029,'Z-scores'!$C$2:$RO$15,14,FALSE)&lt;-3),"",'Total-corrected counts'!P1029),"")</f>
        <v>80.614437868096729</v>
      </c>
      <c r="Q1029">
        <f t="shared" si="64"/>
        <v>1</v>
      </c>
      <c r="R1029">
        <f>SUMIFS(Tabel132[Cluster],Tabel132[ID],'Total-corrected counts Z&lt;3'!A1029)</f>
        <v>6</v>
      </c>
      <c r="S1029">
        <f t="shared" si="65"/>
        <v>0.59928632653930802</v>
      </c>
      <c r="T1029">
        <f t="shared" si="66"/>
        <v>75.585241291254533</v>
      </c>
      <c r="U1029">
        <f t="shared" si="67"/>
        <v>67.835845792150181</v>
      </c>
    </row>
    <row r="1030" spans="1:21" x14ac:dyDescent="0.25">
      <c r="A1030">
        <v>1039</v>
      </c>
      <c r="B1030" t="s">
        <v>1094</v>
      </c>
      <c r="C1030">
        <v>90400</v>
      </c>
      <c r="D1030">
        <v>720</v>
      </c>
      <c r="E1030" s="14" t="str">
        <f>IFERROR(IF(OR(HLOOKUP($A1030,'Z-scores'!$C$2:$RO$15,3,FALSE)&gt;3,HLOOKUP($A1030,'Z-scores'!$C$2:$RO$15,3,FALSE)&lt;-3),"",'Total-corrected counts'!E1030),"")</f>
        <v/>
      </c>
      <c r="F1030" s="14" t="str">
        <f>IFERROR(IF(OR(HLOOKUP($A1030,'Z-scores'!$C$2:$RO$15,4,FALSE)&gt;3,HLOOKUP($A1030,'Z-scores'!$C$2:$RO$15,4,FALSE)&lt;-3),"",'Total-corrected counts'!F1030),"")</f>
        <v/>
      </c>
      <c r="G1030" s="14" t="str">
        <f>IFERROR(IF(OR(HLOOKUP($A1030,'Z-scores'!$C$2:$RO$15,5,FALSE)&gt;3,HLOOKUP($A1030,'Z-scores'!$C$2:$RO$15,5,FALSE)&lt;-3),"",'Total-corrected counts'!G1030),"")</f>
        <v/>
      </c>
      <c r="H1030" s="14" t="str">
        <f>IFERROR(IF(OR(HLOOKUP($A1030,'Z-scores'!$C$2:$RO$15,6,FALSE)&gt;3,HLOOKUP($A1030,'Z-scores'!$C$2:$RO$15,6,FALSE)&lt;-3),"",'Total-corrected counts'!H1030),"")</f>
        <v/>
      </c>
      <c r="I1030" s="14" t="str">
        <f>IFERROR(IF(OR(HLOOKUP($A1030,'Z-scores'!$C$2:$RO$15,7,FALSE)&gt;3,HLOOKUP($A1030,'Z-scores'!$C$2:$RO$15,7,FALSE)&lt;-3),"",'Total-corrected counts'!I1030),"")</f>
        <v/>
      </c>
      <c r="J1030" s="14" t="str">
        <f>IFERROR(IF(OR(HLOOKUP($A1030,'Z-scores'!$C$2:$RO$15,8,FALSE)&gt;3,HLOOKUP($A1030,'Z-scores'!$C$2:$RO$15,8,FALSE)&lt;-3),"",'Total-corrected counts'!J1030),"")</f>
        <v/>
      </c>
      <c r="K1030" s="14" t="str">
        <f>IFERROR(IF(OR(HLOOKUP($A1030,'Z-scores'!$C$2:$RO$15,9,FALSE)&gt;3,HLOOKUP($A1030,'Z-scores'!$C$2:$RO$15,9,FALSE)&lt;-3),"",'Total-corrected counts'!K1030),"")</f>
        <v/>
      </c>
      <c r="L1030" s="14" t="str">
        <f>IFERROR(IF(OR(HLOOKUP($A1030,'Z-scores'!$C$2:$RO$15,10,FALSE)&gt;3,HLOOKUP($A1030,'Z-scores'!$C$2:$RO$15,10,FALSE)&lt;-3),"",'Total-corrected counts'!L1030),"")</f>
        <v/>
      </c>
      <c r="M1030" s="14" t="str">
        <f>IFERROR(IF(OR(HLOOKUP($A1030,'Z-scores'!$C$2:$RO$15,11,FALSE)&gt;3,HLOOKUP($A1030,'Z-scores'!$C$2:$RO$15,11,FALSE)&lt;-3),"",'Total-corrected counts'!M1030),"")</f>
        <v/>
      </c>
      <c r="N1030" s="14" t="str">
        <f>IFERROR(IF(OR(HLOOKUP($A1030,'Z-scores'!$C$2:$RO$15,12,FALSE)&gt;3,HLOOKUP($A1030,'Z-scores'!$C$2:$RO$15,12,FALSE)&lt;-3),"",'Total-corrected counts'!N1030),"")</f>
        <v/>
      </c>
      <c r="O1030" s="14" t="str">
        <f>IFERROR(IF(OR(HLOOKUP($A1030,'Z-scores'!$C$2:$RO$15,13,FALSE)&gt;3,HLOOKUP($A1030,'Z-scores'!$C$2:$RO$15,13,FALSE)&lt;-3),"",'Total-corrected counts'!O1030),"")</f>
        <v/>
      </c>
      <c r="P1030" s="14" t="str">
        <f>IFERROR(IF(OR(HLOOKUP($A1030,'Z-scores'!$C$2:$RO$15,14,FALSE)&gt;3,HLOOKUP($A1030,'Z-scores'!$C$2:$RO$15,14,FALSE)&lt;-3),"",'Total-corrected counts'!P1030),"")</f>
        <v/>
      </c>
      <c r="Q1030">
        <f t="shared" si="64"/>
        <v>1</v>
      </c>
      <c r="R1030">
        <f>SUMIFS(Tabel132[Cluster],Tabel132[ID],'Total-corrected counts Z&lt;3'!A1030)</f>
        <v>96</v>
      </c>
      <c r="S1030" t="str">
        <f t="shared" si="65"/>
        <v/>
      </c>
      <c r="T1030" t="str">
        <f t="shared" si="66"/>
        <v/>
      </c>
      <c r="U1030" t="str">
        <f t="shared" si="67"/>
        <v/>
      </c>
    </row>
    <row r="1031" spans="1:21" x14ac:dyDescent="0.25">
      <c r="A1031">
        <v>1040</v>
      </c>
      <c r="B1031" t="s">
        <v>1095</v>
      </c>
      <c r="C1031">
        <v>117600</v>
      </c>
      <c r="D1031">
        <v>1024</v>
      </c>
      <c r="E1031" s="14" t="str">
        <f>IFERROR(IF(OR(HLOOKUP($A1031,'Z-scores'!$C$2:$RO$15,3,FALSE)&gt;3,HLOOKUP($A1031,'Z-scores'!$C$2:$RO$15,3,FALSE)&lt;-3),"",'Total-corrected counts'!E1031),"")</f>
        <v/>
      </c>
      <c r="F1031" s="14" t="str">
        <f>IFERROR(IF(OR(HLOOKUP($A1031,'Z-scores'!$C$2:$RO$15,4,FALSE)&gt;3,HLOOKUP($A1031,'Z-scores'!$C$2:$RO$15,4,FALSE)&lt;-3),"",'Total-corrected counts'!F1031),"")</f>
        <v/>
      </c>
      <c r="G1031" s="14" t="str">
        <f>IFERROR(IF(OR(HLOOKUP($A1031,'Z-scores'!$C$2:$RO$15,5,FALSE)&gt;3,HLOOKUP($A1031,'Z-scores'!$C$2:$RO$15,5,FALSE)&lt;-3),"",'Total-corrected counts'!G1031),"")</f>
        <v/>
      </c>
      <c r="H1031" s="14" t="str">
        <f>IFERROR(IF(OR(HLOOKUP($A1031,'Z-scores'!$C$2:$RO$15,6,FALSE)&gt;3,HLOOKUP($A1031,'Z-scores'!$C$2:$RO$15,6,FALSE)&lt;-3),"",'Total-corrected counts'!H1031),"")</f>
        <v/>
      </c>
      <c r="I1031" s="14" t="str">
        <f>IFERROR(IF(OR(HLOOKUP($A1031,'Z-scores'!$C$2:$RO$15,7,FALSE)&gt;3,HLOOKUP($A1031,'Z-scores'!$C$2:$RO$15,7,FALSE)&lt;-3),"",'Total-corrected counts'!I1031),"")</f>
        <v/>
      </c>
      <c r="J1031" s="14" t="str">
        <f>IFERROR(IF(OR(HLOOKUP($A1031,'Z-scores'!$C$2:$RO$15,8,FALSE)&gt;3,HLOOKUP($A1031,'Z-scores'!$C$2:$RO$15,8,FALSE)&lt;-3),"",'Total-corrected counts'!J1031),"")</f>
        <v/>
      </c>
      <c r="K1031" s="14" t="str">
        <f>IFERROR(IF(OR(HLOOKUP($A1031,'Z-scores'!$C$2:$RO$15,9,FALSE)&gt;3,HLOOKUP($A1031,'Z-scores'!$C$2:$RO$15,9,FALSE)&lt;-3),"",'Total-corrected counts'!K1031),"")</f>
        <v/>
      </c>
      <c r="L1031" s="14" t="str">
        <f>IFERROR(IF(OR(HLOOKUP($A1031,'Z-scores'!$C$2:$RO$15,10,FALSE)&gt;3,HLOOKUP($A1031,'Z-scores'!$C$2:$RO$15,10,FALSE)&lt;-3),"",'Total-corrected counts'!L1031),"")</f>
        <v/>
      </c>
      <c r="M1031" s="14" t="str">
        <f>IFERROR(IF(OR(HLOOKUP($A1031,'Z-scores'!$C$2:$RO$15,11,FALSE)&gt;3,HLOOKUP($A1031,'Z-scores'!$C$2:$RO$15,11,FALSE)&lt;-3),"",'Total-corrected counts'!M1031),"")</f>
        <v/>
      </c>
      <c r="N1031" s="14" t="str">
        <f>IFERROR(IF(OR(HLOOKUP($A1031,'Z-scores'!$C$2:$RO$15,12,FALSE)&gt;3,HLOOKUP($A1031,'Z-scores'!$C$2:$RO$15,12,FALSE)&lt;-3),"",'Total-corrected counts'!N1031),"")</f>
        <v/>
      </c>
      <c r="O1031" s="14" t="str">
        <f>IFERROR(IF(OR(HLOOKUP($A1031,'Z-scores'!$C$2:$RO$15,13,FALSE)&gt;3,HLOOKUP($A1031,'Z-scores'!$C$2:$RO$15,13,FALSE)&lt;-3),"",'Total-corrected counts'!O1031),"")</f>
        <v/>
      </c>
      <c r="P1031" s="14" t="str">
        <f>IFERROR(IF(OR(HLOOKUP($A1031,'Z-scores'!$C$2:$RO$15,14,FALSE)&gt;3,HLOOKUP($A1031,'Z-scores'!$C$2:$RO$15,14,FALSE)&lt;-3),"",'Total-corrected counts'!P1031),"")</f>
        <v/>
      </c>
      <c r="Q1031">
        <f t="shared" si="64"/>
        <v>1</v>
      </c>
      <c r="R1031">
        <f>SUMIFS(Tabel132[Cluster],Tabel132[ID],'Total-corrected counts Z&lt;3'!A1031)</f>
        <v>0</v>
      </c>
      <c r="S1031" t="str">
        <f t="shared" si="65"/>
        <v/>
      </c>
      <c r="T1031" t="str">
        <f t="shared" si="66"/>
        <v/>
      </c>
      <c r="U1031" t="str">
        <f t="shared" si="67"/>
        <v/>
      </c>
    </row>
    <row r="1032" spans="1:21" x14ac:dyDescent="0.25">
      <c r="A1032">
        <v>1041</v>
      </c>
      <c r="B1032" t="s">
        <v>444</v>
      </c>
      <c r="C1032">
        <v>61800</v>
      </c>
      <c r="D1032">
        <v>1073</v>
      </c>
      <c r="E1032" s="14">
        <f>IFERROR(IF(OR(HLOOKUP($A1032,'Z-scores'!$C$2:$RO$15,3,FALSE)&gt;3,HLOOKUP($A1032,'Z-scores'!$C$2:$RO$15,3,FALSE)&lt;-3),"",'Total-corrected counts'!E1032),"")</f>
        <v>2.3240842527023287E-2</v>
      </c>
      <c r="F1032" s="14">
        <f>IFERROR(IF(OR(HLOOKUP($A1032,'Z-scores'!$C$2:$RO$15,4,FALSE)&gt;3,HLOOKUP($A1032,'Z-scores'!$C$2:$RO$15,4,FALSE)&lt;-3),"",'Total-corrected counts'!F1032),"")</f>
        <v>0</v>
      </c>
      <c r="G1032" s="14">
        <f>IFERROR(IF(OR(HLOOKUP($A1032,'Z-scores'!$C$2:$RO$15,5,FALSE)&gt;3,HLOOKUP($A1032,'Z-scores'!$C$2:$RO$15,5,FALSE)&lt;-3),"",'Total-corrected counts'!G1032),"")</f>
        <v>0.57143367351494212</v>
      </c>
      <c r="H1032" s="14">
        <f>IFERROR(IF(OR(HLOOKUP($A1032,'Z-scores'!$C$2:$RO$15,6,FALSE)&gt;3,HLOOKUP($A1032,'Z-scores'!$C$2:$RO$15,6,FALSE)&lt;-3),"",'Total-corrected counts'!H1032),"")</f>
        <v>0.59513045946360432</v>
      </c>
      <c r="I1032" s="14">
        <f>IFERROR(IF(OR(HLOOKUP($A1032,'Z-scores'!$C$2:$RO$15,7,FALSE)&gt;3,HLOOKUP($A1032,'Z-scores'!$C$2:$RO$15,7,FALSE)&lt;-3),"",'Total-corrected counts'!I1032),"")</f>
        <v>0</v>
      </c>
      <c r="J1032" s="14">
        <f>IFERROR(IF(OR(HLOOKUP($A1032,'Z-scores'!$C$2:$RO$15,8,FALSE)&gt;3,HLOOKUP($A1032,'Z-scores'!$C$2:$RO$15,8,FALSE)&lt;-3),"",'Total-corrected counts'!J1032),"")</f>
        <v>2.1724584408700259E-2</v>
      </c>
      <c r="K1032" s="14">
        <f>IFERROR(IF(OR(HLOOKUP($A1032,'Z-scores'!$C$2:$RO$15,9,FALSE)&gt;3,HLOOKUP($A1032,'Z-scores'!$C$2:$RO$15,9,FALSE)&lt;-3),"",'Total-corrected counts'!K1032),"")</f>
        <v>0.25426565958630976</v>
      </c>
      <c r="L1032" s="14">
        <f>IFERROR(IF(OR(HLOOKUP($A1032,'Z-scores'!$C$2:$RO$15,10,FALSE)&gt;3,HLOOKUP($A1032,'Z-scores'!$C$2:$RO$15,10,FALSE)&lt;-3),"",'Total-corrected counts'!L1032),"")</f>
        <v>0</v>
      </c>
      <c r="M1032" s="14">
        <f>IFERROR(IF(OR(HLOOKUP($A1032,'Z-scores'!$C$2:$RO$15,11,FALSE)&gt;3,HLOOKUP($A1032,'Z-scores'!$C$2:$RO$15,11,FALSE)&lt;-3),"",'Total-corrected counts'!M1032),"")</f>
        <v>2.0852968174690627</v>
      </c>
      <c r="N1032" s="14">
        <f>IFERROR(IF(OR(HLOOKUP($A1032,'Z-scores'!$C$2:$RO$15,12,FALSE)&gt;3,HLOOKUP($A1032,'Z-scores'!$C$2:$RO$15,12,FALSE)&lt;-3),"",'Total-corrected counts'!N1032),"")</f>
        <v>7.6838357708167923E-2</v>
      </c>
      <c r="O1032" s="14">
        <f>IFERROR(IF(OR(HLOOKUP($A1032,'Z-scores'!$C$2:$RO$15,13,FALSE)&gt;3,HLOOKUP($A1032,'Z-scores'!$C$2:$RO$15,13,FALSE)&lt;-3),"",'Total-corrected counts'!O1032),"")</f>
        <v>0.89103571177339558</v>
      </c>
      <c r="P1032" s="14">
        <f>IFERROR(IF(OR(HLOOKUP($A1032,'Z-scores'!$C$2:$RO$15,14,FALSE)&gt;3,HLOOKUP($A1032,'Z-scores'!$C$2:$RO$15,14,FALSE)&lt;-3),"",'Total-corrected counts'!P1032),"")</f>
        <v>1.8228250507201071E-2</v>
      </c>
      <c r="Q1032">
        <f t="shared" si="64"/>
        <v>1</v>
      </c>
      <c r="R1032">
        <f>SUMIFS(Tabel132[Cluster],Tabel132[ID],'Total-corrected counts Z&lt;3'!A1032)</f>
        <v>0</v>
      </c>
      <c r="S1032">
        <f t="shared" si="65"/>
        <v>0.2822294470507577</v>
      </c>
      <c r="T1032">
        <f t="shared" si="66"/>
        <v>0.20939931707151138</v>
      </c>
      <c r="U1032">
        <f t="shared" si="67"/>
        <v>0.61427982749156551</v>
      </c>
    </row>
    <row r="1033" spans="1:21" x14ac:dyDescent="0.25">
      <c r="A1033">
        <v>1042</v>
      </c>
      <c r="B1033" t="s">
        <v>1096</v>
      </c>
      <c r="C1033">
        <v>32200</v>
      </c>
      <c r="D1033">
        <v>589</v>
      </c>
      <c r="E1033" s="14" t="str">
        <f>IFERROR(IF(OR(HLOOKUP($A1033,'Z-scores'!$C$2:$RO$15,3,FALSE)&gt;3,HLOOKUP($A1033,'Z-scores'!$C$2:$RO$15,3,FALSE)&lt;-3),"",'Total-corrected counts'!E1033),"")</f>
        <v/>
      </c>
      <c r="F1033" s="14" t="str">
        <f>IFERROR(IF(OR(HLOOKUP($A1033,'Z-scores'!$C$2:$RO$15,4,FALSE)&gt;3,HLOOKUP($A1033,'Z-scores'!$C$2:$RO$15,4,FALSE)&lt;-3),"",'Total-corrected counts'!F1033),"")</f>
        <v/>
      </c>
      <c r="G1033" s="14" t="str">
        <f>IFERROR(IF(OR(HLOOKUP($A1033,'Z-scores'!$C$2:$RO$15,5,FALSE)&gt;3,HLOOKUP($A1033,'Z-scores'!$C$2:$RO$15,5,FALSE)&lt;-3),"",'Total-corrected counts'!G1033),"")</f>
        <v/>
      </c>
      <c r="H1033" s="14" t="str">
        <f>IFERROR(IF(OR(HLOOKUP($A1033,'Z-scores'!$C$2:$RO$15,6,FALSE)&gt;3,HLOOKUP($A1033,'Z-scores'!$C$2:$RO$15,6,FALSE)&lt;-3),"",'Total-corrected counts'!H1033),"")</f>
        <v/>
      </c>
      <c r="I1033" s="14" t="str">
        <f>IFERROR(IF(OR(HLOOKUP($A1033,'Z-scores'!$C$2:$RO$15,7,FALSE)&gt;3,HLOOKUP($A1033,'Z-scores'!$C$2:$RO$15,7,FALSE)&lt;-3),"",'Total-corrected counts'!I1033),"")</f>
        <v/>
      </c>
      <c r="J1033" s="14" t="str">
        <f>IFERROR(IF(OR(HLOOKUP($A1033,'Z-scores'!$C$2:$RO$15,8,FALSE)&gt;3,HLOOKUP($A1033,'Z-scores'!$C$2:$RO$15,8,FALSE)&lt;-3),"",'Total-corrected counts'!J1033),"")</f>
        <v/>
      </c>
      <c r="K1033" s="14" t="str">
        <f>IFERROR(IF(OR(HLOOKUP($A1033,'Z-scores'!$C$2:$RO$15,9,FALSE)&gt;3,HLOOKUP($A1033,'Z-scores'!$C$2:$RO$15,9,FALSE)&lt;-3),"",'Total-corrected counts'!K1033),"")</f>
        <v/>
      </c>
      <c r="L1033" s="14" t="str">
        <f>IFERROR(IF(OR(HLOOKUP($A1033,'Z-scores'!$C$2:$RO$15,10,FALSE)&gt;3,HLOOKUP($A1033,'Z-scores'!$C$2:$RO$15,10,FALSE)&lt;-3),"",'Total-corrected counts'!L1033),"")</f>
        <v/>
      </c>
      <c r="M1033" s="14" t="str">
        <f>IFERROR(IF(OR(HLOOKUP($A1033,'Z-scores'!$C$2:$RO$15,11,FALSE)&gt;3,HLOOKUP($A1033,'Z-scores'!$C$2:$RO$15,11,FALSE)&lt;-3),"",'Total-corrected counts'!M1033),"")</f>
        <v/>
      </c>
      <c r="N1033" s="14" t="str">
        <f>IFERROR(IF(OR(HLOOKUP($A1033,'Z-scores'!$C$2:$RO$15,12,FALSE)&gt;3,HLOOKUP($A1033,'Z-scores'!$C$2:$RO$15,12,FALSE)&lt;-3),"",'Total-corrected counts'!N1033),"")</f>
        <v/>
      </c>
      <c r="O1033" s="14" t="str">
        <f>IFERROR(IF(OR(HLOOKUP($A1033,'Z-scores'!$C$2:$RO$15,13,FALSE)&gt;3,HLOOKUP($A1033,'Z-scores'!$C$2:$RO$15,13,FALSE)&lt;-3),"",'Total-corrected counts'!O1033),"")</f>
        <v/>
      </c>
      <c r="P1033" s="14" t="str">
        <f>IFERROR(IF(OR(HLOOKUP($A1033,'Z-scores'!$C$2:$RO$15,14,FALSE)&gt;3,HLOOKUP($A1033,'Z-scores'!$C$2:$RO$15,14,FALSE)&lt;-3),"",'Total-corrected counts'!P1033),"")</f>
        <v/>
      </c>
      <c r="Q1033">
        <f t="shared" si="64"/>
        <v>1</v>
      </c>
      <c r="R1033">
        <f>SUMIFS(Tabel132[Cluster],Tabel132[ID],'Total-corrected counts Z&lt;3'!A1033)</f>
        <v>42</v>
      </c>
      <c r="S1033" t="str">
        <f t="shared" si="65"/>
        <v/>
      </c>
      <c r="T1033" t="str">
        <f t="shared" si="66"/>
        <v/>
      </c>
      <c r="U1033" t="str">
        <f t="shared" si="67"/>
        <v/>
      </c>
    </row>
    <row r="1034" spans="1:21" x14ac:dyDescent="0.25">
      <c r="A1034">
        <v>1043</v>
      </c>
      <c r="B1034" t="s">
        <v>1097</v>
      </c>
      <c r="C1034">
        <v>109600</v>
      </c>
      <c r="D1034">
        <v>877</v>
      </c>
      <c r="E1034" s="14" t="str">
        <f>IFERROR(IF(OR(HLOOKUP($A1034,'Z-scores'!$C$2:$RO$15,3,FALSE)&gt;3,HLOOKUP($A1034,'Z-scores'!$C$2:$RO$15,3,FALSE)&lt;-3),"",'Total-corrected counts'!E1034),"")</f>
        <v/>
      </c>
      <c r="F1034" s="14" t="str">
        <f>IFERROR(IF(OR(HLOOKUP($A1034,'Z-scores'!$C$2:$RO$15,4,FALSE)&gt;3,HLOOKUP($A1034,'Z-scores'!$C$2:$RO$15,4,FALSE)&lt;-3),"",'Total-corrected counts'!F1034),"")</f>
        <v/>
      </c>
      <c r="G1034" s="14" t="str">
        <f>IFERROR(IF(OR(HLOOKUP($A1034,'Z-scores'!$C$2:$RO$15,5,FALSE)&gt;3,HLOOKUP($A1034,'Z-scores'!$C$2:$RO$15,5,FALSE)&lt;-3),"",'Total-corrected counts'!G1034),"")</f>
        <v/>
      </c>
      <c r="H1034" s="14" t="str">
        <f>IFERROR(IF(OR(HLOOKUP($A1034,'Z-scores'!$C$2:$RO$15,6,FALSE)&gt;3,HLOOKUP($A1034,'Z-scores'!$C$2:$RO$15,6,FALSE)&lt;-3),"",'Total-corrected counts'!H1034),"")</f>
        <v/>
      </c>
      <c r="I1034" s="14" t="str">
        <f>IFERROR(IF(OR(HLOOKUP($A1034,'Z-scores'!$C$2:$RO$15,7,FALSE)&gt;3,HLOOKUP($A1034,'Z-scores'!$C$2:$RO$15,7,FALSE)&lt;-3),"",'Total-corrected counts'!I1034),"")</f>
        <v/>
      </c>
      <c r="J1034" s="14" t="str">
        <f>IFERROR(IF(OR(HLOOKUP($A1034,'Z-scores'!$C$2:$RO$15,8,FALSE)&gt;3,HLOOKUP($A1034,'Z-scores'!$C$2:$RO$15,8,FALSE)&lt;-3),"",'Total-corrected counts'!J1034),"")</f>
        <v/>
      </c>
      <c r="K1034" s="14" t="str">
        <f>IFERROR(IF(OR(HLOOKUP($A1034,'Z-scores'!$C$2:$RO$15,9,FALSE)&gt;3,HLOOKUP($A1034,'Z-scores'!$C$2:$RO$15,9,FALSE)&lt;-3),"",'Total-corrected counts'!K1034),"")</f>
        <v/>
      </c>
      <c r="L1034" s="14" t="str">
        <f>IFERROR(IF(OR(HLOOKUP($A1034,'Z-scores'!$C$2:$RO$15,10,FALSE)&gt;3,HLOOKUP($A1034,'Z-scores'!$C$2:$RO$15,10,FALSE)&lt;-3),"",'Total-corrected counts'!L1034),"")</f>
        <v/>
      </c>
      <c r="M1034" s="14" t="str">
        <f>IFERROR(IF(OR(HLOOKUP($A1034,'Z-scores'!$C$2:$RO$15,11,FALSE)&gt;3,HLOOKUP($A1034,'Z-scores'!$C$2:$RO$15,11,FALSE)&lt;-3),"",'Total-corrected counts'!M1034),"")</f>
        <v/>
      </c>
      <c r="N1034" s="14" t="str">
        <f>IFERROR(IF(OR(HLOOKUP($A1034,'Z-scores'!$C$2:$RO$15,12,FALSE)&gt;3,HLOOKUP($A1034,'Z-scores'!$C$2:$RO$15,12,FALSE)&lt;-3),"",'Total-corrected counts'!N1034),"")</f>
        <v/>
      </c>
      <c r="O1034" s="14" t="str">
        <f>IFERROR(IF(OR(HLOOKUP($A1034,'Z-scores'!$C$2:$RO$15,13,FALSE)&gt;3,HLOOKUP($A1034,'Z-scores'!$C$2:$RO$15,13,FALSE)&lt;-3),"",'Total-corrected counts'!O1034),"")</f>
        <v/>
      </c>
      <c r="P1034" s="14" t="str">
        <f>IFERROR(IF(OR(HLOOKUP($A1034,'Z-scores'!$C$2:$RO$15,14,FALSE)&gt;3,HLOOKUP($A1034,'Z-scores'!$C$2:$RO$15,14,FALSE)&lt;-3),"",'Total-corrected counts'!P1034),"")</f>
        <v/>
      </c>
      <c r="Q1034">
        <f t="shared" si="64"/>
        <v>1</v>
      </c>
      <c r="R1034">
        <f>SUMIFS(Tabel132[Cluster],Tabel132[ID],'Total-corrected counts Z&lt;3'!A1034)</f>
        <v>0</v>
      </c>
      <c r="S1034" t="str">
        <f t="shared" si="65"/>
        <v/>
      </c>
      <c r="T1034" t="str">
        <f t="shared" si="66"/>
        <v/>
      </c>
      <c r="U1034" t="str">
        <f t="shared" si="67"/>
        <v/>
      </c>
    </row>
    <row r="1035" spans="1:21" x14ac:dyDescent="0.25">
      <c r="A1035">
        <v>1044</v>
      </c>
      <c r="B1035" t="s">
        <v>445</v>
      </c>
      <c r="C1035">
        <v>64900</v>
      </c>
      <c r="D1035">
        <v>864</v>
      </c>
      <c r="E1035" s="14">
        <f>IFERROR(IF(OR(HLOOKUP($A1035,'Z-scores'!$C$2:$RO$15,3,FALSE)&gt;3,HLOOKUP($A1035,'Z-scores'!$C$2:$RO$15,3,FALSE)&lt;-3),"",'Total-corrected counts'!E1035),"")</f>
        <v>2.4054272015469103</v>
      </c>
      <c r="F1035" s="14">
        <f>IFERROR(IF(OR(HLOOKUP($A1035,'Z-scores'!$C$2:$RO$15,4,FALSE)&gt;3,HLOOKUP($A1035,'Z-scores'!$C$2:$RO$15,4,FALSE)&lt;-3),"",'Total-corrected counts'!F1035),"")</f>
        <v>0.55804427802323975</v>
      </c>
      <c r="G1035" s="14">
        <f>IFERROR(IF(OR(HLOOKUP($A1035,'Z-scores'!$C$2:$RO$15,5,FALSE)&gt;3,HLOOKUP($A1035,'Z-scores'!$C$2:$RO$15,5,FALSE)&lt;-3),"",'Total-corrected counts'!G1035),"")</f>
        <v>0.37500334824418075</v>
      </c>
      <c r="H1035" s="14">
        <f>IFERROR(IF(OR(HLOOKUP($A1035,'Z-scores'!$C$2:$RO$15,6,FALSE)&gt;3,HLOOKUP($A1035,'Z-scores'!$C$2:$RO$15,6,FALSE)&lt;-3),"",'Total-corrected counts'!H1035),"")</f>
        <v>1.2970792065232402</v>
      </c>
      <c r="I1035" s="14">
        <f>IFERROR(IF(OR(HLOOKUP($A1035,'Z-scores'!$C$2:$RO$15,7,FALSE)&gt;3,HLOOKUP($A1035,'Z-scores'!$C$2:$RO$15,7,FALSE)&lt;-3),"",'Total-corrected counts'!I1035),"")</f>
        <v>1.3930615671572792</v>
      </c>
      <c r="J1035" s="14">
        <f>IFERROR(IF(OR(HLOOKUP($A1035,'Z-scores'!$C$2:$RO$15,8,FALSE)&gt;3,HLOOKUP($A1035,'Z-scores'!$C$2:$RO$15,8,FALSE)&lt;-3),"",'Total-corrected counts'!J1035),"")</f>
        <v>1.0210554672089123</v>
      </c>
      <c r="K1035" s="14">
        <f>IFERROR(IF(OR(HLOOKUP($A1035,'Z-scores'!$C$2:$RO$15,9,FALSE)&gt;3,HLOOKUP($A1035,'Z-scores'!$C$2:$RO$15,9,FALSE)&lt;-3),"",'Total-corrected counts'!K1035),"")</f>
        <v>2.7827963854723903</v>
      </c>
      <c r="L1035" s="14">
        <f>IFERROR(IF(OR(HLOOKUP($A1035,'Z-scores'!$C$2:$RO$15,10,FALSE)&gt;3,HLOOKUP($A1035,'Z-scores'!$C$2:$RO$15,10,FALSE)&lt;-3),"",'Total-corrected counts'!L1035),"")</f>
        <v>6.0466194358504068E-2</v>
      </c>
      <c r="M1035" s="14">
        <f>IFERROR(IF(OR(HLOOKUP($A1035,'Z-scores'!$C$2:$RO$15,11,FALSE)&gt;3,HLOOKUP($A1035,'Z-scores'!$C$2:$RO$15,11,FALSE)&lt;-3),"",'Total-corrected counts'!M1035),"")</f>
        <v>0.57243442048170357</v>
      </c>
      <c r="N1035" s="14">
        <f>IFERROR(IF(OR(HLOOKUP($A1035,'Z-scores'!$C$2:$RO$15,12,FALSE)&gt;3,HLOOKUP($A1035,'Z-scores'!$C$2:$RO$15,12,FALSE)&lt;-3),"",'Total-corrected counts'!N1035),"")</f>
        <v>2.8259440446003978</v>
      </c>
      <c r="O1035" s="14">
        <f>IFERROR(IF(OR(HLOOKUP($A1035,'Z-scores'!$C$2:$RO$15,13,FALSE)&gt;3,HLOOKUP($A1035,'Z-scores'!$C$2:$RO$15,13,FALSE)&lt;-3),"",'Total-corrected counts'!O1035),"")</f>
        <v>5.9746289305226625</v>
      </c>
      <c r="P1035" s="14">
        <f>IFERROR(IF(OR(HLOOKUP($A1035,'Z-scores'!$C$2:$RO$15,14,FALSE)&gt;3,HLOOKUP($A1035,'Z-scores'!$C$2:$RO$15,14,FALSE)&lt;-3),"",'Total-corrected counts'!P1035),"")</f>
        <v>2.1418194345961257</v>
      </c>
      <c r="Q1035">
        <f t="shared" si="64"/>
        <v>1</v>
      </c>
      <c r="R1035">
        <f>SUMIFS(Tabel132[Cluster],Tabel132[ID],'Total-corrected counts Z&lt;3'!A1035)</f>
        <v>76</v>
      </c>
      <c r="S1035">
        <f t="shared" si="65"/>
        <v>0.36324219856978213</v>
      </c>
      <c r="T1035">
        <f t="shared" si="66"/>
        <v>1.4046382077394506</v>
      </c>
      <c r="U1035">
        <f t="shared" si="67"/>
        <v>2.3150586049118784</v>
      </c>
    </row>
    <row r="1036" spans="1:21" x14ac:dyDescent="0.25">
      <c r="A1036">
        <v>1045</v>
      </c>
      <c r="B1036" t="s">
        <v>446</v>
      </c>
      <c r="C1036">
        <v>29800</v>
      </c>
      <c r="D1036">
        <v>895</v>
      </c>
      <c r="E1036" s="14">
        <f>IFERROR(IF(OR(HLOOKUP($A1036,'Z-scores'!$C$2:$RO$15,3,FALSE)&gt;3,HLOOKUP($A1036,'Z-scores'!$C$2:$RO$15,3,FALSE)&lt;-3),"",'Total-corrected counts'!E1036),"")</f>
        <v>0.3834739016958843</v>
      </c>
      <c r="F1036" s="14">
        <f>IFERROR(IF(OR(HLOOKUP($A1036,'Z-scores'!$C$2:$RO$15,4,FALSE)&gt;3,HLOOKUP($A1036,'Z-scores'!$C$2:$RO$15,4,FALSE)&lt;-3),"",'Total-corrected counts'!F1036),"")</f>
        <v>0.27902213901161987</v>
      </c>
      <c r="G1036" s="14">
        <f>IFERROR(IF(OR(HLOOKUP($A1036,'Z-scores'!$C$2:$RO$15,5,FALSE)&gt;3,HLOOKUP($A1036,'Z-scores'!$C$2:$RO$15,5,FALSE)&lt;-3),"",'Total-corrected counts'!G1036),"")</f>
        <v>0.30357413905481295</v>
      </c>
      <c r="H1036" s="14">
        <f>IFERROR(IF(OR(HLOOKUP($A1036,'Z-scores'!$C$2:$RO$15,6,FALSE)&gt;3,HLOOKUP($A1036,'Z-scores'!$C$2:$RO$15,6,FALSE)&lt;-3),"",'Total-corrected counts'!H1036),"")</f>
        <v>0.81639691234109824</v>
      </c>
      <c r="I1036" s="14">
        <f>IFERROR(IF(OR(HLOOKUP($A1036,'Z-scores'!$C$2:$RO$15,7,FALSE)&gt;3,HLOOKUP($A1036,'Z-scores'!$C$2:$RO$15,7,FALSE)&lt;-3),"",'Total-corrected counts'!I1036),"")</f>
        <v>3.143634509956692</v>
      </c>
      <c r="J1036" s="14">
        <f>IFERROR(IF(OR(HLOOKUP($A1036,'Z-scores'!$C$2:$RO$15,8,FALSE)&gt;3,HLOOKUP($A1036,'Z-scores'!$C$2:$RO$15,8,FALSE)&lt;-3),"",'Total-corrected counts'!J1036),"")</f>
        <v>1.086229220435013</v>
      </c>
      <c r="K1036" s="14">
        <f>IFERROR(IF(OR(HLOOKUP($A1036,'Z-scores'!$C$2:$RO$15,9,FALSE)&gt;3,HLOOKUP($A1036,'Z-scores'!$C$2:$RO$15,9,FALSE)&lt;-3),"",'Total-corrected counts'!K1036),"")</f>
        <v>2.2177615863917017</v>
      </c>
      <c r="L1036" s="14">
        <f>IFERROR(IF(OR(HLOOKUP($A1036,'Z-scores'!$C$2:$RO$15,10,FALSE)&gt;3,HLOOKUP($A1036,'Z-scores'!$C$2:$RO$15,10,FALSE)&lt;-3),"",'Total-corrected counts'!L1036),"")</f>
        <v>0.96745910973606508</v>
      </c>
      <c r="M1036" s="14">
        <f>IFERROR(IF(OR(HLOOKUP($A1036,'Z-scores'!$C$2:$RO$15,11,FALSE)&gt;3,HLOOKUP($A1036,'Z-scores'!$C$2:$RO$15,11,FALSE)&lt;-3),"",'Total-corrected counts'!M1036),"")</f>
        <v>0.77687528493945479</v>
      </c>
      <c r="N1036" s="14">
        <f>IFERROR(IF(OR(HLOOKUP($A1036,'Z-scores'!$C$2:$RO$15,12,FALSE)&gt;3,HLOOKUP($A1036,'Z-scores'!$C$2:$RO$15,12,FALSE)&lt;-3),"",'Total-corrected counts'!N1036),"")</f>
        <v>2.6551921385822466</v>
      </c>
      <c r="O1036" s="14">
        <f>IFERROR(IF(OR(HLOOKUP($A1036,'Z-scores'!$C$2:$RO$15,13,FALSE)&gt;3,HLOOKUP($A1036,'Z-scores'!$C$2:$RO$15,13,FALSE)&lt;-3),"",'Total-corrected counts'!O1036),"")</f>
        <v>1.0504842075644243</v>
      </c>
      <c r="P1036" s="14">
        <f>IFERROR(IF(OR(HLOOKUP($A1036,'Z-scores'!$C$2:$RO$15,14,FALSE)&gt;3,HLOOKUP($A1036,'Z-scores'!$C$2:$RO$15,14,FALSE)&lt;-3),"",'Total-corrected counts'!P1036),"")</f>
        <v>1.7134555476769007</v>
      </c>
      <c r="Q1036">
        <f t="shared" si="64"/>
        <v>1</v>
      </c>
      <c r="R1036">
        <f>SUMIFS(Tabel132[Cluster],Tabel132[ID],'Total-corrected counts Z&lt;3'!A1036)</f>
        <v>38</v>
      </c>
      <c r="S1036">
        <f t="shared" si="65"/>
        <v>0.66464610212939079</v>
      </c>
      <c r="T1036">
        <f t="shared" si="66"/>
        <v>1.1757274869838317</v>
      </c>
      <c r="U1036">
        <f t="shared" si="67"/>
        <v>1.4326932576998184</v>
      </c>
    </row>
    <row r="1037" spans="1:21" x14ac:dyDescent="0.25">
      <c r="A1037">
        <v>1046</v>
      </c>
      <c r="B1037" t="s">
        <v>447</v>
      </c>
      <c r="C1037">
        <v>15300</v>
      </c>
      <c r="D1037">
        <v>394</v>
      </c>
      <c r="E1037" s="14">
        <f>IFERROR(IF(OR(HLOOKUP($A1037,'Z-scores'!$C$2:$RO$15,3,FALSE)&gt;3,HLOOKUP($A1037,'Z-scores'!$C$2:$RO$15,3,FALSE)&lt;-3),"",'Total-corrected counts'!E1037),"")</f>
        <v>16.54747987924058</v>
      </c>
      <c r="F1037" s="14">
        <f>IFERROR(IF(OR(HLOOKUP($A1037,'Z-scores'!$C$2:$RO$15,4,FALSE)&gt;3,HLOOKUP($A1037,'Z-scores'!$C$2:$RO$15,4,FALSE)&lt;-3),"",'Total-corrected counts'!F1037),"")</f>
        <v>1.4927684437121664</v>
      </c>
      <c r="G1037" s="14">
        <f>IFERROR(IF(OR(HLOOKUP($A1037,'Z-scores'!$C$2:$RO$15,5,FALSE)&gt;3,HLOOKUP($A1037,'Z-scores'!$C$2:$RO$15,5,FALSE)&lt;-3),"",'Total-corrected counts'!G1037),"")</f>
        <v>1.2857257654086198</v>
      </c>
      <c r="H1037" s="14">
        <f>IFERROR(IF(OR(HLOOKUP($A1037,'Z-scores'!$C$2:$RO$15,6,FALSE)&gt;3,HLOOKUP($A1037,'Z-scores'!$C$2:$RO$15,6,FALSE)&lt;-3),"",'Total-corrected counts'!H1037),"")</f>
        <v>2.8001651105531127</v>
      </c>
      <c r="I1037" s="14">
        <f>IFERROR(IF(OR(HLOOKUP($A1037,'Z-scores'!$C$2:$RO$15,7,FALSE)&gt;3,HLOOKUP($A1037,'Z-scores'!$C$2:$RO$15,7,FALSE)&lt;-3),"",'Total-corrected counts'!I1037),"")</f>
        <v>3.143634509956692</v>
      </c>
      <c r="J1037" s="14">
        <f>IFERROR(IF(OR(HLOOKUP($A1037,'Z-scores'!$C$2:$RO$15,8,FALSE)&gt;3,HLOOKUP($A1037,'Z-scores'!$C$2:$RO$15,8,FALSE)&lt;-3),"",'Total-corrected counts'!J1037),"")</f>
        <v>12.947852307585357</v>
      </c>
      <c r="K1037" s="14">
        <f>IFERROR(IF(OR(HLOOKUP($A1037,'Z-scores'!$C$2:$RO$15,9,FALSE)&gt;3,HLOOKUP($A1037,'Z-scores'!$C$2:$RO$15,9,FALSE)&lt;-3),"",'Total-corrected counts'!K1037),"")</f>
        <v>1.7798596171041683</v>
      </c>
      <c r="L1037" s="14">
        <f>IFERROR(IF(OR(HLOOKUP($A1037,'Z-scores'!$C$2:$RO$15,10,FALSE)&gt;3,HLOOKUP($A1037,'Z-scores'!$C$2:$RO$15,10,FALSE)&lt;-3),"",'Total-corrected counts'!L1037),"")</f>
        <v>6.0466194358504068E-2</v>
      </c>
      <c r="M1037" s="14">
        <f>IFERROR(IF(OR(HLOOKUP($A1037,'Z-scores'!$C$2:$RO$15,11,FALSE)&gt;3,HLOOKUP($A1037,'Z-scores'!$C$2:$RO$15,11,FALSE)&lt;-3),"",'Total-corrected counts'!M1037),"")</f>
        <v>12.021122830115775</v>
      </c>
      <c r="N1037" s="14">
        <f>IFERROR(IF(OR(HLOOKUP($A1037,'Z-scores'!$C$2:$RO$15,12,FALSE)&gt;3,HLOOKUP($A1037,'Z-scores'!$C$2:$RO$15,12,FALSE)&lt;-3),"",'Total-corrected counts'!N1037),"")</f>
        <v>8.4863697291021012</v>
      </c>
      <c r="O1037" s="14">
        <f>IFERROR(IF(OR(HLOOKUP($A1037,'Z-scores'!$C$2:$RO$15,13,FALSE)&gt;3,HLOOKUP($A1037,'Z-scores'!$C$2:$RO$15,13,FALSE)&lt;-3),"",'Total-corrected counts'!O1037),"")</f>
        <v>3.3109011184843014</v>
      </c>
      <c r="P1037" s="14">
        <f>IFERROR(IF(OR(HLOOKUP($A1037,'Z-scores'!$C$2:$RO$15,14,FALSE)&gt;3,HLOOKUP($A1037,'Z-scores'!$C$2:$RO$15,14,FALSE)&lt;-3),"",'Total-corrected counts'!P1037),"")</f>
        <v>8.5217071121165002</v>
      </c>
      <c r="Q1037">
        <f t="shared" si="64"/>
        <v>1</v>
      </c>
      <c r="R1037">
        <f>SUMIFS(Tabel132[Cluster],Tabel132[ID],'Total-corrected counts Z&lt;3'!A1037)</f>
        <v>18</v>
      </c>
      <c r="S1037">
        <f t="shared" si="65"/>
        <v>0.82384024718702009</v>
      </c>
      <c r="T1037">
        <f t="shared" si="66"/>
        <v>5.7139265190800987</v>
      </c>
      <c r="U1037">
        <f t="shared" si="67"/>
        <v>6.4801133968354367</v>
      </c>
    </row>
    <row r="1038" spans="1:21" x14ac:dyDescent="0.25">
      <c r="A1038">
        <v>1047</v>
      </c>
      <c r="B1038" t="s">
        <v>448</v>
      </c>
      <c r="C1038">
        <v>4500</v>
      </c>
      <c r="D1038">
        <v>329</v>
      </c>
      <c r="E1038" s="14">
        <f>IFERROR(IF(OR(HLOOKUP($A1038,'Z-scores'!$C$2:$RO$15,3,FALSE)&gt;3,HLOOKUP($A1038,'Z-scores'!$C$2:$RO$15,3,FALSE)&lt;-3),"",'Total-corrected counts'!E1038),"")</f>
        <v>21.428056809915471</v>
      </c>
      <c r="F1038" s="14">
        <f>IFERROR(IF(OR(HLOOKUP($A1038,'Z-scores'!$C$2:$RO$15,4,FALSE)&gt;3,HLOOKUP($A1038,'Z-scores'!$C$2:$RO$15,4,FALSE)&lt;-3),"",'Total-corrected counts'!F1038),"")</f>
        <v>9.4448994055433335</v>
      </c>
      <c r="G1038" s="14">
        <f>IFERROR(IF(OR(HLOOKUP($A1038,'Z-scores'!$C$2:$RO$15,5,FALSE)&gt;3,HLOOKUP($A1038,'Z-scores'!$C$2:$RO$15,5,FALSE)&lt;-3),"",'Total-corrected counts'!G1038),"")</f>
        <v>34.232448504004502</v>
      </c>
      <c r="H1038" s="14">
        <f>IFERROR(IF(OR(HLOOKUP($A1038,'Z-scores'!$C$2:$RO$15,6,FALSE)&gt;3,HLOOKUP($A1038,'Z-scores'!$C$2:$RO$15,6,FALSE)&lt;-3),"",'Total-corrected counts'!H1038),"")</f>
        <v>28.802788262501366</v>
      </c>
      <c r="I1038" s="14">
        <f>IFERROR(IF(OR(HLOOKUP($A1038,'Z-scores'!$C$2:$RO$15,7,FALSE)&gt;3,HLOOKUP($A1038,'Z-scores'!$C$2:$RO$15,7,FALSE)&lt;-3),"",'Total-corrected counts'!I1038),"")</f>
        <v>35.83743341350629</v>
      </c>
      <c r="J1038" s="14">
        <f>IFERROR(IF(OR(HLOOKUP($A1038,'Z-scores'!$C$2:$RO$15,8,FALSE)&gt;3,HLOOKUP($A1038,'Z-scores'!$C$2:$RO$15,8,FALSE)&lt;-3),"",'Total-corrected counts'!J1038),"")</f>
        <v>35.345898832955328</v>
      </c>
      <c r="K1038" s="14">
        <f>IFERROR(IF(OR(HLOOKUP($A1038,'Z-scores'!$C$2:$RO$15,9,FALSE)&gt;3,HLOOKUP($A1038,'Z-scores'!$C$2:$RO$15,9,FALSE)&lt;-3),"",'Total-corrected counts'!K1038),"")</f>
        <v>12.798038199177594</v>
      </c>
      <c r="L1038" s="14">
        <f>IFERROR(IF(OR(HLOOKUP($A1038,'Z-scores'!$C$2:$RO$15,10,FALSE)&gt;3,HLOOKUP($A1038,'Z-scores'!$C$2:$RO$15,10,FALSE)&lt;-3),"",'Total-corrected counts'!L1038),"")</f>
        <v>22.836066069395034</v>
      </c>
      <c r="M1038" s="14">
        <f>IFERROR(IF(OR(HLOOKUP($A1038,'Z-scores'!$C$2:$RO$15,11,FALSE)&gt;3,HLOOKUP($A1038,'Z-scores'!$C$2:$RO$15,11,FALSE)&lt;-3),"",'Total-corrected counts'!M1038),"")</f>
        <v>17.234364873788433</v>
      </c>
      <c r="N1038" s="14">
        <f>IFERROR(IF(OR(HLOOKUP($A1038,'Z-scores'!$C$2:$RO$15,12,FALSE)&gt;3,HLOOKUP($A1038,'Z-scores'!$C$2:$RO$15,12,FALSE)&lt;-3),"",'Total-corrected counts'!N1038),"")</f>
        <v>27.115402675682368</v>
      </c>
      <c r="O1038" s="14">
        <f>IFERROR(IF(OR(HLOOKUP($A1038,'Z-scores'!$C$2:$RO$15,13,FALSE)&gt;3,HLOOKUP($A1038,'Z-scores'!$C$2:$RO$15,13,FALSE)&lt;-3),"",'Total-corrected counts'!O1038),"")</f>
        <v>41.428470935821984</v>
      </c>
      <c r="P1038" s="14">
        <f>IFERROR(IF(OR(HLOOKUP($A1038,'Z-scores'!$C$2:$RO$15,14,FALSE)&gt;3,HLOOKUP($A1038,'Z-scores'!$C$2:$RO$15,14,FALSE)&lt;-3),"",'Total-corrected counts'!P1038),"")</f>
        <v>14.354747274420843</v>
      </c>
      <c r="Q1038">
        <f t="shared" si="64"/>
        <v>1</v>
      </c>
      <c r="R1038">
        <f>SUMIFS(Tabel132[Cluster],Tabel132[ID],'Total-corrected counts Z&lt;3'!A1038)</f>
        <v>6</v>
      </c>
      <c r="S1038">
        <f t="shared" si="65"/>
        <v>0.90003602704042629</v>
      </c>
      <c r="T1038">
        <f t="shared" si="66"/>
        <v>25.412794775371985</v>
      </c>
      <c r="U1038">
        <f t="shared" si="67"/>
        <v>24.593810365821735</v>
      </c>
    </row>
    <row r="1039" spans="1:21" x14ac:dyDescent="0.25">
      <c r="A1039">
        <v>1048</v>
      </c>
      <c r="B1039" t="s">
        <v>1098</v>
      </c>
      <c r="C1039">
        <v>93300</v>
      </c>
      <c r="D1039">
        <v>370</v>
      </c>
      <c r="E1039" s="14" t="str">
        <f>IFERROR(IF(OR(HLOOKUP($A1039,'Z-scores'!$C$2:$RO$15,3,FALSE)&gt;3,HLOOKUP($A1039,'Z-scores'!$C$2:$RO$15,3,FALSE)&lt;-3),"",'Total-corrected counts'!E1039),"")</f>
        <v/>
      </c>
      <c r="F1039" s="14" t="str">
        <f>IFERROR(IF(OR(HLOOKUP($A1039,'Z-scores'!$C$2:$RO$15,4,FALSE)&gt;3,HLOOKUP($A1039,'Z-scores'!$C$2:$RO$15,4,FALSE)&lt;-3),"",'Total-corrected counts'!F1039),"")</f>
        <v/>
      </c>
      <c r="G1039" s="14" t="str">
        <f>IFERROR(IF(OR(HLOOKUP($A1039,'Z-scores'!$C$2:$RO$15,5,FALSE)&gt;3,HLOOKUP($A1039,'Z-scores'!$C$2:$RO$15,5,FALSE)&lt;-3),"",'Total-corrected counts'!G1039),"")</f>
        <v/>
      </c>
      <c r="H1039" s="14" t="str">
        <f>IFERROR(IF(OR(HLOOKUP($A1039,'Z-scores'!$C$2:$RO$15,6,FALSE)&gt;3,HLOOKUP($A1039,'Z-scores'!$C$2:$RO$15,6,FALSE)&lt;-3),"",'Total-corrected counts'!H1039),"")</f>
        <v/>
      </c>
      <c r="I1039" s="14" t="str">
        <f>IFERROR(IF(OR(HLOOKUP($A1039,'Z-scores'!$C$2:$RO$15,7,FALSE)&gt;3,HLOOKUP($A1039,'Z-scores'!$C$2:$RO$15,7,FALSE)&lt;-3),"",'Total-corrected counts'!I1039),"")</f>
        <v/>
      </c>
      <c r="J1039" s="14" t="str">
        <f>IFERROR(IF(OR(HLOOKUP($A1039,'Z-scores'!$C$2:$RO$15,8,FALSE)&gt;3,HLOOKUP($A1039,'Z-scores'!$C$2:$RO$15,8,FALSE)&lt;-3),"",'Total-corrected counts'!J1039),"")</f>
        <v/>
      </c>
      <c r="K1039" s="14" t="str">
        <f>IFERROR(IF(OR(HLOOKUP($A1039,'Z-scores'!$C$2:$RO$15,9,FALSE)&gt;3,HLOOKUP($A1039,'Z-scores'!$C$2:$RO$15,9,FALSE)&lt;-3),"",'Total-corrected counts'!K1039),"")</f>
        <v/>
      </c>
      <c r="L1039" s="14" t="str">
        <f>IFERROR(IF(OR(HLOOKUP($A1039,'Z-scores'!$C$2:$RO$15,10,FALSE)&gt;3,HLOOKUP($A1039,'Z-scores'!$C$2:$RO$15,10,FALSE)&lt;-3),"",'Total-corrected counts'!L1039),"")</f>
        <v/>
      </c>
      <c r="M1039" s="14" t="str">
        <f>IFERROR(IF(OR(HLOOKUP($A1039,'Z-scores'!$C$2:$RO$15,11,FALSE)&gt;3,HLOOKUP($A1039,'Z-scores'!$C$2:$RO$15,11,FALSE)&lt;-3),"",'Total-corrected counts'!M1039),"")</f>
        <v/>
      </c>
      <c r="N1039" s="14" t="str">
        <f>IFERROR(IF(OR(HLOOKUP($A1039,'Z-scores'!$C$2:$RO$15,12,FALSE)&gt;3,HLOOKUP($A1039,'Z-scores'!$C$2:$RO$15,12,FALSE)&lt;-3),"",'Total-corrected counts'!N1039),"")</f>
        <v/>
      </c>
      <c r="O1039" s="14" t="str">
        <f>IFERROR(IF(OR(HLOOKUP($A1039,'Z-scores'!$C$2:$RO$15,13,FALSE)&gt;3,HLOOKUP($A1039,'Z-scores'!$C$2:$RO$15,13,FALSE)&lt;-3),"",'Total-corrected counts'!O1039),"")</f>
        <v/>
      </c>
      <c r="P1039" s="14" t="str">
        <f>IFERROR(IF(OR(HLOOKUP($A1039,'Z-scores'!$C$2:$RO$15,14,FALSE)&gt;3,HLOOKUP($A1039,'Z-scores'!$C$2:$RO$15,14,FALSE)&lt;-3),"",'Total-corrected counts'!P1039),"")</f>
        <v/>
      </c>
      <c r="Q1039">
        <f t="shared" si="64"/>
        <v>1</v>
      </c>
      <c r="R1039">
        <f>SUMIFS(Tabel132[Cluster],Tabel132[ID],'Total-corrected counts Z&lt;3'!A1039)</f>
        <v>96</v>
      </c>
      <c r="S1039" t="str">
        <f t="shared" si="65"/>
        <v/>
      </c>
      <c r="T1039" t="str">
        <f t="shared" si="66"/>
        <v/>
      </c>
      <c r="U1039" t="str">
        <f t="shared" si="67"/>
        <v/>
      </c>
    </row>
    <row r="1040" spans="1:21" x14ac:dyDescent="0.25">
      <c r="A1040">
        <v>1049</v>
      </c>
      <c r="B1040" t="s">
        <v>449</v>
      </c>
      <c r="C1040">
        <v>62200</v>
      </c>
      <c r="D1040">
        <v>1073</v>
      </c>
      <c r="E1040" s="14">
        <f>IFERROR(IF(OR(HLOOKUP($A1040,'Z-scores'!$C$2:$RO$15,3,FALSE)&gt;3,HLOOKUP($A1040,'Z-scores'!$C$2:$RO$15,3,FALSE)&lt;-3),"",'Total-corrected counts'!E1040),"")</f>
        <v>0.29051053158779111</v>
      </c>
      <c r="F1040" s="14">
        <f>IFERROR(IF(OR(HLOOKUP($A1040,'Z-scores'!$C$2:$RO$15,4,FALSE)&gt;3,HLOOKUP($A1040,'Z-scores'!$C$2:$RO$15,4,FALSE)&lt;-3),"",'Total-corrected counts'!F1040),"")</f>
        <v>11.007423384008403</v>
      </c>
      <c r="G1040" s="14">
        <f>IFERROR(IF(OR(HLOOKUP($A1040,'Z-scores'!$C$2:$RO$15,5,FALSE)&gt;3,HLOOKUP($A1040,'Z-scores'!$C$2:$RO$15,5,FALSE)&lt;-3),"",'Total-corrected counts'!G1040),"")</f>
        <v>3.1250279020348395</v>
      </c>
      <c r="H1040" s="14">
        <f>IFERROR(IF(OR(HLOOKUP($A1040,'Z-scores'!$C$2:$RO$15,6,FALSE)&gt;3,HLOOKUP($A1040,'Z-scores'!$C$2:$RO$15,6,FALSE)&lt;-3),"",'Total-corrected counts'!H1040),"")</f>
        <v>1.8464303998742595</v>
      </c>
      <c r="I1040" s="14">
        <f>IFERROR(IF(OR(HLOOKUP($A1040,'Z-scores'!$C$2:$RO$15,7,FALSE)&gt;3,HLOOKUP($A1040,'Z-scores'!$C$2:$RO$15,7,FALSE)&lt;-3),"",'Total-corrected counts'!I1040),"")</f>
        <v>0</v>
      </c>
      <c r="J1040" s="14">
        <f>IFERROR(IF(OR(HLOOKUP($A1040,'Z-scores'!$C$2:$RO$15,8,FALSE)&gt;3,HLOOKUP($A1040,'Z-scores'!$C$2:$RO$15,8,FALSE)&lt;-3),"",'Total-corrected counts'!J1040),"")</f>
        <v>6.8432440887405823</v>
      </c>
      <c r="K1040" s="14">
        <f>IFERROR(IF(OR(HLOOKUP($A1040,'Z-scores'!$C$2:$RO$15,9,FALSE)&gt;3,HLOOKUP($A1040,'Z-scores'!$C$2:$RO$15,9,FALSE)&lt;-3),"",'Total-corrected counts'!K1040),"")</f>
        <v>14.62027542621281</v>
      </c>
      <c r="L1040" s="14">
        <f>IFERROR(IF(OR(HLOOKUP($A1040,'Z-scores'!$C$2:$RO$15,10,FALSE)&gt;3,HLOOKUP($A1040,'Z-scores'!$C$2:$RO$15,10,FALSE)&lt;-3),"",'Total-corrected counts'!L1040),"")</f>
        <v>1.3504116740065908</v>
      </c>
      <c r="M1040" s="14">
        <f>IFERROR(IF(OR(HLOOKUP($A1040,'Z-scores'!$C$2:$RO$15,11,FALSE)&gt;3,HLOOKUP($A1040,'Z-scores'!$C$2:$RO$15,11,FALSE)&lt;-3),"",'Total-corrected counts'!M1040),"")</f>
        <v>15.414841180114447</v>
      </c>
      <c r="N1040" s="14">
        <f>IFERROR(IF(OR(HLOOKUP($A1040,'Z-scores'!$C$2:$RO$15,12,FALSE)&gt;3,HLOOKUP($A1040,'Z-scores'!$C$2:$RO$15,12,FALSE)&lt;-3),"",'Total-corrected counts'!N1040),"")</f>
        <v>0.70862040997532638</v>
      </c>
      <c r="O1040" s="14">
        <f>IFERROR(IF(OR(HLOOKUP($A1040,'Z-scores'!$C$2:$RO$15,13,FALSE)&gt;3,HLOOKUP($A1040,'Z-scores'!$C$2:$RO$15,13,FALSE)&lt;-3),"",'Total-corrected counts'!O1040),"")</f>
        <v>14.688020259338288</v>
      </c>
      <c r="P1040" s="14">
        <f>IFERROR(IF(OR(HLOOKUP($A1040,'Z-scores'!$C$2:$RO$15,14,FALSE)&gt;3,HLOOKUP($A1040,'Z-scores'!$C$2:$RO$15,14,FALSE)&lt;-3),"",'Total-corrected counts'!P1040),"")</f>
        <v>5.395562150131517</v>
      </c>
      <c r="Q1040">
        <f t="shared" si="64"/>
        <v>1</v>
      </c>
      <c r="R1040">
        <f>SUMIFS(Tabel132[Cluster],Tabel132[ID],'Total-corrected counts Z&lt;3'!A1040)</f>
        <v>0</v>
      </c>
      <c r="S1040">
        <f t="shared" si="65"/>
        <v>0.57677000762372987</v>
      </c>
      <c r="T1040">
        <f t="shared" si="66"/>
        <v>5.3904159617798131</v>
      </c>
      <c r="U1040">
        <f t="shared" si="67"/>
        <v>7.5114911347132338</v>
      </c>
    </row>
    <row r="1041" spans="1:21" x14ac:dyDescent="0.25">
      <c r="A1041">
        <v>1050</v>
      </c>
      <c r="B1041" t="s">
        <v>1099</v>
      </c>
      <c r="C1041">
        <v>32300</v>
      </c>
      <c r="D1041">
        <v>589</v>
      </c>
      <c r="E1041" s="14" t="str">
        <f>IFERROR(IF(OR(HLOOKUP($A1041,'Z-scores'!$C$2:$RO$15,3,FALSE)&gt;3,HLOOKUP($A1041,'Z-scores'!$C$2:$RO$15,3,FALSE)&lt;-3),"",'Total-corrected counts'!E1041),"")</f>
        <v/>
      </c>
      <c r="F1041" s="14" t="str">
        <f>IFERROR(IF(OR(HLOOKUP($A1041,'Z-scores'!$C$2:$RO$15,4,FALSE)&gt;3,HLOOKUP($A1041,'Z-scores'!$C$2:$RO$15,4,FALSE)&lt;-3),"",'Total-corrected counts'!F1041),"")</f>
        <v/>
      </c>
      <c r="G1041" s="14" t="str">
        <f>IFERROR(IF(OR(HLOOKUP($A1041,'Z-scores'!$C$2:$RO$15,5,FALSE)&gt;3,HLOOKUP($A1041,'Z-scores'!$C$2:$RO$15,5,FALSE)&lt;-3),"",'Total-corrected counts'!G1041),"")</f>
        <v/>
      </c>
      <c r="H1041" s="14" t="str">
        <f>IFERROR(IF(OR(HLOOKUP($A1041,'Z-scores'!$C$2:$RO$15,6,FALSE)&gt;3,HLOOKUP($A1041,'Z-scores'!$C$2:$RO$15,6,FALSE)&lt;-3),"",'Total-corrected counts'!H1041),"")</f>
        <v/>
      </c>
      <c r="I1041" s="14" t="str">
        <f>IFERROR(IF(OR(HLOOKUP($A1041,'Z-scores'!$C$2:$RO$15,7,FALSE)&gt;3,HLOOKUP($A1041,'Z-scores'!$C$2:$RO$15,7,FALSE)&lt;-3),"",'Total-corrected counts'!I1041),"")</f>
        <v/>
      </c>
      <c r="J1041" s="14" t="str">
        <f>IFERROR(IF(OR(HLOOKUP($A1041,'Z-scores'!$C$2:$RO$15,8,FALSE)&gt;3,HLOOKUP($A1041,'Z-scores'!$C$2:$RO$15,8,FALSE)&lt;-3),"",'Total-corrected counts'!J1041),"")</f>
        <v/>
      </c>
      <c r="K1041" s="14" t="str">
        <f>IFERROR(IF(OR(HLOOKUP($A1041,'Z-scores'!$C$2:$RO$15,9,FALSE)&gt;3,HLOOKUP($A1041,'Z-scores'!$C$2:$RO$15,9,FALSE)&lt;-3),"",'Total-corrected counts'!K1041),"")</f>
        <v/>
      </c>
      <c r="L1041" s="14" t="str">
        <f>IFERROR(IF(OR(HLOOKUP($A1041,'Z-scores'!$C$2:$RO$15,10,FALSE)&gt;3,HLOOKUP($A1041,'Z-scores'!$C$2:$RO$15,10,FALSE)&lt;-3),"",'Total-corrected counts'!L1041),"")</f>
        <v/>
      </c>
      <c r="M1041" s="14" t="str">
        <f>IFERROR(IF(OR(HLOOKUP($A1041,'Z-scores'!$C$2:$RO$15,11,FALSE)&gt;3,HLOOKUP($A1041,'Z-scores'!$C$2:$RO$15,11,FALSE)&lt;-3),"",'Total-corrected counts'!M1041),"")</f>
        <v/>
      </c>
      <c r="N1041" s="14" t="str">
        <f>IFERROR(IF(OR(HLOOKUP($A1041,'Z-scores'!$C$2:$RO$15,12,FALSE)&gt;3,HLOOKUP($A1041,'Z-scores'!$C$2:$RO$15,12,FALSE)&lt;-3),"",'Total-corrected counts'!N1041),"")</f>
        <v/>
      </c>
      <c r="O1041" s="14" t="str">
        <f>IFERROR(IF(OR(HLOOKUP($A1041,'Z-scores'!$C$2:$RO$15,13,FALSE)&gt;3,HLOOKUP($A1041,'Z-scores'!$C$2:$RO$15,13,FALSE)&lt;-3),"",'Total-corrected counts'!O1041),"")</f>
        <v/>
      </c>
      <c r="P1041" s="14" t="str">
        <f>IFERROR(IF(OR(HLOOKUP($A1041,'Z-scores'!$C$2:$RO$15,14,FALSE)&gt;3,HLOOKUP($A1041,'Z-scores'!$C$2:$RO$15,14,FALSE)&lt;-3),"",'Total-corrected counts'!P1041),"")</f>
        <v/>
      </c>
      <c r="Q1041">
        <f t="shared" si="64"/>
        <v>1</v>
      </c>
      <c r="R1041">
        <f>SUMIFS(Tabel132[Cluster],Tabel132[ID],'Total-corrected counts Z&lt;3'!A1041)</f>
        <v>42</v>
      </c>
      <c r="S1041" t="str">
        <f t="shared" si="65"/>
        <v/>
      </c>
      <c r="T1041" t="str">
        <f t="shared" si="66"/>
        <v/>
      </c>
      <c r="U1041" t="str">
        <f t="shared" si="67"/>
        <v/>
      </c>
    </row>
    <row r="1042" spans="1:21" x14ac:dyDescent="0.25">
      <c r="A1042">
        <v>1051</v>
      </c>
      <c r="B1042" t="s">
        <v>1100</v>
      </c>
      <c r="C1042">
        <v>109400</v>
      </c>
      <c r="D1042">
        <v>877</v>
      </c>
      <c r="E1042" s="14" t="str">
        <f>IFERROR(IF(OR(HLOOKUP($A1042,'Z-scores'!$C$2:$RO$15,3,FALSE)&gt;3,HLOOKUP($A1042,'Z-scores'!$C$2:$RO$15,3,FALSE)&lt;-3),"",'Total-corrected counts'!E1042),"")</f>
        <v/>
      </c>
      <c r="F1042" s="14" t="str">
        <f>IFERROR(IF(OR(HLOOKUP($A1042,'Z-scores'!$C$2:$RO$15,4,FALSE)&gt;3,HLOOKUP($A1042,'Z-scores'!$C$2:$RO$15,4,FALSE)&lt;-3),"",'Total-corrected counts'!F1042),"")</f>
        <v/>
      </c>
      <c r="G1042" s="14" t="str">
        <f>IFERROR(IF(OR(HLOOKUP($A1042,'Z-scores'!$C$2:$RO$15,5,FALSE)&gt;3,HLOOKUP($A1042,'Z-scores'!$C$2:$RO$15,5,FALSE)&lt;-3),"",'Total-corrected counts'!G1042),"")</f>
        <v/>
      </c>
      <c r="H1042" s="14" t="str">
        <f>IFERROR(IF(OR(HLOOKUP($A1042,'Z-scores'!$C$2:$RO$15,6,FALSE)&gt;3,HLOOKUP($A1042,'Z-scores'!$C$2:$RO$15,6,FALSE)&lt;-3),"",'Total-corrected counts'!H1042),"")</f>
        <v/>
      </c>
      <c r="I1042" s="14" t="str">
        <f>IFERROR(IF(OR(HLOOKUP($A1042,'Z-scores'!$C$2:$RO$15,7,FALSE)&gt;3,HLOOKUP($A1042,'Z-scores'!$C$2:$RO$15,7,FALSE)&lt;-3),"",'Total-corrected counts'!I1042),"")</f>
        <v/>
      </c>
      <c r="J1042" s="14" t="str">
        <f>IFERROR(IF(OR(HLOOKUP($A1042,'Z-scores'!$C$2:$RO$15,8,FALSE)&gt;3,HLOOKUP($A1042,'Z-scores'!$C$2:$RO$15,8,FALSE)&lt;-3),"",'Total-corrected counts'!J1042),"")</f>
        <v/>
      </c>
      <c r="K1042" s="14" t="str">
        <f>IFERROR(IF(OR(HLOOKUP($A1042,'Z-scores'!$C$2:$RO$15,9,FALSE)&gt;3,HLOOKUP($A1042,'Z-scores'!$C$2:$RO$15,9,FALSE)&lt;-3),"",'Total-corrected counts'!K1042),"")</f>
        <v/>
      </c>
      <c r="L1042" s="14" t="str">
        <f>IFERROR(IF(OR(HLOOKUP($A1042,'Z-scores'!$C$2:$RO$15,10,FALSE)&gt;3,HLOOKUP($A1042,'Z-scores'!$C$2:$RO$15,10,FALSE)&lt;-3),"",'Total-corrected counts'!L1042),"")</f>
        <v/>
      </c>
      <c r="M1042" s="14" t="str">
        <f>IFERROR(IF(OR(HLOOKUP($A1042,'Z-scores'!$C$2:$RO$15,11,FALSE)&gt;3,HLOOKUP($A1042,'Z-scores'!$C$2:$RO$15,11,FALSE)&lt;-3),"",'Total-corrected counts'!M1042),"")</f>
        <v/>
      </c>
      <c r="N1042" s="14" t="str">
        <f>IFERROR(IF(OR(HLOOKUP($A1042,'Z-scores'!$C$2:$RO$15,12,FALSE)&gt;3,HLOOKUP($A1042,'Z-scores'!$C$2:$RO$15,12,FALSE)&lt;-3),"",'Total-corrected counts'!N1042),"")</f>
        <v/>
      </c>
      <c r="O1042" s="14" t="str">
        <f>IFERROR(IF(OR(HLOOKUP($A1042,'Z-scores'!$C$2:$RO$15,13,FALSE)&gt;3,HLOOKUP($A1042,'Z-scores'!$C$2:$RO$15,13,FALSE)&lt;-3),"",'Total-corrected counts'!O1042),"")</f>
        <v/>
      </c>
      <c r="P1042" s="14" t="str">
        <f>IFERROR(IF(OR(HLOOKUP($A1042,'Z-scores'!$C$2:$RO$15,14,FALSE)&gt;3,HLOOKUP($A1042,'Z-scores'!$C$2:$RO$15,14,FALSE)&lt;-3),"",'Total-corrected counts'!P1042),"")</f>
        <v/>
      </c>
      <c r="Q1042">
        <f t="shared" si="64"/>
        <v>1</v>
      </c>
      <c r="R1042">
        <f>SUMIFS(Tabel132[Cluster],Tabel132[ID],'Total-corrected counts Z&lt;3'!A1042)</f>
        <v>0</v>
      </c>
      <c r="S1042" t="str">
        <f t="shared" si="65"/>
        <v/>
      </c>
      <c r="T1042" t="str">
        <f t="shared" si="66"/>
        <v/>
      </c>
      <c r="U1042" t="str">
        <f t="shared" si="67"/>
        <v/>
      </c>
    </row>
    <row r="1043" spans="1:21" x14ac:dyDescent="0.25">
      <c r="A1043">
        <v>1052</v>
      </c>
      <c r="B1043" t="s">
        <v>450</v>
      </c>
      <c r="C1043">
        <v>83900</v>
      </c>
      <c r="D1043">
        <v>348</v>
      </c>
      <c r="E1043" s="14">
        <f>IFERROR(IF(OR(HLOOKUP($A1043,'Z-scores'!$C$2:$RO$15,3,FALSE)&gt;3,HLOOKUP($A1043,'Z-scores'!$C$2:$RO$15,3,FALSE)&lt;-3),"",'Total-corrected counts'!E1043),"")</f>
        <v>0.10458379137160481</v>
      </c>
      <c r="F1043" s="14">
        <f>IFERROR(IF(OR(HLOOKUP($A1043,'Z-scores'!$C$2:$RO$15,4,FALSE)&gt;3,HLOOKUP($A1043,'Z-scores'!$C$2:$RO$15,4,FALSE)&lt;-3),"",'Total-corrected counts'!F1043),"")</f>
        <v>5.5804427802323975E-2</v>
      </c>
      <c r="G1043" s="14">
        <f>IFERROR(IF(OR(HLOOKUP($A1043,'Z-scores'!$C$2:$RO$15,5,FALSE)&gt;3,HLOOKUP($A1043,'Z-scores'!$C$2:$RO$15,5,FALSE)&lt;-3),"",'Total-corrected counts'!G1043),"")</f>
        <v>0</v>
      </c>
      <c r="H1043" s="14">
        <f>IFERROR(IF(OR(HLOOKUP($A1043,'Z-scores'!$C$2:$RO$15,6,FALSE)&gt;3,HLOOKUP($A1043,'Z-scores'!$C$2:$RO$15,6,FALSE)&lt;-3),"",'Total-corrected counts'!H1043),"")</f>
        <v>0</v>
      </c>
      <c r="I1043" s="14">
        <f>IFERROR(IF(OR(HLOOKUP($A1043,'Z-scores'!$C$2:$RO$15,7,FALSE)&gt;3,HLOOKUP($A1043,'Z-scores'!$C$2:$RO$15,7,FALSE)&lt;-3),"",'Total-corrected counts'!I1043),"")</f>
        <v>0</v>
      </c>
      <c r="J1043" s="14">
        <f>IFERROR(IF(OR(HLOOKUP($A1043,'Z-scores'!$C$2:$RO$15,8,FALSE)&gt;3,HLOOKUP($A1043,'Z-scores'!$C$2:$RO$15,8,FALSE)&lt;-3),"",'Total-corrected counts'!J1043),"")</f>
        <v>6.5173753226100792E-2</v>
      </c>
      <c r="K1043" s="14">
        <f>IFERROR(IF(OR(HLOOKUP($A1043,'Z-scores'!$C$2:$RO$15,9,FALSE)&gt;3,HLOOKUP($A1043,'Z-scores'!$C$2:$RO$15,9,FALSE)&lt;-3),"",'Total-corrected counts'!K1043),"")</f>
        <v>14.210625196879311</v>
      </c>
      <c r="L1043" s="14">
        <f>IFERROR(IF(OR(HLOOKUP($A1043,'Z-scores'!$C$2:$RO$15,10,FALSE)&gt;3,HLOOKUP($A1043,'Z-scores'!$C$2:$RO$15,10,FALSE)&lt;-3),"",'Total-corrected counts'!L1043),"")</f>
        <v>0</v>
      </c>
      <c r="M1043" s="14">
        <f>IFERROR(IF(OR(HLOOKUP($A1043,'Z-scores'!$C$2:$RO$15,11,FALSE)&gt;3,HLOOKUP($A1043,'Z-scores'!$C$2:$RO$15,11,FALSE)&lt;-3),"",'Total-corrected counts'!M1043),"")</f>
        <v>4.0888172891550258E-2</v>
      </c>
      <c r="N1043" s="14">
        <f>IFERROR(IF(OR(HLOOKUP($A1043,'Z-scores'!$C$2:$RO$15,12,FALSE)&gt;3,HLOOKUP($A1043,'Z-scores'!$C$2:$RO$15,12,FALSE)&lt;-3),"",'Total-corrected counts'!N1043),"")</f>
        <v>0.68300762407260374</v>
      </c>
      <c r="O1043" s="14">
        <f>IFERROR(IF(OR(HLOOKUP($A1043,'Z-scores'!$C$2:$RO$15,13,FALSE)&gt;3,HLOOKUP($A1043,'Z-scores'!$C$2:$RO$15,13,FALSE)&lt;-3),"",'Total-corrected counts'!O1043),"")</f>
        <v>0.24386240532745562</v>
      </c>
      <c r="P1043" s="14">
        <f>IFERROR(IF(OR(HLOOKUP($A1043,'Z-scores'!$C$2:$RO$15,14,FALSE)&gt;3,HLOOKUP($A1043,'Z-scores'!$C$2:$RO$15,14,FALSE)&lt;-3),"",'Total-corrected counts'!P1043),"")</f>
        <v>23.55089965530378</v>
      </c>
      <c r="Q1043">
        <f t="shared" si="64"/>
        <v>1</v>
      </c>
      <c r="R1043">
        <f>SUMIFS(Tabel132[Cluster],Tabel132[ID],'Total-corrected counts Z&lt;3'!A1043)</f>
        <v>92</v>
      </c>
      <c r="S1043">
        <f t="shared" si="65"/>
        <v>0.54736416435948376</v>
      </c>
      <c r="T1043">
        <f t="shared" si="66"/>
        <v>2.0623124527541914</v>
      </c>
      <c r="U1043">
        <f t="shared" si="67"/>
        <v>4.9037315715190779</v>
      </c>
    </row>
    <row r="1044" spans="1:21" x14ac:dyDescent="0.25">
      <c r="A1044">
        <v>1053</v>
      </c>
      <c r="B1044" t="s">
        <v>1101</v>
      </c>
      <c r="C1044">
        <v>18500</v>
      </c>
      <c r="D1044">
        <v>31</v>
      </c>
      <c r="E1044" s="14" t="str">
        <f>IFERROR(IF(OR(HLOOKUP($A1044,'Z-scores'!$C$2:$RO$15,3,FALSE)&gt;3,HLOOKUP($A1044,'Z-scores'!$C$2:$RO$15,3,FALSE)&lt;-3),"",'Total-corrected counts'!E1044),"")</f>
        <v/>
      </c>
      <c r="F1044" s="14" t="str">
        <f>IFERROR(IF(OR(HLOOKUP($A1044,'Z-scores'!$C$2:$RO$15,4,FALSE)&gt;3,HLOOKUP($A1044,'Z-scores'!$C$2:$RO$15,4,FALSE)&lt;-3),"",'Total-corrected counts'!F1044),"")</f>
        <v/>
      </c>
      <c r="G1044" s="14" t="str">
        <f>IFERROR(IF(OR(HLOOKUP($A1044,'Z-scores'!$C$2:$RO$15,5,FALSE)&gt;3,HLOOKUP($A1044,'Z-scores'!$C$2:$RO$15,5,FALSE)&lt;-3),"",'Total-corrected counts'!G1044),"")</f>
        <v/>
      </c>
      <c r="H1044" s="14" t="str">
        <f>IFERROR(IF(OR(HLOOKUP($A1044,'Z-scores'!$C$2:$RO$15,6,FALSE)&gt;3,HLOOKUP($A1044,'Z-scores'!$C$2:$RO$15,6,FALSE)&lt;-3),"",'Total-corrected counts'!H1044),"")</f>
        <v/>
      </c>
      <c r="I1044" s="14" t="str">
        <f>IFERROR(IF(OR(HLOOKUP($A1044,'Z-scores'!$C$2:$RO$15,7,FALSE)&gt;3,HLOOKUP($A1044,'Z-scores'!$C$2:$RO$15,7,FALSE)&lt;-3),"",'Total-corrected counts'!I1044),"")</f>
        <v/>
      </c>
      <c r="J1044" s="14" t="str">
        <f>IFERROR(IF(OR(HLOOKUP($A1044,'Z-scores'!$C$2:$RO$15,8,FALSE)&gt;3,HLOOKUP($A1044,'Z-scores'!$C$2:$RO$15,8,FALSE)&lt;-3),"",'Total-corrected counts'!J1044),"")</f>
        <v/>
      </c>
      <c r="K1044" s="14" t="str">
        <f>IFERROR(IF(OR(HLOOKUP($A1044,'Z-scores'!$C$2:$RO$15,9,FALSE)&gt;3,HLOOKUP($A1044,'Z-scores'!$C$2:$RO$15,9,FALSE)&lt;-3),"",'Total-corrected counts'!K1044),"")</f>
        <v/>
      </c>
      <c r="L1044" s="14" t="str">
        <f>IFERROR(IF(OR(HLOOKUP($A1044,'Z-scores'!$C$2:$RO$15,10,FALSE)&gt;3,HLOOKUP($A1044,'Z-scores'!$C$2:$RO$15,10,FALSE)&lt;-3),"",'Total-corrected counts'!L1044),"")</f>
        <v/>
      </c>
      <c r="M1044" s="14" t="str">
        <f>IFERROR(IF(OR(HLOOKUP($A1044,'Z-scores'!$C$2:$RO$15,11,FALSE)&gt;3,HLOOKUP($A1044,'Z-scores'!$C$2:$RO$15,11,FALSE)&lt;-3),"",'Total-corrected counts'!M1044),"")</f>
        <v/>
      </c>
      <c r="N1044" s="14" t="str">
        <f>IFERROR(IF(OR(HLOOKUP($A1044,'Z-scores'!$C$2:$RO$15,12,FALSE)&gt;3,HLOOKUP($A1044,'Z-scores'!$C$2:$RO$15,12,FALSE)&lt;-3),"",'Total-corrected counts'!N1044),"")</f>
        <v/>
      </c>
      <c r="O1044" s="14" t="str">
        <f>IFERROR(IF(OR(HLOOKUP($A1044,'Z-scores'!$C$2:$RO$15,13,FALSE)&gt;3,HLOOKUP($A1044,'Z-scores'!$C$2:$RO$15,13,FALSE)&lt;-3),"",'Total-corrected counts'!O1044),"")</f>
        <v/>
      </c>
      <c r="P1044" s="14" t="str">
        <f>IFERROR(IF(OR(HLOOKUP($A1044,'Z-scores'!$C$2:$RO$15,14,FALSE)&gt;3,HLOOKUP($A1044,'Z-scores'!$C$2:$RO$15,14,FALSE)&lt;-3),"",'Total-corrected counts'!P1044),"")</f>
        <v/>
      </c>
      <c r="Q1044">
        <f t="shared" si="64"/>
        <v>1</v>
      </c>
      <c r="R1044">
        <f>SUMIFS(Tabel132[Cluster],Tabel132[ID],'Total-corrected counts Z&lt;3'!A1044)</f>
        <v>0</v>
      </c>
      <c r="S1044" t="str">
        <f t="shared" si="65"/>
        <v/>
      </c>
      <c r="T1044" t="str">
        <f t="shared" si="66"/>
        <v/>
      </c>
      <c r="U1044" t="str">
        <f t="shared" si="67"/>
        <v/>
      </c>
    </row>
    <row r="1045" spans="1:21" x14ac:dyDescent="0.25">
      <c r="A1045">
        <v>1054</v>
      </c>
      <c r="B1045" t="s">
        <v>451</v>
      </c>
      <c r="C1045">
        <v>8900</v>
      </c>
      <c r="D1045">
        <v>44</v>
      </c>
      <c r="E1045" s="14">
        <f>IFERROR(IF(OR(HLOOKUP($A1045,'Z-scores'!$C$2:$RO$15,3,FALSE)&gt;3,HLOOKUP($A1045,'Z-scores'!$C$2:$RO$15,3,FALSE)&lt;-3),"",'Total-corrected counts'!E1045),"")</f>
        <v>7.4719308724379871</v>
      </c>
      <c r="F1045" s="14">
        <f>IFERROR(IF(OR(HLOOKUP($A1045,'Z-scores'!$C$2:$RO$15,4,FALSE)&gt;3,HLOOKUP($A1045,'Z-scores'!$C$2:$RO$15,4,FALSE)&lt;-3),"",'Total-corrected counts'!F1045),"")</f>
        <v>3.5156789515464104</v>
      </c>
      <c r="G1045" s="14">
        <f>IFERROR(IF(OR(HLOOKUP($A1045,'Z-scores'!$C$2:$RO$15,5,FALSE)&gt;3,HLOOKUP($A1045,'Z-scores'!$C$2:$RO$15,5,FALSE)&lt;-3),"",'Total-corrected counts'!G1045),"")</f>
        <v>10.857239796783901</v>
      </c>
      <c r="H1045" s="14">
        <f>IFERROR(IF(OR(HLOOKUP($A1045,'Z-scores'!$C$2:$RO$15,6,FALSE)&gt;3,HLOOKUP($A1045,'Z-scores'!$C$2:$RO$15,6,FALSE)&lt;-3),"",'Total-corrected counts'!H1045),"")</f>
        <v>2.9985419303743144</v>
      </c>
      <c r="I1045" s="14">
        <f>IFERROR(IF(OR(HLOOKUP($A1045,'Z-scores'!$C$2:$RO$15,7,FALSE)&gt;3,HLOOKUP($A1045,'Z-scores'!$C$2:$RO$15,7,FALSE)&lt;-3),"",'Total-corrected counts'!I1045),"")</f>
        <v>3.9079691751226329</v>
      </c>
      <c r="J1045" s="14">
        <f>IFERROR(IF(OR(HLOOKUP($A1045,'Z-scores'!$C$2:$RO$15,8,FALSE)&gt;3,HLOOKUP($A1045,'Z-scores'!$C$2:$RO$15,8,FALSE)&lt;-3),"",'Total-corrected counts'!J1045),"")</f>
        <v>2.693848466678832</v>
      </c>
      <c r="K1045" s="14">
        <f>IFERROR(IF(OR(HLOOKUP($A1045,'Z-scores'!$C$2:$RO$15,9,FALSE)&gt;3,HLOOKUP($A1045,'Z-scores'!$C$2:$RO$15,9,FALSE)&lt;-3),"",'Total-corrected counts'!K1045),"")</f>
        <v>5.3537047212895219</v>
      </c>
      <c r="L1045" s="14">
        <f>IFERROR(IF(OR(HLOOKUP($A1045,'Z-scores'!$C$2:$RO$15,10,FALSE)&gt;3,HLOOKUP($A1045,'Z-scores'!$C$2:$RO$15,10,FALSE)&lt;-3),"",'Total-corrected counts'!L1045),"")</f>
        <v>4.7365185580828184</v>
      </c>
      <c r="M1045" s="14">
        <f>IFERROR(IF(OR(HLOOKUP($A1045,'Z-scores'!$C$2:$RO$15,11,FALSE)&gt;3,HLOOKUP($A1045,'Z-scores'!$C$2:$RO$15,11,FALSE)&lt;-3),"",'Total-corrected counts'!M1045),"")</f>
        <v>1.8195236936739863</v>
      </c>
      <c r="N1045" s="14">
        <f>IFERROR(IF(OR(HLOOKUP($A1045,'Z-scores'!$C$2:$RO$15,12,FALSE)&gt;3,HLOOKUP($A1045,'Z-scores'!$C$2:$RO$15,12,FALSE)&lt;-3),"",'Total-corrected counts'!N1045),"")</f>
        <v>8.5461328962084533</v>
      </c>
      <c r="O1045" s="14">
        <f>IFERROR(IF(OR(HLOOKUP($A1045,'Z-scores'!$C$2:$RO$15,13,FALSE)&gt;3,HLOOKUP($A1045,'Z-scores'!$C$2:$RO$15,13,FALSE)&lt;-3),"",'Total-corrected counts'!O1045),"")</f>
        <v>1.4631744319647337</v>
      </c>
      <c r="P1045" s="14">
        <f>IFERROR(IF(OR(HLOOKUP($A1045,'Z-scores'!$C$2:$RO$15,14,FALSE)&gt;3,HLOOKUP($A1045,'Z-scores'!$C$2:$RO$15,14,FALSE)&lt;-3),"",'Total-corrected counts'!P1045),"")</f>
        <v>11.06454805787105</v>
      </c>
      <c r="Q1045">
        <f t="shared" si="64"/>
        <v>1</v>
      </c>
      <c r="R1045">
        <f>SUMIFS(Tabel132[Cluster],Tabel132[ID],'Total-corrected counts Z&lt;3'!A1045)</f>
        <v>26</v>
      </c>
      <c r="S1045">
        <f t="shared" si="65"/>
        <v>0.89857320913998273</v>
      </c>
      <c r="T1045">
        <f t="shared" si="66"/>
        <v>5.2569877020333724</v>
      </c>
      <c r="U1045">
        <f t="shared" si="67"/>
        <v>5.5259795275602084</v>
      </c>
    </row>
    <row r="1046" spans="1:21" x14ac:dyDescent="0.25">
      <c r="A1046">
        <v>1055</v>
      </c>
      <c r="B1046" t="s">
        <v>1102</v>
      </c>
      <c r="C1046">
        <v>117200</v>
      </c>
      <c r="D1046">
        <v>1032</v>
      </c>
      <c r="E1046" s="14" t="str">
        <f>IFERROR(IF(OR(HLOOKUP($A1046,'Z-scores'!$C$2:$RO$15,3,FALSE)&gt;3,HLOOKUP($A1046,'Z-scores'!$C$2:$RO$15,3,FALSE)&lt;-3),"",'Total-corrected counts'!E1046),"")</f>
        <v/>
      </c>
      <c r="F1046" s="14" t="str">
        <f>IFERROR(IF(OR(HLOOKUP($A1046,'Z-scores'!$C$2:$RO$15,4,FALSE)&gt;3,HLOOKUP($A1046,'Z-scores'!$C$2:$RO$15,4,FALSE)&lt;-3),"",'Total-corrected counts'!F1046),"")</f>
        <v/>
      </c>
      <c r="G1046" s="14" t="str">
        <f>IFERROR(IF(OR(HLOOKUP($A1046,'Z-scores'!$C$2:$RO$15,5,FALSE)&gt;3,HLOOKUP($A1046,'Z-scores'!$C$2:$RO$15,5,FALSE)&lt;-3),"",'Total-corrected counts'!G1046),"")</f>
        <v/>
      </c>
      <c r="H1046" s="14" t="str">
        <f>IFERROR(IF(OR(HLOOKUP($A1046,'Z-scores'!$C$2:$RO$15,6,FALSE)&gt;3,HLOOKUP($A1046,'Z-scores'!$C$2:$RO$15,6,FALSE)&lt;-3),"",'Total-corrected counts'!H1046),"")</f>
        <v/>
      </c>
      <c r="I1046" s="14" t="str">
        <f>IFERROR(IF(OR(HLOOKUP($A1046,'Z-scores'!$C$2:$RO$15,7,FALSE)&gt;3,HLOOKUP($A1046,'Z-scores'!$C$2:$RO$15,7,FALSE)&lt;-3),"",'Total-corrected counts'!I1046),"")</f>
        <v/>
      </c>
      <c r="J1046" s="14" t="str">
        <f>IFERROR(IF(OR(HLOOKUP($A1046,'Z-scores'!$C$2:$RO$15,8,FALSE)&gt;3,HLOOKUP($A1046,'Z-scores'!$C$2:$RO$15,8,FALSE)&lt;-3),"",'Total-corrected counts'!J1046),"")</f>
        <v/>
      </c>
      <c r="K1046" s="14" t="str">
        <f>IFERROR(IF(OR(HLOOKUP($A1046,'Z-scores'!$C$2:$RO$15,9,FALSE)&gt;3,HLOOKUP($A1046,'Z-scores'!$C$2:$RO$15,9,FALSE)&lt;-3),"",'Total-corrected counts'!K1046),"")</f>
        <v/>
      </c>
      <c r="L1046" s="14" t="str">
        <f>IFERROR(IF(OR(HLOOKUP($A1046,'Z-scores'!$C$2:$RO$15,10,FALSE)&gt;3,HLOOKUP($A1046,'Z-scores'!$C$2:$RO$15,10,FALSE)&lt;-3),"",'Total-corrected counts'!L1046),"")</f>
        <v/>
      </c>
      <c r="M1046" s="14" t="str">
        <f>IFERROR(IF(OR(HLOOKUP($A1046,'Z-scores'!$C$2:$RO$15,11,FALSE)&gt;3,HLOOKUP($A1046,'Z-scores'!$C$2:$RO$15,11,FALSE)&lt;-3),"",'Total-corrected counts'!M1046),"")</f>
        <v/>
      </c>
      <c r="N1046" s="14" t="str">
        <f>IFERROR(IF(OR(HLOOKUP($A1046,'Z-scores'!$C$2:$RO$15,12,FALSE)&gt;3,HLOOKUP($A1046,'Z-scores'!$C$2:$RO$15,12,FALSE)&lt;-3),"",'Total-corrected counts'!N1046),"")</f>
        <v/>
      </c>
      <c r="O1046" s="14" t="str">
        <f>IFERROR(IF(OR(HLOOKUP($A1046,'Z-scores'!$C$2:$RO$15,13,FALSE)&gt;3,HLOOKUP($A1046,'Z-scores'!$C$2:$RO$15,13,FALSE)&lt;-3),"",'Total-corrected counts'!O1046),"")</f>
        <v/>
      </c>
      <c r="P1046" s="14" t="str">
        <f>IFERROR(IF(OR(HLOOKUP($A1046,'Z-scores'!$C$2:$RO$15,14,FALSE)&gt;3,HLOOKUP($A1046,'Z-scores'!$C$2:$RO$15,14,FALSE)&lt;-3),"",'Total-corrected counts'!P1046),"")</f>
        <v/>
      </c>
      <c r="Q1046">
        <f t="shared" si="64"/>
        <v>1</v>
      </c>
      <c r="R1046">
        <f>SUMIFS(Tabel132[Cluster],Tabel132[ID],'Total-corrected counts Z&lt;3'!A1046)</f>
        <v>0</v>
      </c>
      <c r="S1046" t="str">
        <f t="shared" si="65"/>
        <v/>
      </c>
      <c r="T1046" t="str">
        <f t="shared" si="66"/>
        <v/>
      </c>
      <c r="U1046" t="str">
        <f t="shared" si="67"/>
        <v/>
      </c>
    </row>
    <row r="1047" spans="1:21" x14ac:dyDescent="0.25">
      <c r="A1047">
        <v>1056</v>
      </c>
      <c r="B1047" t="s">
        <v>1103</v>
      </c>
      <c r="C1047">
        <v>60200</v>
      </c>
      <c r="D1047">
        <v>1017</v>
      </c>
      <c r="E1047" s="14" t="str">
        <f>IFERROR(IF(OR(HLOOKUP($A1047,'Z-scores'!$C$2:$RO$15,3,FALSE)&gt;3,HLOOKUP($A1047,'Z-scores'!$C$2:$RO$15,3,FALSE)&lt;-3),"",'Total-corrected counts'!E1047),"")</f>
        <v/>
      </c>
      <c r="F1047" s="14" t="str">
        <f>IFERROR(IF(OR(HLOOKUP($A1047,'Z-scores'!$C$2:$RO$15,4,FALSE)&gt;3,HLOOKUP($A1047,'Z-scores'!$C$2:$RO$15,4,FALSE)&lt;-3),"",'Total-corrected counts'!F1047),"")</f>
        <v/>
      </c>
      <c r="G1047" s="14" t="str">
        <f>IFERROR(IF(OR(HLOOKUP($A1047,'Z-scores'!$C$2:$RO$15,5,FALSE)&gt;3,HLOOKUP($A1047,'Z-scores'!$C$2:$RO$15,5,FALSE)&lt;-3),"",'Total-corrected counts'!G1047),"")</f>
        <v/>
      </c>
      <c r="H1047" s="14" t="str">
        <f>IFERROR(IF(OR(HLOOKUP($A1047,'Z-scores'!$C$2:$RO$15,6,FALSE)&gt;3,HLOOKUP($A1047,'Z-scores'!$C$2:$RO$15,6,FALSE)&lt;-3),"",'Total-corrected counts'!H1047),"")</f>
        <v/>
      </c>
      <c r="I1047" s="14" t="str">
        <f>IFERROR(IF(OR(HLOOKUP($A1047,'Z-scores'!$C$2:$RO$15,7,FALSE)&gt;3,HLOOKUP($A1047,'Z-scores'!$C$2:$RO$15,7,FALSE)&lt;-3),"",'Total-corrected counts'!I1047),"")</f>
        <v/>
      </c>
      <c r="J1047" s="14" t="str">
        <f>IFERROR(IF(OR(HLOOKUP($A1047,'Z-scores'!$C$2:$RO$15,8,FALSE)&gt;3,HLOOKUP($A1047,'Z-scores'!$C$2:$RO$15,8,FALSE)&lt;-3),"",'Total-corrected counts'!J1047),"")</f>
        <v/>
      </c>
      <c r="K1047" s="14" t="str">
        <f>IFERROR(IF(OR(HLOOKUP($A1047,'Z-scores'!$C$2:$RO$15,9,FALSE)&gt;3,HLOOKUP($A1047,'Z-scores'!$C$2:$RO$15,9,FALSE)&lt;-3),"",'Total-corrected counts'!K1047),"")</f>
        <v/>
      </c>
      <c r="L1047" s="14" t="str">
        <f>IFERROR(IF(OR(HLOOKUP($A1047,'Z-scores'!$C$2:$RO$15,10,FALSE)&gt;3,HLOOKUP($A1047,'Z-scores'!$C$2:$RO$15,10,FALSE)&lt;-3),"",'Total-corrected counts'!L1047),"")</f>
        <v/>
      </c>
      <c r="M1047" s="14" t="str">
        <f>IFERROR(IF(OR(HLOOKUP($A1047,'Z-scores'!$C$2:$RO$15,11,FALSE)&gt;3,HLOOKUP($A1047,'Z-scores'!$C$2:$RO$15,11,FALSE)&lt;-3),"",'Total-corrected counts'!M1047),"")</f>
        <v/>
      </c>
      <c r="N1047" s="14" t="str">
        <f>IFERROR(IF(OR(HLOOKUP($A1047,'Z-scores'!$C$2:$RO$15,12,FALSE)&gt;3,HLOOKUP($A1047,'Z-scores'!$C$2:$RO$15,12,FALSE)&lt;-3),"",'Total-corrected counts'!N1047),"")</f>
        <v/>
      </c>
      <c r="O1047" s="14" t="str">
        <f>IFERROR(IF(OR(HLOOKUP($A1047,'Z-scores'!$C$2:$RO$15,13,FALSE)&gt;3,HLOOKUP($A1047,'Z-scores'!$C$2:$RO$15,13,FALSE)&lt;-3),"",'Total-corrected counts'!O1047),"")</f>
        <v/>
      </c>
      <c r="P1047" s="14" t="str">
        <f>IFERROR(IF(OR(HLOOKUP($A1047,'Z-scores'!$C$2:$RO$15,14,FALSE)&gt;3,HLOOKUP($A1047,'Z-scores'!$C$2:$RO$15,14,FALSE)&lt;-3),"",'Total-corrected counts'!P1047),"")</f>
        <v/>
      </c>
      <c r="Q1047">
        <f t="shared" si="64"/>
        <v>1</v>
      </c>
      <c r="R1047">
        <f>SUMIFS(Tabel132[Cluster],Tabel132[ID],'Total-corrected counts Z&lt;3'!A1047)</f>
        <v>0</v>
      </c>
      <c r="S1047" t="str">
        <f t="shared" si="65"/>
        <v/>
      </c>
      <c r="T1047" t="str">
        <f t="shared" si="66"/>
        <v/>
      </c>
      <c r="U1047" t="str">
        <f t="shared" si="67"/>
        <v/>
      </c>
    </row>
    <row r="1048" spans="1:21" x14ac:dyDescent="0.25">
      <c r="A1048">
        <v>1057</v>
      </c>
      <c r="B1048" t="s">
        <v>1104</v>
      </c>
      <c r="C1048">
        <v>9100</v>
      </c>
      <c r="D1048">
        <v>315</v>
      </c>
      <c r="E1048" s="14" t="str">
        <f>IFERROR(IF(OR(HLOOKUP($A1048,'Z-scores'!$C$2:$RO$15,3,FALSE)&gt;3,HLOOKUP($A1048,'Z-scores'!$C$2:$RO$15,3,FALSE)&lt;-3),"",'Total-corrected counts'!E1048),"")</f>
        <v/>
      </c>
      <c r="F1048" s="14" t="str">
        <f>IFERROR(IF(OR(HLOOKUP($A1048,'Z-scores'!$C$2:$RO$15,4,FALSE)&gt;3,HLOOKUP($A1048,'Z-scores'!$C$2:$RO$15,4,FALSE)&lt;-3),"",'Total-corrected counts'!F1048),"")</f>
        <v/>
      </c>
      <c r="G1048" s="14" t="str">
        <f>IFERROR(IF(OR(HLOOKUP($A1048,'Z-scores'!$C$2:$RO$15,5,FALSE)&gt;3,HLOOKUP($A1048,'Z-scores'!$C$2:$RO$15,5,FALSE)&lt;-3),"",'Total-corrected counts'!G1048),"")</f>
        <v/>
      </c>
      <c r="H1048" s="14" t="str">
        <f>IFERROR(IF(OR(HLOOKUP($A1048,'Z-scores'!$C$2:$RO$15,6,FALSE)&gt;3,HLOOKUP($A1048,'Z-scores'!$C$2:$RO$15,6,FALSE)&lt;-3),"",'Total-corrected counts'!H1048),"")</f>
        <v/>
      </c>
      <c r="I1048" s="14" t="str">
        <f>IFERROR(IF(OR(HLOOKUP($A1048,'Z-scores'!$C$2:$RO$15,7,FALSE)&gt;3,HLOOKUP($A1048,'Z-scores'!$C$2:$RO$15,7,FALSE)&lt;-3),"",'Total-corrected counts'!I1048),"")</f>
        <v/>
      </c>
      <c r="J1048" s="14" t="str">
        <f>IFERROR(IF(OR(HLOOKUP($A1048,'Z-scores'!$C$2:$RO$15,8,FALSE)&gt;3,HLOOKUP($A1048,'Z-scores'!$C$2:$RO$15,8,FALSE)&lt;-3),"",'Total-corrected counts'!J1048),"")</f>
        <v/>
      </c>
      <c r="K1048" s="14" t="str">
        <f>IFERROR(IF(OR(HLOOKUP($A1048,'Z-scores'!$C$2:$RO$15,9,FALSE)&gt;3,HLOOKUP($A1048,'Z-scores'!$C$2:$RO$15,9,FALSE)&lt;-3),"",'Total-corrected counts'!K1048),"")</f>
        <v/>
      </c>
      <c r="L1048" s="14" t="str">
        <f>IFERROR(IF(OR(HLOOKUP($A1048,'Z-scores'!$C$2:$RO$15,10,FALSE)&gt;3,HLOOKUP($A1048,'Z-scores'!$C$2:$RO$15,10,FALSE)&lt;-3),"",'Total-corrected counts'!L1048),"")</f>
        <v/>
      </c>
      <c r="M1048" s="14" t="str">
        <f>IFERROR(IF(OR(HLOOKUP($A1048,'Z-scores'!$C$2:$RO$15,11,FALSE)&gt;3,HLOOKUP($A1048,'Z-scores'!$C$2:$RO$15,11,FALSE)&lt;-3),"",'Total-corrected counts'!M1048),"")</f>
        <v/>
      </c>
      <c r="N1048" s="14" t="str">
        <f>IFERROR(IF(OR(HLOOKUP($A1048,'Z-scores'!$C$2:$RO$15,12,FALSE)&gt;3,HLOOKUP($A1048,'Z-scores'!$C$2:$RO$15,12,FALSE)&lt;-3),"",'Total-corrected counts'!N1048),"")</f>
        <v/>
      </c>
      <c r="O1048" s="14" t="str">
        <f>IFERROR(IF(OR(HLOOKUP($A1048,'Z-scores'!$C$2:$RO$15,13,FALSE)&gt;3,HLOOKUP($A1048,'Z-scores'!$C$2:$RO$15,13,FALSE)&lt;-3),"",'Total-corrected counts'!O1048),"")</f>
        <v/>
      </c>
      <c r="P1048" s="14" t="str">
        <f>IFERROR(IF(OR(HLOOKUP($A1048,'Z-scores'!$C$2:$RO$15,14,FALSE)&gt;3,HLOOKUP($A1048,'Z-scores'!$C$2:$RO$15,14,FALSE)&lt;-3),"",'Total-corrected counts'!P1048),"")</f>
        <v/>
      </c>
      <c r="Q1048">
        <f t="shared" si="64"/>
        <v>1</v>
      </c>
      <c r="R1048">
        <f>SUMIFS(Tabel132[Cluster],Tabel132[ID],'Total-corrected counts Z&lt;3'!A1048)</f>
        <v>12</v>
      </c>
      <c r="S1048" t="str">
        <f t="shared" si="65"/>
        <v/>
      </c>
      <c r="T1048" t="str">
        <f t="shared" si="66"/>
        <v/>
      </c>
      <c r="U1048" t="str">
        <f t="shared" si="67"/>
        <v/>
      </c>
    </row>
    <row r="1049" spans="1:21" x14ac:dyDescent="0.25">
      <c r="A1049">
        <v>1058</v>
      </c>
      <c r="B1049" t="s">
        <v>452</v>
      </c>
      <c r="C1049">
        <v>10200</v>
      </c>
      <c r="D1049">
        <v>677</v>
      </c>
      <c r="E1049" s="14">
        <f>IFERROR(IF(OR(HLOOKUP($A1049,'Z-scores'!$C$2:$RO$15,3,FALSE)&gt;3,HLOOKUP($A1049,'Z-scores'!$C$2:$RO$15,3,FALSE)&lt;-3),"",'Total-corrected counts'!E1049),"")</f>
        <v>2.0916758274320961</v>
      </c>
      <c r="F1049" s="14">
        <f>IFERROR(IF(OR(HLOOKUP($A1049,'Z-scores'!$C$2:$RO$15,4,FALSE)&gt;3,HLOOKUP($A1049,'Z-scores'!$C$2:$RO$15,4,FALSE)&lt;-3),"",'Total-corrected counts'!F1049),"")</f>
        <v>5.7060027427876268</v>
      </c>
      <c r="G1049" s="14">
        <f>IFERROR(IF(OR(HLOOKUP($A1049,'Z-scores'!$C$2:$RO$15,5,FALSE)&gt;3,HLOOKUP($A1049,'Z-scores'!$C$2:$RO$15,5,FALSE)&lt;-3),"",'Total-corrected counts'!G1049),"")</f>
        <v>10.67866677381048</v>
      </c>
      <c r="H1049" s="14">
        <f>IFERROR(IF(OR(HLOOKUP($A1049,'Z-scores'!$C$2:$RO$15,6,FALSE)&gt;3,HLOOKUP($A1049,'Z-scores'!$C$2:$RO$15,6,FALSE)&lt;-3),"",'Total-corrected counts'!H1049),"")</f>
        <v>14.97744989650071</v>
      </c>
      <c r="I1049" s="14">
        <f>IFERROR(IF(OR(HLOOKUP($A1049,'Z-scores'!$C$2:$RO$15,7,FALSE)&gt;3,HLOOKUP($A1049,'Z-scores'!$C$2:$RO$15,7,FALSE)&lt;-3),"",'Total-corrected counts'!I1049),"")</f>
        <v>16.667426892005675</v>
      </c>
      <c r="J1049" s="14">
        <f>IFERROR(IF(OR(HLOOKUP($A1049,'Z-scores'!$C$2:$RO$15,8,FALSE)&gt;3,HLOOKUP($A1049,'Z-scores'!$C$2:$RO$15,8,FALSE)&lt;-3),"",'Total-corrected counts'!J1049),"")</f>
        <v>22.767364460317875</v>
      </c>
      <c r="K1049" s="14">
        <f>IFERROR(IF(OR(HLOOKUP($A1049,'Z-scores'!$C$2:$RO$15,9,FALSE)&gt;3,HLOOKUP($A1049,'Z-scores'!$C$2:$RO$15,9,FALSE)&lt;-3),"",'Total-corrected counts'!K1049),"")</f>
        <v>8.1647528467159471</v>
      </c>
      <c r="L1049" s="14">
        <f>IFERROR(IF(OR(HLOOKUP($A1049,'Z-scores'!$C$2:$RO$15,10,FALSE)&gt;3,HLOOKUP($A1049,'Z-scores'!$C$2:$RO$15,10,FALSE)&lt;-3),"",'Total-corrected counts'!L1049),"")</f>
        <v>10.541273216499208</v>
      </c>
      <c r="M1049" s="14">
        <f>IFERROR(IF(OR(HLOOKUP($A1049,'Z-scores'!$C$2:$RO$15,11,FALSE)&gt;3,HLOOKUP($A1049,'Z-scores'!$C$2:$RO$15,11,FALSE)&lt;-3),"",'Total-corrected counts'!M1049),"")</f>
        <v>7.8300851087318737</v>
      </c>
      <c r="N1049" s="14">
        <f>IFERROR(IF(OR(HLOOKUP($A1049,'Z-scores'!$C$2:$RO$15,12,FALSE)&gt;3,HLOOKUP($A1049,'Z-scores'!$C$2:$RO$15,12,FALSE)&lt;-3),"",'Total-corrected counts'!N1049),"")</f>
        <v>21.847706375022412</v>
      </c>
      <c r="O1049" s="14">
        <f>IFERROR(IF(OR(HLOOKUP($A1049,'Z-scores'!$C$2:$RO$15,13,FALSE)&gt;3,HLOOKUP($A1049,'Z-scores'!$C$2:$RO$15,13,FALSE)&lt;-3),"",'Total-corrected counts'!O1049),"")</f>
        <v>4.5771097615307053</v>
      </c>
      <c r="P1049" s="14">
        <f>IFERROR(IF(OR(HLOOKUP($A1049,'Z-scores'!$C$2:$RO$15,14,FALSE)&gt;3,HLOOKUP($A1049,'Z-scores'!$C$2:$RO$15,14,FALSE)&lt;-3),"",'Total-corrected counts'!P1049),"")</f>
        <v>26.367164358666347</v>
      </c>
      <c r="Q1049">
        <f t="shared" si="64"/>
        <v>1</v>
      </c>
      <c r="R1049">
        <f>SUMIFS(Tabel132[Cluster],Tabel132[ID],'Total-corrected counts Z&lt;3'!A1049)</f>
        <v>13</v>
      </c>
      <c r="S1049">
        <f t="shared" si="65"/>
        <v>0.58717182743546115</v>
      </c>
      <c r="T1049">
        <f t="shared" si="66"/>
        <v>11.579048491367201</v>
      </c>
      <c r="U1049">
        <f t="shared" si="67"/>
        <v>14.23266776409011</v>
      </c>
    </row>
    <row r="1050" spans="1:21" x14ac:dyDescent="0.25">
      <c r="A1050">
        <v>1059</v>
      </c>
      <c r="B1050" t="s">
        <v>1105</v>
      </c>
      <c r="C1050">
        <v>32400</v>
      </c>
      <c r="D1050">
        <v>589</v>
      </c>
      <c r="E1050" s="14" t="str">
        <f>IFERROR(IF(OR(HLOOKUP($A1050,'Z-scores'!$C$2:$RO$15,3,FALSE)&gt;3,HLOOKUP($A1050,'Z-scores'!$C$2:$RO$15,3,FALSE)&lt;-3),"",'Total-corrected counts'!E1050),"")</f>
        <v/>
      </c>
      <c r="F1050" s="14" t="str">
        <f>IFERROR(IF(OR(HLOOKUP($A1050,'Z-scores'!$C$2:$RO$15,4,FALSE)&gt;3,HLOOKUP($A1050,'Z-scores'!$C$2:$RO$15,4,FALSE)&lt;-3),"",'Total-corrected counts'!F1050),"")</f>
        <v/>
      </c>
      <c r="G1050" s="14" t="str">
        <f>IFERROR(IF(OR(HLOOKUP($A1050,'Z-scores'!$C$2:$RO$15,5,FALSE)&gt;3,HLOOKUP($A1050,'Z-scores'!$C$2:$RO$15,5,FALSE)&lt;-3),"",'Total-corrected counts'!G1050),"")</f>
        <v/>
      </c>
      <c r="H1050" s="14" t="str">
        <f>IFERROR(IF(OR(HLOOKUP($A1050,'Z-scores'!$C$2:$RO$15,6,FALSE)&gt;3,HLOOKUP($A1050,'Z-scores'!$C$2:$RO$15,6,FALSE)&lt;-3),"",'Total-corrected counts'!H1050),"")</f>
        <v/>
      </c>
      <c r="I1050" s="14" t="str">
        <f>IFERROR(IF(OR(HLOOKUP($A1050,'Z-scores'!$C$2:$RO$15,7,FALSE)&gt;3,HLOOKUP($A1050,'Z-scores'!$C$2:$RO$15,7,FALSE)&lt;-3),"",'Total-corrected counts'!I1050),"")</f>
        <v/>
      </c>
      <c r="J1050" s="14" t="str">
        <f>IFERROR(IF(OR(HLOOKUP($A1050,'Z-scores'!$C$2:$RO$15,8,FALSE)&gt;3,HLOOKUP($A1050,'Z-scores'!$C$2:$RO$15,8,FALSE)&lt;-3),"",'Total-corrected counts'!J1050),"")</f>
        <v/>
      </c>
      <c r="K1050" s="14" t="str">
        <f>IFERROR(IF(OR(HLOOKUP($A1050,'Z-scores'!$C$2:$RO$15,9,FALSE)&gt;3,HLOOKUP($A1050,'Z-scores'!$C$2:$RO$15,9,FALSE)&lt;-3),"",'Total-corrected counts'!K1050),"")</f>
        <v/>
      </c>
      <c r="L1050" s="14" t="str">
        <f>IFERROR(IF(OR(HLOOKUP($A1050,'Z-scores'!$C$2:$RO$15,10,FALSE)&gt;3,HLOOKUP($A1050,'Z-scores'!$C$2:$RO$15,10,FALSE)&lt;-3),"",'Total-corrected counts'!L1050),"")</f>
        <v/>
      </c>
      <c r="M1050" s="14" t="str">
        <f>IFERROR(IF(OR(HLOOKUP($A1050,'Z-scores'!$C$2:$RO$15,11,FALSE)&gt;3,HLOOKUP($A1050,'Z-scores'!$C$2:$RO$15,11,FALSE)&lt;-3),"",'Total-corrected counts'!M1050),"")</f>
        <v/>
      </c>
      <c r="N1050" s="14" t="str">
        <f>IFERROR(IF(OR(HLOOKUP($A1050,'Z-scores'!$C$2:$RO$15,12,FALSE)&gt;3,HLOOKUP($A1050,'Z-scores'!$C$2:$RO$15,12,FALSE)&lt;-3),"",'Total-corrected counts'!N1050),"")</f>
        <v/>
      </c>
      <c r="O1050" s="14" t="str">
        <f>IFERROR(IF(OR(HLOOKUP($A1050,'Z-scores'!$C$2:$RO$15,13,FALSE)&gt;3,HLOOKUP($A1050,'Z-scores'!$C$2:$RO$15,13,FALSE)&lt;-3),"",'Total-corrected counts'!O1050),"")</f>
        <v/>
      </c>
      <c r="P1050" s="14" t="str">
        <f>IFERROR(IF(OR(HLOOKUP($A1050,'Z-scores'!$C$2:$RO$15,14,FALSE)&gt;3,HLOOKUP($A1050,'Z-scores'!$C$2:$RO$15,14,FALSE)&lt;-3),"",'Total-corrected counts'!P1050),"")</f>
        <v/>
      </c>
      <c r="Q1050">
        <f t="shared" si="64"/>
        <v>1</v>
      </c>
      <c r="R1050">
        <f>SUMIFS(Tabel132[Cluster],Tabel132[ID],'Total-corrected counts Z&lt;3'!A1050)</f>
        <v>42</v>
      </c>
      <c r="S1050" t="str">
        <f t="shared" si="65"/>
        <v/>
      </c>
      <c r="T1050" t="str">
        <f t="shared" si="66"/>
        <v/>
      </c>
      <c r="U1050" t="str">
        <f t="shared" si="67"/>
        <v/>
      </c>
    </row>
    <row r="1051" spans="1:21" x14ac:dyDescent="0.25">
      <c r="A1051">
        <v>1060</v>
      </c>
      <c r="B1051" t="s">
        <v>453</v>
      </c>
      <c r="C1051">
        <v>109500</v>
      </c>
      <c r="D1051">
        <v>877</v>
      </c>
      <c r="E1051" s="14">
        <f>IFERROR(IF(OR(HLOOKUP($A1051,'Z-scores'!$C$2:$RO$15,3,FALSE)&gt;3,HLOOKUP($A1051,'Z-scores'!$C$2:$RO$15,3,FALSE)&lt;-3),"",'Total-corrected counts'!E1051),"")</f>
        <v>0</v>
      </c>
      <c r="F1051" s="14" t="str">
        <f>IFERROR(IF(OR(HLOOKUP($A1051,'Z-scores'!$C$2:$RO$15,4,FALSE)&gt;3,HLOOKUP($A1051,'Z-scores'!$C$2:$RO$15,4,FALSE)&lt;-3),"",'Total-corrected counts'!F1051),"")</f>
        <v/>
      </c>
      <c r="G1051" s="14">
        <f>IFERROR(IF(OR(HLOOKUP($A1051,'Z-scores'!$C$2:$RO$15,5,FALSE)&gt;3,HLOOKUP($A1051,'Z-scores'!$C$2:$RO$15,5,FALSE)&lt;-3),"",'Total-corrected counts'!G1051),"")</f>
        <v>0</v>
      </c>
      <c r="H1051" s="14">
        <f>IFERROR(IF(OR(HLOOKUP($A1051,'Z-scores'!$C$2:$RO$15,6,FALSE)&gt;3,HLOOKUP($A1051,'Z-scores'!$C$2:$RO$15,6,FALSE)&lt;-3),"",'Total-corrected counts'!H1051),"")</f>
        <v>0</v>
      </c>
      <c r="I1051" s="14">
        <f>IFERROR(IF(OR(HLOOKUP($A1051,'Z-scores'!$C$2:$RO$15,7,FALSE)&gt;3,HLOOKUP($A1051,'Z-scores'!$C$2:$RO$15,7,FALSE)&lt;-3),"",'Total-corrected counts'!I1051),"")</f>
        <v>1.2327978470418399E-2</v>
      </c>
      <c r="J1051" s="14">
        <f>IFERROR(IF(OR(HLOOKUP($A1051,'Z-scores'!$C$2:$RO$15,8,FALSE)&gt;3,HLOOKUP($A1051,'Z-scores'!$C$2:$RO$15,8,FALSE)&lt;-3),"",'Total-corrected counts'!J1051),"")</f>
        <v>0</v>
      </c>
      <c r="K1051" s="14">
        <f>IFERROR(IF(OR(HLOOKUP($A1051,'Z-scores'!$C$2:$RO$15,9,FALSE)&gt;3,HLOOKUP($A1051,'Z-scores'!$C$2:$RO$15,9,FALSE)&lt;-3),"",'Total-corrected counts'!K1051),"")</f>
        <v>0</v>
      </c>
      <c r="L1051" s="14">
        <f>IFERROR(IF(OR(HLOOKUP($A1051,'Z-scores'!$C$2:$RO$15,10,FALSE)&gt;3,HLOOKUP($A1051,'Z-scores'!$C$2:$RO$15,10,FALSE)&lt;-3),"",'Total-corrected counts'!L1051),"")</f>
        <v>0</v>
      </c>
      <c r="M1051" s="14">
        <f>IFERROR(IF(OR(HLOOKUP($A1051,'Z-scores'!$C$2:$RO$15,11,FALSE)&gt;3,HLOOKUP($A1051,'Z-scores'!$C$2:$RO$15,11,FALSE)&lt;-3),"",'Total-corrected counts'!M1051),"")</f>
        <v>0</v>
      </c>
      <c r="N1051" s="14">
        <f>IFERROR(IF(OR(HLOOKUP($A1051,'Z-scores'!$C$2:$RO$15,12,FALSE)&gt;3,HLOOKUP($A1051,'Z-scores'!$C$2:$RO$15,12,FALSE)&lt;-3),"",'Total-corrected counts'!N1051),"")</f>
        <v>0.13660152481452073</v>
      </c>
      <c r="O1051" s="14">
        <f>IFERROR(IF(OR(HLOOKUP($A1051,'Z-scores'!$C$2:$RO$15,13,FALSE)&gt;3,HLOOKUP($A1051,'Z-scores'!$C$2:$RO$15,13,FALSE)&lt;-3),"",'Total-corrected counts'!O1051),"")</f>
        <v>0</v>
      </c>
      <c r="P1051" s="14">
        <f>IFERROR(IF(OR(HLOOKUP($A1051,'Z-scores'!$C$2:$RO$15,14,FALSE)&gt;3,HLOOKUP($A1051,'Z-scores'!$C$2:$RO$15,14,FALSE)&lt;-3),"",'Total-corrected counts'!P1051),"")</f>
        <v>0</v>
      </c>
      <c r="Q1051">
        <f t="shared" si="64"/>
        <v>1</v>
      </c>
      <c r="R1051">
        <f>SUMIFS(Tabel132[Cluster],Tabel132[ID],'Total-corrected counts Z&lt;3'!A1051)</f>
        <v>0</v>
      </c>
      <c r="S1051">
        <f t="shared" si="65"/>
        <v>0.33427761685170559</v>
      </c>
      <c r="T1051">
        <f t="shared" si="66"/>
        <v>2.0546630784030666E-3</v>
      </c>
      <c r="U1051">
        <f t="shared" si="67"/>
        <v>2.7320304962904145E-2</v>
      </c>
    </row>
    <row r="1052" spans="1:21" x14ac:dyDescent="0.25">
      <c r="A1052">
        <v>1061</v>
      </c>
      <c r="B1052" t="s">
        <v>454</v>
      </c>
      <c r="C1052">
        <v>82500</v>
      </c>
      <c r="D1052">
        <v>1100</v>
      </c>
      <c r="E1052" s="14">
        <f>IFERROR(IF(OR(HLOOKUP($A1052,'Z-scores'!$C$2:$RO$15,3,FALSE)&gt;3,HLOOKUP($A1052,'Z-scores'!$C$2:$RO$15,3,FALSE)&lt;-3),"",'Total-corrected counts'!E1052),"")</f>
        <v>5.8799331593368924</v>
      </c>
      <c r="F1052" s="14">
        <f>IFERROR(IF(OR(HLOOKUP($A1052,'Z-scores'!$C$2:$RO$15,4,FALSE)&gt;3,HLOOKUP($A1052,'Z-scores'!$C$2:$RO$15,4,FALSE)&lt;-3),"",'Total-corrected counts'!F1052),"")</f>
        <v>2.0368616147848253</v>
      </c>
      <c r="G1052" s="14">
        <f>IFERROR(IF(OR(HLOOKUP($A1052,'Z-scores'!$C$2:$RO$15,5,FALSE)&gt;3,HLOOKUP($A1052,'Z-scores'!$C$2:$RO$15,5,FALSE)&lt;-3),"",'Total-corrected counts'!G1052),"")</f>
        <v>0</v>
      </c>
      <c r="H1052" s="14">
        <f>IFERROR(IF(OR(HLOOKUP($A1052,'Z-scores'!$C$2:$RO$15,6,FALSE)&gt;3,HLOOKUP($A1052,'Z-scores'!$C$2:$RO$15,6,FALSE)&lt;-3),"",'Total-corrected counts'!H1052),"")</f>
        <v>9.2016324886295742</v>
      </c>
      <c r="I1052" s="14">
        <f>IFERROR(IF(OR(HLOOKUP($A1052,'Z-scores'!$C$2:$RO$15,7,FALSE)&gt;3,HLOOKUP($A1052,'Z-scores'!$C$2:$RO$15,7,FALSE)&lt;-3),"",'Total-corrected counts'!I1052),"")</f>
        <v>4.3147924646464393</v>
      </c>
      <c r="J1052" s="14">
        <f>IFERROR(IF(OR(HLOOKUP($A1052,'Z-scores'!$C$2:$RO$15,8,FALSE)&gt;3,HLOOKUP($A1052,'Z-scores'!$C$2:$RO$15,8,FALSE)&lt;-3),"",'Total-corrected counts'!J1052),"")</f>
        <v>0.78208503871320934</v>
      </c>
      <c r="K1052" s="14">
        <f>IFERROR(IF(OR(HLOOKUP($A1052,'Z-scores'!$C$2:$RO$15,9,FALSE)&gt;3,HLOOKUP($A1052,'Z-scores'!$C$2:$RO$15,9,FALSE)&lt;-3),"",'Total-corrected counts'!K1052),"")</f>
        <v>7.9669906670377069</v>
      </c>
      <c r="L1052" s="14">
        <f>IFERROR(IF(OR(HLOOKUP($A1052,'Z-scores'!$C$2:$RO$15,10,FALSE)&gt;3,HLOOKUP($A1052,'Z-scores'!$C$2:$RO$15,10,FALSE)&lt;-3),"",'Total-corrected counts'!L1052),"")</f>
        <v>0.24186477743401627</v>
      </c>
      <c r="M1052" s="14">
        <f>IFERROR(IF(OR(HLOOKUP($A1052,'Z-scores'!$C$2:$RO$15,11,FALSE)&gt;3,HLOOKUP($A1052,'Z-scores'!$C$2:$RO$15,11,FALSE)&lt;-3),"",'Total-corrected counts'!M1052),"")</f>
        <v>2.0444086445775129E-2</v>
      </c>
      <c r="N1052" s="14">
        <f>IFERROR(IF(OR(HLOOKUP($A1052,'Z-scores'!$C$2:$RO$15,12,FALSE)&gt;3,HLOOKUP($A1052,'Z-scores'!$C$2:$RO$15,12,FALSE)&lt;-3),"",'Total-corrected counts'!N1052),"")</f>
        <v>6.2665949508661383</v>
      </c>
      <c r="O1052" s="14">
        <f>IFERROR(IF(OR(HLOOKUP($A1052,'Z-scores'!$C$2:$RO$15,13,FALSE)&gt;3,HLOOKUP($A1052,'Z-scores'!$C$2:$RO$15,13,FALSE)&lt;-3),"",'Total-corrected counts'!O1052),"")</f>
        <v>0.87227706520974502</v>
      </c>
      <c r="P1052" s="14">
        <f>IFERROR(IF(OR(HLOOKUP($A1052,'Z-scores'!$C$2:$RO$15,14,FALSE)&gt;3,HLOOKUP($A1052,'Z-scores'!$C$2:$RO$15,14,FALSE)&lt;-3),"",'Total-corrected counts'!P1052),"")</f>
        <v>5.2132796450595063</v>
      </c>
      <c r="Q1052">
        <f t="shared" si="64"/>
        <v>1</v>
      </c>
      <c r="R1052">
        <f>SUMIFS(Tabel132[Cluster],Tabel132[ID],'Total-corrected counts Z&lt;3'!A1052)</f>
        <v>91</v>
      </c>
      <c r="S1052">
        <f t="shared" si="65"/>
        <v>0.38155828729490027</v>
      </c>
      <c r="T1052">
        <f t="shared" si="66"/>
        <v>4.311756490449806</v>
      </c>
      <c r="U1052">
        <f t="shared" si="67"/>
        <v>2.5228921050030362</v>
      </c>
    </row>
    <row r="1053" spans="1:21" x14ac:dyDescent="0.25">
      <c r="A1053">
        <v>1062</v>
      </c>
      <c r="B1053" t="s">
        <v>455</v>
      </c>
      <c r="C1053">
        <v>4800</v>
      </c>
      <c r="D1053">
        <v>329</v>
      </c>
      <c r="E1053" s="14">
        <f>IFERROR(IF(OR(HLOOKUP($A1053,'Z-scores'!$C$2:$RO$15,3,FALSE)&gt;3,HLOOKUP($A1053,'Z-scores'!$C$2:$RO$15,3,FALSE)&lt;-3),"",'Total-corrected counts'!E1053),"")</f>
        <v>23.984549487888035</v>
      </c>
      <c r="F1053" s="14">
        <f>IFERROR(IF(OR(HLOOKUP($A1053,'Z-scores'!$C$2:$RO$15,4,FALSE)&gt;3,HLOOKUP($A1053,'Z-scores'!$C$2:$RO$15,4,FALSE)&lt;-3),"",'Total-corrected counts'!F1053),"")</f>
        <v>11.398054378624673</v>
      </c>
      <c r="G1053" s="14">
        <f>IFERROR(IF(OR(HLOOKUP($A1053,'Z-scores'!$C$2:$RO$15,5,FALSE)&gt;3,HLOOKUP($A1053,'Z-scores'!$C$2:$RO$15,5,FALSE)&lt;-3),"",'Total-corrected counts'!G1053),"")</f>
        <v>9.625085938267306</v>
      </c>
      <c r="H1053" s="14">
        <f>IFERROR(IF(OR(HLOOKUP($A1053,'Z-scores'!$C$2:$RO$15,6,FALSE)&gt;3,HLOOKUP($A1053,'Z-scores'!$C$2:$RO$15,6,FALSE)&lt;-3),"",'Total-corrected counts'!H1053),"")</f>
        <v>9.9188409910600726</v>
      </c>
      <c r="I1053" s="14">
        <f>IFERROR(IF(OR(HLOOKUP($A1053,'Z-scores'!$C$2:$RO$15,7,FALSE)&gt;3,HLOOKUP($A1053,'Z-scores'!$C$2:$RO$15,7,FALSE)&lt;-3),"",'Total-corrected counts'!I1053),"")</f>
        <v>17.24684188011534</v>
      </c>
      <c r="J1053" s="14">
        <f>IFERROR(IF(OR(HLOOKUP($A1053,'Z-scores'!$C$2:$RO$15,8,FALSE)&gt;3,HLOOKUP($A1053,'Z-scores'!$C$2:$RO$15,8,FALSE)&lt;-3),"",'Total-corrected counts'!J1053),"")</f>
        <v>22.854262797952675</v>
      </c>
      <c r="K1053" s="14">
        <f>IFERROR(IF(OR(HLOOKUP($A1053,'Z-scores'!$C$2:$RO$15,9,FALSE)&gt;3,HLOOKUP($A1053,'Z-scores'!$C$2:$RO$15,9,FALSE)&lt;-3),"",'Total-corrected counts'!K1053),"")</f>
        <v>26.401250987045163</v>
      </c>
      <c r="L1053" s="14">
        <f>IFERROR(IF(OR(HLOOKUP($A1053,'Z-scores'!$C$2:$RO$15,10,FALSE)&gt;3,HLOOKUP($A1053,'Z-scores'!$C$2:$RO$15,10,FALSE)&lt;-3),"",'Total-corrected counts'!L1053),"")</f>
        <v>8.3644902195930637</v>
      </c>
      <c r="M1053" s="14">
        <f>IFERROR(IF(OR(HLOOKUP($A1053,'Z-scores'!$C$2:$RO$15,11,FALSE)&gt;3,HLOOKUP($A1053,'Z-scores'!$C$2:$RO$15,11,FALSE)&lt;-3),"",'Total-corrected counts'!M1053),"")</f>
        <v>14.740186327403867</v>
      </c>
      <c r="N1053" s="14">
        <f>IFERROR(IF(OR(HLOOKUP($A1053,'Z-scores'!$C$2:$RO$15,12,FALSE)&gt;3,HLOOKUP($A1053,'Z-scores'!$C$2:$RO$15,12,FALSE)&lt;-3),"",'Total-corrected counts'!N1053),"")</f>
        <v>16.56293488376064</v>
      </c>
      <c r="O1053" s="14">
        <f>IFERROR(IF(OR(HLOOKUP($A1053,'Z-scores'!$C$2:$RO$15,13,FALSE)&gt;3,HLOOKUP($A1053,'Z-scores'!$C$2:$RO$15,13,FALSE)&lt;-3),"",'Total-corrected counts'!O1053),"")</f>
        <v>24.733275494173093</v>
      </c>
      <c r="P1053" s="14">
        <f>IFERROR(IF(OR(HLOOKUP($A1053,'Z-scores'!$C$2:$RO$15,14,FALSE)&gt;3,HLOOKUP($A1053,'Z-scores'!$C$2:$RO$15,14,FALSE)&lt;-3),"",'Total-corrected counts'!P1053),"")</f>
        <v>26.695272867795968</v>
      </c>
      <c r="Q1053">
        <f t="shared" si="64"/>
        <v>1</v>
      </c>
      <c r="R1053">
        <f>SUMIFS(Tabel132[Cluster],Tabel132[ID],'Total-corrected counts Z&lt;3'!A1053)</f>
        <v>6</v>
      </c>
      <c r="S1053">
        <f t="shared" si="65"/>
        <v>0.8423856931539786</v>
      </c>
      <c r="T1053">
        <f t="shared" si="66"/>
        <v>17.346983780136178</v>
      </c>
      <c r="U1053">
        <f t="shared" si="67"/>
        <v>18.219231958545326</v>
      </c>
    </row>
    <row r="1054" spans="1:21" x14ac:dyDescent="0.25">
      <c r="A1054">
        <v>1063</v>
      </c>
      <c r="B1054" t="s">
        <v>1106</v>
      </c>
      <c r="C1054">
        <v>117300</v>
      </c>
      <c r="D1054">
        <v>1032</v>
      </c>
      <c r="E1054" s="14" t="str">
        <f>IFERROR(IF(OR(HLOOKUP($A1054,'Z-scores'!$C$2:$RO$15,3,FALSE)&gt;3,HLOOKUP($A1054,'Z-scores'!$C$2:$RO$15,3,FALSE)&lt;-3),"",'Total-corrected counts'!E1054),"")</f>
        <v/>
      </c>
      <c r="F1054" s="14" t="str">
        <f>IFERROR(IF(OR(HLOOKUP($A1054,'Z-scores'!$C$2:$RO$15,4,FALSE)&gt;3,HLOOKUP($A1054,'Z-scores'!$C$2:$RO$15,4,FALSE)&lt;-3),"",'Total-corrected counts'!F1054),"")</f>
        <v/>
      </c>
      <c r="G1054" s="14" t="str">
        <f>IFERROR(IF(OR(HLOOKUP($A1054,'Z-scores'!$C$2:$RO$15,5,FALSE)&gt;3,HLOOKUP($A1054,'Z-scores'!$C$2:$RO$15,5,FALSE)&lt;-3),"",'Total-corrected counts'!G1054),"")</f>
        <v/>
      </c>
      <c r="H1054" s="14" t="str">
        <f>IFERROR(IF(OR(HLOOKUP($A1054,'Z-scores'!$C$2:$RO$15,6,FALSE)&gt;3,HLOOKUP($A1054,'Z-scores'!$C$2:$RO$15,6,FALSE)&lt;-3),"",'Total-corrected counts'!H1054),"")</f>
        <v/>
      </c>
      <c r="I1054" s="14" t="str">
        <f>IFERROR(IF(OR(HLOOKUP($A1054,'Z-scores'!$C$2:$RO$15,7,FALSE)&gt;3,HLOOKUP($A1054,'Z-scores'!$C$2:$RO$15,7,FALSE)&lt;-3),"",'Total-corrected counts'!I1054),"")</f>
        <v/>
      </c>
      <c r="J1054" s="14" t="str">
        <f>IFERROR(IF(OR(HLOOKUP($A1054,'Z-scores'!$C$2:$RO$15,8,FALSE)&gt;3,HLOOKUP($A1054,'Z-scores'!$C$2:$RO$15,8,FALSE)&lt;-3),"",'Total-corrected counts'!J1054),"")</f>
        <v/>
      </c>
      <c r="K1054" s="14" t="str">
        <f>IFERROR(IF(OR(HLOOKUP($A1054,'Z-scores'!$C$2:$RO$15,9,FALSE)&gt;3,HLOOKUP($A1054,'Z-scores'!$C$2:$RO$15,9,FALSE)&lt;-3),"",'Total-corrected counts'!K1054),"")</f>
        <v/>
      </c>
      <c r="L1054" s="14" t="str">
        <f>IFERROR(IF(OR(HLOOKUP($A1054,'Z-scores'!$C$2:$RO$15,10,FALSE)&gt;3,HLOOKUP($A1054,'Z-scores'!$C$2:$RO$15,10,FALSE)&lt;-3),"",'Total-corrected counts'!L1054),"")</f>
        <v/>
      </c>
      <c r="M1054" s="14" t="str">
        <f>IFERROR(IF(OR(HLOOKUP($A1054,'Z-scores'!$C$2:$RO$15,11,FALSE)&gt;3,HLOOKUP($A1054,'Z-scores'!$C$2:$RO$15,11,FALSE)&lt;-3),"",'Total-corrected counts'!M1054),"")</f>
        <v/>
      </c>
      <c r="N1054" s="14" t="str">
        <f>IFERROR(IF(OR(HLOOKUP($A1054,'Z-scores'!$C$2:$RO$15,12,FALSE)&gt;3,HLOOKUP($A1054,'Z-scores'!$C$2:$RO$15,12,FALSE)&lt;-3),"",'Total-corrected counts'!N1054),"")</f>
        <v/>
      </c>
      <c r="O1054" s="14" t="str">
        <f>IFERROR(IF(OR(HLOOKUP($A1054,'Z-scores'!$C$2:$RO$15,13,FALSE)&gt;3,HLOOKUP($A1054,'Z-scores'!$C$2:$RO$15,13,FALSE)&lt;-3),"",'Total-corrected counts'!O1054),"")</f>
        <v/>
      </c>
      <c r="P1054" s="14" t="str">
        <f>IFERROR(IF(OR(HLOOKUP($A1054,'Z-scores'!$C$2:$RO$15,14,FALSE)&gt;3,HLOOKUP($A1054,'Z-scores'!$C$2:$RO$15,14,FALSE)&lt;-3),"",'Total-corrected counts'!P1054),"")</f>
        <v/>
      </c>
      <c r="Q1054">
        <f t="shared" si="64"/>
        <v>1</v>
      </c>
      <c r="R1054">
        <f>SUMIFS(Tabel132[Cluster],Tabel132[ID],'Total-corrected counts Z&lt;3'!A1054)</f>
        <v>0</v>
      </c>
      <c r="S1054" t="str">
        <f t="shared" si="65"/>
        <v/>
      </c>
      <c r="T1054" t="str">
        <f t="shared" si="66"/>
        <v/>
      </c>
      <c r="U1054" t="str">
        <f t="shared" si="67"/>
        <v/>
      </c>
    </row>
    <row r="1055" spans="1:21" x14ac:dyDescent="0.25">
      <c r="A1055">
        <v>1064</v>
      </c>
      <c r="B1055" t="s">
        <v>1107</v>
      </c>
      <c r="C1055">
        <v>60600</v>
      </c>
      <c r="D1055">
        <v>1017</v>
      </c>
      <c r="E1055" s="14" t="str">
        <f>IFERROR(IF(OR(HLOOKUP($A1055,'Z-scores'!$C$2:$RO$15,3,FALSE)&gt;3,HLOOKUP($A1055,'Z-scores'!$C$2:$RO$15,3,FALSE)&lt;-3),"",'Total-corrected counts'!E1055),"")</f>
        <v/>
      </c>
      <c r="F1055" s="14" t="str">
        <f>IFERROR(IF(OR(HLOOKUP($A1055,'Z-scores'!$C$2:$RO$15,4,FALSE)&gt;3,HLOOKUP($A1055,'Z-scores'!$C$2:$RO$15,4,FALSE)&lt;-3),"",'Total-corrected counts'!F1055),"")</f>
        <v/>
      </c>
      <c r="G1055" s="14" t="str">
        <f>IFERROR(IF(OR(HLOOKUP($A1055,'Z-scores'!$C$2:$RO$15,5,FALSE)&gt;3,HLOOKUP($A1055,'Z-scores'!$C$2:$RO$15,5,FALSE)&lt;-3),"",'Total-corrected counts'!G1055),"")</f>
        <v/>
      </c>
      <c r="H1055" s="14" t="str">
        <f>IFERROR(IF(OR(HLOOKUP($A1055,'Z-scores'!$C$2:$RO$15,6,FALSE)&gt;3,HLOOKUP($A1055,'Z-scores'!$C$2:$RO$15,6,FALSE)&lt;-3),"",'Total-corrected counts'!H1055),"")</f>
        <v/>
      </c>
      <c r="I1055" s="14" t="str">
        <f>IFERROR(IF(OR(HLOOKUP($A1055,'Z-scores'!$C$2:$RO$15,7,FALSE)&gt;3,HLOOKUP($A1055,'Z-scores'!$C$2:$RO$15,7,FALSE)&lt;-3),"",'Total-corrected counts'!I1055),"")</f>
        <v/>
      </c>
      <c r="J1055" s="14" t="str">
        <f>IFERROR(IF(OR(HLOOKUP($A1055,'Z-scores'!$C$2:$RO$15,8,FALSE)&gt;3,HLOOKUP($A1055,'Z-scores'!$C$2:$RO$15,8,FALSE)&lt;-3),"",'Total-corrected counts'!J1055),"")</f>
        <v/>
      </c>
      <c r="K1055" s="14" t="str">
        <f>IFERROR(IF(OR(HLOOKUP($A1055,'Z-scores'!$C$2:$RO$15,9,FALSE)&gt;3,HLOOKUP($A1055,'Z-scores'!$C$2:$RO$15,9,FALSE)&lt;-3),"",'Total-corrected counts'!K1055),"")</f>
        <v/>
      </c>
      <c r="L1055" s="14" t="str">
        <f>IFERROR(IF(OR(HLOOKUP($A1055,'Z-scores'!$C$2:$RO$15,10,FALSE)&gt;3,HLOOKUP($A1055,'Z-scores'!$C$2:$RO$15,10,FALSE)&lt;-3),"",'Total-corrected counts'!L1055),"")</f>
        <v/>
      </c>
      <c r="M1055" s="14" t="str">
        <f>IFERROR(IF(OR(HLOOKUP($A1055,'Z-scores'!$C$2:$RO$15,11,FALSE)&gt;3,HLOOKUP($A1055,'Z-scores'!$C$2:$RO$15,11,FALSE)&lt;-3),"",'Total-corrected counts'!M1055),"")</f>
        <v/>
      </c>
      <c r="N1055" s="14" t="str">
        <f>IFERROR(IF(OR(HLOOKUP($A1055,'Z-scores'!$C$2:$RO$15,12,FALSE)&gt;3,HLOOKUP($A1055,'Z-scores'!$C$2:$RO$15,12,FALSE)&lt;-3),"",'Total-corrected counts'!N1055),"")</f>
        <v/>
      </c>
      <c r="O1055" s="14" t="str">
        <f>IFERROR(IF(OR(HLOOKUP($A1055,'Z-scores'!$C$2:$RO$15,13,FALSE)&gt;3,HLOOKUP($A1055,'Z-scores'!$C$2:$RO$15,13,FALSE)&lt;-3),"",'Total-corrected counts'!O1055),"")</f>
        <v/>
      </c>
      <c r="P1055" s="14" t="str">
        <f>IFERROR(IF(OR(HLOOKUP($A1055,'Z-scores'!$C$2:$RO$15,14,FALSE)&gt;3,HLOOKUP($A1055,'Z-scores'!$C$2:$RO$15,14,FALSE)&lt;-3),"",'Total-corrected counts'!P1055),"")</f>
        <v/>
      </c>
      <c r="Q1055">
        <f t="shared" si="64"/>
        <v>1</v>
      </c>
      <c r="R1055">
        <f>SUMIFS(Tabel132[Cluster],Tabel132[ID],'Total-corrected counts Z&lt;3'!A1055)</f>
        <v>0</v>
      </c>
      <c r="S1055" t="str">
        <f t="shared" si="65"/>
        <v/>
      </c>
      <c r="T1055" t="str">
        <f t="shared" si="66"/>
        <v/>
      </c>
      <c r="U1055" t="str">
        <f t="shared" si="67"/>
        <v/>
      </c>
    </row>
    <row r="1056" spans="1:21" x14ac:dyDescent="0.25">
      <c r="A1056">
        <v>1065</v>
      </c>
      <c r="B1056" t="s">
        <v>1108</v>
      </c>
      <c r="C1056">
        <v>84600</v>
      </c>
      <c r="D1056">
        <v>343</v>
      </c>
      <c r="E1056" s="14" t="str">
        <f>IFERROR(IF(OR(HLOOKUP($A1056,'Z-scores'!$C$2:$RO$15,3,FALSE)&gt;3,HLOOKUP($A1056,'Z-scores'!$C$2:$RO$15,3,FALSE)&lt;-3),"",'Total-corrected counts'!E1056),"")</f>
        <v/>
      </c>
      <c r="F1056" s="14" t="str">
        <f>IFERROR(IF(OR(HLOOKUP($A1056,'Z-scores'!$C$2:$RO$15,4,FALSE)&gt;3,HLOOKUP($A1056,'Z-scores'!$C$2:$RO$15,4,FALSE)&lt;-3),"",'Total-corrected counts'!F1056),"")</f>
        <v/>
      </c>
      <c r="G1056" s="14" t="str">
        <f>IFERROR(IF(OR(HLOOKUP($A1056,'Z-scores'!$C$2:$RO$15,5,FALSE)&gt;3,HLOOKUP($A1056,'Z-scores'!$C$2:$RO$15,5,FALSE)&lt;-3),"",'Total-corrected counts'!G1056),"")</f>
        <v/>
      </c>
      <c r="H1056" s="14" t="str">
        <f>IFERROR(IF(OR(HLOOKUP($A1056,'Z-scores'!$C$2:$RO$15,6,FALSE)&gt;3,HLOOKUP($A1056,'Z-scores'!$C$2:$RO$15,6,FALSE)&lt;-3),"",'Total-corrected counts'!H1056),"")</f>
        <v/>
      </c>
      <c r="I1056" s="14" t="str">
        <f>IFERROR(IF(OR(HLOOKUP($A1056,'Z-scores'!$C$2:$RO$15,7,FALSE)&gt;3,HLOOKUP($A1056,'Z-scores'!$C$2:$RO$15,7,FALSE)&lt;-3),"",'Total-corrected counts'!I1056),"")</f>
        <v/>
      </c>
      <c r="J1056" s="14" t="str">
        <f>IFERROR(IF(OR(HLOOKUP($A1056,'Z-scores'!$C$2:$RO$15,8,FALSE)&gt;3,HLOOKUP($A1056,'Z-scores'!$C$2:$RO$15,8,FALSE)&lt;-3),"",'Total-corrected counts'!J1056),"")</f>
        <v/>
      </c>
      <c r="K1056" s="14" t="str">
        <f>IFERROR(IF(OR(HLOOKUP($A1056,'Z-scores'!$C$2:$RO$15,9,FALSE)&gt;3,HLOOKUP($A1056,'Z-scores'!$C$2:$RO$15,9,FALSE)&lt;-3),"",'Total-corrected counts'!K1056),"")</f>
        <v/>
      </c>
      <c r="L1056" s="14" t="str">
        <f>IFERROR(IF(OR(HLOOKUP($A1056,'Z-scores'!$C$2:$RO$15,10,FALSE)&gt;3,HLOOKUP($A1056,'Z-scores'!$C$2:$RO$15,10,FALSE)&lt;-3),"",'Total-corrected counts'!L1056),"")</f>
        <v/>
      </c>
      <c r="M1056" s="14" t="str">
        <f>IFERROR(IF(OR(HLOOKUP($A1056,'Z-scores'!$C$2:$RO$15,11,FALSE)&gt;3,HLOOKUP($A1056,'Z-scores'!$C$2:$RO$15,11,FALSE)&lt;-3),"",'Total-corrected counts'!M1056),"")</f>
        <v/>
      </c>
      <c r="N1056" s="14" t="str">
        <f>IFERROR(IF(OR(HLOOKUP($A1056,'Z-scores'!$C$2:$RO$15,12,FALSE)&gt;3,HLOOKUP($A1056,'Z-scores'!$C$2:$RO$15,12,FALSE)&lt;-3),"",'Total-corrected counts'!N1056),"")</f>
        <v/>
      </c>
      <c r="O1056" s="14" t="str">
        <f>IFERROR(IF(OR(HLOOKUP($A1056,'Z-scores'!$C$2:$RO$15,13,FALSE)&gt;3,HLOOKUP($A1056,'Z-scores'!$C$2:$RO$15,13,FALSE)&lt;-3),"",'Total-corrected counts'!O1056),"")</f>
        <v/>
      </c>
      <c r="P1056" s="14" t="str">
        <f>IFERROR(IF(OR(HLOOKUP($A1056,'Z-scores'!$C$2:$RO$15,14,FALSE)&gt;3,HLOOKUP($A1056,'Z-scores'!$C$2:$RO$15,14,FALSE)&lt;-3),"",'Total-corrected counts'!P1056),"")</f>
        <v/>
      </c>
      <c r="Q1056">
        <f t="shared" si="64"/>
        <v>1</v>
      </c>
      <c r="R1056">
        <f>SUMIFS(Tabel132[Cluster],Tabel132[ID],'Total-corrected counts Z&lt;3'!A1056)</f>
        <v>0</v>
      </c>
      <c r="S1056" t="str">
        <f t="shared" si="65"/>
        <v/>
      </c>
      <c r="T1056" t="str">
        <f t="shared" si="66"/>
        <v/>
      </c>
      <c r="U1056" t="str">
        <f t="shared" si="67"/>
        <v/>
      </c>
    </row>
    <row r="1057" spans="1:21" x14ac:dyDescent="0.25">
      <c r="A1057">
        <v>1066</v>
      </c>
      <c r="B1057" t="s">
        <v>456</v>
      </c>
      <c r="C1057">
        <v>15000</v>
      </c>
      <c r="D1057">
        <v>394</v>
      </c>
      <c r="E1057" s="14">
        <f>IFERROR(IF(OR(HLOOKUP($A1057,'Z-scores'!$C$2:$RO$15,3,FALSE)&gt;3,HLOOKUP($A1057,'Z-scores'!$C$2:$RO$15,3,FALSE)&lt;-3),"",'Total-corrected counts'!E1057),"")</f>
        <v>1.9173695084794216</v>
      </c>
      <c r="F1057" s="14">
        <f>IFERROR(IF(OR(HLOOKUP($A1057,'Z-scores'!$C$2:$RO$15,4,FALSE)&gt;3,HLOOKUP($A1057,'Z-scores'!$C$2:$RO$15,4,FALSE)&lt;-3),"",'Total-corrected counts'!F1057),"")</f>
        <v>3.5575322723981535</v>
      </c>
      <c r="G1057" s="14">
        <f>IFERROR(IF(OR(HLOOKUP($A1057,'Z-scores'!$C$2:$RO$15,5,FALSE)&gt;3,HLOOKUP($A1057,'Z-scores'!$C$2:$RO$15,5,FALSE)&lt;-3),"",'Total-corrected counts'!G1057),"")</f>
        <v>13.607264350574559</v>
      </c>
      <c r="H1057" s="14">
        <f>IFERROR(IF(OR(HLOOKUP($A1057,'Z-scores'!$C$2:$RO$15,6,FALSE)&gt;3,HLOOKUP($A1057,'Z-scores'!$C$2:$RO$15,6,FALSE)&lt;-3),"",'Total-corrected counts'!H1057),"")</f>
        <v>4.0743546840200606</v>
      </c>
      <c r="I1057" s="14">
        <f>IFERROR(IF(OR(HLOOKUP($A1057,'Z-scores'!$C$2:$RO$15,7,FALSE)&gt;3,HLOOKUP($A1057,'Z-scores'!$C$2:$RO$15,7,FALSE)&lt;-3),"",'Total-corrected counts'!I1057),"")</f>
        <v>2.194380167734475</v>
      </c>
      <c r="J1057" s="14">
        <f>IFERROR(IF(OR(HLOOKUP($A1057,'Z-scores'!$C$2:$RO$15,8,FALSE)&gt;3,HLOOKUP($A1057,'Z-scores'!$C$2:$RO$15,8,FALSE)&lt;-3),"",'Total-corrected counts'!J1057),"")</f>
        <v>7.0387653484188846</v>
      </c>
      <c r="K1057" s="14">
        <f>IFERROR(IF(OR(HLOOKUP($A1057,'Z-scores'!$C$2:$RO$15,9,FALSE)&gt;3,HLOOKUP($A1057,'Z-scores'!$C$2:$RO$15,9,FALSE)&lt;-3),"",'Total-corrected counts'!K1057),"")</f>
        <v>1.6103491773799619</v>
      </c>
      <c r="L1057" s="14">
        <f>IFERROR(IF(OR(HLOOKUP($A1057,'Z-scores'!$C$2:$RO$15,10,FALSE)&gt;3,HLOOKUP($A1057,'Z-scores'!$C$2:$RO$15,10,FALSE)&lt;-3),"",'Total-corrected counts'!L1057),"")</f>
        <v>8.1629362383980482</v>
      </c>
      <c r="M1057" s="14">
        <f>IFERROR(IF(OR(HLOOKUP($A1057,'Z-scores'!$C$2:$RO$15,11,FALSE)&gt;3,HLOOKUP($A1057,'Z-scores'!$C$2:$RO$15,11,FALSE)&lt;-3),"",'Total-corrected counts'!M1057),"")</f>
        <v>5.744788291262811</v>
      </c>
      <c r="N1057" s="14">
        <f>IFERROR(IF(OR(HLOOKUP($A1057,'Z-scores'!$C$2:$RO$15,12,FALSE)&gt;3,HLOOKUP($A1057,'Z-scores'!$C$2:$RO$15,12,FALSE)&lt;-3),"",'Total-corrected counts'!N1057),"")</f>
        <v>1.9721845145096433</v>
      </c>
      <c r="O1057" s="14">
        <f>IFERROR(IF(OR(HLOOKUP($A1057,'Z-scores'!$C$2:$RO$15,13,FALSE)&gt;3,HLOOKUP($A1057,'Z-scores'!$C$2:$RO$15,13,FALSE)&lt;-3),"",'Total-corrected counts'!O1057),"")</f>
        <v>11.170774028653831</v>
      </c>
      <c r="P1057" s="14">
        <f>IFERROR(IF(OR(HLOOKUP($A1057,'Z-scores'!$C$2:$RO$15,14,FALSE)&gt;3,HLOOKUP($A1057,'Z-scores'!$C$2:$RO$15,14,FALSE)&lt;-3),"",'Total-corrected counts'!P1057),"")</f>
        <v>1.3580046627864799</v>
      </c>
      <c r="Q1057">
        <f t="shared" si="64"/>
        <v>1</v>
      </c>
      <c r="R1057">
        <f>SUMIFS(Tabel132[Cluster],Tabel132[ID],'Total-corrected counts Z&lt;3'!A1057)</f>
        <v>18</v>
      </c>
      <c r="S1057">
        <f t="shared" si="65"/>
        <v>0.74587416890124825</v>
      </c>
      <c r="T1057">
        <f t="shared" si="66"/>
        <v>4.8571450727150731</v>
      </c>
      <c r="U1057">
        <f t="shared" si="67"/>
        <v>5.6817375471221627</v>
      </c>
    </row>
    <row r="1058" spans="1:21" x14ac:dyDescent="0.25">
      <c r="A1058">
        <v>1067</v>
      </c>
      <c r="B1058" t="s">
        <v>1109</v>
      </c>
      <c r="C1058">
        <v>32700</v>
      </c>
      <c r="D1058">
        <v>589</v>
      </c>
      <c r="E1058" s="14" t="str">
        <f>IFERROR(IF(OR(HLOOKUP($A1058,'Z-scores'!$C$2:$RO$15,3,FALSE)&gt;3,HLOOKUP($A1058,'Z-scores'!$C$2:$RO$15,3,FALSE)&lt;-3),"",'Total-corrected counts'!E1058),"")</f>
        <v/>
      </c>
      <c r="F1058" s="14" t="str">
        <f>IFERROR(IF(OR(HLOOKUP($A1058,'Z-scores'!$C$2:$RO$15,4,FALSE)&gt;3,HLOOKUP($A1058,'Z-scores'!$C$2:$RO$15,4,FALSE)&lt;-3),"",'Total-corrected counts'!F1058),"")</f>
        <v/>
      </c>
      <c r="G1058" s="14" t="str">
        <f>IFERROR(IF(OR(HLOOKUP($A1058,'Z-scores'!$C$2:$RO$15,5,FALSE)&gt;3,HLOOKUP($A1058,'Z-scores'!$C$2:$RO$15,5,FALSE)&lt;-3),"",'Total-corrected counts'!G1058),"")</f>
        <v/>
      </c>
      <c r="H1058" s="14" t="str">
        <f>IFERROR(IF(OR(HLOOKUP($A1058,'Z-scores'!$C$2:$RO$15,6,FALSE)&gt;3,HLOOKUP($A1058,'Z-scores'!$C$2:$RO$15,6,FALSE)&lt;-3),"",'Total-corrected counts'!H1058),"")</f>
        <v/>
      </c>
      <c r="I1058" s="14" t="str">
        <f>IFERROR(IF(OR(HLOOKUP($A1058,'Z-scores'!$C$2:$RO$15,7,FALSE)&gt;3,HLOOKUP($A1058,'Z-scores'!$C$2:$RO$15,7,FALSE)&lt;-3),"",'Total-corrected counts'!I1058),"")</f>
        <v/>
      </c>
      <c r="J1058" s="14" t="str">
        <f>IFERROR(IF(OR(HLOOKUP($A1058,'Z-scores'!$C$2:$RO$15,8,FALSE)&gt;3,HLOOKUP($A1058,'Z-scores'!$C$2:$RO$15,8,FALSE)&lt;-3),"",'Total-corrected counts'!J1058),"")</f>
        <v/>
      </c>
      <c r="K1058" s="14" t="str">
        <f>IFERROR(IF(OR(HLOOKUP($A1058,'Z-scores'!$C$2:$RO$15,9,FALSE)&gt;3,HLOOKUP($A1058,'Z-scores'!$C$2:$RO$15,9,FALSE)&lt;-3),"",'Total-corrected counts'!K1058),"")</f>
        <v/>
      </c>
      <c r="L1058" s="14" t="str">
        <f>IFERROR(IF(OR(HLOOKUP($A1058,'Z-scores'!$C$2:$RO$15,10,FALSE)&gt;3,HLOOKUP($A1058,'Z-scores'!$C$2:$RO$15,10,FALSE)&lt;-3),"",'Total-corrected counts'!L1058),"")</f>
        <v/>
      </c>
      <c r="M1058" s="14" t="str">
        <f>IFERROR(IF(OR(HLOOKUP($A1058,'Z-scores'!$C$2:$RO$15,11,FALSE)&gt;3,HLOOKUP($A1058,'Z-scores'!$C$2:$RO$15,11,FALSE)&lt;-3),"",'Total-corrected counts'!M1058),"")</f>
        <v/>
      </c>
      <c r="N1058" s="14" t="str">
        <f>IFERROR(IF(OR(HLOOKUP($A1058,'Z-scores'!$C$2:$RO$15,12,FALSE)&gt;3,HLOOKUP($A1058,'Z-scores'!$C$2:$RO$15,12,FALSE)&lt;-3),"",'Total-corrected counts'!N1058),"")</f>
        <v/>
      </c>
      <c r="O1058" s="14" t="str">
        <f>IFERROR(IF(OR(HLOOKUP($A1058,'Z-scores'!$C$2:$RO$15,13,FALSE)&gt;3,HLOOKUP($A1058,'Z-scores'!$C$2:$RO$15,13,FALSE)&lt;-3),"",'Total-corrected counts'!O1058),"")</f>
        <v/>
      </c>
      <c r="P1058" s="14" t="str">
        <f>IFERROR(IF(OR(HLOOKUP($A1058,'Z-scores'!$C$2:$RO$15,14,FALSE)&gt;3,HLOOKUP($A1058,'Z-scores'!$C$2:$RO$15,14,FALSE)&lt;-3),"",'Total-corrected counts'!P1058),"")</f>
        <v/>
      </c>
      <c r="Q1058">
        <f t="shared" si="64"/>
        <v>1</v>
      </c>
      <c r="R1058">
        <f>SUMIFS(Tabel132[Cluster],Tabel132[ID],'Total-corrected counts Z&lt;3'!A1058)</f>
        <v>42</v>
      </c>
      <c r="S1058" t="str">
        <f t="shared" si="65"/>
        <v/>
      </c>
      <c r="T1058" t="str">
        <f t="shared" si="66"/>
        <v/>
      </c>
      <c r="U1058" t="str">
        <f t="shared" si="67"/>
        <v/>
      </c>
    </row>
    <row r="1059" spans="1:21" x14ac:dyDescent="0.25">
      <c r="A1059">
        <v>1068</v>
      </c>
      <c r="B1059" t="s">
        <v>1110</v>
      </c>
      <c r="C1059">
        <v>114800</v>
      </c>
      <c r="D1059">
        <v>824</v>
      </c>
      <c r="E1059" s="14" t="str">
        <f>IFERROR(IF(OR(HLOOKUP($A1059,'Z-scores'!$C$2:$RO$15,3,FALSE)&gt;3,HLOOKUP($A1059,'Z-scores'!$C$2:$RO$15,3,FALSE)&lt;-3),"",'Total-corrected counts'!E1059),"")</f>
        <v/>
      </c>
      <c r="F1059" s="14" t="str">
        <f>IFERROR(IF(OR(HLOOKUP($A1059,'Z-scores'!$C$2:$RO$15,4,FALSE)&gt;3,HLOOKUP($A1059,'Z-scores'!$C$2:$RO$15,4,FALSE)&lt;-3),"",'Total-corrected counts'!F1059),"")</f>
        <v/>
      </c>
      <c r="G1059" s="14" t="str">
        <f>IFERROR(IF(OR(HLOOKUP($A1059,'Z-scores'!$C$2:$RO$15,5,FALSE)&gt;3,HLOOKUP($A1059,'Z-scores'!$C$2:$RO$15,5,FALSE)&lt;-3),"",'Total-corrected counts'!G1059),"")</f>
        <v/>
      </c>
      <c r="H1059" s="14" t="str">
        <f>IFERROR(IF(OR(HLOOKUP($A1059,'Z-scores'!$C$2:$RO$15,6,FALSE)&gt;3,HLOOKUP($A1059,'Z-scores'!$C$2:$RO$15,6,FALSE)&lt;-3),"",'Total-corrected counts'!H1059),"")</f>
        <v/>
      </c>
      <c r="I1059" s="14" t="str">
        <f>IFERROR(IF(OR(HLOOKUP($A1059,'Z-scores'!$C$2:$RO$15,7,FALSE)&gt;3,HLOOKUP($A1059,'Z-scores'!$C$2:$RO$15,7,FALSE)&lt;-3),"",'Total-corrected counts'!I1059),"")</f>
        <v/>
      </c>
      <c r="J1059" s="14" t="str">
        <f>IFERROR(IF(OR(HLOOKUP($A1059,'Z-scores'!$C$2:$RO$15,8,FALSE)&gt;3,HLOOKUP($A1059,'Z-scores'!$C$2:$RO$15,8,FALSE)&lt;-3),"",'Total-corrected counts'!J1059),"")</f>
        <v/>
      </c>
      <c r="K1059" s="14" t="str">
        <f>IFERROR(IF(OR(HLOOKUP($A1059,'Z-scores'!$C$2:$RO$15,9,FALSE)&gt;3,HLOOKUP($A1059,'Z-scores'!$C$2:$RO$15,9,FALSE)&lt;-3),"",'Total-corrected counts'!K1059),"")</f>
        <v/>
      </c>
      <c r="L1059" s="14" t="str">
        <f>IFERROR(IF(OR(HLOOKUP($A1059,'Z-scores'!$C$2:$RO$15,10,FALSE)&gt;3,HLOOKUP($A1059,'Z-scores'!$C$2:$RO$15,10,FALSE)&lt;-3),"",'Total-corrected counts'!L1059),"")</f>
        <v/>
      </c>
      <c r="M1059" s="14" t="str">
        <f>IFERROR(IF(OR(HLOOKUP($A1059,'Z-scores'!$C$2:$RO$15,11,FALSE)&gt;3,HLOOKUP($A1059,'Z-scores'!$C$2:$RO$15,11,FALSE)&lt;-3),"",'Total-corrected counts'!M1059),"")</f>
        <v/>
      </c>
      <c r="N1059" s="14" t="str">
        <f>IFERROR(IF(OR(HLOOKUP($A1059,'Z-scores'!$C$2:$RO$15,12,FALSE)&gt;3,HLOOKUP($A1059,'Z-scores'!$C$2:$RO$15,12,FALSE)&lt;-3),"",'Total-corrected counts'!N1059),"")</f>
        <v/>
      </c>
      <c r="O1059" s="14" t="str">
        <f>IFERROR(IF(OR(HLOOKUP($A1059,'Z-scores'!$C$2:$RO$15,13,FALSE)&gt;3,HLOOKUP($A1059,'Z-scores'!$C$2:$RO$15,13,FALSE)&lt;-3),"",'Total-corrected counts'!O1059),"")</f>
        <v/>
      </c>
      <c r="P1059" s="14" t="str">
        <f>IFERROR(IF(OR(HLOOKUP($A1059,'Z-scores'!$C$2:$RO$15,14,FALSE)&gt;3,HLOOKUP($A1059,'Z-scores'!$C$2:$RO$15,14,FALSE)&lt;-3),"",'Total-corrected counts'!P1059),"")</f>
        <v/>
      </c>
      <c r="Q1059">
        <f t="shared" si="64"/>
        <v>1</v>
      </c>
      <c r="R1059">
        <f>SUMIFS(Tabel132[Cluster],Tabel132[ID],'Total-corrected counts Z&lt;3'!A1059)</f>
        <v>0</v>
      </c>
      <c r="S1059" t="str">
        <f t="shared" si="65"/>
        <v/>
      </c>
      <c r="T1059" t="str">
        <f t="shared" si="66"/>
        <v/>
      </c>
      <c r="U1059" t="str">
        <f t="shared" si="67"/>
        <v/>
      </c>
    </row>
    <row r="1060" spans="1:21" x14ac:dyDescent="0.25">
      <c r="A1060">
        <v>1069</v>
      </c>
      <c r="B1060" t="s">
        <v>1111</v>
      </c>
      <c r="C1060">
        <v>95600</v>
      </c>
      <c r="D1060">
        <v>370</v>
      </c>
      <c r="E1060" s="14" t="str">
        <f>IFERROR(IF(OR(HLOOKUP($A1060,'Z-scores'!$C$2:$RO$15,3,FALSE)&gt;3,HLOOKUP($A1060,'Z-scores'!$C$2:$RO$15,3,FALSE)&lt;-3),"",'Total-corrected counts'!E1060),"")</f>
        <v/>
      </c>
      <c r="F1060" s="14" t="str">
        <f>IFERROR(IF(OR(HLOOKUP($A1060,'Z-scores'!$C$2:$RO$15,4,FALSE)&gt;3,HLOOKUP($A1060,'Z-scores'!$C$2:$RO$15,4,FALSE)&lt;-3),"",'Total-corrected counts'!F1060),"")</f>
        <v/>
      </c>
      <c r="G1060" s="14" t="str">
        <f>IFERROR(IF(OR(HLOOKUP($A1060,'Z-scores'!$C$2:$RO$15,5,FALSE)&gt;3,HLOOKUP($A1060,'Z-scores'!$C$2:$RO$15,5,FALSE)&lt;-3),"",'Total-corrected counts'!G1060),"")</f>
        <v/>
      </c>
      <c r="H1060" s="14" t="str">
        <f>IFERROR(IF(OR(HLOOKUP($A1060,'Z-scores'!$C$2:$RO$15,6,FALSE)&gt;3,HLOOKUP($A1060,'Z-scores'!$C$2:$RO$15,6,FALSE)&lt;-3),"",'Total-corrected counts'!H1060),"")</f>
        <v/>
      </c>
      <c r="I1060" s="14" t="str">
        <f>IFERROR(IF(OR(HLOOKUP($A1060,'Z-scores'!$C$2:$RO$15,7,FALSE)&gt;3,HLOOKUP($A1060,'Z-scores'!$C$2:$RO$15,7,FALSE)&lt;-3),"",'Total-corrected counts'!I1060),"")</f>
        <v/>
      </c>
      <c r="J1060" s="14" t="str">
        <f>IFERROR(IF(OR(HLOOKUP($A1060,'Z-scores'!$C$2:$RO$15,8,FALSE)&gt;3,HLOOKUP($A1060,'Z-scores'!$C$2:$RO$15,8,FALSE)&lt;-3),"",'Total-corrected counts'!J1060),"")</f>
        <v/>
      </c>
      <c r="K1060" s="14" t="str">
        <f>IFERROR(IF(OR(HLOOKUP($A1060,'Z-scores'!$C$2:$RO$15,9,FALSE)&gt;3,HLOOKUP($A1060,'Z-scores'!$C$2:$RO$15,9,FALSE)&lt;-3),"",'Total-corrected counts'!K1060),"")</f>
        <v/>
      </c>
      <c r="L1060" s="14" t="str">
        <f>IFERROR(IF(OR(HLOOKUP($A1060,'Z-scores'!$C$2:$RO$15,10,FALSE)&gt;3,HLOOKUP($A1060,'Z-scores'!$C$2:$RO$15,10,FALSE)&lt;-3),"",'Total-corrected counts'!L1060),"")</f>
        <v/>
      </c>
      <c r="M1060" s="14" t="str">
        <f>IFERROR(IF(OR(HLOOKUP($A1060,'Z-scores'!$C$2:$RO$15,11,FALSE)&gt;3,HLOOKUP($A1060,'Z-scores'!$C$2:$RO$15,11,FALSE)&lt;-3),"",'Total-corrected counts'!M1060),"")</f>
        <v/>
      </c>
      <c r="N1060" s="14" t="str">
        <f>IFERROR(IF(OR(HLOOKUP($A1060,'Z-scores'!$C$2:$RO$15,12,FALSE)&gt;3,HLOOKUP($A1060,'Z-scores'!$C$2:$RO$15,12,FALSE)&lt;-3),"",'Total-corrected counts'!N1060),"")</f>
        <v/>
      </c>
      <c r="O1060" s="14" t="str">
        <f>IFERROR(IF(OR(HLOOKUP($A1060,'Z-scores'!$C$2:$RO$15,13,FALSE)&gt;3,HLOOKUP($A1060,'Z-scores'!$C$2:$RO$15,13,FALSE)&lt;-3),"",'Total-corrected counts'!O1060),"")</f>
        <v/>
      </c>
      <c r="P1060" s="14" t="str">
        <f>IFERROR(IF(OR(HLOOKUP($A1060,'Z-scores'!$C$2:$RO$15,14,FALSE)&gt;3,HLOOKUP($A1060,'Z-scores'!$C$2:$RO$15,14,FALSE)&lt;-3),"",'Total-corrected counts'!P1060),"")</f>
        <v/>
      </c>
      <c r="Q1060">
        <f t="shared" si="64"/>
        <v>1</v>
      </c>
      <c r="R1060">
        <f>SUMIFS(Tabel132[Cluster],Tabel132[ID],'Total-corrected counts Z&lt;3'!A1060)</f>
        <v>96</v>
      </c>
      <c r="S1060" t="str">
        <f t="shared" si="65"/>
        <v/>
      </c>
      <c r="T1060" t="str">
        <f t="shared" si="66"/>
        <v/>
      </c>
      <c r="U1060" t="str">
        <f t="shared" si="67"/>
        <v/>
      </c>
    </row>
    <row r="1061" spans="1:21" x14ac:dyDescent="0.25">
      <c r="A1061">
        <v>1070</v>
      </c>
      <c r="B1061" t="s">
        <v>1112</v>
      </c>
      <c r="C1061">
        <v>4600</v>
      </c>
      <c r="D1061">
        <v>329</v>
      </c>
      <c r="E1061" s="14">
        <f>IFERROR(IF(OR(HLOOKUP($A1061,'Z-scores'!$C$2:$RO$15,3,FALSE)&gt;3,HLOOKUP($A1061,'Z-scores'!$C$2:$RO$15,3,FALSE)&lt;-3),"",'Total-corrected counts'!E1061),"")</f>
        <v>42.786391092249872</v>
      </c>
      <c r="F1061" s="14">
        <f>IFERROR(IF(OR(HLOOKUP($A1061,'Z-scores'!$C$2:$RO$15,4,FALSE)&gt;3,HLOOKUP($A1061,'Z-scores'!$C$2:$RO$15,4,FALSE)&lt;-3),"",'Total-corrected counts'!F1061),"")</f>
        <v>14.913733330171082</v>
      </c>
      <c r="G1061" s="14">
        <f>IFERROR(IF(OR(HLOOKUP($A1061,'Z-scores'!$C$2:$RO$15,5,FALSE)&gt;3,HLOOKUP($A1061,'Z-scores'!$C$2:$RO$15,5,FALSE)&lt;-3),"",'Total-corrected counts'!G1061),"")</f>
        <v>55.821926981490904</v>
      </c>
      <c r="H1061" s="14">
        <f>IFERROR(IF(OR(HLOOKUP($A1061,'Z-scores'!$C$2:$RO$15,6,FALSE)&gt;3,HLOOKUP($A1061,'Z-scores'!$C$2:$RO$15,6,FALSE)&lt;-3),"",'Total-corrected counts'!H1061),"")</f>
        <v>67.226852286330995</v>
      </c>
      <c r="I1061" s="14">
        <f>IFERROR(IF(OR(HLOOKUP($A1061,'Z-scores'!$C$2:$RO$15,7,FALSE)&gt;3,HLOOKUP($A1061,'Z-scores'!$C$2:$RO$15,7,FALSE)&lt;-3),"",'Total-corrected counts'!I1061),"")</f>
        <v>65.609501419566726</v>
      </c>
      <c r="J1061" s="14">
        <f>IFERROR(IF(OR(HLOOKUP($A1061,'Z-scores'!$C$2:$RO$15,8,FALSE)&gt;3,HLOOKUP($A1061,'Z-scores'!$C$2:$RO$15,8,FALSE)&lt;-3),"",'Total-corrected counts'!J1061),"")</f>
        <v>47.533390686236167</v>
      </c>
      <c r="K1061" s="14">
        <f>IFERROR(IF(OR(HLOOKUP($A1061,'Z-scores'!$C$2:$RO$15,9,FALSE)&gt;3,HLOOKUP($A1061,'Z-scores'!$C$2:$RO$15,9,FALSE)&lt;-3),"",'Total-corrected counts'!K1061),"")</f>
        <v>26.853278826309719</v>
      </c>
      <c r="L1061" s="14">
        <f>IFERROR(IF(OR(HLOOKUP($A1061,'Z-scores'!$C$2:$RO$15,10,FALSE)&gt;3,HLOOKUP($A1061,'Z-scores'!$C$2:$RO$15,10,FALSE)&lt;-3),"",'Total-corrected counts'!L1061),"")</f>
        <v>25.295024639974201</v>
      </c>
      <c r="M1061" s="14">
        <f>IFERROR(IF(OR(HLOOKUP($A1061,'Z-scores'!$C$2:$RO$15,11,FALSE)&gt;3,HLOOKUP($A1061,'Z-scores'!$C$2:$RO$15,11,FALSE)&lt;-3),"",'Total-corrected counts'!M1061),"")</f>
        <v>38.046444875587511</v>
      </c>
      <c r="N1061" s="14">
        <f>IFERROR(IF(OR(HLOOKUP($A1061,'Z-scores'!$C$2:$RO$15,12,FALSE)&gt;3,HLOOKUP($A1061,'Z-scores'!$C$2:$RO$15,12,FALSE)&lt;-3),"",'Total-corrected counts'!N1061),"")</f>
        <v>83.668433948893963</v>
      </c>
      <c r="O1061" s="14">
        <f>IFERROR(IF(OR(HLOOKUP($A1061,'Z-scores'!$C$2:$RO$15,13,FALSE)&gt;3,HLOOKUP($A1061,'Z-scores'!$C$2:$RO$15,13,FALSE)&lt;-3),"",'Total-corrected counts'!O1061),"")</f>
        <v>36.457429596454617</v>
      </c>
      <c r="P1061" s="14">
        <f>IFERROR(IF(OR(HLOOKUP($A1061,'Z-scores'!$C$2:$RO$15,14,FALSE)&gt;3,HLOOKUP($A1061,'Z-scores'!$C$2:$RO$15,14,FALSE)&lt;-3),"",'Total-corrected counts'!P1061),"")</f>
        <v>49.671982632122912</v>
      </c>
      <c r="Q1061">
        <f t="shared" si="64"/>
        <v>1</v>
      </c>
      <c r="R1061">
        <f>SUMIFS(Tabel132[Cluster],Tabel132[ID],'Total-corrected counts Z&lt;3'!A1061)</f>
        <v>6</v>
      </c>
      <c r="S1061">
        <f t="shared" si="65"/>
        <v>0.94825252837327612</v>
      </c>
      <c r="T1061">
        <f t="shared" si="66"/>
        <v>45.820724946050781</v>
      </c>
      <c r="U1061">
        <f t="shared" si="67"/>
        <v>46.627863138606635</v>
      </c>
    </row>
    <row r="1062" spans="1:21" x14ac:dyDescent="0.25">
      <c r="A1062">
        <v>1071</v>
      </c>
      <c r="B1062" t="s">
        <v>1113</v>
      </c>
      <c r="C1062">
        <v>117400</v>
      </c>
      <c r="D1062">
        <v>1032</v>
      </c>
      <c r="E1062" s="14" t="str">
        <f>IFERROR(IF(OR(HLOOKUP($A1062,'Z-scores'!$C$2:$RO$15,3,FALSE)&gt;3,HLOOKUP($A1062,'Z-scores'!$C$2:$RO$15,3,FALSE)&lt;-3),"",'Total-corrected counts'!E1062),"")</f>
        <v/>
      </c>
      <c r="F1062" s="14" t="str">
        <f>IFERROR(IF(OR(HLOOKUP($A1062,'Z-scores'!$C$2:$RO$15,4,FALSE)&gt;3,HLOOKUP($A1062,'Z-scores'!$C$2:$RO$15,4,FALSE)&lt;-3),"",'Total-corrected counts'!F1062),"")</f>
        <v/>
      </c>
      <c r="G1062" s="14" t="str">
        <f>IFERROR(IF(OR(HLOOKUP($A1062,'Z-scores'!$C$2:$RO$15,5,FALSE)&gt;3,HLOOKUP($A1062,'Z-scores'!$C$2:$RO$15,5,FALSE)&lt;-3),"",'Total-corrected counts'!G1062),"")</f>
        <v/>
      </c>
      <c r="H1062" s="14" t="str">
        <f>IFERROR(IF(OR(HLOOKUP($A1062,'Z-scores'!$C$2:$RO$15,6,FALSE)&gt;3,HLOOKUP($A1062,'Z-scores'!$C$2:$RO$15,6,FALSE)&lt;-3),"",'Total-corrected counts'!H1062),"")</f>
        <v/>
      </c>
      <c r="I1062" s="14" t="str">
        <f>IFERROR(IF(OR(HLOOKUP($A1062,'Z-scores'!$C$2:$RO$15,7,FALSE)&gt;3,HLOOKUP($A1062,'Z-scores'!$C$2:$RO$15,7,FALSE)&lt;-3),"",'Total-corrected counts'!I1062),"")</f>
        <v/>
      </c>
      <c r="J1062" s="14" t="str">
        <f>IFERROR(IF(OR(HLOOKUP($A1062,'Z-scores'!$C$2:$RO$15,8,FALSE)&gt;3,HLOOKUP($A1062,'Z-scores'!$C$2:$RO$15,8,FALSE)&lt;-3),"",'Total-corrected counts'!J1062),"")</f>
        <v/>
      </c>
      <c r="K1062" s="14" t="str">
        <f>IFERROR(IF(OR(HLOOKUP($A1062,'Z-scores'!$C$2:$RO$15,9,FALSE)&gt;3,HLOOKUP($A1062,'Z-scores'!$C$2:$RO$15,9,FALSE)&lt;-3),"",'Total-corrected counts'!K1062),"")</f>
        <v/>
      </c>
      <c r="L1062" s="14" t="str">
        <f>IFERROR(IF(OR(HLOOKUP($A1062,'Z-scores'!$C$2:$RO$15,10,FALSE)&gt;3,HLOOKUP($A1062,'Z-scores'!$C$2:$RO$15,10,FALSE)&lt;-3),"",'Total-corrected counts'!L1062),"")</f>
        <v/>
      </c>
      <c r="M1062" s="14" t="str">
        <f>IFERROR(IF(OR(HLOOKUP($A1062,'Z-scores'!$C$2:$RO$15,11,FALSE)&gt;3,HLOOKUP($A1062,'Z-scores'!$C$2:$RO$15,11,FALSE)&lt;-3),"",'Total-corrected counts'!M1062),"")</f>
        <v/>
      </c>
      <c r="N1062" s="14" t="str">
        <f>IFERROR(IF(OR(HLOOKUP($A1062,'Z-scores'!$C$2:$RO$15,12,FALSE)&gt;3,HLOOKUP($A1062,'Z-scores'!$C$2:$RO$15,12,FALSE)&lt;-3),"",'Total-corrected counts'!N1062),"")</f>
        <v/>
      </c>
      <c r="O1062" s="14" t="str">
        <f>IFERROR(IF(OR(HLOOKUP($A1062,'Z-scores'!$C$2:$RO$15,13,FALSE)&gt;3,HLOOKUP($A1062,'Z-scores'!$C$2:$RO$15,13,FALSE)&lt;-3),"",'Total-corrected counts'!O1062),"")</f>
        <v/>
      </c>
      <c r="P1062" s="14" t="str">
        <f>IFERROR(IF(OR(HLOOKUP($A1062,'Z-scores'!$C$2:$RO$15,14,FALSE)&gt;3,HLOOKUP($A1062,'Z-scores'!$C$2:$RO$15,14,FALSE)&lt;-3),"",'Total-corrected counts'!P1062),"")</f>
        <v/>
      </c>
      <c r="Q1062">
        <f t="shared" si="64"/>
        <v>1</v>
      </c>
      <c r="R1062">
        <f>SUMIFS(Tabel132[Cluster],Tabel132[ID],'Total-corrected counts Z&lt;3'!A1062)</f>
        <v>0</v>
      </c>
      <c r="S1062" t="str">
        <f t="shared" si="65"/>
        <v/>
      </c>
      <c r="T1062" t="str">
        <f t="shared" si="66"/>
        <v/>
      </c>
      <c r="U1062" t="str">
        <f t="shared" si="67"/>
        <v/>
      </c>
    </row>
    <row r="1063" spans="1:21" x14ac:dyDescent="0.25">
      <c r="A1063">
        <v>1072</v>
      </c>
      <c r="B1063" t="s">
        <v>1114</v>
      </c>
      <c r="C1063">
        <v>65200</v>
      </c>
      <c r="D1063">
        <v>475</v>
      </c>
      <c r="E1063" s="14" t="str">
        <f>IFERROR(IF(OR(HLOOKUP($A1063,'Z-scores'!$C$2:$RO$15,3,FALSE)&gt;3,HLOOKUP($A1063,'Z-scores'!$C$2:$RO$15,3,FALSE)&lt;-3),"",'Total-corrected counts'!E1063),"")</f>
        <v/>
      </c>
      <c r="F1063" s="14" t="str">
        <f>IFERROR(IF(OR(HLOOKUP($A1063,'Z-scores'!$C$2:$RO$15,4,FALSE)&gt;3,HLOOKUP($A1063,'Z-scores'!$C$2:$RO$15,4,FALSE)&lt;-3),"",'Total-corrected counts'!F1063),"")</f>
        <v/>
      </c>
      <c r="G1063" s="14" t="str">
        <f>IFERROR(IF(OR(HLOOKUP($A1063,'Z-scores'!$C$2:$RO$15,5,FALSE)&gt;3,HLOOKUP($A1063,'Z-scores'!$C$2:$RO$15,5,FALSE)&lt;-3),"",'Total-corrected counts'!G1063),"")</f>
        <v/>
      </c>
      <c r="H1063" s="14" t="str">
        <f>IFERROR(IF(OR(HLOOKUP($A1063,'Z-scores'!$C$2:$RO$15,6,FALSE)&gt;3,HLOOKUP($A1063,'Z-scores'!$C$2:$RO$15,6,FALSE)&lt;-3),"",'Total-corrected counts'!H1063),"")</f>
        <v/>
      </c>
      <c r="I1063" s="14" t="str">
        <f>IFERROR(IF(OR(HLOOKUP($A1063,'Z-scores'!$C$2:$RO$15,7,FALSE)&gt;3,HLOOKUP($A1063,'Z-scores'!$C$2:$RO$15,7,FALSE)&lt;-3),"",'Total-corrected counts'!I1063),"")</f>
        <v/>
      </c>
      <c r="J1063" s="14" t="str">
        <f>IFERROR(IF(OR(HLOOKUP($A1063,'Z-scores'!$C$2:$RO$15,8,FALSE)&gt;3,HLOOKUP($A1063,'Z-scores'!$C$2:$RO$15,8,FALSE)&lt;-3),"",'Total-corrected counts'!J1063),"")</f>
        <v/>
      </c>
      <c r="K1063" s="14" t="str">
        <f>IFERROR(IF(OR(HLOOKUP($A1063,'Z-scores'!$C$2:$RO$15,9,FALSE)&gt;3,HLOOKUP($A1063,'Z-scores'!$C$2:$RO$15,9,FALSE)&lt;-3),"",'Total-corrected counts'!K1063),"")</f>
        <v/>
      </c>
      <c r="L1063" s="14" t="str">
        <f>IFERROR(IF(OR(HLOOKUP($A1063,'Z-scores'!$C$2:$RO$15,10,FALSE)&gt;3,HLOOKUP($A1063,'Z-scores'!$C$2:$RO$15,10,FALSE)&lt;-3),"",'Total-corrected counts'!L1063),"")</f>
        <v/>
      </c>
      <c r="M1063" s="14" t="str">
        <f>IFERROR(IF(OR(HLOOKUP($A1063,'Z-scores'!$C$2:$RO$15,11,FALSE)&gt;3,HLOOKUP($A1063,'Z-scores'!$C$2:$RO$15,11,FALSE)&lt;-3),"",'Total-corrected counts'!M1063),"")</f>
        <v/>
      </c>
      <c r="N1063" s="14" t="str">
        <f>IFERROR(IF(OR(HLOOKUP($A1063,'Z-scores'!$C$2:$RO$15,12,FALSE)&gt;3,HLOOKUP($A1063,'Z-scores'!$C$2:$RO$15,12,FALSE)&lt;-3),"",'Total-corrected counts'!N1063),"")</f>
        <v/>
      </c>
      <c r="O1063" s="14" t="str">
        <f>IFERROR(IF(OR(HLOOKUP($A1063,'Z-scores'!$C$2:$RO$15,13,FALSE)&gt;3,HLOOKUP($A1063,'Z-scores'!$C$2:$RO$15,13,FALSE)&lt;-3),"",'Total-corrected counts'!O1063),"")</f>
        <v/>
      </c>
      <c r="P1063" s="14" t="str">
        <f>IFERROR(IF(OR(HLOOKUP($A1063,'Z-scores'!$C$2:$RO$15,14,FALSE)&gt;3,HLOOKUP($A1063,'Z-scores'!$C$2:$RO$15,14,FALSE)&lt;-3),"",'Total-corrected counts'!P1063),"")</f>
        <v/>
      </c>
      <c r="Q1063">
        <f t="shared" si="64"/>
        <v>1</v>
      </c>
      <c r="R1063">
        <f>SUMIFS(Tabel132[Cluster],Tabel132[ID],'Total-corrected counts Z&lt;3'!A1063)</f>
        <v>77</v>
      </c>
      <c r="S1063" t="str">
        <f t="shared" si="65"/>
        <v/>
      </c>
      <c r="T1063" t="str">
        <f t="shared" si="66"/>
        <v/>
      </c>
      <c r="U1063" t="str">
        <f t="shared" si="67"/>
        <v/>
      </c>
    </row>
    <row r="1064" spans="1:21" x14ac:dyDescent="0.25">
      <c r="A1064">
        <v>1073</v>
      </c>
      <c r="B1064" t="s">
        <v>1115</v>
      </c>
      <c r="C1064">
        <v>59600</v>
      </c>
      <c r="D1064">
        <v>528</v>
      </c>
      <c r="E1064" s="14" t="str">
        <f>IFERROR(IF(OR(HLOOKUP($A1064,'Z-scores'!$C$2:$RO$15,3,FALSE)&gt;3,HLOOKUP($A1064,'Z-scores'!$C$2:$RO$15,3,FALSE)&lt;-3),"",'Total-corrected counts'!E1064),"")</f>
        <v/>
      </c>
      <c r="F1064" s="14" t="str">
        <f>IFERROR(IF(OR(HLOOKUP($A1064,'Z-scores'!$C$2:$RO$15,4,FALSE)&gt;3,HLOOKUP($A1064,'Z-scores'!$C$2:$RO$15,4,FALSE)&lt;-3),"",'Total-corrected counts'!F1064),"")</f>
        <v/>
      </c>
      <c r="G1064" s="14" t="str">
        <f>IFERROR(IF(OR(HLOOKUP($A1064,'Z-scores'!$C$2:$RO$15,5,FALSE)&gt;3,HLOOKUP($A1064,'Z-scores'!$C$2:$RO$15,5,FALSE)&lt;-3),"",'Total-corrected counts'!G1064),"")</f>
        <v/>
      </c>
      <c r="H1064" s="14" t="str">
        <f>IFERROR(IF(OR(HLOOKUP($A1064,'Z-scores'!$C$2:$RO$15,6,FALSE)&gt;3,HLOOKUP($A1064,'Z-scores'!$C$2:$RO$15,6,FALSE)&lt;-3),"",'Total-corrected counts'!H1064),"")</f>
        <v/>
      </c>
      <c r="I1064" s="14" t="str">
        <f>IFERROR(IF(OR(HLOOKUP($A1064,'Z-scores'!$C$2:$RO$15,7,FALSE)&gt;3,HLOOKUP($A1064,'Z-scores'!$C$2:$RO$15,7,FALSE)&lt;-3),"",'Total-corrected counts'!I1064),"")</f>
        <v/>
      </c>
      <c r="J1064" s="14" t="str">
        <f>IFERROR(IF(OR(HLOOKUP($A1064,'Z-scores'!$C$2:$RO$15,8,FALSE)&gt;3,HLOOKUP($A1064,'Z-scores'!$C$2:$RO$15,8,FALSE)&lt;-3),"",'Total-corrected counts'!J1064),"")</f>
        <v/>
      </c>
      <c r="K1064" s="14" t="str">
        <f>IFERROR(IF(OR(HLOOKUP($A1064,'Z-scores'!$C$2:$RO$15,9,FALSE)&gt;3,HLOOKUP($A1064,'Z-scores'!$C$2:$RO$15,9,FALSE)&lt;-3),"",'Total-corrected counts'!K1064),"")</f>
        <v/>
      </c>
      <c r="L1064" s="14" t="str">
        <f>IFERROR(IF(OR(HLOOKUP($A1064,'Z-scores'!$C$2:$RO$15,10,FALSE)&gt;3,HLOOKUP($A1064,'Z-scores'!$C$2:$RO$15,10,FALSE)&lt;-3),"",'Total-corrected counts'!L1064),"")</f>
        <v/>
      </c>
      <c r="M1064" s="14" t="str">
        <f>IFERROR(IF(OR(HLOOKUP($A1064,'Z-scores'!$C$2:$RO$15,11,FALSE)&gt;3,HLOOKUP($A1064,'Z-scores'!$C$2:$RO$15,11,FALSE)&lt;-3),"",'Total-corrected counts'!M1064),"")</f>
        <v/>
      </c>
      <c r="N1064" s="14" t="str">
        <f>IFERROR(IF(OR(HLOOKUP($A1064,'Z-scores'!$C$2:$RO$15,12,FALSE)&gt;3,HLOOKUP($A1064,'Z-scores'!$C$2:$RO$15,12,FALSE)&lt;-3),"",'Total-corrected counts'!N1064),"")</f>
        <v/>
      </c>
      <c r="O1064" s="14" t="str">
        <f>IFERROR(IF(OR(HLOOKUP($A1064,'Z-scores'!$C$2:$RO$15,13,FALSE)&gt;3,HLOOKUP($A1064,'Z-scores'!$C$2:$RO$15,13,FALSE)&lt;-3),"",'Total-corrected counts'!O1064),"")</f>
        <v/>
      </c>
      <c r="P1064" s="14" t="str">
        <f>IFERROR(IF(OR(HLOOKUP($A1064,'Z-scores'!$C$2:$RO$15,14,FALSE)&gt;3,HLOOKUP($A1064,'Z-scores'!$C$2:$RO$15,14,FALSE)&lt;-3),"",'Total-corrected counts'!P1064),"")</f>
        <v/>
      </c>
      <c r="Q1064">
        <f t="shared" si="64"/>
        <v>1</v>
      </c>
      <c r="R1064">
        <f>SUMIFS(Tabel132[Cluster],Tabel132[ID],'Total-corrected counts Z&lt;3'!A1064)</f>
        <v>0</v>
      </c>
      <c r="S1064" t="str">
        <f t="shared" si="65"/>
        <v/>
      </c>
      <c r="T1064" t="str">
        <f t="shared" si="66"/>
        <v/>
      </c>
      <c r="U1064" t="str">
        <f t="shared" si="67"/>
        <v/>
      </c>
    </row>
    <row r="1065" spans="1:21" x14ac:dyDescent="0.25">
      <c r="A1065">
        <v>1074</v>
      </c>
      <c r="B1065" t="s">
        <v>457</v>
      </c>
      <c r="C1065">
        <v>14200</v>
      </c>
      <c r="D1065">
        <v>402</v>
      </c>
      <c r="E1065" s="14">
        <f>IFERROR(IF(OR(HLOOKUP($A1065,'Z-scores'!$C$2:$RO$15,3,FALSE)&gt;3,HLOOKUP($A1065,'Z-scores'!$C$2:$RO$15,3,FALSE)&lt;-3),"",'Total-corrected counts'!E1065),"")</f>
        <v>0.25564926779725622</v>
      </c>
      <c r="F1065" s="14">
        <f>IFERROR(IF(OR(HLOOKUP($A1065,'Z-scores'!$C$2:$RO$15,4,FALSE)&gt;3,HLOOKUP($A1065,'Z-scores'!$C$2:$RO$15,4,FALSE)&lt;-3),"",'Total-corrected counts'!F1065),"")</f>
        <v>5.0363496091597382</v>
      </c>
      <c r="G1065" s="14">
        <f>IFERROR(IF(OR(HLOOKUP($A1065,'Z-scores'!$C$2:$RO$15,5,FALSE)&gt;3,HLOOKUP($A1065,'Z-scores'!$C$2:$RO$15,5,FALSE)&lt;-3),"",'Total-corrected counts'!G1065),"")</f>
        <v>0.60714827810962591</v>
      </c>
      <c r="H1065" s="14">
        <f>IFERROR(IF(OR(HLOOKUP($A1065,'Z-scores'!$C$2:$RO$15,6,FALSE)&gt;3,HLOOKUP($A1065,'Z-scores'!$C$2:$RO$15,6,FALSE)&lt;-3),"",'Total-corrected counts'!H1065),"")</f>
        <v>1.4649365156027183</v>
      </c>
      <c r="I1065" s="14">
        <f>IFERROR(IF(OR(HLOOKUP($A1065,'Z-scores'!$C$2:$RO$15,7,FALSE)&gt;3,HLOOKUP($A1065,'Z-scores'!$C$2:$RO$15,7,FALSE)&lt;-3),"",'Total-corrected counts'!I1065),"")</f>
        <v>0.40682328952380714</v>
      </c>
      <c r="J1065" s="14">
        <f>IFERROR(IF(OR(HLOOKUP($A1065,'Z-scores'!$C$2:$RO$15,8,FALSE)&gt;3,HLOOKUP($A1065,'Z-scores'!$C$2:$RO$15,8,FALSE)&lt;-3),"",'Total-corrected counts'!J1065),"")</f>
        <v>0.2824195973131034</v>
      </c>
      <c r="K1065" s="14">
        <f>IFERROR(IF(OR(HLOOKUP($A1065,'Z-scores'!$C$2:$RO$15,9,FALSE)&gt;3,HLOOKUP($A1065,'Z-scores'!$C$2:$RO$15,9,FALSE)&lt;-3),"",'Total-corrected counts'!K1065),"")</f>
        <v>1.1300695981613766</v>
      </c>
      <c r="L1065" s="14">
        <f>IFERROR(IF(OR(HLOOKUP($A1065,'Z-scores'!$C$2:$RO$15,10,FALSE)&gt;3,HLOOKUP($A1065,'Z-scores'!$C$2:$RO$15,10,FALSE)&lt;-3),"",'Total-corrected counts'!L1065),"")</f>
        <v>8.6869765895050843</v>
      </c>
      <c r="M1065" s="14" t="str">
        <f>IFERROR(IF(OR(HLOOKUP($A1065,'Z-scores'!$C$2:$RO$15,11,FALSE)&gt;3,HLOOKUP($A1065,'Z-scores'!$C$2:$RO$15,11,FALSE)&lt;-3),"",'Total-corrected counts'!M1065),"")</f>
        <v/>
      </c>
      <c r="N1065" s="14">
        <f>IFERROR(IF(OR(HLOOKUP($A1065,'Z-scores'!$C$2:$RO$15,12,FALSE)&gt;3,HLOOKUP($A1065,'Z-scores'!$C$2:$RO$15,12,FALSE)&lt;-3),"",'Total-corrected counts'!N1065),"")</f>
        <v>1.2208761280297791</v>
      </c>
      <c r="O1065" s="14">
        <f>IFERROR(IF(OR(HLOOKUP($A1065,'Z-scores'!$C$2:$RO$15,13,FALSE)&gt;3,HLOOKUP($A1065,'Z-scores'!$C$2:$RO$15,13,FALSE)&lt;-3),"",'Total-corrected counts'!O1065),"")</f>
        <v>0.99420826787347294</v>
      </c>
      <c r="P1065" s="14">
        <f>IFERROR(IF(OR(HLOOKUP($A1065,'Z-scores'!$C$2:$RO$15,14,FALSE)&gt;3,HLOOKUP($A1065,'Z-scores'!$C$2:$RO$15,14,FALSE)&lt;-3),"",'Total-corrected counts'!P1065),"")</f>
        <v>1.5129447920976888</v>
      </c>
      <c r="Q1065">
        <f t="shared" si="64"/>
        <v>1</v>
      </c>
      <c r="R1065">
        <f>SUMIFS(Tabel132[Cluster],Tabel132[ID],'Total-corrected counts Z&lt;3'!A1065)</f>
        <v>17</v>
      </c>
      <c r="S1065">
        <f t="shared" si="65"/>
        <v>0.29356134401268313</v>
      </c>
      <c r="T1065">
        <f t="shared" si="66"/>
        <v>1.3119137365239466</v>
      </c>
      <c r="U1065">
        <f t="shared" si="67"/>
        <v>3.1037514443765062</v>
      </c>
    </row>
    <row r="1066" spans="1:21" x14ac:dyDescent="0.25">
      <c r="A1066">
        <v>1075</v>
      </c>
      <c r="B1066" t="s">
        <v>1116</v>
      </c>
      <c r="C1066">
        <v>32800</v>
      </c>
      <c r="D1066">
        <v>589</v>
      </c>
      <c r="E1066" s="14" t="str">
        <f>IFERROR(IF(OR(HLOOKUP($A1066,'Z-scores'!$C$2:$RO$15,3,FALSE)&gt;3,HLOOKUP($A1066,'Z-scores'!$C$2:$RO$15,3,FALSE)&lt;-3),"",'Total-corrected counts'!E1066),"")</f>
        <v/>
      </c>
      <c r="F1066" s="14" t="str">
        <f>IFERROR(IF(OR(HLOOKUP($A1066,'Z-scores'!$C$2:$RO$15,4,FALSE)&gt;3,HLOOKUP($A1066,'Z-scores'!$C$2:$RO$15,4,FALSE)&lt;-3),"",'Total-corrected counts'!F1066),"")</f>
        <v/>
      </c>
      <c r="G1066" s="14" t="str">
        <f>IFERROR(IF(OR(HLOOKUP($A1066,'Z-scores'!$C$2:$RO$15,5,FALSE)&gt;3,HLOOKUP($A1066,'Z-scores'!$C$2:$RO$15,5,FALSE)&lt;-3),"",'Total-corrected counts'!G1066),"")</f>
        <v/>
      </c>
      <c r="H1066" s="14" t="str">
        <f>IFERROR(IF(OR(HLOOKUP($A1066,'Z-scores'!$C$2:$RO$15,6,FALSE)&gt;3,HLOOKUP($A1066,'Z-scores'!$C$2:$RO$15,6,FALSE)&lt;-3),"",'Total-corrected counts'!H1066),"")</f>
        <v/>
      </c>
      <c r="I1066" s="14" t="str">
        <f>IFERROR(IF(OR(HLOOKUP($A1066,'Z-scores'!$C$2:$RO$15,7,FALSE)&gt;3,HLOOKUP($A1066,'Z-scores'!$C$2:$RO$15,7,FALSE)&lt;-3),"",'Total-corrected counts'!I1066),"")</f>
        <v/>
      </c>
      <c r="J1066" s="14" t="str">
        <f>IFERROR(IF(OR(HLOOKUP($A1066,'Z-scores'!$C$2:$RO$15,8,FALSE)&gt;3,HLOOKUP($A1066,'Z-scores'!$C$2:$RO$15,8,FALSE)&lt;-3),"",'Total-corrected counts'!J1066),"")</f>
        <v/>
      </c>
      <c r="K1066" s="14" t="str">
        <f>IFERROR(IF(OR(HLOOKUP($A1066,'Z-scores'!$C$2:$RO$15,9,FALSE)&gt;3,HLOOKUP($A1066,'Z-scores'!$C$2:$RO$15,9,FALSE)&lt;-3),"",'Total-corrected counts'!K1066),"")</f>
        <v/>
      </c>
      <c r="L1066" s="14" t="str">
        <f>IFERROR(IF(OR(HLOOKUP($A1066,'Z-scores'!$C$2:$RO$15,10,FALSE)&gt;3,HLOOKUP($A1066,'Z-scores'!$C$2:$RO$15,10,FALSE)&lt;-3),"",'Total-corrected counts'!L1066),"")</f>
        <v/>
      </c>
      <c r="M1066" s="14" t="str">
        <f>IFERROR(IF(OR(HLOOKUP($A1066,'Z-scores'!$C$2:$RO$15,11,FALSE)&gt;3,HLOOKUP($A1066,'Z-scores'!$C$2:$RO$15,11,FALSE)&lt;-3),"",'Total-corrected counts'!M1066),"")</f>
        <v/>
      </c>
      <c r="N1066" s="14" t="str">
        <f>IFERROR(IF(OR(HLOOKUP($A1066,'Z-scores'!$C$2:$RO$15,12,FALSE)&gt;3,HLOOKUP($A1066,'Z-scores'!$C$2:$RO$15,12,FALSE)&lt;-3),"",'Total-corrected counts'!N1066),"")</f>
        <v/>
      </c>
      <c r="O1066" s="14" t="str">
        <f>IFERROR(IF(OR(HLOOKUP($A1066,'Z-scores'!$C$2:$RO$15,13,FALSE)&gt;3,HLOOKUP($A1066,'Z-scores'!$C$2:$RO$15,13,FALSE)&lt;-3),"",'Total-corrected counts'!O1066),"")</f>
        <v/>
      </c>
      <c r="P1066" s="14" t="str">
        <f>IFERROR(IF(OR(HLOOKUP($A1066,'Z-scores'!$C$2:$RO$15,14,FALSE)&gt;3,HLOOKUP($A1066,'Z-scores'!$C$2:$RO$15,14,FALSE)&lt;-3),"",'Total-corrected counts'!P1066),"")</f>
        <v/>
      </c>
      <c r="Q1066">
        <f t="shared" si="64"/>
        <v>1</v>
      </c>
      <c r="R1066">
        <f>SUMIFS(Tabel132[Cluster],Tabel132[ID],'Total-corrected counts Z&lt;3'!A1066)</f>
        <v>42</v>
      </c>
      <c r="S1066" t="str">
        <f t="shared" si="65"/>
        <v/>
      </c>
      <c r="T1066" t="str">
        <f t="shared" si="66"/>
        <v/>
      </c>
      <c r="U1066" t="str">
        <f t="shared" si="67"/>
        <v/>
      </c>
    </row>
    <row r="1067" spans="1:21" x14ac:dyDescent="0.25">
      <c r="A1067">
        <v>1076</v>
      </c>
      <c r="B1067" t="s">
        <v>1117</v>
      </c>
      <c r="C1067">
        <v>100500</v>
      </c>
      <c r="D1067">
        <v>933</v>
      </c>
      <c r="E1067" s="14" t="str">
        <f>IFERROR(IF(OR(HLOOKUP($A1067,'Z-scores'!$C$2:$RO$15,3,FALSE)&gt;3,HLOOKUP($A1067,'Z-scores'!$C$2:$RO$15,3,FALSE)&lt;-3),"",'Total-corrected counts'!E1067),"")</f>
        <v/>
      </c>
      <c r="F1067" s="14" t="str">
        <f>IFERROR(IF(OR(HLOOKUP($A1067,'Z-scores'!$C$2:$RO$15,4,FALSE)&gt;3,HLOOKUP($A1067,'Z-scores'!$C$2:$RO$15,4,FALSE)&lt;-3),"",'Total-corrected counts'!F1067),"")</f>
        <v/>
      </c>
      <c r="G1067" s="14" t="str">
        <f>IFERROR(IF(OR(HLOOKUP($A1067,'Z-scores'!$C$2:$RO$15,5,FALSE)&gt;3,HLOOKUP($A1067,'Z-scores'!$C$2:$RO$15,5,FALSE)&lt;-3),"",'Total-corrected counts'!G1067),"")</f>
        <v/>
      </c>
      <c r="H1067" s="14" t="str">
        <f>IFERROR(IF(OR(HLOOKUP($A1067,'Z-scores'!$C$2:$RO$15,6,FALSE)&gt;3,HLOOKUP($A1067,'Z-scores'!$C$2:$RO$15,6,FALSE)&lt;-3),"",'Total-corrected counts'!H1067),"")</f>
        <v/>
      </c>
      <c r="I1067" s="14" t="str">
        <f>IFERROR(IF(OR(HLOOKUP($A1067,'Z-scores'!$C$2:$RO$15,7,FALSE)&gt;3,HLOOKUP($A1067,'Z-scores'!$C$2:$RO$15,7,FALSE)&lt;-3),"",'Total-corrected counts'!I1067),"")</f>
        <v/>
      </c>
      <c r="J1067" s="14" t="str">
        <f>IFERROR(IF(OR(HLOOKUP($A1067,'Z-scores'!$C$2:$RO$15,8,FALSE)&gt;3,HLOOKUP($A1067,'Z-scores'!$C$2:$RO$15,8,FALSE)&lt;-3),"",'Total-corrected counts'!J1067),"")</f>
        <v/>
      </c>
      <c r="K1067" s="14" t="str">
        <f>IFERROR(IF(OR(HLOOKUP($A1067,'Z-scores'!$C$2:$RO$15,9,FALSE)&gt;3,HLOOKUP($A1067,'Z-scores'!$C$2:$RO$15,9,FALSE)&lt;-3),"",'Total-corrected counts'!K1067),"")</f>
        <v/>
      </c>
      <c r="L1067" s="14" t="str">
        <f>IFERROR(IF(OR(HLOOKUP($A1067,'Z-scores'!$C$2:$RO$15,10,FALSE)&gt;3,HLOOKUP($A1067,'Z-scores'!$C$2:$RO$15,10,FALSE)&lt;-3),"",'Total-corrected counts'!L1067),"")</f>
        <v/>
      </c>
      <c r="M1067" s="14" t="str">
        <f>IFERROR(IF(OR(HLOOKUP($A1067,'Z-scores'!$C$2:$RO$15,11,FALSE)&gt;3,HLOOKUP($A1067,'Z-scores'!$C$2:$RO$15,11,FALSE)&lt;-3),"",'Total-corrected counts'!M1067),"")</f>
        <v/>
      </c>
      <c r="N1067" s="14" t="str">
        <f>IFERROR(IF(OR(HLOOKUP($A1067,'Z-scores'!$C$2:$RO$15,12,FALSE)&gt;3,HLOOKUP($A1067,'Z-scores'!$C$2:$RO$15,12,FALSE)&lt;-3),"",'Total-corrected counts'!N1067),"")</f>
        <v/>
      </c>
      <c r="O1067" s="14" t="str">
        <f>IFERROR(IF(OR(HLOOKUP($A1067,'Z-scores'!$C$2:$RO$15,13,FALSE)&gt;3,HLOOKUP($A1067,'Z-scores'!$C$2:$RO$15,13,FALSE)&lt;-3),"",'Total-corrected counts'!O1067),"")</f>
        <v/>
      </c>
      <c r="P1067" s="14" t="str">
        <f>IFERROR(IF(OR(HLOOKUP($A1067,'Z-scores'!$C$2:$RO$15,14,FALSE)&gt;3,HLOOKUP($A1067,'Z-scores'!$C$2:$RO$15,14,FALSE)&lt;-3),"",'Total-corrected counts'!P1067),"")</f>
        <v/>
      </c>
      <c r="Q1067">
        <f t="shared" si="64"/>
        <v>1</v>
      </c>
      <c r="R1067">
        <f>SUMIFS(Tabel132[Cluster],Tabel132[ID],'Total-corrected counts Z&lt;3'!A1067)</f>
        <v>0</v>
      </c>
      <c r="S1067" t="str">
        <f t="shared" si="65"/>
        <v/>
      </c>
      <c r="T1067" t="str">
        <f t="shared" si="66"/>
        <v/>
      </c>
      <c r="U1067" t="str">
        <f t="shared" si="67"/>
        <v/>
      </c>
    </row>
    <row r="1068" spans="1:21" x14ac:dyDescent="0.25">
      <c r="A1068">
        <v>1077</v>
      </c>
      <c r="B1068" t="s">
        <v>458</v>
      </c>
      <c r="C1068">
        <v>67800</v>
      </c>
      <c r="D1068">
        <v>444</v>
      </c>
      <c r="E1068" s="14">
        <f>IFERROR(IF(OR(HLOOKUP($A1068,'Z-scores'!$C$2:$RO$15,3,FALSE)&gt;3,HLOOKUP($A1068,'Z-scores'!$C$2:$RO$15,3,FALSE)&lt;-3),"",'Total-corrected counts'!E1068),"")</f>
        <v>0.53453937812153574</v>
      </c>
      <c r="F1068" s="14">
        <f>IFERROR(IF(OR(HLOOKUP($A1068,'Z-scores'!$C$2:$RO$15,4,FALSE)&gt;3,HLOOKUP($A1068,'Z-scores'!$C$2:$RO$15,4,FALSE)&lt;-3),"",'Total-corrected counts'!F1068),"")</f>
        <v>1.3951106950580994E-2</v>
      </c>
      <c r="G1068" s="14">
        <f>IFERROR(IF(OR(HLOOKUP($A1068,'Z-scores'!$C$2:$RO$15,5,FALSE)&gt;3,HLOOKUP($A1068,'Z-scores'!$C$2:$RO$15,5,FALSE)&lt;-3),"",'Total-corrected counts'!G1068),"")</f>
        <v>0</v>
      </c>
      <c r="H1068" s="14">
        <f>IFERROR(IF(OR(HLOOKUP($A1068,'Z-scores'!$C$2:$RO$15,6,FALSE)&gt;3,HLOOKUP($A1068,'Z-scores'!$C$2:$RO$15,6,FALSE)&lt;-3),"",'Total-corrected counts'!H1068),"")</f>
        <v>0.33571461815895631</v>
      </c>
      <c r="I1068" s="14">
        <f>IFERROR(IF(OR(HLOOKUP($A1068,'Z-scores'!$C$2:$RO$15,7,FALSE)&gt;3,HLOOKUP($A1068,'Z-scores'!$C$2:$RO$15,7,FALSE)&lt;-3),"",'Total-corrected counts'!I1068),"")</f>
        <v>0.98623827763347205</v>
      </c>
      <c r="J1068" s="14">
        <f>IFERROR(IF(OR(HLOOKUP($A1068,'Z-scores'!$C$2:$RO$15,8,FALSE)&gt;3,HLOOKUP($A1068,'Z-scores'!$C$2:$RO$15,8,FALSE)&lt;-3),"",'Total-corrected counts'!J1068),"")</f>
        <v>0.10862292204350131</v>
      </c>
      <c r="K1068" s="14">
        <f>IFERROR(IF(OR(HLOOKUP($A1068,'Z-scores'!$C$2:$RO$15,9,FALSE)&gt;3,HLOOKUP($A1068,'Z-scores'!$C$2:$RO$15,9,FALSE)&lt;-3),"",'Total-corrected counts'!K1068),"")</f>
        <v>1.4125869977017211E-2</v>
      </c>
      <c r="L1068" s="14">
        <f>IFERROR(IF(OR(HLOOKUP($A1068,'Z-scores'!$C$2:$RO$15,10,FALSE)&gt;3,HLOOKUP($A1068,'Z-scores'!$C$2:$RO$15,10,FALSE)&lt;-3),"",'Total-corrected counts'!L1068),"")</f>
        <v>2.0155398119501355E-2</v>
      </c>
      <c r="M1068" s="14">
        <f>IFERROR(IF(OR(HLOOKUP($A1068,'Z-scores'!$C$2:$RO$15,11,FALSE)&gt;3,HLOOKUP($A1068,'Z-scores'!$C$2:$RO$15,11,FALSE)&lt;-3),"",'Total-corrected counts'!M1068),"")</f>
        <v>0.32710538313240206</v>
      </c>
      <c r="N1068" s="14">
        <f>IFERROR(IF(OR(HLOOKUP($A1068,'Z-scores'!$C$2:$RO$15,12,FALSE)&gt;3,HLOOKUP($A1068,'Z-scores'!$C$2:$RO$15,12,FALSE)&lt;-3),"",'Total-corrected counts'!N1068),"")</f>
        <v>0.17075190601815093</v>
      </c>
      <c r="O1068" s="14">
        <f>IFERROR(IF(OR(HLOOKUP($A1068,'Z-scores'!$C$2:$RO$15,13,FALSE)&gt;3,HLOOKUP($A1068,'Z-scores'!$C$2:$RO$15,13,FALSE)&lt;-3),"",'Total-corrected counts'!O1068),"")</f>
        <v>6.5655262972776518E-2</v>
      </c>
      <c r="P1068" s="14">
        <f>IFERROR(IF(OR(HLOOKUP($A1068,'Z-scores'!$C$2:$RO$15,14,FALSE)&gt;3,HLOOKUP($A1068,'Z-scores'!$C$2:$RO$15,14,FALSE)&lt;-3),"",'Total-corrected counts'!P1068),"")</f>
        <v>9.1141252536005354E-3</v>
      </c>
      <c r="Q1068">
        <f t="shared" si="64"/>
        <v>1</v>
      </c>
      <c r="R1068">
        <f>SUMIFS(Tabel132[Cluster],Tabel132[ID],'Total-corrected counts Z&lt;3'!A1068)</f>
        <v>80</v>
      </c>
      <c r="S1068">
        <f t="shared" si="65"/>
        <v>0.36292838251687043</v>
      </c>
      <c r="T1068">
        <f t="shared" si="66"/>
        <v>0.28474173898358052</v>
      </c>
      <c r="U1068">
        <f t="shared" si="67"/>
        <v>0.11855641509928627</v>
      </c>
    </row>
    <row r="1069" spans="1:21" x14ac:dyDescent="0.25">
      <c r="A1069">
        <v>1078</v>
      </c>
      <c r="B1069" t="s">
        <v>1118</v>
      </c>
      <c r="C1069">
        <v>117500</v>
      </c>
      <c r="D1069">
        <v>1032</v>
      </c>
      <c r="E1069" s="14" t="str">
        <f>IFERROR(IF(OR(HLOOKUP($A1069,'Z-scores'!$C$2:$RO$15,3,FALSE)&gt;3,HLOOKUP($A1069,'Z-scores'!$C$2:$RO$15,3,FALSE)&lt;-3),"",'Total-corrected counts'!E1069),"")</f>
        <v/>
      </c>
      <c r="F1069" s="14" t="str">
        <f>IFERROR(IF(OR(HLOOKUP($A1069,'Z-scores'!$C$2:$RO$15,4,FALSE)&gt;3,HLOOKUP($A1069,'Z-scores'!$C$2:$RO$15,4,FALSE)&lt;-3),"",'Total-corrected counts'!F1069),"")</f>
        <v/>
      </c>
      <c r="G1069" s="14" t="str">
        <f>IFERROR(IF(OR(HLOOKUP($A1069,'Z-scores'!$C$2:$RO$15,5,FALSE)&gt;3,HLOOKUP($A1069,'Z-scores'!$C$2:$RO$15,5,FALSE)&lt;-3),"",'Total-corrected counts'!G1069),"")</f>
        <v/>
      </c>
      <c r="H1069" s="14" t="str">
        <f>IFERROR(IF(OR(HLOOKUP($A1069,'Z-scores'!$C$2:$RO$15,6,FALSE)&gt;3,HLOOKUP($A1069,'Z-scores'!$C$2:$RO$15,6,FALSE)&lt;-3),"",'Total-corrected counts'!H1069),"")</f>
        <v/>
      </c>
      <c r="I1069" s="14" t="str">
        <f>IFERROR(IF(OR(HLOOKUP($A1069,'Z-scores'!$C$2:$RO$15,7,FALSE)&gt;3,HLOOKUP($A1069,'Z-scores'!$C$2:$RO$15,7,FALSE)&lt;-3),"",'Total-corrected counts'!I1069),"")</f>
        <v/>
      </c>
      <c r="J1069" s="14" t="str">
        <f>IFERROR(IF(OR(HLOOKUP($A1069,'Z-scores'!$C$2:$RO$15,8,FALSE)&gt;3,HLOOKUP($A1069,'Z-scores'!$C$2:$RO$15,8,FALSE)&lt;-3),"",'Total-corrected counts'!J1069),"")</f>
        <v/>
      </c>
      <c r="K1069" s="14" t="str">
        <f>IFERROR(IF(OR(HLOOKUP($A1069,'Z-scores'!$C$2:$RO$15,9,FALSE)&gt;3,HLOOKUP($A1069,'Z-scores'!$C$2:$RO$15,9,FALSE)&lt;-3),"",'Total-corrected counts'!K1069),"")</f>
        <v/>
      </c>
      <c r="L1069" s="14" t="str">
        <f>IFERROR(IF(OR(HLOOKUP($A1069,'Z-scores'!$C$2:$RO$15,10,FALSE)&gt;3,HLOOKUP($A1069,'Z-scores'!$C$2:$RO$15,10,FALSE)&lt;-3),"",'Total-corrected counts'!L1069),"")</f>
        <v/>
      </c>
      <c r="M1069" s="14" t="str">
        <f>IFERROR(IF(OR(HLOOKUP($A1069,'Z-scores'!$C$2:$RO$15,11,FALSE)&gt;3,HLOOKUP($A1069,'Z-scores'!$C$2:$RO$15,11,FALSE)&lt;-3),"",'Total-corrected counts'!M1069),"")</f>
        <v/>
      </c>
      <c r="N1069" s="14" t="str">
        <f>IFERROR(IF(OR(HLOOKUP($A1069,'Z-scores'!$C$2:$RO$15,12,FALSE)&gt;3,HLOOKUP($A1069,'Z-scores'!$C$2:$RO$15,12,FALSE)&lt;-3),"",'Total-corrected counts'!N1069),"")</f>
        <v/>
      </c>
      <c r="O1069" s="14" t="str">
        <f>IFERROR(IF(OR(HLOOKUP($A1069,'Z-scores'!$C$2:$RO$15,13,FALSE)&gt;3,HLOOKUP($A1069,'Z-scores'!$C$2:$RO$15,13,FALSE)&lt;-3),"",'Total-corrected counts'!O1069),"")</f>
        <v/>
      </c>
      <c r="P1069" s="14" t="str">
        <f>IFERROR(IF(OR(HLOOKUP($A1069,'Z-scores'!$C$2:$RO$15,14,FALSE)&gt;3,HLOOKUP($A1069,'Z-scores'!$C$2:$RO$15,14,FALSE)&lt;-3),"",'Total-corrected counts'!P1069),"")</f>
        <v/>
      </c>
      <c r="Q1069">
        <f t="shared" si="64"/>
        <v>1</v>
      </c>
      <c r="R1069">
        <f>SUMIFS(Tabel132[Cluster],Tabel132[ID],'Total-corrected counts Z&lt;3'!A1069)</f>
        <v>0</v>
      </c>
      <c r="S1069" t="str">
        <f t="shared" si="65"/>
        <v/>
      </c>
      <c r="T1069" t="str">
        <f t="shared" si="66"/>
        <v/>
      </c>
      <c r="U1069" t="str">
        <f t="shared" si="67"/>
        <v/>
      </c>
    </row>
    <row r="1070" spans="1:21" x14ac:dyDescent="0.25">
      <c r="A1070">
        <v>1079</v>
      </c>
      <c r="B1070" t="s">
        <v>1119</v>
      </c>
      <c r="C1070">
        <v>65300</v>
      </c>
      <c r="D1070">
        <v>475</v>
      </c>
      <c r="E1070" s="14" t="str">
        <f>IFERROR(IF(OR(HLOOKUP($A1070,'Z-scores'!$C$2:$RO$15,3,FALSE)&gt;3,HLOOKUP($A1070,'Z-scores'!$C$2:$RO$15,3,FALSE)&lt;-3),"",'Total-corrected counts'!E1070),"")</f>
        <v/>
      </c>
      <c r="F1070" s="14" t="str">
        <f>IFERROR(IF(OR(HLOOKUP($A1070,'Z-scores'!$C$2:$RO$15,4,FALSE)&gt;3,HLOOKUP($A1070,'Z-scores'!$C$2:$RO$15,4,FALSE)&lt;-3),"",'Total-corrected counts'!F1070),"")</f>
        <v/>
      </c>
      <c r="G1070" s="14" t="str">
        <f>IFERROR(IF(OR(HLOOKUP($A1070,'Z-scores'!$C$2:$RO$15,5,FALSE)&gt;3,HLOOKUP($A1070,'Z-scores'!$C$2:$RO$15,5,FALSE)&lt;-3),"",'Total-corrected counts'!G1070),"")</f>
        <v/>
      </c>
      <c r="H1070" s="14" t="str">
        <f>IFERROR(IF(OR(HLOOKUP($A1070,'Z-scores'!$C$2:$RO$15,6,FALSE)&gt;3,HLOOKUP($A1070,'Z-scores'!$C$2:$RO$15,6,FALSE)&lt;-3),"",'Total-corrected counts'!H1070),"")</f>
        <v/>
      </c>
      <c r="I1070" s="14" t="str">
        <f>IFERROR(IF(OR(HLOOKUP($A1070,'Z-scores'!$C$2:$RO$15,7,FALSE)&gt;3,HLOOKUP($A1070,'Z-scores'!$C$2:$RO$15,7,FALSE)&lt;-3),"",'Total-corrected counts'!I1070),"")</f>
        <v/>
      </c>
      <c r="J1070" s="14" t="str">
        <f>IFERROR(IF(OR(HLOOKUP($A1070,'Z-scores'!$C$2:$RO$15,8,FALSE)&gt;3,HLOOKUP($A1070,'Z-scores'!$C$2:$RO$15,8,FALSE)&lt;-3),"",'Total-corrected counts'!J1070),"")</f>
        <v/>
      </c>
      <c r="K1070" s="14" t="str">
        <f>IFERROR(IF(OR(HLOOKUP($A1070,'Z-scores'!$C$2:$RO$15,9,FALSE)&gt;3,HLOOKUP($A1070,'Z-scores'!$C$2:$RO$15,9,FALSE)&lt;-3),"",'Total-corrected counts'!K1070),"")</f>
        <v/>
      </c>
      <c r="L1070" s="14" t="str">
        <f>IFERROR(IF(OR(HLOOKUP($A1070,'Z-scores'!$C$2:$RO$15,10,FALSE)&gt;3,HLOOKUP($A1070,'Z-scores'!$C$2:$RO$15,10,FALSE)&lt;-3),"",'Total-corrected counts'!L1070),"")</f>
        <v/>
      </c>
      <c r="M1070" s="14" t="str">
        <f>IFERROR(IF(OR(HLOOKUP($A1070,'Z-scores'!$C$2:$RO$15,11,FALSE)&gt;3,HLOOKUP($A1070,'Z-scores'!$C$2:$RO$15,11,FALSE)&lt;-3),"",'Total-corrected counts'!M1070),"")</f>
        <v/>
      </c>
      <c r="N1070" s="14" t="str">
        <f>IFERROR(IF(OR(HLOOKUP($A1070,'Z-scores'!$C$2:$RO$15,12,FALSE)&gt;3,HLOOKUP($A1070,'Z-scores'!$C$2:$RO$15,12,FALSE)&lt;-3),"",'Total-corrected counts'!N1070),"")</f>
        <v/>
      </c>
      <c r="O1070" s="14" t="str">
        <f>IFERROR(IF(OR(HLOOKUP($A1070,'Z-scores'!$C$2:$RO$15,13,FALSE)&gt;3,HLOOKUP($A1070,'Z-scores'!$C$2:$RO$15,13,FALSE)&lt;-3),"",'Total-corrected counts'!O1070),"")</f>
        <v/>
      </c>
      <c r="P1070" s="14" t="str">
        <f>IFERROR(IF(OR(HLOOKUP($A1070,'Z-scores'!$C$2:$RO$15,14,FALSE)&gt;3,HLOOKUP($A1070,'Z-scores'!$C$2:$RO$15,14,FALSE)&lt;-3),"",'Total-corrected counts'!P1070),"")</f>
        <v/>
      </c>
      <c r="Q1070">
        <f t="shared" si="64"/>
        <v>1</v>
      </c>
      <c r="R1070">
        <f>SUMIFS(Tabel132[Cluster],Tabel132[ID],'Total-corrected counts Z&lt;3'!A1070)</f>
        <v>77</v>
      </c>
      <c r="S1070" t="str">
        <f t="shared" si="65"/>
        <v/>
      </c>
      <c r="T1070" t="str">
        <f t="shared" si="66"/>
        <v/>
      </c>
      <c r="U1070" t="str">
        <f t="shared" si="67"/>
        <v/>
      </c>
    </row>
    <row r="1071" spans="1:21" x14ac:dyDescent="0.25">
      <c r="A1071">
        <v>1080</v>
      </c>
      <c r="B1071" t="s">
        <v>1120</v>
      </c>
      <c r="C1071">
        <v>37500</v>
      </c>
      <c r="D1071">
        <v>1089</v>
      </c>
      <c r="E1071" s="14" t="str">
        <f>IFERROR(IF(OR(HLOOKUP($A1071,'Z-scores'!$C$2:$RO$15,3,FALSE)&gt;3,HLOOKUP($A1071,'Z-scores'!$C$2:$RO$15,3,FALSE)&lt;-3),"",'Total-corrected counts'!E1071),"")</f>
        <v/>
      </c>
      <c r="F1071" s="14" t="str">
        <f>IFERROR(IF(OR(HLOOKUP($A1071,'Z-scores'!$C$2:$RO$15,4,FALSE)&gt;3,HLOOKUP($A1071,'Z-scores'!$C$2:$RO$15,4,FALSE)&lt;-3),"",'Total-corrected counts'!F1071),"")</f>
        <v/>
      </c>
      <c r="G1071" s="14" t="str">
        <f>IFERROR(IF(OR(HLOOKUP($A1071,'Z-scores'!$C$2:$RO$15,5,FALSE)&gt;3,HLOOKUP($A1071,'Z-scores'!$C$2:$RO$15,5,FALSE)&lt;-3),"",'Total-corrected counts'!G1071),"")</f>
        <v/>
      </c>
      <c r="H1071" s="14" t="str">
        <f>IFERROR(IF(OR(HLOOKUP($A1071,'Z-scores'!$C$2:$RO$15,6,FALSE)&gt;3,HLOOKUP($A1071,'Z-scores'!$C$2:$RO$15,6,FALSE)&lt;-3),"",'Total-corrected counts'!H1071),"")</f>
        <v/>
      </c>
      <c r="I1071" s="14" t="str">
        <f>IFERROR(IF(OR(HLOOKUP($A1071,'Z-scores'!$C$2:$RO$15,7,FALSE)&gt;3,HLOOKUP($A1071,'Z-scores'!$C$2:$RO$15,7,FALSE)&lt;-3),"",'Total-corrected counts'!I1071),"")</f>
        <v/>
      </c>
      <c r="J1071" s="14" t="str">
        <f>IFERROR(IF(OR(HLOOKUP($A1071,'Z-scores'!$C$2:$RO$15,8,FALSE)&gt;3,HLOOKUP($A1071,'Z-scores'!$C$2:$RO$15,8,FALSE)&lt;-3),"",'Total-corrected counts'!J1071),"")</f>
        <v/>
      </c>
      <c r="K1071" s="14" t="str">
        <f>IFERROR(IF(OR(HLOOKUP($A1071,'Z-scores'!$C$2:$RO$15,9,FALSE)&gt;3,HLOOKUP($A1071,'Z-scores'!$C$2:$RO$15,9,FALSE)&lt;-3),"",'Total-corrected counts'!K1071),"")</f>
        <v/>
      </c>
      <c r="L1071" s="14" t="str">
        <f>IFERROR(IF(OR(HLOOKUP($A1071,'Z-scores'!$C$2:$RO$15,10,FALSE)&gt;3,HLOOKUP($A1071,'Z-scores'!$C$2:$RO$15,10,FALSE)&lt;-3),"",'Total-corrected counts'!L1071),"")</f>
        <v/>
      </c>
      <c r="M1071" s="14" t="str">
        <f>IFERROR(IF(OR(HLOOKUP($A1071,'Z-scores'!$C$2:$RO$15,11,FALSE)&gt;3,HLOOKUP($A1071,'Z-scores'!$C$2:$RO$15,11,FALSE)&lt;-3),"",'Total-corrected counts'!M1071),"")</f>
        <v/>
      </c>
      <c r="N1071" s="14" t="str">
        <f>IFERROR(IF(OR(HLOOKUP($A1071,'Z-scores'!$C$2:$RO$15,12,FALSE)&gt;3,HLOOKUP($A1071,'Z-scores'!$C$2:$RO$15,12,FALSE)&lt;-3),"",'Total-corrected counts'!N1071),"")</f>
        <v/>
      </c>
      <c r="O1071" s="14" t="str">
        <f>IFERROR(IF(OR(HLOOKUP($A1071,'Z-scores'!$C$2:$RO$15,13,FALSE)&gt;3,HLOOKUP($A1071,'Z-scores'!$C$2:$RO$15,13,FALSE)&lt;-3),"",'Total-corrected counts'!O1071),"")</f>
        <v/>
      </c>
      <c r="P1071" s="14" t="str">
        <f>IFERROR(IF(OR(HLOOKUP($A1071,'Z-scores'!$C$2:$RO$15,14,FALSE)&gt;3,HLOOKUP($A1071,'Z-scores'!$C$2:$RO$15,14,FALSE)&lt;-3),"",'Total-corrected counts'!P1071),"")</f>
        <v/>
      </c>
      <c r="Q1071">
        <f t="shared" si="64"/>
        <v>1</v>
      </c>
      <c r="R1071">
        <f>SUMIFS(Tabel132[Cluster],Tabel132[ID],'Total-corrected counts Z&lt;3'!A1071)</f>
        <v>0</v>
      </c>
      <c r="S1071" t="str">
        <f t="shared" si="65"/>
        <v/>
      </c>
      <c r="T1071" t="str">
        <f t="shared" si="66"/>
        <v/>
      </c>
      <c r="U1071" t="str">
        <f t="shared" si="67"/>
        <v/>
      </c>
    </row>
    <row r="1072" spans="1:21" x14ac:dyDescent="0.25">
      <c r="A1072">
        <v>1081</v>
      </c>
      <c r="B1072" t="s">
        <v>459</v>
      </c>
      <c r="C1072">
        <v>9000</v>
      </c>
      <c r="D1072">
        <v>44</v>
      </c>
      <c r="E1072" s="14">
        <f>IFERROR(IF(OR(HLOOKUP($A1072,'Z-scores'!$C$2:$RO$15,3,FALSE)&gt;3,HLOOKUP($A1072,'Z-scores'!$C$2:$RO$15,3,FALSE)&lt;-3),"",'Total-corrected counts'!E1072),"")</f>
        <v>0.99935622866200147</v>
      </c>
      <c r="F1072" s="14">
        <f>IFERROR(IF(OR(HLOOKUP($A1072,'Z-scores'!$C$2:$RO$15,4,FALSE)&gt;3,HLOOKUP($A1072,'Z-scores'!$C$2:$RO$15,4,FALSE)&lt;-3),"",'Total-corrected counts'!F1072),"")</f>
        <v>0.18136439035755292</v>
      </c>
      <c r="G1072" s="14">
        <f>IFERROR(IF(OR(HLOOKUP($A1072,'Z-scores'!$C$2:$RO$15,5,FALSE)&gt;3,HLOOKUP($A1072,'Z-scores'!$C$2:$RO$15,5,FALSE)&lt;-3),"",'Total-corrected counts'!G1072),"")</f>
        <v>1.2500111608139359</v>
      </c>
      <c r="H1072" s="14">
        <f>IFERROR(IF(OR(HLOOKUP($A1072,'Z-scores'!$C$2:$RO$15,6,FALSE)&gt;3,HLOOKUP($A1072,'Z-scores'!$C$2:$RO$15,6,FALSE)&lt;-3),"",'Total-corrected counts'!H1072),"")</f>
        <v>1.5412352924570267</v>
      </c>
      <c r="I1072" s="14">
        <f>IFERROR(IF(OR(HLOOKUP($A1072,'Z-scores'!$C$2:$RO$15,7,FALSE)&gt;3,HLOOKUP($A1072,'Z-scores'!$C$2:$RO$15,7,FALSE)&lt;-3),"",'Total-corrected counts'!I1072),"")</f>
        <v>1.2204698685714215</v>
      </c>
      <c r="J1072" s="14">
        <f>IFERROR(IF(OR(HLOOKUP($A1072,'Z-scores'!$C$2:$RO$15,8,FALSE)&gt;3,HLOOKUP($A1072,'Z-scores'!$C$2:$RO$15,8,FALSE)&lt;-3),"",'Total-corrected counts'!J1072),"")</f>
        <v>0.39104251935660467</v>
      </c>
      <c r="K1072" s="14">
        <f>IFERROR(IF(OR(HLOOKUP($A1072,'Z-scores'!$C$2:$RO$15,9,FALSE)&gt;3,HLOOKUP($A1072,'Z-scores'!$C$2:$RO$15,9,FALSE)&lt;-3),"",'Total-corrected counts'!K1072),"")</f>
        <v>3.0088103051046655</v>
      </c>
      <c r="L1072" s="14">
        <f>IFERROR(IF(OR(HLOOKUP($A1072,'Z-scores'!$C$2:$RO$15,10,FALSE)&gt;3,HLOOKUP($A1072,'Z-scores'!$C$2:$RO$15,10,FALSE)&lt;-3),"",'Total-corrected counts'!L1072),"")</f>
        <v>0.26202017555351764</v>
      </c>
      <c r="M1072" s="14">
        <f>IFERROR(IF(OR(HLOOKUP($A1072,'Z-scores'!$C$2:$RO$15,11,FALSE)&gt;3,HLOOKUP($A1072,'Z-scores'!$C$2:$RO$15,11,FALSE)&lt;-3),"",'Total-corrected counts'!M1072),"")</f>
        <v>0.3884376424697274</v>
      </c>
      <c r="N1072" s="14">
        <f>IFERROR(IF(OR(HLOOKUP($A1072,'Z-scores'!$C$2:$RO$15,12,FALSE)&gt;3,HLOOKUP($A1072,'Z-scores'!$C$2:$RO$15,12,FALSE)&lt;-3),"",'Total-corrected counts'!N1072),"")</f>
        <v>2.0917108487223488</v>
      </c>
      <c r="O1072" s="14">
        <f>IFERROR(IF(OR(HLOOKUP($A1072,'Z-scores'!$C$2:$RO$15,13,FALSE)&gt;3,HLOOKUP($A1072,'Z-scores'!$C$2:$RO$15,13,FALSE)&lt;-3),"",'Total-corrected counts'!O1072),"")</f>
        <v>0.39393157783665905</v>
      </c>
      <c r="P1072" s="14">
        <f>IFERROR(IF(OR(HLOOKUP($A1072,'Z-scores'!$C$2:$RO$15,14,FALSE)&gt;3,HLOOKUP($A1072,'Z-scores'!$C$2:$RO$15,14,FALSE)&lt;-3),"",'Total-corrected counts'!P1072),"")</f>
        <v>3.0076613336881768</v>
      </c>
      <c r="Q1072">
        <f t="shared" si="64"/>
        <v>1</v>
      </c>
      <c r="R1072">
        <f>SUMIFS(Tabel132[Cluster],Tabel132[ID],'Total-corrected counts Z&lt;3'!A1072)</f>
        <v>26</v>
      </c>
      <c r="S1072">
        <f t="shared" si="65"/>
        <v>0.99840130665013038</v>
      </c>
      <c r="T1072">
        <f t="shared" si="66"/>
        <v>1.2274699664747442</v>
      </c>
      <c r="U1072">
        <f t="shared" si="67"/>
        <v>1.228752315654086</v>
      </c>
    </row>
    <row r="1073" spans="1:21" x14ac:dyDescent="0.25">
      <c r="A1073">
        <v>1082</v>
      </c>
      <c r="B1073" t="s">
        <v>1121</v>
      </c>
      <c r="C1073">
        <v>32900</v>
      </c>
      <c r="D1073">
        <v>589</v>
      </c>
      <c r="E1073" s="14" t="str">
        <f>IFERROR(IF(OR(HLOOKUP($A1073,'Z-scores'!$C$2:$RO$15,3,FALSE)&gt;3,HLOOKUP($A1073,'Z-scores'!$C$2:$RO$15,3,FALSE)&lt;-3),"",'Total-corrected counts'!E1073),"")</f>
        <v/>
      </c>
      <c r="F1073" s="14" t="str">
        <f>IFERROR(IF(OR(HLOOKUP($A1073,'Z-scores'!$C$2:$RO$15,4,FALSE)&gt;3,HLOOKUP($A1073,'Z-scores'!$C$2:$RO$15,4,FALSE)&lt;-3),"",'Total-corrected counts'!F1073),"")</f>
        <v/>
      </c>
      <c r="G1073" s="14" t="str">
        <f>IFERROR(IF(OR(HLOOKUP($A1073,'Z-scores'!$C$2:$RO$15,5,FALSE)&gt;3,HLOOKUP($A1073,'Z-scores'!$C$2:$RO$15,5,FALSE)&lt;-3),"",'Total-corrected counts'!G1073),"")</f>
        <v/>
      </c>
      <c r="H1073" s="14" t="str">
        <f>IFERROR(IF(OR(HLOOKUP($A1073,'Z-scores'!$C$2:$RO$15,6,FALSE)&gt;3,HLOOKUP($A1073,'Z-scores'!$C$2:$RO$15,6,FALSE)&lt;-3),"",'Total-corrected counts'!H1073),"")</f>
        <v/>
      </c>
      <c r="I1073" s="14" t="str">
        <f>IFERROR(IF(OR(HLOOKUP($A1073,'Z-scores'!$C$2:$RO$15,7,FALSE)&gt;3,HLOOKUP($A1073,'Z-scores'!$C$2:$RO$15,7,FALSE)&lt;-3),"",'Total-corrected counts'!I1073),"")</f>
        <v/>
      </c>
      <c r="J1073" s="14" t="str">
        <f>IFERROR(IF(OR(HLOOKUP($A1073,'Z-scores'!$C$2:$RO$15,8,FALSE)&gt;3,HLOOKUP($A1073,'Z-scores'!$C$2:$RO$15,8,FALSE)&lt;-3),"",'Total-corrected counts'!J1073),"")</f>
        <v/>
      </c>
      <c r="K1073" s="14" t="str">
        <f>IFERROR(IF(OR(HLOOKUP($A1073,'Z-scores'!$C$2:$RO$15,9,FALSE)&gt;3,HLOOKUP($A1073,'Z-scores'!$C$2:$RO$15,9,FALSE)&lt;-3),"",'Total-corrected counts'!K1073),"")</f>
        <v/>
      </c>
      <c r="L1073" s="14" t="str">
        <f>IFERROR(IF(OR(HLOOKUP($A1073,'Z-scores'!$C$2:$RO$15,10,FALSE)&gt;3,HLOOKUP($A1073,'Z-scores'!$C$2:$RO$15,10,FALSE)&lt;-3),"",'Total-corrected counts'!L1073),"")</f>
        <v/>
      </c>
      <c r="M1073" s="14" t="str">
        <f>IFERROR(IF(OR(HLOOKUP($A1073,'Z-scores'!$C$2:$RO$15,11,FALSE)&gt;3,HLOOKUP($A1073,'Z-scores'!$C$2:$RO$15,11,FALSE)&lt;-3),"",'Total-corrected counts'!M1073),"")</f>
        <v/>
      </c>
      <c r="N1073" s="14" t="str">
        <f>IFERROR(IF(OR(HLOOKUP($A1073,'Z-scores'!$C$2:$RO$15,12,FALSE)&gt;3,HLOOKUP($A1073,'Z-scores'!$C$2:$RO$15,12,FALSE)&lt;-3),"",'Total-corrected counts'!N1073),"")</f>
        <v/>
      </c>
      <c r="O1073" s="14" t="str">
        <f>IFERROR(IF(OR(HLOOKUP($A1073,'Z-scores'!$C$2:$RO$15,13,FALSE)&gt;3,HLOOKUP($A1073,'Z-scores'!$C$2:$RO$15,13,FALSE)&lt;-3),"",'Total-corrected counts'!O1073),"")</f>
        <v/>
      </c>
      <c r="P1073" s="14" t="str">
        <f>IFERROR(IF(OR(HLOOKUP($A1073,'Z-scores'!$C$2:$RO$15,14,FALSE)&gt;3,HLOOKUP($A1073,'Z-scores'!$C$2:$RO$15,14,FALSE)&lt;-3),"",'Total-corrected counts'!P1073),"")</f>
        <v/>
      </c>
      <c r="Q1073">
        <f t="shared" si="64"/>
        <v>1</v>
      </c>
      <c r="R1073">
        <f>SUMIFS(Tabel132[Cluster],Tabel132[ID],'Total-corrected counts Z&lt;3'!A1073)</f>
        <v>42</v>
      </c>
      <c r="S1073" t="str">
        <f t="shared" si="65"/>
        <v/>
      </c>
      <c r="T1073" t="str">
        <f t="shared" si="66"/>
        <v/>
      </c>
      <c r="U1073" t="str">
        <f t="shared" si="67"/>
        <v/>
      </c>
    </row>
    <row r="1074" spans="1:21" x14ac:dyDescent="0.25">
      <c r="A1074">
        <v>1083</v>
      </c>
      <c r="B1074" t="s">
        <v>1122</v>
      </c>
      <c r="C1074">
        <v>115000</v>
      </c>
      <c r="D1074">
        <v>824</v>
      </c>
      <c r="E1074" s="14" t="str">
        <f>IFERROR(IF(OR(HLOOKUP($A1074,'Z-scores'!$C$2:$RO$15,3,FALSE)&gt;3,HLOOKUP($A1074,'Z-scores'!$C$2:$RO$15,3,FALSE)&lt;-3),"",'Total-corrected counts'!E1074),"")</f>
        <v/>
      </c>
      <c r="F1074" s="14" t="str">
        <f>IFERROR(IF(OR(HLOOKUP($A1074,'Z-scores'!$C$2:$RO$15,4,FALSE)&gt;3,HLOOKUP($A1074,'Z-scores'!$C$2:$RO$15,4,FALSE)&lt;-3),"",'Total-corrected counts'!F1074),"")</f>
        <v/>
      </c>
      <c r="G1074" s="14" t="str">
        <f>IFERROR(IF(OR(HLOOKUP($A1074,'Z-scores'!$C$2:$RO$15,5,FALSE)&gt;3,HLOOKUP($A1074,'Z-scores'!$C$2:$RO$15,5,FALSE)&lt;-3),"",'Total-corrected counts'!G1074),"")</f>
        <v/>
      </c>
      <c r="H1074" s="14" t="str">
        <f>IFERROR(IF(OR(HLOOKUP($A1074,'Z-scores'!$C$2:$RO$15,6,FALSE)&gt;3,HLOOKUP($A1074,'Z-scores'!$C$2:$RO$15,6,FALSE)&lt;-3),"",'Total-corrected counts'!H1074),"")</f>
        <v/>
      </c>
      <c r="I1074" s="14" t="str">
        <f>IFERROR(IF(OR(HLOOKUP($A1074,'Z-scores'!$C$2:$RO$15,7,FALSE)&gt;3,HLOOKUP($A1074,'Z-scores'!$C$2:$RO$15,7,FALSE)&lt;-3),"",'Total-corrected counts'!I1074),"")</f>
        <v/>
      </c>
      <c r="J1074" s="14" t="str">
        <f>IFERROR(IF(OR(HLOOKUP($A1074,'Z-scores'!$C$2:$RO$15,8,FALSE)&gt;3,HLOOKUP($A1074,'Z-scores'!$C$2:$RO$15,8,FALSE)&lt;-3),"",'Total-corrected counts'!J1074),"")</f>
        <v/>
      </c>
      <c r="K1074" s="14" t="str">
        <f>IFERROR(IF(OR(HLOOKUP($A1074,'Z-scores'!$C$2:$RO$15,9,FALSE)&gt;3,HLOOKUP($A1074,'Z-scores'!$C$2:$RO$15,9,FALSE)&lt;-3),"",'Total-corrected counts'!K1074),"")</f>
        <v/>
      </c>
      <c r="L1074" s="14" t="str">
        <f>IFERROR(IF(OR(HLOOKUP($A1074,'Z-scores'!$C$2:$RO$15,10,FALSE)&gt;3,HLOOKUP($A1074,'Z-scores'!$C$2:$RO$15,10,FALSE)&lt;-3),"",'Total-corrected counts'!L1074),"")</f>
        <v/>
      </c>
      <c r="M1074" s="14" t="str">
        <f>IFERROR(IF(OR(HLOOKUP($A1074,'Z-scores'!$C$2:$RO$15,11,FALSE)&gt;3,HLOOKUP($A1074,'Z-scores'!$C$2:$RO$15,11,FALSE)&lt;-3),"",'Total-corrected counts'!M1074),"")</f>
        <v/>
      </c>
      <c r="N1074" s="14" t="str">
        <f>IFERROR(IF(OR(HLOOKUP($A1074,'Z-scores'!$C$2:$RO$15,12,FALSE)&gt;3,HLOOKUP($A1074,'Z-scores'!$C$2:$RO$15,12,FALSE)&lt;-3),"",'Total-corrected counts'!N1074),"")</f>
        <v/>
      </c>
      <c r="O1074" s="14" t="str">
        <f>IFERROR(IF(OR(HLOOKUP($A1074,'Z-scores'!$C$2:$RO$15,13,FALSE)&gt;3,HLOOKUP($A1074,'Z-scores'!$C$2:$RO$15,13,FALSE)&lt;-3),"",'Total-corrected counts'!O1074),"")</f>
        <v/>
      </c>
      <c r="P1074" s="14" t="str">
        <f>IFERROR(IF(OR(HLOOKUP($A1074,'Z-scores'!$C$2:$RO$15,14,FALSE)&gt;3,HLOOKUP($A1074,'Z-scores'!$C$2:$RO$15,14,FALSE)&lt;-3),"",'Total-corrected counts'!P1074),"")</f>
        <v/>
      </c>
      <c r="Q1074">
        <f t="shared" si="64"/>
        <v>1</v>
      </c>
      <c r="R1074">
        <f>SUMIFS(Tabel132[Cluster],Tabel132[ID],'Total-corrected counts Z&lt;3'!A1074)</f>
        <v>0</v>
      </c>
      <c r="S1074" t="str">
        <f t="shared" si="65"/>
        <v/>
      </c>
      <c r="T1074" t="str">
        <f t="shared" si="66"/>
        <v/>
      </c>
      <c r="U1074" t="str">
        <f t="shared" si="67"/>
        <v/>
      </c>
    </row>
    <row r="1075" spans="1:21" x14ac:dyDescent="0.25">
      <c r="A1075">
        <v>1084</v>
      </c>
      <c r="B1075" t="s">
        <v>460</v>
      </c>
      <c r="C1075">
        <v>45100</v>
      </c>
      <c r="D1075">
        <v>822</v>
      </c>
      <c r="E1075" s="14">
        <f>IFERROR(IF(OR(HLOOKUP($A1075,'Z-scores'!$C$2:$RO$15,3,FALSE)&gt;3,HLOOKUP($A1075,'Z-scores'!$C$2:$RO$15,3,FALSE)&lt;-3),"",'Total-corrected counts'!E1075),"")</f>
        <v>25.390620460772944</v>
      </c>
      <c r="F1075" s="14">
        <f>IFERROR(IF(OR(HLOOKUP($A1075,'Z-scores'!$C$2:$RO$15,4,FALSE)&gt;3,HLOOKUP($A1075,'Z-scores'!$C$2:$RO$15,4,FALSE)&lt;-3),"",'Total-corrected counts'!F1075),"")</f>
        <v>21.526558024746475</v>
      </c>
      <c r="G1075" s="14">
        <f>IFERROR(IF(OR(HLOOKUP($A1075,'Z-scores'!$C$2:$RO$15,5,FALSE)&gt;3,HLOOKUP($A1075,'Z-scores'!$C$2:$RO$15,5,FALSE)&lt;-3),"",'Total-corrected counts'!G1075),"")</f>
        <v>19.125170760453219</v>
      </c>
      <c r="H1075" s="14">
        <f>IFERROR(IF(OR(HLOOKUP($A1075,'Z-scores'!$C$2:$RO$15,6,FALSE)&gt;3,HLOOKUP($A1075,'Z-scores'!$C$2:$RO$15,6,FALSE)&lt;-3),"",'Total-corrected counts'!H1075),"")</f>
        <v>22.401320884424901</v>
      </c>
      <c r="I1075" s="14">
        <f>IFERROR(IF(OR(HLOOKUP($A1075,'Z-scores'!$C$2:$RO$15,7,FALSE)&gt;3,HLOOKUP($A1075,'Z-scores'!$C$2:$RO$15,7,FALSE)&lt;-3),"",'Total-corrected counts'!I1075),"")</f>
        <v>20.415132347012872</v>
      </c>
      <c r="J1075" s="14">
        <f>IFERROR(IF(OR(HLOOKUP($A1075,'Z-scores'!$C$2:$RO$15,8,FALSE)&gt;3,HLOOKUP($A1075,'Z-scores'!$C$2:$RO$15,8,FALSE)&lt;-3),"",'Total-corrected counts'!J1075),"")</f>
        <v>37.518357273825352</v>
      </c>
      <c r="K1075" s="14">
        <f>IFERROR(IF(OR(HLOOKUP($A1075,'Z-scores'!$C$2:$RO$15,9,FALSE)&gt;3,HLOOKUP($A1075,'Z-scores'!$C$2:$RO$15,9,FALSE)&lt;-3),"",'Total-corrected counts'!K1075),"")</f>
        <v>14.154121716971243</v>
      </c>
      <c r="L1075" s="14">
        <f>IFERROR(IF(OR(HLOOKUP($A1075,'Z-scores'!$C$2:$RO$15,10,FALSE)&gt;3,HLOOKUP($A1075,'Z-scores'!$C$2:$RO$15,10,FALSE)&lt;-3),"",'Total-corrected counts'!L1075),"")</f>
        <v>34.163399812554793</v>
      </c>
      <c r="M1075" s="14">
        <f>IFERROR(IF(OR(HLOOKUP($A1075,'Z-scores'!$C$2:$RO$15,11,FALSE)&gt;3,HLOOKUP($A1075,'Z-scores'!$C$2:$RO$15,11,FALSE)&lt;-3),"",'Total-corrected counts'!M1075),"")</f>
        <v>17.663690689149711</v>
      </c>
      <c r="N1075" s="14">
        <f>IFERROR(IF(OR(HLOOKUP($A1075,'Z-scores'!$C$2:$RO$15,12,FALSE)&gt;3,HLOOKUP($A1075,'Z-scores'!$C$2:$RO$15,12,FALSE)&lt;-3),"",'Total-corrected counts'!N1075),"")</f>
        <v>22.658777928608629</v>
      </c>
      <c r="O1075" s="14">
        <f>IFERROR(IF(OR(HLOOKUP($A1075,'Z-scores'!$C$2:$RO$15,13,FALSE)&gt;3,HLOOKUP($A1075,'Z-scores'!$C$2:$RO$15,13,FALSE)&lt;-3),"",'Total-corrected counts'!O1075),"")</f>
        <v>39.571364926020593</v>
      </c>
      <c r="P1075" s="14">
        <f>IFERROR(IF(OR(HLOOKUP($A1075,'Z-scores'!$C$2:$RO$15,14,FALSE)&gt;3,HLOOKUP($A1075,'Z-scores'!$C$2:$RO$15,14,FALSE)&lt;-3),"",'Total-corrected counts'!P1075),"")</f>
        <v>15.074763169455284</v>
      </c>
      <c r="Q1075">
        <f t="shared" si="64"/>
        <v>1</v>
      </c>
      <c r="R1075">
        <f>SUMIFS(Tabel132[Cluster],Tabel132[ID],'Total-corrected counts Z&lt;3'!A1075)</f>
        <v>59</v>
      </c>
      <c r="S1075">
        <f t="shared" si="65"/>
        <v>0.58566907327186168</v>
      </c>
      <c r="T1075">
        <f t="shared" si="66"/>
        <v>22.933040209743858</v>
      </c>
      <c r="U1075">
        <f t="shared" si="67"/>
        <v>25.826399305157803</v>
      </c>
    </row>
    <row r="1076" spans="1:21" x14ac:dyDescent="0.25">
      <c r="A1076">
        <v>1085</v>
      </c>
      <c r="B1076" t="s">
        <v>461</v>
      </c>
      <c r="C1076">
        <v>2600</v>
      </c>
      <c r="D1076">
        <v>993</v>
      </c>
      <c r="E1076" s="14">
        <f>IFERROR(IF(OR(HLOOKUP($A1076,'Z-scores'!$C$2:$RO$15,3,FALSE)&gt;3,HLOOKUP($A1076,'Z-scores'!$C$2:$RO$15,3,FALSE)&lt;-3),"",'Total-corrected counts'!E1076),"")</f>
        <v>6.8560485454718707</v>
      </c>
      <c r="F1076" s="14">
        <f>IFERROR(IF(OR(HLOOKUP($A1076,'Z-scores'!$C$2:$RO$15,4,FALSE)&gt;3,HLOOKUP($A1076,'Z-scores'!$C$2:$RO$15,4,FALSE)&lt;-3),"",'Total-corrected counts'!F1076),"")</f>
        <v>1.1021374490958984</v>
      </c>
      <c r="G1076" s="14">
        <f>IFERROR(IF(OR(HLOOKUP($A1076,'Z-scores'!$C$2:$RO$15,5,FALSE)&gt;3,HLOOKUP($A1076,'Z-scores'!$C$2:$RO$15,5,FALSE)&lt;-3),"",'Total-corrected counts'!G1076),"")</f>
        <v>3.2678863204135751</v>
      </c>
      <c r="H1076" s="14">
        <f>IFERROR(IF(OR(HLOOKUP($A1076,'Z-scores'!$C$2:$RO$15,6,FALSE)&gt;3,HLOOKUP($A1076,'Z-scores'!$C$2:$RO$15,6,FALSE)&lt;-3),"",'Total-corrected counts'!H1076),"")</f>
        <v>5.5850704657353631</v>
      </c>
      <c r="I1076" s="14">
        <f>IFERROR(IF(OR(HLOOKUP($A1076,'Z-scores'!$C$2:$RO$15,7,FALSE)&gt;3,HLOOKUP($A1076,'Z-scores'!$C$2:$RO$15,7,FALSE)&lt;-3),"",'Total-corrected counts'!I1076),"")</f>
        <v>6.2256291275612918</v>
      </c>
      <c r="J1076" s="14">
        <f>IFERROR(IF(OR(HLOOKUP($A1076,'Z-scores'!$C$2:$RO$15,8,FALSE)&gt;3,HLOOKUP($A1076,'Z-scores'!$C$2:$RO$15,8,FALSE)&lt;-3),"",'Total-corrected counts'!J1076),"")</f>
        <v>2.2810813629135276</v>
      </c>
      <c r="K1076" s="14">
        <f>IFERROR(IF(OR(HLOOKUP($A1076,'Z-scores'!$C$2:$RO$15,9,FALSE)&gt;3,HLOOKUP($A1076,'Z-scores'!$C$2:$RO$15,9,FALSE)&lt;-3),"",'Total-corrected counts'!K1076),"")</f>
        <v>6.7239141090601926</v>
      </c>
      <c r="L1076" s="14">
        <f>IFERROR(IF(OR(HLOOKUP($A1076,'Z-scores'!$C$2:$RO$15,10,FALSE)&gt;3,HLOOKUP($A1076,'Z-scores'!$C$2:$RO$15,10,FALSE)&lt;-3),"",'Total-corrected counts'!L1076),"")</f>
        <v>2.4589585705791652</v>
      </c>
      <c r="M1076" s="14">
        <f>IFERROR(IF(OR(HLOOKUP($A1076,'Z-scores'!$C$2:$RO$15,11,FALSE)&gt;3,HLOOKUP($A1076,'Z-scores'!$C$2:$RO$15,11,FALSE)&lt;-3),"",'Total-corrected counts'!M1076),"")</f>
        <v>4.661251709636729</v>
      </c>
      <c r="N1076" s="14">
        <f>IFERROR(IF(OR(HLOOKUP($A1076,'Z-scores'!$C$2:$RO$15,12,FALSE)&gt;3,HLOOKUP($A1076,'Z-scores'!$C$2:$RO$15,12,FALSE)&lt;-3),"",'Total-corrected counts'!N1076),"")</f>
        <v>12.891768904370396</v>
      </c>
      <c r="O1076" s="14">
        <f>IFERROR(IF(OR(HLOOKUP($A1076,'Z-scores'!$C$2:$RO$15,13,FALSE)&gt;3,HLOOKUP($A1076,'Z-scores'!$C$2:$RO$15,13,FALSE)&lt;-3),"",'Total-corrected counts'!O1076),"")</f>
        <v>5.6557319389406056</v>
      </c>
      <c r="P1076" s="14">
        <f>IFERROR(IF(OR(HLOOKUP($A1076,'Z-scores'!$C$2:$RO$15,14,FALSE)&gt;3,HLOOKUP($A1076,'Z-scores'!$C$2:$RO$15,14,FALSE)&lt;-3),"",'Total-corrected counts'!P1076),"")</f>
        <v>10.153135532510996</v>
      </c>
      <c r="Q1076">
        <f t="shared" si="64"/>
        <v>1</v>
      </c>
      <c r="R1076">
        <f>SUMIFS(Tabel132[Cluster],Tabel132[ID],'Total-corrected counts Z&lt;3'!A1076)</f>
        <v>4</v>
      </c>
      <c r="S1076">
        <f t="shared" si="65"/>
        <v>0.2027074741306272</v>
      </c>
      <c r="T1076">
        <f t="shared" si="66"/>
        <v>4.5773953400359604</v>
      </c>
      <c r="U1076">
        <f t="shared" si="67"/>
        <v>7.1641693312075789</v>
      </c>
    </row>
    <row r="1077" spans="1:21" x14ac:dyDescent="0.25">
      <c r="A1077">
        <v>1086</v>
      </c>
      <c r="B1077" t="s">
        <v>462</v>
      </c>
      <c r="C1077">
        <v>7300</v>
      </c>
      <c r="D1077">
        <v>361</v>
      </c>
      <c r="E1077" s="14">
        <f>IFERROR(IF(OR(HLOOKUP($A1077,'Z-scores'!$C$2:$RO$15,3,FALSE)&gt;3,HLOOKUP($A1077,'Z-scores'!$C$2:$RO$15,3,FALSE)&lt;-3),"",'Total-corrected counts'!E1077),"")</f>
        <v>1.0923195987700947</v>
      </c>
      <c r="F1077" s="14">
        <f>IFERROR(IF(OR(HLOOKUP($A1077,'Z-scores'!$C$2:$RO$15,4,FALSE)&gt;3,HLOOKUP($A1077,'Z-scores'!$C$2:$RO$15,4,FALSE)&lt;-3),"",'Total-corrected counts'!F1077),"")</f>
        <v>0.79521309618311664</v>
      </c>
      <c r="G1077" s="14">
        <f>IFERROR(IF(OR(HLOOKUP($A1077,'Z-scores'!$C$2:$RO$15,5,FALSE)&gt;3,HLOOKUP($A1077,'Z-scores'!$C$2:$RO$15,5,FALSE)&lt;-3),"",'Total-corrected counts'!G1077),"")</f>
        <v>3.7143188778471234</v>
      </c>
      <c r="H1077" s="14">
        <f>IFERROR(IF(OR(HLOOKUP($A1077,'Z-scores'!$C$2:$RO$15,6,FALSE)&gt;3,HLOOKUP($A1077,'Z-scores'!$C$2:$RO$15,6,FALSE)&lt;-3),"",'Total-corrected counts'!H1077),"")</f>
        <v>3.006171808059745</v>
      </c>
      <c r="I1077" s="14">
        <f>IFERROR(IF(OR(HLOOKUP($A1077,'Z-scores'!$C$2:$RO$15,7,FALSE)&gt;3,HLOOKUP($A1077,'Z-scores'!$C$2:$RO$15,7,FALSE)&lt;-3),"",'Total-corrected counts'!I1077),"")</f>
        <v>2.1327402753823828</v>
      </c>
      <c r="J1077" s="14">
        <f>IFERROR(IF(OR(HLOOKUP($A1077,'Z-scores'!$C$2:$RO$15,8,FALSE)&gt;3,HLOOKUP($A1077,'Z-scores'!$C$2:$RO$15,8,FALSE)&lt;-3),"",'Total-corrected counts'!J1077),"")</f>
        <v>1.5207209086090183</v>
      </c>
      <c r="K1077" s="14">
        <f>IFERROR(IF(OR(HLOOKUP($A1077,'Z-scores'!$C$2:$RO$15,9,FALSE)&gt;3,HLOOKUP($A1077,'Z-scores'!$C$2:$RO$15,9,FALSE)&lt;-3),"",'Total-corrected counts'!K1077),"")</f>
        <v>0.46615370924156796</v>
      </c>
      <c r="L1077" s="14">
        <f>IFERROR(IF(OR(HLOOKUP($A1077,'Z-scores'!$C$2:$RO$15,10,FALSE)&gt;3,HLOOKUP($A1077,'Z-scores'!$C$2:$RO$15,10,FALSE)&lt;-3),"",'Total-corrected counts'!L1077),"")</f>
        <v>1.1690130909310787</v>
      </c>
      <c r="M1077" s="14">
        <f>IFERROR(IF(OR(HLOOKUP($A1077,'Z-scores'!$C$2:$RO$15,11,FALSE)&gt;3,HLOOKUP($A1077,'Z-scores'!$C$2:$RO$15,11,FALSE)&lt;-3),"",'Total-corrected counts'!M1077),"")</f>
        <v>1.3901978783127087</v>
      </c>
      <c r="N1077" s="14">
        <f>IFERROR(IF(OR(HLOOKUP($A1077,'Z-scores'!$C$2:$RO$15,12,FALSE)&gt;3,HLOOKUP($A1077,'Z-scores'!$C$2:$RO$15,12,FALSE)&lt;-3),"",'Total-corrected counts'!N1077),"")</f>
        <v>2.4588274466613735</v>
      </c>
      <c r="O1077" s="14">
        <f>IFERROR(IF(OR(HLOOKUP($A1077,'Z-scores'!$C$2:$RO$15,13,FALSE)&gt;3,HLOOKUP($A1077,'Z-scores'!$C$2:$RO$15,13,FALSE)&lt;-3),"",'Total-corrected counts'!O1077),"")</f>
        <v>0.92855300490069637</v>
      </c>
      <c r="P1077" s="14">
        <f>IFERROR(IF(OR(HLOOKUP($A1077,'Z-scores'!$C$2:$RO$15,14,FALSE)&gt;3,HLOOKUP($A1077,'Z-scores'!$C$2:$RO$15,14,FALSE)&lt;-3),"",'Total-corrected counts'!P1077),"")</f>
        <v>0.74735827079524386</v>
      </c>
      <c r="Q1077">
        <f t="shared" si="64"/>
        <v>1</v>
      </c>
      <c r="R1077">
        <f>SUMIFS(Tabel132[Cluster],Tabel132[ID],'Total-corrected counts Z&lt;3'!A1077)</f>
        <v>10</v>
      </c>
      <c r="S1077">
        <f t="shared" si="65"/>
        <v>0.44068274795477635</v>
      </c>
      <c r="T1077">
        <f t="shared" si="66"/>
        <v>1.81823403915615</v>
      </c>
      <c r="U1077">
        <f t="shared" si="67"/>
        <v>1.3387899383202204</v>
      </c>
    </row>
    <row r="1078" spans="1:21" x14ac:dyDescent="0.25">
      <c r="A1078">
        <v>1087</v>
      </c>
      <c r="B1078" t="s">
        <v>1123</v>
      </c>
      <c r="C1078">
        <v>117700</v>
      </c>
      <c r="D1078">
        <v>1040</v>
      </c>
      <c r="E1078" s="14" t="str">
        <f>IFERROR(IF(OR(HLOOKUP($A1078,'Z-scores'!$C$2:$RO$15,3,FALSE)&gt;3,HLOOKUP($A1078,'Z-scores'!$C$2:$RO$15,3,FALSE)&lt;-3),"",'Total-corrected counts'!E1078),"")</f>
        <v/>
      </c>
      <c r="F1078" s="14" t="str">
        <f>IFERROR(IF(OR(HLOOKUP($A1078,'Z-scores'!$C$2:$RO$15,4,FALSE)&gt;3,HLOOKUP($A1078,'Z-scores'!$C$2:$RO$15,4,FALSE)&lt;-3),"",'Total-corrected counts'!F1078),"")</f>
        <v/>
      </c>
      <c r="G1078" s="14" t="str">
        <f>IFERROR(IF(OR(HLOOKUP($A1078,'Z-scores'!$C$2:$RO$15,5,FALSE)&gt;3,HLOOKUP($A1078,'Z-scores'!$C$2:$RO$15,5,FALSE)&lt;-3),"",'Total-corrected counts'!G1078),"")</f>
        <v/>
      </c>
      <c r="H1078" s="14" t="str">
        <f>IFERROR(IF(OR(HLOOKUP($A1078,'Z-scores'!$C$2:$RO$15,6,FALSE)&gt;3,HLOOKUP($A1078,'Z-scores'!$C$2:$RO$15,6,FALSE)&lt;-3),"",'Total-corrected counts'!H1078),"")</f>
        <v/>
      </c>
      <c r="I1078" s="14" t="str">
        <f>IFERROR(IF(OR(HLOOKUP($A1078,'Z-scores'!$C$2:$RO$15,7,FALSE)&gt;3,HLOOKUP($A1078,'Z-scores'!$C$2:$RO$15,7,FALSE)&lt;-3),"",'Total-corrected counts'!I1078),"")</f>
        <v/>
      </c>
      <c r="J1078" s="14" t="str">
        <f>IFERROR(IF(OR(HLOOKUP($A1078,'Z-scores'!$C$2:$RO$15,8,FALSE)&gt;3,HLOOKUP($A1078,'Z-scores'!$C$2:$RO$15,8,FALSE)&lt;-3),"",'Total-corrected counts'!J1078),"")</f>
        <v/>
      </c>
      <c r="K1078" s="14" t="str">
        <f>IFERROR(IF(OR(HLOOKUP($A1078,'Z-scores'!$C$2:$RO$15,9,FALSE)&gt;3,HLOOKUP($A1078,'Z-scores'!$C$2:$RO$15,9,FALSE)&lt;-3),"",'Total-corrected counts'!K1078),"")</f>
        <v/>
      </c>
      <c r="L1078" s="14" t="str">
        <f>IFERROR(IF(OR(HLOOKUP($A1078,'Z-scores'!$C$2:$RO$15,10,FALSE)&gt;3,HLOOKUP($A1078,'Z-scores'!$C$2:$RO$15,10,FALSE)&lt;-3),"",'Total-corrected counts'!L1078),"")</f>
        <v/>
      </c>
      <c r="M1078" s="14" t="str">
        <f>IFERROR(IF(OR(HLOOKUP($A1078,'Z-scores'!$C$2:$RO$15,11,FALSE)&gt;3,HLOOKUP($A1078,'Z-scores'!$C$2:$RO$15,11,FALSE)&lt;-3),"",'Total-corrected counts'!M1078),"")</f>
        <v/>
      </c>
      <c r="N1078" s="14" t="str">
        <f>IFERROR(IF(OR(HLOOKUP($A1078,'Z-scores'!$C$2:$RO$15,12,FALSE)&gt;3,HLOOKUP($A1078,'Z-scores'!$C$2:$RO$15,12,FALSE)&lt;-3),"",'Total-corrected counts'!N1078),"")</f>
        <v/>
      </c>
      <c r="O1078" s="14" t="str">
        <f>IFERROR(IF(OR(HLOOKUP($A1078,'Z-scores'!$C$2:$RO$15,13,FALSE)&gt;3,HLOOKUP($A1078,'Z-scores'!$C$2:$RO$15,13,FALSE)&lt;-3),"",'Total-corrected counts'!O1078),"")</f>
        <v/>
      </c>
      <c r="P1078" s="14" t="str">
        <f>IFERROR(IF(OR(HLOOKUP($A1078,'Z-scores'!$C$2:$RO$15,14,FALSE)&gt;3,HLOOKUP($A1078,'Z-scores'!$C$2:$RO$15,14,FALSE)&lt;-3),"",'Total-corrected counts'!P1078),"")</f>
        <v/>
      </c>
      <c r="Q1078">
        <f t="shared" si="64"/>
        <v>1</v>
      </c>
      <c r="R1078">
        <f>SUMIFS(Tabel132[Cluster],Tabel132[ID],'Total-corrected counts Z&lt;3'!A1078)</f>
        <v>0</v>
      </c>
      <c r="S1078" t="str">
        <f t="shared" si="65"/>
        <v/>
      </c>
      <c r="T1078" t="str">
        <f t="shared" si="66"/>
        <v/>
      </c>
      <c r="U1078" t="str">
        <f t="shared" si="67"/>
        <v/>
      </c>
    </row>
    <row r="1079" spans="1:21" x14ac:dyDescent="0.25">
      <c r="A1079">
        <v>1088</v>
      </c>
      <c r="B1079" t="s">
        <v>1124</v>
      </c>
      <c r="C1079">
        <v>65400</v>
      </c>
      <c r="D1079">
        <v>475</v>
      </c>
      <c r="E1079" s="14" t="str">
        <f>IFERROR(IF(OR(HLOOKUP($A1079,'Z-scores'!$C$2:$RO$15,3,FALSE)&gt;3,HLOOKUP($A1079,'Z-scores'!$C$2:$RO$15,3,FALSE)&lt;-3),"",'Total-corrected counts'!E1079),"")</f>
        <v/>
      </c>
      <c r="F1079" s="14" t="str">
        <f>IFERROR(IF(OR(HLOOKUP($A1079,'Z-scores'!$C$2:$RO$15,4,FALSE)&gt;3,HLOOKUP($A1079,'Z-scores'!$C$2:$RO$15,4,FALSE)&lt;-3),"",'Total-corrected counts'!F1079),"")</f>
        <v/>
      </c>
      <c r="G1079" s="14" t="str">
        <f>IFERROR(IF(OR(HLOOKUP($A1079,'Z-scores'!$C$2:$RO$15,5,FALSE)&gt;3,HLOOKUP($A1079,'Z-scores'!$C$2:$RO$15,5,FALSE)&lt;-3),"",'Total-corrected counts'!G1079),"")</f>
        <v/>
      </c>
      <c r="H1079" s="14" t="str">
        <f>IFERROR(IF(OR(HLOOKUP($A1079,'Z-scores'!$C$2:$RO$15,6,FALSE)&gt;3,HLOOKUP($A1079,'Z-scores'!$C$2:$RO$15,6,FALSE)&lt;-3),"",'Total-corrected counts'!H1079),"")</f>
        <v/>
      </c>
      <c r="I1079" s="14" t="str">
        <f>IFERROR(IF(OR(HLOOKUP($A1079,'Z-scores'!$C$2:$RO$15,7,FALSE)&gt;3,HLOOKUP($A1079,'Z-scores'!$C$2:$RO$15,7,FALSE)&lt;-3),"",'Total-corrected counts'!I1079),"")</f>
        <v/>
      </c>
      <c r="J1079" s="14" t="str">
        <f>IFERROR(IF(OR(HLOOKUP($A1079,'Z-scores'!$C$2:$RO$15,8,FALSE)&gt;3,HLOOKUP($A1079,'Z-scores'!$C$2:$RO$15,8,FALSE)&lt;-3),"",'Total-corrected counts'!J1079),"")</f>
        <v/>
      </c>
      <c r="K1079" s="14" t="str">
        <f>IFERROR(IF(OR(HLOOKUP($A1079,'Z-scores'!$C$2:$RO$15,9,FALSE)&gt;3,HLOOKUP($A1079,'Z-scores'!$C$2:$RO$15,9,FALSE)&lt;-3),"",'Total-corrected counts'!K1079),"")</f>
        <v/>
      </c>
      <c r="L1079" s="14" t="str">
        <f>IFERROR(IF(OR(HLOOKUP($A1079,'Z-scores'!$C$2:$RO$15,10,FALSE)&gt;3,HLOOKUP($A1079,'Z-scores'!$C$2:$RO$15,10,FALSE)&lt;-3),"",'Total-corrected counts'!L1079),"")</f>
        <v/>
      </c>
      <c r="M1079" s="14" t="str">
        <f>IFERROR(IF(OR(HLOOKUP($A1079,'Z-scores'!$C$2:$RO$15,11,FALSE)&gt;3,HLOOKUP($A1079,'Z-scores'!$C$2:$RO$15,11,FALSE)&lt;-3),"",'Total-corrected counts'!M1079),"")</f>
        <v/>
      </c>
      <c r="N1079" s="14" t="str">
        <f>IFERROR(IF(OR(HLOOKUP($A1079,'Z-scores'!$C$2:$RO$15,12,FALSE)&gt;3,HLOOKUP($A1079,'Z-scores'!$C$2:$RO$15,12,FALSE)&lt;-3),"",'Total-corrected counts'!N1079),"")</f>
        <v/>
      </c>
      <c r="O1079" s="14" t="str">
        <f>IFERROR(IF(OR(HLOOKUP($A1079,'Z-scores'!$C$2:$RO$15,13,FALSE)&gt;3,HLOOKUP($A1079,'Z-scores'!$C$2:$RO$15,13,FALSE)&lt;-3),"",'Total-corrected counts'!O1079),"")</f>
        <v/>
      </c>
      <c r="P1079" s="14" t="str">
        <f>IFERROR(IF(OR(HLOOKUP($A1079,'Z-scores'!$C$2:$RO$15,14,FALSE)&gt;3,HLOOKUP($A1079,'Z-scores'!$C$2:$RO$15,14,FALSE)&lt;-3),"",'Total-corrected counts'!P1079),"")</f>
        <v/>
      </c>
      <c r="Q1079">
        <f t="shared" si="64"/>
        <v>1</v>
      </c>
      <c r="R1079">
        <f>SUMIFS(Tabel132[Cluster],Tabel132[ID],'Total-corrected counts Z&lt;3'!A1079)</f>
        <v>77</v>
      </c>
      <c r="S1079" t="str">
        <f t="shared" si="65"/>
        <v/>
      </c>
      <c r="T1079" t="str">
        <f t="shared" si="66"/>
        <v/>
      </c>
      <c r="U1079" t="str">
        <f t="shared" si="67"/>
        <v/>
      </c>
    </row>
    <row r="1080" spans="1:21" x14ac:dyDescent="0.25">
      <c r="A1080">
        <v>1089</v>
      </c>
      <c r="B1080" t="s">
        <v>463</v>
      </c>
      <c r="C1080">
        <v>37400</v>
      </c>
      <c r="D1080">
        <v>695</v>
      </c>
      <c r="E1080" s="14">
        <f>IFERROR(IF(OR(HLOOKUP($A1080,'Z-scores'!$C$2:$RO$15,3,FALSE)&gt;3,HLOOKUP($A1080,'Z-scores'!$C$2:$RO$15,3,FALSE)&lt;-3),"",'Total-corrected counts'!E1080),"")</f>
        <v>23.252462948286801</v>
      </c>
      <c r="F1080" s="14">
        <f>IFERROR(IF(OR(HLOOKUP($A1080,'Z-scores'!$C$2:$RO$15,4,FALSE)&gt;3,HLOOKUP($A1080,'Z-scores'!$C$2:$RO$15,4,FALSE)&lt;-3),"",'Total-corrected counts'!F1080),"")</f>
        <v>50.349544984646805</v>
      </c>
      <c r="G1080" s="14">
        <f>IFERROR(IF(OR(HLOOKUP($A1080,'Z-scores'!$C$2:$RO$15,5,FALSE)&gt;3,HLOOKUP($A1080,'Z-scores'!$C$2:$RO$15,5,FALSE)&lt;-3),"",'Total-corrected counts'!G1080),"")</f>
        <v>90.018660880900725</v>
      </c>
      <c r="H1080" s="14">
        <f>IFERROR(IF(OR(HLOOKUP($A1080,'Z-scores'!$C$2:$RO$15,6,FALSE)&gt;3,HLOOKUP($A1080,'Z-scores'!$C$2:$RO$15,6,FALSE)&lt;-3),"",'Total-corrected counts'!H1080),"")</f>
        <v>58.734798422446488</v>
      </c>
      <c r="I1080" s="14">
        <f>IFERROR(IF(OR(HLOOKUP($A1080,'Z-scores'!$C$2:$RO$15,7,FALSE)&gt;3,HLOOKUP($A1080,'Z-scores'!$C$2:$RO$15,7,FALSE)&lt;-3),"",'Total-corrected counts'!I1080),"")</f>
        <v>32.311631570966625</v>
      </c>
      <c r="J1080" s="14">
        <f>IFERROR(IF(OR(HLOOKUP($A1080,'Z-scores'!$C$2:$RO$15,8,FALSE)&gt;3,HLOOKUP($A1080,'Z-scores'!$C$2:$RO$15,8,FALSE)&lt;-3),"",'Total-corrected counts'!J1080),"")</f>
        <v>54.659054372289859</v>
      </c>
      <c r="K1080" s="14">
        <f>IFERROR(IF(OR(HLOOKUP($A1080,'Z-scores'!$C$2:$RO$15,9,FALSE)&gt;3,HLOOKUP($A1080,'Z-scores'!$C$2:$RO$15,9,FALSE)&lt;-3),"",'Total-corrected counts'!K1080),"")</f>
        <v>53.409914383102063</v>
      </c>
      <c r="L1080" s="14">
        <f>IFERROR(IF(OR(HLOOKUP($A1080,'Z-scores'!$C$2:$RO$15,10,FALSE)&gt;3,HLOOKUP($A1080,'Z-scores'!$C$2:$RO$15,10,FALSE)&lt;-3),"",'Total-corrected counts'!L1080),"")</f>
        <v>47.345030182708683</v>
      </c>
      <c r="M1080" s="14">
        <f>IFERROR(IF(OR(HLOOKUP($A1080,'Z-scores'!$C$2:$RO$15,11,FALSE)&gt;3,HLOOKUP($A1080,'Z-scores'!$C$2:$RO$15,11,FALSE)&lt;-3),"",'Total-corrected counts'!M1080),"")</f>
        <v>52.909295721666027</v>
      </c>
      <c r="N1080" s="14">
        <f>IFERROR(IF(OR(HLOOKUP($A1080,'Z-scores'!$C$2:$RO$15,12,FALSE)&gt;3,HLOOKUP($A1080,'Z-scores'!$C$2:$RO$15,12,FALSE)&lt;-3),"",'Total-corrected counts'!N1080),"")</f>
        <v>36.114028122838924</v>
      </c>
      <c r="O1080" s="14">
        <f>IFERROR(IF(OR(HLOOKUP($A1080,'Z-scores'!$C$2:$RO$15,13,FALSE)&gt;3,HLOOKUP($A1080,'Z-scores'!$C$2:$RO$15,13,FALSE)&lt;-3),"",'Total-corrected counts'!O1080),"")</f>
        <v>67.259127253968629</v>
      </c>
      <c r="P1080" s="14">
        <f>IFERROR(IF(OR(HLOOKUP($A1080,'Z-scores'!$C$2:$RO$15,14,FALSE)&gt;3,HLOOKUP($A1080,'Z-scores'!$C$2:$RO$15,14,FALSE)&lt;-3),"",'Total-corrected counts'!P1080),"")</f>
        <v>48.478032223901252</v>
      </c>
      <c r="Q1080">
        <f t="shared" si="64"/>
        <v>1</v>
      </c>
      <c r="R1080">
        <f>SUMIFS(Tabel132[Cluster],Tabel132[ID],'Total-corrected counts Z&lt;3'!A1080)</f>
        <v>0</v>
      </c>
      <c r="S1080">
        <f t="shared" si="65"/>
        <v>0.89683071543473414</v>
      </c>
      <c r="T1080">
        <f t="shared" si="66"/>
        <v>51.819438223234201</v>
      </c>
      <c r="U1080">
        <f t="shared" si="67"/>
        <v>50.421102701016707</v>
      </c>
    </row>
    <row r="1081" spans="1:21" x14ac:dyDescent="0.25">
      <c r="A1081">
        <v>1090</v>
      </c>
      <c r="B1081" t="s">
        <v>464</v>
      </c>
      <c r="C1081">
        <v>8100</v>
      </c>
      <c r="D1081">
        <v>378</v>
      </c>
      <c r="E1081" s="14">
        <f>IFERROR(IF(OR(HLOOKUP($A1081,'Z-scores'!$C$2:$RO$15,3,FALSE)&gt;3,HLOOKUP($A1081,'Z-scores'!$C$2:$RO$15,3,FALSE)&lt;-3),"",'Total-corrected counts'!E1081),"")</f>
        <v>38.928411232764013</v>
      </c>
      <c r="F1081" s="14">
        <f>IFERROR(IF(OR(HLOOKUP($A1081,'Z-scores'!$C$2:$RO$15,4,FALSE)&gt;3,HLOOKUP($A1081,'Z-scores'!$C$2:$RO$15,4,FALSE)&lt;-3),"",'Total-corrected counts'!F1081),"")</f>
        <v>50.698322658411328</v>
      </c>
      <c r="G1081" s="14">
        <f>IFERROR(IF(OR(HLOOKUP($A1081,'Z-scores'!$C$2:$RO$15,5,FALSE)&gt;3,HLOOKUP($A1081,'Z-scores'!$C$2:$RO$15,5,FALSE)&lt;-3),"",'Total-corrected counts'!G1081),"")</f>
        <v>89.161510370628307</v>
      </c>
      <c r="H1081" s="14">
        <f>IFERROR(IF(OR(HLOOKUP($A1081,'Z-scores'!$C$2:$RO$15,6,FALSE)&gt;3,HLOOKUP($A1081,'Z-scores'!$C$2:$RO$15,6,FALSE)&lt;-3),"",'Total-corrected counts'!H1081),"")</f>
        <v>77.786603002967254</v>
      </c>
      <c r="I1081" s="14">
        <f>IFERROR(IF(OR(HLOOKUP($A1081,'Z-scores'!$C$2:$RO$15,7,FALSE)&gt;3,HLOOKUP($A1081,'Z-scores'!$C$2:$RO$15,7,FALSE)&lt;-3),"",'Total-corrected counts'!I1081),"")</f>
        <v>86.234209400576702</v>
      </c>
      <c r="J1081" s="14">
        <f>IFERROR(IF(OR(HLOOKUP($A1081,'Z-scores'!$C$2:$RO$15,8,FALSE)&gt;3,HLOOKUP($A1081,'Z-scores'!$C$2:$RO$15,8,FALSE)&lt;-3),"",'Total-corrected counts'!J1081),"")</f>
        <v>90.656690737506182</v>
      </c>
      <c r="K1081" s="14">
        <f>IFERROR(IF(OR(HLOOKUP($A1081,'Z-scores'!$C$2:$RO$15,9,FALSE)&gt;3,HLOOKUP($A1081,'Z-scores'!$C$2:$RO$15,9,FALSE)&lt;-3),"",'Total-corrected counts'!K1081),"")</f>
        <v>51.743061725814037</v>
      </c>
      <c r="L1081" s="14">
        <f>IFERROR(IF(OR(HLOOKUP($A1081,'Z-scores'!$C$2:$RO$15,10,FALSE)&gt;3,HLOOKUP($A1081,'Z-scores'!$C$2:$RO$15,10,FALSE)&lt;-3),"",'Total-corrected counts'!L1081),"")</f>
        <v>74.131554283525986</v>
      </c>
      <c r="M1081" s="14">
        <f>IFERROR(IF(OR(HLOOKUP($A1081,'Z-scores'!$C$2:$RO$15,11,FALSE)&gt;3,HLOOKUP($A1081,'Z-scores'!$C$2:$RO$15,11,FALSE)&lt;-3),"",'Total-corrected counts'!M1081),"")</f>
        <v>90.219753485205629</v>
      </c>
      <c r="N1081" s="14">
        <f>IFERROR(IF(OR(HLOOKUP($A1081,'Z-scores'!$C$2:$RO$15,12,FALSE)&gt;3,HLOOKUP($A1081,'Z-scores'!$C$2:$RO$15,12,FALSE)&lt;-3),"",'Total-corrected counts'!N1081),"")</f>
        <v>98.020131649719545</v>
      </c>
      <c r="O1081" s="14">
        <f>IFERROR(IF(OR(HLOOKUP($A1081,'Z-scores'!$C$2:$RO$15,13,FALSE)&gt;3,HLOOKUP($A1081,'Z-scores'!$C$2:$RO$15,13,FALSE)&lt;-3),"",'Total-corrected counts'!O1081),"")</f>
        <v>57.438975777897625</v>
      </c>
      <c r="P1081" s="14">
        <f>IFERROR(IF(OR(HLOOKUP($A1081,'Z-scores'!$C$2:$RO$15,14,FALSE)&gt;3,HLOOKUP($A1081,'Z-scores'!$C$2:$RO$15,14,FALSE)&lt;-3),"",'Total-corrected counts'!P1081),"")</f>
        <v>90.813144026875719</v>
      </c>
      <c r="Q1081">
        <f t="shared" si="64"/>
        <v>1</v>
      </c>
      <c r="R1081">
        <f>SUMIFS(Tabel132[Cluster],Tabel132[ID],'Total-corrected counts Z&lt;3'!A1081)</f>
        <v>11</v>
      </c>
      <c r="S1081">
        <f t="shared" si="65"/>
        <v>0.29115147920753803</v>
      </c>
      <c r="T1081">
        <f t="shared" si="66"/>
        <v>69.315544161238265</v>
      </c>
      <c r="U1081">
        <f t="shared" si="67"/>
        <v>82.124711844644892</v>
      </c>
    </row>
    <row r="1082" spans="1:21" x14ac:dyDescent="0.25">
      <c r="A1082">
        <v>1091</v>
      </c>
      <c r="B1082" t="s">
        <v>1125</v>
      </c>
      <c r="C1082">
        <v>57200</v>
      </c>
      <c r="D1082">
        <v>928</v>
      </c>
      <c r="E1082" s="14" t="str">
        <f>IFERROR(IF(OR(HLOOKUP($A1082,'Z-scores'!$C$2:$RO$15,3,FALSE)&gt;3,HLOOKUP($A1082,'Z-scores'!$C$2:$RO$15,3,FALSE)&lt;-3),"",'Total-corrected counts'!E1082),"")</f>
        <v/>
      </c>
      <c r="F1082" s="14" t="str">
        <f>IFERROR(IF(OR(HLOOKUP($A1082,'Z-scores'!$C$2:$RO$15,4,FALSE)&gt;3,HLOOKUP($A1082,'Z-scores'!$C$2:$RO$15,4,FALSE)&lt;-3),"",'Total-corrected counts'!F1082),"")</f>
        <v/>
      </c>
      <c r="G1082" s="14" t="str">
        <f>IFERROR(IF(OR(HLOOKUP($A1082,'Z-scores'!$C$2:$RO$15,5,FALSE)&gt;3,HLOOKUP($A1082,'Z-scores'!$C$2:$RO$15,5,FALSE)&lt;-3),"",'Total-corrected counts'!G1082),"")</f>
        <v/>
      </c>
      <c r="H1082" s="14" t="str">
        <f>IFERROR(IF(OR(HLOOKUP($A1082,'Z-scores'!$C$2:$RO$15,6,FALSE)&gt;3,HLOOKUP($A1082,'Z-scores'!$C$2:$RO$15,6,FALSE)&lt;-3),"",'Total-corrected counts'!H1082),"")</f>
        <v/>
      </c>
      <c r="I1082" s="14" t="str">
        <f>IFERROR(IF(OR(HLOOKUP($A1082,'Z-scores'!$C$2:$RO$15,7,FALSE)&gt;3,HLOOKUP($A1082,'Z-scores'!$C$2:$RO$15,7,FALSE)&lt;-3),"",'Total-corrected counts'!I1082),"")</f>
        <v/>
      </c>
      <c r="J1082" s="14" t="str">
        <f>IFERROR(IF(OR(HLOOKUP($A1082,'Z-scores'!$C$2:$RO$15,8,FALSE)&gt;3,HLOOKUP($A1082,'Z-scores'!$C$2:$RO$15,8,FALSE)&lt;-3),"",'Total-corrected counts'!J1082),"")</f>
        <v/>
      </c>
      <c r="K1082" s="14" t="str">
        <f>IFERROR(IF(OR(HLOOKUP($A1082,'Z-scores'!$C$2:$RO$15,9,FALSE)&gt;3,HLOOKUP($A1082,'Z-scores'!$C$2:$RO$15,9,FALSE)&lt;-3),"",'Total-corrected counts'!K1082),"")</f>
        <v/>
      </c>
      <c r="L1082" s="14" t="str">
        <f>IFERROR(IF(OR(HLOOKUP($A1082,'Z-scores'!$C$2:$RO$15,10,FALSE)&gt;3,HLOOKUP($A1082,'Z-scores'!$C$2:$RO$15,10,FALSE)&lt;-3),"",'Total-corrected counts'!L1082),"")</f>
        <v/>
      </c>
      <c r="M1082" s="14" t="str">
        <f>IFERROR(IF(OR(HLOOKUP($A1082,'Z-scores'!$C$2:$RO$15,11,FALSE)&gt;3,HLOOKUP($A1082,'Z-scores'!$C$2:$RO$15,11,FALSE)&lt;-3),"",'Total-corrected counts'!M1082),"")</f>
        <v/>
      </c>
      <c r="N1082" s="14" t="str">
        <f>IFERROR(IF(OR(HLOOKUP($A1082,'Z-scores'!$C$2:$RO$15,12,FALSE)&gt;3,HLOOKUP($A1082,'Z-scores'!$C$2:$RO$15,12,FALSE)&lt;-3),"",'Total-corrected counts'!N1082),"")</f>
        <v/>
      </c>
      <c r="O1082" s="14" t="str">
        <f>IFERROR(IF(OR(HLOOKUP($A1082,'Z-scores'!$C$2:$RO$15,13,FALSE)&gt;3,HLOOKUP($A1082,'Z-scores'!$C$2:$RO$15,13,FALSE)&lt;-3),"",'Total-corrected counts'!O1082),"")</f>
        <v/>
      </c>
      <c r="P1082" s="14" t="str">
        <f>IFERROR(IF(OR(HLOOKUP($A1082,'Z-scores'!$C$2:$RO$15,14,FALSE)&gt;3,HLOOKUP($A1082,'Z-scores'!$C$2:$RO$15,14,FALSE)&lt;-3),"",'Total-corrected counts'!P1082),"")</f>
        <v/>
      </c>
      <c r="Q1082">
        <f t="shared" si="64"/>
        <v>1</v>
      </c>
      <c r="R1082">
        <f>SUMIFS(Tabel132[Cluster],Tabel132[ID],'Total-corrected counts Z&lt;3'!A1082)</f>
        <v>0</v>
      </c>
      <c r="S1082" t="str">
        <f t="shared" si="65"/>
        <v/>
      </c>
      <c r="T1082" t="str">
        <f t="shared" si="66"/>
        <v/>
      </c>
      <c r="U1082" t="str">
        <f t="shared" si="67"/>
        <v/>
      </c>
    </row>
    <row r="1083" spans="1:21" x14ac:dyDescent="0.25">
      <c r="A1083">
        <v>1092</v>
      </c>
      <c r="B1083" t="s">
        <v>465</v>
      </c>
      <c r="C1083">
        <v>108100</v>
      </c>
      <c r="D1083">
        <v>896</v>
      </c>
      <c r="E1083" s="14">
        <f>IFERROR(IF(OR(HLOOKUP($A1083,'Z-scores'!$C$2:$RO$15,3,FALSE)&gt;3,HLOOKUP($A1083,'Z-scores'!$C$2:$RO$15,3,FALSE)&lt;-3),"",'Total-corrected counts'!E1083),"")</f>
        <v>11.597180420984621</v>
      </c>
      <c r="F1083" s="14">
        <f>IFERROR(IF(OR(HLOOKUP($A1083,'Z-scores'!$C$2:$RO$15,4,FALSE)&gt;3,HLOOKUP($A1083,'Z-scores'!$C$2:$RO$15,4,FALSE)&lt;-3),"",'Total-corrected counts'!F1083),"")</f>
        <v>4.9805451813574146</v>
      </c>
      <c r="G1083" s="14">
        <f>IFERROR(IF(OR(HLOOKUP($A1083,'Z-scores'!$C$2:$RO$15,5,FALSE)&gt;3,HLOOKUP($A1083,'Z-scores'!$C$2:$RO$15,5,FALSE)&lt;-3),"",'Total-corrected counts'!G1083),"")</f>
        <v>2.1428762756810329</v>
      </c>
      <c r="H1083" s="14">
        <f>IFERROR(IF(OR(HLOOKUP($A1083,'Z-scores'!$C$2:$RO$15,6,FALSE)&gt;3,HLOOKUP($A1083,'Z-scores'!$C$2:$RO$15,6,FALSE)&lt;-3),"",'Total-corrected counts'!H1083),"")</f>
        <v>10.552120838950829</v>
      </c>
      <c r="I1083" s="14">
        <f>IFERROR(IF(OR(HLOOKUP($A1083,'Z-scores'!$C$2:$RO$15,7,FALSE)&gt;3,HLOOKUP($A1083,'Z-scores'!$C$2:$RO$15,7,FALSE)&lt;-3),"",'Total-corrected counts'!I1083),"")</f>
        <v>7.9392181349494484</v>
      </c>
      <c r="J1083" s="14">
        <f>IFERROR(IF(OR(HLOOKUP($A1083,'Z-scores'!$C$2:$RO$15,8,FALSE)&gt;3,HLOOKUP($A1083,'Z-scores'!$C$2:$RO$15,8,FALSE)&lt;-3),"",'Total-corrected counts'!J1083),"")</f>
        <v>8.0598208156277966</v>
      </c>
      <c r="K1083" s="14">
        <f>IFERROR(IF(OR(HLOOKUP($A1083,'Z-scores'!$C$2:$RO$15,9,FALSE)&gt;3,HLOOKUP($A1083,'Z-scores'!$C$2:$RO$15,9,FALSE)&lt;-3),"",'Total-corrected counts'!K1083),"")</f>
        <v>7.585592177658242</v>
      </c>
      <c r="L1083" s="14">
        <f>IFERROR(IF(OR(HLOOKUP($A1083,'Z-scores'!$C$2:$RO$15,10,FALSE)&gt;3,HLOOKUP($A1083,'Z-scores'!$C$2:$RO$15,10,FALSE)&lt;-3),"",'Total-corrected counts'!L1083),"")</f>
        <v>12.052928075461811</v>
      </c>
      <c r="M1083" s="14">
        <f>IFERROR(IF(OR(HLOOKUP($A1083,'Z-scores'!$C$2:$RO$15,11,FALSE)&gt;3,HLOOKUP($A1083,'Z-scores'!$C$2:$RO$15,11,FALSE)&lt;-3),"",'Total-corrected counts'!M1083),"")</f>
        <v>8.1980786647558261</v>
      </c>
      <c r="N1083" s="14">
        <f>IFERROR(IF(OR(HLOOKUP($A1083,'Z-scores'!$C$2:$RO$15,12,FALSE)&gt;3,HLOOKUP($A1083,'Z-scores'!$C$2:$RO$15,12,FALSE)&lt;-3),"",'Total-corrected counts'!N1083),"")</f>
        <v>4.2773352457546814</v>
      </c>
      <c r="O1083" s="14">
        <f>IFERROR(IF(OR(HLOOKUP($A1083,'Z-scores'!$C$2:$RO$15,13,FALSE)&gt;3,HLOOKUP($A1083,'Z-scores'!$C$2:$RO$15,13,FALSE)&lt;-3),"",'Total-corrected counts'!O1083),"")</f>
        <v>7.672286444533027</v>
      </c>
      <c r="P1083" s="14">
        <f>IFERROR(IF(OR(HLOOKUP($A1083,'Z-scores'!$C$2:$RO$15,14,FALSE)&gt;3,HLOOKUP($A1083,'Z-scores'!$C$2:$RO$15,14,FALSE)&lt;-3),"",'Total-corrected counts'!P1083),"")</f>
        <v>4.9580841379586911</v>
      </c>
      <c r="Q1083">
        <f t="shared" si="64"/>
        <v>1</v>
      </c>
      <c r="R1083">
        <f>SUMIFS(Tabel132[Cluster],Tabel132[ID],'Total-corrected counts Z&lt;3'!A1083)</f>
        <v>0</v>
      </c>
      <c r="S1083">
        <f t="shared" si="65"/>
        <v>0.94982302943037644</v>
      </c>
      <c r="T1083">
        <f t="shared" si="66"/>
        <v>7.5510505493156259</v>
      </c>
      <c r="U1083">
        <f t="shared" si="67"/>
        <v>7.4317425136928081</v>
      </c>
    </row>
    <row r="1084" spans="1:21" x14ac:dyDescent="0.25">
      <c r="A1084">
        <v>1093</v>
      </c>
      <c r="B1084" t="s">
        <v>466</v>
      </c>
      <c r="C1084">
        <v>87600</v>
      </c>
      <c r="D1084">
        <v>987</v>
      </c>
      <c r="E1084" s="14">
        <f>IFERROR(IF(OR(HLOOKUP($A1084,'Z-scores'!$C$2:$RO$15,3,FALSE)&gt;3,HLOOKUP($A1084,'Z-scores'!$C$2:$RO$15,3,FALSE)&lt;-3),"",'Total-corrected counts'!E1084),"")</f>
        <v>3.4861263790534933E-2</v>
      </c>
      <c r="F1084" s="14">
        <f>IFERROR(IF(OR(HLOOKUP($A1084,'Z-scores'!$C$2:$RO$15,4,FALSE)&gt;3,HLOOKUP($A1084,'Z-scores'!$C$2:$RO$15,4,FALSE)&lt;-3),"",'Total-corrected counts'!F1084),"")</f>
        <v>0.29297324596220087</v>
      </c>
      <c r="G1084" s="14">
        <f>IFERROR(IF(OR(HLOOKUP($A1084,'Z-scores'!$C$2:$RO$15,5,FALSE)&gt;3,HLOOKUP($A1084,'Z-scores'!$C$2:$RO$15,5,FALSE)&lt;-3),"",'Total-corrected counts'!G1084),"")</f>
        <v>1.7857302297341941E-2</v>
      </c>
      <c r="H1084" s="14">
        <f>IFERROR(IF(OR(HLOOKUP($A1084,'Z-scores'!$C$2:$RO$15,6,FALSE)&gt;3,HLOOKUP($A1084,'Z-scores'!$C$2:$RO$15,6,FALSE)&lt;-3),"",'Total-corrected counts'!H1084),"")</f>
        <v>1.4496767602318568</v>
      </c>
      <c r="I1084" s="14">
        <f>IFERROR(IF(OR(HLOOKUP($A1084,'Z-scores'!$C$2:$RO$15,7,FALSE)&gt;3,HLOOKUP($A1084,'Z-scores'!$C$2:$RO$15,7,FALSE)&lt;-3),"",'Total-corrected counts'!I1084),"")</f>
        <v>0</v>
      </c>
      <c r="J1084" s="14">
        <f>IFERROR(IF(OR(HLOOKUP($A1084,'Z-scores'!$C$2:$RO$15,8,FALSE)&gt;3,HLOOKUP($A1084,'Z-scores'!$C$2:$RO$15,8,FALSE)&lt;-3),"",'Total-corrected counts'!J1084),"")</f>
        <v>2.1724584408700259E-2</v>
      </c>
      <c r="K1084" s="14">
        <f>IFERROR(IF(OR(HLOOKUP($A1084,'Z-scores'!$C$2:$RO$15,9,FALSE)&gt;3,HLOOKUP($A1084,'Z-scores'!$C$2:$RO$15,9,FALSE)&lt;-3),"",'Total-corrected counts'!K1084),"")</f>
        <v>11.413702941429905</v>
      </c>
      <c r="L1084" s="14">
        <f>IFERROR(IF(OR(HLOOKUP($A1084,'Z-scores'!$C$2:$RO$15,10,FALSE)&gt;3,HLOOKUP($A1084,'Z-scores'!$C$2:$RO$15,10,FALSE)&lt;-3),"",'Total-corrected counts'!L1084),"")</f>
        <v>0</v>
      </c>
      <c r="M1084" s="14">
        <f>IFERROR(IF(OR(HLOOKUP($A1084,'Z-scores'!$C$2:$RO$15,11,FALSE)&gt;3,HLOOKUP($A1084,'Z-scores'!$C$2:$RO$15,11,FALSE)&lt;-3),"",'Total-corrected counts'!M1084),"")</f>
        <v>6.1332259337325383E-2</v>
      </c>
      <c r="N1084" s="14">
        <f>IFERROR(IF(OR(HLOOKUP($A1084,'Z-scores'!$C$2:$RO$15,12,FALSE)&gt;3,HLOOKUP($A1084,'Z-scores'!$C$2:$RO$15,12,FALSE)&lt;-3),"",'Total-corrected counts'!N1084),"")</f>
        <v>0.46956774154991504</v>
      </c>
      <c r="O1084" s="14">
        <f>IFERROR(IF(OR(HLOOKUP($A1084,'Z-scores'!$C$2:$RO$15,13,FALSE)&gt;3,HLOOKUP($A1084,'Z-scores'!$C$2:$RO$15,13,FALSE)&lt;-3),"",'Total-corrected counts'!O1084),"")</f>
        <v>0.35641428470935821</v>
      </c>
      <c r="P1084" s="14">
        <f>IFERROR(IF(OR(HLOOKUP($A1084,'Z-scores'!$C$2:$RO$15,14,FALSE)&gt;3,HLOOKUP($A1084,'Z-scores'!$C$2:$RO$15,14,FALSE)&lt;-3),"",'Total-corrected counts'!P1084),"")</f>
        <v>11.830134579173496</v>
      </c>
      <c r="Q1084">
        <f t="shared" si="64"/>
        <v>1</v>
      </c>
      <c r="R1084">
        <f>SUMIFS(Tabel132[Cluster],Tabel132[ID],'Total-corrected counts Z&lt;3'!A1084)</f>
        <v>94</v>
      </c>
      <c r="S1084">
        <f t="shared" si="65"/>
        <v>0.81486081522225162</v>
      </c>
      <c r="T1084">
        <f t="shared" si="66"/>
        <v>1.8901137283029343</v>
      </c>
      <c r="U1084">
        <f t="shared" si="67"/>
        <v>2.5434897729540191</v>
      </c>
    </row>
    <row r="1085" spans="1:21" x14ac:dyDescent="0.25">
      <c r="A1085">
        <v>1094</v>
      </c>
      <c r="B1085" t="s">
        <v>467</v>
      </c>
      <c r="C1085">
        <v>5200</v>
      </c>
      <c r="D1085">
        <v>337</v>
      </c>
      <c r="E1085" s="14">
        <f>IFERROR(IF(OR(HLOOKUP($A1085,'Z-scores'!$C$2:$RO$15,3,FALSE)&gt;3,HLOOKUP($A1085,'Z-scores'!$C$2:$RO$15,3,FALSE)&lt;-3),"",'Total-corrected counts'!E1085),"")</f>
        <v>5.635904312803147</v>
      </c>
      <c r="F1085" s="14">
        <f>IFERROR(IF(OR(HLOOKUP($A1085,'Z-scores'!$C$2:$RO$15,4,FALSE)&gt;3,HLOOKUP($A1085,'Z-scores'!$C$2:$RO$15,4,FALSE)&lt;-3),"",'Total-corrected counts'!F1085),"")</f>
        <v>3.6272878071510584</v>
      </c>
      <c r="G1085" s="14">
        <f>IFERROR(IF(OR(HLOOKUP($A1085,'Z-scores'!$C$2:$RO$15,5,FALSE)&gt;3,HLOOKUP($A1085,'Z-scores'!$C$2:$RO$15,5,FALSE)&lt;-3),"",'Total-corrected counts'!G1085),"")</f>
        <v>1.4285841837873552</v>
      </c>
      <c r="H1085" s="14">
        <f>IFERROR(IF(OR(HLOOKUP($A1085,'Z-scores'!$C$2:$RO$15,6,FALSE)&gt;3,HLOOKUP($A1085,'Z-scores'!$C$2:$RO$15,6,FALSE)&lt;-3),"",'Total-corrected counts'!H1085),"")</f>
        <v>5.7605576525002729</v>
      </c>
      <c r="I1085" s="14">
        <f>IFERROR(IF(OR(HLOOKUP($A1085,'Z-scores'!$C$2:$RO$15,7,FALSE)&gt;3,HLOOKUP($A1085,'Z-scores'!$C$2:$RO$15,7,FALSE)&lt;-3),"",'Total-corrected counts'!I1085),"")</f>
        <v>5.7941498810966472</v>
      </c>
      <c r="J1085" s="14">
        <f>IFERROR(IF(OR(HLOOKUP($A1085,'Z-scores'!$C$2:$RO$15,8,FALSE)&gt;3,HLOOKUP($A1085,'Z-scores'!$C$2:$RO$15,8,FALSE)&lt;-3),"",'Total-corrected counts'!J1085),"")</f>
        <v>3.4107597521659407</v>
      </c>
      <c r="K1085" s="14">
        <f>IFERROR(IF(OR(HLOOKUP($A1085,'Z-scores'!$C$2:$RO$15,9,FALSE)&gt;3,HLOOKUP($A1085,'Z-scores'!$C$2:$RO$15,9,FALSE)&lt;-3),"",'Total-corrected counts'!K1085),"")</f>
        <v>2.1047546265755641</v>
      </c>
      <c r="L1085" s="14">
        <f>IFERROR(IF(OR(HLOOKUP($A1085,'Z-scores'!$C$2:$RO$15,10,FALSE)&gt;3,HLOOKUP($A1085,'Z-scores'!$C$2:$RO$15,10,FALSE)&lt;-3),"",'Total-corrected counts'!L1085),"")</f>
        <v>2.3581815799816588</v>
      </c>
      <c r="M1085" s="14">
        <f>IFERROR(IF(OR(HLOOKUP($A1085,'Z-scores'!$C$2:$RO$15,11,FALSE)&gt;3,HLOOKUP($A1085,'Z-scores'!$C$2:$RO$15,11,FALSE)&lt;-3),"",'Total-corrected counts'!M1085),"")</f>
        <v>3.3528301771071209</v>
      </c>
      <c r="N1085" s="14">
        <f>IFERROR(IF(OR(HLOOKUP($A1085,'Z-scores'!$C$2:$RO$15,12,FALSE)&gt;3,HLOOKUP($A1085,'Z-scores'!$C$2:$RO$15,12,FALSE)&lt;-3),"",'Total-corrected counts'!N1085),"")</f>
        <v>3.841917885408396</v>
      </c>
      <c r="O1085" s="14">
        <f>IFERROR(IF(OR(HLOOKUP($A1085,'Z-scores'!$C$2:$RO$15,13,FALSE)&gt;3,HLOOKUP($A1085,'Z-scores'!$C$2:$RO$15,13,FALSE)&lt;-3),"",'Total-corrected counts'!O1085),"")</f>
        <v>3.582901493657233</v>
      </c>
      <c r="P1085" s="14">
        <f>IFERROR(IF(OR(HLOOKUP($A1085,'Z-scores'!$C$2:$RO$15,14,FALSE)&gt;3,HLOOKUP($A1085,'Z-scores'!$C$2:$RO$15,14,FALSE)&lt;-3),"",'Total-corrected counts'!P1085),"")</f>
        <v>1.7043414224233002</v>
      </c>
      <c r="Q1085">
        <f t="shared" si="64"/>
        <v>1</v>
      </c>
      <c r="R1085">
        <f>SUMIFS(Tabel132[Cluster],Tabel132[ID],'Total-corrected counts Z&lt;3'!A1085)</f>
        <v>7</v>
      </c>
      <c r="S1085">
        <f t="shared" si="65"/>
        <v>0.286707087302984</v>
      </c>
      <c r="T1085">
        <f t="shared" si="66"/>
        <v>3.9659997451542837</v>
      </c>
      <c r="U1085">
        <f t="shared" si="67"/>
        <v>2.9680345117155418</v>
      </c>
    </row>
    <row r="1086" spans="1:21" x14ac:dyDescent="0.25">
      <c r="A1086">
        <v>1095</v>
      </c>
      <c r="B1086" t="s">
        <v>1126</v>
      </c>
      <c r="C1086">
        <v>117800</v>
      </c>
      <c r="D1086">
        <v>1040</v>
      </c>
      <c r="E1086" s="14" t="str">
        <f>IFERROR(IF(OR(HLOOKUP($A1086,'Z-scores'!$C$2:$RO$15,3,FALSE)&gt;3,HLOOKUP($A1086,'Z-scores'!$C$2:$RO$15,3,FALSE)&lt;-3),"",'Total-corrected counts'!E1086),"")</f>
        <v/>
      </c>
      <c r="F1086" s="14" t="str">
        <f>IFERROR(IF(OR(HLOOKUP($A1086,'Z-scores'!$C$2:$RO$15,4,FALSE)&gt;3,HLOOKUP($A1086,'Z-scores'!$C$2:$RO$15,4,FALSE)&lt;-3),"",'Total-corrected counts'!F1086),"")</f>
        <v/>
      </c>
      <c r="G1086" s="14" t="str">
        <f>IFERROR(IF(OR(HLOOKUP($A1086,'Z-scores'!$C$2:$RO$15,5,FALSE)&gt;3,HLOOKUP($A1086,'Z-scores'!$C$2:$RO$15,5,FALSE)&lt;-3),"",'Total-corrected counts'!G1086),"")</f>
        <v/>
      </c>
      <c r="H1086" s="14" t="str">
        <f>IFERROR(IF(OR(HLOOKUP($A1086,'Z-scores'!$C$2:$RO$15,6,FALSE)&gt;3,HLOOKUP($A1086,'Z-scores'!$C$2:$RO$15,6,FALSE)&lt;-3),"",'Total-corrected counts'!H1086),"")</f>
        <v/>
      </c>
      <c r="I1086" s="14" t="str">
        <f>IFERROR(IF(OR(HLOOKUP($A1086,'Z-scores'!$C$2:$RO$15,7,FALSE)&gt;3,HLOOKUP($A1086,'Z-scores'!$C$2:$RO$15,7,FALSE)&lt;-3),"",'Total-corrected counts'!I1086),"")</f>
        <v/>
      </c>
      <c r="J1086" s="14" t="str">
        <f>IFERROR(IF(OR(HLOOKUP($A1086,'Z-scores'!$C$2:$RO$15,8,FALSE)&gt;3,HLOOKUP($A1086,'Z-scores'!$C$2:$RO$15,8,FALSE)&lt;-3),"",'Total-corrected counts'!J1086),"")</f>
        <v/>
      </c>
      <c r="K1086" s="14" t="str">
        <f>IFERROR(IF(OR(HLOOKUP($A1086,'Z-scores'!$C$2:$RO$15,9,FALSE)&gt;3,HLOOKUP($A1086,'Z-scores'!$C$2:$RO$15,9,FALSE)&lt;-3),"",'Total-corrected counts'!K1086),"")</f>
        <v/>
      </c>
      <c r="L1086" s="14" t="str">
        <f>IFERROR(IF(OR(HLOOKUP($A1086,'Z-scores'!$C$2:$RO$15,10,FALSE)&gt;3,HLOOKUP($A1086,'Z-scores'!$C$2:$RO$15,10,FALSE)&lt;-3),"",'Total-corrected counts'!L1086),"")</f>
        <v/>
      </c>
      <c r="M1086" s="14" t="str">
        <f>IFERROR(IF(OR(HLOOKUP($A1086,'Z-scores'!$C$2:$RO$15,11,FALSE)&gt;3,HLOOKUP($A1086,'Z-scores'!$C$2:$RO$15,11,FALSE)&lt;-3),"",'Total-corrected counts'!M1086),"")</f>
        <v/>
      </c>
      <c r="N1086" s="14" t="str">
        <f>IFERROR(IF(OR(HLOOKUP($A1086,'Z-scores'!$C$2:$RO$15,12,FALSE)&gt;3,HLOOKUP($A1086,'Z-scores'!$C$2:$RO$15,12,FALSE)&lt;-3),"",'Total-corrected counts'!N1086),"")</f>
        <v/>
      </c>
      <c r="O1086" s="14" t="str">
        <f>IFERROR(IF(OR(HLOOKUP($A1086,'Z-scores'!$C$2:$RO$15,13,FALSE)&gt;3,HLOOKUP($A1086,'Z-scores'!$C$2:$RO$15,13,FALSE)&lt;-3),"",'Total-corrected counts'!O1086),"")</f>
        <v/>
      </c>
      <c r="P1086" s="14" t="str">
        <f>IFERROR(IF(OR(HLOOKUP($A1086,'Z-scores'!$C$2:$RO$15,14,FALSE)&gt;3,HLOOKUP($A1086,'Z-scores'!$C$2:$RO$15,14,FALSE)&lt;-3),"",'Total-corrected counts'!P1086),"")</f>
        <v/>
      </c>
      <c r="Q1086">
        <f t="shared" si="64"/>
        <v>1</v>
      </c>
      <c r="R1086">
        <f>SUMIFS(Tabel132[Cluster],Tabel132[ID],'Total-corrected counts Z&lt;3'!A1086)</f>
        <v>0</v>
      </c>
      <c r="S1086" t="str">
        <f t="shared" si="65"/>
        <v/>
      </c>
      <c r="T1086" t="str">
        <f t="shared" si="66"/>
        <v/>
      </c>
      <c r="U1086" t="str">
        <f t="shared" si="67"/>
        <v/>
      </c>
    </row>
    <row r="1087" spans="1:21" x14ac:dyDescent="0.25">
      <c r="A1087">
        <v>1096</v>
      </c>
      <c r="B1087" t="s">
        <v>1127</v>
      </c>
      <c r="C1087">
        <v>66500</v>
      </c>
      <c r="D1087">
        <v>127</v>
      </c>
      <c r="E1087" s="14" t="str">
        <f>IFERROR(IF(OR(HLOOKUP($A1087,'Z-scores'!$C$2:$RO$15,3,FALSE)&gt;3,HLOOKUP($A1087,'Z-scores'!$C$2:$RO$15,3,FALSE)&lt;-3),"",'Total-corrected counts'!E1087),"")</f>
        <v/>
      </c>
      <c r="F1087" s="14" t="str">
        <f>IFERROR(IF(OR(HLOOKUP($A1087,'Z-scores'!$C$2:$RO$15,4,FALSE)&gt;3,HLOOKUP($A1087,'Z-scores'!$C$2:$RO$15,4,FALSE)&lt;-3),"",'Total-corrected counts'!F1087),"")</f>
        <v/>
      </c>
      <c r="G1087" s="14" t="str">
        <f>IFERROR(IF(OR(HLOOKUP($A1087,'Z-scores'!$C$2:$RO$15,5,FALSE)&gt;3,HLOOKUP($A1087,'Z-scores'!$C$2:$RO$15,5,FALSE)&lt;-3),"",'Total-corrected counts'!G1087),"")</f>
        <v/>
      </c>
      <c r="H1087" s="14" t="str">
        <f>IFERROR(IF(OR(HLOOKUP($A1087,'Z-scores'!$C$2:$RO$15,6,FALSE)&gt;3,HLOOKUP($A1087,'Z-scores'!$C$2:$RO$15,6,FALSE)&lt;-3),"",'Total-corrected counts'!H1087),"")</f>
        <v/>
      </c>
      <c r="I1087" s="14" t="str">
        <f>IFERROR(IF(OR(HLOOKUP($A1087,'Z-scores'!$C$2:$RO$15,7,FALSE)&gt;3,HLOOKUP($A1087,'Z-scores'!$C$2:$RO$15,7,FALSE)&lt;-3),"",'Total-corrected counts'!I1087),"")</f>
        <v/>
      </c>
      <c r="J1087" s="14" t="str">
        <f>IFERROR(IF(OR(HLOOKUP($A1087,'Z-scores'!$C$2:$RO$15,8,FALSE)&gt;3,HLOOKUP($A1087,'Z-scores'!$C$2:$RO$15,8,FALSE)&lt;-3),"",'Total-corrected counts'!J1087),"")</f>
        <v/>
      </c>
      <c r="K1087" s="14" t="str">
        <f>IFERROR(IF(OR(HLOOKUP($A1087,'Z-scores'!$C$2:$RO$15,9,FALSE)&gt;3,HLOOKUP($A1087,'Z-scores'!$C$2:$RO$15,9,FALSE)&lt;-3),"",'Total-corrected counts'!K1087),"")</f>
        <v/>
      </c>
      <c r="L1087" s="14" t="str">
        <f>IFERROR(IF(OR(HLOOKUP($A1087,'Z-scores'!$C$2:$RO$15,10,FALSE)&gt;3,HLOOKUP($A1087,'Z-scores'!$C$2:$RO$15,10,FALSE)&lt;-3),"",'Total-corrected counts'!L1087),"")</f>
        <v/>
      </c>
      <c r="M1087" s="14" t="str">
        <f>IFERROR(IF(OR(HLOOKUP($A1087,'Z-scores'!$C$2:$RO$15,11,FALSE)&gt;3,HLOOKUP($A1087,'Z-scores'!$C$2:$RO$15,11,FALSE)&lt;-3),"",'Total-corrected counts'!M1087),"")</f>
        <v/>
      </c>
      <c r="N1087" s="14" t="str">
        <f>IFERROR(IF(OR(HLOOKUP($A1087,'Z-scores'!$C$2:$RO$15,12,FALSE)&gt;3,HLOOKUP($A1087,'Z-scores'!$C$2:$RO$15,12,FALSE)&lt;-3),"",'Total-corrected counts'!N1087),"")</f>
        <v/>
      </c>
      <c r="O1087" s="14" t="str">
        <f>IFERROR(IF(OR(HLOOKUP($A1087,'Z-scores'!$C$2:$RO$15,13,FALSE)&gt;3,HLOOKUP($A1087,'Z-scores'!$C$2:$RO$15,13,FALSE)&lt;-3),"",'Total-corrected counts'!O1087),"")</f>
        <v/>
      </c>
      <c r="P1087" s="14" t="str">
        <f>IFERROR(IF(OR(HLOOKUP($A1087,'Z-scores'!$C$2:$RO$15,14,FALSE)&gt;3,HLOOKUP($A1087,'Z-scores'!$C$2:$RO$15,14,FALSE)&lt;-3),"",'Total-corrected counts'!P1087),"")</f>
        <v/>
      </c>
      <c r="Q1087">
        <f t="shared" si="64"/>
        <v>1</v>
      </c>
      <c r="R1087">
        <f>SUMIFS(Tabel132[Cluster],Tabel132[ID],'Total-corrected counts Z&lt;3'!A1087)</f>
        <v>79</v>
      </c>
      <c r="S1087" t="str">
        <f t="shared" si="65"/>
        <v/>
      </c>
      <c r="T1087" t="str">
        <f t="shared" si="66"/>
        <v/>
      </c>
      <c r="U1087" t="str">
        <f t="shared" si="67"/>
        <v/>
      </c>
    </row>
    <row r="1088" spans="1:21" x14ac:dyDescent="0.25">
      <c r="A1088">
        <v>1097</v>
      </c>
      <c r="B1088" t="s">
        <v>468</v>
      </c>
      <c r="C1088">
        <v>70000</v>
      </c>
      <c r="D1088">
        <v>1129</v>
      </c>
      <c r="E1088" s="14">
        <f>IFERROR(IF(OR(HLOOKUP($A1088,'Z-scores'!$C$2:$RO$15,3,FALSE)&gt;3,HLOOKUP($A1088,'Z-scores'!$C$2:$RO$15,3,FALSE)&lt;-3),"",'Total-corrected counts'!E1088),"")</f>
        <v>62.378421342530508</v>
      </c>
      <c r="F1088" s="14">
        <f>IFERROR(IF(OR(HLOOKUP($A1088,'Z-scores'!$C$2:$RO$15,4,FALSE)&gt;3,HLOOKUP($A1088,'Z-scores'!$C$2:$RO$15,4,FALSE)&lt;-3),"",'Total-corrected counts'!F1088),"")</f>
        <v>28.488160393086389</v>
      </c>
      <c r="G1088" s="14">
        <f>IFERROR(IF(OR(HLOOKUP($A1088,'Z-scores'!$C$2:$RO$15,5,FALSE)&gt;3,HLOOKUP($A1088,'Z-scores'!$C$2:$RO$15,5,FALSE)&lt;-3),"",'Total-corrected counts'!G1088),"")</f>
        <v>10.750095982999849</v>
      </c>
      <c r="H1088" s="14">
        <f>IFERROR(IF(OR(HLOOKUP($A1088,'Z-scores'!$C$2:$RO$15,6,FALSE)&gt;3,HLOOKUP($A1088,'Z-scores'!$C$2:$RO$15,6,FALSE)&lt;-3),"",'Total-corrected counts'!H1088),"")</f>
        <v>84.508525243831812</v>
      </c>
      <c r="I1088" s="14">
        <f>IFERROR(IF(OR(HLOOKUP($A1088,'Z-scores'!$C$2:$RO$15,7,FALSE)&gt;3,HLOOKUP($A1088,'Z-scores'!$C$2:$RO$15,7,FALSE)&lt;-3),"",'Total-corrected counts'!I1088),"")</f>
        <v>34.592307587994028</v>
      </c>
      <c r="J1088" s="14">
        <f>IFERROR(IF(OR(HLOOKUP($A1088,'Z-scores'!$C$2:$RO$15,8,FALSE)&gt;3,HLOOKUP($A1088,'Z-scores'!$C$2:$RO$15,8,FALSE)&lt;-3),"",'Total-corrected counts'!J1088),"")</f>
        <v>36.453852637799038</v>
      </c>
      <c r="K1088" s="14">
        <f>IFERROR(IF(OR(HLOOKUP($A1088,'Z-scores'!$C$2:$RO$15,9,FALSE)&gt;3,HLOOKUP($A1088,'Z-scores'!$C$2:$RO$15,9,FALSE)&lt;-3),"",'Total-corrected counts'!K1088),"")</f>
        <v>60.190331972070325</v>
      </c>
      <c r="L1088" s="14">
        <f>IFERROR(IF(OR(HLOOKUP($A1088,'Z-scores'!$C$2:$RO$15,10,FALSE)&gt;3,HLOOKUP($A1088,'Z-scores'!$C$2:$RO$15,10,FALSE)&lt;-3),"",'Total-corrected counts'!L1088),"")</f>
        <v>21.586431385985954</v>
      </c>
      <c r="M1088" s="14">
        <f>IFERROR(IF(OR(HLOOKUP($A1088,'Z-scores'!$C$2:$RO$15,11,FALSE)&gt;3,HLOOKUP($A1088,'Z-scores'!$C$2:$RO$15,11,FALSE)&lt;-3),"",'Total-corrected counts'!M1088),"")</f>
        <v>23.244926288846319</v>
      </c>
      <c r="N1088" s="14">
        <f>IFERROR(IF(OR(HLOOKUP($A1088,'Z-scores'!$C$2:$RO$15,12,FALSE)&gt;3,HLOOKUP($A1088,'Z-scores'!$C$2:$RO$15,12,FALSE)&lt;-3),"",'Total-corrected counts'!N1088),"")</f>
        <v>52.600124648891388</v>
      </c>
      <c r="O1088" s="14">
        <f>IFERROR(IF(OR(HLOOKUP($A1088,'Z-scores'!$C$2:$RO$15,13,FALSE)&gt;3,HLOOKUP($A1088,'Z-scores'!$C$2:$RO$15,13,FALSE)&lt;-3),"",'Total-corrected counts'!O1088),"")</f>
        <v>91.870471545477997</v>
      </c>
      <c r="P1088" s="14">
        <f>IFERROR(IF(OR(HLOOKUP($A1088,'Z-scores'!$C$2:$RO$15,14,FALSE)&gt;3,HLOOKUP($A1088,'Z-scores'!$C$2:$RO$15,14,FALSE)&lt;-3),"",'Total-corrected counts'!P1088),"")</f>
        <v>41.460155778628838</v>
      </c>
      <c r="Q1088">
        <f t="shared" si="64"/>
        <v>1</v>
      </c>
      <c r="R1088">
        <f>SUMIFS(Tabel132[Cluster],Tabel132[ID],'Total-corrected counts Z&lt;3'!A1088)</f>
        <v>0</v>
      </c>
      <c r="S1088">
        <f t="shared" si="65"/>
        <v>0.95908403309515433</v>
      </c>
      <c r="T1088">
        <f t="shared" si="66"/>
        <v>45.337385022901707</v>
      </c>
      <c r="U1088">
        <f t="shared" si="67"/>
        <v>46.152421929566103</v>
      </c>
    </row>
    <row r="1089" spans="1:21" x14ac:dyDescent="0.25">
      <c r="A1089">
        <v>1098</v>
      </c>
      <c r="B1089" t="s">
        <v>1128</v>
      </c>
      <c r="C1089">
        <v>94400</v>
      </c>
      <c r="D1089">
        <v>395</v>
      </c>
      <c r="E1089" s="14" t="str">
        <f>IFERROR(IF(OR(HLOOKUP($A1089,'Z-scores'!$C$2:$RO$15,3,FALSE)&gt;3,HLOOKUP($A1089,'Z-scores'!$C$2:$RO$15,3,FALSE)&lt;-3),"",'Total-corrected counts'!E1089),"")</f>
        <v/>
      </c>
      <c r="F1089" s="14" t="str">
        <f>IFERROR(IF(OR(HLOOKUP($A1089,'Z-scores'!$C$2:$RO$15,4,FALSE)&gt;3,HLOOKUP($A1089,'Z-scores'!$C$2:$RO$15,4,FALSE)&lt;-3),"",'Total-corrected counts'!F1089),"")</f>
        <v/>
      </c>
      <c r="G1089" s="14" t="str">
        <f>IFERROR(IF(OR(HLOOKUP($A1089,'Z-scores'!$C$2:$RO$15,5,FALSE)&gt;3,HLOOKUP($A1089,'Z-scores'!$C$2:$RO$15,5,FALSE)&lt;-3),"",'Total-corrected counts'!G1089),"")</f>
        <v/>
      </c>
      <c r="H1089" s="14" t="str">
        <f>IFERROR(IF(OR(HLOOKUP($A1089,'Z-scores'!$C$2:$RO$15,6,FALSE)&gt;3,HLOOKUP($A1089,'Z-scores'!$C$2:$RO$15,6,FALSE)&lt;-3),"",'Total-corrected counts'!H1089),"")</f>
        <v/>
      </c>
      <c r="I1089" s="14" t="str">
        <f>IFERROR(IF(OR(HLOOKUP($A1089,'Z-scores'!$C$2:$RO$15,7,FALSE)&gt;3,HLOOKUP($A1089,'Z-scores'!$C$2:$RO$15,7,FALSE)&lt;-3),"",'Total-corrected counts'!I1089),"")</f>
        <v/>
      </c>
      <c r="J1089" s="14" t="str">
        <f>IFERROR(IF(OR(HLOOKUP($A1089,'Z-scores'!$C$2:$RO$15,8,FALSE)&gt;3,HLOOKUP($A1089,'Z-scores'!$C$2:$RO$15,8,FALSE)&lt;-3),"",'Total-corrected counts'!J1089),"")</f>
        <v/>
      </c>
      <c r="K1089" s="14" t="str">
        <f>IFERROR(IF(OR(HLOOKUP($A1089,'Z-scores'!$C$2:$RO$15,9,FALSE)&gt;3,HLOOKUP($A1089,'Z-scores'!$C$2:$RO$15,9,FALSE)&lt;-3),"",'Total-corrected counts'!K1089),"")</f>
        <v/>
      </c>
      <c r="L1089" s="14" t="str">
        <f>IFERROR(IF(OR(HLOOKUP($A1089,'Z-scores'!$C$2:$RO$15,10,FALSE)&gt;3,HLOOKUP($A1089,'Z-scores'!$C$2:$RO$15,10,FALSE)&lt;-3),"",'Total-corrected counts'!L1089),"")</f>
        <v/>
      </c>
      <c r="M1089" s="14" t="str">
        <f>IFERROR(IF(OR(HLOOKUP($A1089,'Z-scores'!$C$2:$RO$15,11,FALSE)&gt;3,HLOOKUP($A1089,'Z-scores'!$C$2:$RO$15,11,FALSE)&lt;-3),"",'Total-corrected counts'!M1089),"")</f>
        <v/>
      </c>
      <c r="N1089" s="14" t="str">
        <f>IFERROR(IF(OR(HLOOKUP($A1089,'Z-scores'!$C$2:$RO$15,12,FALSE)&gt;3,HLOOKUP($A1089,'Z-scores'!$C$2:$RO$15,12,FALSE)&lt;-3),"",'Total-corrected counts'!N1089),"")</f>
        <v/>
      </c>
      <c r="O1089" s="14" t="str">
        <f>IFERROR(IF(OR(HLOOKUP($A1089,'Z-scores'!$C$2:$RO$15,13,FALSE)&gt;3,HLOOKUP($A1089,'Z-scores'!$C$2:$RO$15,13,FALSE)&lt;-3),"",'Total-corrected counts'!O1089),"")</f>
        <v/>
      </c>
      <c r="P1089" s="14" t="str">
        <f>IFERROR(IF(OR(HLOOKUP($A1089,'Z-scores'!$C$2:$RO$15,14,FALSE)&gt;3,HLOOKUP($A1089,'Z-scores'!$C$2:$RO$15,14,FALSE)&lt;-3),"",'Total-corrected counts'!P1089),"")</f>
        <v/>
      </c>
      <c r="Q1089">
        <f t="shared" si="64"/>
        <v>1</v>
      </c>
      <c r="R1089">
        <f>SUMIFS(Tabel132[Cluster],Tabel132[ID],'Total-corrected counts Z&lt;3'!A1089)</f>
        <v>96</v>
      </c>
      <c r="S1089" t="str">
        <f t="shared" si="65"/>
        <v/>
      </c>
      <c r="T1089" t="str">
        <f t="shared" si="66"/>
        <v/>
      </c>
      <c r="U1089" t="str">
        <f t="shared" si="67"/>
        <v/>
      </c>
    </row>
    <row r="1090" spans="1:21" x14ac:dyDescent="0.25">
      <c r="A1090">
        <v>1099</v>
      </c>
      <c r="B1090" t="s">
        <v>1129</v>
      </c>
      <c r="C1090">
        <v>111100</v>
      </c>
      <c r="D1090">
        <v>768</v>
      </c>
      <c r="E1090" s="14" t="str">
        <f>IFERROR(IF(OR(HLOOKUP($A1090,'Z-scores'!$C$2:$RO$15,3,FALSE)&gt;3,HLOOKUP($A1090,'Z-scores'!$C$2:$RO$15,3,FALSE)&lt;-3),"",'Total-corrected counts'!E1090),"")</f>
        <v/>
      </c>
      <c r="F1090" s="14" t="str">
        <f>IFERROR(IF(OR(HLOOKUP($A1090,'Z-scores'!$C$2:$RO$15,4,FALSE)&gt;3,HLOOKUP($A1090,'Z-scores'!$C$2:$RO$15,4,FALSE)&lt;-3),"",'Total-corrected counts'!F1090),"")</f>
        <v/>
      </c>
      <c r="G1090" s="14" t="str">
        <f>IFERROR(IF(OR(HLOOKUP($A1090,'Z-scores'!$C$2:$RO$15,5,FALSE)&gt;3,HLOOKUP($A1090,'Z-scores'!$C$2:$RO$15,5,FALSE)&lt;-3),"",'Total-corrected counts'!G1090),"")</f>
        <v/>
      </c>
      <c r="H1090" s="14" t="str">
        <f>IFERROR(IF(OR(HLOOKUP($A1090,'Z-scores'!$C$2:$RO$15,6,FALSE)&gt;3,HLOOKUP($A1090,'Z-scores'!$C$2:$RO$15,6,FALSE)&lt;-3),"",'Total-corrected counts'!H1090),"")</f>
        <v/>
      </c>
      <c r="I1090" s="14" t="str">
        <f>IFERROR(IF(OR(HLOOKUP($A1090,'Z-scores'!$C$2:$RO$15,7,FALSE)&gt;3,HLOOKUP($A1090,'Z-scores'!$C$2:$RO$15,7,FALSE)&lt;-3),"",'Total-corrected counts'!I1090),"")</f>
        <v/>
      </c>
      <c r="J1090" s="14" t="str">
        <f>IFERROR(IF(OR(HLOOKUP($A1090,'Z-scores'!$C$2:$RO$15,8,FALSE)&gt;3,HLOOKUP($A1090,'Z-scores'!$C$2:$RO$15,8,FALSE)&lt;-3),"",'Total-corrected counts'!J1090),"")</f>
        <v/>
      </c>
      <c r="K1090" s="14" t="str">
        <f>IFERROR(IF(OR(HLOOKUP($A1090,'Z-scores'!$C$2:$RO$15,9,FALSE)&gt;3,HLOOKUP($A1090,'Z-scores'!$C$2:$RO$15,9,FALSE)&lt;-3),"",'Total-corrected counts'!K1090),"")</f>
        <v/>
      </c>
      <c r="L1090" s="14" t="str">
        <f>IFERROR(IF(OR(HLOOKUP($A1090,'Z-scores'!$C$2:$RO$15,10,FALSE)&gt;3,HLOOKUP($A1090,'Z-scores'!$C$2:$RO$15,10,FALSE)&lt;-3),"",'Total-corrected counts'!L1090),"")</f>
        <v/>
      </c>
      <c r="M1090" s="14" t="str">
        <f>IFERROR(IF(OR(HLOOKUP($A1090,'Z-scores'!$C$2:$RO$15,11,FALSE)&gt;3,HLOOKUP($A1090,'Z-scores'!$C$2:$RO$15,11,FALSE)&lt;-3),"",'Total-corrected counts'!M1090),"")</f>
        <v/>
      </c>
      <c r="N1090" s="14" t="str">
        <f>IFERROR(IF(OR(HLOOKUP($A1090,'Z-scores'!$C$2:$RO$15,12,FALSE)&gt;3,HLOOKUP($A1090,'Z-scores'!$C$2:$RO$15,12,FALSE)&lt;-3),"",'Total-corrected counts'!N1090),"")</f>
        <v/>
      </c>
      <c r="O1090" s="14" t="str">
        <f>IFERROR(IF(OR(HLOOKUP($A1090,'Z-scores'!$C$2:$RO$15,13,FALSE)&gt;3,HLOOKUP($A1090,'Z-scores'!$C$2:$RO$15,13,FALSE)&lt;-3),"",'Total-corrected counts'!O1090),"")</f>
        <v/>
      </c>
      <c r="P1090" s="14" t="str">
        <f>IFERROR(IF(OR(HLOOKUP($A1090,'Z-scores'!$C$2:$RO$15,14,FALSE)&gt;3,HLOOKUP($A1090,'Z-scores'!$C$2:$RO$15,14,FALSE)&lt;-3),"",'Total-corrected counts'!P1090),"")</f>
        <v/>
      </c>
      <c r="Q1090">
        <f t="shared" si="64"/>
        <v>1</v>
      </c>
      <c r="R1090">
        <f>SUMIFS(Tabel132[Cluster],Tabel132[ID],'Total-corrected counts Z&lt;3'!A1090)</f>
        <v>0</v>
      </c>
      <c r="S1090" t="str">
        <f t="shared" si="65"/>
        <v/>
      </c>
      <c r="T1090" t="str">
        <f t="shared" si="66"/>
        <v/>
      </c>
      <c r="U1090" t="str">
        <f t="shared" si="67"/>
        <v/>
      </c>
    </row>
    <row r="1091" spans="1:21" x14ac:dyDescent="0.25">
      <c r="A1091">
        <v>1100</v>
      </c>
      <c r="B1091" t="s">
        <v>1130</v>
      </c>
      <c r="C1091">
        <v>81900</v>
      </c>
      <c r="D1091">
        <v>323</v>
      </c>
      <c r="E1091" s="14" t="str">
        <f>IFERROR(IF(OR(HLOOKUP($A1091,'Z-scores'!$C$2:$RO$15,3,FALSE)&gt;3,HLOOKUP($A1091,'Z-scores'!$C$2:$RO$15,3,FALSE)&lt;-3),"",'Total-corrected counts'!E1091),"")</f>
        <v/>
      </c>
      <c r="F1091" s="14" t="str">
        <f>IFERROR(IF(OR(HLOOKUP($A1091,'Z-scores'!$C$2:$RO$15,4,FALSE)&gt;3,HLOOKUP($A1091,'Z-scores'!$C$2:$RO$15,4,FALSE)&lt;-3),"",'Total-corrected counts'!F1091),"")</f>
        <v/>
      </c>
      <c r="G1091" s="14" t="str">
        <f>IFERROR(IF(OR(HLOOKUP($A1091,'Z-scores'!$C$2:$RO$15,5,FALSE)&gt;3,HLOOKUP($A1091,'Z-scores'!$C$2:$RO$15,5,FALSE)&lt;-3),"",'Total-corrected counts'!G1091),"")</f>
        <v/>
      </c>
      <c r="H1091" s="14" t="str">
        <f>IFERROR(IF(OR(HLOOKUP($A1091,'Z-scores'!$C$2:$RO$15,6,FALSE)&gt;3,HLOOKUP($A1091,'Z-scores'!$C$2:$RO$15,6,FALSE)&lt;-3),"",'Total-corrected counts'!H1091),"")</f>
        <v/>
      </c>
      <c r="I1091" s="14" t="str">
        <f>IFERROR(IF(OR(HLOOKUP($A1091,'Z-scores'!$C$2:$RO$15,7,FALSE)&gt;3,HLOOKUP($A1091,'Z-scores'!$C$2:$RO$15,7,FALSE)&lt;-3),"",'Total-corrected counts'!I1091),"")</f>
        <v/>
      </c>
      <c r="J1091" s="14" t="str">
        <f>IFERROR(IF(OR(HLOOKUP($A1091,'Z-scores'!$C$2:$RO$15,8,FALSE)&gt;3,HLOOKUP($A1091,'Z-scores'!$C$2:$RO$15,8,FALSE)&lt;-3),"",'Total-corrected counts'!J1091),"")</f>
        <v/>
      </c>
      <c r="K1091" s="14" t="str">
        <f>IFERROR(IF(OR(HLOOKUP($A1091,'Z-scores'!$C$2:$RO$15,9,FALSE)&gt;3,HLOOKUP($A1091,'Z-scores'!$C$2:$RO$15,9,FALSE)&lt;-3),"",'Total-corrected counts'!K1091),"")</f>
        <v/>
      </c>
      <c r="L1091" s="14" t="str">
        <f>IFERROR(IF(OR(HLOOKUP($A1091,'Z-scores'!$C$2:$RO$15,10,FALSE)&gt;3,HLOOKUP($A1091,'Z-scores'!$C$2:$RO$15,10,FALSE)&lt;-3),"",'Total-corrected counts'!L1091),"")</f>
        <v/>
      </c>
      <c r="M1091" s="14" t="str">
        <f>IFERROR(IF(OR(HLOOKUP($A1091,'Z-scores'!$C$2:$RO$15,11,FALSE)&gt;3,HLOOKUP($A1091,'Z-scores'!$C$2:$RO$15,11,FALSE)&lt;-3),"",'Total-corrected counts'!M1091),"")</f>
        <v/>
      </c>
      <c r="N1091" s="14" t="str">
        <f>IFERROR(IF(OR(HLOOKUP($A1091,'Z-scores'!$C$2:$RO$15,12,FALSE)&gt;3,HLOOKUP($A1091,'Z-scores'!$C$2:$RO$15,12,FALSE)&lt;-3),"",'Total-corrected counts'!N1091),"")</f>
        <v/>
      </c>
      <c r="O1091" s="14" t="str">
        <f>IFERROR(IF(OR(HLOOKUP($A1091,'Z-scores'!$C$2:$RO$15,13,FALSE)&gt;3,HLOOKUP($A1091,'Z-scores'!$C$2:$RO$15,13,FALSE)&lt;-3),"",'Total-corrected counts'!O1091),"")</f>
        <v/>
      </c>
      <c r="P1091" s="14" t="str">
        <f>IFERROR(IF(OR(HLOOKUP($A1091,'Z-scores'!$C$2:$RO$15,14,FALSE)&gt;3,HLOOKUP($A1091,'Z-scores'!$C$2:$RO$15,14,FALSE)&lt;-3),"",'Total-corrected counts'!P1091),"")</f>
        <v/>
      </c>
      <c r="Q1091">
        <f t="shared" ref="Q1091:Q1154" si="68">IF(AND(T1091=0,U1091=0),0,1)</f>
        <v>1</v>
      </c>
      <c r="R1091">
        <f>SUMIFS(Tabel132[Cluster],Tabel132[ID],'Total-corrected counts Z&lt;3'!A1091)</f>
        <v>91</v>
      </c>
      <c r="S1091" t="str">
        <f t="shared" ref="S1091:S1154" si="69">IFERROR(_xlfn.T.TEST(E1091:K1091,L1091:P1091,2,2),"")</f>
        <v/>
      </c>
      <c r="T1091" t="str">
        <f t="shared" si="66"/>
        <v/>
      </c>
      <c r="U1091" t="str">
        <f t="shared" si="67"/>
        <v/>
      </c>
    </row>
    <row r="1092" spans="1:21" x14ac:dyDescent="0.25">
      <c r="A1092">
        <v>1101</v>
      </c>
      <c r="B1092" t="s">
        <v>469</v>
      </c>
      <c r="C1092">
        <v>23700</v>
      </c>
      <c r="D1092">
        <v>104</v>
      </c>
      <c r="E1092" s="14">
        <f>IFERROR(IF(OR(HLOOKUP($A1092,'Z-scores'!$C$2:$RO$15,3,FALSE)&gt;3,HLOOKUP($A1092,'Z-scores'!$C$2:$RO$15,3,FALSE)&lt;-3),"",'Total-corrected counts'!E1092),"")</f>
        <v>9.8773580739848992</v>
      </c>
      <c r="F1092" s="14">
        <f>IFERROR(IF(OR(HLOOKUP($A1092,'Z-scores'!$C$2:$RO$15,4,FALSE)&gt;3,HLOOKUP($A1092,'Z-scores'!$C$2:$RO$15,4,FALSE)&lt;-3),"",'Total-corrected counts'!F1092),"")</f>
        <v>7.0592601169939826</v>
      </c>
      <c r="G1092" s="14">
        <f>IFERROR(IF(OR(HLOOKUP($A1092,'Z-scores'!$C$2:$RO$15,5,FALSE)&gt;3,HLOOKUP($A1092,'Z-scores'!$C$2:$RO$15,5,FALSE)&lt;-3),"",'Total-corrected counts'!G1092),"")</f>
        <v>21.571621175189062</v>
      </c>
      <c r="H1092" s="14">
        <f>IFERROR(IF(OR(HLOOKUP($A1092,'Z-scores'!$C$2:$RO$15,6,FALSE)&gt;3,HLOOKUP($A1092,'Z-scores'!$C$2:$RO$15,6,FALSE)&lt;-3),"",'Total-corrected counts'!H1092),"")</f>
        <v>10.62078973811971</v>
      </c>
      <c r="I1092" s="14">
        <f>IFERROR(IF(OR(HLOOKUP($A1092,'Z-scores'!$C$2:$RO$15,7,FALSE)&gt;3,HLOOKUP($A1092,'Z-scores'!$C$2:$RO$15,7,FALSE)&lt;-3),"",'Total-corrected counts'!I1092),"")</f>
        <v>20.008309057489065</v>
      </c>
      <c r="J1092" s="14">
        <f>IFERROR(IF(OR(HLOOKUP($A1092,'Z-scores'!$C$2:$RO$15,8,FALSE)&gt;3,HLOOKUP($A1092,'Z-scores'!$C$2:$RO$15,8,FALSE)&lt;-3),"",'Total-corrected counts'!J1092),"")</f>
        <v>17.162421682873205</v>
      </c>
      <c r="K1092" s="14">
        <f>IFERROR(IF(OR(HLOOKUP($A1092,'Z-scores'!$C$2:$RO$15,9,FALSE)&gt;3,HLOOKUP($A1092,'Z-scores'!$C$2:$RO$15,9,FALSE)&lt;-3),"",'Total-corrected counts'!K1092),"")</f>
        <v>6.681536499129141</v>
      </c>
      <c r="L1092" s="14">
        <f>IFERROR(IF(OR(HLOOKUP($A1092,'Z-scores'!$C$2:$RO$15,10,FALSE)&gt;3,HLOOKUP($A1092,'Z-scores'!$C$2:$RO$15,10,FALSE)&lt;-3),"",'Total-corrected counts'!L1092),"")</f>
        <v>11.8715294923863</v>
      </c>
      <c r="M1092" s="14">
        <f>IFERROR(IF(OR(HLOOKUP($A1092,'Z-scores'!$C$2:$RO$15,11,FALSE)&gt;3,HLOOKUP($A1092,'Z-scores'!$C$2:$RO$15,11,FALSE)&lt;-3),"",'Total-corrected counts'!M1092),"")</f>
        <v>12.675333596380581</v>
      </c>
      <c r="N1092" s="14">
        <f>IFERROR(IF(OR(HLOOKUP($A1092,'Z-scores'!$C$2:$RO$15,12,FALSE)&gt;3,HLOOKUP($A1092,'Z-scores'!$C$2:$RO$15,12,FALSE)&lt;-3),"",'Total-corrected counts'!N1092),"")</f>
        <v>32.827053931989518</v>
      </c>
      <c r="O1092" s="14">
        <f>IFERROR(IF(OR(HLOOKUP($A1092,'Z-scores'!$C$2:$RO$15,13,FALSE)&gt;3,HLOOKUP($A1092,'Z-scores'!$C$2:$RO$15,13,FALSE)&lt;-3),"",'Total-corrected counts'!O1092),"")</f>
        <v>6.0402841934954399</v>
      </c>
      <c r="P1092" s="14">
        <f>IFERROR(IF(OR(HLOOKUP($A1092,'Z-scores'!$C$2:$RO$15,14,FALSE)&gt;3,HLOOKUP($A1092,'Z-scores'!$C$2:$RO$15,14,FALSE)&lt;-3),"",'Total-corrected counts'!P1092),"")</f>
        <v>14.053981141052025</v>
      </c>
      <c r="Q1092">
        <f t="shared" si="68"/>
        <v>1</v>
      </c>
      <c r="R1092">
        <f>SUMIFS(Tabel132[Cluster],Tabel132[ID],'Total-corrected counts Z&lt;3'!A1092)</f>
        <v>30</v>
      </c>
      <c r="S1092">
        <f t="shared" si="69"/>
        <v>0.64785942217720627</v>
      </c>
      <c r="T1092">
        <f t="shared" ref="T1092:T1155" si="70">IFERROR(AVERAGE(E1092:K1092),"")</f>
        <v>13.283042334825579</v>
      </c>
      <c r="U1092">
        <f t="shared" ref="U1092:U1155" si="71">IFERROR(AVERAGE(L1092:P1092),"")</f>
        <v>15.493636471060771</v>
      </c>
    </row>
    <row r="1093" spans="1:21" x14ac:dyDescent="0.25">
      <c r="A1093">
        <v>1102</v>
      </c>
      <c r="B1093" t="s">
        <v>470</v>
      </c>
      <c r="C1093">
        <v>6100</v>
      </c>
      <c r="D1093">
        <v>345</v>
      </c>
      <c r="E1093" s="14">
        <f>IFERROR(IF(OR(HLOOKUP($A1093,'Z-scores'!$C$2:$RO$15,3,FALSE)&gt;3,HLOOKUP($A1093,'Z-scores'!$C$2:$RO$15,3,FALSE)&lt;-3),"",'Total-corrected counts'!E1093),"")</f>
        <v>93.637354541376837</v>
      </c>
      <c r="F1093" s="14">
        <f>IFERROR(IF(OR(HLOOKUP($A1093,'Z-scores'!$C$2:$RO$15,4,FALSE)&gt;3,HLOOKUP($A1093,'Z-scores'!$C$2:$RO$15,4,FALSE)&lt;-3),"",'Total-corrected counts'!F1093),"")</f>
        <v>71.40176537307353</v>
      </c>
      <c r="G1093" s="14">
        <f>IFERROR(IF(OR(HLOOKUP($A1093,'Z-scores'!$C$2:$RO$15,5,FALSE)&gt;3,HLOOKUP($A1093,'Z-scores'!$C$2:$RO$15,5,FALSE)&lt;-3),"",'Total-corrected counts'!G1093),"")</f>
        <v>68.857757658550526</v>
      </c>
      <c r="H1093" s="14">
        <f>IFERROR(IF(OR(HLOOKUP($A1093,'Z-scores'!$C$2:$RO$15,6,FALSE)&gt;3,HLOOKUP($A1093,'Z-scores'!$C$2:$RO$15,6,FALSE)&lt;-3),"",'Total-corrected counts'!H1093),"")</f>
        <v>45.298583818402811</v>
      </c>
      <c r="I1093" s="14">
        <f>IFERROR(IF(OR(HLOOKUP($A1093,'Z-scores'!$C$2:$RO$15,7,FALSE)&gt;3,HLOOKUP($A1093,'Z-scores'!$C$2:$RO$15,7,FALSE)&lt;-3),"",'Total-corrected counts'!I1093),"")</f>
        <v>95.702096865858039</v>
      </c>
      <c r="J1093" s="14">
        <f>IFERROR(IF(OR(HLOOKUP($A1093,'Z-scores'!$C$2:$RO$15,8,FALSE)&gt;3,HLOOKUP($A1093,'Z-scores'!$C$2:$RO$15,8,FALSE)&lt;-3),"",'Total-corrected counts'!J1093),"")</f>
        <v>129.65231975112317</v>
      </c>
      <c r="K1093" s="14">
        <f>IFERROR(IF(OR(HLOOKUP($A1093,'Z-scores'!$C$2:$RO$15,9,FALSE)&gt;3,HLOOKUP($A1093,'Z-scores'!$C$2:$RO$15,9,FALSE)&lt;-3),"",'Total-corrected counts'!K1093),"")</f>
        <v>181.94120530398166</v>
      </c>
      <c r="L1093" s="14">
        <f>IFERROR(IF(OR(HLOOKUP($A1093,'Z-scores'!$C$2:$RO$15,10,FALSE)&gt;3,HLOOKUP($A1093,'Z-scores'!$C$2:$RO$15,10,FALSE)&lt;-3),"",'Total-corrected counts'!L1093),"")</f>
        <v>91.122554898265633</v>
      </c>
      <c r="M1093" s="14">
        <f>IFERROR(IF(OR(HLOOKUP($A1093,'Z-scores'!$C$2:$RO$15,11,FALSE)&gt;3,HLOOKUP($A1093,'Z-scores'!$C$2:$RO$15,11,FALSE)&lt;-3),"",'Total-corrected counts'!M1093),"")</f>
        <v>109.66207969513779</v>
      </c>
      <c r="N1093" s="14">
        <f>IFERROR(IF(OR(HLOOKUP($A1093,'Z-scores'!$C$2:$RO$15,12,FALSE)&gt;3,HLOOKUP($A1093,'Z-scores'!$C$2:$RO$15,12,FALSE)&lt;-3),"",'Total-corrected counts'!N1093),"")</f>
        <v>96.970007427707912</v>
      </c>
      <c r="O1093" s="14">
        <f>IFERROR(IF(OR(HLOOKUP($A1093,'Z-scores'!$C$2:$RO$15,13,FALSE)&gt;3,HLOOKUP($A1093,'Z-scores'!$C$2:$RO$15,13,FALSE)&lt;-3),"",'Total-corrected counts'!O1093),"")</f>
        <v>67.343541163505051</v>
      </c>
      <c r="P1093" s="14">
        <f>IFERROR(IF(OR(HLOOKUP($A1093,'Z-scores'!$C$2:$RO$15,14,FALSE)&gt;3,HLOOKUP($A1093,'Z-scores'!$C$2:$RO$15,14,FALSE)&lt;-3),"",'Total-corrected counts'!P1093),"")</f>
        <v>115.11140195297476</v>
      </c>
      <c r="Q1093">
        <f t="shared" si="68"/>
        <v>1</v>
      </c>
      <c r="R1093">
        <f>SUMIFS(Tabel132[Cluster],Tabel132[ID],'Total-corrected counts Z&lt;3'!A1093)</f>
        <v>8</v>
      </c>
      <c r="S1093">
        <f t="shared" si="69"/>
        <v>0.92756227235305677</v>
      </c>
      <c r="T1093">
        <f t="shared" si="70"/>
        <v>98.07015475890951</v>
      </c>
      <c r="U1093">
        <f t="shared" si="71"/>
        <v>96.041917027518224</v>
      </c>
    </row>
    <row r="1094" spans="1:21" x14ac:dyDescent="0.25">
      <c r="A1094">
        <v>1103</v>
      </c>
      <c r="B1094" t="s">
        <v>1131</v>
      </c>
      <c r="C1094">
        <v>117900</v>
      </c>
      <c r="D1094">
        <v>1040</v>
      </c>
      <c r="E1094" s="14" t="str">
        <f>IFERROR(IF(OR(HLOOKUP($A1094,'Z-scores'!$C$2:$RO$15,3,FALSE)&gt;3,HLOOKUP($A1094,'Z-scores'!$C$2:$RO$15,3,FALSE)&lt;-3),"",'Total-corrected counts'!E1094),"")</f>
        <v/>
      </c>
      <c r="F1094" s="14" t="str">
        <f>IFERROR(IF(OR(HLOOKUP($A1094,'Z-scores'!$C$2:$RO$15,4,FALSE)&gt;3,HLOOKUP($A1094,'Z-scores'!$C$2:$RO$15,4,FALSE)&lt;-3),"",'Total-corrected counts'!F1094),"")</f>
        <v/>
      </c>
      <c r="G1094" s="14" t="str">
        <f>IFERROR(IF(OR(HLOOKUP($A1094,'Z-scores'!$C$2:$RO$15,5,FALSE)&gt;3,HLOOKUP($A1094,'Z-scores'!$C$2:$RO$15,5,FALSE)&lt;-3),"",'Total-corrected counts'!G1094),"")</f>
        <v/>
      </c>
      <c r="H1094" s="14" t="str">
        <f>IFERROR(IF(OR(HLOOKUP($A1094,'Z-scores'!$C$2:$RO$15,6,FALSE)&gt;3,HLOOKUP($A1094,'Z-scores'!$C$2:$RO$15,6,FALSE)&lt;-3),"",'Total-corrected counts'!H1094),"")</f>
        <v/>
      </c>
      <c r="I1094" s="14" t="str">
        <f>IFERROR(IF(OR(HLOOKUP($A1094,'Z-scores'!$C$2:$RO$15,7,FALSE)&gt;3,HLOOKUP($A1094,'Z-scores'!$C$2:$RO$15,7,FALSE)&lt;-3),"",'Total-corrected counts'!I1094),"")</f>
        <v/>
      </c>
      <c r="J1094" s="14" t="str">
        <f>IFERROR(IF(OR(HLOOKUP($A1094,'Z-scores'!$C$2:$RO$15,8,FALSE)&gt;3,HLOOKUP($A1094,'Z-scores'!$C$2:$RO$15,8,FALSE)&lt;-3),"",'Total-corrected counts'!J1094),"")</f>
        <v/>
      </c>
      <c r="K1094" s="14" t="str">
        <f>IFERROR(IF(OR(HLOOKUP($A1094,'Z-scores'!$C$2:$RO$15,9,FALSE)&gt;3,HLOOKUP($A1094,'Z-scores'!$C$2:$RO$15,9,FALSE)&lt;-3),"",'Total-corrected counts'!K1094),"")</f>
        <v/>
      </c>
      <c r="L1094" s="14" t="str">
        <f>IFERROR(IF(OR(HLOOKUP($A1094,'Z-scores'!$C$2:$RO$15,10,FALSE)&gt;3,HLOOKUP($A1094,'Z-scores'!$C$2:$RO$15,10,FALSE)&lt;-3),"",'Total-corrected counts'!L1094),"")</f>
        <v/>
      </c>
      <c r="M1094" s="14" t="str">
        <f>IFERROR(IF(OR(HLOOKUP($A1094,'Z-scores'!$C$2:$RO$15,11,FALSE)&gt;3,HLOOKUP($A1094,'Z-scores'!$C$2:$RO$15,11,FALSE)&lt;-3),"",'Total-corrected counts'!M1094),"")</f>
        <v/>
      </c>
      <c r="N1094" s="14" t="str">
        <f>IFERROR(IF(OR(HLOOKUP($A1094,'Z-scores'!$C$2:$RO$15,12,FALSE)&gt;3,HLOOKUP($A1094,'Z-scores'!$C$2:$RO$15,12,FALSE)&lt;-3),"",'Total-corrected counts'!N1094),"")</f>
        <v/>
      </c>
      <c r="O1094" s="14" t="str">
        <f>IFERROR(IF(OR(HLOOKUP($A1094,'Z-scores'!$C$2:$RO$15,13,FALSE)&gt;3,HLOOKUP($A1094,'Z-scores'!$C$2:$RO$15,13,FALSE)&lt;-3),"",'Total-corrected counts'!O1094),"")</f>
        <v/>
      </c>
      <c r="P1094" s="14" t="str">
        <f>IFERROR(IF(OR(HLOOKUP($A1094,'Z-scores'!$C$2:$RO$15,14,FALSE)&gt;3,HLOOKUP($A1094,'Z-scores'!$C$2:$RO$15,14,FALSE)&lt;-3),"",'Total-corrected counts'!P1094),"")</f>
        <v/>
      </c>
      <c r="Q1094">
        <f t="shared" si="68"/>
        <v>1</v>
      </c>
      <c r="R1094">
        <f>SUMIFS(Tabel132[Cluster],Tabel132[ID],'Total-corrected counts Z&lt;3'!A1094)</f>
        <v>0</v>
      </c>
      <c r="S1094" t="str">
        <f t="shared" si="69"/>
        <v/>
      </c>
      <c r="T1094" t="str">
        <f t="shared" si="70"/>
        <v/>
      </c>
      <c r="U1094" t="str">
        <f t="shared" si="71"/>
        <v/>
      </c>
    </row>
    <row r="1095" spans="1:21" x14ac:dyDescent="0.25">
      <c r="A1095">
        <v>1104</v>
      </c>
      <c r="B1095" t="s">
        <v>1132</v>
      </c>
      <c r="C1095">
        <v>66600</v>
      </c>
      <c r="D1095">
        <v>127</v>
      </c>
      <c r="E1095" s="14" t="str">
        <f>IFERROR(IF(OR(HLOOKUP($A1095,'Z-scores'!$C$2:$RO$15,3,FALSE)&gt;3,HLOOKUP($A1095,'Z-scores'!$C$2:$RO$15,3,FALSE)&lt;-3),"",'Total-corrected counts'!E1095),"")</f>
        <v/>
      </c>
      <c r="F1095" s="14" t="str">
        <f>IFERROR(IF(OR(HLOOKUP($A1095,'Z-scores'!$C$2:$RO$15,4,FALSE)&gt;3,HLOOKUP($A1095,'Z-scores'!$C$2:$RO$15,4,FALSE)&lt;-3),"",'Total-corrected counts'!F1095),"")</f>
        <v/>
      </c>
      <c r="G1095" s="14" t="str">
        <f>IFERROR(IF(OR(HLOOKUP($A1095,'Z-scores'!$C$2:$RO$15,5,FALSE)&gt;3,HLOOKUP($A1095,'Z-scores'!$C$2:$RO$15,5,FALSE)&lt;-3),"",'Total-corrected counts'!G1095),"")</f>
        <v/>
      </c>
      <c r="H1095" s="14" t="str">
        <f>IFERROR(IF(OR(HLOOKUP($A1095,'Z-scores'!$C$2:$RO$15,6,FALSE)&gt;3,HLOOKUP($A1095,'Z-scores'!$C$2:$RO$15,6,FALSE)&lt;-3),"",'Total-corrected counts'!H1095),"")</f>
        <v/>
      </c>
      <c r="I1095" s="14" t="str">
        <f>IFERROR(IF(OR(HLOOKUP($A1095,'Z-scores'!$C$2:$RO$15,7,FALSE)&gt;3,HLOOKUP($A1095,'Z-scores'!$C$2:$RO$15,7,FALSE)&lt;-3),"",'Total-corrected counts'!I1095),"")</f>
        <v/>
      </c>
      <c r="J1095" s="14" t="str">
        <f>IFERROR(IF(OR(HLOOKUP($A1095,'Z-scores'!$C$2:$RO$15,8,FALSE)&gt;3,HLOOKUP($A1095,'Z-scores'!$C$2:$RO$15,8,FALSE)&lt;-3),"",'Total-corrected counts'!J1095),"")</f>
        <v/>
      </c>
      <c r="K1095" s="14" t="str">
        <f>IFERROR(IF(OR(HLOOKUP($A1095,'Z-scores'!$C$2:$RO$15,9,FALSE)&gt;3,HLOOKUP($A1095,'Z-scores'!$C$2:$RO$15,9,FALSE)&lt;-3),"",'Total-corrected counts'!K1095),"")</f>
        <v/>
      </c>
      <c r="L1095" s="14" t="str">
        <f>IFERROR(IF(OR(HLOOKUP($A1095,'Z-scores'!$C$2:$RO$15,10,FALSE)&gt;3,HLOOKUP($A1095,'Z-scores'!$C$2:$RO$15,10,FALSE)&lt;-3),"",'Total-corrected counts'!L1095),"")</f>
        <v/>
      </c>
      <c r="M1095" s="14" t="str">
        <f>IFERROR(IF(OR(HLOOKUP($A1095,'Z-scores'!$C$2:$RO$15,11,FALSE)&gt;3,HLOOKUP($A1095,'Z-scores'!$C$2:$RO$15,11,FALSE)&lt;-3),"",'Total-corrected counts'!M1095),"")</f>
        <v/>
      </c>
      <c r="N1095" s="14" t="str">
        <f>IFERROR(IF(OR(HLOOKUP($A1095,'Z-scores'!$C$2:$RO$15,12,FALSE)&gt;3,HLOOKUP($A1095,'Z-scores'!$C$2:$RO$15,12,FALSE)&lt;-3),"",'Total-corrected counts'!N1095),"")</f>
        <v/>
      </c>
      <c r="O1095" s="14" t="str">
        <f>IFERROR(IF(OR(HLOOKUP($A1095,'Z-scores'!$C$2:$RO$15,13,FALSE)&gt;3,HLOOKUP($A1095,'Z-scores'!$C$2:$RO$15,13,FALSE)&lt;-3),"",'Total-corrected counts'!O1095),"")</f>
        <v/>
      </c>
      <c r="P1095" s="14" t="str">
        <f>IFERROR(IF(OR(HLOOKUP($A1095,'Z-scores'!$C$2:$RO$15,14,FALSE)&gt;3,HLOOKUP($A1095,'Z-scores'!$C$2:$RO$15,14,FALSE)&lt;-3),"",'Total-corrected counts'!P1095),"")</f>
        <v/>
      </c>
      <c r="Q1095">
        <f t="shared" si="68"/>
        <v>1</v>
      </c>
      <c r="R1095">
        <f>SUMIFS(Tabel132[Cluster],Tabel132[ID],'Total-corrected counts Z&lt;3'!A1095)</f>
        <v>79</v>
      </c>
      <c r="S1095" t="str">
        <f t="shared" si="69"/>
        <v/>
      </c>
      <c r="T1095" t="str">
        <f t="shared" si="70"/>
        <v/>
      </c>
      <c r="U1095" t="str">
        <f t="shared" si="71"/>
        <v/>
      </c>
    </row>
    <row r="1096" spans="1:21" x14ac:dyDescent="0.25">
      <c r="A1096">
        <v>1105</v>
      </c>
      <c r="B1096" t="s">
        <v>471</v>
      </c>
      <c r="C1096">
        <v>50700</v>
      </c>
      <c r="D1096">
        <v>278</v>
      </c>
      <c r="E1096" s="14">
        <f>IFERROR(IF(OR(HLOOKUP($A1096,'Z-scores'!$C$2:$RO$15,3,FALSE)&gt;3,HLOOKUP($A1096,'Z-scores'!$C$2:$RO$15,3,FALSE)&lt;-3),"",'Total-corrected counts'!E1096),"")</f>
        <v>0.95287454360795487</v>
      </c>
      <c r="F1096" s="14">
        <f>IFERROR(IF(OR(HLOOKUP($A1096,'Z-scores'!$C$2:$RO$15,4,FALSE)&gt;3,HLOOKUP($A1096,'Z-scores'!$C$2:$RO$15,4,FALSE)&lt;-3),"",'Total-corrected counts'!F1096),"")</f>
        <v>1.0044797004418315</v>
      </c>
      <c r="G1096" s="14">
        <f>IFERROR(IF(OR(HLOOKUP($A1096,'Z-scores'!$C$2:$RO$15,5,FALSE)&gt;3,HLOOKUP($A1096,'Z-scores'!$C$2:$RO$15,5,FALSE)&lt;-3),"",'Total-corrected counts'!G1096),"")</f>
        <v>0.91072241716443891</v>
      </c>
      <c r="H1096" s="14">
        <f>IFERROR(IF(OR(HLOOKUP($A1096,'Z-scores'!$C$2:$RO$15,6,FALSE)&gt;3,HLOOKUP($A1096,'Z-scores'!$C$2:$RO$15,6,FALSE)&lt;-3),"",'Total-corrected counts'!H1096),"")</f>
        <v>2.4263011039670022</v>
      </c>
      <c r="I1096" s="14">
        <f>IFERROR(IF(OR(HLOOKUP($A1096,'Z-scores'!$C$2:$RO$15,7,FALSE)&gt;3,HLOOKUP($A1096,'Z-scores'!$C$2:$RO$15,7,FALSE)&lt;-3),"",'Total-corrected counts'!I1096),"")</f>
        <v>3.1682904668975285</v>
      </c>
      <c r="J1096" s="14">
        <f>IFERROR(IF(OR(HLOOKUP($A1096,'Z-scores'!$C$2:$RO$15,8,FALSE)&gt;3,HLOOKUP($A1096,'Z-scores'!$C$2:$RO$15,8,FALSE)&lt;-3),"",'Total-corrected counts'!J1096),"")</f>
        <v>1.6076192462438192</v>
      </c>
      <c r="K1096" s="14">
        <f>IFERROR(IF(OR(HLOOKUP($A1096,'Z-scores'!$C$2:$RO$15,9,FALSE)&gt;3,HLOOKUP($A1096,'Z-scores'!$C$2:$RO$15,9,FALSE)&lt;-3),"",'Total-corrected counts'!K1096),"")</f>
        <v>0.21188804965525812</v>
      </c>
      <c r="L1096" s="14">
        <f>IFERROR(IF(OR(HLOOKUP($A1096,'Z-scores'!$C$2:$RO$15,10,FALSE)&gt;3,HLOOKUP($A1096,'Z-scores'!$C$2:$RO$15,10,FALSE)&lt;-3),"",'Total-corrected counts'!L1096),"")</f>
        <v>1.0883914984530731</v>
      </c>
      <c r="M1096" s="14">
        <f>IFERROR(IF(OR(HLOOKUP($A1096,'Z-scores'!$C$2:$RO$15,11,FALSE)&gt;3,HLOOKUP($A1096,'Z-scores'!$C$2:$RO$15,11,FALSE)&lt;-3),"",'Total-corrected counts'!M1096),"")</f>
        <v>0.51110216114437823</v>
      </c>
      <c r="N1096" s="14">
        <f>IFERROR(IF(OR(HLOOKUP($A1096,'Z-scores'!$C$2:$RO$15,12,FALSE)&gt;3,HLOOKUP($A1096,'Z-scores'!$C$2:$RO$15,12,FALSE)&lt;-3),"",'Total-corrected counts'!N1096),"")</f>
        <v>0.64031964756806603</v>
      </c>
      <c r="O1096" s="14">
        <f>IFERROR(IF(OR(HLOOKUP($A1096,'Z-scores'!$C$2:$RO$15,13,FALSE)&gt;3,HLOOKUP($A1096,'Z-scores'!$C$2:$RO$15,13,FALSE)&lt;-3),"",'Total-corrected counts'!O1096),"")</f>
        <v>1.1161394705372008</v>
      </c>
      <c r="P1096" s="14">
        <f>IFERROR(IF(OR(HLOOKUP($A1096,'Z-scores'!$C$2:$RO$15,14,FALSE)&gt;3,HLOOKUP($A1096,'Z-scores'!$C$2:$RO$15,14,FALSE)&lt;-3),"",'Total-corrected counts'!P1096),"")</f>
        <v>1.8319391759737076</v>
      </c>
      <c r="Q1096">
        <f t="shared" si="68"/>
        <v>1</v>
      </c>
      <c r="R1096">
        <f>SUMIFS(Tabel132[Cluster],Tabel132[ID],'Total-corrected counts Z&lt;3'!A1096)</f>
        <v>66</v>
      </c>
      <c r="S1096">
        <f t="shared" si="69"/>
        <v>0.40795763844945665</v>
      </c>
      <c r="T1096">
        <f t="shared" si="70"/>
        <v>1.4688822182825476</v>
      </c>
      <c r="U1096">
        <f t="shared" si="71"/>
        <v>1.0375783907352851</v>
      </c>
    </row>
    <row r="1097" spans="1:21" x14ac:dyDescent="0.25">
      <c r="A1097">
        <v>1106</v>
      </c>
      <c r="B1097" t="s">
        <v>472</v>
      </c>
      <c r="C1097">
        <v>10000</v>
      </c>
      <c r="D1097">
        <v>677</v>
      </c>
      <c r="E1097" s="14">
        <f>IFERROR(IF(OR(HLOOKUP($A1097,'Z-scores'!$C$2:$RO$15,3,FALSE)&gt;3,HLOOKUP($A1097,'Z-scores'!$C$2:$RO$15,3,FALSE)&lt;-3),"",'Total-corrected counts'!E1097),"")</f>
        <v>1.208523811405211</v>
      </c>
      <c r="F1097" s="14">
        <f>IFERROR(IF(OR(HLOOKUP($A1097,'Z-scores'!$C$2:$RO$15,4,FALSE)&gt;3,HLOOKUP($A1097,'Z-scores'!$C$2:$RO$15,4,FALSE)&lt;-3),"",'Total-corrected counts'!F1097),"")</f>
        <v>65.05401171055918</v>
      </c>
      <c r="G1097" s="14">
        <f>IFERROR(IF(OR(HLOOKUP($A1097,'Z-scores'!$C$2:$RO$15,5,FALSE)&gt;3,HLOOKUP($A1097,'Z-scores'!$C$2:$RO$15,5,FALSE)&lt;-3),"",'Total-corrected counts'!G1097),"")</f>
        <v>38.000339288743653</v>
      </c>
      <c r="H1097" s="14">
        <f>IFERROR(IF(OR(HLOOKUP($A1097,'Z-scores'!$C$2:$RO$15,6,FALSE)&gt;3,HLOOKUP($A1097,'Z-scores'!$C$2:$RO$15,6,FALSE)&lt;-3),"",'Total-corrected counts'!H1097),"")</f>
        <v>9.1253337117752658</v>
      </c>
      <c r="I1097" s="14">
        <f>IFERROR(IF(OR(HLOOKUP($A1097,'Z-scores'!$C$2:$RO$15,7,FALSE)&gt;3,HLOOKUP($A1097,'Z-scores'!$C$2:$RO$15,7,FALSE)&lt;-3),"",'Total-corrected counts'!I1097),"")</f>
        <v>10.367829893621874</v>
      </c>
      <c r="J1097" s="14">
        <f>IFERROR(IF(OR(HLOOKUP($A1097,'Z-scores'!$C$2:$RO$15,8,FALSE)&gt;3,HLOOKUP($A1097,'Z-scores'!$C$2:$RO$15,8,FALSE)&lt;-3),"",'Total-corrected counts'!J1097),"")</f>
        <v>15.75032369630769</v>
      </c>
      <c r="K1097" s="14">
        <f>IFERROR(IF(OR(HLOOKUP($A1097,'Z-scores'!$C$2:$RO$15,9,FALSE)&gt;3,HLOOKUP($A1097,'Z-scores'!$C$2:$RO$15,9,FALSE)&lt;-3),"",'Total-corrected counts'!K1097),"")</f>
        <v>5.7916066905770558</v>
      </c>
      <c r="L1097" s="14">
        <f>IFERROR(IF(OR(HLOOKUP($A1097,'Z-scores'!$C$2:$RO$15,10,FALSE)&gt;3,HLOOKUP($A1097,'Z-scores'!$C$2:$RO$15,10,FALSE)&lt;-3),"",'Total-corrected counts'!L1097),"")</f>
        <v>11.790907899908293</v>
      </c>
      <c r="M1097" s="14">
        <f>IFERROR(IF(OR(HLOOKUP($A1097,'Z-scores'!$C$2:$RO$15,11,FALSE)&gt;3,HLOOKUP($A1097,'Z-scores'!$C$2:$RO$15,11,FALSE)&lt;-3),"",'Total-corrected counts'!M1097),"")</f>
        <v>38.332662085828368</v>
      </c>
      <c r="N1097" s="14">
        <f>IFERROR(IF(OR(HLOOKUP($A1097,'Z-scores'!$C$2:$RO$15,12,FALSE)&gt;3,HLOOKUP($A1097,'Z-scores'!$C$2:$RO$15,12,FALSE)&lt;-3),"",'Total-corrected counts'!N1097),"")</f>
        <v>19.405954118962853</v>
      </c>
      <c r="O1097" s="14">
        <f>IFERROR(IF(OR(HLOOKUP($A1097,'Z-scores'!$C$2:$RO$15,13,FALSE)&gt;3,HLOOKUP($A1097,'Z-scores'!$C$2:$RO$15,13,FALSE)&lt;-3),"",'Total-corrected counts'!O1097),"")</f>
        <v>6.2091120125682924</v>
      </c>
      <c r="P1097" s="14">
        <f>IFERROR(IF(OR(HLOOKUP($A1097,'Z-scores'!$C$2:$RO$15,14,FALSE)&gt;3,HLOOKUP($A1097,'Z-scores'!$C$2:$RO$15,14,FALSE)&lt;-3),"",'Total-corrected counts'!P1097),"")</f>
        <v>9.0229840010645308</v>
      </c>
      <c r="Q1097">
        <f t="shared" si="68"/>
        <v>1</v>
      </c>
      <c r="R1097">
        <f>SUMIFS(Tabel132[Cluster],Tabel132[ID],'Total-corrected counts Z&lt;3'!A1097)</f>
        <v>13</v>
      </c>
      <c r="S1097">
        <f t="shared" si="69"/>
        <v>0.74584633942021594</v>
      </c>
      <c r="T1097">
        <f t="shared" si="70"/>
        <v>20.756852686141421</v>
      </c>
      <c r="U1097">
        <f t="shared" si="71"/>
        <v>16.952324023666467</v>
      </c>
    </row>
    <row r="1098" spans="1:21" x14ac:dyDescent="0.25">
      <c r="A1098">
        <v>1107</v>
      </c>
      <c r="B1098" t="s">
        <v>1133</v>
      </c>
      <c r="C1098">
        <v>94500</v>
      </c>
      <c r="D1098">
        <v>395</v>
      </c>
      <c r="E1098" s="14" t="str">
        <f>IFERROR(IF(OR(HLOOKUP($A1098,'Z-scores'!$C$2:$RO$15,3,FALSE)&gt;3,HLOOKUP($A1098,'Z-scores'!$C$2:$RO$15,3,FALSE)&lt;-3),"",'Total-corrected counts'!E1098),"")</f>
        <v/>
      </c>
      <c r="F1098" s="14" t="str">
        <f>IFERROR(IF(OR(HLOOKUP($A1098,'Z-scores'!$C$2:$RO$15,4,FALSE)&gt;3,HLOOKUP($A1098,'Z-scores'!$C$2:$RO$15,4,FALSE)&lt;-3),"",'Total-corrected counts'!F1098),"")</f>
        <v/>
      </c>
      <c r="G1098" s="14" t="str">
        <f>IFERROR(IF(OR(HLOOKUP($A1098,'Z-scores'!$C$2:$RO$15,5,FALSE)&gt;3,HLOOKUP($A1098,'Z-scores'!$C$2:$RO$15,5,FALSE)&lt;-3),"",'Total-corrected counts'!G1098),"")</f>
        <v/>
      </c>
      <c r="H1098" s="14" t="str">
        <f>IFERROR(IF(OR(HLOOKUP($A1098,'Z-scores'!$C$2:$RO$15,6,FALSE)&gt;3,HLOOKUP($A1098,'Z-scores'!$C$2:$RO$15,6,FALSE)&lt;-3),"",'Total-corrected counts'!H1098),"")</f>
        <v/>
      </c>
      <c r="I1098" s="14" t="str">
        <f>IFERROR(IF(OR(HLOOKUP($A1098,'Z-scores'!$C$2:$RO$15,7,FALSE)&gt;3,HLOOKUP($A1098,'Z-scores'!$C$2:$RO$15,7,FALSE)&lt;-3),"",'Total-corrected counts'!I1098),"")</f>
        <v/>
      </c>
      <c r="J1098" s="14" t="str">
        <f>IFERROR(IF(OR(HLOOKUP($A1098,'Z-scores'!$C$2:$RO$15,8,FALSE)&gt;3,HLOOKUP($A1098,'Z-scores'!$C$2:$RO$15,8,FALSE)&lt;-3),"",'Total-corrected counts'!J1098),"")</f>
        <v/>
      </c>
      <c r="K1098" s="14" t="str">
        <f>IFERROR(IF(OR(HLOOKUP($A1098,'Z-scores'!$C$2:$RO$15,9,FALSE)&gt;3,HLOOKUP($A1098,'Z-scores'!$C$2:$RO$15,9,FALSE)&lt;-3),"",'Total-corrected counts'!K1098),"")</f>
        <v/>
      </c>
      <c r="L1098" s="14" t="str">
        <f>IFERROR(IF(OR(HLOOKUP($A1098,'Z-scores'!$C$2:$RO$15,10,FALSE)&gt;3,HLOOKUP($A1098,'Z-scores'!$C$2:$RO$15,10,FALSE)&lt;-3),"",'Total-corrected counts'!L1098),"")</f>
        <v/>
      </c>
      <c r="M1098" s="14" t="str">
        <f>IFERROR(IF(OR(HLOOKUP($A1098,'Z-scores'!$C$2:$RO$15,11,FALSE)&gt;3,HLOOKUP($A1098,'Z-scores'!$C$2:$RO$15,11,FALSE)&lt;-3),"",'Total-corrected counts'!M1098),"")</f>
        <v/>
      </c>
      <c r="N1098" s="14" t="str">
        <f>IFERROR(IF(OR(HLOOKUP($A1098,'Z-scores'!$C$2:$RO$15,12,FALSE)&gt;3,HLOOKUP($A1098,'Z-scores'!$C$2:$RO$15,12,FALSE)&lt;-3),"",'Total-corrected counts'!N1098),"")</f>
        <v/>
      </c>
      <c r="O1098" s="14" t="str">
        <f>IFERROR(IF(OR(HLOOKUP($A1098,'Z-scores'!$C$2:$RO$15,13,FALSE)&gt;3,HLOOKUP($A1098,'Z-scores'!$C$2:$RO$15,13,FALSE)&lt;-3),"",'Total-corrected counts'!O1098),"")</f>
        <v/>
      </c>
      <c r="P1098" s="14" t="str">
        <f>IFERROR(IF(OR(HLOOKUP($A1098,'Z-scores'!$C$2:$RO$15,14,FALSE)&gt;3,HLOOKUP($A1098,'Z-scores'!$C$2:$RO$15,14,FALSE)&lt;-3),"",'Total-corrected counts'!P1098),"")</f>
        <v/>
      </c>
      <c r="Q1098">
        <f t="shared" si="68"/>
        <v>1</v>
      </c>
      <c r="R1098">
        <f>SUMIFS(Tabel132[Cluster],Tabel132[ID],'Total-corrected counts Z&lt;3'!A1098)</f>
        <v>96</v>
      </c>
      <c r="S1098" t="str">
        <f t="shared" si="69"/>
        <v/>
      </c>
      <c r="T1098" t="str">
        <f t="shared" si="70"/>
        <v/>
      </c>
      <c r="U1098" t="str">
        <f t="shared" si="71"/>
        <v/>
      </c>
    </row>
    <row r="1099" spans="1:21" x14ac:dyDescent="0.25">
      <c r="A1099">
        <v>1108</v>
      </c>
      <c r="B1099" t="s">
        <v>1134</v>
      </c>
      <c r="C1099">
        <v>106500</v>
      </c>
      <c r="D1099">
        <v>776</v>
      </c>
      <c r="E1099" s="14" t="str">
        <f>IFERROR(IF(OR(HLOOKUP($A1099,'Z-scores'!$C$2:$RO$15,3,FALSE)&gt;3,HLOOKUP($A1099,'Z-scores'!$C$2:$RO$15,3,FALSE)&lt;-3),"",'Total-corrected counts'!E1099),"")</f>
        <v/>
      </c>
      <c r="F1099" s="14" t="str">
        <f>IFERROR(IF(OR(HLOOKUP($A1099,'Z-scores'!$C$2:$RO$15,4,FALSE)&gt;3,HLOOKUP($A1099,'Z-scores'!$C$2:$RO$15,4,FALSE)&lt;-3),"",'Total-corrected counts'!F1099),"")</f>
        <v/>
      </c>
      <c r="G1099" s="14" t="str">
        <f>IFERROR(IF(OR(HLOOKUP($A1099,'Z-scores'!$C$2:$RO$15,5,FALSE)&gt;3,HLOOKUP($A1099,'Z-scores'!$C$2:$RO$15,5,FALSE)&lt;-3),"",'Total-corrected counts'!G1099),"")</f>
        <v/>
      </c>
      <c r="H1099" s="14" t="str">
        <f>IFERROR(IF(OR(HLOOKUP($A1099,'Z-scores'!$C$2:$RO$15,6,FALSE)&gt;3,HLOOKUP($A1099,'Z-scores'!$C$2:$RO$15,6,FALSE)&lt;-3),"",'Total-corrected counts'!H1099),"")</f>
        <v/>
      </c>
      <c r="I1099" s="14" t="str">
        <f>IFERROR(IF(OR(HLOOKUP($A1099,'Z-scores'!$C$2:$RO$15,7,FALSE)&gt;3,HLOOKUP($A1099,'Z-scores'!$C$2:$RO$15,7,FALSE)&lt;-3),"",'Total-corrected counts'!I1099),"")</f>
        <v/>
      </c>
      <c r="J1099" s="14" t="str">
        <f>IFERROR(IF(OR(HLOOKUP($A1099,'Z-scores'!$C$2:$RO$15,8,FALSE)&gt;3,HLOOKUP($A1099,'Z-scores'!$C$2:$RO$15,8,FALSE)&lt;-3),"",'Total-corrected counts'!J1099),"")</f>
        <v/>
      </c>
      <c r="K1099" s="14" t="str">
        <f>IFERROR(IF(OR(HLOOKUP($A1099,'Z-scores'!$C$2:$RO$15,9,FALSE)&gt;3,HLOOKUP($A1099,'Z-scores'!$C$2:$RO$15,9,FALSE)&lt;-3),"",'Total-corrected counts'!K1099),"")</f>
        <v/>
      </c>
      <c r="L1099" s="14" t="str">
        <f>IFERROR(IF(OR(HLOOKUP($A1099,'Z-scores'!$C$2:$RO$15,10,FALSE)&gt;3,HLOOKUP($A1099,'Z-scores'!$C$2:$RO$15,10,FALSE)&lt;-3),"",'Total-corrected counts'!L1099),"")</f>
        <v/>
      </c>
      <c r="M1099" s="14" t="str">
        <f>IFERROR(IF(OR(HLOOKUP($A1099,'Z-scores'!$C$2:$RO$15,11,FALSE)&gt;3,HLOOKUP($A1099,'Z-scores'!$C$2:$RO$15,11,FALSE)&lt;-3),"",'Total-corrected counts'!M1099),"")</f>
        <v/>
      </c>
      <c r="N1099" s="14" t="str">
        <f>IFERROR(IF(OR(HLOOKUP($A1099,'Z-scores'!$C$2:$RO$15,12,FALSE)&gt;3,HLOOKUP($A1099,'Z-scores'!$C$2:$RO$15,12,FALSE)&lt;-3),"",'Total-corrected counts'!N1099),"")</f>
        <v/>
      </c>
      <c r="O1099" s="14" t="str">
        <f>IFERROR(IF(OR(HLOOKUP($A1099,'Z-scores'!$C$2:$RO$15,13,FALSE)&gt;3,HLOOKUP($A1099,'Z-scores'!$C$2:$RO$15,13,FALSE)&lt;-3),"",'Total-corrected counts'!O1099),"")</f>
        <v/>
      </c>
      <c r="P1099" s="14" t="str">
        <f>IFERROR(IF(OR(HLOOKUP($A1099,'Z-scores'!$C$2:$RO$15,14,FALSE)&gt;3,HLOOKUP($A1099,'Z-scores'!$C$2:$RO$15,14,FALSE)&lt;-3),"",'Total-corrected counts'!P1099),"")</f>
        <v/>
      </c>
      <c r="Q1099">
        <f t="shared" si="68"/>
        <v>1</v>
      </c>
      <c r="R1099">
        <f>SUMIFS(Tabel132[Cluster],Tabel132[ID],'Total-corrected counts Z&lt;3'!A1099)</f>
        <v>0</v>
      </c>
      <c r="S1099" t="str">
        <f t="shared" si="69"/>
        <v/>
      </c>
      <c r="T1099" t="str">
        <f t="shared" si="70"/>
        <v/>
      </c>
      <c r="U1099" t="str">
        <f t="shared" si="71"/>
        <v/>
      </c>
    </row>
    <row r="1100" spans="1:21" x14ac:dyDescent="0.25">
      <c r="A1100">
        <v>1109</v>
      </c>
      <c r="B1100" t="s">
        <v>473</v>
      </c>
      <c r="C1100">
        <v>73200</v>
      </c>
      <c r="D1100">
        <v>141</v>
      </c>
      <c r="E1100" s="14">
        <f>IFERROR(IF(OR(HLOOKUP($A1100,'Z-scores'!$C$2:$RO$15,3,FALSE)&gt;3,HLOOKUP($A1100,'Z-scores'!$C$2:$RO$15,3,FALSE)&lt;-3),"",'Total-corrected counts'!E1100),"")</f>
        <v>3.4861263790534933E-2</v>
      </c>
      <c r="F1100" s="14">
        <f>IFERROR(IF(OR(HLOOKUP($A1100,'Z-scores'!$C$2:$RO$15,4,FALSE)&gt;3,HLOOKUP($A1100,'Z-scores'!$C$2:$RO$15,4,FALSE)&lt;-3),"",'Total-corrected counts'!F1100),"")</f>
        <v>0</v>
      </c>
      <c r="G1100" s="14">
        <f>IFERROR(IF(OR(HLOOKUP($A1100,'Z-scores'!$C$2:$RO$15,5,FALSE)&gt;3,HLOOKUP($A1100,'Z-scores'!$C$2:$RO$15,5,FALSE)&lt;-3),"",'Total-corrected counts'!G1100),"")</f>
        <v>1.7857302297341941E-2</v>
      </c>
      <c r="H1100" s="14">
        <f>IFERROR(IF(OR(HLOOKUP($A1100,'Z-scores'!$C$2:$RO$15,6,FALSE)&gt;3,HLOOKUP($A1100,'Z-scores'!$C$2:$RO$15,6,FALSE)&lt;-3),"",'Total-corrected counts'!H1100),"")</f>
        <v>7.6298776854308251E-3</v>
      </c>
      <c r="I1100" s="14">
        <f>IFERROR(IF(OR(HLOOKUP($A1100,'Z-scores'!$C$2:$RO$15,7,FALSE)&gt;3,HLOOKUP($A1100,'Z-scores'!$C$2:$RO$15,7,FALSE)&lt;-3),"",'Total-corrected counts'!I1100),"")</f>
        <v>9.8623827763347188E-2</v>
      </c>
      <c r="J1100" s="14">
        <f>IFERROR(IF(OR(HLOOKUP($A1100,'Z-scores'!$C$2:$RO$15,8,FALSE)&gt;3,HLOOKUP($A1100,'Z-scores'!$C$2:$RO$15,8,FALSE)&lt;-3),"",'Total-corrected counts'!J1100),"")</f>
        <v>4.3449168817400519E-2</v>
      </c>
      <c r="K1100" s="14">
        <f>IFERROR(IF(OR(HLOOKUP($A1100,'Z-scores'!$C$2:$RO$15,9,FALSE)&gt;3,HLOOKUP($A1100,'Z-scores'!$C$2:$RO$15,9,FALSE)&lt;-3),"",'Total-corrected counts'!K1100),"")</f>
        <v>0</v>
      </c>
      <c r="L1100" s="14">
        <f>IFERROR(IF(OR(HLOOKUP($A1100,'Z-scores'!$C$2:$RO$15,10,FALSE)&gt;3,HLOOKUP($A1100,'Z-scores'!$C$2:$RO$15,10,FALSE)&lt;-3),"",'Total-corrected counts'!L1100),"")</f>
        <v>0</v>
      </c>
      <c r="M1100" s="14">
        <f>IFERROR(IF(OR(HLOOKUP($A1100,'Z-scores'!$C$2:$RO$15,11,FALSE)&gt;3,HLOOKUP($A1100,'Z-scores'!$C$2:$RO$15,11,FALSE)&lt;-3),"",'Total-corrected counts'!M1100),"")</f>
        <v>0</v>
      </c>
      <c r="N1100" s="14">
        <f>IFERROR(IF(OR(HLOOKUP($A1100,'Z-scores'!$C$2:$RO$15,12,FALSE)&gt;3,HLOOKUP($A1100,'Z-scores'!$C$2:$RO$15,12,FALSE)&lt;-3),"",'Total-corrected counts'!N1100),"")</f>
        <v>0</v>
      </c>
      <c r="O1100" s="14">
        <f>IFERROR(IF(OR(HLOOKUP($A1100,'Z-scores'!$C$2:$RO$15,13,FALSE)&gt;3,HLOOKUP($A1100,'Z-scores'!$C$2:$RO$15,13,FALSE)&lt;-3),"",'Total-corrected counts'!O1100),"")</f>
        <v>0</v>
      </c>
      <c r="P1100" s="14">
        <f>IFERROR(IF(OR(HLOOKUP($A1100,'Z-scores'!$C$2:$RO$15,14,FALSE)&gt;3,HLOOKUP($A1100,'Z-scores'!$C$2:$RO$15,14,FALSE)&lt;-3),"",'Total-corrected counts'!P1100),"")</f>
        <v>3.6456501014402141E-2</v>
      </c>
      <c r="Q1100">
        <f t="shared" si="68"/>
        <v>1</v>
      </c>
      <c r="R1100">
        <f>SUMIFS(Tabel132[Cluster],Tabel132[ID],'Total-corrected counts Z&lt;3'!A1100)</f>
        <v>83</v>
      </c>
      <c r="S1100">
        <f t="shared" si="69"/>
        <v>0.23179354624832951</v>
      </c>
      <c r="T1100">
        <f t="shared" si="70"/>
        <v>2.8917348622007916E-2</v>
      </c>
      <c r="U1100">
        <f t="shared" si="71"/>
        <v>7.2913002028804283E-3</v>
      </c>
    </row>
    <row r="1101" spans="1:21" x14ac:dyDescent="0.25">
      <c r="A1101">
        <v>1110</v>
      </c>
      <c r="B1101" t="s">
        <v>1135</v>
      </c>
      <c r="C1101">
        <v>75100</v>
      </c>
      <c r="D1101">
        <v>525</v>
      </c>
      <c r="E1101" s="14" t="str">
        <f>IFERROR(IF(OR(HLOOKUP($A1101,'Z-scores'!$C$2:$RO$15,3,FALSE)&gt;3,HLOOKUP($A1101,'Z-scores'!$C$2:$RO$15,3,FALSE)&lt;-3),"",'Total-corrected counts'!E1101),"")</f>
        <v/>
      </c>
      <c r="F1101" s="14" t="str">
        <f>IFERROR(IF(OR(HLOOKUP($A1101,'Z-scores'!$C$2:$RO$15,4,FALSE)&gt;3,HLOOKUP($A1101,'Z-scores'!$C$2:$RO$15,4,FALSE)&lt;-3),"",'Total-corrected counts'!F1101),"")</f>
        <v/>
      </c>
      <c r="G1101" s="14" t="str">
        <f>IFERROR(IF(OR(HLOOKUP($A1101,'Z-scores'!$C$2:$RO$15,5,FALSE)&gt;3,HLOOKUP($A1101,'Z-scores'!$C$2:$RO$15,5,FALSE)&lt;-3),"",'Total-corrected counts'!G1101),"")</f>
        <v/>
      </c>
      <c r="H1101" s="14" t="str">
        <f>IFERROR(IF(OR(HLOOKUP($A1101,'Z-scores'!$C$2:$RO$15,6,FALSE)&gt;3,HLOOKUP($A1101,'Z-scores'!$C$2:$RO$15,6,FALSE)&lt;-3),"",'Total-corrected counts'!H1101),"")</f>
        <v/>
      </c>
      <c r="I1101" s="14" t="str">
        <f>IFERROR(IF(OR(HLOOKUP($A1101,'Z-scores'!$C$2:$RO$15,7,FALSE)&gt;3,HLOOKUP($A1101,'Z-scores'!$C$2:$RO$15,7,FALSE)&lt;-3),"",'Total-corrected counts'!I1101),"")</f>
        <v/>
      </c>
      <c r="J1101" s="14" t="str">
        <f>IFERROR(IF(OR(HLOOKUP($A1101,'Z-scores'!$C$2:$RO$15,8,FALSE)&gt;3,HLOOKUP($A1101,'Z-scores'!$C$2:$RO$15,8,FALSE)&lt;-3),"",'Total-corrected counts'!J1101),"")</f>
        <v/>
      </c>
      <c r="K1101" s="14" t="str">
        <f>IFERROR(IF(OR(HLOOKUP($A1101,'Z-scores'!$C$2:$RO$15,9,FALSE)&gt;3,HLOOKUP($A1101,'Z-scores'!$C$2:$RO$15,9,FALSE)&lt;-3),"",'Total-corrected counts'!K1101),"")</f>
        <v/>
      </c>
      <c r="L1101" s="14" t="str">
        <f>IFERROR(IF(OR(HLOOKUP($A1101,'Z-scores'!$C$2:$RO$15,10,FALSE)&gt;3,HLOOKUP($A1101,'Z-scores'!$C$2:$RO$15,10,FALSE)&lt;-3),"",'Total-corrected counts'!L1101),"")</f>
        <v/>
      </c>
      <c r="M1101" s="14" t="str">
        <f>IFERROR(IF(OR(HLOOKUP($A1101,'Z-scores'!$C$2:$RO$15,11,FALSE)&gt;3,HLOOKUP($A1101,'Z-scores'!$C$2:$RO$15,11,FALSE)&lt;-3),"",'Total-corrected counts'!M1101),"")</f>
        <v/>
      </c>
      <c r="N1101" s="14" t="str">
        <f>IFERROR(IF(OR(HLOOKUP($A1101,'Z-scores'!$C$2:$RO$15,12,FALSE)&gt;3,HLOOKUP($A1101,'Z-scores'!$C$2:$RO$15,12,FALSE)&lt;-3),"",'Total-corrected counts'!N1101),"")</f>
        <v/>
      </c>
      <c r="O1101" s="14" t="str">
        <f>IFERROR(IF(OR(HLOOKUP($A1101,'Z-scores'!$C$2:$RO$15,13,FALSE)&gt;3,HLOOKUP($A1101,'Z-scores'!$C$2:$RO$15,13,FALSE)&lt;-3),"",'Total-corrected counts'!O1101),"")</f>
        <v/>
      </c>
      <c r="P1101" s="14" t="str">
        <f>IFERROR(IF(OR(HLOOKUP($A1101,'Z-scores'!$C$2:$RO$15,14,FALSE)&gt;3,HLOOKUP($A1101,'Z-scores'!$C$2:$RO$15,14,FALSE)&lt;-3),"",'Total-corrected counts'!P1101),"")</f>
        <v/>
      </c>
      <c r="Q1101">
        <f t="shared" si="68"/>
        <v>1</v>
      </c>
      <c r="R1101">
        <f>SUMIFS(Tabel132[Cluster],Tabel132[ID],'Total-corrected counts Z&lt;3'!A1101)</f>
        <v>84</v>
      </c>
      <c r="S1101" t="str">
        <f t="shared" si="69"/>
        <v/>
      </c>
      <c r="T1101" t="str">
        <f t="shared" si="70"/>
        <v/>
      </c>
      <c r="U1101" t="str">
        <f t="shared" si="71"/>
        <v/>
      </c>
    </row>
    <row r="1102" spans="1:21" x14ac:dyDescent="0.25">
      <c r="A1102">
        <v>1111</v>
      </c>
      <c r="B1102" t="s">
        <v>474</v>
      </c>
      <c r="C1102">
        <v>7400</v>
      </c>
      <c r="D1102">
        <v>361</v>
      </c>
      <c r="E1102" s="14">
        <f>IFERROR(IF(OR(HLOOKUP($A1102,'Z-scores'!$C$2:$RO$15,3,FALSE)&gt;3,HLOOKUP($A1102,'Z-scores'!$C$2:$RO$15,3,FALSE)&lt;-3),"",'Total-corrected counts'!E1102),"")</f>
        <v>5.0432628283640542</v>
      </c>
      <c r="F1102" s="14">
        <f>IFERROR(IF(OR(HLOOKUP($A1102,'Z-scores'!$C$2:$RO$15,4,FALSE)&gt;3,HLOOKUP($A1102,'Z-scores'!$C$2:$RO$15,4,FALSE)&lt;-3),"",'Total-corrected counts'!F1102),"")</f>
        <v>2.232177112092959</v>
      </c>
      <c r="G1102" s="14">
        <f>IFERROR(IF(OR(HLOOKUP($A1102,'Z-scores'!$C$2:$RO$15,5,FALSE)&gt;3,HLOOKUP($A1102,'Z-scores'!$C$2:$RO$15,5,FALSE)&lt;-3),"",'Total-corrected counts'!G1102),"")</f>
        <v>3.7143188778471234</v>
      </c>
      <c r="H1102" s="14">
        <f>IFERROR(IF(OR(HLOOKUP($A1102,'Z-scores'!$C$2:$RO$15,6,FALSE)&gt;3,HLOOKUP($A1102,'Z-scores'!$C$2:$RO$15,6,FALSE)&lt;-3),"",'Total-corrected counts'!H1102),"")</f>
        <v>13.413324970987391</v>
      </c>
      <c r="I1102" s="14">
        <f>IFERROR(IF(OR(HLOOKUP($A1102,'Z-scores'!$C$2:$RO$15,7,FALSE)&gt;3,HLOOKUP($A1102,'Z-scores'!$C$2:$RO$15,7,FALSE)&lt;-3),"",'Total-corrected counts'!I1102),"")</f>
        <v>5.5969022255699539</v>
      </c>
      <c r="J1102" s="14">
        <f>IFERROR(IF(OR(HLOOKUP($A1102,'Z-scores'!$C$2:$RO$15,8,FALSE)&gt;3,HLOOKUP($A1102,'Z-scores'!$C$2:$RO$15,8,FALSE)&lt;-3),"",'Total-corrected counts'!J1102),"")</f>
        <v>6.1697819720708749</v>
      </c>
      <c r="K1102" s="14">
        <f>IFERROR(IF(OR(HLOOKUP($A1102,'Z-scores'!$C$2:$RO$15,9,FALSE)&gt;3,HLOOKUP($A1102,'Z-scores'!$C$2:$RO$15,9,FALSE)&lt;-3),"",'Total-corrected counts'!K1102),"")</f>
        <v>2.3166426762308223</v>
      </c>
      <c r="L1102" s="14">
        <f>IFERROR(IF(OR(HLOOKUP($A1102,'Z-scores'!$C$2:$RO$15,10,FALSE)&gt;3,HLOOKUP($A1102,'Z-scores'!$C$2:$RO$15,10,FALSE)&lt;-3),"",'Total-corrected counts'!L1102),"")</f>
        <v>4.7566739562023201</v>
      </c>
      <c r="M1102" s="14">
        <f>IFERROR(IF(OR(HLOOKUP($A1102,'Z-scores'!$C$2:$RO$15,11,FALSE)&gt;3,HLOOKUP($A1102,'Z-scores'!$C$2:$RO$15,11,FALSE)&lt;-3),"",'Total-corrected counts'!M1102),"")</f>
        <v>6.0514495879494374</v>
      </c>
      <c r="N1102" s="14">
        <f>IFERROR(IF(OR(HLOOKUP($A1102,'Z-scores'!$C$2:$RO$15,12,FALSE)&gt;3,HLOOKUP($A1102,'Z-scores'!$C$2:$RO$15,12,FALSE)&lt;-3),"",'Total-corrected counts'!N1102),"")</f>
        <v>15.256682802721786</v>
      </c>
      <c r="O1102" s="14">
        <f>IFERROR(IF(OR(HLOOKUP($A1102,'Z-scores'!$C$2:$RO$15,13,FALSE)&gt;3,HLOOKUP($A1102,'Z-scores'!$C$2:$RO$15,13,FALSE)&lt;-3),"",'Total-corrected counts'!O1102),"")</f>
        <v>3.7329706661664361</v>
      </c>
      <c r="P1102" s="14">
        <f>IFERROR(IF(OR(HLOOKUP($A1102,'Z-scores'!$C$2:$RO$15,14,FALSE)&gt;3,HLOOKUP($A1102,'Z-scores'!$C$2:$RO$15,14,FALSE)&lt;-3),"",'Total-corrected counts'!P1102),"")</f>
        <v>2.843607079123367</v>
      </c>
      <c r="Q1102">
        <f t="shared" si="68"/>
        <v>1</v>
      </c>
      <c r="R1102">
        <f>SUMIFS(Tabel132[Cluster],Tabel132[ID],'Total-corrected counts Z&lt;3'!A1102)</f>
        <v>10</v>
      </c>
      <c r="S1102">
        <f t="shared" si="69"/>
        <v>0.69362488231914088</v>
      </c>
      <c r="T1102">
        <f t="shared" si="70"/>
        <v>5.4980586661661679</v>
      </c>
      <c r="U1102">
        <f t="shared" si="71"/>
        <v>6.52827681843267</v>
      </c>
    </row>
    <row r="1103" spans="1:21" x14ac:dyDescent="0.25">
      <c r="A1103">
        <v>1112</v>
      </c>
      <c r="B1103" t="s">
        <v>1136</v>
      </c>
      <c r="C1103">
        <v>118000</v>
      </c>
      <c r="D1103">
        <v>1040</v>
      </c>
      <c r="E1103" s="14" t="str">
        <f>IFERROR(IF(OR(HLOOKUP($A1103,'Z-scores'!$C$2:$RO$15,3,FALSE)&gt;3,HLOOKUP($A1103,'Z-scores'!$C$2:$RO$15,3,FALSE)&lt;-3),"",'Total-corrected counts'!E1103),"")</f>
        <v/>
      </c>
      <c r="F1103" s="14" t="str">
        <f>IFERROR(IF(OR(HLOOKUP($A1103,'Z-scores'!$C$2:$RO$15,4,FALSE)&gt;3,HLOOKUP($A1103,'Z-scores'!$C$2:$RO$15,4,FALSE)&lt;-3),"",'Total-corrected counts'!F1103),"")</f>
        <v/>
      </c>
      <c r="G1103" s="14" t="str">
        <f>IFERROR(IF(OR(HLOOKUP($A1103,'Z-scores'!$C$2:$RO$15,5,FALSE)&gt;3,HLOOKUP($A1103,'Z-scores'!$C$2:$RO$15,5,FALSE)&lt;-3),"",'Total-corrected counts'!G1103),"")</f>
        <v/>
      </c>
      <c r="H1103" s="14" t="str">
        <f>IFERROR(IF(OR(HLOOKUP($A1103,'Z-scores'!$C$2:$RO$15,6,FALSE)&gt;3,HLOOKUP($A1103,'Z-scores'!$C$2:$RO$15,6,FALSE)&lt;-3),"",'Total-corrected counts'!H1103),"")</f>
        <v/>
      </c>
      <c r="I1103" s="14" t="str">
        <f>IFERROR(IF(OR(HLOOKUP($A1103,'Z-scores'!$C$2:$RO$15,7,FALSE)&gt;3,HLOOKUP($A1103,'Z-scores'!$C$2:$RO$15,7,FALSE)&lt;-3),"",'Total-corrected counts'!I1103),"")</f>
        <v/>
      </c>
      <c r="J1103" s="14" t="str">
        <f>IFERROR(IF(OR(HLOOKUP($A1103,'Z-scores'!$C$2:$RO$15,8,FALSE)&gt;3,HLOOKUP($A1103,'Z-scores'!$C$2:$RO$15,8,FALSE)&lt;-3),"",'Total-corrected counts'!J1103),"")</f>
        <v/>
      </c>
      <c r="K1103" s="14" t="str">
        <f>IFERROR(IF(OR(HLOOKUP($A1103,'Z-scores'!$C$2:$RO$15,9,FALSE)&gt;3,HLOOKUP($A1103,'Z-scores'!$C$2:$RO$15,9,FALSE)&lt;-3),"",'Total-corrected counts'!K1103),"")</f>
        <v/>
      </c>
      <c r="L1103" s="14" t="str">
        <f>IFERROR(IF(OR(HLOOKUP($A1103,'Z-scores'!$C$2:$RO$15,10,FALSE)&gt;3,HLOOKUP($A1103,'Z-scores'!$C$2:$RO$15,10,FALSE)&lt;-3),"",'Total-corrected counts'!L1103),"")</f>
        <v/>
      </c>
      <c r="M1103" s="14" t="str">
        <f>IFERROR(IF(OR(HLOOKUP($A1103,'Z-scores'!$C$2:$RO$15,11,FALSE)&gt;3,HLOOKUP($A1103,'Z-scores'!$C$2:$RO$15,11,FALSE)&lt;-3),"",'Total-corrected counts'!M1103),"")</f>
        <v/>
      </c>
      <c r="N1103" s="14" t="str">
        <f>IFERROR(IF(OR(HLOOKUP($A1103,'Z-scores'!$C$2:$RO$15,12,FALSE)&gt;3,HLOOKUP($A1103,'Z-scores'!$C$2:$RO$15,12,FALSE)&lt;-3),"",'Total-corrected counts'!N1103),"")</f>
        <v/>
      </c>
      <c r="O1103" s="14" t="str">
        <f>IFERROR(IF(OR(HLOOKUP($A1103,'Z-scores'!$C$2:$RO$15,13,FALSE)&gt;3,HLOOKUP($A1103,'Z-scores'!$C$2:$RO$15,13,FALSE)&lt;-3),"",'Total-corrected counts'!O1103),"")</f>
        <v/>
      </c>
      <c r="P1103" s="14" t="str">
        <f>IFERROR(IF(OR(HLOOKUP($A1103,'Z-scores'!$C$2:$RO$15,14,FALSE)&gt;3,HLOOKUP($A1103,'Z-scores'!$C$2:$RO$15,14,FALSE)&lt;-3),"",'Total-corrected counts'!P1103),"")</f>
        <v/>
      </c>
      <c r="Q1103">
        <f t="shared" si="68"/>
        <v>1</v>
      </c>
      <c r="R1103">
        <f>SUMIFS(Tabel132[Cluster],Tabel132[ID],'Total-corrected counts Z&lt;3'!A1103)</f>
        <v>0</v>
      </c>
      <c r="S1103" t="str">
        <f t="shared" si="69"/>
        <v/>
      </c>
      <c r="T1103" t="str">
        <f t="shared" si="70"/>
        <v/>
      </c>
      <c r="U1103" t="str">
        <f t="shared" si="71"/>
        <v/>
      </c>
    </row>
    <row r="1104" spans="1:21" x14ac:dyDescent="0.25">
      <c r="A1104">
        <v>1113</v>
      </c>
      <c r="B1104" t="s">
        <v>475</v>
      </c>
      <c r="C1104">
        <v>66900</v>
      </c>
      <c r="D1104">
        <v>239</v>
      </c>
      <c r="E1104" s="14">
        <f>IFERROR(IF(OR(HLOOKUP($A1104,'Z-scores'!$C$2:$RO$15,3,FALSE)&gt;3,HLOOKUP($A1104,'Z-scores'!$C$2:$RO$15,3,FALSE)&lt;-3),"",'Total-corrected counts'!E1104),"")</f>
        <v>3.5790897491615863</v>
      </c>
      <c r="F1104" s="14">
        <f>IFERROR(IF(OR(HLOOKUP($A1104,'Z-scores'!$C$2:$RO$15,4,FALSE)&gt;3,HLOOKUP($A1104,'Z-scores'!$C$2:$RO$15,4,FALSE)&lt;-3),"",'Total-corrected counts'!F1104),"")</f>
        <v>0</v>
      </c>
      <c r="G1104" s="14">
        <f>IFERROR(IF(OR(HLOOKUP($A1104,'Z-scores'!$C$2:$RO$15,5,FALSE)&gt;3,HLOOKUP($A1104,'Z-scores'!$C$2:$RO$15,5,FALSE)&lt;-3),"",'Total-corrected counts'!G1104),"")</f>
        <v>0.23214492986544522</v>
      </c>
      <c r="H1104" s="14">
        <f>IFERROR(IF(OR(HLOOKUP($A1104,'Z-scores'!$C$2:$RO$15,6,FALSE)&gt;3,HLOOKUP($A1104,'Z-scores'!$C$2:$RO$15,6,FALSE)&lt;-3),"",'Total-corrected counts'!H1104),"")</f>
        <v>0.93847495530799141</v>
      </c>
      <c r="I1104" s="14">
        <f>IFERROR(IF(OR(HLOOKUP($A1104,'Z-scores'!$C$2:$RO$15,7,FALSE)&gt;3,HLOOKUP($A1104,'Z-scores'!$C$2:$RO$15,7,FALSE)&lt;-3),"",'Total-corrected counts'!I1104),"")</f>
        <v>1.5286693303318815</v>
      </c>
      <c r="J1104" s="14">
        <f>IFERROR(IF(OR(HLOOKUP($A1104,'Z-scores'!$C$2:$RO$15,8,FALSE)&gt;3,HLOOKUP($A1104,'Z-scores'!$C$2:$RO$15,8,FALSE)&lt;-3),"",'Total-corrected counts'!J1104),"")</f>
        <v>0.26069501290440317</v>
      </c>
      <c r="K1104" s="14">
        <f>IFERROR(IF(OR(HLOOKUP($A1104,'Z-scores'!$C$2:$RO$15,9,FALSE)&gt;3,HLOOKUP($A1104,'Z-scores'!$C$2:$RO$15,9,FALSE)&lt;-3),"",'Total-corrected counts'!K1104),"")</f>
        <v>2.2460133263457362</v>
      </c>
      <c r="L1104" s="14">
        <f>IFERROR(IF(OR(HLOOKUP($A1104,'Z-scores'!$C$2:$RO$15,10,FALSE)&gt;3,HLOOKUP($A1104,'Z-scores'!$C$2:$RO$15,10,FALSE)&lt;-3),"",'Total-corrected counts'!L1104),"")</f>
        <v>0.10077699059750678</v>
      </c>
      <c r="M1104" s="14">
        <f>IFERROR(IF(OR(HLOOKUP($A1104,'Z-scores'!$C$2:$RO$15,11,FALSE)&gt;3,HLOOKUP($A1104,'Z-scores'!$C$2:$RO$15,11,FALSE)&lt;-3),"",'Total-corrected counts'!M1104),"")</f>
        <v>0.18399677801197617</v>
      </c>
      <c r="N1104" s="14">
        <f>IFERROR(IF(OR(HLOOKUP($A1104,'Z-scores'!$C$2:$RO$15,12,FALSE)&gt;3,HLOOKUP($A1104,'Z-scores'!$C$2:$RO$15,12,FALSE)&lt;-3),"",'Total-corrected counts'!N1104),"")</f>
        <v>1.1355001750207037</v>
      </c>
      <c r="O1104" s="14">
        <f>IFERROR(IF(OR(HLOOKUP($A1104,'Z-scores'!$C$2:$RO$15,13,FALSE)&gt;3,HLOOKUP($A1104,'Z-scores'!$C$2:$RO$15,13,FALSE)&lt;-3),"",'Total-corrected counts'!O1104),"")</f>
        <v>1.1067601472553756</v>
      </c>
      <c r="P1104" s="14">
        <f>IFERROR(IF(OR(HLOOKUP($A1104,'Z-scores'!$C$2:$RO$15,14,FALSE)&gt;3,HLOOKUP($A1104,'Z-scores'!$C$2:$RO$15,14,FALSE)&lt;-3),"",'Total-corrected counts'!P1104),"")</f>
        <v>0.42836388691922517</v>
      </c>
      <c r="Q1104">
        <f t="shared" si="68"/>
        <v>1</v>
      </c>
      <c r="R1104">
        <f>SUMIFS(Tabel132[Cluster],Tabel132[ID],'Total-corrected counts Z&lt;3'!A1104)</f>
        <v>79</v>
      </c>
      <c r="S1104">
        <f t="shared" si="69"/>
        <v>0.30840778575148153</v>
      </c>
      <c r="T1104">
        <f t="shared" si="70"/>
        <v>1.255012471988149</v>
      </c>
      <c r="U1104">
        <f t="shared" si="71"/>
        <v>0.59107959556095746</v>
      </c>
    </row>
    <row r="1105" spans="1:21" x14ac:dyDescent="0.25">
      <c r="A1105">
        <v>1114</v>
      </c>
      <c r="B1105" t="s">
        <v>476</v>
      </c>
      <c r="C1105">
        <v>14400</v>
      </c>
      <c r="D1105">
        <v>402</v>
      </c>
      <c r="E1105" s="14">
        <f>IFERROR(IF(OR(HLOOKUP($A1105,'Z-scores'!$C$2:$RO$15,3,FALSE)&gt;3,HLOOKUP($A1105,'Z-scores'!$C$2:$RO$15,3,FALSE)&lt;-3),"",'Total-corrected counts'!E1105),"")</f>
        <v>0.46481685054046584</v>
      </c>
      <c r="F1105" s="14">
        <f>IFERROR(IF(OR(HLOOKUP($A1105,'Z-scores'!$C$2:$RO$15,4,FALSE)&gt;3,HLOOKUP($A1105,'Z-scores'!$C$2:$RO$15,4,FALSE)&lt;-3),"",'Total-corrected counts'!F1105),"")</f>
        <v>0.82311531008427863</v>
      </c>
      <c r="G1105" s="14">
        <f>IFERROR(IF(OR(HLOOKUP($A1105,'Z-scores'!$C$2:$RO$15,5,FALSE)&gt;3,HLOOKUP($A1105,'Z-scores'!$C$2:$RO$15,5,FALSE)&lt;-3),"",'Total-corrected counts'!G1105),"")</f>
        <v>2.3035919963571105</v>
      </c>
      <c r="H1105" s="14">
        <f>IFERROR(IF(OR(HLOOKUP($A1105,'Z-scores'!$C$2:$RO$15,6,FALSE)&gt;3,HLOOKUP($A1105,'Z-scores'!$C$2:$RO$15,6,FALSE)&lt;-3),"",'Total-corrected counts'!H1105),"")</f>
        <v>1.1444816528146238</v>
      </c>
      <c r="I1105" s="14">
        <f>IFERROR(IF(OR(HLOOKUP($A1105,'Z-scores'!$C$2:$RO$15,7,FALSE)&gt;3,HLOOKUP($A1105,'Z-scores'!$C$2:$RO$15,7,FALSE)&lt;-3),"",'Total-corrected counts'!I1105),"")</f>
        <v>1.1711579546897479</v>
      </c>
      <c r="J1105" s="14">
        <f>IFERROR(IF(OR(HLOOKUP($A1105,'Z-scores'!$C$2:$RO$15,8,FALSE)&gt;3,HLOOKUP($A1105,'Z-scores'!$C$2:$RO$15,8,FALSE)&lt;-3),"",'Total-corrected counts'!J1105),"")</f>
        <v>1.3034750645220157</v>
      </c>
      <c r="K1105" s="14">
        <f>IFERROR(IF(OR(HLOOKUP($A1105,'Z-scores'!$C$2:$RO$15,9,FALSE)&gt;3,HLOOKUP($A1105,'Z-scores'!$C$2:$RO$15,9,FALSE)&lt;-3),"",'Total-corrected counts'!K1105),"")</f>
        <v>0.29664326951736142</v>
      </c>
      <c r="L1105" s="14">
        <f>IFERROR(IF(OR(HLOOKUP($A1105,'Z-scores'!$C$2:$RO$15,10,FALSE)&gt;3,HLOOKUP($A1105,'Z-scores'!$C$2:$RO$15,10,FALSE)&lt;-3),"",'Total-corrected counts'!L1105),"")</f>
        <v>7.4574973042155017</v>
      </c>
      <c r="M1105" s="14">
        <f>IFERROR(IF(OR(HLOOKUP($A1105,'Z-scores'!$C$2:$RO$15,11,FALSE)&gt;3,HLOOKUP($A1105,'Z-scores'!$C$2:$RO$15,11,FALSE)&lt;-3),"",'Total-corrected counts'!M1105),"")</f>
        <v>7.9731937138523001</v>
      </c>
      <c r="N1105" s="14">
        <f>IFERROR(IF(OR(HLOOKUP($A1105,'Z-scores'!$C$2:$RO$15,12,FALSE)&gt;3,HLOOKUP($A1105,'Z-scores'!$C$2:$RO$15,12,FALSE)&lt;-3),"",'Total-corrected counts'!N1105),"")</f>
        <v>0.94767307840073767</v>
      </c>
      <c r="O1105" s="14">
        <f>IFERROR(IF(OR(HLOOKUP($A1105,'Z-scores'!$C$2:$RO$15,13,FALSE)&gt;3,HLOOKUP($A1105,'Z-scores'!$C$2:$RO$15,13,FALSE)&lt;-3),"",'Total-corrected counts'!O1105),"")</f>
        <v>0.38455225455483388</v>
      </c>
      <c r="P1105" s="14">
        <f>IFERROR(IF(OR(HLOOKUP($A1105,'Z-scores'!$C$2:$RO$15,14,FALSE)&gt;3,HLOOKUP($A1105,'Z-scores'!$C$2:$RO$15,14,FALSE)&lt;-3),"",'Total-corrected counts'!P1105),"")</f>
        <v>0.30076613336881763</v>
      </c>
      <c r="Q1105">
        <f t="shared" si="68"/>
        <v>1</v>
      </c>
      <c r="R1105">
        <f>SUMIFS(Tabel132[Cluster],Tabel132[ID],'Total-corrected counts Z&lt;3'!A1105)</f>
        <v>17</v>
      </c>
      <c r="S1105">
        <f t="shared" si="69"/>
        <v>0.14720570747785838</v>
      </c>
      <c r="T1105">
        <f t="shared" si="70"/>
        <v>1.0724688712179433</v>
      </c>
      <c r="U1105">
        <f t="shared" si="71"/>
        <v>3.4127364968784377</v>
      </c>
    </row>
    <row r="1106" spans="1:21" x14ac:dyDescent="0.25">
      <c r="A1106">
        <v>1116</v>
      </c>
      <c r="B1106" t="s">
        <v>1137</v>
      </c>
      <c r="C1106">
        <v>100300</v>
      </c>
      <c r="D1106">
        <v>798</v>
      </c>
      <c r="E1106" s="14" t="str">
        <f>IFERROR(IF(OR(HLOOKUP($A1106,'Z-scores'!$C$2:$RO$15,3,FALSE)&gt;3,HLOOKUP($A1106,'Z-scores'!$C$2:$RO$15,3,FALSE)&lt;-3),"",'Total-corrected counts'!E1106),"")</f>
        <v/>
      </c>
      <c r="F1106" s="14" t="str">
        <f>IFERROR(IF(OR(HLOOKUP($A1106,'Z-scores'!$C$2:$RO$15,4,FALSE)&gt;3,HLOOKUP($A1106,'Z-scores'!$C$2:$RO$15,4,FALSE)&lt;-3),"",'Total-corrected counts'!F1106),"")</f>
        <v/>
      </c>
      <c r="G1106" s="14" t="str">
        <f>IFERROR(IF(OR(HLOOKUP($A1106,'Z-scores'!$C$2:$RO$15,5,FALSE)&gt;3,HLOOKUP($A1106,'Z-scores'!$C$2:$RO$15,5,FALSE)&lt;-3),"",'Total-corrected counts'!G1106),"")</f>
        <v/>
      </c>
      <c r="H1106" s="14" t="str">
        <f>IFERROR(IF(OR(HLOOKUP($A1106,'Z-scores'!$C$2:$RO$15,6,FALSE)&gt;3,HLOOKUP($A1106,'Z-scores'!$C$2:$RO$15,6,FALSE)&lt;-3),"",'Total-corrected counts'!H1106),"")</f>
        <v/>
      </c>
      <c r="I1106" s="14" t="str">
        <f>IFERROR(IF(OR(HLOOKUP($A1106,'Z-scores'!$C$2:$RO$15,7,FALSE)&gt;3,HLOOKUP($A1106,'Z-scores'!$C$2:$RO$15,7,FALSE)&lt;-3),"",'Total-corrected counts'!I1106),"")</f>
        <v/>
      </c>
      <c r="J1106" s="14" t="str">
        <f>IFERROR(IF(OR(HLOOKUP($A1106,'Z-scores'!$C$2:$RO$15,8,FALSE)&gt;3,HLOOKUP($A1106,'Z-scores'!$C$2:$RO$15,8,FALSE)&lt;-3),"",'Total-corrected counts'!J1106),"")</f>
        <v/>
      </c>
      <c r="K1106" s="14" t="str">
        <f>IFERROR(IF(OR(HLOOKUP($A1106,'Z-scores'!$C$2:$RO$15,9,FALSE)&gt;3,HLOOKUP($A1106,'Z-scores'!$C$2:$RO$15,9,FALSE)&lt;-3),"",'Total-corrected counts'!K1106),"")</f>
        <v/>
      </c>
      <c r="L1106" s="14" t="str">
        <f>IFERROR(IF(OR(HLOOKUP($A1106,'Z-scores'!$C$2:$RO$15,10,FALSE)&gt;3,HLOOKUP($A1106,'Z-scores'!$C$2:$RO$15,10,FALSE)&lt;-3),"",'Total-corrected counts'!L1106),"")</f>
        <v/>
      </c>
      <c r="M1106" s="14" t="str">
        <f>IFERROR(IF(OR(HLOOKUP($A1106,'Z-scores'!$C$2:$RO$15,11,FALSE)&gt;3,HLOOKUP($A1106,'Z-scores'!$C$2:$RO$15,11,FALSE)&lt;-3),"",'Total-corrected counts'!M1106),"")</f>
        <v/>
      </c>
      <c r="N1106" s="14" t="str">
        <f>IFERROR(IF(OR(HLOOKUP($A1106,'Z-scores'!$C$2:$RO$15,12,FALSE)&gt;3,HLOOKUP($A1106,'Z-scores'!$C$2:$RO$15,12,FALSE)&lt;-3),"",'Total-corrected counts'!N1106),"")</f>
        <v/>
      </c>
      <c r="O1106" s="14" t="str">
        <f>IFERROR(IF(OR(HLOOKUP($A1106,'Z-scores'!$C$2:$RO$15,13,FALSE)&gt;3,HLOOKUP($A1106,'Z-scores'!$C$2:$RO$15,13,FALSE)&lt;-3),"",'Total-corrected counts'!O1106),"")</f>
        <v/>
      </c>
      <c r="P1106" s="14" t="str">
        <f>IFERROR(IF(OR(HLOOKUP($A1106,'Z-scores'!$C$2:$RO$15,14,FALSE)&gt;3,HLOOKUP($A1106,'Z-scores'!$C$2:$RO$15,14,FALSE)&lt;-3),"",'Total-corrected counts'!P1106),"")</f>
        <v/>
      </c>
      <c r="Q1106">
        <f t="shared" si="68"/>
        <v>1</v>
      </c>
      <c r="R1106">
        <f>SUMIFS(Tabel132[Cluster],Tabel132[ID],'Total-corrected counts Z&lt;3'!A1106)</f>
        <v>0</v>
      </c>
      <c r="S1106" t="str">
        <f t="shared" si="69"/>
        <v/>
      </c>
      <c r="T1106" t="str">
        <f t="shared" si="70"/>
        <v/>
      </c>
      <c r="U1106" t="str">
        <f t="shared" si="71"/>
        <v/>
      </c>
    </row>
    <row r="1107" spans="1:21" x14ac:dyDescent="0.25">
      <c r="A1107">
        <v>1117</v>
      </c>
      <c r="B1107" t="s">
        <v>1138</v>
      </c>
      <c r="C1107">
        <v>88300</v>
      </c>
      <c r="D1107">
        <v>771</v>
      </c>
      <c r="E1107" s="14" t="str">
        <f>IFERROR(IF(OR(HLOOKUP($A1107,'Z-scores'!$C$2:$RO$15,3,FALSE)&gt;3,HLOOKUP($A1107,'Z-scores'!$C$2:$RO$15,3,FALSE)&lt;-3),"",'Total-corrected counts'!E1107),"")</f>
        <v/>
      </c>
      <c r="F1107" s="14" t="str">
        <f>IFERROR(IF(OR(HLOOKUP($A1107,'Z-scores'!$C$2:$RO$15,4,FALSE)&gt;3,HLOOKUP($A1107,'Z-scores'!$C$2:$RO$15,4,FALSE)&lt;-3),"",'Total-corrected counts'!F1107),"")</f>
        <v/>
      </c>
      <c r="G1107" s="14" t="str">
        <f>IFERROR(IF(OR(HLOOKUP($A1107,'Z-scores'!$C$2:$RO$15,5,FALSE)&gt;3,HLOOKUP($A1107,'Z-scores'!$C$2:$RO$15,5,FALSE)&lt;-3),"",'Total-corrected counts'!G1107),"")</f>
        <v/>
      </c>
      <c r="H1107" s="14" t="str">
        <f>IFERROR(IF(OR(HLOOKUP($A1107,'Z-scores'!$C$2:$RO$15,6,FALSE)&gt;3,HLOOKUP($A1107,'Z-scores'!$C$2:$RO$15,6,FALSE)&lt;-3),"",'Total-corrected counts'!H1107),"")</f>
        <v/>
      </c>
      <c r="I1107" s="14" t="str">
        <f>IFERROR(IF(OR(HLOOKUP($A1107,'Z-scores'!$C$2:$RO$15,7,FALSE)&gt;3,HLOOKUP($A1107,'Z-scores'!$C$2:$RO$15,7,FALSE)&lt;-3),"",'Total-corrected counts'!I1107),"")</f>
        <v/>
      </c>
      <c r="J1107" s="14" t="str">
        <f>IFERROR(IF(OR(HLOOKUP($A1107,'Z-scores'!$C$2:$RO$15,8,FALSE)&gt;3,HLOOKUP($A1107,'Z-scores'!$C$2:$RO$15,8,FALSE)&lt;-3),"",'Total-corrected counts'!J1107),"")</f>
        <v/>
      </c>
      <c r="K1107" s="14" t="str">
        <f>IFERROR(IF(OR(HLOOKUP($A1107,'Z-scores'!$C$2:$RO$15,9,FALSE)&gt;3,HLOOKUP($A1107,'Z-scores'!$C$2:$RO$15,9,FALSE)&lt;-3),"",'Total-corrected counts'!K1107),"")</f>
        <v/>
      </c>
      <c r="L1107" s="14" t="str">
        <f>IFERROR(IF(OR(HLOOKUP($A1107,'Z-scores'!$C$2:$RO$15,10,FALSE)&gt;3,HLOOKUP($A1107,'Z-scores'!$C$2:$RO$15,10,FALSE)&lt;-3),"",'Total-corrected counts'!L1107),"")</f>
        <v/>
      </c>
      <c r="M1107" s="14" t="str">
        <f>IFERROR(IF(OR(HLOOKUP($A1107,'Z-scores'!$C$2:$RO$15,11,FALSE)&gt;3,HLOOKUP($A1107,'Z-scores'!$C$2:$RO$15,11,FALSE)&lt;-3),"",'Total-corrected counts'!M1107),"")</f>
        <v/>
      </c>
      <c r="N1107" s="14" t="str">
        <f>IFERROR(IF(OR(HLOOKUP($A1107,'Z-scores'!$C$2:$RO$15,12,FALSE)&gt;3,HLOOKUP($A1107,'Z-scores'!$C$2:$RO$15,12,FALSE)&lt;-3),"",'Total-corrected counts'!N1107),"")</f>
        <v/>
      </c>
      <c r="O1107" s="14" t="str">
        <f>IFERROR(IF(OR(HLOOKUP($A1107,'Z-scores'!$C$2:$RO$15,13,FALSE)&gt;3,HLOOKUP($A1107,'Z-scores'!$C$2:$RO$15,13,FALSE)&lt;-3),"",'Total-corrected counts'!O1107),"")</f>
        <v/>
      </c>
      <c r="P1107" s="14" t="str">
        <f>IFERROR(IF(OR(HLOOKUP($A1107,'Z-scores'!$C$2:$RO$15,14,FALSE)&gt;3,HLOOKUP($A1107,'Z-scores'!$C$2:$RO$15,14,FALSE)&lt;-3),"",'Total-corrected counts'!P1107),"")</f>
        <v/>
      </c>
      <c r="Q1107">
        <f t="shared" si="68"/>
        <v>1</v>
      </c>
      <c r="R1107">
        <f>SUMIFS(Tabel132[Cluster],Tabel132[ID],'Total-corrected counts Z&lt;3'!A1107)</f>
        <v>95</v>
      </c>
      <c r="S1107" t="str">
        <f t="shared" si="69"/>
        <v/>
      </c>
      <c r="T1107" t="str">
        <f t="shared" si="70"/>
        <v/>
      </c>
      <c r="U1107" t="str">
        <f t="shared" si="71"/>
        <v/>
      </c>
    </row>
    <row r="1108" spans="1:21" x14ac:dyDescent="0.25">
      <c r="A1108">
        <v>1118</v>
      </c>
      <c r="B1108" t="s">
        <v>1139</v>
      </c>
      <c r="C1108">
        <v>75200</v>
      </c>
      <c r="D1108">
        <v>525</v>
      </c>
      <c r="E1108" s="14" t="str">
        <f>IFERROR(IF(OR(HLOOKUP($A1108,'Z-scores'!$C$2:$RO$15,3,FALSE)&gt;3,HLOOKUP($A1108,'Z-scores'!$C$2:$RO$15,3,FALSE)&lt;-3),"",'Total-corrected counts'!E1108),"")</f>
        <v/>
      </c>
      <c r="F1108" s="14" t="str">
        <f>IFERROR(IF(OR(HLOOKUP($A1108,'Z-scores'!$C$2:$RO$15,4,FALSE)&gt;3,HLOOKUP($A1108,'Z-scores'!$C$2:$RO$15,4,FALSE)&lt;-3),"",'Total-corrected counts'!F1108),"")</f>
        <v/>
      </c>
      <c r="G1108" s="14" t="str">
        <f>IFERROR(IF(OR(HLOOKUP($A1108,'Z-scores'!$C$2:$RO$15,5,FALSE)&gt;3,HLOOKUP($A1108,'Z-scores'!$C$2:$RO$15,5,FALSE)&lt;-3),"",'Total-corrected counts'!G1108),"")</f>
        <v/>
      </c>
      <c r="H1108" s="14" t="str">
        <f>IFERROR(IF(OR(HLOOKUP($A1108,'Z-scores'!$C$2:$RO$15,6,FALSE)&gt;3,HLOOKUP($A1108,'Z-scores'!$C$2:$RO$15,6,FALSE)&lt;-3),"",'Total-corrected counts'!H1108),"")</f>
        <v/>
      </c>
      <c r="I1108" s="14" t="str">
        <f>IFERROR(IF(OR(HLOOKUP($A1108,'Z-scores'!$C$2:$RO$15,7,FALSE)&gt;3,HLOOKUP($A1108,'Z-scores'!$C$2:$RO$15,7,FALSE)&lt;-3),"",'Total-corrected counts'!I1108),"")</f>
        <v/>
      </c>
      <c r="J1108" s="14" t="str">
        <f>IFERROR(IF(OR(HLOOKUP($A1108,'Z-scores'!$C$2:$RO$15,8,FALSE)&gt;3,HLOOKUP($A1108,'Z-scores'!$C$2:$RO$15,8,FALSE)&lt;-3),"",'Total-corrected counts'!J1108),"")</f>
        <v/>
      </c>
      <c r="K1108" s="14" t="str">
        <f>IFERROR(IF(OR(HLOOKUP($A1108,'Z-scores'!$C$2:$RO$15,9,FALSE)&gt;3,HLOOKUP($A1108,'Z-scores'!$C$2:$RO$15,9,FALSE)&lt;-3),"",'Total-corrected counts'!K1108),"")</f>
        <v/>
      </c>
      <c r="L1108" s="14" t="str">
        <f>IFERROR(IF(OR(HLOOKUP($A1108,'Z-scores'!$C$2:$RO$15,10,FALSE)&gt;3,HLOOKUP($A1108,'Z-scores'!$C$2:$RO$15,10,FALSE)&lt;-3),"",'Total-corrected counts'!L1108),"")</f>
        <v/>
      </c>
      <c r="M1108" s="14" t="str">
        <f>IFERROR(IF(OR(HLOOKUP($A1108,'Z-scores'!$C$2:$RO$15,11,FALSE)&gt;3,HLOOKUP($A1108,'Z-scores'!$C$2:$RO$15,11,FALSE)&lt;-3),"",'Total-corrected counts'!M1108),"")</f>
        <v/>
      </c>
      <c r="N1108" s="14" t="str">
        <f>IFERROR(IF(OR(HLOOKUP($A1108,'Z-scores'!$C$2:$RO$15,12,FALSE)&gt;3,HLOOKUP($A1108,'Z-scores'!$C$2:$RO$15,12,FALSE)&lt;-3),"",'Total-corrected counts'!N1108),"")</f>
        <v/>
      </c>
      <c r="O1108" s="14" t="str">
        <f>IFERROR(IF(OR(HLOOKUP($A1108,'Z-scores'!$C$2:$RO$15,13,FALSE)&gt;3,HLOOKUP($A1108,'Z-scores'!$C$2:$RO$15,13,FALSE)&lt;-3),"",'Total-corrected counts'!O1108),"")</f>
        <v/>
      </c>
      <c r="P1108" s="14" t="str">
        <f>IFERROR(IF(OR(HLOOKUP($A1108,'Z-scores'!$C$2:$RO$15,14,FALSE)&gt;3,HLOOKUP($A1108,'Z-scores'!$C$2:$RO$15,14,FALSE)&lt;-3),"",'Total-corrected counts'!P1108),"")</f>
        <v/>
      </c>
      <c r="Q1108">
        <f t="shared" si="68"/>
        <v>1</v>
      </c>
      <c r="R1108">
        <f>SUMIFS(Tabel132[Cluster],Tabel132[ID],'Total-corrected counts Z&lt;3'!A1108)</f>
        <v>84</v>
      </c>
      <c r="S1108" t="str">
        <f t="shared" si="69"/>
        <v/>
      </c>
      <c r="T1108" t="str">
        <f t="shared" si="70"/>
        <v/>
      </c>
      <c r="U1108" t="str">
        <f t="shared" si="71"/>
        <v/>
      </c>
    </row>
    <row r="1109" spans="1:21" x14ac:dyDescent="0.25">
      <c r="A1109">
        <v>1119</v>
      </c>
      <c r="B1109" t="s">
        <v>1140</v>
      </c>
      <c r="C1109">
        <v>118100</v>
      </c>
      <c r="D1109">
        <v>1040</v>
      </c>
      <c r="E1109" s="14" t="str">
        <f>IFERROR(IF(OR(HLOOKUP($A1109,'Z-scores'!$C$2:$RO$15,3,FALSE)&gt;3,HLOOKUP($A1109,'Z-scores'!$C$2:$RO$15,3,FALSE)&lt;-3),"",'Total-corrected counts'!E1109),"")</f>
        <v/>
      </c>
      <c r="F1109" s="14" t="str">
        <f>IFERROR(IF(OR(HLOOKUP($A1109,'Z-scores'!$C$2:$RO$15,4,FALSE)&gt;3,HLOOKUP($A1109,'Z-scores'!$C$2:$RO$15,4,FALSE)&lt;-3),"",'Total-corrected counts'!F1109),"")</f>
        <v/>
      </c>
      <c r="G1109" s="14" t="str">
        <f>IFERROR(IF(OR(HLOOKUP($A1109,'Z-scores'!$C$2:$RO$15,5,FALSE)&gt;3,HLOOKUP($A1109,'Z-scores'!$C$2:$RO$15,5,FALSE)&lt;-3),"",'Total-corrected counts'!G1109),"")</f>
        <v/>
      </c>
      <c r="H1109" s="14" t="str">
        <f>IFERROR(IF(OR(HLOOKUP($A1109,'Z-scores'!$C$2:$RO$15,6,FALSE)&gt;3,HLOOKUP($A1109,'Z-scores'!$C$2:$RO$15,6,FALSE)&lt;-3),"",'Total-corrected counts'!H1109),"")</f>
        <v/>
      </c>
      <c r="I1109" s="14" t="str">
        <f>IFERROR(IF(OR(HLOOKUP($A1109,'Z-scores'!$C$2:$RO$15,7,FALSE)&gt;3,HLOOKUP($A1109,'Z-scores'!$C$2:$RO$15,7,FALSE)&lt;-3),"",'Total-corrected counts'!I1109),"")</f>
        <v/>
      </c>
      <c r="J1109" s="14" t="str">
        <f>IFERROR(IF(OR(HLOOKUP($A1109,'Z-scores'!$C$2:$RO$15,8,FALSE)&gt;3,HLOOKUP($A1109,'Z-scores'!$C$2:$RO$15,8,FALSE)&lt;-3),"",'Total-corrected counts'!J1109),"")</f>
        <v/>
      </c>
      <c r="K1109" s="14" t="str">
        <f>IFERROR(IF(OR(HLOOKUP($A1109,'Z-scores'!$C$2:$RO$15,9,FALSE)&gt;3,HLOOKUP($A1109,'Z-scores'!$C$2:$RO$15,9,FALSE)&lt;-3),"",'Total-corrected counts'!K1109),"")</f>
        <v/>
      </c>
      <c r="L1109" s="14" t="str">
        <f>IFERROR(IF(OR(HLOOKUP($A1109,'Z-scores'!$C$2:$RO$15,10,FALSE)&gt;3,HLOOKUP($A1109,'Z-scores'!$C$2:$RO$15,10,FALSE)&lt;-3),"",'Total-corrected counts'!L1109),"")</f>
        <v/>
      </c>
      <c r="M1109" s="14" t="str">
        <f>IFERROR(IF(OR(HLOOKUP($A1109,'Z-scores'!$C$2:$RO$15,11,FALSE)&gt;3,HLOOKUP($A1109,'Z-scores'!$C$2:$RO$15,11,FALSE)&lt;-3),"",'Total-corrected counts'!M1109),"")</f>
        <v/>
      </c>
      <c r="N1109" s="14" t="str">
        <f>IFERROR(IF(OR(HLOOKUP($A1109,'Z-scores'!$C$2:$RO$15,12,FALSE)&gt;3,HLOOKUP($A1109,'Z-scores'!$C$2:$RO$15,12,FALSE)&lt;-3),"",'Total-corrected counts'!N1109),"")</f>
        <v/>
      </c>
      <c r="O1109" s="14" t="str">
        <f>IFERROR(IF(OR(HLOOKUP($A1109,'Z-scores'!$C$2:$RO$15,13,FALSE)&gt;3,HLOOKUP($A1109,'Z-scores'!$C$2:$RO$15,13,FALSE)&lt;-3),"",'Total-corrected counts'!O1109),"")</f>
        <v/>
      </c>
      <c r="P1109" s="14" t="str">
        <f>IFERROR(IF(OR(HLOOKUP($A1109,'Z-scores'!$C$2:$RO$15,14,FALSE)&gt;3,HLOOKUP($A1109,'Z-scores'!$C$2:$RO$15,14,FALSE)&lt;-3),"",'Total-corrected counts'!P1109),"")</f>
        <v/>
      </c>
      <c r="Q1109">
        <f t="shared" si="68"/>
        <v>1</v>
      </c>
      <c r="R1109">
        <f>SUMIFS(Tabel132[Cluster],Tabel132[ID],'Total-corrected counts Z&lt;3'!A1109)</f>
        <v>0</v>
      </c>
      <c r="S1109" t="str">
        <f t="shared" si="69"/>
        <v/>
      </c>
      <c r="T1109" t="str">
        <f t="shared" si="70"/>
        <v/>
      </c>
      <c r="U1109" t="str">
        <f t="shared" si="71"/>
        <v/>
      </c>
    </row>
    <row r="1110" spans="1:21" x14ac:dyDescent="0.25">
      <c r="A1110">
        <v>1120</v>
      </c>
      <c r="B1110" t="s">
        <v>477</v>
      </c>
      <c r="C1110">
        <v>66800</v>
      </c>
      <c r="D1110">
        <v>239</v>
      </c>
      <c r="E1110" s="14" t="str">
        <f>IFERROR(IF(OR(HLOOKUP($A1110,'Z-scores'!$C$2:$RO$15,3,FALSE)&gt;3,HLOOKUP($A1110,'Z-scores'!$C$2:$RO$15,3,FALSE)&lt;-3),"",'Total-corrected counts'!E1110),"")</f>
        <v/>
      </c>
      <c r="F1110" s="14" t="str">
        <f>IFERROR(IF(OR(HLOOKUP($A1110,'Z-scores'!$C$2:$RO$15,4,FALSE)&gt;3,HLOOKUP($A1110,'Z-scores'!$C$2:$RO$15,4,FALSE)&lt;-3),"",'Total-corrected counts'!F1110),"")</f>
        <v/>
      </c>
      <c r="G1110" s="14" t="str">
        <f>IFERROR(IF(OR(HLOOKUP($A1110,'Z-scores'!$C$2:$RO$15,5,FALSE)&gt;3,HLOOKUP($A1110,'Z-scores'!$C$2:$RO$15,5,FALSE)&lt;-3),"",'Total-corrected counts'!G1110),"")</f>
        <v/>
      </c>
      <c r="H1110" s="14" t="str">
        <f>IFERROR(IF(OR(HLOOKUP($A1110,'Z-scores'!$C$2:$RO$15,6,FALSE)&gt;3,HLOOKUP($A1110,'Z-scores'!$C$2:$RO$15,6,FALSE)&lt;-3),"",'Total-corrected counts'!H1110),"")</f>
        <v/>
      </c>
      <c r="I1110" s="14" t="str">
        <f>IFERROR(IF(OR(HLOOKUP($A1110,'Z-scores'!$C$2:$RO$15,7,FALSE)&gt;3,HLOOKUP($A1110,'Z-scores'!$C$2:$RO$15,7,FALSE)&lt;-3),"",'Total-corrected counts'!I1110),"")</f>
        <v/>
      </c>
      <c r="J1110" s="14" t="str">
        <f>IFERROR(IF(OR(HLOOKUP($A1110,'Z-scores'!$C$2:$RO$15,8,FALSE)&gt;3,HLOOKUP($A1110,'Z-scores'!$C$2:$RO$15,8,FALSE)&lt;-3),"",'Total-corrected counts'!J1110),"")</f>
        <v/>
      </c>
      <c r="K1110" s="14" t="str">
        <f>IFERROR(IF(OR(HLOOKUP($A1110,'Z-scores'!$C$2:$RO$15,9,FALSE)&gt;3,HLOOKUP($A1110,'Z-scores'!$C$2:$RO$15,9,FALSE)&lt;-3),"",'Total-corrected counts'!K1110),"")</f>
        <v/>
      </c>
      <c r="L1110" s="14" t="str">
        <f>IFERROR(IF(OR(HLOOKUP($A1110,'Z-scores'!$C$2:$RO$15,10,FALSE)&gt;3,HLOOKUP($A1110,'Z-scores'!$C$2:$RO$15,10,FALSE)&lt;-3),"",'Total-corrected counts'!L1110),"")</f>
        <v/>
      </c>
      <c r="M1110" s="14" t="str">
        <f>IFERROR(IF(OR(HLOOKUP($A1110,'Z-scores'!$C$2:$RO$15,11,FALSE)&gt;3,HLOOKUP($A1110,'Z-scores'!$C$2:$RO$15,11,FALSE)&lt;-3),"",'Total-corrected counts'!M1110),"")</f>
        <v/>
      </c>
      <c r="N1110" s="14" t="str">
        <f>IFERROR(IF(OR(HLOOKUP($A1110,'Z-scores'!$C$2:$RO$15,12,FALSE)&gt;3,HLOOKUP($A1110,'Z-scores'!$C$2:$RO$15,12,FALSE)&lt;-3),"",'Total-corrected counts'!N1110),"")</f>
        <v/>
      </c>
      <c r="O1110" s="14" t="str">
        <f>IFERROR(IF(OR(HLOOKUP($A1110,'Z-scores'!$C$2:$RO$15,13,FALSE)&gt;3,HLOOKUP($A1110,'Z-scores'!$C$2:$RO$15,13,FALSE)&lt;-3),"",'Total-corrected counts'!O1110),"")</f>
        <v/>
      </c>
      <c r="P1110" s="14" t="str">
        <f>IFERROR(IF(OR(HLOOKUP($A1110,'Z-scores'!$C$2:$RO$15,14,FALSE)&gt;3,HLOOKUP($A1110,'Z-scores'!$C$2:$RO$15,14,FALSE)&lt;-3),"",'Total-corrected counts'!P1110),"")</f>
        <v/>
      </c>
      <c r="Q1110">
        <f t="shared" si="68"/>
        <v>1</v>
      </c>
      <c r="R1110">
        <f>SUMIFS(Tabel132[Cluster],Tabel132[ID],'Total-corrected counts Z&lt;3'!A1110)</f>
        <v>79</v>
      </c>
      <c r="S1110" t="str">
        <f t="shared" si="69"/>
        <v/>
      </c>
      <c r="T1110" t="str">
        <f t="shared" si="70"/>
        <v/>
      </c>
      <c r="U1110" t="str">
        <f t="shared" si="71"/>
        <v/>
      </c>
    </row>
    <row r="1111" spans="1:21" x14ac:dyDescent="0.25">
      <c r="A1111">
        <v>1121</v>
      </c>
      <c r="B1111" t="s">
        <v>1141</v>
      </c>
      <c r="C1111">
        <v>41400</v>
      </c>
      <c r="D1111">
        <v>918</v>
      </c>
      <c r="E1111" s="14" t="str">
        <f>IFERROR(IF(OR(HLOOKUP($A1111,'Z-scores'!$C$2:$RO$15,3,FALSE)&gt;3,HLOOKUP($A1111,'Z-scores'!$C$2:$RO$15,3,FALSE)&lt;-3),"",'Total-corrected counts'!E1111),"")</f>
        <v/>
      </c>
      <c r="F1111" s="14" t="str">
        <f>IFERROR(IF(OR(HLOOKUP($A1111,'Z-scores'!$C$2:$RO$15,4,FALSE)&gt;3,HLOOKUP($A1111,'Z-scores'!$C$2:$RO$15,4,FALSE)&lt;-3),"",'Total-corrected counts'!F1111),"")</f>
        <v/>
      </c>
      <c r="G1111" s="14" t="str">
        <f>IFERROR(IF(OR(HLOOKUP($A1111,'Z-scores'!$C$2:$RO$15,5,FALSE)&gt;3,HLOOKUP($A1111,'Z-scores'!$C$2:$RO$15,5,FALSE)&lt;-3),"",'Total-corrected counts'!G1111),"")</f>
        <v/>
      </c>
      <c r="H1111" s="14" t="str">
        <f>IFERROR(IF(OR(HLOOKUP($A1111,'Z-scores'!$C$2:$RO$15,6,FALSE)&gt;3,HLOOKUP($A1111,'Z-scores'!$C$2:$RO$15,6,FALSE)&lt;-3),"",'Total-corrected counts'!H1111),"")</f>
        <v/>
      </c>
      <c r="I1111" s="14" t="str">
        <f>IFERROR(IF(OR(HLOOKUP($A1111,'Z-scores'!$C$2:$RO$15,7,FALSE)&gt;3,HLOOKUP($A1111,'Z-scores'!$C$2:$RO$15,7,FALSE)&lt;-3),"",'Total-corrected counts'!I1111),"")</f>
        <v/>
      </c>
      <c r="J1111" s="14" t="str">
        <f>IFERROR(IF(OR(HLOOKUP($A1111,'Z-scores'!$C$2:$RO$15,8,FALSE)&gt;3,HLOOKUP($A1111,'Z-scores'!$C$2:$RO$15,8,FALSE)&lt;-3),"",'Total-corrected counts'!J1111),"")</f>
        <v/>
      </c>
      <c r="K1111" s="14" t="str">
        <f>IFERROR(IF(OR(HLOOKUP($A1111,'Z-scores'!$C$2:$RO$15,9,FALSE)&gt;3,HLOOKUP($A1111,'Z-scores'!$C$2:$RO$15,9,FALSE)&lt;-3),"",'Total-corrected counts'!K1111),"")</f>
        <v/>
      </c>
      <c r="L1111" s="14" t="str">
        <f>IFERROR(IF(OR(HLOOKUP($A1111,'Z-scores'!$C$2:$RO$15,10,FALSE)&gt;3,HLOOKUP($A1111,'Z-scores'!$C$2:$RO$15,10,FALSE)&lt;-3),"",'Total-corrected counts'!L1111),"")</f>
        <v/>
      </c>
      <c r="M1111" s="14" t="str">
        <f>IFERROR(IF(OR(HLOOKUP($A1111,'Z-scores'!$C$2:$RO$15,11,FALSE)&gt;3,HLOOKUP($A1111,'Z-scores'!$C$2:$RO$15,11,FALSE)&lt;-3),"",'Total-corrected counts'!M1111),"")</f>
        <v/>
      </c>
      <c r="N1111" s="14" t="str">
        <f>IFERROR(IF(OR(HLOOKUP($A1111,'Z-scores'!$C$2:$RO$15,12,FALSE)&gt;3,HLOOKUP($A1111,'Z-scores'!$C$2:$RO$15,12,FALSE)&lt;-3),"",'Total-corrected counts'!N1111),"")</f>
        <v/>
      </c>
      <c r="O1111" s="14" t="str">
        <f>IFERROR(IF(OR(HLOOKUP($A1111,'Z-scores'!$C$2:$RO$15,13,FALSE)&gt;3,HLOOKUP($A1111,'Z-scores'!$C$2:$RO$15,13,FALSE)&lt;-3),"",'Total-corrected counts'!O1111),"")</f>
        <v/>
      </c>
      <c r="P1111" s="14" t="str">
        <f>IFERROR(IF(OR(HLOOKUP($A1111,'Z-scores'!$C$2:$RO$15,14,FALSE)&gt;3,HLOOKUP($A1111,'Z-scores'!$C$2:$RO$15,14,FALSE)&lt;-3),"",'Total-corrected counts'!P1111),"")</f>
        <v/>
      </c>
      <c r="Q1111">
        <f t="shared" si="68"/>
        <v>1</v>
      </c>
      <c r="R1111">
        <f>SUMIFS(Tabel132[Cluster],Tabel132[ID],'Total-corrected counts Z&lt;3'!A1111)</f>
        <v>54</v>
      </c>
      <c r="S1111" t="str">
        <f t="shared" si="69"/>
        <v/>
      </c>
      <c r="T1111" t="str">
        <f t="shared" si="70"/>
        <v/>
      </c>
      <c r="U1111" t="str">
        <f t="shared" si="71"/>
        <v/>
      </c>
    </row>
    <row r="1112" spans="1:21" x14ac:dyDescent="0.25">
      <c r="A1112">
        <v>1123</v>
      </c>
      <c r="B1112" t="s">
        <v>1142</v>
      </c>
      <c r="C1112">
        <v>105100</v>
      </c>
      <c r="D1112">
        <v>752</v>
      </c>
      <c r="E1112" s="14" t="str">
        <f>IFERROR(IF(OR(HLOOKUP($A1112,'Z-scores'!$C$2:$RO$15,3,FALSE)&gt;3,HLOOKUP($A1112,'Z-scores'!$C$2:$RO$15,3,FALSE)&lt;-3),"",'Total-corrected counts'!E1112),"")</f>
        <v/>
      </c>
      <c r="F1112" s="14" t="str">
        <f>IFERROR(IF(OR(HLOOKUP($A1112,'Z-scores'!$C$2:$RO$15,4,FALSE)&gt;3,HLOOKUP($A1112,'Z-scores'!$C$2:$RO$15,4,FALSE)&lt;-3),"",'Total-corrected counts'!F1112),"")</f>
        <v/>
      </c>
      <c r="G1112" s="14" t="str">
        <f>IFERROR(IF(OR(HLOOKUP($A1112,'Z-scores'!$C$2:$RO$15,5,FALSE)&gt;3,HLOOKUP($A1112,'Z-scores'!$C$2:$RO$15,5,FALSE)&lt;-3),"",'Total-corrected counts'!G1112),"")</f>
        <v/>
      </c>
      <c r="H1112" s="14" t="str">
        <f>IFERROR(IF(OR(HLOOKUP($A1112,'Z-scores'!$C$2:$RO$15,6,FALSE)&gt;3,HLOOKUP($A1112,'Z-scores'!$C$2:$RO$15,6,FALSE)&lt;-3),"",'Total-corrected counts'!H1112),"")</f>
        <v/>
      </c>
      <c r="I1112" s="14" t="str">
        <f>IFERROR(IF(OR(HLOOKUP($A1112,'Z-scores'!$C$2:$RO$15,7,FALSE)&gt;3,HLOOKUP($A1112,'Z-scores'!$C$2:$RO$15,7,FALSE)&lt;-3),"",'Total-corrected counts'!I1112),"")</f>
        <v/>
      </c>
      <c r="J1112" s="14" t="str">
        <f>IFERROR(IF(OR(HLOOKUP($A1112,'Z-scores'!$C$2:$RO$15,8,FALSE)&gt;3,HLOOKUP($A1112,'Z-scores'!$C$2:$RO$15,8,FALSE)&lt;-3),"",'Total-corrected counts'!J1112),"")</f>
        <v/>
      </c>
      <c r="K1112" s="14" t="str">
        <f>IFERROR(IF(OR(HLOOKUP($A1112,'Z-scores'!$C$2:$RO$15,9,FALSE)&gt;3,HLOOKUP($A1112,'Z-scores'!$C$2:$RO$15,9,FALSE)&lt;-3),"",'Total-corrected counts'!K1112),"")</f>
        <v/>
      </c>
      <c r="L1112" s="14" t="str">
        <f>IFERROR(IF(OR(HLOOKUP($A1112,'Z-scores'!$C$2:$RO$15,10,FALSE)&gt;3,HLOOKUP($A1112,'Z-scores'!$C$2:$RO$15,10,FALSE)&lt;-3),"",'Total-corrected counts'!L1112),"")</f>
        <v/>
      </c>
      <c r="M1112" s="14" t="str">
        <f>IFERROR(IF(OR(HLOOKUP($A1112,'Z-scores'!$C$2:$RO$15,11,FALSE)&gt;3,HLOOKUP($A1112,'Z-scores'!$C$2:$RO$15,11,FALSE)&lt;-3),"",'Total-corrected counts'!M1112),"")</f>
        <v/>
      </c>
      <c r="N1112" s="14" t="str">
        <f>IFERROR(IF(OR(HLOOKUP($A1112,'Z-scores'!$C$2:$RO$15,12,FALSE)&gt;3,HLOOKUP($A1112,'Z-scores'!$C$2:$RO$15,12,FALSE)&lt;-3),"",'Total-corrected counts'!N1112),"")</f>
        <v/>
      </c>
      <c r="O1112" s="14" t="str">
        <f>IFERROR(IF(OR(HLOOKUP($A1112,'Z-scores'!$C$2:$RO$15,13,FALSE)&gt;3,HLOOKUP($A1112,'Z-scores'!$C$2:$RO$15,13,FALSE)&lt;-3),"",'Total-corrected counts'!O1112),"")</f>
        <v/>
      </c>
      <c r="P1112" s="14" t="str">
        <f>IFERROR(IF(OR(HLOOKUP($A1112,'Z-scores'!$C$2:$RO$15,14,FALSE)&gt;3,HLOOKUP($A1112,'Z-scores'!$C$2:$RO$15,14,FALSE)&lt;-3),"",'Total-corrected counts'!P1112),"")</f>
        <v/>
      </c>
      <c r="Q1112">
        <f t="shared" si="68"/>
        <v>1</v>
      </c>
      <c r="R1112">
        <f>SUMIFS(Tabel132[Cluster],Tabel132[ID],'Total-corrected counts Z&lt;3'!A1112)</f>
        <v>0</v>
      </c>
      <c r="S1112" t="str">
        <f t="shared" si="69"/>
        <v/>
      </c>
      <c r="T1112" t="str">
        <f t="shared" si="70"/>
        <v/>
      </c>
      <c r="U1112" t="str">
        <f t="shared" si="71"/>
        <v/>
      </c>
    </row>
    <row r="1113" spans="1:21" x14ac:dyDescent="0.25">
      <c r="A1113">
        <v>1124</v>
      </c>
      <c r="B1113" t="s">
        <v>1143</v>
      </c>
      <c r="C1113">
        <v>73300</v>
      </c>
      <c r="D1113">
        <v>141</v>
      </c>
      <c r="E1113" s="14" t="str">
        <f>IFERROR(IF(OR(HLOOKUP($A1113,'Z-scores'!$C$2:$RO$15,3,FALSE)&gt;3,HLOOKUP($A1113,'Z-scores'!$C$2:$RO$15,3,FALSE)&lt;-3),"",'Total-corrected counts'!E1113),"")</f>
        <v/>
      </c>
      <c r="F1113" s="14" t="str">
        <f>IFERROR(IF(OR(HLOOKUP($A1113,'Z-scores'!$C$2:$RO$15,4,FALSE)&gt;3,HLOOKUP($A1113,'Z-scores'!$C$2:$RO$15,4,FALSE)&lt;-3),"",'Total-corrected counts'!F1113),"")</f>
        <v/>
      </c>
      <c r="G1113" s="14" t="str">
        <f>IFERROR(IF(OR(HLOOKUP($A1113,'Z-scores'!$C$2:$RO$15,5,FALSE)&gt;3,HLOOKUP($A1113,'Z-scores'!$C$2:$RO$15,5,FALSE)&lt;-3),"",'Total-corrected counts'!G1113),"")</f>
        <v/>
      </c>
      <c r="H1113" s="14" t="str">
        <f>IFERROR(IF(OR(HLOOKUP($A1113,'Z-scores'!$C$2:$RO$15,6,FALSE)&gt;3,HLOOKUP($A1113,'Z-scores'!$C$2:$RO$15,6,FALSE)&lt;-3),"",'Total-corrected counts'!H1113),"")</f>
        <v/>
      </c>
      <c r="I1113" s="14" t="str">
        <f>IFERROR(IF(OR(HLOOKUP($A1113,'Z-scores'!$C$2:$RO$15,7,FALSE)&gt;3,HLOOKUP($A1113,'Z-scores'!$C$2:$RO$15,7,FALSE)&lt;-3),"",'Total-corrected counts'!I1113),"")</f>
        <v/>
      </c>
      <c r="J1113" s="14" t="str">
        <f>IFERROR(IF(OR(HLOOKUP($A1113,'Z-scores'!$C$2:$RO$15,8,FALSE)&gt;3,HLOOKUP($A1113,'Z-scores'!$C$2:$RO$15,8,FALSE)&lt;-3),"",'Total-corrected counts'!J1113),"")</f>
        <v/>
      </c>
      <c r="K1113" s="14" t="str">
        <f>IFERROR(IF(OR(HLOOKUP($A1113,'Z-scores'!$C$2:$RO$15,9,FALSE)&gt;3,HLOOKUP($A1113,'Z-scores'!$C$2:$RO$15,9,FALSE)&lt;-3),"",'Total-corrected counts'!K1113),"")</f>
        <v/>
      </c>
      <c r="L1113" s="14" t="str">
        <f>IFERROR(IF(OR(HLOOKUP($A1113,'Z-scores'!$C$2:$RO$15,10,FALSE)&gt;3,HLOOKUP($A1113,'Z-scores'!$C$2:$RO$15,10,FALSE)&lt;-3),"",'Total-corrected counts'!L1113),"")</f>
        <v/>
      </c>
      <c r="M1113" s="14" t="str">
        <f>IFERROR(IF(OR(HLOOKUP($A1113,'Z-scores'!$C$2:$RO$15,11,FALSE)&gt;3,HLOOKUP($A1113,'Z-scores'!$C$2:$RO$15,11,FALSE)&lt;-3),"",'Total-corrected counts'!M1113),"")</f>
        <v/>
      </c>
      <c r="N1113" s="14" t="str">
        <f>IFERROR(IF(OR(HLOOKUP($A1113,'Z-scores'!$C$2:$RO$15,12,FALSE)&gt;3,HLOOKUP($A1113,'Z-scores'!$C$2:$RO$15,12,FALSE)&lt;-3),"",'Total-corrected counts'!N1113),"")</f>
        <v/>
      </c>
      <c r="O1113" s="14" t="str">
        <f>IFERROR(IF(OR(HLOOKUP($A1113,'Z-scores'!$C$2:$RO$15,13,FALSE)&gt;3,HLOOKUP($A1113,'Z-scores'!$C$2:$RO$15,13,FALSE)&lt;-3),"",'Total-corrected counts'!O1113),"")</f>
        <v/>
      </c>
      <c r="P1113" s="14" t="str">
        <f>IFERROR(IF(OR(HLOOKUP($A1113,'Z-scores'!$C$2:$RO$15,14,FALSE)&gt;3,HLOOKUP($A1113,'Z-scores'!$C$2:$RO$15,14,FALSE)&lt;-3),"",'Total-corrected counts'!P1113),"")</f>
        <v/>
      </c>
      <c r="Q1113">
        <f t="shared" si="68"/>
        <v>1</v>
      </c>
      <c r="R1113">
        <f>SUMIFS(Tabel132[Cluster],Tabel132[ID],'Total-corrected counts Z&lt;3'!A1113)</f>
        <v>83</v>
      </c>
      <c r="S1113" t="str">
        <f t="shared" si="69"/>
        <v/>
      </c>
      <c r="T1113" t="str">
        <f t="shared" si="70"/>
        <v/>
      </c>
      <c r="U1113" t="str">
        <f t="shared" si="71"/>
        <v/>
      </c>
    </row>
    <row r="1114" spans="1:21" x14ac:dyDescent="0.25">
      <c r="A1114">
        <v>1125</v>
      </c>
      <c r="B1114" t="s">
        <v>478</v>
      </c>
      <c r="C1114">
        <v>23000</v>
      </c>
      <c r="D1114">
        <v>746</v>
      </c>
      <c r="E1114" s="14">
        <f>IFERROR(IF(OR(HLOOKUP($A1114,'Z-scores'!$C$2:$RO$15,3,FALSE)&gt;3,HLOOKUP($A1114,'Z-scores'!$C$2:$RO$15,3,FALSE)&lt;-3),"",'Total-corrected counts'!E1114),"")</f>
        <v>3.7650164893777727</v>
      </c>
      <c r="F1114" s="14">
        <f>IFERROR(IF(OR(HLOOKUP($A1114,'Z-scores'!$C$2:$RO$15,4,FALSE)&gt;3,HLOOKUP($A1114,'Z-scores'!$C$2:$RO$15,4,FALSE)&lt;-3),"",'Total-corrected counts'!F1114),"")</f>
        <v>2.38563928854935</v>
      </c>
      <c r="G1114" s="14">
        <f>IFERROR(IF(OR(HLOOKUP($A1114,'Z-scores'!$C$2:$RO$15,5,FALSE)&gt;3,HLOOKUP($A1114,'Z-scores'!$C$2:$RO$15,5,FALSE)&lt;-3),"",'Total-corrected counts'!G1114),"")</f>
        <v>3.8036053893338333</v>
      </c>
      <c r="H1114" s="14">
        <f>IFERROR(IF(OR(HLOOKUP($A1114,'Z-scores'!$C$2:$RO$15,6,FALSE)&gt;3,HLOOKUP($A1114,'Z-scores'!$C$2:$RO$15,6,FALSE)&lt;-3),"",'Total-corrected counts'!H1114),"")</f>
        <v>2.3347425717418324</v>
      </c>
      <c r="I1114" s="14">
        <f>IFERROR(IF(OR(HLOOKUP($A1114,'Z-scores'!$C$2:$RO$15,7,FALSE)&gt;3,HLOOKUP($A1114,'Z-scores'!$C$2:$RO$15,7,FALSE)&lt;-3),"",'Total-corrected counts'!I1114),"")</f>
        <v>4.7832556465223393</v>
      </c>
      <c r="J1114" s="14">
        <f>IFERROR(IF(OR(HLOOKUP($A1114,'Z-scores'!$C$2:$RO$15,8,FALSE)&gt;3,HLOOKUP($A1114,'Z-scores'!$C$2:$RO$15,8,FALSE)&lt;-3),"",'Total-corrected counts'!J1114),"")</f>
        <v>5.7570148683055695</v>
      </c>
      <c r="K1114" s="14">
        <f>IFERROR(IF(OR(HLOOKUP($A1114,'Z-scores'!$C$2:$RO$15,9,FALSE)&gt;3,HLOOKUP($A1114,'Z-scores'!$C$2:$RO$15,9,FALSE)&lt;-3),"",'Total-corrected counts'!K1114),"")</f>
        <v>2.7686705154953728</v>
      </c>
      <c r="L1114" s="14">
        <f>IFERROR(IF(OR(HLOOKUP($A1114,'Z-scores'!$C$2:$RO$15,10,FALSE)&gt;3,HLOOKUP($A1114,'Z-scores'!$C$2:$RO$15,10,FALSE)&lt;-3),"",'Total-corrected counts'!L1114),"")</f>
        <v>10.964536577008737</v>
      </c>
      <c r="M1114" s="14">
        <f>IFERROR(IF(OR(HLOOKUP($A1114,'Z-scores'!$C$2:$RO$15,11,FALSE)&gt;3,HLOOKUP($A1114,'Z-scores'!$C$2:$RO$15,11,FALSE)&lt;-3),"",'Total-corrected counts'!M1114),"")</f>
        <v>6.6443280948769168</v>
      </c>
      <c r="N1114" s="14">
        <f>IFERROR(IF(OR(HLOOKUP($A1114,'Z-scores'!$C$2:$RO$15,12,FALSE)&gt;3,HLOOKUP($A1114,'Z-scores'!$C$2:$RO$15,12,FALSE)&lt;-3),"",'Total-corrected counts'!N1114),"")</f>
        <v>5.5750497314926282</v>
      </c>
      <c r="O1114" s="14">
        <f>IFERROR(IF(OR(HLOOKUP($A1114,'Z-scores'!$C$2:$RO$15,13,FALSE)&gt;3,HLOOKUP($A1114,'Z-scores'!$C$2:$RO$15,13,FALSE)&lt;-3),"",'Total-corrected counts'!O1114),"")</f>
        <v>2.8513142776748657</v>
      </c>
      <c r="P1114" s="14">
        <f>IFERROR(IF(OR(HLOOKUP($A1114,'Z-scores'!$C$2:$RO$15,14,FALSE)&gt;3,HLOOKUP($A1114,'Z-scores'!$C$2:$RO$15,14,FALSE)&lt;-3),"",'Total-corrected counts'!P1114),"")</f>
        <v>7.5191533342204409</v>
      </c>
      <c r="Q1114">
        <f t="shared" si="68"/>
        <v>1</v>
      </c>
      <c r="R1114">
        <f>SUMIFS(Tabel132[Cluster],Tabel132[ID],'Total-corrected counts Z&lt;3'!A1114)</f>
        <v>29</v>
      </c>
      <c r="S1114">
        <f t="shared" si="69"/>
        <v>3.3439841383132787E-2</v>
      </c>
      <c r="T1114">
        <f t="shared" si="70"/>
        <v>3.6568492527608671</v>
      </c>
      <c r="U1114">
        <f t="shared" si="71"/>
        <v>6.7108764030547174</v>
      </c>
    </row>
    <row r="1115" spans="1:21" x14ac:dyDescent="0.25">
      <c r="A1115">
        <v>1126</v>
      </c>
      <c r="B1115" t="s">
        <v>1144</v>
      </c>
      <c r="C1115">
        <v>75400</v>
      </c>
      <c r="D1115">
        <v>557</v>
      </c>
      <c r="E1115" s="14">
        <f>IFERROR(IF(OR(HLOOKUP($A1115,'Z-scores'!$C$2:$RO$15,3,FALSE)&gt;3,HLOOKUP($A1115,'Z-scores'!$C$2:$RO$15,3,FALSE)&lt;-3),"",'Total-corrected counts'!E1115),"")</f>
        <v>0</v>
      </c>
      <c r="F1115" s="14">
        <f>IFERROR(IF(OR(HLOOKUP($A1115,'Z-scores'!$C$2:$RO$15,4,FALSE)&gt;3,HLOOKUP($A1115,'Z-scores'!$C$2:$RO$15,4,FALSE)&lt;-3),"",'Total-corrected counts'!F1115),"")</f>
        <v>0</v>
      </c>
      <c r="G1115" s="14">
        <f>IFERROR(IF(OR(HLOOKUP($A1115,'Z-scores'!$C$2:$RO$15,5,FALSE)&gt;3,HLOOKUP($A1115,'Z-scores'!$C$2:$RO$15,5,FALSE)&lt;-3),"",'Total-corrected counts'!G1115),"")</f>
        <v>0</v>
      </c>
      <c r="H1115" s="14" t="str">
        <f>IFERROR(IF(OR(HLOOKUP($A1115,'Z-scores'!$C$2:$RO$15,6,FALSE)&gt;3,HLOOKUP($A1115,'Z-scores'!$C$2:$RO$15,6,FALSE)&lt;-3),"",'Total-corrected counts'!H1115),"")</f>
        <v/>
      </c>
      <c r="I1115" s="14">
        <f>IFERROR(IF(OR(HLOOKUP($A1115,'Z-scores'!$C$2:$RO$15,7,FALSE)&gt;3,HLOOKUP($A1115,'Z-scores'!$C$2:$RO$15,7,FALSE)&lt;-3),"",'Total-corrected counts'!I1115),"")</f>
        <v>0</v>
      </c>
      <c r="J1115" s="14">
        <f>IFERROR(IF(OR(HLOOKUP($A1115,'Z-scores'!$C$2:$RO$15,8,FALSE)&gt;3,HLOOKUP($A1115,'Z-scores'!$C$2:$RO$15,8,FALSE)&lt;-3),"",'Total-corrected counts'!J1115),"")</f>
        <v>0</v>
      </c>
      <c r="K1115" s="14">
        <f>IFERROR(IF(OR(HLOOKUP($A1115,'Z-scores'!$C$2:$RO$15,9,FALSE)&gt;3,HLOOKUP($A1115,'Z-scores'!$C$2:$RO$15,9,FALSE)&lt;-3),"",'Total-corrected counts'!K1115),"")</f>
        <v>0</v>
      </c>
      <c r="L1115" s="14">
        <f>IFERROR(IF(OR(HLOOKUP($A1115,'Z-scores'!$C$2:$RO$15,10,FALSE)&gt;3,HLOOKUP($A1115,'Z-scores'!$C$2:$RO$15,10,FALSE)&lt;-3),"",'Total-corrected counts'!L1115),"")</f>
        <v>0</v>
      </c>
      <c r="M1115" s="14">
        <f>IFERROR(IF(OR(HLOOKUP($A1115,'Z-scores'!$C$2:$RO$15,11,FALSE)&gt;3,HLOOKUP($A1115,'Z-scores'!$C$2:$RO$15,11,FALSE)&lt;-3),"",'Total-corrected counts'!M1115),"")</f>
        <v>0</v>
      </c>
      <c r="N1115" s="14">
        <f>IFERROR(IF(OR(HLOOKUP($A1115,'Z-scores'!$C$2:$RO$15,12,FALSE)&gt;3,HLOOKUP($A1115,'Z-scores'!$C$2:$RO$15,12,FALSE)&lt;-3),"",'Total-corrected counts'!N1115),"")</f>
        <v>0</v>
      </c>
      <c r="O1115" s="14">
        <f>IFERROR(IF(OR(HLOOKUP($A1115,'Z-scores'!$C$2:$RO$15,13,FALSE)&gt;3,HLOOKUP($A1115,'Z-scores'!$C$2:$RO$15,13,FALSE)&lt;-3),"",'Total-corrected counts'!O1115),"")</f>
        <v>0</v>
      </c>
      <c r="P1115" s="14">
        <f>IFERROR(IF(OR(HLOOKUP($A1115,'Z-scores'!$C$2:$RO$15,14,FALSE)&gt;3,HLOOKUP($A1115,'Z-scores'!$C$2:$RO$15,14,FALSE)&lt;-3),"",'Total-corrected counts'!P1115),"")</f>
        <v>0</v>
      </c>
      <c r="Q1115">
        <f t="shared" si="68"/>
        <v>0</v>
      </c>
      <c r="R1115">
        <f>SUMIFS(Tabel132[Cluster],Tabel132[ID],'Total-corrected counts Z&lt;3'!A1115)</f>
        <v>84</v>
      </c>
      <c r="S1115" t="str">
        <f t="shared" si="69"/>
        <v/>
      </c>
      <c r="T1115">
        <f t="shared" si="70"/>
        <v>0</v>
      </c>
      <c r="U1115">
        <f t="shared" si="71"/>
        <v>0</v>
      </c>
    </row>
    <row r="1116" spans="1:21" x14ac:dyDescent="0.25">
      <c r="A1116">
        <v>1127</v>
      </c>
      <c r="B1116" t="s">
        <v>479</v>
      </c>
      <c r="C1116">
        <v>28200</v>
      </c>
      <c r="D1116">
        <v>541</v>
      </c>
      <c r="E1116" s="14">
        <f>IFERROR(IF(OR(HLOOKUP($A1116,'Z-scores'!$C$2:$RO$15,3,FALSE)&gt;3,HLOOKUP($A1116,'Z-scores'!$C$2:$RO$15,3,FALSE)&lt;-3),"",'Total-corrected counts'!E1116),"")</f>
        <v>1.6384793981551418</v>
      </c>
      <c r="F1116" s="14">
        <f>IFERROR(IF(OR(HLOOKUP($A1116,'Z-scores'!$C$2:$RO$15,4,FALSE)&gt;3,HLOOKUP($A1116,'Z-scores'!$C$2:$RO$15,4,FALSE)&lt;-3),"",'Total-corrected counts'!F1116),"")</f>
        <v>31.682963884769439</v>
      </c>
      <c r="G1116" s="14">
        <f>IFERROR(IF(OR(HLOOKUP($A1116,'Z-scores'!$C$2:$RO$15,5,FALSE)&gt;3,HLOOKUP($A1116,'Z-scores'!$C$2:$RO$15,5,FALSE)&lt;-3),"",'Total-corrected counts'!G1116),"")</f>
        <v>51.982606987562392</v>
      </c>
      <c r="H1116" s="14">
        <f>IFERROR(IF(OR(HLOOKUP($A1116,'Z-scores'!$C$2:$RO$15,6,FALSE)&gt;3,HLOOKUP($A1116,'Z-scores'!$C$2:$RO$15,6,FALSE)&lt;-3),"",'Total-corrected counts'!H1116),"")</f>
        <v>27.063176150223136</v>
      </c>
      <c r="I1116" s="14">
        <f>IFERROR(IF(OR(HLOOKUP($A1116,'Z-scores'!$C$2:$RO$15,7,FALSE)&gt;3,HLOOKUP($A1116,'Z-scores'!$C$2:$RO$15,7,FALSE)&lt;-3),"",'Total-corrected counts'!I1116),"")</f>
        <v>25.777802981644875</v>
      </c>
      <c r="J1116" s="14">
        <f>IFERROR(IF(OR(HLOOKUP($A1116,'Z-scores'!$C$2:$RO$15,8,FALSE)&gt;3,HLOOKUP($A1116,'Z-scores'!$C$2:$RO$15,8,FALSE)&lt;-3),"",'Total-corrected counts'!J1116),"")</f>
        <v>27.264353432918828</v>
      </c>
      <c r="K1116" s="14">
        <f>IFERROR(IF(OR(HLOOKUP($A1116,'Z-scores'!$C$2:$RO$15,9,FALSE)&gt;3,HLOOKUP($A1116,'Z-scores'!$C$2:$RO$15,9,FALSE)&lt;-3),"",'Total-corrected counts'!K1116),"")</f>
        <v>3.6303485840934226</v>
      </c>
      <c r="L1116" s="14">
        <f>IFERROR(IF(OR(HLOOKUP($A1116,'Z-scores'!$C$2:$RO$15,10,FALSE)&gt;3,HLOOKUP($A1116,'Z-scores'!$C$2:$RO$15,10,FALSE)&lt;-3),"",'Total-corrected counts'!L1116),"")</f>
        <v>18.502655473702244</v>
      </c>
      <c r="M1116" s="14">
        <f>IFERROR(IF(OR(HLOOKUP($A1116,'Z-scores'!$C$2:$RO$15,11,FALSE)&gt;3,HLOOKUP($A1116,'Z-scores'!$C$2:$RO$15,11,FALSE)&lt;-3),"",'Total-corrected counts'!M1116),"")</f>
        <v>31.115899570469743</v>
      </c>
      <c r="N1116" s="14">
        <f>IFERROR(IF(OR(HLOOKUP($A1116,'Z-scores'!$C$2:$RO$15,12,FALSE)&gt;3,HLOOKUP($A1116,'Z-scores'!$C$2:$RO$15,12,FALSE)&lt;-3),"",'Total-corrected counts'!N1116),"")</f>
        <v>11.175712248887978</v>
      </c>
      <c r="O1116" s="14">
        <f>IFERROR(IF(OR(HLOOKUP($A1116,'Z-scores'!$C$2:$RO$15,13,FALSE)&gt;3,HLOOKUP($A1116,'Z-scores'!$C$2:$RO$15,13,FALSE)&lt;-3),"",'Total-corrected counts'!O1116),"")</f>
        <v>4.3520060027668999</v>
      </c>
      <c r="P1116" s="14">
        <f>IFERROR(IF(OR(HLOOKUP($A1116,'Z-scores'!$C$2:$RO$15,14,FALSE)&gt;3,HLOOKUP($A1116,'Z-scores'!$C$2:$RO$15,14,FALSE)&lt;-3),"",'Total-corrected counts'!P1116),"")</f>
        <v>19.112320656800321</v>
      </c>
      <c r="Q1116">
        <f t="shared" si="68"/>
        <v>1</v>
      </c>
      <c r="R1116">
        <f>SUMIFS(Tabel132[Cluster],Tabel132[ID],'Total-corrected counts Z&lt;3'!A1116)</f>
        <v>36</v>
      </c>
      <c r="S1116">
        <f t="shared" si="69"/>
        <v>0.41837738766605936</v>
      </c>
      <c r="T1116">
        <f t="shared" si="70"/>
        <v>24.148533059909603</v>
      </c>
      <c r="U1116">
        <f t="shared" si="71"/>
        <v>16.851718790525435</v>
      </c>
    </row>
    <row r="1117" spans="1:21" x14ac:dyDescent="0.25">
      <c r="A1117">
        <v>1128</v>
      </c>
      <c r="B1117" t="s">
        <v>480</v>
      </c>
      <c r="C1117">
        <v>5300</v>
      </c>
      <c r="D1117">
        <v>337</v>
      </c>
      <c r="E1117" s="14">
        <f>IFERROR(IF(OR(HLOOKUP($A1117,'Z-scores'!$C$2:$RO$15,3,FALSE)&gt;3,HLOOKUP($A1117,'Z-scores'!$C$2:$RO$15,3,FALSE)&lt;-3),"",'Total-corrected counts'!E1117),"")</f>
        <v>9.4357820659714555</v>
      </c>
      <c r="F1117" s="14">
        <f>IFERROR(IF(OR(HLOOKUP($A1117,'Z-scores'!$C$2:$RO$15,4,FALSE)&gt;3,HLOOKUP($A1117,'Z-scores'!$C$2:$RO$15,4,FALSE)&lt;-3),"",'Total-corrected counts'!F1117),"")</f>
        <v>2.287981539895283</v>
      </c>
      <c r="G1117" s="14">
        <f>IFERROR(IF(OR(HLOOKUP($A1117,'Z-scores'!$C$2:$RO$15,5,FALSE)&gt;3,HLOOKUP($A1117,'Z-scores'!$C$2:$RO$15,5,FALSE)&lt;-3),"",'Total-corrected counts'!G1117),"")</f>
        <v>5.5179064098786599</v>
      </c>
      <c r="H1117" s="14">
        <f>IFERROR(IF(OR(HLOOKUP($A1117,'Z-scores'!$C$2:$RO$15,6,FALSE)&gt;3,HLOOKUP($A1117,'Z-scores'!$C$2:$RO$15,6,FALSE)&lt;-3),"",'Total-corrected counts'!H1117),"")</f>
        <v>13.573552402381438</v>
      </c>
      <c r="I1117" s="14">
        <f>IFERROR(IF(OR(HLOOKUP($A1117,'Z-scores'!$C$2:$RO$15,7,FALSE)&gt;3,HLOOKUP($A1117,'Z-scores'!$C$2:$RO$15,7,FALSE)&lt;-3),"",'Total-corrected counts'!I1117),"")</f>
        <v>16.346899451774799</v>
      </c>
      <c r="J1117" s="14">
        <f>IFERROR(IF(OR(HLOOKUP($A1117,'Z-scores'!$C$2:$RO$15,8,FALSE)&gt;3,HLOOKUP($A1117,'Z-scores'!$C$2:$RO$15,8,FALSE)&lt;-3),"",'Total-corrected counts'!J1117),"")</f>
        <v>5.7787394527142695</v>
      </c>
      <c r="K1117" s="14">
        <f>IFERROR(IF(OR(HLOOKUP($A1117,'Z-scores'!$C$2:$RO$15,9,FALSE)&gt;3,HLOOKUP($A1117,'Z-scores'!$C$2:$RO$15,9,FALSE)&lt;-3),"",'Total-corrected counts'!K1117),"")</f>
        <v>4.5767818725535756</v>
      </c>
      <c r="L1117" s="14">
        <f>IFERROR(IF(OR(HLOOKUP($A1117,'Z-scores'!$C$2:$RO$15,10,FALSE)&gt;3,HLOOKUP($A1117,'Z-scores'!$C$2:$RO$15,10,FALSE)&lt;-3),"",'Total-corrected counts'!L1117),"")</f>
        <v>6.0869302320894096</v>
      </c>
      <c r="M1117" s="14">
        <f>IFERROR(IF(OR(HLOOKUP($A1117,'Z-scores'!$C$2:$RO$15,11,FALSE)&gt;3,HLOOKUP($A1117,'Z-scores'!$C$2:$RO$15,11,FALSE)&lt;-3),"",'Total-corrected counts'!M1117),"")</f>
        <v>7.1963184289128455</v>
      </c>
      <c r="N1117" s="14">
        <f>IFERROR(IF(OR(HLOOKUP($A1117,'Z-scores'!$C$2:$RO$15,12,FALSE)&gt;3,HLOOKUP($A1117,'Z-scores'!$C$2:$RO$15,12,FALSE)&lt;-3),"",'Total-corrected counts'!N1117),"")</f>
        <v>14.291934533719232</v>
      </c>
      <c r="O1117" s="14">
        <f>IFERROR(IF(OR(HLOOKUP($A1117,'Z-scores'!$C$2:$RO$15,13,FALSE)&gt;3,HLOOKUP($A1117,'Z-scores'!$C$2:$RO$15,13,FALSE)&lt;-3),"",'Total-corrected counts'!O1117),"")</f>
        <v>5.8808356977044109</v>
      </c>
      <c r="P1117" s="14">
        <f>IFERROR(IF(OR(HLOOKUP($A1117,'Z-scores'!$C$2:$RO$15,14,FALSE)&gt;3,HLOOKUP($A1117,'Z-scores'!$C$2:$RO$15,14,FALSE)&lt;-3),"",'Total-corrected counts'!P1117),"")</f>
        <v>4.3474377459674551</v>
      </c>
      <c r="Q1117">
        <f t="shared" si="68"/>
        <v>1</v>
      </c>
      <c r="R1117">
        <f>SUMIFS(Tabel132[Cluster],Tabel132[ID],'Total-corrected counts Z&lt;3'!A1117)</f>
        <v>7</v>
      </c>
      <c r="S1117">
        <f t="shared" si="69"/>
        <v>0.81546228662065912</v>
      </c>
      <c r="T1117">
        <f t="shared" si="70"/>
        <v>8.2168061707384972</v>
      </c>
      <c r="U1117">
        <f t="shared" si="71"/>
        <v>7.5606913276786702</v>
      </c>
    </row>
    <row r="1118" spans="1:21" x14ac:dyDescent="0.25">
      <c r="A1118">
        <v>1129</v>
      </c>
      <c r="B1118" t="s">
        <v>1145</v>
      </c>
      <c r="C1118">
        <v>63400</v>
      </c>
      <c r="D1118">
        <v>343</v>
      </c>
      <c r="E1118" s="14" t="str">
        <f>IFERROR(IF(OR(HLOOKUP($A1118,'Z-scores'!$C$2:$RO$15,3,FALSE)&gt;3,HLOOKUP($A1118,'Z-scores'!$C$2:$RO$15,3,FALSE)&lt;-3),"",'Total-corrected counts'!E1118),"")</f>
        <v/>
      </c>
      <c r="F1118" s="14" t="str">
        <f>IFERROR(IF(OR(HLOOKUP($A1118,'Z-scores'!$C$2:$RO$15,4,FALSE)&gt;3,HLOOKUP($A1118,'Z-scores'!$C$2:$RO$15,4,FALSE)&lt;-3),"",'Total-corrected counts'!F1118),"")</f>
        <v/>
      </c>
      <c r="G1118" s="14" t="str">
        <f>IFERROR(IF(OR(HLOOKUP($A1118,'Z-scores'!$C$2:$RO$15,5,FALSE)&gt;3,HLOOKUP($A1118,'Z-scores'!$C$2:$RO$15,5,FALSE)&lt;-3),"",'Total-corrected counts'!G1118),"")</f>
        <v/>
      </c>
      <c r="H1118" s="14" t="str">
        <f>IFERROR(IF(OR(HLOOKUP($A1118,'Z-scores'!$C$2:$RO$15,6,FALSE)&gt;3,HLOOKUP($A1118,'Z-scores'!$C$2:$RO$15,6,FALSE)&lt;-3),"",'Total-corrected counts'!H1118),"")</f>
        <v/>
      </c>
      <c r="I1118" s="14" t="str">
        <f>IFERROR(IF(OR(HLOOKUP($A1118,'Z-scores'!$C$2:$RO$15,7,FALSE)&gt;3,HLOOKUP($A1118,'Z-scores'!$C$2:$RO$15,7,FALSE)&lt;-3),"",'Total-corrected counts'!I1118),"")</f>
        <v/>
      </c>
      <c r="J1118" s="14" t="str">
        <f>IFERROR(IF(OR(HLOOKUP($A1118,'Z-scores'!$C$2:$RO$15,8,FALSE)&gt;3,HLOOKUP($A1118,'Z-scores'!$C$2:$RO$15,8,FALSE)&lt;-3),"",'Total-corrected counts'!J1118),"")</f>
        <v/>
      </c>
      <c r="K1118" s="14" t="str">
        <f>IFERROR(IF(OR(HLOOKUP($A1118,'Z-scores'!$C$2:$RO$15,9,FALSE)&gt;3,HLOOKUP($A1118,'Z-scores'!$C$2:$RO$15,9,FALSE)&lt;-3),"",'Total-corrected counts'!K1118),"")</f>
        <v/>
      </c>
      <c r="L1118" s="14" t="str">
        <f>IFERROR(IF(OR(HLOOKUP($A1118,'Z-scores'!$C$2:$RO$15,10,FALSE)&gt;3,HLOOKUP($A1118,'Z-scores'!$C$2:$RO$15,10,FALSE)&lt;-3),"",'Total-corrected counts'!L1118),"")</f>
        <v/>
      </c>
      <c r="M1118" s="14" t="str">
        <f>IFERROR(IF(OR(HLOOKUP($A1118,'Z-scores'!$C$2:$RO$15,11,FALSE)&gt;3,HLOOKUP($A1118,'Z-scores'!$C$2:$RO$15,11,FALSE)&lt;-3),"",'Total-corrected counts'!M1118),"")</f>
        <v/>
      </c>
      <c r="N1118" s="14" t="str">
        <f>IFERROR(IF(OR(HLOOKUP($A1118,'Z-scores'!$C$2:$RO$15,12,FALSE)&gt;3,HLOOKUP($A1118,'Z-scores'!$C$2:$RO$15,12,FALSE)&lt;-3),"",'Total-corrected counts'!N1118),"")</f>
        <v/>
      </c>
      <c r="O1118" s="14" t="str">
        <f>IFERROR(IF(OR(HLOOKUP($A1118,'Z-scores'!$C$2:$RO$15,13,FALSE)&gt;3,HLOOKUP($A1118,'Z-scores'!$C$2:$RO$15,13,FALSE)&lt;-3),"",'Total-corrected counts'!O1118),"")</f>
        <v/>
      </c>
      <c r="P1118" s="14" t="str">
        <f>IFERROR(IF(OR(HLOOKUP($A1118,'Z-scores'!$C$2:$RO$15,14,FALSE)&gt;3,HLOOKUP($A1118,'Z-scores'!$C$2:$RO$15,14,FALSE)&lt;-3),"",'Total-corrected counts'!P1118),"")</f>
        <v/>
      </c>
      <c r="Q1118">
        <f t="shared" si="68"/>
        <v>1</v>
      </c>
      <c r="R1118">
        <f>SUMIFS(Tabel132[Cluster],Tabel132[ID],'Total-corrected counts Z&lt;3'!A1118)</f>
        <v>0</v>
      </c>
      <c r="S1118" t="str">
        <f t="shared" si="69"/>
        <v/>
      </c>
      <c r="T1118" t="str">
        <f t="shared" si="70"/>
        <v/>
      </c>
      <c r="U1118" t="str">
        <f t="shared" si="71"/>
        <v/>
      </c>
    </row>
    <row r="1119" spans="1:21" x14ac:dyDescent="0.25">
      <c r="A1119">
        <v>1131</v>
      </c>
      <c r="B1119" t="s">
        <v>1146</v>
      </c>
      <c r="C1119">
        <v>100200</v>
      </c>
      <c r="D1119">
        <v>798</v>
      </c>
      <c r="E1119" s="14" t="str">
        <f>IFERROR(IF(OR(HLOOKUP($A1119,'Z-scores'!$C$2:$RO$15,3,FALSE)&gt;3,HLOOKUP($A1119,'Z-scores'!$C$2:$RO$15,3,FALSE)&lt;-3),"",'Total-corrected counts'!E1119),"")</f>
        <v/>
      </c>
      <c r="F1119" s="14" t="str">
        <f>IFERROR(IF(OR(HLOOKUP($A1119,'Z-scores'!$C$2:$RO$15,4,FALSE)&gt;3,HLOOKUP($A1119,'Z-scores'!$C$2:$RO$15,4,FALSE)&lt;-3),"",'Total-corrected counts'!F1119),"")</f>
        <v/>
      </c>
      <c r="G1119" s="14" t="str">
        <f>IFERROR(IF(OR(HLOOKUP($A1119,'Z-scores'!$C$2:$RO$15,5,FALSE)&gt;3,HLOOKUP($A1119,'Z-scores'!$C$2:$RO$15,5,FALSE)&lt;-3),"",'Total-corrected counts'!G1119),"")</f>
        <v/>
      </c>
      <c r="H1119" s="14" t="str">
        <f>IFERROR(IF(OR(HLOOKUP($A1119,'Z-scores'!$C$2:$RO$15,6,FALSE)&gt;3,HLOOKUP($A1119,'Z-scores'!$C$2:$RO$15,6,FALSE)&lt;-3),"",'Total-corrected counts'!H1119),"")</f>
        <v/>
      </c>
      <c r="I1119" s="14" t="str">
        <f>IFERROR(IF(OR(HLOOKUP($A1119,'Z-scores'!$C$2:$RO$15,7,FALSE)&gt;3,HLOOKUP($A1119,'Z-scores'!$C$2:$RO$15,7,FALSE)&lt;-3),"",'Total-corrected counts'!I1119),"")</f>
        <v/>
      </c>
      <c r="J1119" s="14" t="str">
        <f>IFERROR(IF(OR(HLOOKUP($A1119,'Z-scores'!$C$2:$RO$15,8,FALSE)&gt;3,HLOOKUP($A1119,'Z-scores'!$C$2:$RO$15,8,FALSE)&lt;-3),"",'Total-corrected counts'!J1119),"")</f>
        <v/>
      </c>
      <c r="K1119" s="14" t="str">
        <f>IFERROR(IF(OR(HLOOKUP($A1119,'Z-scores'!$C$2:$RO$15,9,FALSE)&gt;3,HLOOKUP($A1119,'Z-scores'!$C$2:$RO$15,9,FALSE)&lt;-3),"",'Total-corrected counts'!K1119),"")</f>
        <v/>
      </c>
      <c r="L1119" s="14" t="str">
        <f>IFERROR(IF(OR(HLOOKUP($A1119,'Z-scores'!$C$2:$RO$15,10,FALSE)&gt;3,HLOOKUP($A1119,'Z-scores'!$C$2:$RO$15,10,FALSE)&lt;-3),"",'Total-corrected counts'!L1119),"")</f>
        <v/>
      </c>
      <c r="M1119" s="14" t="str">
        <f>IFERROR(IF(OR(HLOOKUP($A1119,'Z-scores'!$C$2:$RO$15,11,FALSE)&gt;3,HLOOKUP($A1119,'Z-scores'!$C$2:$RO$15,11,FALSE)&lt;-3),"",'Total-corrected counts'!M1119),"")</f>
        <v/>
      </c>
      <c r="N1119" s="14" t="str">
        <f>IFERROR(IF(OR(HLOOKUP($A1119,'Z-scores'!$C$2:$RO$15,12,FALSE)&gt;3,HLOOKUP($A1119,'Z-scores'!$C$2:$RO$15,12,FALSE)&lt;-3),"",'Total-corrected counts'!N1119),"")</f>
        <v/>
      </c>
      <c r="O1119" s="14" t="str">
        <f>IFERROR(IF(OR(HLOOKUP($A1119,'Z-scores'!$C$2:$RO$15,13,FALSE)&gt;3,HLOOKUP($A1119,'Z-scores'!$C$2:$RO$15,13,FALSE)&lt;-3),"",'Total-corrected counts'!O1119),"")</f>
        <v/>
      </c>
      <c r="P1119" s="14" t="str">
        <f>IFERROR(IF(OR(HLOOKUP($A1119,'Z-scores'!$C$2:$RO$15,14,FALSE)&gt;3,HLOOKUP($A1119,'Z-scores'!$C$2:$RO$15,14,FALSE)&lt;-3),"",'Total-corrected counts'!P1119),"")</f>
        <v/>
      </c>
      <c r="Q1119">
        <f t="shared" si="68"/>
        <v>1</v>
      </c>
      <c r="R1119">
        <f>SUMIFS(Tabel132[Cluster],Tabel132[ID],'Total-corrected counts Z&lt;3'!A1119)</f>
        <v>0</v>
      </c>
      <c r="S1119" t="str">
        <f t="shared" si="69"/>
        <v/>
      </c>
      <c r="T1119" t="str">
        <f t="shared" si="70"/>
        <v/>
      </c>
      <c r="U1119" t="str">
        <f t="shared" si="71"/>
        <v/>
      </c>
    </row>
    <row r="1120" spans="1:21" x14ac:dyDescent="0.25">
      <c r="A1120">
        <v>1132</v>
      </c>
      <c r="B1120" t="s">
        <v>1147</v>
      </c>
      <c r="C1120">
        <v>84800</v>
      </c>
      <c r="D1120">
        <v>771</v>
      </c>
      <c r="E1120" s="14" t="str">
        <f>IFERROR(IF(OR(HLOOKUP($A1120,'Z-scores'!$C$2:$RO$15,3,FALSE)&gt;3,HLOOKUP($A1120,'Z-scores'!$C$2:$RO$15,3,FALSE)&lt;-3),"",'Total-corrected counts'!E1120),"")</f>
        <v/>
      </c>
      <c r="F1120" s="14" t="str">
        <f>IFERROR(IF(OR(HLOOKUP($A1120,'Z-scores'!$C$2:$RO$15,4,FALSE)&gt;3,HLOOKUP($A1120,'Z-scores'!$C$2:$RO$15,4,FALSE)&lt;-3),"",'Total-corrected counts'!F1120),"")</f>
        <v/>
      </c>
      <c r="G1120" s="14" t="str">
        <f>IFERROR(IF(OR(HLOOKUP($A1120,'Z-scores'!$C$2:$RO$15,5,FALSE)&gt;3,HLOOKUP($A1120,'Z-scores'!$C$2:$RO$15,5,FALSE)&lt;-3),"",'Total-corrected counts'!G1120),"")</f>
        <v/>
      </c>
      <c r="H1120" s="14" t="str">
        <f>IFERROR(IF(OR(HLOOKUP($A1120,'Z-scores'!$C$2:$RO$15,6,FALSE)&gt;3,HLOOKUP($A1120,'Z-scores'!$C$2:$RO$15,6,FALSE)&lt;-3),"",'Total-corrected counts'!H1120),"")</f>
        <v/>
      </c>
      <c r="I1120" s="14" t="str">
        <f>IFERROR(IF(OR(HLOOKUP($A1120,'Z-scores'!$C$2:$RO$15,7,FALSE)&gt;3,HLOOKUP($A1120,'Z-scores'!$C$2:$RO$15,7,FALSE)&lt;-3),"",'Total-corrected counts'!I1120),"")</f>
        <v/>
      </c>
      <c r="J1120" s="14" t="str">
        <f>IFERROR(IF(OR(HLOOKUP($A1120,'Z-scores'!$C$2:$RO$15,8,FALSE)&gt;3,HLOOKUP($A1120,'Z-scores'!$C$2:$RO$15,8,FALSE)&lt;-3),"",'Total-corrected counts'!J1120),"")</f>
        <v/>
      </c>
      <c r="K1120" s="14" t="str">
        <f>IFERROR(IF(OR(HLOOKUP($A1120,'Z-scores'!$C$2:$RO$15,9,FALSE)&gt;3,HLOOKUP($A1120,'Z-scores'!$C$2:$RO$15,9,FALSE)&lt;-3),"",'Total-corrected counts'!K1120),"")</f>
        <v/>
      </c>
      <c r="L1120" s="14" t="str">
        <f>IFERROR(IF(OR(HLOOKUP($A1120,'Z-scores'!$C$2:$RO$15,10,FALSE)&gt;3,HLOOKUP($A1120,'Z-scores'!$C$2:$RO$15,10,FALSE)&lt;-3),"",'Total-corrected counts'!L1120),"")</f>
        <v/>
      </c>
      <c r="M1120" s="14" t="str">
        <f>IFERROR(IF(OR(HLOOKUP($A1120,'Z-scores'!$C$2:$RO$15,11,FALSE)&gt;3,HLOOKUP($A1120,'Z-scores'!$C$2:$RO$15,11,FALSE)&lt;-3),"",'Total-corrected counts'!M1120),"")</f>
        <v/>
      </c>
      <c r="N1120" s="14" t="str">
        <f>IFERROR(IF(OR(HLOOKUP($A1120,'Z-scores'!$C$2:$RO$15,12,FALSE)&gt;3,HLOOKUP($A1120,'Z-scores'!$C$2:$RO$15,12,FALSE)&lt;-3),"",'Total-corrected counts'!N1120),"")</f>
        <v/>
      </c>
      <c r="O1120" s="14" t="str">
        <f>IFERROR(IF(OR(HLOOKUP($A1120,'Z-scores'!$C$2:$RO$15,13,FALSE)&gt;3,HLOOKUP($A1120,'Z-scores'!$C$2:$RO$15,13,FALSE)&lt;-3),"",'Total-corrected counts'!O1120),"")</f>
        <v/>
      </c>
      <c r="P1120" s="14" t="str">
        <f>IFERROR(IF(OR(HLOOKUP($A1120,'Z-scores'!$C$2:$RO$15,14,FALSE)&gt;3,HLOOKUP($A1120,'Z-scores'!$C$2:$RO$15,14,FALSE)&lt;-3),"",'Total-corrected counts'!P1120),"")</f>
        <v/>
      </c>
      <c r="Q1120">
        <f t="shared" si="68"/>
        <v>1</v>
      </c>
      <c r="R1120">
        <f>SUMIFS(Tabel132[Cluster],Tabel132[ID],'Total-corrected counts Z&lt;3'!A1120)</f>
        <v>93</v>
      </c>
      <c r="S1120" t="str">
        <f t="shared" si="69"/>
        <v/>
      </c>
      <c r="T1120" t="str">
        <f t="shared" si="70"/>
        <v/>
      </c>
      <c r="U1120" t="str">
        <f t="shared" si="71"/>
        <v/>
      </c>
    </row>
    <row r="1121" spans="1:21" x14ac:dyDescent="0.25">
      <c r="A1121">
        <v>1133</v>
      </c>
      <c r="B1121" t="s">
        <v>1148</v>
      </c>
      <c r="C1121">
        <v>44200</v>
      </c>
      <c r="D1121">
        <v>934</v>
      </c>
      <c r="E1121" s="14" t="str">
        <f>IFERROR(IF(OR(HLOOKUP($A1121,'Z-scores'!$C$2:$RO$15,3,FALSE)&gt;3,HLOOKUP($A1121,'Z-scores'!$C$2:$RO$15,3,FALSE)&lt;-3),"",'Total-corrected counts'!E1121),"")</f>
        <v/>
      </c>
      <c r="F1121" s="14" t="str">
        <f>IFERROR(IF(OR(HLOOKUP($A1121,'Z-scores'!$C$2:$RO$15,4,FALSE)&gt;3,HLOOKUP($A1121,'Z-scores'!$C$2:$RO$15,4,FALSE)&lt;-3),"",'Total-corrected counts'!F1121),"")</f>
        <v/>
      </c>
      <c r="G1121" s="14" t="str">
        <f>IFERROR(IF(OR(HLOOKUP($A1121,'Z-scores'!$C$2:$RO$15,5,FALSE)&gt;3,HLOOKUP($A1121,'Z-scores'!$C$2:$RO$15,5,FALSE)&lt;-3),"",'Total-corrected counts'!G1121),"")</f>
        <v/>
      </c>
      <c r="H1121" s="14" t="str">
        <f>IFERROR(IF(OR(HLOOKUP($A1121,'Z-scores'!$C$2:$RO$15,6,FALSE)&gt;3,HLOOKUP($A1121,'Z-scores'!$C$2:$RO$15,6,FALSE)&lt;-3),"",'Total-corrected counts'!H1121),"")</f>
        <v/>
      </c>
      <c r="I1121" s="14" t="str">
        <f>IFERROR(IF(OR(HLOOKUP($A1121,'Z-scores'!$C$2:$RO$15,7,FALSE)&gt;3,HLOOKUP($A1121,'Z-scores'!$C$2:$RO$15,7,FALSE)&lt;-3),"",'Total-corrected counts'!I1121),"")</f>
        <v/>
      </c>
      <c r="J1121" s="14" t="str">
        <f>IFERROR(IF(OR(HLOOKUP($A1121,'Z-scores'!$C$2:$RO$15,8,FALSE)&gt;3,HLOOKUP($A1121,'Z-scores'!$C$2:$RO$15,8,FALSE)&lt;-3),"",'Total-corrected counts'!J1121),"")</f>
        <v/>
      </c>
      <c r="K1121" s="14" t="str">
        <f>IFERROR(IF(OR(HLOOKUP($A1121,'Z-scores'!$C$2:$RO$15,9,FALSE)&gt;3,HLOOKUP($A1121,'Z-scores'!$C$2:$RO$15,9,FALSE)&lt;-3),"",'Total-corrected counts'!K1121),"")</f>
        <v/>
      </c>
      <c r="L1121" s="14" t="str">
        <f>IFERROR(IF(OR(HLOOKUP($A1121,'Z-scores'!$C$2:$RO$15,10,FALSE)&gt;3,HLOOKUP($A1121,'Z-scores'!$C$2:$RO$15,10,FALSE)&lt;-3),"",'Total-corrected counts'!L1121),"")</f>
        <v/>
      </c>
      <c r="M1121" s="14" t="str">
        <f>IFERROR(IF(OR(HLOOKUP($A1121,'Z-scores'!$C$2:$RO$15,11,FALSE)&gt;3,HLOOKUP($A1121,'Z-scores'!$C$2:$RO$15,11,FALSE)&lt;-3),"",'Total-corrected counts'!M1121),"")</f>
        <v/>
      </c>
      <c r="N1121" s="14" t="str">
        <f>IFERROR(IF(OR(HLOOKUP($A1121,'Z-scores'!$C$2:$RO$15,12,FALSE)&gt;3,HLOOKUP($A1121,'Z-scores'!$C$2:$RO$15,12,FALSE)&lt;-3),"",'Total-corrected counts'!N1121),"")</f>
        <v/>
      </c>
      <c r="O1121" s="14" t="str">
        <f>IFERROR(IF(OR(HLOOKUP($A1121,'Z-scores'!$C$2:$RO$15,13,FALSE)&gt;3,HLOOKUP($A1121,'Z-scores'!$C$2:$RO$15,13,FALSE)&lt;-3),"",'Total-corrected counts'!O1121),"")</f>
        <v/>
      </c>
      <c r="P1121" s="14" t="str">
        <f>IFERROR(IF(OR(HLOOKUP($A1121,'Z-scores'!$C$2:$RO$15,14,FALSE)&gt;3,HLOOKUP($A1121,'Z-scores'!$C$2:$RO$15,14,FALSE)&lt;-3),"",'Total-corrected counts'!P1121),"")</f>
        <v/>
      </c>
      <c r="Q1121">
        <f t="shared" si="68"/>
        <v>1</v>
      </c>
      <c r="R1121">
        <f>SUMIFS(Tabel132[Cluster],Tabel132[ID],'Total-corrected counts Z&lt;3'!A1121)</f>
        <v>56</v>
      </c>
      <c r="S1121" t="str">
        <f t="shared" si="69"/>
        <v/>
      </c>
      <c r="T1121" t="str">
        <f t="shared" si="70"/>
        <v/>
      </c>
      <c r="U1121" t="str">
        <f t="shared" si="71"/>
        <v/>
      </c>
    </row>
    <row r="1122" spans="1:21" x14ac:dyDescent="0.25">
      <c r="A1122">
        <v>1139</v>
      </c>
      <c r="B1122" t="s">
        <v>481</v>
      </c>
      <c r="C1122">
        <v>34500</v>
      </c>
      <c r="D1122">
        <v>619</v>
      </c>
      <c r="E1122" s="14">
        <f>IFERROR(IF(OR(HLOOKUP($A1122,'Z-scores'!$C$2:$RO$15,3,FALSE)&gt;3,HLOOKUP($A1122,'Z-scores'!$C$2:$RO$15,3,FALSE)&lt;-3),"",'Total-corrected counts'!E1122),"")</f>
        <v>0.26726968906076787</v>
      </c>
      <c r="F1122" s="14">
        <f>IFERROR(IF(OR(HLOOKUP($A1122,'Z-scores'!$C$2:$RO$15,4,FALSE)&gt;3,HLOOKUP($A1122,'Z-scores'!$C$2:$RO$15,4,FALSE)&lt;-3),"",'Total-corrected counts'!F1122),"")</f>
        <v>2.7902213901161987E-2</v>
      </c>
      <c r="G1122" s="14">
        <f>IFERROR(IF(OR(HLOOKUP($A1122,'Z-scores'!$C$2:$RO$15,5,FALSE)&gt;3,HLOOKUP($A1122,'Z-scores'!$C$2:$RO$15,5,FALSE)&lt;-3),"",'Total-corrected counts'!G1122),"")</f>
        <v>0.53571906892025822</v>
      </c>
      <c r="H1122" s="14">
        <f>IFERROR(IF(OR(HLOOKUP($A1122,'Z-scores'!$C$2:$RO$15,6,FALSE)&gt;3,HLOOKUP($A1122,'Z-scores'!$C$2:$RO$15,6,FALSE)&lt;-3),"",'Total-corrected counts'!H1122),"")</f>
        <v>0.48831217186757281</v>
      </c>
      <c r="I1122" s="14">
        <f>IFERROR(IF(OR(HLOOKUP($A1122,'Z-scores'!$C$2:$RO$15,7,FALSE)&gt;3,HLOOKUP($A1122,'Z-scores'!$C$2:$RO$15,7,FALSE)&lt;-3),"",'Total-corrected counts'!I1122),"")</f>
        <v>0.53010307422799119</v>
      </c>
      <c r="J1122" s="14">
        <f>IFERROR(IF(OR(HLOOKUP($A1122,'Z-scores'!$C$2:$RO$15,8,FALSE)&gt;3,HLOOKUP($A1122,'Z-scores'!$C$2:$RO$15,8,FALSE)&lt;-3),"",'Total-corrected counts'!J1122),"")</f>
        <v>0.5648391946262068</v>
      </c>
      <c r="K1122" s="14">
        <f>IFERROR(IF(OR(HLOOKUP($A1122,'Z-scores'!$C$2:$RO$15,9,FALSE)&gt;3,HLOOKUP($A1122,'Z-scores'!$C$2:$RO$15,9,FALSE)&lt;-3),"",'Total-corrected counts'!K1122),"")</f>
        <v>0.49440544919560236</v>
      </c>
      <c r="L1122" s="14">
        <f>IFERROR(IF(OR(HLOOKUP($A1122,'Z-scores'!$C$2:$RO$15,10,FALSE)&gt;3,HLOOKUP($A1122,'Z-scores'!$C$2:$RO$15,10,FALSE)&lt;-3),"",'Total-corrected counts'!L1122),"")</f>
        <v>0.24186477743401627</v>
      </c>
      <c r="M1122" s="14">
        <f>IFERROR(IF(OR(HLOOKUP($A1122,'Z-scores'!$C$2:$RO$15,11,FALSE)&gt;3,HLOOKUP($A1122,'Z-scores'!$C$2:$RO$15,11,FALSE)&lt;-3),"",'Total-corrected counts'!M1122),"")</f>
        <v>8.1776345783100515E-2</v>
      </c>
      <c r="N1122" s="14">
        <f>IFERROR(IF(OR(HLOOKUP($A1122,'Z-scores'!$C$2:$RO$15,12,FALSE)&gt;3,HLOOKUP($A1122,'Z-scores'!$C$2:$RO$15,12,FALSE)&lt;-3),"",'Total-corrected counts'!N1122),"")</f>
        <v>1.0330490314098131</v>
      </c>
      <c r="O1122" s="14">
        <f>IFERROR(IF(OR(HLOOKUP($A1122,'Z-scores'!$C$2:$RO$15,13,FALSE)&gt;3,HLOOKUP($A1122,'Z-scores'!$C$2:$RO$15,13,FALSE)&lt;-3),"",'Total-corrected counts'!O1122),"")</f>
        <v>0.19696578891832953</v>
      </c>
      <c r="P1122" s="14" t="str">
        <f>IFERROR(IF(OR(HLOOKUP($A1122,'Z-scores'!$C$2:$RO$15,14,FALSE)&gt;3,HLOOKUP($A1122,'Z-scores'!$C$2:$RO$15,14,FALSE)&lt;-3),"",'Total-corrected counts'!P1122),"")</f>
        <v/>
      </c>
      <c r="Q1122">
        <f t="shared" si="68"/>
        <v>1</v>
      </c>
      <c r="R1122">
        <f>SUMIFS(Tabel132[Cluster],Tabel132[ID],'Total-corrected counts Z&lt;3'!A1122)</f>
        <v>44</v>
      </c>
      <c r="S1122">
        <f t="shared" si="69"/>
        <v>0.88801071909673523</v>
      </c>
      <c r="T1122">
        <f t="shared" si="70"/>
        <v>0.41550726597136595</v>
      </c>
      <c r="U1122">
        <f t="shared" si="71"/>
        <v>0.38841398588631487</v>
      </c>
    </row>
    <row r="1123" spans="1:21" x14ac:dyDescent="0.25">
      <c r="A1123">
        <v>1140</v>
      </c>
      <c r="B1123" t="s">
        <v>1149</v>
      </c>
      <c r="C1123">
        <v>37100</v>
      </c>
      <c r="D1123">
        <v>566</v>
      </c>
      <c r="E1123" s="14" t="str">
        <f>IFERROR(IF(OR(HLOOKUP($A1123,'Z-scores'!$C$2:$RO$15,3,FALSE)&gt;3,HLOOKUP($A1123,'Z-scores'!$C$2:$RO$15,3,FALSE)&lt;-3),"",'Total-corrected counts'!E1123),"")</f>
        <v/>
      </c>
      <c r="F1123" s="14" t="str">
        <f>IFERROR(IF(OR(HLOOKUP($A1123,'Z-scores'!$C$2:$RO$15,4,FALSE)&gt;3,HLOOKUP($A1123,'Z-scores'!$C$2:$RO$15,4,FALSE)&lt;-3),"",'Total-corrected counts'!F1123),"")</f>
        <v/>
      </c>
      <c r="G1123" s="14" t="str">
        <f>IFERROR(IF(OR(HLOOKUP($A1123,'Z-scores'!$C$2:$RO$15,5,FALSE)&gt;3,HLOOKUP($A1123,'Z-scores'!$C$2:$RO$15,5,FALSE)&lt;-3),"",'Total-corrected counts'!G1123),"")</f>
        <v/>
      </c>
      <c r="H1123" s="14" t="str">
        <f>IFERROR(IF(OR(HLOOKUP($A1123,'Z-scores'!$C$2:$RO$15,6,FALSE)&gt;3,HLOOKUP($A1123,'Z-scores'!$C$2:$RO$15,6,FALSE)&lt;-3),"",'Total-corrected counts'!H1123),"")</f>
        <v/>
      </c>
      <c r="I1123" s="14" t="str">
        <f>IFERROR(IF(OR(HLOOKUP($A1123,'Z-scores'!$C$2:$RO$15,7,FALSE)&gt;3,HLOOKUP($A1123,'Z-scores'!$C$2:$RO$15,7,FALSE)&lt;-3),"",'Total-corrected counts'!I1123),"")</f>
        <v/>
      </c>
      <c r="J1123" s="14" t="str">
        <f>IFERROR(IF(OR(HLOOKUP($A1123,'Z-scores'!$C$2:$RO$15,8,FALSE)&gt;3,HLOOKUP($A1123,'Z-scores'!$C$2:$RO$15,8,FALSE)&lt;-3),"",'Total-corrected counts'!J1123),"")</f>
        <v/>
      </c>
      <c r="K1123" s="14" t="str">
        <f>IFERROR(IF(OR(HLOOKUP($A1123,'Z-scores'!$C$2:$RO$15,9,FALSE)&gt;3,HLOOKUP($A1123,'Z-scores'!$C$2:$RO$15,9,FALSE)&lt;-3),"",'Total-corrected counts'!K1123),"")</f>
        <v/>
      </c>
      <c r="L1123" s="14" t="str">
        <f>IFERROR(IF(OR(HLOOKUP($A1123,'Z-scores'!$C$2:$RO$15,10,FALSE)&gt;3,HLOOKUP($A1123,'Z-scores'!$C$2:$RO$15,10,FALSE)&lt;-3),"",'Total-corrected counts'!L1123),"")</f>
        <v/>
      </c>
      <c r="M1123" s="14" t="str">
        <f>IFERROR(IF(OR(HLOOKUP($A1123,'Z-scores'!$C$2:$RO$15,11,FALSE)&gt;3,HLOOKUP($A1123,'Z-scores'!$C$2:$RO$15,11,FALSE)&lt;-3),"",'Total-corrected counts'!M1123),"")</f>
        <v/>
      </c>
      <c r="N1123" s="14" t="str">
        <f>IFERROR(IF(OR(HLOOKUP($A1123,'Z-scores'!$C$2:$RO$15,12,FALSE)&gt;3,HLOOKUP($A1123,'Z-scores'!$C$2:$RO$15,12,FALSE)&lt;-3),"",'Total-corrected counts'!N1123),"")</f>
        <v/>
      </c>
      <c r="O1123" s="14" t="str">
        <f>IFERROR(IF(OR(HLOOKUP($A1123,'Z-scores'!$C$2:$RO$15,13,FALSE)&gt;3,HLOOKUP($A1123,'Z-scores'!$C$2:$RO$15,13,FALSE)&lt;-3),"",'Total-corrected counts'!O1123),"")</f>
        <v/>
      </c>
      <c r="P1123" s="14" t="str">
        <f>IFERROR(IF(OR(HLOOKUP($A1123,'Z-scores'!$C$2:$RO$15,14,FALSE)&gt;3,HLOOKUP($A1123,'Z-scores'!$C$2:$RO$15,14,FALSE)&lt;-3),"",'Total-corrected counts'!P1123),"")</f>
        <v/>
      </c>
      <c r="Q1123">
        <f t="shared" si="68"/>
        <v>1</v>
      </c>
      <c r="R1123">
        <f>SUMIFS(Tabel132[Cluster],Tabel132[ID],'Total-corrected counts Z&lt;3'!A1123)</f>
        <v>47</v>
      </c>
      <c r="S1123" t="str">
        <f t="shared" si="69"/>
        <v/>
      </c>
      <c r="T1123" t="str">
        <f t="shared" si="70"/>
        <v/>
      </c>
      <c r="U1123" t="str">
        <f t="shared" si="71"/>
        <v/>
      </c>
    </row>
    <row r="1124" spans="1:21" x14ac:dyDescent="0.25">
      <c r="A1124">
        <v>1141</v>
      </c>
      <c r="B1124" t="s">
        <v>1150</v>
      </c>
      <c r="C1124">
        <v>37200</v>
      </c>
      <c r="D1124">
        <v>566</v>
      </c>
      <c r="E1124" s="14" t="str">
        <f>IFERROR(IF(OR(HLOOKUP($A1124,'Z-scores'!$C$2:$RO$15,3,FALSE)&gt;3,HLOOKUP($A1124,'Z-scores'!$C$2:$RO$15,3,FALSE)&lt;-3),"",'Total-corrected counts'!E1124),"")</f>
        <v/>
      </c>
      <c r="F1124" s="14" t="str">
        <f>IFERROR(IF(OR(HLOOKUP($A1124,'Z-scores'!$C$2:$RO$15,4,FALSE)&gt;3,HLOOKUP($A1124,'Z-scores'!$C$2:$RO$15,4,FALSE)&lt;-3),"",'Total-corrected counts'!F1124),"")</f>
        <v/>
      </c>
      <c r="G1124" s="14" t="str">
        <f>IFERROR(IF(OR(HLOOKUP($A1124,'Z-scores'!$C$2:$RO$15,5,FALSE)&gt;3,HLOOKUP($A1124,'Z-scores'!$C$2:$RO$15,5,FALSE)&lt;-3),"",'Total-corrected counts'!G1124),"")</f>
        <v/>
      </c>
      <c r="H1124" s="14" t="str">
        <f>IFERROR(IF(OR(HLOOKUP($A1124,'Z-scores'!$C$2:$RO$15,6,FALSE)&gt;3,HLOOKUP($A1124,'Z-scores'!$C$2:$RO$15,6,FALSE)&lt;-3),"",'Total-corrected counts'!H1124),"")</f>
        <v/>
      </c>
      <c r="I1124" s="14" t="str">
        <f>IFERROR(IF(OR(HLOOKUP($A1124,'Z-scores'!$C$2:$RO$15,7,FALSE)&gt;3,HLOOKUP($A1124,'Z-scores'!$C$2:$RO$15,7,FALSE)&lt;-3),"",'Total-corrected counts'!I1124),"")</f>
        <v/>
      </c>
      <c r="J1124" s="14" t="str">
        <f>IFERROR(IF(OR(HLOOKUP($A1124,'Z-scores'!$C$2:$RO$15,8,FALSE)&gt;3,HLOOKUP($A1124,'Z-scores'!$C$2:$RO$15,8,FALSE)&lt;-3),"",'Total-corrected counts'!J1124),"")</f>
        <v/>
      </c>
      <c r="K1124" s="14" t="str">
        <f>IFERROR(IF(OR(HLOOKUP($A1124,'Z-scores'!$C$2:$RO$15,9,FALSE)&gt;3,HLOOKUP($A1124,'Z-scores'!$C$2:$RO$15,9,FALSE)&lt;-3),"",'Total-corrected counts'!K1124),"")</f>
        <v/>
      </c>
      <c r="L1124" s="14" t="str">
        <f>IFERROR(IF(OR(HLOOKUP($A1124,'Z-scores'!$C$2:$RO$15,10,FALSE)&gt;3,HLOOKUP($A1124,'Z-scores'!$C$2:$RO$15,10,FALSE)&lt;-3),"",'Total-corrected counts'!L1124),"")</f>
        <v/>
      </c>
      <c r="M1124" s="14" t="str">
        <f>IFERROR(IF(OR(HLOOKUP($A1124,'Z-scores'!$C$2:$RO$15,11,FALSE)&gt;3,HLOOKUP($A1124,'Z-scores'!$C$2:$RO$15,11,FALSE)&lt;-3),"",'Total-corrected counts'!M1124),"")</f>
        <v/>
      </c>
      <c r="N1124" s="14" t="str">
        <f>IFERROR(IF(OR(HLOOKUP($A1124,'Z-scores'!$C$2:$RO$15,12,FALSE)&gt;3,HLOOKUP($A1124,'Z-scores'!$C$2:$RO$15,12,FALSE)&lt;-3),"",'Total-corrected counts'!N1124),"")</f>
        <v/>
      </c>
      <c r="O1124" s="14" t="str">
        <f>IFERROR(IF(OR(HLOOKUP($A1124,'Z-scores'!$C$2:$RO$15,13,FALSE)&gt;3,HLOOKUP($A1124,'Z-scores'!$C$2:$RO$15,13,FALSE)&lt;-3),"",'Total-corrected counts'!O1124),"")</f>
        <v/>
      </c>
      <c r="P1124" s="14" t="str">
        <f>IFERROR(IF(OR(HLOOKUP($A1124,'Z-scores'!$C$2:$RO$15,14,FALSE)&gt;3,HLOOKUP($A1124,'Z-scores'!$C$2:$RO$15,14,FALSE)&lt;-3),"",'Total-corrected counts'!P1124),"")</f>
        <v/>
      </c>
      <c r="Q1124">
        <f t="shared" si="68"/>
        <v>1</v>
      </c>
      <c r="R1124">
        <f>SUMIFS(Tabel132[Cluster],Tabel132[ID],'Total-corrected counts Z&lt;3'!A1124)</f>
        <v>47</v>
      </c>
      <c r="S1124" t="str">
        <f t="shared" si="69"/>
        <v/>
      </c>
      <c r="T1124" t="str">
        <f t="shared" si="70"/>
        <v/>
      </c>
      <c r="U1124" t="str">
        <f t="shared" si="71"/>
        <v/>
      </c>
    </row>
    <row r="1125" spans="1:21" x14ac:dyDescent="0.25">
      <c r="A1125">
        <v>1142</v>
      </c>
      <c r="B1125" t="s">
        <v>1151</v>
      </c>
      <c r="C1125">
        <v>37300</v>
      </c>
      <c r="D1125">
        <v>566</v>
      </c>
      <c r="E1125" s="14" t="str">
        <f>IFERROR(IF(OR(HLOOKUP($A1125,'Z-scores'!$C$2:$RO$15,3,FALSE)&gt;3,HLOOKUP($A1125,'Z-scores'!$C$2:$RO$15,3,FALSE)&lt;-3),"",'Total-corrected counts'!E1125),"")</f>
        <v/>
      </c>
      <c r="F1125" s="14" t="str">
        <f>IFERROR(IF(OR(HLOOKUP($A1125,'Z-scores'!$C$2:$RO$15,4,FALSE)&gt;3,HLOOKUP($A1125,'Z-scores'!$C$2:$RO$15,4,FALSE)&lt;-3),"",'Total-corrected counts'!F1125),"")</f>
        <v/>
      </c>
      <c r="G1125" s="14" t="str">
        <f>IFERROR(IF(OR(HLOOKUP($A1125,'Z-scores'!$C$2:$RO$15,5,FALSE)&gt;3,HLOOKUP($A1125,'Z-scores'!$C$2:$RO$15,5,FALSE)&lt;-3),"",'Total-corrected counts'!G1125),"")</f>
        <v/>
      </c>
      <c r="H1125" s="14" t="str">
        <f>IFERROR(IF(OR(HLOOKUP($A1125,'Z-scores'!$C$2:$RO$15,6,FALSE)&gt;3,HLOOKUP($A1125,'Z-scores'!$C$2:$RO$15,6,FALSE)&lt;-3),"",'Total-corrected counts'!H1125),"")</f>
        <v/>
      </c>
      <c r="I1125" s="14" t="str">
        <f>IFERROR(IF(OR(HLOOKUP($A1125,'Z-scores'!$C$2:$RO$15,7,FALSE)&gt;3,HLOOKUP($A1125,'Z-scores'!$C$2:$RO$15,7,FALSE)&lt;-3),"",'Total-corrected counts'!I1125),"")</f>
        <v/>
      </c>
      <c r="J1125" s="14" t="str">
        <f>IFERROR(IF(OR(HLOOKUP($A1125,'Z-scores'!$C$2:$RO$15,8,FALSE)&gt;3,HLOOKUP($A1125,'Z-scores'!$C$2:$RO$15,8,FALSE)&lt;-3),"",'Total-corrected counts'!J1125),"")</f>
        <v/>
      </c>
      <c r="K1125" s="14" t="str">
        <f>IFERROR(IF(OR(HLOOKUP($A1125,'Z-scores'!$C$2:$RO$15,9,FALSE)&gt;3,HLOOKUP($A1125,'Z-scores'!$C$2:$RO$15,9,FALSE)&lt;-3),"",'Total-corrected counts'!K1125),"")</f>
        <v/>
      </c>
      <c r="L1125" s="14" t="str">
        <f>IFERROR(IF(OR(HLOOKUP($A1125,'Z-scores'!$C$2:$RO$15,10,FALSE)&gt;3,HLOOKUP($A1125,'Z-scores'!$C$2:$RO$15,10,FALSE)&lt;-3),"",'Total-corrected counts'!L1125),"")</f>
        <v/>
      </c>
      <c r="M1125" s="14" t="str">
        <f>IFERROR(IF(OR(HLOOKUP($A1125,'Z-scores'!$C$2:$RO$15,11,FALSE)&gt;3,HLOOKUP($A1125,'Z-scores'!$C$2:$RO$15,11,FALSE)&lt;-3),"",'Total-corrected counts'!M1125),"")</f>
        <v/>
      </c>
      <c r="N1125" s="14" t="str">
        <f>IFERROR(IF(OR(HLOOKUP($A1125,'Z-scores'!$C$2:$RO$15,12,FALSE)&gt;3,HLOOKUP($A1125,'Z-scores'!$C$2:$RO$15,12,FALSE)&lt;-3),"",'Total-corrected counts'!N1125),"")</f>
        <v/>
      </c>
      <c r="O1125" s="14" t="str">
        <f>IFERROR(IF(OR(HLOOKUP($A1125,'Z-scores'!$C$2:$RO$15,13,FALSE)&gt;3,HLOOKUP($A1125,'Z-scores'!$C$2:$RO$15,13,FALSE)&lt;-3),"",'Total-corrected counts'!O1125),"")</f>
        <v/>
      </c>
      <c r="P1125" s="14" t="str">
        <f>IFERROR(IF(OR(HLOOKUP($A1125,'Z-scores'!$C$2:$RO$15,14,FALSE)&gt;3,HLOOKUP($A1125,'Z-scores'!$C$2:$RO$15,14,FALSE)&lt;-3),"",'Total-corrected counts'!P1125),"")</f>
        <v/>
      </c>
      <c r="Q1125">
        <f t="shared" si="68"/>
        <v>1</v>
      </c>
      <c r="R1125">
        <f>SUMIFS(Tabel132[Cluster],Tabel132[ID],'Total-corrected counts Z&lt;3'!A1125)</f>
        <v>47</v>
      </c>
      <c r="S1125" t="str">
        <f t="shared" si="69"/>
        <v/>
      </c>
      <c r="T1125" t="str">
        <f t="shared" si="70"/>
        <v/>
      </c>
      <c r="U1125" t="str">
        <f t="shared" si="71"/>
        <v/>
      </c>
    </row>
    <row r="1126" spans="1:21" x14ac:dyDescent="0.25">
      <c r="A1126">
        <v>1143</v>
      </c>
      <c r="B1126" t="s">
        <v>1152</v>
      </c>
      <c r="C1126">
        <v>62800</v>
      </c>
      <c r="D1126">
        <v>528</v>
      </c>
      <c r="E1126" s="14" t="str">
        <f>IFERROR(IF(OR(HLOOKUP($A1126,'Z-scores'!$C$2:$RO$15,3,FALSE)&gt;3,HLOOKUP($A1126,'Z-scores'!$C$2:$RO$15,3,FALSE)&lt;-3),"",'Total-corrected counts'!E1126),"")</f>
        <v/>
      </c>
      <c r="F1126" s="14" t="str">
        <f>IFERROR(IF(OR(HLOOKUP($A1126,'Z-scores'!$C$2:$RO$15,4,FALSE)&gt;3,HLOOKUP($A1126,'Z-scores'!$C$2:$RO$15,4,FALSE)&lt;-3),"",'Total-corrected counts'!F1126),"")</f>
        <v/>
      </c>
      <c r="G1126" s="14" t="str">
        <f>IFERROR(IF(OR(HLOOKUP($A1126,'Z-scores'!$C$2:$RO$15,5,FALSE)&gt;3,HLOOKUP($A1126,'Z-scores'!$C$2:$RO$15,5,FALSE)&lt;-3),"",'Total-corrected counts'!G1126),"")</f>
        <v/>
      </c>
      <c r="H1126" s="14" t="str">
        <f>IFERROR(IF(OR(HLOOKUP($A1126,'Z-scores'!$C$2:$RO$15,6,FALSE)&gt;3,HLOOKUP($A1126,'Z-scores'!$C$2:$RO$15,6,FALSE)&lt;-3),"",'Total-corrected counts'!H1126),"")</f>
        <v/>
      </c>
      <c r="I1126" s="14" t="str">
        <f>IFERROR(IF(OR(HLOOKUP($A1126,'Z-scores'!$C$2:$RO$15,7,FALSE)&gt;3,HLOOKUP($A1126,'Z-scores'!$C$2:$RO$15,7,FALSE)&lt;-3),"",'Total-corrected counts'!I1126),"")</f>
        <v/>
      </c>
      <c r="J1126" s="14" t="str">
        <f>IFERROR(IF(OR(HLOOKUP($A1126,'Z-scores'!$C$2:$RO$15,8,FALSE)&gt;3,HLOOKUP($A1126,'Z-scores'!$C$2:$RO$15,8,FALSE)&lt;-3),"",'Total-corrected counts'!J1126),"")</f>
        <v/>
      </c>
      <c r="K1126" s="14" t="str">
        <f>IFERROR(IF(OR(HLOOKUP($A1126,'Z-scores'!$C$2:$RO$15,9,FALSE)&gt;3,HLOOKUP($A1126,'Z-scores'!$C$2:$RO$15,9,FALSE)&lt;-3),"",'Total-corrected counts'!K1126),"")</f>
        <v/>
      </c>
      <c r="L1126" s="14" t="str">
        <f>IFERROR(IF(OR(HLOOKUP($A1126,'Z-scores'!$C$2:$RO$15,10,FALSE)&gt;3,HLOOKUP($A1126,'Z-scores'!$C$2:$RO$15,10,FALSE)&lt;-3),"",'Total-corrected counts'!L1126),"")</f>
        <v/>
      </c>
      <c r="M1126" s="14" t="str">
        <f>IFERROR(IF(OR(HLOOKUP($A1126,'Z-scores'!$C$2:$RO$15,11,FALSE)&gt;3,HLOOKUP($A1126,'Z-scores'!$C$2:$RO$15,11,FALSE)&lt;-3),"",'Total-corrected counts'!M1126),"")</f>
        <v/>
      </c>
      <c r="N1126" s="14" t="str">
        <f>IFERROR(IF(OR(HLOOKUP($A1126,'Z-scores'!$C$2:$RO$15,12,FALSE)&gt;3,HLOOKUP($A1126,'Z-scores'!$C$2:$RO$15,12,FALSE)&lt;-3),"",'Total-corrected counts'!N1126),"")</f>
        <v/>
      </c>
      <c r="O1126" s="14" t="str">
        <f>IFERROR(IF(OR(HLOOKUP($A1126,'Z-scores'!$C$2:$RO$15,13,FALSE)&gt;3,HLOOKUP($A1126,'Z-scores'!$C$2:$RO$15,13,FALSE)&lt;-3),"",'Total-corrected counts'!O1126),"")</f>
        <v/>
      </c>
      <c r="P1126" s="14" t="str">
        <f>IFERROR(IF(OR(HLOOKUP($A1126,'Z-scores'!$C$2:$RO$15,14,FALSE)&gt;3,HLOOKUP($A1126,'Z-scores'!$C$2:$RO$15,14,FALSE)&lt;-3),"",'Total-corrected counts'!P1126),"")</f>
        <v/>
      </c>
      <c r="Q1126">
        <f t="shared" si="68"/>
        <v>1</v>
      </c>
      <c r="R1126">
        <f>SUMIFS(Tabel132[Cluster],Tabel132[ID],'Total-corrected counts Z&lt;3'!A1126)</f>
        <v>0</v>
      </c>
      <c r="S1126" t="str">
        <f t="shared" si="69"/>
        <v/>
      </c>
      <c r="T1126" t="str">
        <f t="shared" si="70"/>
        <v/>
      </c>
      <c r="U1126" t="str">
        <f t="shared" si="71"/>
        <v/>
      </c>
    </row>
    <row r="1127" spans="1:21" x14ac:dyDescent="0.25">
      <c r="A1127">
        <v>1144</v>
      </c>
      <c r="B1127" t="s">
        <v>1153</v>
      </c>
      <c r="C1127">
        <v>62600</v>
      </c>
      <c r="D1127">
        <v>528</v>
      </c>
      <c r="E1127" s="14" t="str">
        <f>IFERROR(IF(OR(HLOOKUP($A1127,'Z-scores'!$C$2:$RO$15,3,FALSE)&gt;3,HLOOKUP($A1127,'Z-scores'!$C$2:$RO$15,3,FALSE)&lt;-3),"",'Total-corrected counts'!E1127),"")</f>
        <v/>
      </c>
      <c r="F1127" s="14" t="str">
        <f>IFERROR(IF(OR(HLOOKUP($A1127,'Z-scores'!$C$2:$RO$15,4,FALSE)&gt;3,HLOOKUP($A1127,'Z-scores'!$C$2:$RO$15,4,FALSE)&lt;-3),"",'Total-corrected counts'!F1127),"")</f>
        <v/>
      </c>
      <c r="G1127" s="14" t="str">
        <f>IFERROR(IF(OR(HLOOKUP($A1127,'Z-scores'!$C$2:$RO$15,5,FALSE)&gt;3,HLOOKUP($A1127,'Z-scores'!$C$2:$RO$15,5,FALSE)&lt;-3),"",'Total-corrected counts'!G1127),"")</f>
        <v/>
      </c>
      <c r="H1127" s="14" t="str">
        <f>IFERROR(IF(OR(HLOOKUP($A1127,'Z-scores'!$C$2:$RO$15,6,FALSE)&gt;3,HLOOKUP($A1127,'Z-scores'!$C$2:$RO$15,6,FALSE)&lt;-3),"",'Total-corrected counts'!H1127),"")</f>
        <v/>
      </c>
      <c r="I1127" s="14" t="str">
        <f>IFERROR(IF(OR(HLOOKUP($A1127,'Z-scores'!$C$2:$RO$15,7,FALSE)&gt;3,HLOOKUP($A1127,'Z-scores'!$C$2:$RO$15,7,FALSE)&lt;-3),"",'Total-corrected counts'!I1127),"")</f>
        <v/>
      </c>
      <c r="J1127" s="14" t="str">
        <f>IFERROR(IF(OR(HLOOKUP($A1127,'Z-scores'!$C$2:$RO$15,8,FALSE)&gt;3,HLOOKUP($A1127,'Z-scores'!$C$2:$RO$15,8,FALSE)&lt;-3),"",'Total-corrected counts'!J1127),"")</f>
        <v/>
      </c>
      <c r="K1127" s="14" t="str">
        <f>IFERROR(IF(OR(HLOOKUP($A1127,'Z-scores'!$C$2:$RO$15,9,FALSE)&gt;3,HLOOKUP($A1127,'Z-scores'!$C$2:$RO$15,9,FALSE)&lt;-3),"",'Total-corrected counts'!K1127),"")</f>
        <v/>
      </c>
      <c r="L1127" s="14" t="str">
        <f>IFERROR(IF(OR(HLOOKUP($A1127,'Z-scores'!$C$2:$RO$15,10,FALSE)&gt;3,HLOOKUP($A1127,'Z-scores'!$C$2:$RO$15,10,FALSE)&lt;-3),"",'Total-corrected counts'!L1127),"")</f>
        <v/>
      </c>
      <c r="M1127" s="14" t="str">
        <f>IFERROR(IF(OR(HLOOKUP($A1127,'Z-scores'!$C$2:$RO$15,11,FALSE)&gt;3,HLOOKUP($A1127,'Z-scores'!$C$2:$RO$15,11,FALSE)&lt;-3),"",'Total-corrected counts'!M1127),"")</f>
        <v/>
      </c>
      <c r="N1127" s="14" t="str">
        <f>IFERROR(IF(OR(HLOOKUP($A1127,'Z-scores'!$C$2:$RO$15,12,FALSE)&gt;3,HLOOKUP($A1127,'Z-scores'!$C$2:$RO$15,12,FALSE)&lt;-3),"",'Total-corrected counts'!N1127),"")</f>
        <v/>
      </c>
      <c r="O1127" s="14" t="str">
        <f>IFERROR(IF(OR(HLOOKUP($A1127,'Z-scores'!$C$2:$RO$15,13,FALSE)&gt;3,HLOOKUP($A1127,'Z-scores'!$C$2:$RO$15,13,FALSE)&lt;-3),"",'Total-corrected counts'!O1127),"")</f>
        <v/>
      </c>
      <c r="P1127" s="14" t="str">
        <f>IFERROR(IF(OR(HLOOKUP($A1127,'Z-scores'!$C$2:$RO$15,14,FALSE)&gt;3,HLOOKUP($A1127,'Z-scores'!$C$2:$RO$15,14,FALSE)&lt;-3),"",'Total-corrected counts'!P1127),"")</f>
        <v/>
      </c>
      <c r="Q1127">
        <f t="shared" si="68"/>
        <v>1</v>
      </c>
      <c r="R1127">
        <f>SUMIFS(Tabel132[Cluster],Tabel132[ID],'Total-corrected counts Z&lt;3'!A1127)</f>
        <v>0</v>
      </c>
      <c r="S1127" t="str">
        <f t="shared" si="69"/>
        <v/>
      </c>
      <c r="T1127" t="str">
        <f t="shared" si="70"/>
        <v/>
      </c>
      <c r="U1127" t="str">
        <f t="shared" si="71"/>
        <v/>
      </c>
    </row>
    <row r="1128" spans="1:21" x14ac:dyDescent="0.25">
      <c r="A1128">
        <v>1145</v>
      </c>
      <c r="B1128" t="s">
        <v>1154</v>
      </c>
      <c r="C1128">
        <v>62700</v>
      </c>
      <c r="D1128">
        <v>528</v>
      </c>
      <c r="E1128" s="14" t="str">
        <f>IFERROR(IF(OR(HLOOKUP($A1128,'Z-scores'!$C$2:$RO$15,3,FALSE)&gt;3,HLOOKUP($A1128,'Z-scores'!$C$2:$RO$15,3,FALSE)&lt;-3),"",'Total-corrected counts'!E1128),"")</f>
        <v/>
      </c>
      <c r="F1128" s="14" t="str">
        <f>IFERROR(IF(OR(HLOOKUP($A1128,'Z-scores'!$C$2:$RO$15,4,FALSE)&gt;3,HLOOKUP($A1128,'Z-scores'!$C$2:$RO$15,4,FALSE)&lt;-3),"",'Total-corrected counts'!F1128),"")</f>
        <v/>
      </c>
      <c r="G1128" s="14" t="str">
        <f>IFERROR(IF(OR(HLOOKUP($A1128,'Z-scores'!$C$2:$RO$15,5,FALSE)&gt;3,HLOOKUP($A1128,'Z-scores'!$C$2:$RO$15,5,FALSE)&lt;-3),"",'Total-corrected counts'!G1128),"")</f>
        <v/>
      </c>
      <c r="H1128" s="14" t="str">
        <f>IFERROR(IF(OR(HLOOKUP($A1128,'Z-scores'!$C$2:$RO$15,6,FALSE)&gt;3,HLOOKUP($A1128,'Z-scores'!$C$2:$RO$15,6,FALSE)&lt;-3),"",'Total-corrected counts'!H1128),"")</f>
        <v/>
      </c>
      <c r="I1128" s="14" t="str">
        <f>IFERROR(IF(OR(HLOOKUP($A1128,'Z-scores'!$C$2:$RO$15,7,FALSE)&gt;3,HLOOKUP($A1128,'Z-scores'!$C$2:$RO$15,7,FALSE)&lt;-3),"",'Total-corrected counts'!I1128),"")</f>
        <v/>
      </c>
      <c r="J1128" s="14" t="str">
        <f>IFERROR(IF(OR(HLOOKUP($A1128,'Z-scores'!$C$2:$RO$15,8,FALSE)&gt;3,HLOOKUP($A1128,'Z-scores'!$C$2:$RO$15,8,FALSE)&lt;-3),"",'Total-corrected counts'!J1128),"")</f>
        <v/>
      </c>
      <c r="K1128" s="14" t="str">
        <f>IFERROR(IF(OR(HLOOKUP($A1128,'Z-scores'!$C$2:$RO$15,9,FALSE)&gt;3,HLOOKUP($A1128,'Z-scores'!$C$2:$RO$15,9,FALSE)&lt;-3),"",'Total-corrected counts'!K1128),"")</f>
        <v/>
      </c>
      <c r="L1128" s="14" t="str">
        <f>IFERROR(IF(OR(HLOOKUP($A1128,'Z-scores'!$C$2:$RO$15,10,FALSE)&gt;3,HLOOKUP($A1128,'Z-scores'!$C$2:$RO$15,10,FALSE)&lt;-3),"",'Total-corrected counts'!L1128),"")</f>
        <v/>
      </c>
      <c r="M1128" s="14" t="str">
        <f>IFERROR(IF(OR(HLOOKUP($A1128,'Z-scores'!$C$2:$RO$15,11,FALSE)&gt;3,HLOOKUP($A1128,'Z-scores'!$C$2:$RO$15,11,FALSE)&lt;-3),"",'Total-corrected counts'!M1128),"")</f>
        <v/>
      </c>
      <c r="N1128" s="14" t="str">
        <f>IFERROR(IF(OR(HLOOKUP($A1128,'Z-scores'!$C$2:$RO$15,12,FALSE)&gt;3,HLOOKUP($A1128,'Z-scores'!$C$2:$RO$15,12,FALSE)&lt;-3),"",'Total-corrected counts'!N1128),"")</f>
        <v/>
      </c>
      <c r="O1128" s="14" t="str">
        <f>IFERROR(IF(OR(HLOOKUP($A1128,'Z-scores'!$C$2:$RO$15,13,FALSE)&gt;3,HLOOKUP($A1128,'Z-scores'!$C$2:$RO$15,13,FALSE)&lt;-3),"",'Total-corrected counts'!O1128),"")</f>
        <v/>
      </c>
      <c r="P1128" s="14" t="str">
        <f>IFERROR(IF(OR(HLOOKUP($A1128,'Z-scores'!$C$2:$RO$15,14,FALSE)&gt;3,HLOOKUP($A1128,'Z-scores'!$C$2:$RO$15,14,FALSE)&lt;-3),"",'Total-corrected counts'!P1128),"")</f>
        <v/>
      </c>
      <c r="Q1128">
        <f t="shared" si="68"/>
        <v>1</v>
      </c>
      <c r="R1128">
        <f>SUMIFS(Tabel132[Cluster],Tabel132[ID],'Total-corrected counts Z&lt;3'!A1128)</f>
        <v>0</v>
      </c>
      <c r="S1128" t="str">
        <f t="shared" si="69"/>
        <v/>
      </c>
      <c r="T1128" t="str">
        <f t="shared" si="70"/>
        <v/>
      </c>
      <c r="U1128" t="str">
        <f t="shared" si="71"/>
        <v/>
      </c>
    </row>
    <row r="1129" spans="1:21" x14ac:dyDescent="0.25">
      <c r="A1129">
        <v>10671</v>
      </c>
      <c r="B1129" t="s">
        <v>1155</v>
      </c>
      <c r="C1129">
        <v>78400</v>
      </c>
      <c r="D1129">
        <v>1097</v>
      </c>
      <c r="E1129" s="14" t="str">
        <f>IFERROR(IF(OR(HLOOKUP($A1129,'Z-scores'!$C$2:$RO$15,3,FALSE)&gt;3,HLOOKUP($A1129,'Z-scores'!$C$2:$RO$15,3,FALSE)&lt;-3),"",'Total-corrected counts'!E1129),"")</f>
        <v/>
      </c>
      <c r="F1129" s="14" t="str">
        <f>IFERROR(IF(OR(HLOOKUP($A1129,'Z-scores'!$C$2:$RO$15,4,FALSE)&gt;3,HLOOKUP($A1129,'Z-scores'!$C$2:$RO$15,4,FALSE)&lt;-3),"",'Total-corrected counts'!F1129),"")</f>
        <v/>
      </c>
      <c r="G1129" s="14" t="str">
        <f>IFERROR(IF(OR(HLOOKUP($A1129,'Z-scores'!$C$2:$RO$15,5,FALSE)&gt;3,HLOOKUP($A1129,'Z-scores'!$C$2:$RO$15,5,FALSE)&lt;-3),"",'Total-corrected counts'!G1129),"")</f>
        <v/>
      </c>
      <c r="H1129" s="14" t="str">
        <f>IFERROR(IF(OR(HLOOKUP($A1129,'Z-scores'!$C$2:$RO$15,6,FALSE)&gt;3,HLOOKUP($A1129,'Z-scores'!$C$2:$RO$15,6,FALSE)&lt;-3),"",'Total-corrected counts'!H1129),"")</f>
        <v/>
      </c>
      <c r="I1129" s="14" t="str">
        <f>IFERROR(IF(OR(HLOOKUP($A1129,'Z-scores'!$C$2:$RO$15,7,FALSE)&gt;3,HLOOKUP($A1129,'Z-scores'!$C$2:$RO$15,7,FALSE)&lt;-3),"",'Total-corrected counts'!I1129),"")</f>
        <v/>
      </c>
      <c r="J1129" s="14" t="str">
        <f>IFERROR(IF(OR(HLOOKUP($A1129,'Z-scores'!$C$2:$RO$15,8,FALSE)&gt;3,HLOOKUP($A1129,'Z-scores'!$C$2:$RO$15,8,FALSE)&lt;-3),"",'Total-corrected counts'!J1129),"")</f>
        <v/>
      </c>
      <c r="K1129" s="14" t="str">
        <f>IFERROR(IF(OR(HLOOKUP($A1129,'Z-scores'!$C$2:$RO$15,9,FALSE)&gt;3,HLOOKUP($A1129,'Z-scores'!$C$2:$RO$15,9,FALSE)&lt;-3),"",'Total-corrected counts'!K1129),"")</f>
        <v/>
      </c>
      <c r="L1129" s="14" t="str">
        <f>IFERROR(IF(OR(HLOOKUP($A1129,'Z-scores'!$C$2:$RO$15,10,FALSE)&gt;3,HLOOKUP($A1129,'Z-scores'!$C$2:$RO$15,10,FALSE)&lt;-3),"",'Total-corrected counts'!L1129),"")</f>
        <v/>
      </c>
      <c r="M1129" s="14" t="str">
        <f>IFERROR(IF(OR(HLOOKUP($A1129,'Z-scores'!$C$2:$RO$15,11,FALSE)&gt;3,HLOOKUP($A1129,'Z-scores'!$C$2:$RO$15,11,FALSE)&lt;-3),"",'Total-corrected counts'!M1129),"")</f>
        <v/>
      </c>
      <c r="N1129" s="14" t="str">
        <f>IFERROR(IF(OR(HLOOKUP($A1129,'Z-scores'!$C$2:$RO$15,12,FALSE)&gt;3,HLOOKUP($A1129,'Z-scores'!$C$2:$RO$15,12,FALSE)&lt;-3),"",'Total-corrected counts'!N1129),"")</f>
        <v/>
      </c>
      <c r="O1129" s="14" t="str">
        <f>IFERROR(IF(OR(HLOOKUP($A1129,'Z-scores'!$C$2:$RO$15,13,FALSE)&gt;3,HLOOKUP($A1129,'Z-scores'!$C$2:$RO$15,13,FALSE)&lt;-3),"",'Total-corrected counts'!O1129),"")</f>
        <v/>
      </c>
      <c r="P1129" s="14" t="str">
        <f>IFERROR(IF(OR(HLOOKUP($A1129,'Z-scores'!$C$2:$RO$15,14,FALSE)&gt;3,HLOOKUP($A1129,'Z-scores'!$C$2:$RO$15,14,FALSE)&lt;-3),"",'Total-corrected counts'!P1129),"")</f>
        <v/>
      </c>
      <c r="Q1129">
        <f t="shared" si="68"/>
        <v>1</v>
      </c>
      <c r="R1129">
        <f>SUMIFS(Tabel132[Cluster],Tabel132[ID],'Total-corrected counts Z&lt;3'!A1129)</f>
        <v>0</v>
      </c>
      <c r="S1129" t="str">
        <f t="shared" si="69"/>
        <v/>
      </c>
      <c r="T1129" t="str">
        <f t="shared" si="70"/>
        <v/>
      </c>
      <c r="U1129" t="str">
        <f t="shared" si="71"/>
        <v/>
      </c>
    </row>
    <row r="1130" spans="1:21" x14ac:dyDescent="0.25">
      <c r="A1130">
        <v>10672</v>
      </c>
      <c r="B1130" t="s">
        <v>1156</v>
      </c>
      <c r="C1130">
        <v>60000</v>
      </c>
      <c r="D1130">
        <v>1007</v>
      </c>
      <c r="E1130" s="14" t="str">
        <f>IFERROR(IF(OR(HLOOKUP($A1130,'Z-scores'!$C$2:$RO$15,3,FALSE)&gt;3,HLOOKUP($A1130,'Z-scores'!$C$2:$RO$15,3,FALSE)&lt;-3),"",'Total-corrected counts'!E1130),"")</f>
        <v/>
      </c>
      <c r="F1130" s="14" t="str">
        <f>IFERROR(IF(OR(HLOOKUP($A1130,'Z-scores'!$C$2:$RO$15,4,FALSE)&gt;3,HLOOKUP($A1130,'Z-scores'!$C$2:$RO$15,4,FALSE)&lt;-3),"",'Total-corrected counts'!F1130),"")</f>
        <v/>
      </c>
      <c r="G1130" s="14" t="str">
        <f>IFERROR(IF(OR(HLOOKUP($A1130,'Z-scores'!$C$2:$RO$15,5,FALSE)&gt;3,HLOOKUP($A1130,'Z-scores'!$C$2:$RO$15,5,FALSE)&lt;-3),"",'Total-corrected counts'!G1130),"")</f>
        <v/>
      </c>
      <c r="H1130" s="14" t="str">
        <f>IFERROR(IF(OR(HLOOKUP($A1130,'Z-scores'!$C$2:$RO$15,6,FALSE)&gt;3,HLOOKUP($A1130,'Z-scores'!$C$2:$RO$15,6,FALSE)&lt;-3),"",'Total-corrected counts'!H1130),"")</f>
        <v/>
      </c>
      <c r="I1130" s="14" t="str">
        <f>IFERROR(IF(OR(HLOOKUP($A1130,'Z-scores'!$C$2:$RO$15,7,FALSE)&gt;3,HLOOKUP($A1130,'Z-scores'!$C$2:$RO$15,7,FALSE)&lt;-3),"",'Total-corrected counts'!I1130),"")</f>
        <v/>
      </c>
      <c r="J1130" s="14" t="str">
        <f>IFERROR(IF(OR(HLOOKUP($A1130,'Z-scores'!$C$2:$RO$15,8,FALSE)&gt;3,HLOOKUP($A1130,'Z-scores'!$C$2:$RO$15,8,FALSE)&lt;-3),"",'Total-corrected counts'!J1130),"")</f>
        <v/>
      </c>
      <c r="K1130" s="14" t="str">
        <f>IFERROR(IF(OR(HLOOKUP($A1130,'Z-scores'!$C$2:$RO$15,9,FALSE)&gt;3,HLOOKUP($A1130,'Z-scores'!$C$2:$RO$15,9,FALSE)&lt;-3),"",'Total-corrected counts'!K1130),"")</f>
        <v/>
      </c>
      <c r="L1130" s="14" t="str">
        <f>IFERROR(IF(OR(HLOOKUP($A1130,'Z-scores'!$C$2:$RO$15,10,FALSE)&gt;3,HLOOKUP($A1130,'Z-scores'!$C$2:$RO$15,10,FALSE)&lt;-3),"",'Total-corrected counts'!L1130),"")</f>
        <v/>
      </c>
      <c r="M1130" s="14" t="str">
        <f>IFERROR(IF(OR(HLOOKUP($A1130,'Z-scores'!$C$2:$RO$15,11,FALSE)&gt;3,HLOOKUP($A1130,'Z-scores'!$C$2:$RO$15,11,FALSE)&lt;-3),"",'Total-corrected counts'!M1130),"")</f>
        <v/>
      </c>
      <c r="N1130" s="14" t="str">
        <f>IFERROR(IF(OR(HLOOKUP($A1130,'Z-scores'!$C$2:$RO$15,12,FALSE)&gt;3,HLOOKUP($A1130,'Z-scores'!$C$2:$RO$15,12,FALSE)&lt;-3),"",'Total-corrected counts'!N1130),"")</f>
        <v/>
      </c>
      <c r="O1130" s="14" t="str">
        <f>IFERROR(IF(OR(HLOOKUP($A1130,'Z-scores'!$C$2:$RO$15,13,FALSE)&gt;3,HLOOKUP($A1130,'Z-scores'!$C$2:$RO$15,13,FALSE)&lt;-3),"",'Total-corrected counts'!O1130),"")</f>
        <v/>
      </c>
      <c r="P1130" s="14" t="str">
        <f>IFERROR(IF(OR(HLOOKUP($A1130,'Z-scores'!$C$2:$RO$15,14,FALSE)&gt;3,HLOOKUP($A1130,'Z-scores'!$C$2:$RO$15,14,FALSE)&lt;-3),"",'Total-corrected counts'!P1130),"")</f>
        <v/>
      </c>
      <c r="Q1130">
        <f t="shared" si="68"/>
        <v>1</v>
      </c>
      <c r="R1130">
        <f>SUMIFS(Tabel132[Cluster],Tabel132[ID],'Total-corrected counts Z&lt;3'!A1130)</f>
        <v>0</v>
      </c>
      <c r="S1130" t="str">
        <f t="shared" si="69"/>
        <v/>
      </c>
      <c r="T1130" t="str">
        <f t="shared" si="70"/>
        <v/>
      </c>
      <c r="U1130" t="str">
        <f t="shared" si="71"/>
        <v/>
      </c>
    </row>
    <row r="1131" spans="1:21" x14ac:dyDescent="0.25">
      <c r="A1131">
        <v>10673</v>
      </c>
      <c r="B1131" t="s">
        <v>1157</v>
      </c>
      <c r="C1131">
        <v>59900</v>
      </c>
      <c r="D1131">
        <v>1007</v>
      </c>
      <c r="E1131" s="14" t="str">
        <f>IFERROR(IF(OR(HLOOKUP($A1131,'Z-scores'!$C$2:$RO$15,3,FALSE)&gt;3,HLOOKUP($A1131,'Z-scores'!$C$2:$RO$15,3,FALSE)&lt;-3),"",'Total-corrected counts'!E1131),"")</f>
        <v/>
      </c>
      <c r="F1131" s="14" t="str">
        <f>IFERROR(IF(OR(HLOOKUP($A1131,'Z-scores'!$C$2:$RO$15,4,FALSE)&gt;3,HLOOKUP($A1131,'Z-scores'!$C$2:$RO$15,4,FALSE)&lt;-3),"",'Total-corrected counts'!F1131),"")</f>
        <v/>
      </c>
      <c r="G1131" s="14" t="str">
        <f>IFERROR(IF(OR(HLOOKUP($A1131,'Z-scores'!$C$2:$RO$15,5,FALSE)&gt;3,HLOOKUP($A1131,'Z-scores'!$C$2:$RO$15,5,FALSE)&lt;-3),"",'Total-corrected counts'!G1131),"")</f>
        <v/>
      </c>
      <c r="H1131" s="14" t="str">
        <f>IFERROR(IF(OR(HLOOKUP($A1131,'Z-scores'!$C$2:$RO$15,6,FALSE)&gt;3,HLOOKUP($A1131,'Z-scores'!$C$2:$RO$15,6,FALSE)&lt;-3),"",'Total-corrected counts'!H1131),"")</f>
        <v/>
      </c>
      <c r="I1131" s="14" t="str">
        <f>IFERROR(IF(OR(HLOOKUP($A1131,'Z-scores'!$C$2:$RO$15,7,FALSE)&gt;3,HLOOKUP($A1131,'Z-scores'!$C$2:$RO$15,7,FALSE)&lt;-3),"",'Total-corrected counts'!I1131),"")</f>
        <v/>
      </c>
      <c r="J1131" s="14" t="str">
        <f>IFERROR(IF(OR(HLOOKUP($A1131,'Z-scores'!$C$2:$RO$15,8,FALSE)&gt;3,HLOOKUP($A1131,'Z-scores'!$C$2:$RO$15,8,FALSE)&lt;-3),"",'Total-corrected counts'!J1131),"")</f>
        <v/>
      </c>
      <c r="K1131" s="14" t="str">
        <f>IFERROR(IF(OR(HLOOKUP($A1131,'Z-scores'!$C$2:$RO$15,9,FALSE)&gt;3,HLOOKUP($A1131,'Z-scores'!$C$2:$RO$15,9,FALSE)&lt;-3),"",'Total-corrected counts'!K1131),"")</f>
        <v/>
      </c>
      <c r="L1131" s="14" t="str">
        <f>IFERROR(IF(OR(HLOOKUP($A1131,'Z-scores'!$C$2:$RO$15,10,FALSE)&gt;3,HLOOKUP($A1131,'Z-scores'!$C$2:$RO$15,10,FALSE)&lt;-3),"",'Total-corrected counts'!L1131),"")</f>
        <v/>
      </c>
      <c r="M1131" s="14" t="str">
        <f>IFERROR(IF(OR(HLOOKUP($A1131,'Z-scores'!$C$2:$RO$15,11,FALSE)&gt;3,HLOOKUP($A1131,'Z-scores'!$C$2:$RO$15,11,FALSE)&lt;-3),"",'Total-corrected counts'!M1131),"")</f>
        <v/>
      </c>
      <c r="N1131" s="14" t="str">
        <f>IFERROR(IF(OR(HLOOKUP($A1131,'Z-scores'!$C$2:$RO$15,12,FALSE)&gt;3,HLOOKUP($A1131,'Z-scores'!$C$2:$RO$15,12,FALSE)&lt;-3),"",'Total-corrected counts'!N1131),"")</f>
        <v/>
      </c>
      <c r="O1131" s="14" t="str">
        <f>IFERROR(IF(OR(HLOOKUP($A1131,'Z-scores'!$C$2:$RO$15,13,FALSE)&gt;3,HLOOKUP($A1131,'Z-scores'!$C$2:$RO$15,13,FALSE)&lt;-3),"",'Total-corrected counts'!O1131),"")</f>
        <v/>
      </c>
      <c r="P1131" s="14" t="str">
        <f>IFERROR(IF(OR(HLOOKUP($A1131,'Z-scores'!$C$2:$RO$15,14,FALSE)&gt;3,HLOOKUP($A1131,'Z-scores'!$C$2:$RO$15,14,FALSE)&lt;-3),"",'Total-corrected counts'!P1131),"")</f>
        <v/>
      </c>
      <c r="Q1131">
        <f t="shared" si="68"/>
        <v>1</v>
      </c>
      <c r="R1131">
        <f>SUMIFS(Tabel132[Cluster],Tabel132[ID],'Total-corrected counts Z&lt;3'!A1131)</f>
        <v>0</v>
      </c>
      <c r="S1131" t="str">
        <f t="shared" si="69"/>
        <v/>
      </c>
      <c r="T1131" t="str">
        <f t="shared" si="70"/>
        <v/>
      </c>
      <c r="U1131" t="str">
        <f t="shared" si="71"/>
        <v/>
      </c>
    </row>
    <row r="1132" spans="1:21" x14ac:dyDescent="0.25">
      <c r="A1132">
        <v>10674</v>
      </c>
      <c r="B1132" t="s">
        <v>1158</v>
      </c>
      <c r="C1132">
        <v>59800</v>
      </c>
      <c r="D1132">
        <v>1007</v>
      </c>
      <c r="E1132" s="14" t="str">
        <f>IFERROR(IF(OR(HLOOKUP($A1132,'Z-scores'!$C$2:$RO$15,3,FALSE)&gt;3,HLOOKUP($A1132,'Z-scores'!$C$2:$RO$15,3,FALSE)&lt;-3),"",'Total-corrected counts'!E1132),"")</f>
        <v/>
      </c>
      <c r="F1132" s="14" t="str">
        <f>IFERROR(IF(OR(HLOOKUP($A1132,'Z-scores'!$C$2:$RO$15,4,FALSE)&gt;3,HLOOKUP($A1132,'Z-scores'!$C$2:$RO$15,4,FALSE)&lt;-3),"",'Total-corrected counts'!F1132),"")</f>
        <v/>
      </c>
      <c r="G1132" s="14" t="str">
        <f>IFERROR(IF(OR(HLOOKUP($A1132,'Z-scores'!$C$2:$RO$15,5,FALSE)&gt;3,HLOOKUP($A1132,'Z-scores'!$C$2:$RO$15,5,FALSE)&lt;-3),"",'Total-corrected counts'!G1132),"")</f>
        <v/>
      </c>
      <c r="H1132" s="14" t="str">
        <f>IFERROR(IF(OR(HLOOKUP($A1132,'Z-scores'!$C$2:$RO$15,6,FALSE)&gt;3,HLOOKUP($A1132,'Z-scores'!$C$2:$RO$15,6,FALSE)&lt;-3),"",'Total-corrected counts'!H1132),"")</f>
        <v/>
      </c>
      <c r="I1132" s="14" t="str">
        <f>IFERROR(IF(OR(HLOOKUP($A1132,'Z-scores'!$C$2:$RO$15,7,FALSE)&gt;3,HLOOKUP($A1132,'Z-scores'!$C$2:$RO$15,7,FALSE)&lt;-3),"",'Total-corrected counts'!I1132),"")</f>
        <v/>
      </c>
      <c r="J1132" s="14" t="str">
        <f>IFERROR(IF(OR(HLOOKUP($A1132,'Z-scores'!$C$2:$RO$15,8,FALSE)&gt;3,HLOOKUP($A1132,'Z-scores'!$C$2:$RO$15,8,FALSE)&lt;-3),"",'Total-corrected counts'!J1132),"")</f>
        <v/>
      </c>
      <c r="K1132" s="14" t="str">
        <f>IFERROR(IF(OR(HLOOKUP($A1132,'Z-scores'!$C$2:$RO$15,9,FALSE)&gt;3,HLOOKUP($A1132,'Z-scores'!$C$2:$RO$15,9,FALSE)&lt;-3),"",'Total-corrected counts'!K1132),"")</f>
        <v/>
      </c>
      <c r="L1132" s="14" t="str">
        <f>IFERROR(IF(OR(HLOOKUP($A1132,'Z-scores'!$C$2:$RO$15,10,FALSE)&gt;3,HLOOKUP($A1132,'Z-scores'!$C$2:$RO$15,10,FALSE)&lt;-3),"",'Total-corrected counts'!L1132),"")</f>
        <v/>
      </c>
      <c r="M1132" s="14" t="str">
        <f>IFERROR(IF(OR(HLOOKUP($A1132,'Z-scores'!$C$2:$RO$15,11,FALSE)&gt;3,HLOOKUP($A1132,'Z-scores'!$C$2:$RO$15,11,FALSE)&lt;-3),"",'Total-corrected counts'!M1132),"")</f>
        <v/>
      </c>
      <c r="N1132" s="14" t="str">
        <f>IFERROR(IF(OR(HLOOKUP($A1132,'Z-scores'!$C$2:$RO$15,12,FALSE)&gt;3,HLOOKUP($A1132,'Z-scores'!$C$2:$RO$15,12,FALSE)&lt;-3),"",'Total-corrected counts'!N1132),"")</f>
        <v/>
      </c>
      <c r="O1132" s="14" t="str">
        <f>IFERROR(IF(OR(HLOOKUP($A1132,'Z-scores'!$C$2:$RO$15,13,FALSE)&gt;3,HLOOKUP($A1132,'Z-scores'!$C$2:$RO$15,13,FALSE)&lt;-3),"",'Total-corrected counts'!O1132),"")</f>
        <v/>
      </c>
      <c r="P1132" s="14" t="str">
        <f>IFERROR(IF(OR(HLOOKUP($A1132,'Z-scores'!$C$2:$RO$15,14,FALSE)&gt;3,HLOOKUP($A1132,'Z-scores'!$C$2:$RO$15,14,FALSE)&lt;-3),"",'Total-corrected counts'!P1132),"")</f>
        <v/>
      </c>
      <c r="Q1132">
        <f t="shared" si="68"/>
        <v>1</v>
      </c>
      <c r="R1132">
        <f>SUMIFS(Tabel132[Cluster],Tabel132[ID],'Total-corrected counts Z&lt;3'!A1132)</f>
        <v>0</v>
      </c>
      <c r="S1132" t="str">
        <f t="shared" si="69"/>
        <v/>
      </c>
      <c r="T1132" t="str">
        <f t="shared" si="70"/>
        <v/>
      </c>
      <c r="U1132" t="str">
        <f t="shared" si="71"/>
        <v/>
      </c>
    </row>
    <row r="1133" spans="1:21" x14ac:dyDescent="0.25">
      <c r="A1133">
        <v>10675</v>
      </c>
      <c r="B1133" t="s">
        <v>1159</v>
      </c>
      <c r="C1133">
        <v>60500</v>
      </c>
      <c r="D1133">
        <v>1056</v>
      </c>
      <c r="E1133" s="14" t="str">
        <f>IFERROR(IF(OR(HLOOKUP($A1133,'Z-scores'!$C$2:$RO$15,3,FALSE)&gt;3,HLOOKUP($A1133,'Z-scores'!$C$2:$RO$15,3,FALSE)&lt;-3),"",'Total-corrected counts'!E1133),"")</f>
        <v/>
      </c>
      <c r="F1133" s="14" t="str">
        <f>IFERROR(IF(OR(HLOOKUP($A1133,'Z-scores'!$C$2:$RO$15,4,FALSE)&gt;3,HLOOKUP($A1133,'Z-scores'!$C$2:$RO$15,4,FALSE)&lt;-3),"",'Total-corrected counts'!F1133),"")</f>
        <v/>
      </c>
      <c r="G1133" s="14" t="str">
        <f>IFERROR(IF(OR(HLOOKUP($A1133,'Z-scores'!$C$2:$RO$15,5,FALSE)&gt;3,HLOOKUP($A1133,'Z-scores'!$C$2:$RO$15,5,FALSE)&lt;-3),"",'Total-corrected counts'!G1133),"")</f>
        <v/>
      </c>
      <c r="H1133" s="14" t="str">
        <f>IFERROR(IF(OR(HLOOKUP($A1133,'Z-scores'!$C$2:$RO$15,6,FALSE)&gt;3,HLOOKUP($A1133,'Z-scores'!$C$2:$RO$15,6,FALSE)&lt;-3),"",'Total-corrected counts'!H1133),"")</f>
        <v/>
      </c>
      <c r="I1133" s="14" t="str">
        <f>IFERROR(IF(OR(HLOOKUP($A1133,'Z-scores'!$C$2:$RO$15,7,FALSE)&gt;3,HLOOKUP($A1133,'Z-scores'!$C$2:$RO$15,7,FALSE)&lt;-3),"",'Total-corrected counts'!I1133),"")</f>
        <v/>
      </c>
      <c r="J1133" s="14" t="str">
        <f>IFERROR(IF(OR(HLOOKUP($A1133,'Z-scores'!$C$2:$RO$15,8,FALSE)&gt;3,HLOOKUP($A1133,'Z-scores'!$C$2:$RO$15,8,FALSE)&lt;-3),"",'Total-corrected counts'!J1133),"")</f>
        <v/>
      </c>
      <c r="K1133" s="14" t="str">
        <f>IFERROR(IF(OR(HLOOKUP($A1133,'Z-scores'!$C$2:$RO$15,9,FALSE)&gt;3,HLOOKUP($A1133,'Z-scores'!$C$2:$RO$15,9,FALSE)&lt;-3),"",'Total-corrected counts'!K1133),"")</f>
        <v/>
      </c>
      <c r="L1133" s="14" t="str">
        <f>IFERROR(IF(OR(HLOOKUP($A1133,'Z-scores'!$C$2:$RO$15,10,FALSE)&gt;3,HLOOKUP($A1133,'Z-scores'!$C$2:$RO$15,10,FALSE)&lt;-3),"",'Total-corrected counts'!L1133),"")</f>
        <v/>
      </c>
      <c r="M1133" s="14" t="str">
        <f>IFERROR(IF(OR(HLOOKUP($A1133,'Z-scores'!$C$2:$RO$15,11,FALSE)&gt;3,HLOOKUP($A1133,'Z-scores'!$C$2:$RO$15,11,FALSE)&lt;-3),"",'Total-corrected counts'!M1133),"")</f>
        <v/>
      </c>
      <c r="N1133" s="14" t="str">
        <f>IFERROR(IF(OR(HLOOKUP($A1133,'Z-scores'!$C$2:$RO$15,12,FALSE)&gt;3,HLOOKUP($A1133,'Z-scores'!$C$2:$RO$15,12,FALSE)&lt;-3),"",'Total-corrected counts'!N1133),"")</f>
        <v/>
      </c>
      <c r="O1133" s="14" t="str">
        <f>IFERROR(IF(OR(HLOOKUP($A1133,'Z-scores'!$C$2:$RO$15,13,FALSE)&gt;3,HLOOKUP($A1133,'Z-scores'!$C$2:$RO$15,13,FALSE)&lt;-3),"",'Total-corrected counts'!O1133),"")</f>
        <v/>
      </c>
      <c r="P1133" s="14" t="str">
        <f>IFERROR(IF(OR(HLOOKUP($A1133,'Z-scores'!$C$2:$RO$15,14,FALSE)&gt;3,HLOOKUP($A1133,'Z-scores'!$C$2:$RO$15,14,FALSE)&lt;-3),"",'Total-corrected counts'!P1133),"")</f>
        <v/>
      </c>
      <c r="Q1133">
        <f t="shared" si="68"/>
        <v>1</v>
      </c>
      <c r="R1133">
        <f>SUMIFS(Tabel132[Cluster],Tabel132[ID],'Total-corrected counts Z&lt;3'!A1133)</f>
        <v>0</v>
      </c>
      <c r="S1133" t="str">
        <f t="shared" si="69"/>
        <v/>
      </c>
      <c r="T1133" t="str">
        <f t="shared" si="70"/>
        <v/>
      </c>
      <c r="U1133" t="str">
        <f t="shared" si="71"/>
        <v/>
      </c>
    </row>
    <row r="1134" spans="1:21" x14ac:dyDescent="0.25">
      <c r="A1134">
        <v>10676</v>
      </c>
      <c r="B1134" t="s">
        <v>1160</v>
      </c>
      <c r="C1134">
        <v>60400</v>
      </c>
      <c r="D1134">
        <v>1056</v>
      </c>
      <c r="E1134" s="14" t="str">
        <f>IFERROR(IF(OR(HLOOKUP($A1134,'Z-scores'!$C$2:$RO$15,3,FALSE)&gt;3,HLOOKUP($A1134,'Z-scores'!$C$2:$RO$15,3,FALSE)&lt;-3),"",'Total-corrected counts'!E1134),"")</f>
        <v/>
      </c>
      <c r="F1134" s="14" t="str">
        <f>IFERROR(IF(OR(HLOOKUP($A1134,'Z-scores'!$C$2:$RO$15,4,FALSE)&gt;3,HLOOKUP($A1134,'Z-scores'!$C$2:$RO$15,4,FALSE)&lt;-3),"",'Total-corrected counts'!F1134),"")</f>
        <v/>
      </c>
      <c r="G1134" s="14" t="str">
        <f>IFERROR(IF(OR(HLOOKUP($A1134,'Z-scores'!$C$2:$RO$15,5,FALSE)&gt;3,HLOOKUP($A1134,'Z-scores'!$C$2:$RO$15,5,FALSE)&lt;-3),"",'Total-corrected counts'!G1134),"")</f>
        <v/>
      </c>
      <c r="H1134" s="14" t="str">
        <f>IFERROR(IF(OR(HLOOKUP($A1134,'Z-scores'!$C$2:$RO$15,6,FALSE)&gt;3,HLOOKUP($A1134,'Z-scores'!$C$2:$RO$15,6,FALSE)&lt;-3),"",'Total-corrected counts'!H1134),"")</f>
        <v/>
      </c>
      <c r="I1134" s="14" t="str">
        <f>IFERROR(IF(OR(HLOOKUP($A1134,'Z-scores'!$C$2:$RO$15,7,FALSE)&gt;3,HLOOKUP($A1134,'Z-scores'!$C$2:$RO$15,7,FALSE)&lt;-3),"",'Total-corrected counts'!I1134),"")</f>
        <v/>
      </c>
      <c r="J1134" s="14" t="str">
        <f>IFERROR(IF(OR(HLOOKUP($A1134,'Z-scores'!$C$2:$RO$15,8,FALSE)&gt;3,HLOOKUP($A1134,'Z-scores'!$C$2:$RO$15,8,FALSE)&lt;-3),"",'Total-corrected counts'!J1134),"")</f>
        <v/>
      </c>
      <c r="K1134" s="14" t="str">
        <f>IFERROR(IF(OR(HLOOKUP($A1134,'Z-scores'!$C$2:$RO$15,9,FALSE)&gt;3,HLOOKUP($A1134,'Z-scores'!$C$2:$RO$15,9,FALSE)&lt;-3),"",'Total-corrected counts'!K1134),"")</f>
        <v/>
      </c>
      <c r="L1134" s="14" t="str">
        <f>IFERROR(IF(OR(HLOOKUP($A1134,'Z-scores'!$C$2:$RO$15,10,FALSE)&gt;3,HLOOKUP($A1134,'Z-scores'!$C$2:$RO$15,10,FALSE)&lt;-3),"",'Total-corrected counts'!L1134),"")</f>
        <v/>
      </c>
      <c r="M1134" s="14" t="str">
        <f>IFERROR(IF(OR(HLOOKUP($A1134,'Z-scores'!$C$2:$RO$15,11,FALSE)&gt;3,HLOOKUP($A1134,'Z-scores'!$C$2:$RO$15,11,FALSE)&lt;-3),"",'Total-corrected counts'!M1134),"")</f>
        <v/>
      </c>
      <c r="N1134" s="14" t="str">
        <f>IFERROR(IF(OR(HLOOKUP($A1134,'Z-scores'!$C$2:$RO$15,12,FALSE)&gt;3,HLOOKUP($A1134,'Z-scores'!$C$2:$RO$15,12,FALSE)&lt;-3),"",'Total-corrected counts'!N1134),"")</f>
        <v/>
      </c>
      <c r="O1134" s="14" t="str">
        <f>IFERROR(IF(OR(HLOOKUP($A1134,'Z-scores'!$C$2:$RO$15,13,FALSE)&gt;3,HLOOKUP($A1134,'Z-scores'!$C$2:$RO$15,13,FALSE)&lt;-3),"",'Total-corrected counts'!O1134),"")</f>
        <v/>
      </c>
      <c r="P1134" s="14" t="str">
        <f>IFERROR(IF(OR(HLOOKUP($A1134,'Z-scores'!$C$2:$RO$15,14,FALSE)&gt;3,HLOOKUP($A1134,'Z-scores'!$C$2:$RO$15,14,FALSE)&lt;-3),"",'Total-corrected counts'!P1134),"")</f>
        <v/>
      </c>
      <c r="Q1134">
        <f t="shared" si="68"/>
        <v>1</v>
      </c>
      <c r="R1134">
        <f>SUMIFS(Tabel132[Cluster],Tabel132[ID],'Total-corrected counts Z&lt;3'!A1134)</f>
        <v>0</v>
      </c>
      <c r="S1134" t="str">
        <f t="shared" si="69"/>
        <v/>
      </c>
      <c r="T1134" t="str">
        <f t="shared" si="70"/>
        <v/>
      </c>
      <c r="U1134" t="str">
        <f t="shared" si="71"/>
        <v/>
      </c>
    </row>
    <row r="1135" spans="1:21" x14ac:dyDescent="0.25">
      <c r="A1135">
        <v>10677</v>
      </c>
      <c r="B1135" t="s">
        <v>1161</v>
      </c>
      <c r="C1135">
        <v>60300</v>
      </c>
      <c r="D1135">
        <v>1056</v>
      </c>
      <c r="E1135" s="14" t="str">
        <f>IFERROR(IF(OR(HLOOKUP($A1135,'Z-scores'!$C$2:$RO$15,3,FALSE)&gt;3,HLOOKUP($A1135,'Z-scores'!$C$2:$RO$15,3,FALSE)&lt;-3),"",'Total-corrected counts'!E1135),"")</f>
        <v/>
      </c>
      <c r="F1135" s="14" t="str">
        <f>IFERROR(IF(OR(HLOOKUP($A1135,'Z-scores'!$C$2:$RO$15,4,FALSE)&gt;3,HLOOKUP($A1135,'Z-scores'!$C$2:$RO$15,4,FALSE)&lt;-3),"",'Total-corrected counts'!F1135),"")</f>
        <v/>
      </c>
      <c r="G1135" s="14" t="str">
        <f>IFERROR(IF(OR(HLOOKUP($A1135,'Z-scores'!$C$2:$RO$15,5,FALSE)&gt;3,HLOOKUP($A1135,'Z-scores'!$C$2:$RO$15,5,FALSE)&lt;-3),"",'Total-corrected counts'!G1135),"")</f>
        <v/>
      </c>
      <c r="H1135" s="14" t="str">
        <f>IFERROR(IF(OR(HLOOKUP($A1135,'Z-scores'!$C$2:$RO$15,6,FALSE)&gt;3,HLOOKUP($A1135,'Z-scores'!$C$2:$RO$15,6,FALSE)&lt;-3),"",'Total-corrected counts'!H1135),"")</f>
        <v/>
      </c>
      <c r="I1135" s="14" t="str">
        <f>IFERROR(IF(OR(HLOOKUP($A1135,'Z-scores'!$C$2:$RO$15,7,FALSE)&gt;3,HLOOKUP($A1135,'Z-scores'!$C$2:$RO$15,7,FALSE)&lt;-3),"",'Total-corrected counts'!I1135),"")</f>
        <v/>
      </c>
      <c r="J1135" s="14" t="str">
        <f>IFERROR(IF(OR(HLOOKUP($A1135,'Z-scores'!$C$2:$RO$15,8,FALSE)&gt;3,HLOOKUP($A1135,'Z-scores'!$C$2:$RO$15,8,FALSE)&lt;-3),"",'Total-corrected counts'!J1135),"")</f>
        <v/>
      </c>
      <c r="K1135" s="14" t="str">
        <f>IFERROR(IF(OR(HLOOKUP($A1135,'Z-scores'!$C$2:$RO$15,9,FALSE)&gt;3,HLOOKUP($A1135,'Z-scores'!$C$2:$RO$15,9,FALSE)&lt;-3),"",'Total-corrected counts'!K1135),"")</f>
        <v/>
      </c>
      <c r="L1135" s="14" t="str">
        <f>IFERROR(IF(OR(HLOOKUP($A1135,'Z-scores'!$C$2:$RO$15,10,FALSE)&gt;3,HLOOKUP($A1135,'Z-scores'!$C$2:$RO$15,10,FALSE)&lt;-3),"",'Total-corrected counts'!L1135),"")</f>
        <v/>
      </c>
      <c r="M1135" s="14" t="str">
        <f>IFERROR(IF(OR(HLOOKUP($A1135,'Z-scores'!$C$2:$RO$15,11,FALSE)&gt;3,HLOOKUP($A1135,'Z-scores'!$C$2:$RO$15,11,FALSE)&lt;-3),"",'Total-corrected counts'!M1135),"")</f>
        <v/>
      </c>
      <c r="N1135" s="14" t="str">
        <f>IFERROR(IF(OR(HLOOKUP($A1135,'Z-scores'!$C$2:$RO$15,12,FALSE)&gt;3,HLOOKUP($A1135,'Z-scores'!$C$2:$RO$15,12,FALSE)&lt;-3),"",'Total-corrected counts'!N1135),"")</f>
        <v/>
      </c>
      <c r="O1135" s="14" t="str">
        <f>IFERROR(IF(OR(HLOOKUP($A1135,'Z-scores'!$C$2:$RO$15,13,FALSE)&gt;3,HLOOKUP($A1135,'Z-scores'!$C$2:$RO$15,13,FALSE)&lt;-3),"",'Total-corrected counts'!O1135),"")</f>
        <v/>
      </c>
      <c r="P1135" s="14" t="str">
        <f>IFERROR(IF(OR(HLOOKUP($A1135,'Z-scores'!$C$2:$RO$15,14,FALSE)&gt;3,HLOOKUP($A1135,'Z-scores'!$C$2:$RO$15,14,FALSE)&lt;-3),"",'Total-corrected counts'!P1135),"")</f>
        <v/>
      </c>
      <c r="Q1135">
        <f t="shared" si="68"/>
        <v>1</v>
      </c>
      <c r="R1135">
        <f>SUMIFS(Tabel132[Cluster],Tabel132[ID],'Total-corrected counts Z&lt;3'!A1135)</f>
        <v>0</v>
      </c>
      <c r="S1135" t="str">
        <f t="shared" si="69"/>
        <v/>
      </c>
      <c r="T1135" t="str">
        <f t="shared" si="70"/>
        <v/>
      </c>
      <c r="U1135" t="str">
        <f t="shared" si="71"/>
        <v/>
      </c>
    </row>
    <row r="1136" spans="1:21" x14ac:dyDescent="0.25">
      <c r="A1136">
        <v>10678</v>
      </c>
      <c r="B1136" t="s">
        <v>1162</v>
      </c>
      <c r="C1136">
        <v>60900</v>
      </c>
      <c r="D1136">
        <v>1064</v>
      </c>
      <c r="E1136" s="14" t="str">
        <f>IFERROR(IF(OR(HLOOKUP($A1136,'Z-scores'!$C$2:$RO$15,3,FALSE)&gt;3,HLOOKUP($A1136,'Z-scores'!$C$2:$RO$15,3,FALSE)&lt;-3),"",'Total-corrected counts'!E1136),"")</f>
        <v/>
      </c>
      <c r="F1136" s="14" t="str">
        <f>IFERROR(IF(OR(HLOOKUP($A1136,'Z-scores'!$C$2:$RO$15,4,FALSE)&gt;3,HLOOKUP($A1136,'Z-scores'!$C$2:$RO$15,4,FALSE)&lt;-3),"",'Total-corrected counts'!F1136),"")</f>
        <v/>
      </c>
      <c r="G1136" s="14" t="str">
        <f>IFERROR(IF(OR(HLOOKUP($A1136,'Z-scores'!$C$2:$RO$15,5,FALSE)&gt;3,HLOOKUP($A1136,'Z-scores'!$C$2:$RO$15,5,FALSE)&lt;-3),"",'Total-corrected counts'!G1136),"")</f>
        <v/>
      </c>
      <c r="H1136" s="14" t="str">
        <f>IFERROR(IF(OR(HLOOKUP($A1136,'Z-scores'!$C$2:$RO$15,6,FALSE)&gt;3,HLOOKUP($A1136,'Z-scores'!$C$2:$RO$15,6,FALSE)&lt;-3),"",'Total-corrected counts'!H1136),"")</f>
        <v/>
      </c>
      <c r="I1136" s="14" t="str">
        <f>IFERROR(IF(OR(HLOOKUP($A1136,'Z-scores'!$C$2:$RO$15,7,FALSE)&gt;3,HLOOKUP($A1136,'Z-scores'!$C$2:$RO$15,7,FALSE)&lt;-3),"",'Total-corrected counts'!I1136),"")</f>
        <v/>
      </c>
      <c r="J1136" s="14" t="str">
        <f>IFERROR(IF(OR(HLOOKUP($A1136,'Z-scores'!$C$2:$RO$15,8,FALSE)&gt;3,HLOOKUP($A1136,'Z-scores'!$C$2:$RO$15,8,FALSE)&lt;-3),"",'Total-corrected counts'!J1136),"")</f>
        <v/>
      </c>
      <c r="K1136" s="14" t="str">
        <f>IFERROR(IF(OR(HLOOKUP($A1136,'Z-scores'!$C$2:$RO$15,9,FALSE)&gt;3,HLOOKUP($A1136,'Z-scores'!$C$2:$RO$15,9,FALSE)&lt;-3),"",'Total-corrected counts'!K1136),"")</f>
        <v/>
      </c>
      <c r="L1136" s="14" t="str">
        <f>IFERROR(IF(OR(HLOOKUP($A1136,'Z-scores'!$C$2:$RO$15,10,FALSE)&gt;3,HLOOKUP($A1136,'Z-scores'!$C$2:$RO$15,10,FALSE)&lt;-3),"",'Total-corrected counts'!L1136),"")</f>
        <v/>
      </c>
      <c r="M1136" s="14" t="str">
        <f>IFERROR(IF(OR(HLOOKUP($A1136,'Z-scores'!$C$2:$RO$15,11,FALSE)&gt;3,HLOOKUP($A1136,'Z-scores'!$C$2:$RO$15,11,FALSE)&lt;-3),"",'Total-corrected counts'!M1136),"")</f>
        <v/>
      </c>
      <c r="N1136" s="14" t="str">
        <f>IFERROR(IF(OR(HLOOKUP($A1136,'Z-scores'!$C$2:$RO$15,12,FALSE)&gt;3,HLOOKUP($A1136,'Z-scores'!$C$2:$RO$15,12,FALSE)&lt;-3),"",'Total-corrected counts'!N1136),"")</f>
        <v/>
      </c>
      <c r="O1136" s="14" t="str">
        <f>IFERROR(IF(OR(HLOOKUP($A1136,'Z-scores'!$C$2:$RO$15,13,FALSE)&gt;3,HLOOKUP($A1136,'Z-scores'!$C$2:$RO$15,13,FALSE)&lt;-3),"",'Total-corrected counts'!O1136),"")</f>
        <v/>
      </c>
      <c r="P1136" s="14" t="str">
        <f>IFERROR(IF(OR(HLOOKUP($A1136,'Z-scores'!$C$2:$RO$15,14,FALSE)&gt;3,HLOOKUP($A1136,'Z-scores'!$C$2:$RO$15,14,FALSE)&lt;-3),"",'Total-corrected counts'!P1136),"")</f>
        <v/>
      </c>
      <c r="Q1136">
        <f t="shared" si="68"/>
        <v>1</v>
      </c>
      <c r="R1136">
        <f>SUMIFS(Tabel132[Cluster],Tabel132[ID],'Total-corrected counts Z&lt;3'!A1136)</f>
        <v>0</v>
      </c>
      <c r="S1136" t="str">
        <f t="shared" si="69"/>
        <v/>
      </c>
      <c r="T1136" t="str">
        <f t="shared" si="70"/>
        <v/>
      </c>
      <c r="U1136" t="str">
        <f t="shared" si="71"/>
        <v/>
      </c>
    </row>
    <row r="1137" spans="1:21" x14ac:dyDescent="0.25">
      <c r="A1137">
        <v>10679</v>
      </c>
      <c r="B1137" t="s">
        <v>1163</v>
      </c>
      <c r="C1137">
        <v>60800</v>
      </c>
      <c r="D1137">
        <v>1064</v>
      </c>
      <c r="E1137" s="14" t="str">
        <f>IFERROR(IF(OR(HLOOKUP($A1137,'Z-scores'!$C$2:$RO$15,3,FALSE)&gt;3,HLOOKUP($A1137,'Z-scores'!$C$2:$RO$15,3,FALSE)&lt;-3),"",'Total-corrected counts'!E1137),"")</f>
        <v/>
      </c>
      <c r="F1137" s="14" t="str">
        <f>IFERROR(IF(OR(HLOOKUP($A1137,'Z-scores'!$C$2:$RO$15,4,FALSE)&gt;3,HLOOKUP($A1137,'Z-scores'!$C$2:$RO$15,4,FALSE)&lt;-3),"",'Total-corrected counts'!F1137),"")</f>
        <v/>
      </c>
      <c r="G1137" s="14" t="str">
        <f>IFERROR(IF(OR(HLOOKUP($A1137,'Z-scores'!$C$2:$RO$15,5,FALSE)&gt;3,HLOOKUP($A1137,'Z-scores'!$C$2:$RO$15,5,FALSE)&lt;-3),"",'Total-corrected counts'!G1137),"")</f>
        <v/>
      </c>
      <c r="H1137" s="14" t="str">
        <f>IFERROR(IF(OR(HLOOKUP($A1137,'Z-scores'!$C$2:$RO$15,6,FALSE)&gt;3,HLOOKUP($A1137,'Z-scores'!$C$2:$RO$15,6,FALSE)&lt;-3),"",'Total-corrected counts'!H1137),"")</f>
        <v/>
      </c>
      <c r="I1137" s="14" t="str">
        <f>IFERROR(IF(OR(HLOOKUP($A1137,'Z-scores'!$C$2:$RO$15,7,FALSE)&gt;3,HLOOKUP($A1137,'Z-scores'!$C$2:$RO$15,7,FALSE)&lt;-3),"",'Total-corrected counts'!I1137),"")</f>
        <v/>
      </c>
      <c r="J1137" s="14" t="str">
        <f>IFERROR(IF(OR(HLOOKUP($A1137,'Z-scores'!$C$2:$RO$15,8,FALSE)&gt;3,HLOOKUP($A1137,'Z-scores'!$C$2:$RO$15,8,FALSE)&lt;-3),"",'Total-corrected counts'!J1137),"")</f>
        <v/>
      </c>
      <c r="K1137" s="14" t="str">
        <f>IFERROR(IF(OR(HLOOKUP($A1137,'Z-scores'!$C$2:$RO$15,9,FALSE)&gt;3,HLOOKUP($A1137,'Z-scores'!$C$2:$RO$15,9,FALSE)&lt;-3),"",'Total-corrected counts'!K1137),"")</f>
        <v/>
      </c>
      <c r="L1137" s="14" t="str">
        <f>IFERROR(IF(OR(HLOOKUP($A1137,'Z-scores'!$C$2:$RO$15,10,FALSE)&gt;3,HLOOKUP($A1137,'Z-scores'!$C$2:$RO$15,10,FALSE)&lt;-3),"",'Total-corrected counts'!L1137),"")</f>
        <v/>
      </c>
      <c r="M1137" s="14" t="str">
        <f>IFERROR(IF(OR(HLOOKUP($A1137,'Z-scores'!$C$2:$RO$15,11,FALSE)&gt;3,HLOOKUP($A1137,'Z-scores'!$C$2:$RO$15,11,FALSE)&lt;-3),"",'Total-corrected counts'!M1137),"")</f>
        <v/>
      </c>
      <c r="N1137" s="14" t="str">
        <f>IFERROR(IF(OR(HLOOKUP($A1137,'Z-scores'!$C$2:$RO$15,12,FALSE)&gt;3,HLOOKUP($A1137,'Z-scores'!$C$2:$RO$15,12,FALSE)&lt;-3),"",'Total-corrected counts'!N1137),"")</f>
        <v/>
      </c>
      <c r="O1137" s="14" t="str">
        <f>IFERROR(IF(OR(HLOOKUP($A1137,'Z-scores'!$C$2:$RO$15,13,FALSE)&gt;3,HLOOKUP($A1137,'Z-scores'!$C$2:$RO$15,13,FALSE)&lt;-3),"",'Total-corrected counts'!O1137),"")</f>
        <v/>
      </c>
      <c r="P1137" s="14" t="str">
        <f>IFERROR(IF(OR(HLOOKUP($A1137,'Z-scores'!$C$2:$RO$15,14,FALSE)&gt;3,HLOOKUP($A1137,'Z-scores'!$C$2:$RO$15,14,FALSE)&lt;-3),"",'Total-corrected counts'!P1137),"")</f>
        <v/>
      </c>
      <c r="Q1137">
        <f t="shared" si="68"/>
        <v>1</v>
      </c>
      <c r="R1137">
        <f>SUMIFS(Tabel132[Cluster],Tabel132[ID],'Total-corrected counts Z&lt;3'!A1137)</f>
        <v>0</v>
      </c>
      <c r="S1137" t="str">
        <f t="shared" si="69"/>
        <v/>
      </c>
      <c r="T1137" t="str">
        <f t="shared" si="70"/>
        <v/>
      </c>
      <c r="U1137" t="str">
        <f t="shared" si="71"/>
        <v/>
      </c>
    </row>
    <row r="1138" spans="1:21" x14ac:dyDescent="0.25">
      <c r="A1138">
        <v>10680</v>
      </c>
      <c r="B1138" t="s">
        <v>1164</v>
      </c>
      <c r="C1138">
        <v>60700</v>
      </c>
      <c r="D1138">
        <v>1064</v>
      </c>
      <c r="E1138" s="14" t="str">
        <f>IFERROR(IF(OR(HLOOKUP($A1138,'Z-scores'!$C$2:$RO$15,3,FALSE)&gt;3,HLOOKUP($A1138,'Z-scores'!$C$2:$RO$15,3,FALSE)&lt;-3),"",'Total-corrected counts'!E1138),"")</f>
        <v/>
      </c>
      <c r="F1138" s="14" t="str">
        <f>IFERROR(IF(OR(HLOOKUP($A1138,'Z-scores'!$C$2:$RO$15,4,FALSE)&gt;3,HLOOKUP($A1138,'Z-scores'!$C$2:$RO$15,4,FALSE)&lt;-3),"",'Total-corrected counts'!F1138),"")</f>
        <v/>
      </c>
      <c r="G1138" s="14" t="str">
        <f>IFERROR(IF(OR(HLOOKUP($A1138,'Z-scores'!$C$2:$RO$15,5,FALSE)&gt;3,HLOOKUP($A1138,'Z-scores'!$C$2:$RO$15,5,FALSE)&lt;-3),"",'Total-corrected counts'!G1138),"")</f>
        <v/>
      </c>
      <c r="H1138" s="14" t="str">
        <f>IFERROR(IF(OR(HLOOKUP($A1138,'Z-scores'!$C$2:$RO$15,6,FALSE)&gt;3,HLOOKUP($A1138,'Z-scores'!$C$2:$RO$15,6,FALSE)&lt;-3),"",'Total-corrected counts'!H1138),"")</f>
        <v/>
      </c>
      <c r="I1138" s="14" t="str">
        <f>IFERROR(IF(OR(HLOOKUP($A1138,'Z-scores'!$C$2:$RO$15,7,FALSE)&gt;3,HLOOKUP($A1138,'Z-scores'!$C$2:$RO$15,7,FALSE)&lt;-3),"",'Total-corrected counts'!I1138),"")</f>
        <v/>
      </c>
      <c r="J1138" s="14" t="str">
        <f>IFERROR(IF(OR(HLOOKUP($A1138,'Z-scores'!$C$2:$RO$15,8,FALSE)&gt;3,HLOOKUP($A1138,'Z-scores'!$C$2:$RO$15,8,FALSE)&lt;-3),"",'Total-corrected counts'!J1138),"")</f>
        <v/>
      </c>
      <c r="K1138" s="14" t="str">
        <f>IFERROR(IF(OR(HLOOKUP($A1138,'Z-scores'!$C$2:$RO$15,9,FALSE)&gt;3,HLOOKUP($A1138,'Z-scores'!$C$2:$RO$15,9,FALSE)&lt;-3),"",'Total-corrected counts'!K1138),"")</f>
        <v/>
      </c>
      <c r="L1138" s="14" t="str">
        <f>IFERROR(IF(OR(HLOOKUP($A1138,'Z-scores'!$C$2:$RO$15,10,FALSE)&gt;3,HLOOKUP($A1138,'Z-scores'!$C$2:$RO$15,10,FALSE)&lt;-3),"",'Total-corrected counts'!L1138),"")</f>
        <v/>
      </c>
      <c r="M1138" s="14" t="str">
        <f>IFERROR(IF(OR(HLOOKUP($A1138,'Z-scores'!$C$2:$RO$15,11,FALSE)&gt;3,HLOOKUP($A1138,'Z-scores'!$C$2:$RO$15,11,FALSE)&lt;-3),"",'Total-corrected counts'!M1138),"")</f>
        <v/>
      </c>
      <c r="N1138" s="14" t="str">
        <f>IFERROR(IF(OR(HLOOKUP($A1138,'Z-scores'!$C$2:$RO$15,12,FALSE)&gt;3,HLOOKUP($A1138,'Z-scores'!$C$2:$RO$15,12,FALSE)&lt;-3),"",'Total-corrected counts'!N1138),"")</f>
        <v/>
      </c>
      <c r="O1138" s="14" t="str">
        <f>IFERROR(IF(OR(HLOOKUP($A1138,'Z-scores'!$C$2:$RO$15,13,FALSE)&gt;3,HLOOKUP($A1138,'Z-scores'!$C$2:$RO$15,13,FALSE)&lt;-3),"",'Total-corrected counts'!O1138),"")</f>
        <v/>
      </c>
      <c r="P1138" s="14" t="str">
        <f>IFERROR(IF(OR(HLOOKUP($A1138,'Z-scores'!$C$2:$RO$15,14,FALSE)&gt;3,HLOOKUP($A1138,'Z-scores'!$C$2:$RO$15,14,FALSE)&lt;-3),"",'Total-corrected counts'!P1138),"")</f>
        <v/>
      </c>
      <c r="Q1138">
        <f t="shared" si="68"/>
        <v>1</v>
      </c>
      <c r="R1138">
        <f>SUMIFS(Tabel132[Cluster],Tabel132[ID],'Total-corrected counts Z&lt;3'!A1138)</f>
        <v>0</v>
      </c>
      <c r="S1138" t="str">
        <f t="shared" si="69"/>
        <v/>
      </c>
      <c r="T1138" t="str">
        <f t="shared" si="70"/>
        <v/>
      </c>
      <c r="U1138" t="str">
        <f t="shared" si="71"/>
        <v/>
      </c>
    </row>
    <row r="1139" spans="1:21" x14ac:dyDescent="0.25">
      <c r="A1139">
        <v>10681</v>
      </c>
      <c r="B1139" t="s">
        <v>1165</v>
      </c>
      <c r="C1139">
        <v>61300</v>
      </c>
      <c r="D1139">
        <v>1025</v>
      </c>
      <c r="E1139" s="14" t="str">
        <f>IFERROR(IF(OR(HLOOKUP($A1139,'Z-scores'!$C$2:$RO$15,3,FALSE)&gt;3,HLOOKUP($A1139,'Z-scores'!$C$2:$RO$15,3,FALSE)&lt;-3),"",'Total-corrected counts'!E1139),"")</f>
        <v/>
      </c>
      <c r="F1139" s="14" t="str">
        <f>IFERROR(IF(OR(HLOOKUP($A1139,'Z-scores'!$C$2:$RO$15,4,FALSE)&gt;3,HLOOKUP($A1139,'Z-scores'!$C$2:$RO$15,4,FALSE)&lt;-3),"",'Total-corrected counts'!F1139),"")</f>
        <v/>
      </c>
      <c r="G1139" s="14" t="str">
        <f>IFERROR(IF(OR(HLOOKUP($A1139,'Z-scores'!$C$2:$RO$15,5,FALSE)&gt;3,HLOOKUP($A1139,'Z-scores'!$C$2:$RO$15,5,FALSE)&lt;-3),"",'Total-corrected counts'!G1139),"")</f>
        <v/>
      </c>
      <c r="H1139" s="14" t="str">
        <f>IFERROR(IF(OR(HLOOKUP($A1139,'Z-scores'!$C$2:$RO$15,6,FALSE)&gt;3,HLOOKUP($A1139,'Z-scores'!$C$2:$RO$15,6,FALSE)&lt;-3),"",'Total-corrected counts'!H1139),"")</f>
        <v/>
      </c>
      <c r="I1139" s="14" t="str">
        <f>IFERROR(IF(OR(HLOOKUP($A1139,'Z-scores'!$C$2:$RO$15,7,FALSE)&gt;3,HLOOKUP($A1139,'Z-scores'!$C$2:$RO$15,7,FALSE)&lt;-3),"",'Total-corrected counts'!I1139),"")</f>
        <v/>
      </c>
      <c r="J1139" s="14" t="str">
        <f>IFERROR(IF(OR(HLOOKUP($A1139,'Z-scores'!$C$2:$RO$15,8,FALSE)&gt;3,HLOOKUP($A1139,'Z-scores'!$C$2:$RO$15,8,FALSE)&lt;-3),"",'Total-corrected counts'!J1139),"")</f>
        <v/>
      </c>
      <c r="K1139" s="14" t="str">
        <f>IFERROR(IF(OR(HLOOKUP($A1139,'Z-scores'!$C$2:$RO$15,9,FALSE)&gt;3,HLOOKUP($A1139,'Z-scores'!$C$2:$RO$15,9,FALSE)&lt;-3),"",'Total-corrected counts'!K1139),"")</f>
        <v/>
      </c>
      <c r="L1139" s="14" t="str">
        <f>IFERROR(IF(OR(HLOOKUP($A1139,'Z-scores'!$C$2:$RO$15,10,FALSE)&gt;3,HLOOKUP($A1139,'Z-scores'!$C$2:$RO$15,10,FALSE)&lt;-3),"",'Total-corrected counts'!L1139),"")</f>
        <v/>
      </c>
      <c r="M1139" s="14" t="str">
        <f>IFERROR(IF(OR(HLOOKUP($A1139,'Z-scores'!$C$2:$RO$15,11,FALSE)&gt;3,HLOOKUP($A1139,'Z-scores'!$C$2:$RO$15,11,FALSE)&lt;-3),"",'Total-corrected counts'!M1139),"")</f>
        <v/>
      </c>
      <c r="N1139" s="14" t="str">
        <f>IFERROR(IF(OR(HLOOKUP($A1139,'Z-scores'!$C$2:$RO$15,12,FALSE)&gt;3,HLOOKUP($A1139,'Z-scores'!$C$2:$RO$15,12,FALSE)&lt;-3),"",'Total-corrected counts'!N1139),"")</f>
        <v/>
      </c>
      <c r="O1139" s="14" t="str">
        <f>IFERROR(IF(OR(HLOOKUP($A1139,'Z-scores'!$C$2:$RO$15,13,FALSE)&gt;3,HLOOKUP($A1139,'Z-scores'!$C$2:$RO$15,13,FALSE)&lt;-3),"",'Total-corrected counts'!O1139),"")</f>
        <v/>
      </c>
      <c r="P1139" s="14" t="str">
        <f>IFERROR(IF(OR(HLOOKUP($A1139,'Z-scores'!$C$2:$RO$15,14,FALSE)&gt;3,HLOOKUP($A1139,'Z-scores'!$C$2:$RO$15,14,FALSE)&lt;-3),"",'Total-corrected counts'!P1139),"")</f>
        <v/>
      </c>
      <c r="Q1139">
        <f t="shared" si="68"/>
        <v>1</v>
      </c>
      <c r="R1139">
        <f>SUMIFS(Tabel132[Cluster],Tabel132[ID],'Total-corrected counts Z&lt;3'!A1139)</f>
        <v>0</v>
      </c>
      <c r="S1139" t="str">
        <f t="shared" si="69"/>
        <v/>
      </c>
      <c r="T1139" t="str">
        <f t="shared" si="70"/>
        <v/>
      </c>
      <c r="U1139" t="str">
        <f t="shared" si="71"/>
        <v/>
      </c>
    </row>
    <row r="1140" spans="1:21" x14ac:dyDescent="0.25">
      <c r="A1140">
        <v>10682</v>
      </c>
      <c r="B1140" t="s">
        <v>1166</v>
      </c>
      <c r="C1140">
        <v>61200</v>
      </c>
      <c r="D1140">
        <v>1025</v>
      </c>
      <c r="E1140" s="14" t="str">
        <f>IFERROR(IF(OR(HLOOKUP($A1140,'Z-scores'!$C$2:$RO$15,3,FALSE)&gt;3,HLOOKUP($A1140,'Z-scores'!$C$2:$RO$15,3,FALSE)&lt;-3),"",'Total-corrected counts'!E1140),"")</f>
        <v/>
      </c>
      <c r="F1140" s="14" t="str">
        <f>IFERROR(IF(OR(HLOOKUP($A1140,'Z-scores'!$C$2:$RO$15,4,FALSE)&gt;3,HLOOKUP($A1140,'Z-scores'!$C$2:$RO$15,4,FALSE)&lt;-3),"",'Total-corrected counts'!F1140),"")</f>
        <v/>
      </c>
      <c r="G1140" s="14" t="str">
        <f>IFERROR(IF(OR(HLOOKUP($A1140,'Z-scores'!$C$2:$RO$15,5,FALSE)&gt;3,HLOOKUP($A1140,'Z-scores'!$C$2:$RO$15,5,FALSE)&lt;-3),"",'Total-corrected counts'!G1140),"")</f>
        <v/>
      </c>
      <c r="H1140" s="14" t="str">
        <f>IFERROR(IF(OR(HLOOKUP($A1140,'Z-scores'!$C$2:$RO$15,6,FALSE)&gt;3,HLOOKUP($A1140,'Z-scores'!$C$2:$RO$15,6,FALSE)&lt;-3),"",'Total-corrected counts'!H1140),"")</f>
        <v/>
      </c>
      <c r="I1140" s="14" t="str">
        <f>IFERROR(IF(OR(HLOOKUP($A1140,'Z-scores'!$C$2:$RO$15,7,FALSE)&gt;3,HLOOKUP($A1140,'Z-scores'!$C$2:$RO$15,7,FALSE)&lt;-3),"",'Total-corrected counts'!I1140),"")</f>
        <v/>
      </c>
      <c r="J1140" s="14" t="str">
        <f>IFERROR(IF(OR(HLOOKUP($A1140,'Z-scores'!$C$2:$RO$15,8,FALSE)&gt;3,HLOOKUP($A1140,'Z-scores'!$C$2:$RO$15,8,FALSE)&lt;-3),"",'Total-corrected counts'!J1140),"")</f>
        <v/>
      </c>
      <c r="K1140" s="14" t="str">
        <f>IFERROR(IF(OR(HLOOKUP($A1140,'Z-scores'!$C$2:$RO$15,9,FALSE)&gt;3,HLOOKUP($A1140,'Z-scores'!$C$2:$RO$15,9,FALSE)&lt;-3),"",'Total-corrected counts'!K1140),"")</f>
        <v/>
      </c>
      <c r="L1140" s="14" t="str">
        <f>IFERROR(IF(OR(HLOOKUP($A1140,'Z-scores'!$C$2:$RO$15,10,FALSE)&gt;3,HLOOKUP($A1140,'Z-scores'!$C$2:$RO$15,10,FALSE)&lt;-3),"",'Total-corrected counts'!L1140),"")</f>
        <v/>
      </c>
      <c r="M1140" s="14" t="str">
        <f>IFERROR(IF(OR(HLOOKUP($A1140,'Z-scores'!$C$2:$RO$15,11,FALSE)&gt;3,HLOOKUP($A1140,'Z-scores'!$C$2:$RO$15,11,FALSE)&lt;-3),"",'Total-corrected counts'!M1140),"")</f>
        <v/>
      </c>
      <c r="N1140" s="14" t="str">
        <f>IFERROR(IF(OR(HLOOKUP($A1140,'Z-scores'!$C$2:$RO$15,12,FALSE)&gt;3,HLOOKUP($A1140,'Z-scores'!$C$2:$RO$15,12,FALSE)&lt;-3),"",'Total-corrected counts'!N1140),"")</f>
        <v/>
      </c>
      <c r="O1140" s="14" t="str">
        <f>IFERROR(IF(OR(HLOOKUP($A1140,'Z-scores'!$C$2:$RO$15,13,FALSE)&gt;3,HLOOKUP($A1140,'Z-scores'!$C$2:$RO$15,13,FALSE)&lt;-3),"",'Total-corrected counts'!O1140),"")</f>
        <v/>
      </c>
      <c r="P1140" s="14" t="str">
        <f>IFERROR(IF(OR(HLOOKUP($A1140,'Z-scores'!$C$2:$RO$15,14,FALSE)&gt;3,HLOOKUP($A1140,'Z-scores'!$C$2:$RO$15,14,FALSE)&lt;-3),"",'Total-corrected counts'!P1140),"")</f>
        <v/>
      </c>
      <c r="Q1140">
        <f t="shared" si="68"/>
        <v>1</v>
      </c>
      <c r="R1140">
        <f>SUMIFS(Tabel132[Cluster],Tabel132[ID],'Total-corrected counts Z&lt;3'!A1140)</f>
        <v>0</v>
      </c>
      <c r="S1140" t="str">
        <f t="shared" si="69"/>
        <v/>
      </c>
      <c r="T1140" t="str">
        <f t="shared" si="70"/>
        <v/>
      </c>
      <c r="U1140" t="str">
        <f t="shared" si="71"/>
        <v/>
      </c>
    </row>
    <row r="1141" spans="1:21" x14ac:dyDescent="0.25">
      <c r="A1141">
        <v>10683</v>
      </c>
      <c r="B1141" t="s">
        <v>1167</v>
      </c>
      <c r="C1141">
        <v>61100</v>
      </c>
      <c r="D1141">
        <v>1025</v>
      </c>
      <c r="E1141" s="14" t="str">
        <f>IFERROR(IF(OR(HLOOKUP($A1141,'Z-scores'!$C$2:$RO$15,3,FALSE)&gt;3,HLOOKUP($A1141,'Z-scores'!$C$2:$RO$15,3,FALSE)&lt;-3),"",'Total-corrected counts'!E1141),"")</f>
        <v/>
      </c>
      <c r="F1141" s="14" t="str">
        <f>IFERROR(IF(OR(HLOOKUP($A1141,'Z-scores'!$C$2:$RO$15,4,FALSE)&gt;3,HLOOKUP($A1141,'Z-scores'!$C$2:$RO$15,4,FALSE)&lt;-3),"",'Total-corrected counts'!F1141),"")</f>
        <v/>
      </c>
      <c r="G1141" s="14" t="str">
        <f>IFERROR(IF(OR(HLOOKUP($A1141,'Z-scores'!$C$2:$RO$15,5,FALSE)&gt;3,HLOOKUP($A1141,'Z-scores'!$C$2:$RO$15,5,FALSE)&lt;-3),"",'Total-corrected counts'!G1141),"")</f>
        <v/>
      </c>
      <c r="H1141" s="14" t="str">
        <f>IFERROR(IF(OR(HLOOKUP($A1141,'Z-scores'!$C$2:$RO$15,6,FALSE)&gt;3,HLOOKUP($A1141,'Z-scores'!$C$2:$RO$15,6,FALSE)&lt;-3),"",'Total-corrected counts'!H1141),"")</f>
        <v/>
      </c>
      <c r="I1141" s="14" t="str">
        <f>IFERROR(IF(OR(HLOOKUP($A1141,'Z-scores'!$C$2:$RO$15,7,FALSE)&gt;3,HLOOKUP($A1141,'Z-scores'!$C$2:$RO$15,7,FALSE)&lt;-3),"",'Total-corrected counts'!I1141),"")</f>
        <v/>
      </c>
      <c r="J1141" s="14" t="str">
        <f>IFERROR(IF(OR(HLOOKUP($A1141,'Z-scores'!$C$2:$RO$15,8,FALSE)&gt;3,HLOOKUP($A1141,'Z-scores'!$C$2:$RO$15,8,FALSE)&lt;-3),"",'Total-corrected counts'!J1141),"")</f>
        <v/>
      </c>
      <c r="K1141" s="14" t="str">
        <f>IFERROR(IF(OR(HLOOKUP($A1141,'Z-scores'!$C$2:$RO$15,9,FALSE)&gt;3,HLOOKUP($A1141,'Z-scores'!$C$2:$RO$15,9,FALSE)&lt;-3),"",'Total-corrected counts'!K1141),"")</f>
        <v/>
      </c>
      <c r="L1141" s="14" t="str">
        <f>IFERROR(IF(OR(HLOOKUP($A1141,'Z-scores'!$C$2:$RO$15,10,FALSE)&gt;3,HLOOKUP($A1141,'Z-scores'!$C$2:$RO$15,10,FALSE)&lt;-3),"",'Total-corrected counts'!L1141),"")</f>
        <v/>
      </c>
      <c r="M1141" s="14" t="str">
        <f>IFERROR(IF(OR(HLOOKUP($A1141,'Z-scores'!$C$2:$RO$15,11,FALSE)&gt;3,HLOOKUP($A1141,'Z-scores'!$C$2:$RO$15,11,FALSE)&lt;-3),"",'Total-corrected counts'!M1141),"")</f>
        <v/>
      </c>
      <c r="N1141" s="14" t="str">
        <f>IFERROR(IF(OR(HLOOKUP($A1141,'Z-scores'!$C$2:$RO$15,12,FALSE)&gt;3,HLOOKUP($A1141,'Z-scores'!$C$2:$RO$15,12,FALSE)&lt;-3),"",'Total-corrected counts'!N1141),"")</f>
        <v/>
      </c>
      <c r="O1141" s="14" t="str">
        <f>IFERROR(IF(OR(HLOOKUP($A1141,'Z-scores'!$C$2:$RO$15,13,FALSE)&gt;3,HLOOKUP($A1141,'Z-scores'!$C$2:$RO$15,13,FALSE)&lt;-3),"",'Total-corrected counts'!O1141),"")</f>
        <v/>
      </c>
      <c r="P1141" s="14" t="str">
        <f>IFERROR(IF(OR(HLOOKUP($A1141,'Z-scores'!$C$2:$RO$15,14,FALSE)&gt;3,HLOOKUP($A1141,'Z-scores'!$C$2:$RO$15,14,FALSE)&lt;-3),"",'Total-corrected counts'!P1141),"")</f>
        <v/>
      </c>
      <c r="Q1141">
        <f t="shared" si="68"/>
        <v>1</v>
      </c>
      <c r="R1141">
        <f>SUMIFS(Tabel132[Cluster],Tabel132[ID],'Total-corrected counts Z&lt;3'!A1141)</f>
        <v>0</v>
      </c>
      <c r="S1141" t="str">
        <f t="shared" si="69"/>
        <v/>
      </c>
      <c r="T1141" t="str">
        <f t="shared" si="70"/>
        <v/>
      </c>
      <c r="U1141" t="str">
        <f t="shared" si="71"/>
        <v/>
      </c>
    </row>
    <row r="1142" spans="1:21" x14ac:dyDescent="0.25">
      <c r="A1142">
        <v>10684</v>
      </c>
      <c r="B1142" t="s">
        <v>1168</v>
      </c>
      <c r="C1142">
        <v>61700</v>
      </c>
      <c r="D1142">
        <v>1033</v>
      </c>
      <c r="E1142" s="14" t="str">
        <f>IFERROR(IF(OR(HLOOKUP($A1142,'Z-scores'!$C$2:$RO$15,3,FALSE)&gt;3,HLOOKUP($A1142,'Z-scores'!$C$2:$RO$15,3,FALSE)&lt;-3),"",'Total-corrected counts'!E1142),"")</f>
        <v/>
      </c>
      <c r="F1142" s="14" t="str">
        <f>IFERROR(IF(OR(HLOOKUP($A1142,'Z-scores'!$C$2:$RO$15,4,FALSE)&gt;3,HLOOKUP($A1142,'Z-scores'!$C$2:$RO$15,4,FALSE)&lt;-3),"",'Total-corrected counts'!F1142),"")</f>
        <v/>
      </c>
      <c r="G1142" s="14" t="str">
        <f>IFERROR(IF(OR(HLOOKUP($A1142,'Z-scores'!$C$2:$RO$15,5,FALSE)&gt;3,HLOOKUP($A1142,'Z-scores'!$C$2:$RO$15,5,FALSE)&lt;-3),"",'Total-corrected counts'!G1142),"")</f>
        <v/>
      </c>
      <c r="H1142" s="14" t="str">
        <f>IFERROR(IF(OR(HLOOKUP($A1142,'Z-scores'!$C$2:$RO$15,6,FALSE)&gt;3,HLOOKUP($A1142,'Z-scores'!$C$2:$RO$15,6,FALSE)&lt;-3),"",'Total-corrected counts'!H1142),"")</f>
        <v/>
      </c>
      <c r="I1142" s="14" t="str">
        <f>IFERROR(IF(OR(HLOOKUP($A1142,'Z-scores'!$C$2:$RO$15,7,FALSE)&gt;3,HLOOKUP($A1142,'Z-scores'!$C$2:$RO$15,7,FALSE)&lt;-3),"",'Total-corrected counts'!I1142),"")</f>
        <v/>
      </c>
      <c r="J1142" s="14" t="str">
        <f>IFERROR(IF(OR(HLOOKUP($A1142,'Z-scores'!$C$2:$RO$15,8,FALSE)&gt;3,HLOOKUP($A1142,'Z-scores'!$C$2:$RO$15,8,FALSE)&lt;-3),"",'Total-corrected counts'!J1142),"")</f>
        <v/>
      </c>
      <c r="K1142" s="14" t="str">
        <f>IFERROR(IF(OR(HLOOKUP($A1142,'Z-scores'!$C$2:$RO$15,9,FALSE)&gt;3,HLOOKUP($A1142,'Z-scores'!$C$2:$RO$15,9,FALSE)&lt;-3),"",'Total-corrected counts'!K1142),"")</f>
        <v/>
      </c>
      <c r="L1142" s="14" t="str">
        <f>IFERROR(IF(OR(HLOOKUP($A1142,'Z-scores'!$C$2:$RO$15,10,FALSE)&gt;3,HLOOKUP($A1142,'Z-scores'!$C$2:$RO$15,10,FALSE)&lt;-3),"",'Total-corrected counts'!L1142),"")</f>
        <v/>
      </c>
      <c r="M1142" s="14" t="str">
        <f>IFERROR(IF(OR(HLOOKUP($A1142,'Z-scores'!$C$2:$RO$15,11,FALSE)&gt;3,HLOOKUP($A1142,'Z-scores'!$C$2:$RO$15,11,FALSE)&lt;-3),"",'Total-corrected counts'!M1142),"")</f>
        <v/>
      </c>
      <c r="N1142" s="14" t="str">
        <f>IFERROR(IF(OR(HLOOKUP($A1142,'Z-scores'!$C$2:$RO$15,12,FALSE)&gt;3,HLOOKUP($A1142,'Z-scores'!$C$2:$RO$15,12,FALSE)&lt;-3),"",'Total-corrected counts'!N1142),"")</f>
        <v/>
      </c>
      <c r="O1142" s="14" t="str">
        <f>IFERROR(IF(OR(HLOOKUP($A1142,'Z-scores'!$C$2:$RO$15,13,FALSE)&gt;3,HLOOKUP($A1142,'Z-scores'!$C$2:$RO$15,13,FALSE)&lt;-3),"",'Total-corrected counts'!O1142),"")</f>
        <v/>
      </c>
      <c r="P1142" s="14" t="str">
        <f>IFERROR(IF(OR(HLOOKUP($A1142,'Z-scores'!$C$2:$RO$15,14,FALSE)&gt;3,HLOOKUP($A1142,'Z-scores'!$C$2:$RO$15,14,FALSE)&lt;-3),"",'Total-corrected counts'!P1142),"")</f>
        <v/>
      </c>
      <c r="Q1142">
        <f t="shared" si="68"/>
        <v>1</v>
      </c>
      <c r="R1142">
        <f>SUMIFS(Tabel132[Cluster],Tabel132[ID],'Total-corrected counts Z&lt;3'!A1142)</f>
        <v>0</v>
      </c>
      <c r="S1142" t="str">
        <f t="shared" si="69"/>
        <v/>
      </c>
      <c r="T1142" t="str">
        <f t="shared" si="70"/>
        <v/>
      </c>
      <c r="U1142" t="str">
        <f t="shared" si="71"/>
        <v/>
      </c>
    </row>
    <row r="1143" spans="1:21" x14ac:dyDescent="0.25">
      <c r="A1143">
        <v>10685</v>
      </c>
      <c r="B1143" t="s">
        <v>1169</v>
      </c>
      <c r="C1143">
        <v>61600</v>
      </c>
      <c r="D1143">
        <v>1033</v>
      </c>
      <c r="E1143" s="14" t="str">
        <f>IFERROR(IF(OR(HLOOKUP($A1143,'Z-scores'!$C$2:$RO$15,3,FALSE)&gt;3,HLOOKUP($A1143,'Z-scores'!$C$2:$RO$15,3,FALSE)&lt;-3),"",'Total-corrected counts'!E1143),"")</f>
        <v/>
      </c>
      <c r="F1143" s="14" t="str">
        <f>IFERROR(IF(OR(HLOOKUP($A1143,'Z-scores'!$C$2:$RO$15,4,FALSE)&gt;3,HLOOKUP($A1143,'Z-scores'!$C$2:$RO$15,4,FALSE)&lt;-3),"",'Total-corrected counts'!F1143),"")</f>
        <v/>
      </c>
      <c r="G1143" s="14" t="str">
        <f>IFERROR(IF(OR(HLOOKUP($A1143,'Z-scores'!$C$2:$RO$15,5,FALSE)&gt;3,HLOOKUP($A1143,'Z-scores'!$C$2:$RO$15,5,FALSE)&lt;-3),"",'Total-corrected counts'!G1143),"")</f>
        <v/>
      </c>
      <c r="H1143" s="14" t="str">
        <f>IFERROR(IF(OR(HLOOKUP($A1143,'Z-scores'!$C$2:$RO$15,6,FALSE)&gt;3,HLOOKUP($A1143,'Z-scores'!$C$2:$RO$15,6,FALSE)&lt;-3),"",'Total-corrected counts'!H1143),"")</f>
        <v/>
      </c>
      <c r="I1143" s="14" t="str">
        <f>IFERROR(IF(OR(HLOOKUP($A1143,'Z-scores'!$C$2:$RO$15,7,FALSE)&gt;3,HLOOKUP($A1143,'Z-scores'!$C$2:$RO$15,7,FALSE)&lt;-3),"",'Total-corrected counts'!I1143),"")</f>
        <v/>
      </c>
      <c r="J1143" s="14" t="str">
        <f>IFERROR(IF(OR(HLOOKUP($A1143,'Z-scores'!$C$2:$RO$15,8,FALSE)&gt;3,HLOOKUP($A1143,'Z-scores'!$C$2:$RO$15,8,FALSE)&lt;-3),"",'Total-corrected counts'!J1143),"")</f>
        <v/>
      </c>
      <c r="K1143" s="14" t="str">
        <f>IFERROR(IF(OR(HLOOKUP($A1143,'Z-scores'!$C$2:$RO$15,9,FALSE)&gt;3,HLOOKUP($A1143,'Z-scores'!$C$2:$RO$15,9,FALSE)&lt;-3),"",'Total-corrected counts'!K1143),"")</f>
        <v/>
      </c>
      <c r="L1143" s="14" t="str">
        <f>IFERROR(IF(OR(HLOOKUP($A1143,'Z-scores'!$C$2:$RO$15,10,FALSE)&gt;3,HLOOKUP($A1143,'Z-scores'!$C$2:$RO$15,10,FALSE)&lt;-3),"",'Total-corrected counts'!L1143),"")</f>
        <v/>
      </c>
      <c r="M1143" s="14" t="str">
        <f>IFERROR(IF(OR(HLOOKUP($A1143,'Z-scores'!$C$2:$RO$15,11,FALSE)&gt;3,HLOOKUP($A1143,'Z-scores'!$C$2:$RO$15,11,FALSE)&lt;-3),"",'Total-corrected counts'!M1143),"")</f>
        <v/>
      </c>
      <c r="N1143" s="14" t="str">
        <f>IFERROR(IF(OR(HLOOKUP($A1143,'Z-scores'!$C$2:$RO$15,12,FALSE)&gt;3,HLOOKUP($A1143,'Z-scores'!$C$2:$RO$15,12,FALSE)&lt;-3),"",'Total-corrected counts'!N1143),"")</f>
        <v/>
      </c>
      <c r="O1143" s="14" t="str">
        <f>IFERROR(IF(OR(HLOOKUP($A1143,'Z-scores'!$C$2:$RO$15,13,FALSE)&gt;3,HLOOKUP($A1143,'Z-scores'!$C$2:$RO$15,13,FALSE)&lt;-3),"",'Total-corrected counts'!O1143),"")</f>
        <v/>
      </c>
      <c r="P1143" s="14" t="str">
        <f>IFERROR(IF(OR(HLOOKUP($A1143,'Z-scores'!$C$2:$RO$15,14,FALSE)&gt;3,HLOOKUP($A1143,'Z-scores'!$C$2:$RO$15,14,FALSE)&lt;-3),"",'Total-corrected counts'!P1143),"")</f>
        <v/>
      </c>
      <c r="Q1143">
        <f t="shared" si="68"/>
        <v>1</v>
      </c>
      <c r="R1143">
        <f>SUMIFS(Tabel132[Cluster],Tabel132[ID],'Total-corrected counts Z&lt;3'!A1143)</f>
        <v>0</v>
      </c>
      <c r="S1143" t="str">
        <f t="shared" si="69"/>
        <v/>
      </c>
      <c r="T1143" t="str">
        <f t="shared" si="70"/>
        <v/>
      </c>
      <c r="U1143" t="str">
        <f t="shared" si="71"/>
        <v/>
      </c>
    </row>
    <row r="1144" spans="1:21" x14ac:dyDescent="0.25">
      <c r="A1144">
        <v>10686</v>
      </c>
      <c r="B1144" t="s">
        <v>1170</v>
      </c>
      <c r="C1144">
        <v>61500</v>
      </c>
      <c r="D1144">
        <v>1033</v>
      </c>
      <c r="E1144" s="14" t="str">
        <f>IFERROR(IF(OR(HLOOKUP($A1144,'Z-scores'!$C$2:$RO$15,3,FALSE)&gt;3,HLOOKUP($A1144,'Z-scores'!$C$2:$RO$15,3,FALSE)&lt;-3),"",'Total-corrected counts'!E1144),"")</f>
        <v/>
      </c>
      <c r="F1144" s="14" t="str">
        <f>IFERROR(IF(OR(HLOOKUP($A1144,'Z-scores'!$C$2:$RO$15,4,FALSE)&gt;3,HLOOKUP($A1144,'Z-scores'!$C$2:$RO$15,4,FALSE)&lt;-3),"",'Total-corrected counts'!F1144),"")</f>
        <v/>
      </c>
      <c r="G1144" s="14" t="str">
        <f>IFERROR(IF(OR(HLOOKUP($A1144,'Z-scores'!$C$2:$RO$15,5,FALSE)&gt;3,HLOOKUP($A1144,'Z-scores'!$C$2:$RO$15,5,FALSE)&lt;-3),"",'Total-corrected counts'!G1144),"")</f>
        <v/>
      </c>
      <c r="H1144" s="14" t="str">
        <f>IFERROR(IF(OR(HLOOKUP($A1144,'Z-scores'!$C$2:$RO$15,6,FALSE)&gt;3,HLOOKUP($A1144,'Z-scores'!$C$2:$RO$15,6,FALSE)&lt;-3),"",'Total-corrected counts'!H1144),"")</f>
        <v/>
      </c>
      <c r="I1144" s="14" t="str">
        <f>IFERROR(IF(OR(HLOOKUP($A1144,'Z-scores'!$C$2:$RO$15,7,FALSE)&gt;3,HLOOKUP($A1144,'Z-scores'!$C$2:$RO$15,7,FALSE)&lt;-3),"",'Total-corrected counts'!I1144),"")</f>
        <v/>
      </c>
      <c r="J1144" s="14" t="str">
        <f>IFERROR(IF(OR(HLOOKUP($A1144,'Z-scores'!$C$2:$RO$15,8,FALSE)&gt;3,HLOOKUP($A1144,'Z-scores'!$C$2:$RO$15,8,FALSE)&lt;-3),"",'Total-corrected counts'!J1144),"")</f>
        <v/>
      </c>
      <c r="K1144" s="14" t="str">
        <f>IFERROR(IF(OR(HLOOKUP($A1144,'Z-scores'!$C$2:$RO$15,9,FALSE)&gt;3,HLOOKUP($A1144,'Z-scores'!$C$2:$RO$15,9,FALSE)&lt;-3),"",'Total-corrected counts'!K1144),"")</f>
        <v/>
      </c>
      <c r="L1144" s="14" t="str">
        <f>IFERROR(IF(OR(HLOOKUP($A1144,'Z-scores'!$C$2:$RO$15,10,FALSE)&gt;3,HLOOKUP($A1144,'Z-scores'!$C$2:$RO$15,10,FALSE)&lt;-3),"",'Total-corrected counts'!L1144),"")</f>
        <v/>
      </c>
      <c r="M1144" s="14" t="str">
        <f>IFERROR(IF(OR(HLOOKUP($A1144,'Z-scores'!$C$2:$RO$15,11,FALSE)&gt;3,HLOOKUP($A1144,'Z-scores'!$C$2:$RO$15,11,FALSE)&lt;-3),"",'Total-corrected counts'!M1144),"")</f>
        <v/>
      </c>
      <c r="N1144" s="14" t="str">
        <f>IFERROR(IF(OR(HLOOKUP($A1144,'Z-scores'!$C$2:$RO$15,12,FALSE)&gt;3,HLOOKUP($A1144,'Z-scores'!$C$2:$RO$15,12,FALSE)&lt;-3),"",'Total-corrected counts'!N1144),"")</f>
        <v/>
      </c>
      <c r="O1144" s="14" t="str">
        <f>IFERROR(IF(OR(HLOOKUP($A1144,'Z-scores'!$C$2:$RO$15,13,FALSE)&gt;3,HLOOKUP($A1144,'Z-scores'!$C$2:$RO$15,13,FALSE)&lt;-3),"",'Total-corrected counts'!O1144),"")</f>
        <v/>
      </c>
      <c r="P1144" s="14" t="str">
        <f>IFERROR(IF(OR(HLOOKUP($A1144,'Z-scores'!$C$2:$RO$15,14,FALSE)&gt;3,HLOOKUP($A1144,'Z-scores'!$C$2:$RO$15,14,FALSE)&lt;-3),"",'Total-corrected counts'!P1144),"")</f>
        <v/>
      </c>
      <c r="Q1144">
        <f t="shared" si="68"/>
        <v>1</v>
      </c>
      <c r="R1144">
        <f>SUMIFS(Tabel132[Cluster],Tabel132[ID],'Total-corrected counts Z&lt;3'!A1144)</f>
        <v>0</v>
      </c>
      <c r="S1144" t="str">
        <f t="shared" si="69"/>
        <v/>
      </c>
      <c r="T1144" t="str">
        <f t="shared" si="70"/>
        <v/>
      </c>
      <c r="U1144" t="str">
        <f t="shared" si="71"/>
        <v/>
      </c>
    </row>
    <row r="1145" spans="1:21" x14ac:dyDescent="0.25">
      <c r="A1145">
        <v>10687</v>
      </c>
      <c r="B1145" t="s">
        <v>1171</v>
      </c>
      <c r="C1145">
        <v>62100</v>
      </c>
      <c r="D1145">
        <v>1041</v>
      </c>
      <c r="E1145" s="14" t="str">
        <f>IFERROR(IF(OR(HLOOKUP($A1145,'Z-scores'!$C$2:$RO$15,3,FALSE)&gt;3,HLOOKUP($A1145,'Z-scores'!$C$2:$RO$15,3,FALSE)&lt;-3),"",'Total-corrected counts'!E1145),"")</f>
        <v/>
      </c>
      <c r="F1145" s="14" t="str">
        <f>IFERROR(IF(OR(HLOOKUP($A1145,'Z-scores'!$C$2:$RO$15,4,FALSE)&gt;3,HLOOKUP($A1145,'Z-scores'!$C$2:$RO$15,4,FALSE)&lt;-3),"",'Total-corrected counts'!F1145),"")</f>
        <v/>
      </c>
      <c r="G1145" s="14" t="str">
        <f>IFERROR(IF(OR(HLOOKUP($A1145,'Z-scores'!$C$2:$RO$15,5,FALSE)&gt;3,HLOOKUP($A1145,'Z-scores'!$C$2:$RO$15,5,FALSE)&lt;-3),"",'Total-corrected counts'!G1145),"")</f>
        <v/>
      </c>
      <c r="H1145" s="14" t="str">
        <f>IFERROR(IF(OR(HLOOKUP($A1145,'Z-scores'!$C$2:$RO$15,6,FALSE)&gt;3,HLOOKUP($A1145,'Z-scores'!$C$2:$RO$15,6,FALSE)&lt;-3),"",'Total-corrected counts'!H1145),"")</f>
        <v/>
      </c>
      <c r="I1145" s="14" t="str">
        <f>IFERROR(IF(OR(HLOOKUP($A1145,'Z-scores'!$C$2:$RO$15,7,FALSE)&gt;3,HLOOKUP($A1145,'Z-scores'!$C$2:$RO$15,7,FALSE)&lt;-3),"",'Total-corrected counts'!I1145),"")</f>
        <v/>
      </c>
      <c r="J1145" s="14" t="str">
        <f>IFERROR(IF(OR(HLOOKUP($A1145,'Z-scores'!$C$2:$RO$15,8,FALSE)&gt;3,HLOOKUP($A1145,'Z-scores'!$C$2:$RO$15,8,FALSE)&lt;-3),"",'Total-corrected counts'!J1145),"")</f>
        <v/>
      </c>
      <c r="K1145" s="14" t="str">
        <f>IFERROR(IF(OR(HLOOKUP($A1145,'Z-scores'!$C$2:$RO$15,9,FALSE)&gt;3,HLOOKUP($A1145,'Z-scores'!$C$2:$RO$15,9,FALSE)&lt;-3),"",'Total-corrected counts'!K1145),"")</f>
        <v/>
      </c>
      <c r="L1145" s="14" t="str">
        <f>IFERROR(IF(OR(HLOOKUP($A1145,'Z-scores'!$C$2:$RO$15,10,FALSE)&gt;3,HLOOKUP($A1145,'Z-scores'!$C$2:$RO$15,10,FALSE)&lt;-3),"",'Total-corrected counts'!L1145),"")</f>
        <v/>
      </c>
      <c r="M1145" s="14" t="str">
        <f>IFERROR(IF(OR(HLOOKUP($A1145,'Z-scores'!$C$2:$RO$15,11,FALSE)&gt;3,HLOOKUP($A1145,'Z-scores'!$C$2:$RO$15,11,FALSE)&lt;-3),"",'Total-corrected counts'!M1145),"")</f>
        <v/>
      </c>
      <c r="N1145" s="14" t="str">
        <f>IFERROR(IF(OR(HLOOKUP($A1145,'Z-scores'!$C$2:$RO$15,12,FALSE)&gt;3,HLOOKUP($A1145,'Z-scores'!$C$2:$RO$15,12,FALSE)&lt;-3),"",'Total-corrected counts'!N1145),"")</f>
        <v/>
      </c>
      <c r="O1145" s="14" t="str">
        <f>IFERROR(IF(OR(HLOOKUP($A1145,'Z-scores'!$C$2:$RO$15,13,FALSE)&gt;3,HLOOKUP($A1145,'Z-scores'!$C$2:$RO$15,13,FALSE)&lt;-3),"",'Total-corrected counts'!O1145),"")</f>
        <v/>
      </c>
      <c r="P1145" s="14" t="str">
        <f>IFERROR(IF(OR(HLOOKUP($A1145,'Z-scores'!$C$2:$RO$15,14,FALSE)&gt;3,HLOOKUP($A1145,'Z-scores'!$C$2:$RO$15,14,FALSE)&lt;-3),"",'Total-corrected counts'!P1145),"")</f>
        <v/>
      </c>
      <c r="Q1145">
        <f t="shared" si="68"/>
        <v>1</v>
      </c>
      <c r="R1145">
        <f>SUMIFS(Tabel132[Cluster],Tabel132[ID],'Total-corrected counts Z&lt;3'!A1145)</f>
        <v>0</v>
      </c>
      <c r="S1145" t="str">
        <f t="shared" si="69"/>
        <v/>
      </c>
      <c r="T1145" t="str">
        <f t="shared" si="70"/>
        <v/>
      </c>
      <c r="U1145" t="str">
        <f t="shared" si="71"/>
        <v/>
      </c>
    </row>
    <row r="1146" spans="1:21" x14ac:dyDescent="0.25">
      <c r="A1146">
        <v>10688</v>
      </c>
      <c r="B1146" t="s">
        <v>1172</v>
      </c>
      <c r="C1146">
        <v>62000</v>
      </c>
      <c r="D1146">
        <v>1041</v>
      </c>
      <c r="E1146" s="14" t="str">
        <f>IFERROR(IF(OR(HLOOKUP($A1146,'Z-scores'!$C$2:$RO$15,3,FALSE)&gt;3,HLOOKUP($A1146,'Z-scores'!$C$2:$RO$15,3,FALSE)&lt;-3),"",'Total-corrected counts'!E1146),"")</f>
        <v/>
      </c>
      <c r="F1146" s="14" t="str">
        <f>IFERROR(IF(OR(HLOOKUP($A1146,'Z-scores'!$C$2:$RO$15,4,FALSE)&gt;3,HLOOKUP($A1146,'Z-scores'!$C$2:$RO$15,4,FALSE)&lt;-3),"",'Total-corrected counts'!F1146),"")</f>
        <v/>
      </c>
      <c r="G1146" s="14" t="str">
        <f>IFERROR(IF(OR(HLOOKUP($A1146,'Z-scores'!$C$2:$RO$15,5,FALSE)&gt;3,HLOOKUP($A1146,'Z-scores'!$C$2:$RO$15,5,FALSE)&lt;-3),"",'Total-corrected counts'!G1146),"")</f>
        <v/>
      </c>
      <c r="H1146" s="14" t="str">
        <f>IFERROR(IF(OR(HLOOKUP($A1146,'Z-scores'!$C$2:$RO$15,6,FALSE)&gt;3,HLOOKUP($A1146,'Z-scores'!$C$2:$RO$15,6,FALSE)&lt;-3),"",'Total-corrected counts'!H1146),"")</f>
        <v/>
      </c>
      <c r="I1146" s="14" t="str">
        <f>IFERROR(IF(OR(HLOOKUP($A1146,'Z-scores'!$C$2:$RO$15,7,FALSE)&gt;3,HLOOKUP($A1146,'Z-scores'!$C$2:$RO$15,7,FALSE)&lt;-3),"",'Total-corrected counts'!I1146),"")</f>
        <v/>
      </c>
      <c r="J1146" s="14" t="str">
        <f>IFERROR(IF(OR(HLOOKUP($A1146,'Z-scores'!$C$2:$RO$15,8,FALSE)&gt;3,HLOOKUP($A1146,'Z-scores'!$C$2:$RO$15,8,FALSE)&lt;-3),"",'Total-corrected counts'!J1146),"")</f>
        <v/>
      </c>
      <c r="K1146" s="14" t="str">
        <f>IFERROR(IF(OR(HLOOKUP($A1146,'Z-scores'!$C$2:$RO$15,9,FALSE)&gt;3,HLOOKUP($A1146,'Z-scores'!$C$2:$RO$15,9,FALSE)&lt;-3),"",'Total-corrected counts'!K1146),"")</f>
        <v/>
      </c>
      <c r="L1146" s="14" t="str">
        <f>IFERROR(IF(OR(HLOOKUP($A1146,'Z-scores'!$C$2:$RO$15,10,FALSE)&gt;3,HLOOKUP($A1146,'Z-scores'!$C$2:$RO$15,10,FALSE)&lt;-3),"",'Total-corrected counts'!L1146),"")</f>
        <v/>
      </c>
      <c r="M1146" s="14" t="str">
        <f>IFERROR(IF(OR(HLOOKUP($A1146,'Z-scores'!$C$2:$RO$15,11,FALSE)&gt;3,HLOOKUP($A1146,'Z-scores'!$C$2:$RO$15,11,FALSE)&lt;-3),"",'Total-corrected counts'!M1146),"")</f>
        <v/>
      </c>
      <c r="N1146" s="14" t="str">
        <f>IFERROR(IF(OR(HLOOKUP($A1146,'Z-scores'!$C$2:$RO$15,12,FALSE)&gt;3,HLOOKUP($A1146,'Z-scores'!$C$2:$RO$15,12,FALSE)&lt;-3),"",'Total-corrected counts'!N1146),"")</f>
        <v/>
      </c>
      <c r="O1146" s="14" t="str">
        <f>IFERROR(IF(OR(HLOOKUP($A1146,'Z-scores'!$C$2:$RO$15,13,FALSE)&gt;3,HLOOKUP($A1146,'Z-scores'!$C$2:$RO$15,13,FALSE)&lt;-3),"",'Total-corrected counts'!O1146),"")</f>
        <v/>
      </c>
      <c r="P1146" s="14" t="str">
        <f>IFERROR(IF(OR(HLOOKUP($A1146,'Z-scores'!$C$2:$RO$15,14,FALSE)&gt;3,HLOOKUP($A1146,'Z-scores'!$C$2:$RO$15,14,FALSE)&lt;-3),"",'Total-corrected counts'!P1146),"")</f>
        <v/>
      </c>
      <c r="Q1146">
        <f t="shared" si="68"/>
        <v>1</v>
      </c>
      <c r="R1146">
        <f>SUMIFS(Tabel132[Cluster],Tabel132[ID],'Total-corrected counts Z&lt;3'!A1146)</f>
        <v>0</v>
      </c>
      <c r="S1146" t="str">
        <f t="shared" si="69"/>
        <v/>
      </c>
      <c r="T1146" t="str">
        <f t="shared" si="70"/>
        <v/>
      </c>
      <c r="U1146" t="str">
        <f t="shared" si="71"/>
        <v/>
      </c>
    </row>
    <row r="1147" spans="1:21" x14ac:dyDescent="0.25">
      <c r="A1147">
        <v>10689</v>
      </c>
      <c r="B1147" t="s">
        <v>1173</v>
      </c>
      <c r="C1147">
        <v>61900</v>
      </c>
      <c r="D1147">
        <v>1041</v>
      </c>
      <c r="E1147" s="14" t="str">
        <f>IFERROR(IF(OR(HLOOKUP($A1147,'Z-scores'!$C$2:$RO$15,3,FALSE)&gt;3,HLOOKUP($A1147,'Z-scores'!$C$2:$RO$15,3,FALSE)&lt;-3),"",'Total-corrected counts'!E1147),"")</f>
        <v/>
      </c>
      <c r="F1147" s="14" t="str">
        <f>IFERROR(IF(OR(HLOOKUP($A1147,'Z-scores'!$C$2:$RO$15,4,FALSE)&gt;3,HLOOKUP($A1147,'Z-scores'!$C$2:$RO$15,4,FALSE)&lt;-3),"",'Total-corrected counts'!F1147),"")</f>
        <v/>
      </c>
      <c r="G1147" s="14" t="str">
        <f>IFERROR(IF(OR(HLOOKUP($A1147,'Z-scores'!$C$2:$RO$15,5,FALSE)&gt;3,HLOOKUP($A1147,'Z-scores'!$C$2:$RO$15,5,FALSE)&lt;-3),"",'Total-corrected counts'!G1147),"")</f>
        <v/>
      </c>
      <c r="H1147" s="14" t="str">
        <f>IFERROR(IF(OR(HLOOKUP($A1147,'Z-scores'!$C$2:$RO$15,6,FALSE)&gt;3,HLOOKUP($A1147,'Z-scores'!$C$2:$RO$15,6,FALSE)&lt;-3),"",'Total-corrected counts'!H1147),"")</f>
        <v/>
      </c>
      <c r="I1147" s="14" t="str">
        <f>IFERROR(IF(OR(HLOOKUP($A1147,'Z-scores'!$C$2:$RO$15,7,FALSE)&gt;3,HLOOKUP($A1147,'Z-scores'!$C$2:$RO$15,7,FALSE)&lt;-3),"",'Total-corrected counts'!I1147),"")</f>
        <v/>
      </c>
      <c r="J1147" s="14" t="str">
        <f>IFERROR(IF(OR(HLOOKUP($A1147,'Z-scores'!$C$2:$RO$15,8,FALSE)&gt;3,HLOOKUP($A1147,'Z-scores'!$C$2:$RO$15,8,FALSE)&lt;-3),"",'Total-corrected counts'!J1147),"")</f>
        <v/>
      </c>
      <c r="K1147" s="14" t="str">
        <f>IFERROR(IF(OR(HLOOKUP($A1147,'Z-scores'!$C$2:$RO$15,9,FALSE)&gt;3,HLOOKUP($A1147,'Z-scores'!$C$2:$RO$15,9,FALSE)&lt;-3),"",'Total-corrected counts'!K1147),"")</f>
        <v/>
      </c>
      <c r="L1147" s="14" t="str">
        <f>IFERROR(IF(OR(HLOOKUP($A1147,'Z-scores'!$C$2:$RO$15,10,FALSE)&gt;3,HLOOKUP($A1147,'Z-scores'!$C$2:$RO$15,10,FALSE)&lt;-3),"",'Total-corrected counts'!L1147),"")</f>
        <v/>
      </c>
      <c r="M1147" s="14" t="str">
        <f>IFERROR(IF(OR(HLOOKUP($A1147,'Z-scores'!$C$2:$RO$15,11,FALSE)&gt;3,HLOOKUP($A1147,'Z-scores'!$C$2:$RO$15,11,FALSE)&lt;-3),"",'Total-corrected counts'!M1147),"")</f>
        <v/>
      </c>
      <c r="N1147" s="14" t="str">
        <f>IFERROR(IF(OR(HLOOKUP($A1147,'Z-scores'!$C$2:$RO$15,12,FALSE)&gt;3,HLOOKUP($A1147,'Z-scores'!$C$2:$RO$15,12,FALSE)&lt;-3),"",'Total-corrected counts'!N1147),"")</f>
        <v/>
      </c>
      <c r="O1147" s="14" t="str">
        <f>IFERROR(IF(OR(HLOOKUP($A1147,'Z-scores'!$C$2:$RO$15,13,FALSE)&gt;3,HLOOKUP($A1147,'Z-scores'!$C$2:$RO$15,13,FALSE)&lt;-3),"",'Total-corrected counts'!O1147),"")</f>
        <v/>
      </c>
      <c r="P1147" s="14" t="str">
        <f>IFERROR(IF(OR(HLOOKUP($A1147,'Z-scores'!$C$2:$RO$15,14,FALSE)&gt;3,HLOOKUP($A1147,'Z-scores'!$C$2:$RO$15,14,FALSE)&lt;-3),"",'Total-corrected counts'!P1147),"")</f>
        <v/>
      </c>
      <c r="Q1147">
        <f t="shared" si="68"/>
        <v>1</v>
      </c>
      <c r="R1147">
        <f>SUMIFS(Tabel132[Cluster],Tabel132[ID],'Total-corrected counts Z&lt;3'!A1147)</f>
        <v>0</v>
      </c>
      <c r="S1147" t="str">
        <f t="shared" si="69"/>
        <v/>
      </c>
      <c r="T1147" t="str">
        <f t="shared" si="70"/>
        <v/>
      </c>
      <c r="U1147" t="str">
        <f t="shared" si="71"/>
        <v/>
      </c>
    </row>
    <row r="1148" spans="1:21" x14ac:dyDescent="0.25">
      <c r="A1148">
        <v>10690</v>
      </c>
      <c r="B1148" t="s">
        <v>1174</v>
      </c>
      <c r="C1148">
        <v>62500</v>
      </c>
      <c r="D1148">
        <v>1049</v>
      </c>
      <c r="E1148" s="14" t="str">
        <f>IFERROR(IF(OR(HLOOKUP($A1148,'Z-scores'!$C$2:$RO$15,3,FALSE)&gt;3,HLOOKUP($A1148,'Z-scores'!$C$2:$RO$15,3,FALSE)&lt;-3),"",'Total-corrected counts'!E1148),"")</f>
        <v/>
      </c>
      <c r="F1148" s="14" t="str">
        <f>IFERROR(IF(OR(HLOOKUP($A1148,'Z-scores'!$C$2:$RO$15,4,FALSE)&gt;3,HLOOKUP($A1148,'Z-scores'!$C$2:$RO$15,4,FALSE)&lt;-3),"",'Total-corrected counts'!F1148),"")</f>
        <v/>
      </c>
      <c r="G1148" s="14" t="str">
        <f>IFERROR(IF(OR(HLOOKUP($A1148,'Z-scores'!$C$2:$RO$15,5,FALSE)&gt;3,HLOOKUP($A1148,'Z-scores'!$C$2:$RO$15,5,FALSE)&lt;-3),"",'Total-corrected counts'!G1148),"")</f>
        <v/>
      </c>
      <c r="H1148" s="14" t="str">
        <f>IFERROR(IF(OR(HLOOKUP($A1148,'Z-scores'!$C$2:$RO$15,6,FALSE)&gt;3,HLOOKUP($A1148,'Z-scores'!$C$2:$RO$15,6,FALSE)&lt;-3),"",'Total-corrected counts'!H1148),"")</f>
        <v/>
      </c>
      <c r="I1148" s="14" t="str">
        <f>IFERROR(IF(OR(HLOOKUP($A1148,'Z-scores'!$C$2:$RO$15,7,FALSE)&gt;3,HLOOKUP($A1148,'Z-scores'!$C$2:$RO$15,7,FALSE)&lt;-3),"",'Total-corrected counts'!I1148),"")</f>
        <v/>
      </c>
      <c r="J1148" s="14" t="str">
        <f>IFERROR(IF(OR(HLOOKUP($A1148,'Z-scores'!$C$2:$RO$15,8,FALSE)&gt;3,HLOOKUP($A1148,'Z-scores'!$C$2:$RO$15,8,FALSE)&lt;-3),"",'Total-corrected counts'!J1148),"")</f>
        <v/>
      </c>
      <c r="K1148" s="14" t="str">
        <f>IFERROR(IF(OR(HLOOKUP($A1148,'Z-scores'!$C$2:$RO$15,9,FALSE)&gt;3,HLOOKUP($A1148,'Z-scores'!$C$2:$RO$15,9,FALSE)&lt;-3),"",'Total-corrected counts'!K1148),"")</f>
        <v/>
      </c>
      <c r="L1148" s="14" t="str">
        <f>IFERROR(IF(OR(HLOOKUP($A1148,'Z-scores'!$C$2:$RO$15,10,FALSE)&gt;3,HLOOKUP($A1148,'Z-scores'!$C$2:$RO$15,10,FALSE)&lt;-3),"",'Total-corrected counts'!L1148),"")</f>
        <v/>
      </c>
      <c r="M1148" s="14" t="str">
        <f>IFERROR(IF(OR(HLOOKUP($A1148,'Z-scores'!$C$2:$RO$15,11,FALSE)&gt;3,HLOOKUP($A1148,'Z-scores'!$C$2:$RO$15,11,FALSE)&lt;-3),"",'Total-corrected counts'!M1148),"")</f>
        <v/>
      </c>
      <c r="N1148" s="14" t="str">
        <f>IFERROR(IF(OR(HLOOKUP($A1148,'Z-scores'!$C$2:$RO$15,12,FALSE)&gt;3,HLOOKUP($A1148,'Z-scores'!$C$2:$RO$15,12,FALSE)&lt;-3),"",'Total-corrected counts'!N1148),"")</f>
        <v/>
      </c>
      <c r="O1148" s="14" t="str">
        <f>IFERROR(IF(OR(HLOOKUP($A1148,'Z-scores'!$C$2:$RO$15,13,FALSE)&gt;3,HLOOKUP($A1148,'Z-scores'!$C$2:$RO$15,13,FALSE)&lt;-3),"",'Total-corrected counts'!O1148),"")</f>
        <v/>
      </c>
      <c r="P1148" s="14" t="str">
        <f>IFERROR(IF(OR(HLOOKUP($A1148,'Z-scores'!$C$2:$RO$15,14,FALSE)&gt;3,HLOOKUP($A1148,'Z-scores'!$C$2:$RO$15,14,FALSE)&lt;-3),"",'Total-corrected counts'!P1148),"")</f>
        <v/>
      </c>
      <c r="Q1148">
        <f t="shared" si="68"/>
        <v>1</v>
      </c>
      <c r="R1148">
        <f>SUMIFS(Tabel132[Cluster],Tabel132[ID],'Total-corrected counts Z&lt;3'!A1148)</f>
        <v>0</v>
      </c>
      <c r="S1148" t="str">
        <f t="shared" si="69"/>
        <v/>
      </c>
      <c r="T1148" t="str">
        <f t="shared" si="70"/>
        <v/>
      </c>
      <c r="U1148" t="str">
        <f t="shared" si="71"/>
        <v/>
      </c>
    </row>
    <row r="1149" spans="1:21" x14ac:dyDescent="0.25">
      <c r="A1149">
        <v>10691</v>
      </c>
      <c r="B1149" t="s">
        <v>1175</v>
      </c>
      <c r="C1149">
        <v>62400</v>
      </c>
      <c r="D1149">
        <v>1049</v>
      </c>
      <c r="E1149" s="14" t="str">
        <f>IFERROR(IF(OR(HLOOKUP($A1149,'Z-scores'!$C$2:$RO$15,3,FALSE)&gt;3,HLOOKUP($A1149,'Z-scores'!$C$2:$RO$15,3,FALSE)&lt;-3),"",'Total-corrected counts'!E1149),"")</f>
        <v/>
      </c>
      <c r="F1149" s="14" t="str">
        <f>IFERROR(IF(OR(HLOOKUP($A1149,'Z-scores'!$C$2:$RO$15,4,FALSE)&gt;3,HLOOKUP($A1149,'Z-scores'!$C$2:$RO$15,4,FALSE)&lt;-3),"",'Total-corrected counts'!F1149),"")</f>
        <v/>
      </c>
      <c r="G1149" s="14" t="str">
        <f>IFERROR(IF(OR(HLOOKUP($A1149,'Z-scores'!$C$2:$RO$15,5,FALSE)&gt;3,HLOOKUP($A1149,'Z-scores'!$C$2:$RO$15,5,FALSE)&lt;-3),"",'Total-corrected counts'!G1149),"")</f>
        <v/>
      </c>
      <c r="H1149" s="14" t="str">
        <f>IFERROR(IF(OR(HLOOKUP($A1149,'Z-scores'!$C$2:$RO$15,6,FALSE)&gt;3,HLOOKUP($A1149,'Z-scores'!$C$2:$RO$15,6,FALSE)&lt;-3),"",'Total-corrected counts'!H1149),"")</f>
        <v/>
      </c>
      <c r="I1149" s="14" t="str">
        <f>IFERROR(IF(OR(HLOOKUP($A1149,'Z-scores'!$C$2:$RO$15,7,FALSE)&gt;3,HLOOKUP($A1149,'Z-scores'!$C$2:$RO$15,7,FALSE)&lt;-3),"",'Total-corrected counts'!I1149),"")</f>
        <v/>
      </c>
      <c r="J1149" s="14" t="str">
        <f>IFERROR(IF(OR(HLOOKUP($A1149,'Z-scores'!$C$2:$RO$15,8,FALSE)&gt;3,HLOOKUP($A1149,'Z-scores'!$C$2:$RO$15,8,FALSE)&lt;-3),"",'Total-corrected counts'!J1149),"")</f>
        <v/>
      </c>
      <c r="K1149" s="14" t="str">
        <f>IFERROR(IF(OR(HLOOKUP($A1149,'Z-scores'!$C$2:$RO$15,9,FALSE)&gt;3,HLOOKUP($A1149,'Z-scores'!$C$2:$RO$15,9,FALSE)&lt;-3),"",'Total-corrected counts'!K1149),"")</f>
        <v/>
      </c>
      <c r="L1149" s="14" t="str">
        <f>IFERROR(IF(OR(HLOOKUP($A1149,'Z-scores'!$C$2:$RO$15,10,FALSE)&gt;3,HLOOKUP($A1149,'Z-scores'!$C$2:$RO$15,10,FALSE)&lt;-3),"",'Total-corrected counts'!L1149),"")</f>
        <v/>
      </c>
      <c r="M1149" s="14" t="str">
        <f>IFERROR(IF(OR(HLOOKUP($A1149,'Z-scores'!$C$2:$RO$15,11,FALSE)&gt;3,HLOOKUP($A1149,'Z-scores'!$C$2:$RO$15,11,FALSE)&lt;-3),"",'Total-corrected counts'!M1149),"")</f>
        <v/>
      </c>
      <c r="N1149" s="14" t="str">
        <f>IFERROR(IF(OR(HLOOKUP($A1149,'Z-scores'!$C$2:$RO$15,12,FALSE)&gt;3,HLOOKUP($A1149,'Z-scores'!$C$2:$RO$15,12,FALSE)&lt;-3),"",'Total-corrected counts'!N1149),"")</f>
        <v/>
      </c>
      <c r="O1149" s="14" t="str">
        <f>IFERROR(IF(OR(HLOOKUP($A1149,'Z-scores'!$C$2:$RO$15,13,FALSE)&gt;3,HLOOKUP($A1149,'Z-scores'!$C$2:$RO$15,13,FALSE)&lt;-3),"",'Total-corrected counts'!O1149),"")</f>
        <v/>
      </c>
      <c r="P1149" s="14" t="str">
        <f>IFERROR(IF(OR(HLOOKUP($A1149,'Z-scores'!$C$2:$RO$15,14,FALSE)&gt;3,HLOOKUP($A1149,'Z-scores'!$C$2:$RO$15,14,FALSE)&lt;-3),"",'Total-corrected counts'!P1149),"")</f>
        <v/>
      </c>
      <c r="Q1149">
        <f t="shared" si="68"/>
        <v>1</v>
      </c>
      <c r="R1149">
        <f>SUMIFS(Tabel132[Cluster],Tabel132[ID],'Total-corrected counts Z&lt;3'!A1149)</f>
        <v>0</v>
      </c>
      <c r="S1149" t="str">
        <f t="shared" si="69"/>
        <v/>
      </c>
      <c r="T1149" t="str">
        <f t="shared" si="70"/>
        <v/>
      </c>
      <c r="U1149" t="str">
        <f t="shared" si="71"/>
        <v/>
      </c>
    </row>
    <row r="1150" spans="1:21" x14ac:dyDescent="0.25">
      <c r="A1150">
        <v>10692</v>
      </c>
      <c r="B1150" t="s">
        <v>1176</v>
      </c>
      <c r="C1150">
        <v>62300</v>
      </c>
      <c r="D1150">
        <v>1049</v>
      </c>
      <c r="E1150" s="14" t="str">
        <f>IFERROR(IF(OR(HLOOKUP($A1150,'Z-scores'!$C$2:$RO$15,3,FALSE)&gt;3,HLOOKUP($A1150,'Z-scores'!$C$2:$RO$15,3,FALSE)&lt;-3),"",'Total-corrected counts'!E1150),"")</f>
        <v/>
      </c>
      <c r="F1150" s="14" t="str">
        <f>IFERROR(IF(OR(HLOOKUP($A1150,'Z-scores'!$C$2:$RO$15,4,FALSE)&gt;3,HLOOKUP($A1150,'Z-scores'!$C$2:$RO$15,4,FALSE)&lt;-3),"",'Total-corrected counts'!F1150),"")</f>
        <v/>
      </c>
      <c r="G1150" s="14" t="str">
        <f>IFERROR(IF(OR(HLOOKUP($A1150,'Z-scores'!$C$2:$RO$15,5,FALSE)&gt;3,HLOOKUP($A1150,'Z-scores'!$C$2:$RO$15,5,FALSE)&lt;-3),"",'Total-corrected counts'!G1150),"")</f>
        <v/>
      </c>
      <c r="H1150" s="14" t="str">
        <f>IFERROR(IF(OR(HLOOKUP($A1150,'Z-scores'!$C$2:$RO$15,6,FALSE)&gt;3,HLOOKUP($A1150,'Z-scores'!$C$2:$RO$15,6,FALSE)&lt;-3),"",'Total-corrected counts'!H1150),"")</f>
        <v/>
      </c>
      <c r="I1150" s="14" t="str">
        <f>IFERROR(IF(OR(HLOOKUP($A1150,'Z-scores'!$C$2:$RO$15,7,FALSE)&gt;3,HLOOKUP($A1150,'Z-scores'!$C$2:$RO$15,7,FALSE)&lt;-3),"",'Total-corrected counts'!I1150),"")</f>
        <v/>
      </c>
      <c r="J1150" s="14" t="str">
        <f>IFERROR(IF(OR(HLOOKUP($A1150,'Z-scores'!$C$2:$RO$15,8,FALSE)&gt;3,HLOOKUP($A1150,'Z-scores'!$C$2:$RO$15,8,FALSE)&lt;-3),"",'Total-corrected counts'!J1150),"")</f>
        <v/>
      </c>
      <c r="K1150" s="14" t="str">
        <f>IFERROR(IF(OR(HLOOKUP($A1150,'Z-scores'!$C$2:$RO$15,9,FALSE)&gt;3,HLOOKUP($A1150,'Z-scores'!$C$2:$RO$15,9,FALSE)&lt;-3),"",'Total-corrected counts'!K1150),"")</f>
        <v/>
      </c>
      <c r="L1150" s="14" t="str">
        <f>IFERROR(IF(OR(HLOOKUP($A1150,'Z-scores'!$C$2:$RO$15,10,FALSE)&gt;3,HLOOKUP($A1150,'Z-scores'!$C$2:$RO$15,10,FALSE)&lt;-3),"",'Total-corrected counts'!L1150),"")</f>
        <v/>
      </c>
      <c r="M1150" s="14" t="str">
        <f>IFERROR(IF(OR(HLOOKUP($A1150,'Z-scores'!$C$2:$RO$15,11,FALSE)&gt;3,HLOOKUP($A1150,'Z-scores'!$C$2:$RO$15,11,FALSE)&lt;-3),"",'Total-corrected counts'!M1150),"")</f>
        <v/>
      </c>
      <c r="N1150" s="14" t="str">
        <f>IFERROR(IF(OR(HLOOKUP($A1150,'Z-scores'!$C$2:$RO$15,12,FALSE)&gt;3,HLOOKUP($A1150,'Z-scores'!$C$2:$RO$15,12,FALSE)&lt;-3),"",'Total-corrected counts'!N1150),"")</f>
        <v/>
      </c>
      <c r="O1150" s="14" t="str">
        <f>IFERROR(IF(OR(HLOOKUP($A1150,'Z-scores'!$C$2:$RO$15,13,FALSE)&gt;3,HLOOKUP($A1150,'Z-scores'!$C$2:$RO$15,13,FALSE)&lt;-3),"",'Total-corrected counts'!O1150),"")</f>
        <v/>
      </c>
      <c r="P1150" s="14" t="str">
        <f>IFERROR(IF(OR(HLOOKUP($A1150,'Z-scores'!$C$2:$RO$15,14,FALSE)&gt;3,HLOOKUP($A1150,'Z-scores'!$C$2:$RO$15,14,FALSE)&lt;-3),"",'Total-corrected counts'!P1150),"")</f>
        <v/>
      </c>
      <c r="Q1150">
        <f t="shared" si="68"/>
        <v>1</v>
      </c>
      <c r="R1150">
        <f>SUMIFS(Tabel132[Cluster],Tabel132[ID],'Total-corrected counts Z&lt;3'!A1150)</f>
        <v>0</v>
      </c>
      <c r="S1150" t="str">
        <f t="shared" si="69"/>
        <v/>
      </c>
      <c r="T1150" t="str">
        <f t="shared" si="70"/>
        <v/>
      </c>
      <c r="U1150" t="str">
        <f t="shared" si="71"/>
        <v/>
      </c>
    </row>
    <row r="1151" spans="1:21" x14ac:dyDescent="0.25">
      <c r="A1151">
        <v>10693</v>
      </c>
      <c r="B1151" t="s">
        <v>1177</v>
      </c>
      <c r="C1151">
        <v>44400</v>
      </c>
      <c r="D1151">
        <v>843</v>
      </c>
      <c r="E1151" s="14" t="str">
        <f>IFERROR(IF(OR(HLOOKUP($A1151,'Z-scores'!$C$2:$RO$15,3,FALSE)&gt;3,HLOOKUP($A1151,'Z-scores'!$C$2:$RO$15,3,FALSE)&lt;-3),"",'Total-corrected counts'!E1151),"")</f>
        <v/>
      </c>
      <c r="F1151" s="14" t="str">
        <f>IFERROR(IF(OR(HLOOKUP($A1151,'Z-scores'!$C$2:$RO$15,4,FALSE)&gt;3,HLOOKUP($A1151,'Z-scores'!$C$2:$RO$15,4,FALSE)&lt;-3),"",'Total-corrected counts'!F1151),"")</f>
        <v/>
      </c>
      <c r="G1151" s="14" t="str">
        <f>IFERROR(IF(OR(HLOOKUP($A1151,'Z-scores'!$C$2:$RO$15,5,FALSE)&gt;3,HLOOKUP($A1151,'Z-scores'!$C$2:$RO$15,5,FALSE)&lt;-3),"",'Total-corrected counts'!G1151),"")</f>
        <v/>
      </c>
      <c r="H1151" s="14" t="str">
        <f>IFERROR(IF(OR(HLOOKUP($A1151,'Z-scores'!$C$2:$RO$15,6,FALSE)&gt;3,HLOOKUP($A1151,'Z-scores'!$C$2:$RO$15,6,FALSE)&lt;-3),"",'Total-corrected counts'!H1151),"")</f>
        <v/>
      </c>
      <c r="I1151" s="14" t="str">
        <f>IFERROR(IF(OR(HLOOKUP($A1151,'Z-scores'!$C$2:$RO$15,7,FALSE)&gt;3,HLOOKUP($A1151,'Z-scores'!$C$2:$RO$15,7,FALSE)&lt;-3),"",'Total-corrected counts'!I1151),"")</f>
        <v/>
      </c>
      <c r="J1151" s="14" t="str">
        <f>IFERROR(IF(OR(HLOOKUP($A1151,'Z-scores'!$C$2:$RO$15,8,FALSE)&gt;3,HLOOKUP($A1151,'Z-scores'!$C$2:$RO$15,8,FALSE)&lt;-3),"",'Total-corrected counts'!J1151),"")</f>
        <v/>
      </c>
      <c r="K1151" s="14" t="str">
        <f>IFERROR(IF(OR(HLOOKUP($A1151,'Z-scores'!$C$2:$RO$15,9,FALSE)&gt;3,HLOOKUP($A1151,'Z-scores'!$C$2:$RO$15,9,FALSE)&lt;-3),"",'Total-corrected counts'!K1151),"")</f>
        <v/>
      </c>
      <c r="L1151" s="14" t="str">
        <f>IFERROR(IF(OR(HLOOKUP($A1151,'Z-scores'!$C$2:$RO$15,10,FALSE)&gt;3,HLOOKUP($A1151,'Z-scores'!$C$2:$RO$15,10,FALSE)&lt;-3),"",'Total-corrected counts'!L1151),"")</f>
        <v/>
      </c>
      <c r="M1151" s="14" t="str">
        <f>IFERROR(IF(OR(HLOOKUP($A1151,'Z-scores'!$C$2:$RO$15,11,FALSE)&gt;3,HLOOKUP($A1151,'Z-scores'!$C$2:$RO$15,11,FALSE)&lt;-3),"",'Total-corrected counts'!M1151),"")</f>
        <v/>
      </c>
      <c r="N1151" s="14" t="str">
        <f>IFERROR(IF(OR(HLOOKUP($A1151,'Z-scores'!$C$2:$RO$15,12,FALSE)&gt;3,HLOOKUP($A1151,'Z-scores'!$C$2:$RO$15,12,FALSE)&lt;-3),"",'Total-corrected counts'!N1151),"")</f>
        <v/>
      </c>
      <c r="O1151" s="14" t="str">
        <f>IFERROR(IF(OR(HLOOKUP($A1151,'Z-scores'!$C$2:$RO$15,13,FALSE)&gt;3,HLOOKUP($A1151,'Z-scores'!$C$2:$RO$15,13,FALSE)&lt;-3),"",'Total-corrected counts'!O1151),"")</f>
        <v/>
      </c>
      <c r="P1151" s="14" t="str">
        <f>IFERROR(IF(OR(HLOOKUP($A1151,'Z-scores'!$C$2:$RO$15,14,FALSE)&gt;3,HLOOKUP($A1151,'Z-scores'!$C$2:$RO$15,14,FALSE)&lt;-3),"",'Total-corrected counts'!P1151),"")</f>
        <v/>
      </c>
      <c r="Q1151">
        <f t="shared" si="68"/>
        <v>1</v>
      </c>
      <c r="R1151">
        <f>SUMIFS(Tabel132[Cluster],Tabel132[ID],'Total-corrected counts Z&lt;3'!A1151)</f>
        <v>57</v>
      </c>
      <c r="S1151" t="str">
        <f t="shared" si="69"/>
        <v/>
      </c>
      <c r="T1151" t="str">
        <f t="shared" si="70"/>
        <v/>
      </c>
      <c r="U1151" t="str">
        <f t="shared" si="71"/>
        <v/>
      </c>
    </row>
    <row r="1152" spans="1:21" x14ac:dyDescent="0.25">
      <c r="A1152">
        <v>10694</v>
      </c>
      <c r="B1152" t="s">
        <v>1178</v>
      </c>
      <c r="C1152">
        <v>44500</v>
      </c>
      <c r="D1152">
        <v>843</v>
      </c>
      <c r="E1152" s="14" t="str">
        <f>IFERROR(IF(OR(HLOOKUP($A1152,'Z-scores'!$C$2:$RO$15,3,FALSE)&gt;3,HLOOKUP($A1152,'Z-scores'!$C$2:$RO$15,3,FALSE)&lt;-3),"",'Total-corrected counts'!E1152),"")</f>
        <v/>
      </c>
      <c r="F1152" s="14" t="str">
        <f>IFERROR(IF(OR(HLOOKUP($A1152,'Z-scores'!$C$2:$RO$15,4,FALSE)&gt;3,HLOOKUP($A1152,'Z-scores'!$C$2:$RO$15,4,FALSE)&lt;-3),"",'Total-corrected counts'!F1152),"")</f>
        <v/>
      </c>
      <c r="G1152" s="14" t="str">
        <f>IFERROR(IF(OR(HLOOKUP($A1152,'Z-scores'!$C$2:$RO$15,5,FALSE)&gt;3,HLOOKUP($A1152,'Z-scores'!$C$2:$RO$15,5,FALSE)&lt;-3),"",'Total-corrected counts'!G1152),"")</f>
        <v/>
      </c>
      <c r="H1152" s="14" t="str">
        <f>IFERROR(IF(OR(HLOOKUP($A1152,'Z-scores'!$C$2:$RO$15,6,FALSE)&gt;3,HLOOKUP($A1152,'Z-scores'!$C$2:$RO$15,6,FALSE)&lt;-3),"",'Total-corrected counts'!H1152),"")</f>
        <v/>
      </c>
      <c r="I1152" s="14" t="str">
        <f>IFERROR(IF(OR(HLOOKUP($A1152,'Z-scores'!$C$2:$RO$15,7,FALSE)&gt;3,HLOOKUP($A1152,'Z-scores'!$C$2:$RO$15,7,FALSE)&lt;-3),"",'Total-corrected counts'!I1152),"")</f>
        <v/>
      </c>
      <c r="J1152" s="14" t="str">
        <f>IFERROR(IF(OR(HLOOKUP($A1152,'Z-scores'!$C$2:$RO$15,8,FALSE)&gt;3,HLOOKUP($A1152,'Z-scores'!$C$2:$RO$15,8,FALSE)&lt;-3),"",'Total-corrected counts'!J1152),"")</f>
        <v/>
      </c>
      <c r="K1152" s="14" t="str">
        <f>IFERROR(IF(OR(HLOOKUP($A1152,'Z-scores'!$C$2:$RO$15,9,FALSE)&gt;3,HLOOKUP($A1152,'Z-scores'!$C$2:$RO$15,9,FALSE)&lt;-3),"",'Total-corrected counts'!K1152),"")</f>
        <v/>
      </c>
      <c r="L1152" s="14" t="str">
        <f>IFERROR(IF(OR(HLOOKUP($A1152,'Z-scores'!$C$2:$RO$15,10,FALSE)&gt;3,HLOOKUP($A1152,'Z-scores'!$C$2:$RO$15,10,FALSE)&lt;-3),"",'Total-corrected counts'!L1152),"")</f>
        <v/>
      </c>
      <c r="M1152" s="14" t="str">
        <f>IFERROR(IF(OR(HLOOKUP($A1152,'Z-scores'!$C$2:$RO$15,11,FALSE)&gt;3,HLOOKUP($A1152,'Z-scores'!$C$2:$RO$15,11,FALSE)&lt;-3),"",'Total-corrected counts'!M1152),"")</f>
        <v/>
      </c>
      <c r="N1152" s="14" t="str">
        <f>IFERROR(IF(OR(HLOOKUP($A1152,'Z-scores'!$C$2:$RO$15,12,FALSE)&gt;3,HLOOKUP($A1152,'Z-scores'!$C$2:$RO$15,12,FALSE)&lt;-3),"",'Total-corrected counts'!N1152),"")</f>
        <v/>
      </c>
      <c r="O1152" s="14" t="str">
        <f>IFERROR(IF(OR(HLOOKUP($A1152,'Z-scores'!$C$2:$RO$15,13,FALSE)&gt;3,HLOOKUP($A1152,'Z-scores'!$C$2:$RO$15,13,FALSE)&lt;-3),"",'Total-corrected counts'!O1152),"")</f>
        <v/>
      </c>
      <c r="P1152" s="14" t="str">
        <f>IFERROR(IF(OR(HLOOKUP($A1152,'Z-scores'!$C$2:$RO$15,14,FALSE)&gt;3,HLOOKUP($A1152,'Z-scores'!$C$2:$RO$15,14,FALSE)&lt;-3),"",'Total-corrected counts'!P1152),"")</f>
        <v/>
      </c>
      <c r="Q1152">
        <f t="shared" si="68"/>
        <v>1</v>
      </c>
      <c r="R1152">
        <f>SUMIFS(Tabel132[Cluster],Tabel132[ID],'Total-corrected counts Z&lt;3'!A1152)</f>
        <v>57</v>
      </c>
      <c r="S1152" t="str">
        <f t="shared" si="69"/>
        <v/>
      </c>
      <c r="T1152" t="str">
        <f t="shared" si="70"/>
        <v/>
      </c>
      <c r="U1152" t="str">
        <f t="shared" si="71"/>
        <v/>
      </c>
    </row>
    <row r="1153" spans="1:21" x14ac:dyDescent="0.25">
      <c r="A1153">
        <v>10695</v>
      </c>
      <c r="B1153" t="s">
        <v>1179</v>
      </c>
      <c r="C1153">
        <v>44600</v>
      </c>
      <c r="D1153">
        <v>843</v>
      </c>
      <c r="E1153" s="14" t="str">
        <f>IFERROR(IF(OR(HLOOKUP($A1153,'Z-scores'!$C$2:$RO$15,3,FALSE)&gt;3,HLOOKUP($A1153,'Z-scores'!$C$2:$RO$15,3,FALSE)&lt;-3),"",'Total-corrected counts'!E1153),"")</f>
        <v/>
      </c>
      <c r="F1153" s="14" t="str">
        <f>IFERROR(IF(OR(HLOOKUP($A1153,'Z-scores'!$C$2:$RO$15,4,FALSE)&gt;3,HLOOKUP($A1153,'Z-scores'!$C$2:$RO$15,4,FALSE)&lt;-3),"",'Total-corrected counts'!F1153),"")</f>
        <v/>
      </c>
      <c r="G1153" s="14" t="str">
        <f>IFERROR(IF(OR(HLOOKUP($A1153,'Z-scores'!$C$2:$RO$15,5,FALSE)&gt;3,HLOOKUP($A1153,'Z-scores'!$C$2:$RO$15,5,FALSE)&lt;-3),"",'Total-corrected counts'!G1153),"")</f>
        <v/>
      </c>
      <c r="H1153" s="14" t="str">
        <f>IFERROR(IF(OR(HLOOKUP($A1153,'Z-scores'!$C$2:$RO$15,6,FALSE)&gt;3,HLOOKUP($A1153,'Z-scores'!$C$2:$RO$15,6,FALSE)&lt;-3),"",'Total-corrected counts'!H1153),"")</f>
        <v/>
      </c>
      <c r="I1153" s="14" t="str">
        <f>IFERROR(IF(OR(HLOOKUP($A1153,'Z-scores'!$C$2:$RO$15,7,FALSE)&gt;3,HLOOKUP($A1153,'Z-scores'!$C$2:$RO$15,7,FALSE)&lt;-3),"",'Total-corrected counts'!I1153),"")</f>
        <v/>
      </c>
      <c r="J1153" s="14" t="str">
        <f>IFERROR(IF(OR(HLOOKUP($A1153,'Z-scores'!$C$2:$RO$15,8,FALSE)&gt;3,HLOOKUP($A1153,'Z-scores'!$C$2:$RO$15,8,FALSE)&lt;-3),"",'Total-corrected counts'!J1153),"")</f>
        <v/>
      </c>
      <c r="K1153" s="14" t="str">
        <f>IFERROR(IF(OR(HLOOKUP($A1153,'Z-scores'!$C$2:$RO$15,9,FALSE)&gt;3,HLOOKUP($A1153,'Z-scores'!$C$2:$RO$15,9,FALSE)&lt;-3),"",'Total-corrected counts'!K1153),"")</f>
        <v/>
      </c>
      <c r="L1153" s="14" t="str">
        <f>IFERROR(IF(OR(HLOOKUP($A1153,'Z-scores'!$C$2:$RO$15,10,FALSE)&gt;3,HLOOKUP($A1153,'Z-scores'!$C$2:$RO$15,10,FALSE)&lt;-3),"",'Total-corrected counts'!L1153),"")</f>
        <v/>
      </c>
      <c r="M1153" s="14" t="str">
        <f>IFERROR(IF(OR(HLOOKUP($A1153,'Z-scores'!$C$2:$RO$15,11,FALSE)&gt;3,HLOOKUP($A1153,'Z-scores'!$C$2:$RO$15,11,FALSE)&lt;-3),"",'Total-corrected counts'!M1153),"")</f>
        <v/>
      </c>
      <c r="N1153" s="14" t="str">
        <f>IFERROR(IF(OR(HLOOKUP($A1153,'Z-scores'!$C$2:$RO$15,12,FALSE)&gt;3,HLOOKUP($A1153,'Z-scores'!$C$2:$RO$15,12,FALSE)&lt;-3),"",'Total-corrected counts'!N1153),"")</f>
        <v/>
      </c>
      <c r="O1153" s="14" t="str">
        <f>IFERROR(IF(OR(HLOOKUP($A1153,'Z-scores'!$C$2:$RO$15,13,FALSE)&gt;3,HLOOKUP($A1153,'Z-scores'!$C$2:$RO$15,13,FALSE)&lt;-3),"",'Total-corrected counts'!O1153),"")</f>
        <v/>
      </c>
      <c r="P1153" s="14" t="str">
        <f>IFERROR(IF(OR(HLOOKUP($A1153,'Z-scores'!$C$2:$RO$15,14,FALSE)&gt;3,HLOOKUP($A1153,'Z-scores'!$C$2:$RO$15,14,FALSE)&lt;-3),"",'Total-corrected counts'!P1153),"")</f>
        <v/>
      </c>
      <c r="Q1153">
        <f t="shared" si="68"/>
        <v>1</v>
      </c>
      <c r="R1153">
        <f>SUMIFS(Tabel132[Cluster],Tabel132[ID],'Total-corrected counts Z&lt;3'!A1153)</f>
        <v>57</v>
      </c>
      <c r="S1153" t="str">
        <f t="shared" si="69"/>
        <v/>
      </c>
      <c r="T1153" t="str">
        <f t="shared" si="70"/>
        <v/>
      </c>
      <c r="U1153" t="str">
        <f t="shared" si="71"/>
        <v/>
      </c>
    </row>
    <row r="1154" spans="1:21" x14ac:dyDescent="0.25">
      <c r="A1154">
        <v>10696</v>
      </c>
      <c r="B1154" t="s">
        <v>1180</v>
      </c>
      <c r="C1154">
        <v>44800</v>
      </c>
      <c r="D1154">
        <v>1037</v>
      </c>
      <c r="E1154" s="14" t="str">
        <f>IFERROR(IF(OR(HLOOKUP($A1154,'Z-scores'!$C$2:$RO$15,3,FALSE)&gt;3,HLOOKUP($A1154,'Z-scores'!$C$2:$RO$15,3,FALSE)&lt;-3),"",'Total-corrected counts'!E1154),"")</f>
        <v/>
      </c>
      <c r="F1154" s="14" t="str">
        <f>IFERROR(IF(OR(HLOOKUP($A1154,'Z-scores'!$C$2:$RO$15,4,FALSE)&gt;3,HLOOKUP($A1154,'Z-scores'!$C$2:$RO$15,4,FALSE)&lt;-3),"",'Total-corrected counts'!F1154),"")</f>
        <v/>
      </c>
      <c r="G1154" s="14" t="str">
        <f>IFERROR(IF(OR(HLOOKUP($A1154,'Z-scores'!$C$2:$RO$15,5,FALSE)&gt;3,HLOOKUP($A1154,'Z-scores'!$C$2:$RO$15,5,FALSE)&lt;-3),"",'Total-corrected counts'!G1154),"")</f>
        <v/>
      </c>
      <c r="H1154" s="14" t="str">
        <f>IFERROR(IF(OR(HLOOKUP($A1154,'Z-scores'!$C$2:$RO$15,6,FALSE)&gt;3,HLOOKUP($A1154,'Z-scores'!$C$2:$RO$15,6,FALSE)&lt;-3),"",'Total-corrected counts'!H1154),"")</f>
        <v/>
      </c>
      <c r="I1154" s="14" t="str">
        <f>IFERROR(IF(OR(HLOOKUP($A1154,'Z-scores'!$C$2:$RO$15,7,FALSE)&gt;3,HLOOKUP($A1154,'Z-scores'!$C$2:$RO$15,7,FALSE)&lt;-3),"",'Total-corrected counts'!I1154),"")</f>
        <v/>
      </c>
      <c r="J1154" s="14" t="str">
        <f>IFERROR(IF(OR(HLOOKUP($A1154,'Z-scores'!$C$2:$RO$15,8,FALSE)&gt;3,HLOOKUP($A1154,'Z-scores'!$C$2:$RO$15,8,FALSE)&lt;-3),"",'Total-corrected counts'!J1154),"")</f>
        <v/>
      </c>
      <c r="K1154" s="14" t="str">
        <f>IFERROR(IF(OR(HLOOKUP($A1154,'Z-scores'!$C$2:$RO$15,9,FALSE)&gt;3,HLOOKUP($A1154,'Z-scores'!$C$2:$RO$15,9,FALSE)&lt;-3),"",'Total-corrected counts'!K1154),"")</f>
        <v/>
      </c>
      <c r="L1154" s="14" t="str">
        <f>IFERROR(IF(OR(HLOOKUP($A1154,'Z-scores'!$C$2:$RO$15,10,FALSE)&gt;3,HLOOKUP($A1154,'Z-scores'!$C$2:$RO$15,10,FALSE)&lt;-3),"",'Total-corrected counts'!L1154),"")</f>
        <v/>
      </c>
      <c r="M1154" s="14" t="str">
        <f>IFERROR(IF(OR(HLOOKUP($A1154,'Z-scores'!$C$2:$RO$15,11,FALSE)&gt;3,HLOOKUP($A1154,'Z-scores'!$C$2:$RO$15,11,FALSE)&lt;-3),"",'Total-corrected counts'!M1154),"")</f>
        <v/>
      </c>
      <c r="N1154" s="14" t="str">
        <f>IFERROR(IF(OR(HLOOKUP($A1154,'Z-scores'!$C$2:$RO$15,12,FALSE)&gt;3,HLOOKUP($A1154,'Z-scores'!$C$2:$RO$15,12,FALSE)&lt;-3),"",'Total-corrected counts'!N1154),"")</f>
        <v/>
      </c>
      <c r="O1154" s="14" t="str">
        <f>IFERROR(IF(OR(HLOOKUP($A1154,'Z-scores'!$C$2:$RO$15,13,FALSE)&gt;3,HLOOKUP($A1154,'Z-scores'!$C$2:$RO$15,13,FALSE)&lt;-3),"",'Total-corrected counts'!O1154),"")</f>
        <v/>
      </c>
      <c r="P1154" s="14" t="str">
        <f>IFERROR(IF(OR(HLOOKUP($A1154,'Z-scores'!$C$2:$RO$15,14,FALSE)&gt;3,HLOOKUP($A1154,'Z-scores'!$C$2:$RO$15,14,FALSE)&lt;-3),"",'Total-corrected counts'!P1154),"")</f>
        <v/>
      </c>
      <c r="Q1154">
        <f t="shared" si="68"/>
        <v>1</v>
      </c>
      <c r="R1154">
        <f>SUMIFS(Tabel132[Cluster],Tabel132[ID],'Total-corrected counts Z&lt;3'!A1154)</f>
        <v>58</v>
      </c>
      <c r="S1154" t="str">
        <f t="shared" si="69"/>
        <v/>
      </c>
      <c r="T1154" t="str">
        <f t="shared" si="70"/>
        <v/>
      </c>
      <c r="U1154" t="str">
        <f t="shared" si="71"/>
        <v/>
      </c>
    </row>
    <row r="1155" spans="1:21" x14ac:dyDescent="0.25">
      <c r="A1155">
        <v>10697</v>
      </c>
      <c r="B1155" t="s">
        <v>1181</v>
      </c>
      <c r="C1155">
        <v>44900</v>
      </c>
      <c r="D1155">
        <v>1037</v>
      </c>
      <c r="E1155" s="14" t="str">
        <f>IFERROR(IF(OR(HLOOKUP($A1155,'Z-scores'!$C$2:$RO$15,3,FALSE)&gt;3,HLOOKUP($A1155,'Z-scores'!$C$2:$RO$15,3,FALSE)&lt;-3),"",'Total-corrected counts'!E1155),"")</f>
        <v/>
      </c>
      <c r="F1155" s="14" t="str">
        <f>IFERROR(IF(OR(HLOOKUP($A1155,'Z-scores'!$C$2:$RO$15,4,FALSE)&gt;3,HLOOKUP($A1155,'Z-scores'!$C$2:$RO$15,4,FALSE)&lt;-3),"",'Total-corrected counts'!F1155),"")</f>
        <v/>
      </c>
      <c r="G1155" s="14" t="str">
        <f>IFERROR(IF(OR(HLOOKUP($A1155,'Z-scores'!$C$2:$RO$15,5,FALSE)&gt;3,HLOOKUP($A1155,'Z-scores'!$C$2:$RO$15,5,FALSE)&lt;-3),"",'Total-corrected counts'!G1155),"")</f>
        <v/>
      </c>
      <c r="H1155" s="14" t="str">
        <f>IFERROR(IF(OR(HLOOKUP($A1155,'Z-scores'!$C$2:$RO$15,6,FALSE)&gt;3,HLOOKUP($A1155,'Z-scores'!$C$2:$RO$15,6,FALSE)&lt;-3),"",'Total-corrected counts'!H1155),"")</f>
        <v/>
      </c>
      <c r="I1155" s="14" t="str">
        <f>IFERROR(IF(OR(HLOOKUP($A1155,'Z-scores'!$C$2:$RO$15,7,FALSE)&gt;3,HLOOKUP($A1155,'Z-scores'!$C$2:$RO$15,7,FALSE)&lt;-3),"",'Total-corrected counts'!I1155),"")</f>
        <v/>
      </c>
      <c r="J1155" s="14" t="str">
        <f>IFERROR(IF(OR(HLOOKUP($A1155,'Z-scores'!$C$2:$RO$15,8,FALSE)&gt;3,HLOOKUP($A1155,'Z-scores'!$C$2:$RO$15,8,FALSE)&lt;-3),"",'Total-corrected counts'!J1155),"")</f>
        <v/>
      </c>
      <c r="K1155" s="14" t="str">
        <f>IFERROR(IF(OR(HLOOKUP($A1155,'Z-scores'!$C$2:$RO$15,9,FALSE)&gt;3,HLOOKUP($A1155,'Z-scores'!$C$2:$RO$15,9,FALSE)&lt;-3),"",'Total-corrected counts'!K1155),"")</f>
        <v/>
      </c>
      <c r="L1155" s="14" t="str">
        <f>IFERROR(IF(OR(HLOOKUP($A1155,'Z-scores'!$C$2:$RO$15,10,FALSE)&gt;3,HLOOKUP($A1155,'Z-scores'!$C$2:$RO$15,10,FALSE)&lt;-3),"",'Total-corrected counts'!L1155),"")</f>
        <v/>
      </c>
      <c r="M1155" s="14" t="str">
        <f>IFERROR(IF(OR(HLOOKUP($A1155,'Z-scores'!$C$2:$RO$15,11,FALSE)&gt;3,HLOOKUP($A1155,'Z-scores'!$C$2:$RO$15,11,FALSE)&lt;-3),"",'Total-corrected counts'!M1155),"")</f>
        <v/>
      </c>
      <c r="N1155" s="14" t="str">
        <f>IFERROR(IF(OR(HLOOKUP($A1155,'Z-scores'!$C$2:$RO$15,12,FALSE)&gt;3,HLOOKUP($A1155,'Z-scores'!$C$2:$RO$15,12,FALSE)&lt;-3),"",'Total-corrected counts'!N1155),"")</f>
        <v/>
      </c>
      <c r="O1155" s="14" t="str">
        <f>IFERROR(IF(OR(HLOOKUP($A1155,'Z-scores'!$C$2:$RO$15,13,FALSE)&gt;3,HLOOKUP($A1155,'Z-scores'!$C$2:$RO$15,13,FALSE)&lt;-3),"",'Total-corrected counts'!O1155),"")</f>
        <v/>
      </c>
      <c r="P1155" s="14" t="str">
        <f>IFERROR(IF(OR(HLOOKUP($A1155,'Z-scores'!$C$2:$RO$15,14,FALSE)&gt;3,HLOOKUP($A1155,'Z-scores'!$C$2:$RO$15,14,FALSE)&lt;-3),"",'Total-corrected counts'!P1155),"")</f>
        <v/>
      </c>
      <c r="Q1155">
        <f t="shared" ref="Q1155:Q1218" si="72">IF(AND(T1155=0,U1155=0),0,1)</f>
        <v>1</v>
      </c>
      <c r="R1155">
        <f>SUMIFS(Tabel132[Cluster],Tabel132[ID],'Total-corrected counts Z&lt;3'!A1155)</f>
        <v>58</v>
      </c>
      <c r="S1155" t="str">
        <f t="shared" ref="S1155:S1218" si="73">IFERROR(_xlfn.T.TEST(E1155:K1155,L1155:P1155,2,2),"")</f>
        <v/>
      </c>
      <c r="T1155" t="str">
        <f t="shared" si="70"/>
        <v/>
      </c>
      <c r="U1155" t="str">
        <f t="shared" si="71"/>
        <v/>
      </c>
    </row>
    <row r="1156" spans="1:21" x14ac:dyDescent="0.25">
      <c r="A1156">
        <v>10698</v>
      </c>
      <c r="B1156" t="s">
        <v>1182</v>
      </c>
      <c r="C1156">
        <v>45000</v>
      </c>
      <c r="D1156">
        <v>1037</v>
      </c>
      <c r="E1156" s="14" t="str">
        <f>IFERROR(IF(OR(HLOOKUP($A1156,'Z-scores'!$C$2:$RO$15,3,FALSE)&gt;3,HLOOKUP($A1156,'Z-scores'!$C$2:$RO$15,3,FALSE)&lt;-3),"",'Total-corrected counts'!E1156),"")</f>
        <v/>
      </c>
      <c r="F1156" s="14" t="str">
        <f>IFERROR(IF(OR(HLOOKUP($A1156,'Z-scores'!$C$2:$RO$15,4,FALSE)&gt;3,HLOOKUP($A1156,'Z-scores'!$C$2:$RO$15,4,FALSE)&lt;-3),"",'Total-corrected counts'!F1156),"")</f>
        <v/>
      </c>
      <c r="G1156" s="14" t="str">
        <f>IFERROR(IF(OR(HLOOKUP($A1156,'Z-scores'!$C$2:$RO$15,5,FALSE)&gt;3,HLOOKUP($A1156,'Z-scores'!$C$2:$RO$15,5,FALSE)&lt;-3),"",'Total-corrected counts'!G1156),"")</f>
        <v/>
      </c>
      <c r="H1156" s="14" t="str">
        <f>IFERROR(IF(OR(HLOOKUP($A1156,'Z-scores'!$C$2:$RO$15,6,FALSE)&gt;3,HLOOKUP($A1156,'Z-scores'!$C$2:$RO$15,6,FALSE)&lt;-3),"",'Total-corrected counts'!H1156),"")</f>
        <v/>
      </c>
      <c r="I1156" s="14" t="str">
        <f>IFERROR(IF(OR(HLOOKUP($A1156,'Z-scores'!$C$2:$RO$15,7,FALSE)&gt;3,HLOOKUP($A1156,'Z-scores'!$C$2:$RO$15,7,FALSE)&lt;-3),"",'Total-corrected counts'!I1156),"")</f>
        <v/>
      </c>
      <c r="J1156" s="14" t="str">
        <f>IFERROR(IF(OR(HLOOKUP($A1156,'Z-scores'!$C$2:$RO$15,8,FALSE)&gt;3,HLOOKUP($A1156,'Z-scores'!$C$2:$RO$15,8,FALSE)&lt;-3),"",'Total-corrected counts'!J1156),"")</f>
        <v/>
      </c>
      <c r="K1156" s="14" t="str">
        <f>IFERROR(IF(OR(HLOOKUP($A1156,'Z-scores'!$C$2:$RO$15,9,FALSE)&gt;3,HLOOKUP($A1156,'Z-scores'!$C$2:$RO$15,9,FALSE)&lt;-3),"",'Total-corrected counts'!K1156),"")</f>
        <v/>
      </c>
      <c r="L1156" s="14" t="str">
        <f>IFERROR(IF(OR(HLOOKUP($A1156,'Z-scores'!$C$2:$RO$15,10,FALSE)&gt;3,HLOOKUP($A1156,'Z-scores'!$C$2:$RO$15,10,FALSE)&lt;-3),"",'Total-corrected counts'!L1156),"")</f>
        <v/>
      </c>
      <c r="M1156" s="14" t="str">
        <f>IFERROR(IF(OR(HLOOKUP($A1156,'Z-scores'!$C$2:$RO$15,11,FALSE)&gt;3,HLOOKUP($A1156,'Z-scores'!$C$2:$RO$15,11,FALSE)&lt;-3),"",'Total-corrected counts'!M1156),"")</f>
        <v/>
      </c>
      <c r="N1156" s="14" t="str">
        <f>IFERROR(IF(OR(HLOOKUP($A1156,'Z-scores'!$C$2:$RO$15,12,FALSE)&gt;3,HLOOKUP($A1156,'Z-scores'!$C$2:$RO$15,12,FALSE)&lt;-3),"",'Total-corrected counts'!N1156),"")</f>
        <v/>
      </c>
      <c r="O1156" s="14" t="str">
        <f>IFERROR(IF(OR(HLOOKUP($A1156,'Z-scores'!$C$2:$RO$15,13,FALSE)&gt;3,HLOOKUP($A1156,'Z-scores'!$C$2:$RO$15,13,FALSE)&lt;-3),"",'Total-corrected counts'!O1156),"")</f>
        <v/>
      </c>
      <c r="P1156" s="14" t="str">
        <f>IFERROR(IF(OR(HLOOKUP($A1156,'Z-scores'!$C$2:$RO$15,14,FALSE)&gt;3,HLOOKUP($A1156,'Z-scores'!$C$2:$RO$15,14,FALSE)&lt;-3),"",'Total-corrected counts'!P1156),"")</f>
        <v/>
      </c>
      <c r="Q1156">
        <f t="shared" si="72"/>
        <v>1</v>
      </c>
      <c r="R1156">
        <f>SUMIFS(Tabel132[Cluster],Tabel132[ID],'Total-corrected counts Z&lt;3'!A1156)</f>
        <v>58</v>
      </c>
      <c r="S1156" t="str">
        <f t="shared" si="73"/>
        <v/>
      </c>
      <c r="T1156" t="str">
        <f t="shared" ref="T1156:T1219" si="74">IFERROR(AVERAGE(E1156:K1156),"")</f>
        <v/>
      </c>
      <c r="U1156" t="str">
        <f t="shared" ref="U1156:U1219" si="75">IFERROR(AVERAGE(L1156:P1156),"")</f>
        <v/>
      </c>
    </row>
    <row r="1157" spans="1:21" x14ac:dyDescent="0.25">
      <c r="A1157">
        <v>10699</v>
      </c>
      <c r="B1157" t="s">
        <v>1183</v>
      </c>
      <c r="C1157">
        <v>45200</v>
      </c>
      <c r="D1157">
        <v>1084</v>
      </c>
      <c r="E1157" s="14" t="str">
        <f>IFERROR(IF(OR(HLOOKUP($A1157,'Z-scores'!$C$2:$RO$15,3,FALSE)&gt;3,HLOOKUP($A1157,'Z-scores'!$C$2:$RO$15,3,FALSE)&lt;-3),"",'Total-corrected counts'!E1157),"")</f>
        <v/>
      </c>
      <c r="F1157" s="14" t="str">
        <f>IFERROR(IF(OR(HLOOKUP($A1157,'Z-scores'!$C$2:$RO$15,4,FALSE)&gt;3,HLOOKUP($A1157,'Z-scores'!$C$2:$RO$15,4,FALSE)&lt;-3),"",'Total-corrected counts'!F1157),"")</f>
        <v/>
      </c>
      <c r="G1157" s="14" t="str">
        <f>IFERROR(IF(OR(HLOOKUP($A1157,'Z-scores'!$C$2:$RO$15,5,FALSE)&gt;3,HLOOKUP($A1157,'Z-scores'!$C$2:$RO$15,5,FALSE)&lt;-3),"",'Total-corrected counts'!G1157),"")</f>
        <v/>
      </c>
      <c r="H1157" s="14" t="str">
        <f>IFERROR(IF(OR(HLOOKUP($A1157,'Z-scores'!$C$2:$RO$15,6,FALSE)&gt;3,HLOOKUP($A1157,'Z-scores'!$C$2:$RO$15,6,FALSE)&lt;-3),"",'Total-corrected counts'!H1157),"")</f>
        <v/>
      </c>
      <c r="I1157" s="14" t="str">
        <f>IFERROR(IF(OR(HLOOKUP($A1157,'Z-scores'!$C$2:$RO$15,7,FALSE)&gt;3,HLOOKUP($A1157,'Z-scores'!$C$2:$RO$15,7,FALSE)&lt;-3),"",'Total-corrected counts'!I1157),"")</f>
        <v/>
      </c>
      <c r="J1157" s="14" t="str">
        <f>IFERROR(IF(OR(HLOOKUP($A1157,'Z-scores'!$C$2:$RO$15,8,FALSE)&gt;3,HLOOKUP($A1157,'Z-scores'!$C$2:$RO$15,8,FALSE)&lt;-3),"",'Total-corrected counts'!J1157),"")</f>
        <v/>
      </c>
      <c r="K1157" s="14" t="str">
        <f>IFERROR(IF(OR(HLOOKUP($A1157,'Z-scores'!$C$2:$RO$15,9,FALSE)&gt;3,HLOOKUP($A1157,'Z-scores'!$C$2:$RO$15,9,FALSE)&lt;-3),"",'Total-corrected counts'!K1157),"")</f>
        <v/>
      </c>
      <c r="L1157" s="14" t="str">
        <f>IFERROR(IF(OR(HLOOKUP($A1157,'Z-scores'!$C$2:$RO$15,10,FALSE)&gt;3,HLOOKUP($A1157,'Z-scores'!$C$2:$RO$15,10,FALSE)&lt;-3),"",'Total-corrected counts'!L1157),"")</f>
        <v/>
      </c>
      <c r="M1157" s="14" t="str">
        <f>IFERROR(IF(OR(HLOOKUP($A1157,'Z-scores'!$C$2:$RO$15,11,FALSE)&gt;3,HLOOKUP($A1157,'Z-scores'!$C$2:$RO$15,11,FALSE)&lt;-3),"",'Total-corrected counts'!M1157),"")</f>
        <v/>
      </c>
      <c r="N1157" s="14" t="str">
        <f>IFERROR(IF(OR(HLOOKUP($A1157,'Z-scores'!$C$2:$RO$15,12,FALSE)&gt;3,HLOOKUP($A1157,'Z-scores'!$C$2:$RO$15,12,FALSE)&lt;-3),"",'Total-corrected counts'!N1157),"")</f>
        <v/>
      </c>
      <c r="O1157" s="14" t="str">
        <f>IFERROR(IF(OR(HLOOKUP($A1157,'Z-scores'!$C$2:$RO$15,13,FALSE)&gt;3,HLOOKUP($A1157,'Z-scores'!$C$2:$RO$15,13,FALSE)&lt;-3),"",'Total-corrected counts'!O1157),"")</f>
        <v/>
      </c>
      <c r="P1157" s="14" t="str">
        <f>IFERROR(IF(OR(HLOOKUP($A1157,'Z-scores'!$C$2:$RO$15,14,FALSE)&gt;3,HLOOKUP($A1157,'Z-scores'!$C$2:$RO$15,14,FALSE)&lt;-3),"",'Total-corrected counts'!P1157),"")</f>
        <v/>
      </c>
      <c r="Q1157">
        <f t="shared" si="72"/>
        <v>1</v>
      </c>
      <c r="R1157">
        <f>SUMIFS(Tabel132[Cluster],Tabel132[ID],'Total-corrected counts Z&lt;3'!A1157)</f>
        <v>59</v>
      </c>
      <c r="S1157" t="str">
        <f t="shared" si="73"/>
        <v/>
      </c>
      <c r="T1157" t="str">
        <f t="shared" si="74"/>
        <v/>
      </c>
      <c r="U1157" t="str">
        <f t="shared" si="75"/>
        <v/>
      </c>
    </row>
    <row r="1158" spans="1:21" x14ac:dyDescent="0.25">
      <c r="A1158">
        <v>10700</v>
      </c>
      <c r="B1158" t="s">
        <v>1184</v>
      </c>
      <c r="C1158">
        <v>45300</v>
      </c>
      <c r="D1158">
        <v>1084</v>
      </c>
      <c r="E1158" s="14" t="str">
        <f>IFERROR(IF(OR(HLOOKUP($A1158,'Z-scores'!$C$2:$RO$15,3,FALSE)&gt;3,HLOOKUP($A1158,'Z-scores'!$C$2:$RO$15,3,FALSE)&lt;-3),"",'Total-corrected counts'!E1158),"")</f>
        <v/>
      </c>
      <c r="F1158" s="14" t="str">
        <f>IFERROR(IF(OR(HLOOKUP($A1158,'Z-scores'!$C$2:$RO$15,4,FALSE)&gt;3,HLOOKUP($A1158,'Z-scores'!$C$2:$RO$15,4,FALSE)&lt;-3),"",'Total-corrected counts'!F1158),"")</f>
        <v/>
      </c>
      <c r="G1158" s="14" t="str">
        <f>IFERROR(IF(OR(HLOOKUP($A1158,'Z-scores'!$C$2:$RO$15,5,FALSE)&gt;3,HLOOKUP($A1158,'Z-scores'!$C$2:$RO$15,5,FALSE)&lt;-3),"",'Total-corrected counts'!G1158),"")</f>
        <v/>
      </c>
      <c r="H1158" s="14" t="str">
        <f>IFERROR(IF(OR(HLOOKUP($A1158,'Z-scores'!$C$2:$RO$15,6,FALSE)&gt;3,HLOOKUP($A1158,'Z-scores'!$C$2:$RO$15,6,FALSE)&lt;-3),"",'Total-corrected counts'!H1158),"")</f>
        <v/>
      </c>
      <c r="I1158" s="14" t="str">
        <f>IFERROR(IF(OR(HLOOKUP($A1158,'Z-scores'!$C$2:$RO$15,7,FALSE)&gt;3,HLOOKUP($A1158,'Z-scores'!$C$2:$RO$15,7,FALSE)&lt;-3),"",'Total-corrected counts'!I1158),"")</f>
        <v/>
      </c>
      <c r="J1158" s="14" t="str">
        <f>IFERROR(IF(OR(HLOOKUP($A1158,'Z-scores'!$C$2:$RO$15,8,FALSE)&gt;3,HLOOKUP($A1158,'Z-scores'!$C$2:$RO$15,8,FALSE)&lt;-3),"",'Total-corrected counts'!J1158),"")</f>
        <v/>
      </c>
      <c r="K1158" s="14" t="str">
        <f>IFERROR(IF(OR(HLOOKUP($A1158,'Z-scores'!$C$2:$RO$15,9,FALSE)&gt;3,HLOOKUP($A1158,'Z-scores'!$C$2:$RO$15,9,FALSE)&lt;-3),"",'Total-corrected counts'!K1158),"")</f>
        <v/>
      </c>
      <c r="L1158" s="14" t="str">
        <f>IFERROR(IF(OR(HLOOKUP($A1158,'Z-scores'!$C$2:$RO$15,10,FALSE)&gt;3,HLOOKUP($A1158,'Z-scores'!$C$2:$RO$15,10,FALSE)&lt;-3),"",'Total-corrected counts'!L1158),"")</f>
        <v/>
      </c>
      <c r="M1158" s="14" t="str">
        <f>IFERROR(IF(OR(HLOOKUP($A1158,'Z-scores'!$C$2:$RO$15,11,FALSE)&gt;3,HLOOKUP($A1158,'Z-scores'!$C$2:$RO$15,11,FALSE)&lt;-3),"",'Total-corrected counts'!M1158),"")</f>
        <v/>
      </c>
      <c r="N1158" s="14" t="str">
        <f>IFERROR(IF(OR(HLOOKUP($A1158,'Z-scores'!$C$2:$RO$15,12,FALSE)&gt;3,HLOOKUP($A1158,'Z-scores'!$C$2:$RO$15,12,FALSE)&lt;-3),"",'Total-corrected counts'!N1158),"")</f>
        <v/>
      </c>
      <c r="O1158" s="14" t="str">
        <f>IFERROR(IF(OR(HLOOKUP($A1158,'Z-scores'!$C$2:$RO$15,13,FALSE)&gt;3,HLOOKUP($A1158,'Z-scores'!$C$2:$RO$15,13,FALSE)&lt;-3),"",'Total-corrected counts'!O1158),"")</f>
        <v/>
      </c>
      <c r="P1158" s="14" t="str">
        <f>IFERROR(IF(OR(HLOOKUP($A1158,'Z-scores'!$C$2:$RO$15,14,FALSE)&gt;3,HLOOKUP($A1158,'Z-scores'!$C$2:$RO$15,14,FALSE)&lt;-3),"",'Total-corrected counts'!P1158),"")</f>
        <v/>
      </c>
      <c r="Q1158">
        <f t="shared" si="72"/>
        <v>1</v>
      </c>
      <c r="R1158">
        <f>SUMIFS(Tabel132[Cluster],Tabel132[ID],'Total-corrected counts Z&lt;3'!A1158)</f>
        <v>59</v>
      </c>
      <c r="S1158" t="str">
        <f t="shared" si="73"/>
        <v/>
      </c>
      <c r="T1158" t="str">
        <f t="shared" si="74"/>
        <v/>
      </c>
      <c r="U1158" t="str">
        <f t="shared" si="75"/>
        <v/>
      </c>
    </row>
    <row r="1159" spans="1:21" x14ac:dyDescent="0.25">
      <c r="A1159">
        <v>10701</v>
      </c>
      <c r="B1159" t="s">
        <v>1185</v>
      </c>
      <c r="C1159">
        <v>45400</v>
      </c>
      <c r="D1159">
        <v>1084</v>
      </c>
      <c r="E1159" s="14" t="str">
        <f>IFERROR(IF(OR(HLOOKUP($A1159,'Z-scores'!$C$2:$RO$15,3,FALSE)&gt;3,HLOOKUP($A1159,'Z-scores'!$C$2:$RO$15,3,FALSE)&lt;-3),"",'Total-corrected counts'!E1159),"")</f>
        <v/>
      </c>
      <c r="F1159" s="14" t="str">
        <f>IFERROR(IF(OR(HLOOKUP($A1159,'Z-scores'!$C$2:$RO$15,4,FALSE)&gt;3,HLOOKUP($A1159,'Z-scores'!$C$2:$RO$15,4,FALSE)&lt;-3),"",'Total-corrected counts'!F1159),"")</f>
        <v/>
      </c>
      <c r="G1159" s="14" t="str">
        <f>IFERROR(IF(OR(HLOOKUP($A1159,'Z-scores'!$C$2:$RO$15,5,FALSE)&gt;3,HLOOKUP($A1159,'Z-scores'!$C$2:$RO$15,5,FALSE)&lt;-3),"",'Total-corrected counts'!G1159),"")</f>
        <v/>
      </c>
      <c r="H1159" s="14" t="str">
        <f>IFERROR(IF(OR(HLOOKUP($A1159,'Z-scores'!$C$2:$RO$15,6,FALSE)&gt;3,HLOOKUP($A1159,'Z-scores'!$C$2:$RO$15,6,FALSE)&lt;-3),"",'Total-corrected counts'!H1159),"")</f>
        <v/>
      </c>
      <c r="I1159" s="14" t="str">
        <f>IFERROR(IF(OR(HLOOKUP($A1159,'Z-scores'!$C$2:$RO$15,7,FALSE)&gt;3,HLOOKUP($A1159,'Z-scores'!$C$2:$RO$15,7,FALSE)&lt;-3),"",'Total-corrected counts'!I1159),"")</f>
        <v/>
      </c>
      <c r="J1159" s="14" t="str">
        <f>IFERROR(IF(OR(HLOOKUP($A1159,'Z-scores'!$C$2:$RO$15,8,FALSE)&gt;3,HLOOKUP($A1159,'Z-scores'!$C$2:$RO$15,8,FALSE)&lt;-3),"",'Total-corrected counts'!J1159),"")</f>
        <v/>
      </c>
      <c r="K1159" s="14" t="str">
        <f>IFERROR(IF(OR(HLOOKUP($A1159,'Z-scores'!$C$2:$RO$15,9,FALSE)&gt;3,HLOOKUP($A1159,'Z-scores'!$C$2:$RO$15,9,FALSE)&lt;-3),"",'Total-corrected counts'!K1159),"")</f>
        <v/>
      </c>
      <c r="L1159" s="14" t="str">
        <f>IFERROR(IF(OR(HLOOKUP($A1159,'Z-scores'!$C$2:$RO$15,10,FALSE)&gt;3,HLOOKUP($A1159,'Z-scores'!$C$2:$RO$15,10,FALSE)&lt;-3),"",'Total-corrected counts'!L1159),"")</f>
        <v/>
      </c>
      <c r="M1159" s="14" t="str">
        <f>IFERROR(IF(OR(HLOOKUP($A1159,'Z-scores'!$C$2:$RO$15,11,FALSE)&gt;3,HLOOKUP($A1159,'Z-scores'!$C$2:$RO$15,11,FALSE)&lt;-3),"",'Total-corrected counts'!M1159),"")</f>
        <v/>
      </c>
      <c r="N1159" s="14" t="str">
        <f>IFERROR(IF(OR(HLOOKUP($A1159,'Z-scores'!$C$2:$RO$15,12,FALSE)&gt;3,HLOOKUP($A1159,'Z-scores'!$C$2:$RO$15,12,FALSE)&lt;-3),"",'Total-corrected counts'!N1159),"")</f>
        <v/>
      </c>
      <c r="O1159" s="14" t="str">
        <f>IFERROR(IF(OR(HLOOKUP($A1159,'Z-scores'!$C$2:$RO$15,13,FALSE)&gt;3,HLOOKUP($A1159,'Z-scores'!$C$2:$RO$15,13,FALSE)&lt;-3),"",'Total-corrected counts'!O1159),"")</f>
        <v/>
      </c>
      <c r="P1159" s="14" t="str">
        <f>IFERROR(IF(OR(HLOOKUP($A1159,'Z-scores'!$C$2:$RO$15,14,FALSE)&gt;3,HLOOKUP($A1159,'Z-scores'!$C$2:$RO$15,14,FALSE)&lt;-3),"",'Total-corrected counts'!P1159),"")</f>
        <v/>
      </c>
      <c r="Q1159">
        <f t="shared" si="72"/>
        <v>1</v>
      </c>
      <c r="R1159">
        <f>SUMIFS(Tabel132[Cluster],Tabel132[ID],'Total-corrected counts Z&lt;3'!A1159)</f>
        <v>59</v>
      </c>
      <c r="S1159" t="str">
        <f t="shared" si="73"/>
        <v/>
      </c>
      <c r="T1159" t="str">
        <f t="shared" si="74"/>
        <v/>
      </c>
      <c r="U1159" t="str">
        <f t="shared" si="75"/>
        <v/>
      </c>
    </row>
    <row r="1160" spans="1:21" x14ac:dyDescent="0.25">
      <c r="A1160">
        <v>10702</v>
      </c>
      <c r="B1160" t="s">
        <v>1186</v>
      </c>
      <c r="C1160">
        <v>39700</v>
      </c>
      <c r="D1160">
        <v>726</v>
      </c>
      <c r="E1160" s="14" t="str">
        <f>IFERROR(IF(OR(HLOOKUP($A1160,'Z-scores'!$C$2:$RO$15,3,FALSE)&gt;3,HLOOKUP($A1160,'Z-scores'!$C$2:$RO$15,3,FALSE)&lt;-3),"",'Total-corrected counts'!E1160),"")</f>
        <v/>
      </c>
      <c r="F1160" s="14" t="str">
        <f>IFERROR(IF(OR(HLOOKUP($A1160,'Z-scores'!$C$2:$RO$15,4,FALSE)&gt;3,HLOOKUP($A1160,'Z-scores'!$C$2:$RO$15,4,FALSE)&lt;-3),"",'Total-corrected counts'!F1160),"")</f>
        <v/>
      </c>
      <c r="G1160" s="14" t="str">
        <f>IFERROR(IF(OR(HLOOKUP($A1160,'Z-scores'!$C$2:$RO$15,5,FALSE)&gt;3,HLOOKUP($A1160,'Z-scores'!$C$2:$RO$15,5,FALSE)&lt;-3),"",'Total-corrected counts'!G1160),"")</f>
        <v/>
      </c>
      <c r="H1160" s="14" t="str">
        <f>IFERROR(IF(OR(HLOOKUP($A1160,'Z-scores'!$C$2:$RO$15,6,FALSE)&gt;3,HLOOKUP($A1160,'Z-scores'!$C$2:$RO$15,6,FALSE)&lt;-3),"",'Total-corrected counts'!H1160),"")</f>
        <v/>
      </c>
      <c r="I1160" s="14" t="str">
        <f>IFERROR(IF(OR(HLOOKUP($A1160,'Z-scores'!$C$2:$RO$15,7,FALSE)&gt;3,HLOOKUP($A1160,'Z-scores'!$C$2:$RO$15,7,FALSE)&lt;-3),"",'Total-corrected counts'!I1160),"")</f>
        <v/>
      </c>
      <c r="J1160" s="14" t="str">
        <f>IFERROR(IF(OR(HLOOKUP($A1160,'Z-scores'!$C$2:$RO$15,8,FALSE)&gt;3,HLOOKUP($A1160,'Z-scores'!$C$2:$RO$15,8,FALSE)&lt;-3),"",'Total-corrected counts'!J1160),"")</f>
        <v/>
      </c>
      <c r="K1160" s="14" t="str">
        <f>IFERROR(IF(OR(HLOOKUP($A1160,'Z-scores'!$C$2:$RO$15,9,FALSE)&gt;3,HLOOKUP($A1160,'Z-scores'!$C$2:$RO$15,9,FALSE)&lt;-3),"",'Total-corrected counts'!K1160),"")</f>
        <v/>
      </c>
      <c r="L1160" s="14" t="str">
        <f>IFERROR(IF(OR(HLOOKUP($A1160,'Z-scores'!$C$2:$RO$15,10,FALSE)&gt;3,HLOOKUP($A1160,'Z-scores'!$C$2:$RO$15,10,FALSE)&lt;-3),"",'Total-corrected counts'!L1160),"")</f>
        <v/>
      </c>
      <c r="M1160" s="14" t="str">
        <f>IFERROR(IF(OR(HLOOKUP($A1160,'Z-scores'!$C$2:$RO$15,11,FALSE)&gt;3,HLOOKUP($A1160,'Z-scores'!$C$2:$RO$15,11,FALSE)&lt;-3),"",'Total-corrected counts'!M1160),"")</f>
        <v/>
      </c>
      <c r="N1160" s="14" t="str">
        <f>IFERROR(IF(OR(HLOOKUP($A1160,'Z-scores'!$C$2:$RO$15,12,FALSE)&gt;3,HLOOKUP($A1160,'Z-scores'!$C$2:$RO$15,12,FALSE)&lt;-3),"",'Total-corrected counts'!N1160),"")</f>
        <v/>
      </c>
      <c r="O1160" s="14" t="str">
        <f>IFERROR(IF(OR(HLOOKUP($A1160,'Z-scores'!$C$2:$RO$15,13,FALSE)&gt;3,HLOOKUP($A1160,'Z-scores'!$C$2:$RO$15,13,FALSE)&lt;-3),"",'Total-corrected counts'!O1160),"")</f>
        <v/>
      </c>
      <c r="P1160" s="14" t="str">
        <f>IFERROR(IF(OR(HLOOKUP($A1160,'Z-scores'!$C$2:$RO$15,14,FALSE)&gt;3,HLOOKUP($A1160,'Z-scores'!$C$2:$RO$15,14,FALSE)&lt;-3),"",'Total-corrected counts'!P1160),"")</f>
        <v/>
      </c>
      <c r="Q1160">
        <f t="shared" si="72"/>
        <v>1</v>
      </c>
      <c r="R1160">
        <f>SUMIFS(Tabel132[Cluster],Tabel132[ID],'Total-corrected counts Z&lt;3'!A1160)</f>
        <v>52</v>
      </c>
      <c r="S1160" t="str">
        <f t="shared" si="73"/>
        <v/>
      </c>
      <c r="T1160" t="str">
        <f t="shared" si="74"/>
        <v/>
      </c>
      <c r="U1160" t="str">
        <f t="shared" si="75"/>
        <v/>
      </c>
    </row>
    <row r="1161" spans="1:21" x14ac:dyDescent="0.25">
      <c r="A1161">
        <v>10703</v>
      </c>
      <c r="B1161" t="s">
        <v>482</v>
      </c>
      <c r="C1161">
        <v>39400</v>
      </c>
      <c r="D1161">
        <v>726</v>
      </c>
      <c r="E1161" s="14">
        <f>IFERROR(IF(OR(HLOOKUP($A1161,'Z-scores'!$C$2:$RO$15,3,FALSE)&gt;3,HLOOKUP($A1161,'Z-scores'!$C$2:$RO$15,3,FALSE)&lt;-3),"",'Total-corrected counts'!E1161),"")</f>
        <v>16.535859457977072</v>
      </c>
      <c r="F1161" s="14">
        <f>IFERROR(IF(OR(HLOOKUP($A1161,'Z-scores'!$C$2:$RO$15,4,FALSE)&gt;3,HLOOKUP($A1161,'Z-scores'!$C$2:$RO$15,4,FALSE)&lt;-3),"",'Total-corrected counts'!F1161),"")</f>
        <v>11.677076517636293</v>
      </c>
      <c r="G1161" s="14">
        <f>IFERROR(IF(OR(HLOOKUP($A1161,'Z-scores'!$C$2:$RO$15,5,FALSE)&gt;3,HLOOKUP($A1161,'Z-scores'!$C$2:$RO$15,5,FALSE)&lt;-3),"",'Total-corrected counts'!G1161),"")</f>
        <v>7.1964928258288019</v>
      </c>
      <c r="H1161" s="14">
        <f>IFERROR(IF(OR(HLOOKUP($A1161,'Z-scores'!$C$2:$RO$15,6,FALSE)&gt;3,HLOOKUP($A1161,'Z-scores'!$C$2:$RO$15,6,FALSE)&lt;-3),"",'Total-corrected counts'!H1161),"")</f>
        <v>6.828740528460588</v>
      </c>
      <c r="I1161" s="14">
        <f>IFERROR(IF(OR(HLOOKUP($A1161,'Z-scores'!$C$2:$RO$15,7,FALSE)&gt;3,HLOOKUP($A1161,'Z-scores'!$C$2:$RO$15,7,FALSE)&lt;-3),"",'Total-corrected counts'!I1161),"")</f>
        <v>8.7651926924674815</v>
      </c>
      <c r="J1161" s="14">
        <f>IFERROR(IF(OR(HLOOKUP($A1161,'Z-scores'!$C$2:$RO$15,8,FALSE)&gt;3,HLOOKUP($A1161,'Z-scores'!$C$2:$RO$15,8,FALSE)&lt;-3),"",'Total-corrected counts'!J1161),"")</f>
        <v>14.207878203289972</v>
      </c>
      <c r="K1161" s="14">
        <f>IFERROR(IF(OR(HLOOKUP($A1161,'Z-scores'!$C$2:$RO$15,9,FALSE)&gt;3,HLOOKUP($A1161,'Z-scores'!$C$2:$RO$15,9,FALSE)&lt;-3),"",'Total-corrected counts'!K1161),"")</f>
        <v>17.403071811685201</v>
      </c>
      <c r="L1161" s="14">
        <f>IFERROR(IF(OR(HLOOKUP($A1161,'Z-scores'!$C$2:$RO$15,10,FALSE)&gt;3,HLOOKUP($A1161,'Z-scores'!$C$2:$RO$15,10,FALSE)&lt;-3),"",'Total-corrected counts'!L1161),"")</f>
        <v>25.093470658779189</v>
      </c>
      <c r="M1161" s="14">
        <f>IFERROR(IF(OR(HLOOKUP($A1161,'Z-scores'!$C$2:$RO$15,11,FALSE)&gt;3,HLOOKUP($A1161,'Z-scores'!$C$2:$RO$15,11,FALSE)&lt;-3),"",'Total-corrected counts'!M1161),"")</f>
        <v>12.368672299693953</v>
      </c>
      <c r="N1161" s="14">
        <f>IFERROR(IF(OR(HLOOKUP($A1161,'Z-scores'!$C$2:$RO$15,12,FALSE)&gt;3,HLOOKUP($A1161,'Z-scores'!$C$2:$RO$15,12,FALSE)&lt;-3),"",'Total-corrected counts'!N1161),"")</f>
        <v>35.115129472632738</v>
      </c>
      <c r="O1161" s="14">
        <f>IFERROR(IF(OR(HLOOKUP($A1161,'Z-scores'!$C$2:$RO$15,13,FALSE)&gt;3,HLOOKUP($A1161,'Z-scores'!$C$2:$RO$15,13,FALSE)&lt;-3),"",'Total-corrected counts'!O1161),"")</f>
        <v>6.790630056041457</v>
      </c>
      <c r="P1161" s="14">
        <f>IFERROR(IF(OR(HLOOKUP($A1161,'Z-scores'!$C$2:$RO$15,14,FALSE)&gt;3,HLOOKUP($A1161,'Z-scores'!$C$2:$RO$15,14,FALSE)&lt;-3),"",'Total-corrected counts'!P1161),"")</f>
        <v>20.989830459042032</v>
      </c>
      <c r="Q1161">
        <f t="shared" si="72"/>
        <v>1</v>
      </c>
      <c r="R1161">
        <f>SUMIFS(Tabel132[Cluster],Tabel132[ID],'Total-corrected counts Z&lt;3'!A1161)</f>
        <v>52</v>
      </c>
      <c r="S1161">
        <f t="shared" si="73"/>
        <v>9.8945983782788433E-2</v>
      </c>
      <c r="T1161">
        <f t="shared" si="74"/>
        <v>11.802044576763629</v>
      </c>
      <c r="U1161">
        <f t="shared" si="75"/>
        <v>20.071546589237876</v>
      </c>
    </row>
    <row r="1162" spans="1:21" x14ac:dyDescent="0.25">
      <c r="A1162">
        <v>10704</v>
      </c>
      <c r="B1162" t="s">
        <v>483</v>
      </c>
      <c r="C1162">
        <v>39500</v>
      </c>
      <c r="D1162">
        <v>726</v>
      </c>
      <c r="E1162" s="14">
        <f>IFERROR(IF(OR(HLOOKUP($A1162,'Z-scores'!$C$2:$RO$15,3,FALSE)&gt;3,HLOOKUP($A1162,'Z-scores'!$C$2:$RO$15,3,FALSE)&lt;-3),"",'Total-corrected counts'!E1162),"")</f>
        <v>4.5087234502425177</v>
      </c>
      <c r="F1162" s="14">
        <f>IFERROR(IF(OR(HLOOKUP($A1162,'Z-scores'!$C$2:$RO$15,4,FALSE)&gt;3,HLOOKUP($A1162,'Z-scores'!$C$2:$RO$15,4,FALSE)&lt;-3),"",'Total-corrected counts'!F1162),"")</f>
        <v>5.9989759887498275</v>
      </c>
      <c r="G1162" s="14">
        <f>IFERROR(IF(OR(HLOOKUP($A1162,'Z-scores'!$C$2:$RO$15,5,FALSE)&gt;3,HLOOKUP($A1162,'Z-scores'!$C$2:$RO$15,5,FALSE)&lt;-3),"",'Total-corrected counts'!G1162),"")</f>
        <v>3.1785998089268657</v>
      </c>
      <c r="H1162" s="14">
        <f>IFERROR(IF(OR(HLOOKUP($A1162,'Z-scores'!$C$2:$RO$15,6,FALSE)&gt;3,HLOOKUP($A1162,'Z-scores'!$C$2:$RO$15,6,FALSE)&lt;-3),"",'Total-corrected counts'!H1162),"")</f>
        <v>1.4725663932881492</v>
      </c>
      <c r="I1162" s="14">
        <f>IFERROR(IF(OR(HLOOKUP($A1162,'Z-scores'!$C$2:$RO$15,7,FALSE)&gt;3,HLOOKUP($A1162,'Z-scores'!$C$2:$RO$15,7,FALSE)&lt;-3),"",'Total-corrected counts'!I1162),"")</f>
        <v>2.0834283615007094</v>
      </c>
      <c r="J1162" s="14">
        <f>IFERROR(IF(OR(HLOOKUP($A1162,'Z-scores'!$C$2:$RO$15,8,FALSE)&gt;3,HLOOKUP($A1162,'Z-scores'!$C$2:$RO$15,8,FALSE)&lt;-3),"",'Total-corrected counts'!J1162),"")</f>
        <v>5.0835527516358612</v>
      </c>
      <c r="K1162" s="14">
        <f>IFERROR(IF(OR(HLOOKUP($A1162,'Z-scores'!$C$2:$RO$15,9,FALSE)&gt;3,HLOOKUP($A1162,'Z-scores'!$C$2:$RO$15,9,FALSE)&lt;-3),"",'Total-corrected counts'!K1162),"")</f>
        <v>2.1471322365066157</v>
      </c>
      <c r="L1162" s="14">
        <f>IFERROR(IF(OR(HLOOKUP($A1162,'Z-scores'!$C$2:$RO$15,10,FALSE)&gt;3,HLOOKUP($A1162,'Z-scores'!$C$2:$RO$15,10,FALSE)&lt;-3),"",'Total-corrected counts'!L1162),"")</f>
        <v>7.9210714609640318</v>
      </c>
      <c r="M1162" s="14">
        <f>IFERROR(IF(OR(HLOOKUP($A1162,'Z-scores'!$C$2:$RO$15,11,FALSE)&gt;3,HLOOKUP($A1162,'Z-scores'!$C$2:$RO$15,11,FALSE)&lt;-3),"",'Total-corrected counts'!M1162),"")</f>
        <v>3.1483893126493698</v>
      </c>
      <c r="N1162" s="14">
        <f>IFERROR(IF(OR(HLOOKUP($A1162,'Z-scores'!$C$2:$RO$15,12,FALSE)&gt;3,HLOOKUP($A1162,'Z-scores'!$C$2:$RO$15,12,FALSE)&lt;-3),"",'Total-corrected counts'!N1162),"")</f>
        <v>4.4224743658701087</v>
      </c>
      <c r="O1162" s="14">
        <f>IFERROR(IF(OR(HLOOKUP($A1162,'Z-scores'!$C$2:$RO$15,13,FALSE)&gt;3,HLOOKUP($A1162,'Z-scores'!$C$2:$RO$15,13,FALSE)&lt;-3),"",'Total-corrected counts'!O1162),"")</f>
        <v>1.2849672896100546</v>
      </c>
      <c r="P1162" s="14">
        <f>IFERROR(IF(OR(HLOOKUP($A1162,'Z-scores'!$C$2:$RO$15,14,FALSE)&gt;3,HLOOKUP($A1162,'Z-scores'!$C$2:$RO$15,14,FALSE)&lt;-3),"",'Total-corrected counts'!P1162),"")</f>
        <v>4.2745247439386507</v>
      </c>
      <c r="Q1162">
        <f t="shared" si="72"/>
        <v>1</v>
      </c>
      <c r="R1162">
        <f>SUMIFS(Tabel132[Cluster],Tabel132[ID],'Total-corrected counts Z&lt;3'!A1162)</f>
        <v>52</v>
      </c>
      <c r="S1162">
        <f t="shared" si="73"/>
        <v>0.5618788226238447</v>
      </c>
      <c r="T1162">
        <f t="shared" si="74"/>
        <v>3.4961398558357919</v>
      </c>
      <c r="U1162">
        <f t="shared" si="75"/>
        <v>4.2102854346064431</v>
      </c>
    </row>
    <row r="1163" spans="1:21" x14ac:dyDescent="0.25">
      <c r="A1163">
        <v>10705</v>
      </c>
      <c r="B1163" t="s">
        <v>1187</v>
      </c>
      <c r="C1163">
        <v>55300</v>
      </c>
      <c r="D1163">
        <v>912</v>
      </c>
      <c r="E1163" s="14" t="str">
        <f>IFERROR(IF(OR(HLOOKUP($A1163,'Z-scores'!$C$2:$RO$15,3,FALSE)&gt;3,HLOOKUP($A1163,'Z-scores'!$C$2:$RO$15,3,FALSE)&lt;-3),"",'Total-corrected counts'!E1163),"")</f>
        <v/>
      </c>
      <c r="F1163" s="14" t="str">
        <f>IFERROR(IF(OR(HLOOKUP($A1163,'Z-scores'!$C$2:$RO$15,4,FALSE)&gt;3,HLOOKUP($A1163,'Z-scores'!$C$2:$RO$15,4,FALSE)&lt;-3),"",'Total-corrected counts'!F1163),"")</f>
        <v/>
      </c>
      <c r="G1163" s="14" t="str">
        <f>IFERROR(IF(OR(HLOOKUP($A1163,'Z-scores'!$C$2:$RO$15,5,FALSE)&gt;3,HLOOKUP($A1163,'Z-scores'!$C$2:$RO$15,5,FALSE)&lt;-3),"",'Total-corrected counts'!G1163),"")</f>
        <v/>
      </c>
      <c r="H1163" s="14" t="str">
        <f>IFERROR(IF(OR(HLOOKUP($A1163,'Z-scores'!$C$2:$RO$15,6,FALSE)&gt;3,HLOOKUP($A1163,'Z-scores'!$C$2:$RO$15,6,FALSE)&lt;-3),"",'Total-corrected counts'!H1163),"")</f>
        <v/>
      </c>
      <c r="I1163" s="14" t="str">
        <f>IFERROR(IF(OR(HLOOKUP($A1163,'Z-scores'!$C$2:$RO$15,7,FALSE)&gt;3,HLOOKUP($A1163,'Z-scores'!$C$2:$RO$15,7,FALSE)&lt;-3),"",'Total-corrected counts'!I1163),"")</f>
        <v/>
      </c>
      <c r="J1163" s="14" t="str">
        <f>IFERROR(IF(OR(HLOOKUP($A1163,'Z-scores'!$C$2:$RO$15,8,FALSE)&gt;3,HLOOKUP($A1163,'Z-scores'!$C$2:$RO$15,8,FALSE)&lt;-3),"",'Total-corrected counts'!J1163),"")</f>
        <v/>
      </c>
      <c r="K1163" s="14" t="str">
        <f>IFERROR(IF(OR(HLOOKUP($A1163,'Z-scores'!$C$2:$RO$15,9,FALSE)&gt;3,HLOOKUP($A1163,'Z-scores'!$C$2:$RO$15,9,FALSE)&lt;-3),"",'Total-corrected counts'!K1163),"")</f>
        <v/>
      </c>
      <c r="L1163" s="14" t="str">
        <f>IFERROR(IF(OR(HLOOKUP($A1163,'Z-scores'!$C$2:$RO$15,10,FALSE)&gt;3,HLOOKUP($A1163,'Z-scores'!$C$2:$RO$15,10,FALSE)&lt;-3),"",'Total-corrected counts'!L1163),"")</f>
        <v/>
      </c>
      <c r="M1163" s="14" t="str">
        <f>IFERROR(IF(OR(HLOOKUP($A1163,'Z-scores'!$C$2:$RO$15,11,FALSE)&gt;3,HLOOKUP($A1163,'Z-scores'!$C$2:$RO$15,11,FALSE)&lt;-3),"",'Total-corrected counts'!M1163),"")</f>
        <v/>
      </c>
      <c r="N1163" s="14" t="str">
        <f>IFERROR(IF(OR(HLOOKUP($A1163,'Z-scores'!$C$2:$RO$15,12,FALSE)&gt;3,HLOOKUP($A1163,'Z-scores'!$C$2:$RO$15,12,FALSE)&lt;-3),"",'Total-corrected counts'!N1163),"")</f>
        <v/>
      </c>
      <c r="O1163" s="14" t="str">
        <f>IFERROR(IF(OR(HLOOKUP($A1163,'Z-scores'!$C$2:$RO$15,13,FALSE)&gt;3,HLOOKUP($A1163,'Z-scores'!$C$2:$RO$15,13,FALSE)&lt;-3),"",'Total-corrected counts'!O1163),"")</f>
        <v/>
      </c>
      <c r="P1163" s="14" t="str">
        <f>IFERROR(IF(OR(HLOOKUP($A1163,'Z-scores'!$C$2:$RO$15,14,FALSE)&gt;3,HLOOKUP($A1163,'Z-scores'!$C$2:$RO$15,14,FALSE)&lt;-3),"",'Total-corrected counts'!P1163),"")</f>
        <v/>
      </c>
      <c r="Q1163">
        <f t="shared" si="72"/>
        <v>1</v>
      </c>
      <c r="R1163">
        <f>SUMIFS(Tabel132[Cluster],Tabel132[ID],'Total-corrected counts Z&lt;3'!A1163)</f>
        <v>0</v>
      </c>
      <c r="S1163" t="str">
        <f t="shared" si="73"/>
        <v/>
      </c>
      <c r="T1163" t="str">
        <f t="shared" si="74"/>
        <v/>
      </c>
      <c r="U1163" t="str">
        <f t="shared" si="75"/>
        <v/>
      </c>
    </row>
    <row r="1164" spans="1:21" x14ac:dyDescent="0.25">
      <c r="A1164">
        <v>10706</v>
      </c>
      <c r="B1164" t="s">
        <v>1188</v>
      </c>
      <c r="C1164">
        <v>55200</v>
      </c>
      <c r="D1164">
        <v>912</v>
      </c>
      <c r="E1164" s="14" t="str">
        <f>IFERROR(IF(OR(HLOOKUP($A1164,'Z-scores'!$C$2:$RO$15,3,FALSE)&gt;3,HLOOKUP($A1164,'Z-scores'!$C$2:$RO$15,3,FALSE)&lt;-3),"",'Total-corrected counts'!E1164),"")</f>
        <v/>
      </c>
      <c r="F1164" s="14" t="str">
        <f>IFERROR(IF(OR(HLOOKUP($A1164,'Z-scores'!$C$2:$RO$15,4,FALSE)&gt;3,HLOOKUP($A1164,'Z-scores'!$C$2:$RO$15,4,FALSE)&lt;-3),"",'Total-corrected counts'!F1164),"")</f>
        <v/>
      </c>
      <c r="G1164" s="14" t="str">
        <f>IFERROR(IF(OR(HLOOKUP($A1164,'Z-scores'!$C$2:$RO$15,5,FALSE)&gt;3,HLOOKUP($A1164,'Z-scores'!$C$2:$RO$15,5,FALSE)&lt;-3),"",'Total-corrected counts'!G1164),"")</f>
        <v/>
      </c>
      <c r="H1164" s="14" t="str">
        <f>IFERROR(IF(OR(HLOOKUP($A1164,'Z-scores'!$C$2:$RO$15,6,FALSE)&gt;3,HLOOKUP($A1164,'Z-scores'!$C$2:$RO$15,6,FALSE)&lt;-3),"",'Total-corrected counts'!H1164),"")</f>
        <v/>
      </c>
      <c r="I1164" s="14" t="str">
        <f>IFERROR(IF(OR(HLOOKUP($A1164,'Z-scores'!$C$2:$RO$15,7,FALSE)&gt;3,HLOOKUP($A1164,'Z-scores'!$C$2:$RO$15,7,FALSE)&lt;-3),"",'Total-corrected counts'!I1164),"")</f>
        <v/>
      </c>
      <c r="J1164" s="14" t="str">
        <f>IFERROR(IF(OR(HLOOKUP($A1164,'Z-scores'!$C$2:$RO$15,8,FALSE)&gt;3,HLOOKUP($A1164,'Z-scores'!$C$2:$RO$15,8,FALSE)&lt;-3),"",'Total-corrected counts'!J1164),"")</f>
        <v/>
      </c>
      <c r="K1164" s="14" t="str">
        <f>IFERROR(IF(OR(HLOOKUP($A1164,'Z-scores'!$C$2:$RO$15,9,FALSE)&gt;3,HLOOKUP($A1164,'Z-scores'!$C$2:$RO$15,9,FALSE)&lt;-3),"",'Total-corrected counts'!K1164),"")</f>
        <v/>
      </c>
      <c r="L1164" s="14" t="str">
        <f>IFERROR(IF(OR(HLOOKUP($A1164,'Z-scores'!$C$2:$RO$15,10,FALSE)&gt;3,HLOOKUP($A1164,'Z-scores'!$C$2:$RO$15,10,FALSE)&lt;-3),"",'Total-corrected counts'!L1164),"")</f>
        <v/>
      </c>
      <c r="M1164" s="14" t="str">
        <f>IFERROR(IF(OR(HLOOKUP($A1164,'Z-scores'!$C$2:$RO$15,11,FALSE)&gt;3,HLOOKUP($A1164,'Z-scores'!$C$2:$RO$15,11,FALSE)&lt;-3),"",'Total-corrected counts'!M1164),"")</f>
        <v/>
      </c>
      <c r="N1164" s="14" t="str">
        <f>IFERROR(IF(OR(HLOOKUP($A1164,'Z-scores'!$C$2:$RO$15,12,FALSE)&gt;3,HLOOKUP($A1164,'Z-scores'!$C$2:$RO$15,12,FALSE)&lt;-3),"",'Total-corrected counts'!N1164),"")</f>
        <v/>
      </c>
      <c r="O1164" s="14" t="str">
        <f>IFERROR(IF(OR(HLOOKUP($A1164,'Z-scores'!$C$2:$RO$15,13,FALSE)&gt;3,HLOOKUP($A1164,'Z-scores'!$C$2:$RO$15,13,FALSE)&lt;-3),"",'Total-corrected counts'!O1164),"")</f>
        <v/>
      </c>
      <c r="P1164" s="14" t="str">
        <f>IFERROR(IF(OR(HLOOKUP($A1164,'Z-scores'!$C$2:$RO$15,14,FALSE)&gt;3,HLOOKUP($A1164,'Z-scores'!$C$2:$RO$15,14,FALSE)&lt;-3),"",'Total-corrected counts'!P1164),"")</f>
        <v/>
      </c>
      <c r="Q1164">
        <f t="shared" si="72"/>
        <v>1</v>
      </c>
      <c r="R1164">
        <f>SUMIFS(Tabel132[Cluster],Tabel132[ID],'Total-corrected counts Z&lt;3'!A1164)</f>
        <v>0</v>
      </c>
      <c r="S1164" t="str">
        <f t="shared" si="73"/>
        <v/>
      </c>
      <c r="T1164" t="str">
        <f t="shared" si="74"/>
        <v/>
      </c>
      <c r="U1164" t="str">
        <f t="shared" si="75"/>
        <v/>
      </c>
    </row>
    <row r="1165" spans="1:21" x14ac:dyDescent="0.25">
      <c r="A1165">
        <v>10707</v>
      </c>
      <c r="B1165" t="s">
        <v>1189</v>
      </c>
      <c r="C1165">
        <v>55100</v>
      </c>
      <c r="D1165">
        <v>912</v>
      </c>
      <c r="E1165" s="14" t="str">
        <f>IFERROR(IF(OR(HLOOKUP($A1165,'Z-scores'!$C$2:$RO$15,3,FALSE)&gt;3,HLOOKUP($A1165,'Z-scores'!$C$2:$RO$15,3,FALSE)&lt;-3),"",'Total-corrected counts'!E1165),"")</f>
        <v/>
      </c>
      <c r="F1165" s="14" t="str">
        <f>IFERROR(IF(OR(HLOOKUP($A1165,'Z-scores'!$C$2:$RO$15,4,FALSE)&gt;3,HLOOKUP($A1165,'Z-scores'!$C$2:$RO$15,4,FALSE)&lt;-3),"",'Total-corrected counts'!F1165),"")</f>
        <v/>
      </c>
      <c r="G1165" s="14" t="str">
        <f>IFERROR(IF(OR(HLOOKUP($A1165,'Z-scores'!$C$2:$RO$15,5,FALSE)&gt;3,HLOOKUP($A1165,'Z-scores'!$C$2:$RO$15,5,FALSE)&lt;-3),"",'Total-corrected counts'!G1165),"")</f>
        <v/>
      </c>
      <c r="H1165" s="14" t="str">
        <f>IFERROR(IF(OR(HLOOKUP($A1165,'Z-scores'!$C$2:$RO$15,6,FALSE)&gt;3,HLOOKUP($A1165,'Z-scores'!$C$2:$RO$15,6,FALSE)&lt;-3),"",'Total-corrected counts'!H1165),"")</f>
        <v/>
      </c>
      <c r="I1165" s="14" t="str">
        <f>IFERROR(IF(OR(HLOOKUP($A1165,'Z-scores'!$C$2:$RO$15,7,FALSE)&gt;3,HLOOKUP($A1165,'Z-scores'!$C$2:$RO$15,7,FALSE)&lt;-3),"",'Total-corrected counts'!I1165),"")</f>
        <v/>
      </c>
      <c r="J1165" s="14" t="str">
        <f>IFERROR(IF(OR(HLOOKUP($A1165,'Z-scores'!$C$2:$RO$15,8,FALSE)&gt;3,HLOOKUP($A1165,'Z-scores'!$C$2:$RO$15,8,FALSE)&lt;-3),"",'Total-corrected counts'!J1165),"")</f>
        <v/>
      </c>
      <c r="K1165" s="14" t="str">
        <f>IFERROR(IF(OR(HLOOKUP($A1165,'Z-scores'!$C$2:$RO$15,9,FALSE)&gt;3,HLOOKUP($A1165,'Z-scores'!$C$2:$RO$15,9,FALSE)&lt;-3),"",'Total-corrected counts'!K1165),"")</f>
        <v/>
      </c>
      <c r="L1165" s="14" t="str">
        <f>IFERROR(IF(OR(HLOOKUP($A1165,'Z-scores'!$C$2:$RO$15,10,FALSE)&gt;3,HLOOKUP($A1165,'Z-scores'!$C$2:$RO$15,10,FALSE)&lt;-3),"",'Total-corrected counts'!L1165),"")</f>
        <v/>
      </c>
      <c r="M1165" s="14" t="str">
        <f>IFERROR(IF(OR(HLOOKUP($A1165,'Z-scores'!$C$2:$RO$15,11,FALSE)&gt;3,HLOOKUP($A1165,'Z-scores'!$C$2:$RO$15,11,FALSE)&lt;-3),"",'Total-corrected counts'!M1165),"")</f>
        <v/>
      </c>
      <c r="N1165" s="14" t="str">
        <f>IFERROR(IF(OR(HLOOKUP($A1165,'Z-scores'!$C$2:$RO$15,12,FALSE)&gt;3,HLOOKUP($A1165,'Z-scores'!$C$2:$RO$15,12,FALSE)&lt;-3),"",'Total-corrected counts'!N1165),"")</f>
        <v/>
      </c>
      <c r="O1165" s="14" t="str">
        <f>IFERROR(IF(OR(HLOOKUP($A1165,'Z-scores'!$C$2:$RO$15,13,FALSE)&gt;3,HLOOKUP($A1165,'Z-scores'!$C$2:$RO$15,13,FALSE)&lt;-3),"",'Total-corrected counts'!O1165),"")</f>
        <v/>
      </c>
      <c r="P1165" s="14" t="str">
        <f>IFERROR(IF(OR(HLOOKUP($A1165,'Z-scores'!$C$2:$RO$15,14,FALSE)&gt;3,HLOOKUP($A1165,'Z-scores'!$C$2:$RO$15,14,FALSE)&lt;-3),"",'Total-corrected counts'!P1165),"")</f>
        <v/>
      </c>
      <c r="Q1165">
        <f t="shared" si="72"/>
        <v>1</v>
      </c>
      <c r="R1165">
        <f>SUMIFS(Tabel132[Cluster],Tabel132[ID],'Total-corrected counts Z&lt;3'!A1165)</f>
        <v>0</v>
      </c>
      <c r="S1165" t="str">
        <f t="shared" si="73"/>
        <v/>
      </c>
      <c r="T1165" t="str">
        <f t="shared" si="74"/>
        <v/>
      </c>
      <c r="U1165" t="str">
        <f t="shared" si="75"/>
        <v/>
      </c>
    </row>
    <row r="1166" spans="1:21" x14ac:dyDescent="0.25">
      <c r="A1166">
        <v>10708</v>
      </c>
      <c r="B1166" t="s">
        <v>1190</v>
      </c>
      <c r="C1166">
        <v>55800</v>
      </c>
      <c r="D1166">
        <v>976</v>
      </c>
      <c r="E1166" s="14" t="str">
        <f>IFERROR(IF(OR(HLOOKUP($A1166,'Z-scores'!$C$2:$RO$15,3,FALSE)&gt;3,HLOOKUP($A1166,'Z-scores'!$C$2:$RO$15,3,FALSE)&lt;-3),"",'Total-corrected counts'!E1166),"")</f>
        <v/>
      </c>
      <c r="F1166" s="14" t="str">
        <f>IFERROR(IF(OR(HLOOKUP($A1166,'Z-scores'!$C$2:$RO$15,4,FALSE)&gt;3,HLOOKUP($A1166,'Z-scores'!$C$2:$RO$15,4,FALSE)&lt;-3),"",'Total-corrected counts'!F1166),"")</f>
        <v/>
      </c>
      <c r="G1166" s="14" t="str">
        <f>IFERROR(IF(OR(HLOOKUP($A1166,'Z-scores'!$C$2:$RO$15,5,FALSE)&gt;3,HLOOKUP($A1166,'Z-scores'!$C$2:$RO$15,5,FALSE)&lt;-3),"",'Total-corrected counts'!G1166),"")</f>
        <v/>
      </c>
      <c r="H1166" s="14" t="str">
        <f>IFERROR(IF(OR(HLOOKUP($A1166,'Z-scores'!$C$2:$RO$15,6,FALSE)&gt;3,HLOOKUP($A1166,'Z-scores'!$C$2:$RO$15,6,FALSE)&lt;-3),"",'Total-corrected counts'!H1166),"")</f>
        <v/>
      </c>
      <c r="I1166" s="14" t="str">
        <f>IFERROR(IF(OR(HLOOKUP($A1166,'Z-scores'!$C$2:$RO$15,7,FALSE)&gt;3,HLOOKUP($A1166,'Z-scores'!$C$2:$RO$15,7,FALSE)&lt;-3),"",'Total-corrected counts'!I1166),"")</f>
        <v/>
      </c>
      <c r="J1166" s="14" t="str">
        <f>IFERROR(IF(OR(HLOOKUP($A1166,'Z-scores'!$C$2:$RO$15,8,FALSE)&gt;3,HLOOKUP($A1166,'Z-scores'!$C$2:$RO$15,8,FALSE)&lt;-3),"",'Total-corrected counts'!J1166),"")</f>
        <v/>
      </c>
      <c r="K1166" s="14" t="str">
        <f>IFERROR(IF(OR(HLOOKUP($A1166,'Z-scores'!$C$2:$RO$15,9,FALSE)&gt;3,HLOOKUP($A1166,'Z-scores'!$C$2:$RO$15,9,FALSE)&lt;-3),"",'Total-corrected counts'!K1166),"")</f>
        <v/>
      </c>
      <c r="L1166" s="14" t="str">
        <f>IFERROR(IF(OR(HLOOKUP($A1166,'Z-scores'!$C$2:$RO$15,10,FALSE)&gt;3,HLOOKUP($A1166,'Z-scores'!$C$2:$RO$15,10,FALSE)&lt;-3),"",'Total-corrected counts'!L1166),"")</f>
        <v/>
      </c>
      <c r="M1166" s="14" t="str">
        <f>IFERROR(IF(OR(HLOOKUP($A1166,'Z-scores'!$C$2:$RO$15,11,FALSE)&gt;3,HLOOKUP($A1166,'Z-scores'!$C$2:$RO$15,11,FALSE)&lt;-3),"",'Total-corrected counts'!M1166),"")</f>
        <v/>
      </c>
      <c r="N1166" s="14" t="str">
        <f>IFERROR(IF(OR(HLOOKUP($A1166,'Z-scores'!$C$2:$RO$15,12,FALSE)&gt;3,HLOOKUP($A1166,'Z-scores'!$C$2:$RO$15,12,FALSE)&lt;-3),"",'Total-corrected counts'!N1166),"")</f>
        <v/>
      </c>
      <c r="O1166" s="14" t="str">
        <f>IFERROR(IF(OR(HLOOKUP($A1166,'Z-scores'!$C$2:$RO$15,13,FALSE)&gt;3,HLOOKUP($A1166,'Z-scores'!$C$2:$RO$15,13,FALSE)&lt;-3),"",'Total-corrected counts'!O1166),"")</f>
        <v/>
      </c>
      <c r="P1166" s="14" t="str">
        <f>IFERROR(IF(OR(HLOOKUP($A1166,'Z-scores'!$C$2:$RO$15,14,FALSE)&gt;3,HLOOKUP($A1166,'Z-scores'!$C$2:$RO$15,14,FALSE)&lt;-3),"",'Total-corrected counts'!P1166),"")</f>
        <v/>
      </c>
      <c r="Q1166">
        <f t="shared" si="72"/>
        <v>1</v>
      </c>
      <c r="R1166">
        <f>SUMIFS(Tabel132[Cluster],Tabel132[ID],'Total-corrected counts Z&lt;3'!A1166)</f>
        <v>0</v>
      </c>
      <c r="S1166" t="str">
        <f t="shared" si="73"/>
        <v/>
      </c>
      <c r="T1166" t="str">
        <f t="shared" si="74"/>
        <v/>
      </c>
      <c r="U1166" t="str">
        <f t="shared" si="75"/>
        <v/>
      </c>
    </row>
    <row r="1167" spans="1:21" x14ac:dyDescent="0.25">
      <c r="A1167">
        <v>10709</v>
      </c>
      <c r="B1167" t="s">
        <v>1191</v>
      </c>
      <c r="C1167">
        <v>55700</v>
      </c>
      <c r="D1167">
        <v>976</v>
      </c>
      <c r="E1167" s="14" t="str">
        <f>IFERROR(IF(OR(HLOOKUP($A1167,'Z-scores'!$C$2:$RO$15,3,FALSE)&gt;3,HLOOKUP($A1167,'Z-scores'!$C$2:$RO$15,3,FALSE)&lt;-3),"",'Total-corrected counts'!E1167),"")</f>
        <v/>
      </c>
      <c r="F1167" s="14" t="str">
        <f>IFERROR(IF(OR(HLOOKUP($A1167,'Z-scores'!$C$2:$RO$15,4,FALSE)&gt;3,HLOOKUP($A1167,'Z-scores'!$C$2:$RO$15,4,FALSE)&lt;-3),"",'Total-corrected counts'!F1167),"")</f>
        <v/>
      </c>
      <c r="G1167" s="14" t="str">
        <f>IFERROR(IF(OR(HLOOKUP($A1167,'Z-scores'!$C$2:$RO$15,5,FALSE)&gt;3,HLOOKUP($A1167,'Z-scores'!$C$2:$RO$15,5,FALSE)&lt;-3),"",'Total-corrected counts'!G1167),"")</f>
        <v/>
      </c>
      <c r="H1167" s="14" t="str">
        <f>IFERROR(IF(OR(HLOOKUP($A1167,'Z-scores'!$C$2:$RO$15,6,FALSE)&gt;3,HLOOKUP($A1167,'Z-scores'!$C$2:$RO$15,6,FALSE)&lt;-3),"",'Total-corrected counts'!H1167),"")</f>
        <v/>
      </c>
      <c r="I1167" s="14" t="str">
        <f>IFERROR(IF(OR(HLOOKUP($A1167,'Z-scores'!$C$2:$RO$15,7,FALSE)&gt;3,HLOOKUP($A1167,'Z-scores'!$C$2:$RO$15,7,FALSE)&lt;-3),"",'Total-corrected counts'!I1167),"")</f>
        <v/>
      </c>
      <c r="J1167" s="14" t="str">
        <f>IFERROR(IF(OR(HLOOKUP($A1167,'Z-scores'!$C$2:$RO$15,8,FALSE)&gt;3,HLOOKUP($A1167,'Z-scores'!$C$2:$RO$15,8,FALSE)&lt;-3),"",'Total-corrected counts'!J1167),"")</f>
        <v/>
      </c>
      <c r="K1167" s="14" t="str">
        <f>IFERROR(IF(OR(HLOOKUP($A1167,'Z-scores'!$C$2:$RO$15,9,FALSE)&gt;3,HLOOKUP($A1167,'Z-scores'!$C$2:$RO$15,9,FALSE)&lt;-3),"",'Total-corrected counts'!K1167),"")</f>
        <v/>
      </c>
      <c r="L1167" s="14" t="str">
        <f>IFERROR(IF(OR(HLOOKUP($A1167,'Z-scores'!$C$2:$RO$15,10,FALSE)&gt;3,HLOOKUP($A1167,'Z-scores'!$C$2:$RO$15,10,FALSE)&lt;-3),"",'Total-corrected counts'!L1167),"")</f>
        <v/>
      </c>
      <c r="M1167" s="14" t="str">
        <f>IFERROR(IF(OR(HLOOKUP($A1167,'Z-scores'!$C$2:$RO$15,11,FALSE)&gt;3,HLOOKUP($A1167,'Z-scores'!$C$2:$RO$15,11,FALSE)&lt;-3),"",'Total-corrected counts'!M1167),"")</f>
        <v/>
      </c>
      <c r="N1167" s="14" t="str">
        <f>IFERROR(IF(OR(HLOOKUP($A1167,'Z-scores'!$C$2:$RO$15,12,FALSE)&gt;3,HLOOKUP($A1167,'Z-scores'!$C$2:$RO$15,12,FALSE)&lt;-3),"",'Total-corrected counts'!N1167),"")</f>
        <v/>
      </c>
      <c r="O1167" s="14" t="str">
        <f>IFERROR(IF(OR(HLOOKUP($A1167,'Z-scores'!$C$2:$RO$15,13,FALSE)&gt;3,HLOOKUP($A1167,'Z-scores'!$C$2:$RO$15,13,FALSE)&lt;-3),"",'Total-corrected counts'!O1167),"")</f>
        <v/>
      </c>
      <c r="P1167" s="14" t="str">
        <f>IFERROR(IF(OR(HLOOKUP($A1167,'Z-scores'!$C$2:$RO$15,14,FALSE)&gt;3,HLOOKUP($A1167,'Z-scores'!$C$2:$RO$15,14,FALSE)&lt;-3),"",'Total-corrected counts'!P1167),"")</f>
        <v/>
      </c>
      <c r="Q1167">
        <f t="shared" si="72"/>
        <v>1</v>
      </c>
      <c r="R1167">
        <f>SUMIFS(Tabel132[Cluster],Tabel132[ID],'Total-corrected counts Z&lt;3'!A1167)</f>
        <v>0</v>
      </c>
      <c r="S1167" t="str">
        <f t="shared" si="73"/>
        <v/>
      </c>
      <c r="T1167" t="str">
        <f t="shared" si="74"/>
        <v/>
      </c>
      <c r="U1167" t="str">
        <f t="shared" si="75"/>
        <v/>
      </c>
    </row>
    <row r="1168" spans="1:21" x14ac:dyDescent="0.25">
      <c r="A1168">
        <v>10710</v>
      </c>
      <c r="B1168" t="s">
        <v>1192</v>
      </c>
      <c r="C1168">
        <v>55600</v>
      </c>
      <c r="D1168">
        <v>976</v>
      </c>
      <c r="E1168" s="14" t="str">
        <f>IFERROR(IF(OR(HLOOKUP($A1168,'Z-scores'!$C$2:$RO$15,3,FALSE)&gt;3,HLOOKUP($A1168,'Z-scores'!$C$2:$RO$15,3,FALSE)&lt;-3),"",'Total-corrected counts'!E1168),"")</f>
        <v/>
      </c>
      <c r="F1168" s="14" t="str">
        <f>IFERROR(IF(OR(HLOOKUP($A1168,'Z-scores'!$C$2:$RO$15,4,FALSE)&gt;3,HLOOKUP($A1168,'Z-scores'!$C$2:$RO$15,4,FALSE)&lt;-3),"",'Total-corrected counts'!F1168),"")</f>
        <v/>
      </c>
      <c r="G1168" s="14" t="str">
        <f>IFERROR(IF(OR(HLOOKUP($A1168,'Z-scores'!$C$2:$RO$15,5,FALSE)&gt;3,HLOOKUP($A1168,'Z-scores'!$C$2:$RO$15,5,FALSE)&lt;-3),"",'Total-corrected counts'!G1168),"")</f>
        <v/>
      </c>
      <c r="H1168" s="14" t="str">
        <f>IFERROR(IF(OR(HLOOKUP($A1168,'Z-scores'!$C$2:$RO$15,6,FALSE)&gt;3,HLOOKUP($A1168,'Z-scores'!$C$2:$RO$15,6,FALSE)&lt;-3),"",'Total-corrected counts'!H1168),"")</f>
        <v/>
      </c>
      <c r="I1168" s="14" t="str">
        <f>IFERROR(IF(OR(HLOOKUP($A1168,'Z-scores'!$C$2:$RO$15,7,FALSE)&gt;3,HLOOKUP($A1168,'Z-scores'!$C$2:$RO$15,7,FALSE)&lt;-3),"",'Total-corrected counts'!I1168),"")</f>
        <v/>
      </c>
      <c r="J1168" s="14" t="str">
        <f>IFERROR(IF(OR(HLOOKUP($A1168,'Z-scores'!$C$2:$RO$15,8,FALSE)&gt;3,HLOOKUP($A1168,'Z-scores'!$C$2:$RO$15,8,FALSE)&lt;-3),"",'Total-corrected counts'!J1168),"")</f>
        <v/>
      </c>
      <c r="K1168" s="14" t="str">
        <f>IFERROR(IF(OR(HLOOKUP($A1168,'Z-scores'!$C$2:$RO$15,9,FALSE)&gt;3,HLOOKUP($A1168,'Z-scores'!$C$2:$RO$15,9,FALSE)&lt;-3),"",'Total-corrected counts'!K1168),"")</f>
        <v/>
      </c>
      <c r="L1168" s="14" t="str">
        <f>IFERROR(IF(OR(HLOOKUP($A1168,'Z-scores'!$C$2:$RO$15,10,FALSE)&gt;3,HLOOKUP($A1168,'Z-scores'!$C$2:$RO$15,10,FALSE)&lt;-3),"",'Total-corrected counts'!L1168),"")</f>
        <v/>
      </c>
      <c r="M1168" s="14" t="str">
        <f>IFERROR(IF(OR(HLOOKUP($A1168,'Z-scores'!$C$2:$RO$15,11,FALSE)&gt;3,HLOOKUP($A1168,'Z-scores'!$C$2:$RO$15,11,FALSE)&lt;-3),"",'Total-corrected counts'!M1168),"")</f>
        <v/>
      </c>
      <c r="N1168" s="14" t="str">
        <f>IFERROR(IF(OR(HLOOKUP($A1168,'Z-scores'!$C$2:$RO$15,12,FALSE)&gt;3,HLOOKUP($A1168,'Z-scores'!$C$2:$RO$15,12,FALSE)&lt;-3),"",'Total-corrected counts'!N1168),"")</f>
        <v/>
      </c>
      <c r="O1168" s="14" t="str">
        <f>IFERROR(IF(OR(HLOOKUP($A1168,'Z-scores'!$C$2:$RO$15,13,FALSE)&gt;3,HLOOKUP($A1168,'Z-scores'!$C$2:$RO$15,13,FALSE)&lt;-3),"",'Total-corrected counts'!O1168),"")</f>
        <v/>
      </c>
      <c r="P1168" s="14" t="str">
        <f>IFERROR(IF(OR(HLOOKUP($A1168,'Z-scores'!$C$2:$RO$15,14,FALSE)&gt;3,HLOOKUP($A1168,'Z-scores'!$C$2:$RO$15,14,FALSE)&lt;-3),"",'Total-corrected counts'!P1168),"")</f>
        <v/>
      </c>
      <c r="Q1168">
        <f t="shared" si="72"/>
        <v>1</v>
      </c>
      <c r="R1168">
        <f>SUMIFS(Tabel132[Cluster],Tabel132[ID],'Total-corrected counts Z&lt;3'!A1168)</f>
        <v>0</v>
      </c>
      <c r="S1168" t="str">
        <f t="shared" si="73"/>
        <v/>
      </c>
      <c r="T1168" t="str">
        <f t="shared" si="74"/>
        <v/>
      </c>
      <c r="U1168" t="str">
        <f t="shared" si="75"/>
        <v/>
      </c>
    </row>
    <row r="1169" spans="1:21" x14ac:dyDescent="0.25">
      <c r="A1169">
        <v>10711</v>
      </c>
      <c r="B1169" t="s">
        <v>1193</v>
      </c>
      <c r="C1169">
        <v>56200</v>
      </c>
      <c r="D1169">
        <v>984</v>
      </c>
      <c r="E1169" s="14" t="str">
        <f>IFERROR(IF(OR(HLOOKUP($A1169,'Z-scores'!$C$2:$RO$15,3,FALSE)&gt;3,HLOOKUP($A1169,'Z-scores'!$C$2:$RO$15,3,FALSE)&lt;-3),"",'Total-corrected counts'!E1169),"")</f>
        <v/>
      </c>
      <c r="F1169" s="14" t="str">
        <f>IFERROR(IF(OR(HLOOKUP($A1169,'Z-scores'!$C$2:$RO$15,4,FALSE)&gt;3,HLOOKUP($A1169,'Z-scores'!$C$2:$RO$15,4,FALSE)&lt;-3),"",'Total-corrected counts'!F1169),"")</f>
        <v/>
      </c>
      <c r="G1169" s="14" t="str">
        <f>IFERROR(IF(OR(HLOOKUP($A1169,'Z-scores'!$C$2:$RO$15,5,FALSE)&gt;3,HLOOKUP($A1169,'Z-scores'!$C$2:$RO$15,5,FALSE)&lt;-3),"",'Total-corrected counts'!G1169),"")</f>
        <v/>
      </c>
      <c r="H1169" s="14" t="str">
        <f>IFERROR(IF(OR(HLOOKUP($A1169,'Z-scores'!$C$2:$RO$15,6,FALSE)&gt;3,HLOOKUP($A1169,'Z-scores'!$C$2:$RO$15,6,FALSE)&lt;-3),"",'Total-corrected counts'!H1169),"")</f>
        <v/>
      </c>
      <c r="I1169" s="14" t="str">
        <f>IFERROR(IF(OR(HLOOKUP($A1169,'Z-scores'!$C$2:$RO$15,7,FALSE)&gt;3,HLOOKUP($A1169,'Z-scores'!$C$2:$RO$15,7,FALSE)&lt;-3),"",'Total-corrected counts'!I1169),"")</f>
        <v/>
      </c>
      <c r="J1169" s="14" t="str">
        <f>IFERROR(IF(OR(HLOOKUP($A1169,'Z-scores'!$C$2:$RO$15,8,FALSE)&gt;3,HLOOKUP($A1169,'Z-scores'!$C$2:$RO$15,8,FALSE)&lt;-3),"",'Total-corrected counts'!J1169),"")</f>
        <v/>
      </c>
      <c r="K1169" s="14" t="str">
        <f>IFERROR(IF(OR(HLOOKUP($A1169,'Z-scores'!$C$2:$RO$15,9,FALSE)&gt;3,HLOOKUP($A1169,'Z-scores'!$C$2:$RO$15,9,FALSE)&lt;-3),"",'Total-corrected counts'!K1169),"")</f>
        <v/>
      </c>
      <c r="L1169" s="14" t="str">
        <f>IFERROR(IF(OR(HLOOKUP($A1169,'Z-scores'!$C$2:$RO$15,10,FALSE)&gt;3,HLOOKUP($A1169,'Z-scores'!$C$2:$RO$15,10,FALSE)&lt;-3),"",'Total-corrected counts'!L1169),"")</f>
        <v/>
      </c>
      <c r="M1169" s="14" t="str">
        <f>IFERROR(IF(OR(HLOOKUP($A1169,'Z-scores'!$C$2:$RO$15,11,FALSE)&gt;3,HLOOKUP($A1169,'Z-scores'!$C$2:$RO$15,11,FALSE)&lt;-3),"",'Total-corrected counts'!M1169),"")</f>
        <v/>
      </c>
      <c r="N1169" s="14" t="str">
        <f>IFERROR(IF(OR(HLOOKUP($A1169,'Z-scores'!$C$2:$RO$15,12,FALSE)&gt;3,HLOOKUP($A1169,'Z-scores'!$C$2:$RO$15,12,FALSE)&lt;-3),"",'Total-corrected counts'!N1169),"")</f>
        <v/>
      </c>
      <c r="O1169" s="14" t="str">
        <f>IFERROR(IF(OR(HLOOKUP($A1169,'Z-scores'!$C$2:$RO$15,13,FALSE)&gt;3,HLOOKUP($A1169,'Z-scores'!$C$2:$RO$15,13,FALSE)&lt;-3),"",'Total-corrected counts'!O1169),"")</f>
        <v/>
      </c>
      <c r="P1169" s="14" t="str">
        <f>IFERROR(IF(OR(HLOOKUP($A1169,'Z-scores'!$C$2:$RO$15,14,FALSE)&gt;3,HLOOKUP($A1169,'Z-scores'!$C$2:$RO$15,14,FALSE)&lt;-3),"",'Total-corrected counts'!P1169),"")</f>
        <v/>
      </c>
      <c r="Q1169">
        <f t="shared" si="72"/>
        <v>1</v>
      </c>
      <c r="R1169">
        <f>SUMIFS(Tabel132[Cluster],Tabel132[ID],'Total-corrected counts Z&lt;3'!A1169)</f>
        <v>0</v>
      </c>
      <c r="S1169" t="str">
        <f t="shared" si="73"/>
        <v/>
      </c>
      <c r="T1169" t="str">
        <f t="shared" si="74"/>
        <v/>
      </c>
      <c r="U1169" t="str">
        <f t="shared" si="75"/>
        <v/>
      </c>
    </row>
    <row r="1170" spans="1:21" x14ac:dyDescent="0.25">
      <c r="A1170">
        <v>10712</v>
      </c>
      <c r="B1170" t="s">
        <v>1194</v>
      </c>
      <c r="C1170">
        <v>56100</v>
      </c>
      <c r="D1170">
        <v>984</v>
      </c>
      <c r="E1170" s="14" t="str">
        <f>IFERROR(IF(OR(HLOOKUP($A1170,'Z-scores'!$C$2:$RO$15,3,FALSE)&gt;3,HLOOKUP($A1170,'Z-scores'!$C$2:$RO$15,3,FALSE)&lt;-3),"",'Total-corrected counts'!E1170),"")</f>
        <v/>
      </c>
      <c r="F1170" s="14" t="str">
        <f>IFERROR(IF(OR(HLOOKUP($A1170,'Z-scores'!$C$2:$RO$15,4,FALSE)&gt;3,HLOOKUP($A1170,'Z-scores'!$C$2:$RO$15,4,FALSE)&lt;-3),"",'Total-corrected counts'!F1170),"")</f>
        <v/>
      </c>
      <c r="G1170" s="14" t="str">
        <f>IFERROR(IF(OR(HLOOKUP($A1170,'Z-scores'!$C$2:$RO$15,5,FALSE)&gt;3,HLOOKUP($A1170,'Z-scores'!$C$2:$RO$15,5,FALSE)&lt;-3),"",'Total-corrected counts'!G1170),"")</f>
        <v/>
      </c>
      <c r="H1170" s="14" t="str">
        <f>IFERROR(IF(OR(HLOOKUP($A1170,'Z-scores'!$C$2:$RO$15,6,FALSE)&gt;3,HLOOKUP($A1170,'Z-scores'!$C$2:$RO$15,6,FALSE)&lt;-3),"",'Total-corrected counts'!H1170),"")</f>
        <v/>
      </c>
      <c r="I1170" s="14" t="str">
        <f>IFERROR(IF(OR(HLOOKUP($A1170,'Z-scores'!$C$2:$RO$15,7,FALSE)&gt;3,HLOOKUP($A1170,'Z-scores'!$C$2:$RO$15,7,FALSE)&lt;-3),"",'Total-corrected counts'!I1170),"")</f>
        <v/>
      </c>
      <c r="J1170" s="14" t="str">
        <f>IFERROR(IF(OR(HLOOKUP($A1170,'Z-scores'!$C$2:$RO$15,8,FALSE)&gt;3,HLOOKUP($A1170,'Z-scores'!$C$2:$RO$15,8,FALSE)&lt;-3),"",'Total-corrected counts'!J1170),"")</f>
        <v/>
      </c>
      <c r="K1170" s="14" t="str">
        <f>IFERROR(IF(OR(HLOOKUP($A1170,'Z-scores'!$C$2:$RO$15,9,FALSE)&gt;3,HLOOKUP($A1170,'Z-scores'!$C$2:$RO$15,9,FALSE)&lt;-3),"",'Total-corrected counts'!K1170),"")</f>
        <v/>
      </c>
      <c r="L1170" s="14" t="str">
        <f>IFERROR(IF(OR(HLOOKUP($A1170,'Z-scores'!$C$2:$RO$15,10,FALSE)&gt;3,HLOOKUP($A1170,'Z-scores'!$C$2:$RO$15,10,FALSE)&lt;-3),"",'Total-corrected counts'!L1170),"")</f>
        <v/>
      </c>
      <c r="M1170" s="14" t="str">
        <f>IFERROR(IF(OR(HLOOKUP($A1170,'Z-scores'!$C$2:$RO$15,11,FALSE)&gt;3,HLOOKUP($A1170,'Z-scores'!$C$2:$RO$15,11,FALSE)&lt;-3),"",'Total-corrected counts'!M1170),"")</f>
        <v/>
      </c>
      <c r="N1170" s="14" t="str">
        <f>IFERROR(IF(OR(HLOOKUP($A1170,'Z-scores'!$C$2:$RO$15,12,FALSE)&gt;3,HLOOKUP($A1170,'Z-scores'!$C$2:$RO$15,12,FALSE)&lt;-3),"",'Total-corrected counts'!N1170),"")</f>
        <v/>
      </c>
      <c r="O1170" s="14" t="str">
        <f>IFERROR(IF(OR(HLOOKUP($A1170,'Z-scores'!$C$2:$RO$15,13,FALSE)&gt;3,HLOOKUP($A1170,'Z-scores'!$C$2:$RO$15,13,FALSE)&lt;-3),"",'Total-corrected counts'!O1170),"")</f>
        <v/>
      </c>
      <c r="P1170" s="14" t="str">
        <f>IFERROR(IF(OR(HLOOKUP($A1170,'Z-scores'!$C$2:$RO$15,14,FALSE)&gt;3,HLOOKUP($A1170,'Z-scores'!$C$2:$RO$15,14,FALSE)&lt;-3),"",'Total-corrected counts'!P1170),"")</f>
        <v/>
      </c>
      <c r="Q1170">
        <f t="shared" si="72"/>
        <v>1</v>
      </c>
      <c r="R1170">
        <f>SUMIFS(Tabel132[Cluster],Tabel132[ID],'Total-corrected counts Z&lt;3'!A1170)</f>
        <v>0</v>
      </c>
      <c r="S1170" t="str">
        <f t="shared" si="73"/>
        <v/>
      </c>
      <c r="T1170" t="str">
        <f t="shared" si="74"/>
        <v/>
      </c>
      <c r="U1170" t="str">
        <f t="shared" si="75"/>
        <v/>
      </c>
    </row>
    <row r="1171" spans="1:21" x14ac:dyDescent="0.25">
      <c r="A1171">
        <v>10713</v>
      </c>
      <c r="B1171" t="s">
        <v>1195</v>
      </c>
      <c r="C1171">
        <v>56000</v>
      </c>
      <c r="D1171">
        <v>984</v>
      </c>
      <c r="E1171" s="14" t="str">
        <f>IFERROR(IF(OR(HLOOKUP($A1171,'Z-scores'!$C$2:$RO$15,3,FALSE)&gt;3,HLOOKUP($A1171,'Z-scores'!$C$2:$RO$15,3,FALSE)&lt;-3),"",'Total-corrected counts'!E1171),"")</f>
        <v/>
      </c>
      <c r="F1171" s="14" t="str">
        <f>IFERROR(IF(OR(HLOOKUP($A1171,'Z-scores'!$C$2:$RO$15,4,FALSE)&gt;3,HLOOKUP($A1171,'Z-scores'!$C$2:$RO$15,4,FALSE)&lt;-3),"",'Total-corrected counts'!F1171),"")</f>
        <v/>
      </c>
      <c r="G1171" s="14" t="str">
        <f>IFERROR(IF(OR(HLOOKUP($A1171,'Z-scores'!$C$2:$RO$15,5,FALSE)&gt;3,HLOOKUP($A1171,'Z-scores'!$C$2:$RO$15,5,FALSE)&lt;-3),"",'Total-corrected counts'!G1171),"")</f>
        <v/>
      </c>
      <c r="H1171" s="14" t="str">
        <f>IFERROR(IF(OR(HLOOKUP($A1171,'Z-scores'!$C$2:$RO$15,6,FALSE)&gt;3,HLOOKUP($A1171,'Z-scores'!$C$2:$RO$15,6,FALSE)&lt;-3),"",'Total-corrected counts'!H1171),"")</f>
        <v/>
      </c>
      <c r="I1171" s="14" t="str">
        <f>IFERROR(IF(OR(HLOOKUP($A1171,'Z-scores'!$C$2:$RO$15,7,FALSE)&gt;3,HLOOKUP($A1171,'Z-scores'!$C$2:$RO$15,7,FALSE)&lt;-3),"",'Total-corrected counts'!I1171),"")</f>
        <v/>
      </c>
      <c r="J1171" s="14" t="str">
        <f>IFERROR(IF(OR(HLOOKUP($A1171,'Z-scores'!$C$2:$RO$15,8,FALSE)&gt;3,HLOOKUP($A1171,'Z-scores'!$C$2:$RO$15,8,FALSE)&lt;-3),"",'Total-corrected counts'!J1171),"")</f>
        <v/>
      </c>
      <c r="K1171" s="14" t="str">
        <f>IFERROR(IF(OR(HLOOKUP($A1171,'Z-scores'!$C$2:$RO$15,9,FALSE)&gt;3,HLOOKUP($A1171,'Z-scores'!$C$2:$RO$15,9,FALSE)&lt;-3),"",'Total-corrected counts'!K1171),"")</f>
        <v/>
      </c>
      <c r="L1171" s="14" t="str">
        <f>IFERROR(IF(OR(HLOOKUP($A1171,'Z-scores'!$C$2:$RO$15,10,FALSE)&gt;3,HLOOKUP($A1171,'Z-scores'!$C$2:$RO$15,10,FALSE)&lt;-3),"",'Total-corrected counts'!L1171),"")</f>
        <v/>
      </c>
      <c r="M1171" s="14" t="str">
        <f>IFERROR(IF(OR(HLOOKUP($A1171,'Z-scores'!$C$2:$RO$15,11,FALSE)&gt;3,HLOOKUP($A1171,'Z-scores'!$C$2:$RO$15,11,FALSE)&lt;-3),"",'Total-corrected counts'!M1171),"")</f>
        <v/>
      </c>
      <c r="N1171" s="14" t="str">
        <f>IFERROR(IF(OR(HLOOKUP($A1171,'Z-scores'!$C$2:$RO$15,12,FALSE)&gt;3,HLOOKUP($A1171,'Z-scores'!$C$2:$RO$15,12,FALSE)&lt;-3),"",'Total-corrected counts'!N1171),"")</f>
        <v/>
      </c>
      <c r="O1171" s="14" t="str">
        <f>IFERROR(IF(OR(HLOOKUP($A1171,'Z-scores'!$C$2:$RO$15,13,FALSE)&gt;3,HLOOKUP($A1171,'Z-scores'!$C$2:$RO$15,13,FALSE)&lt;-3),"",'Total-corrected counts'!O1171),"")</f>
        <v/>
      </c>
      <c r="P1171" s="14" t="str">
        <f>IFERROR(IF(OR(HLOOKUP($A1171,'Z-scores'!$C$2:$RO$15,14,FALSE)&gt;3,HLOOKUP($A1171,'Z-scores'!$C$2:$RO$15,14,FALSE)&lt;-3),"",'Total-corrected counts'!P1171),"")</f>
        <v/>
      </c>
      <c r="Q1171">
        <f t="shared" si="72"/>
        <v>1</v>
      </c>
      <c r="R1171">
        <f>SUMIFS(Tabel132[Cluster],Tabel132[ID],'Total-corrected counts Z&lt;3'!A1171)</f>
        <v>0</v>
      </c>
      <c r="S1171" t="str">
        <f t="shared" si="73"/>
        <v/>
      </c>
      <c r="T1171" t="str">
        <f t="shared" si="74"/>
        <v/>
      </c>
      <c r="U1171" t="str">
        <f t="shared" si="75"/>
        <v/>
      </c>
    </row>
    <row r="1172" spans="1:21" x14ac:dyDescent="0.25">
      <c r="A1172">
        <v>10714</v>
      </c>
      <c r="B1172" t="s">
        <v>1196</v>
      </c>
      <c r="C1172">
        <v>56700</v>
      </c>
      <c r="D1172">
        <v>992</v>
      </c>
      <c r="E1172" s="14" t="str">
        <f>IFERROR(IF(OR(HLOOKUP($A1172,'Z-scores'!$C$2:$RO$15,3,FALSE)&gt;3,HLOOKUP($A1172,'Z-scores'!$C$2:$RO$15,3,FALSE)&lt;-3),"",'Total-corrected counts'!E1172),"")</f>
        <v/>
      </c>
      <c r="F1172" s="14" t="str">
        <f>IFERROR(IF(OR(HLOOKUP($A1172,'Z-scores'!$C$2:$RO$15,4,FALSE)&gt;3,HLOOKUP($A1172,'Z-scores'!$C$2:$RO$15,4,FALSE)&lt;-3),"",'Total-corrected counts'!F1172),"")</f>
        <v/>
      </c>
      <c r="G1172" s="14" t="str">
        <f>IFERROR(IF(OR(HLOOKUP($A1172,'Z-scores'!$C$2:$RO$15,5,FALSE)&gt;3,HLOOKUP($A1172,'Z-scores'!$C$2:$RO$15,5,FALSE)&lt;-3),"",'Total-corrected counts'!G1172),"")</f>
        <v/>
      </c>
      <c r="H1172" s="14" t="str">
        <f>IFERROR(IF(OR(HLOOKUP($A1172,'Z-scores'!$C$2:$RO$15,6,FALSE)&gt;3,HLOOKUP($A1172,'Z-scores'!$C$2:$RO$15,6,FALSE)&lt;-3),"",'Total-corrected counts'!H1172),"")</f>
        <v/>
      </c>
      <c r="I1172" s="14" t="str">
        <f>IFERROR(IF(OR(HLOOKUP($A1172,'Z-scores'!$C$2:$RO$15,7,FALSE)&gt;3,HLOOKUP($A1172,'Z-scores'!$C$2:$RO$15,7,FALSE)&lt;-3),"",'Total-corrected counts'!I1172),"")</f>
        <v/>
      </c>
      <c r="J1172" s="14" t="str">
        <f>IFERROR(IF(OR(HLOOKUP($A1172,'Z-scores'!$C$2:$RO$15,8,FALSE)&gt;3,HLOOKUP($A1172,'Z-scores'!$C$2:$RO$15,8,FALSE)&lt;-3),"",'Total-corrected counts'!J1172),"")</f>
        <v/>
      </c>
      <c r="K1172" s="14" t="str">
        <f>IFERROR(IF(OR(HLOOKUP($A1172,'Z-scores'!$C$2:$RO$15,9,FALSE)&gt;3,HLOOKUP($A1172,'Z-scores'!$C$2:$RO$15,9,FALSE)&lt;-3),"",'Total-corrected counts'!K1172),"")</f>
        <v/>
      </c>
      <c r="L1172" s="14" t="str">
        <f>IFERROR(IF(OR(HLOOKUP($A1172,'Z-scores'!$C$2:$RO$15,10,FALSE)&gt;3,HLOOKUP($A1172,'Z-scores'!$C$2:$RO$15,10,FALSE)&lt;-3),"",'Total-corrected counts'!L1172),"")</f>
        <v/>
      </c>
      <c r="M1172" s="14" t="str">
        <f>IFERROR(IF(OR(HLOOKUP($A1172,'Z-scores'!$C$2:$RO$15,11,FALSE)&gt;3,HLOOKUP($A1172,'Z-scores'!$C$2:$RO$15,11,FALSE)&lt;-3),"",'Total-corrected counts'!M1172),"")</f>
        <v/>
      </c>
      <c r="N1172" s="14" t="str">
        <f>IFERROR(IF(OR(HLOOKUP($A1172,'Z-scores'!$C$2:$RO$15,12,FALSE)&gt;3,HLOOKUP($A1172,'Z-scores'!$C$2:$RO$15,12,FALSE)&lt;-3),"",'Total-corrected counts'!N1172),"")</f>
        <v/>
      </c>
      <c r="O1172" s="14" t="str">
        <f>IFERROR(IF(OR(HLOOKUP($A1172,'Z-scores'!$C$2:$RO$15,13,FALSE)&gt;3,HLOOKUP($A1172,'Z-scores'!$C$2:$RO$15,13,FALSE)&lt;-3),"",'Total-corrected counts'!O1172),"")</f>
        <v/>
      </c>
      <c r="P1172" s="14" t="str">
        <f>IFERROR(IF(OR(HLOOKUP($A1172,'Z-scores'!$C$2:$RO$15,14,FALSE)&gt;3,HLOOKUP($A1172,'Z-scores'!$C$2:$RO$15,14,FALSE)&lt;-3),"",'Total-corrected counts'!P1172),"")</f>
        <v/>
      </c>
      <c r="Q1172">
        <f t="shared" si="72"/>
        <v>1</v>
      </c>
      <c r="R1172">
        <f>SUMIFS(Tabel132[Cluster],Tabel132[ID],'Total-corrected counts Z&lt;3'!A1172)</f>
        <v>0</v>
      </c>
      <c r="S1172" t="str">
        <f t="shared" si="73"/>
        <v/>
      </c>
      <c r="T1172" t="str">
        <f t="shared" si="74"/>
        <v/>
      </c>
      <c r="U1172" t="str">
        <f t="shared" si="75"/>
        <v/>
      </c>
    </row>
    <row r="1173" spans="1:21" x14ac:dyDescent="0.25">
      <c r="A1173">
        <v>10715</v>
      </c>
      <c r="B1173" t="s">
        <v>1197</v>
      </c>
      <c r="C1173">
        <v>56600</v>
      </c>
      <c r="D1173">
        <v>992</v>
      </c>
      <c r="E1173" s="14" t="str">
        <f>IFERROR(IF(OR(HLOOKUP($A1173,'Z-scores'!$C$2:$RO$15,3,FALSE)&gt;3,HLOOKUP($A1173,'Z-scores'!$C$2:$RO$15,3,FALSE)&lt;-3),"",'Total-corrected counts'!E1173),"")</f>
        <v/>
      </c>
      <c r="F1173" s="14" t="str">
        <f>IFERROR(IF(OR(HLOOKUP($A1173,'Z-scores'!$C$2:$RO$15,4,FALSE)&gt;3,HLOOKUP($A1173,'Z-scores'!$C$2:$RO$15,4,FALSE)&lt;-3),"",'Total-corrected counts'!F1173),"")</f>
        <v/>
      </c>
      <c r="G1173" s="14" t="str">
        <f>IFERROR(IF(OR(HLOOKUP($A1173,'Z-scores'!$C$2:$RO$15,5,FALSE)&gt;3,HLOOKUP($A1173,'Z-scores'!$C$2:$RO$15,5,FALSE)&lt;-3),"",'Total-corrected counts'!G1173),"")</f>
        <v/>
      </c>
      <c r="H1173" s="14" t="str">
        <f>IFERROR(IF(OR(HLOOKUP($A1173,'Z-scores'!$C$2:$RO$15,6,FALSE)&gt;3,HLOOKUP($A1173,'Z-scores'!$C$2:$RO$15,6,FALSE)&lt;-3),"",'Total-corrected counts'!H1173),"")</f>
        <v/>
      </c>
      <c r="I1173" s="14" t="str">
        <f>IFERROR(IF(OR(HLOOKUP($A1173,'Z-scores'!$C$2:$RO$15,7,FALSE)&gt;3,HLOOKUP($A1173,'Z-scores'!$C$2:$RO$15,7,FALSE)&lt;-3),"",'Total-corrected counts'!I1173),"")</f>
        <v/>
      </c>
      <c r="J1173" s="14" t="str">
        <f>IFERROR(IF(OR(HLOOKUP($A1173,'Z-scores'!$C$2:$RO$15,8,FALSE)&gt;3,HLOOKUP($A1173,'Z-scores'!$C$2:$RO$15,8,FALSE)&lt;-3),"",'Total-corrected counts'!J1173),"")</f>
        <v/>
      </c>
      <c r="K1173" s="14" t="str">
        <f>IFERROR(IF(OR(HLOOKUP($A1173,'Z-scores'!$C$2:$RO$15,9,FALSE)&gt;3,HLOOKUP($A1173,'Z-scores'!$C$2:$RO$15,9,FALSE)&lt;-3),"",'Total-corrected counts'!K1173),"")</f>
        <v/>
      </c>
      <c r="L1173" s="14" t="str">
        <f>IFERROR(IF(OR(HLOOKUP($A1173,'Z-scores'!$C$2:$RO$15,10,FALSE)&gt;3,HLOOKUP($A1173,'Z-scores'!$C$2:$RO$15,10,FALSE)&lt;-3),"",'Total-corrected counts'!L1173),"")</f>
        <v/>
      </c>
      <c r="M1173" s="14" t="str">
        <f>IFERROR(IF(OR(HLOOKUP($A1173,'Z-scores'!$C$2:$RO$15,11,FALSE)&gt;3,HLOOKUP($A1173,'Z-scores'!$C$2:$RO$15,11,FALSE)&lt;-3),"",'Total-corrected counts'!M1173),"")</f>
        <v/>
      </c>
      <c r="N1173" s="14" t="str">
        <f>IFERROR(IF(OR(HLOOKUP($A1173,'Z-scores'!$C$2:$RO$15,12,FALSE)&gt;3,HLOOKUP($A1173,'Z-scores'!$C$2:$RO$15,12,FALSE)&lt;-3),"",'Total-corrected counts'!N1173),"")</f>
        <v/>
      </c>
      <c r="O1173" s="14" t="str">
        <f>IFERROR(IF(OR(HLOOKUP($A1173,'Z-scores'!$C$2:$RO$15,13,FALSE)&gt;3,HLOOKUP($A1173,'Z-scores'!$C$2:$RO$15,13,FALSE)&lt;-3),"",'Total-corrected counts'!O1173),"")</f>
        <v/>
      </c>
      <c r="P1173" s="14" t="str">
        <f>IFERROR(IF(OR(HLOOKUP($A1173,'Z-scores'!$C$2:$RO$15,14,FALSE)&gt;3,HLOOKUP($A1173,'Z-scores'!$C$2:$RO$15,14,FALSE)&lt;-3),"",'Total-corrected counts'!P1173),"")</f>
        <v/>
      </c>
      <c r="Q1173">
        <f t="shared" si="72"/>
        <v>1</v>
      </c>
      <c r="R1173">
        <f>SUMIFS(Tabel132[Cluster],Tabel132[ID],'Total-corrected counts Z&lt;3'!A1173)</f>
        <v>0</v>
      </c>
      <c r="S1173" t="str">
        <f t="shared" si="73"/>
        <v/>
      </c>
      <c r="T1173" t="str">
        <f t="shared" si="74"/>
        <v/>
      </c>
      <c r="U1173" t="str">
        <f t="shared" si="75"/>
        <v/>
      </c>
    </row>
    <row r="1174" spans="1:21" x14ac:dyDescent="0.25">
      <c r="A1174">
        <v>10716</v>
      </c>
      <c r="B1174" t="s">
        <v>1198</v>
      </c>
      <c r="C1174">
        <v>56500</v>
      </c>
      <c r="D1174">
        <v>992</v>
      </c>
      <c r="E1174" s="14" t="str">
        <f>IFERROR(IF(OR(HLOOKUP($A1174,'Z-scores'!$C$2:$RO$15,3,FALSE)&gt;3,HLOOKUP($A1174,'Z-scores'!$C$2:$RO$15,3,FALSE)&lt;-3),"",'Total-corrected counts'!E1174),"")</f>
        <v/>
      </c>
      <c r="F1174" s="14" t="str">
        <f>IFERROR(IF(OR(HLOOKUP($A1174,'Z-scores'!$C$2:$RO$15,4,FALSE)&gt;3,HLOOKUP($A1174,'Z-scores'!$C$2:$RO$15,4,FALSE)&lt;-3),"",'Total-corrected counts'!F1174),"")</f>
        <v/>
      </c>
      <c r="G1174" s="14" t="str">
        <f>IFERROR(IF(OR(HLOOKUP($A1174,'Z-scores'!$C$2:$RO$15,5,FALSE)&gt;3,HLOOKUP($A1174,'Z-scores'!$C$2:$RO$15,5,FALSE)&lt;-3),"",'Total-corrected counts'!G1174),"")</f>
        <v/>
      </c>
      <c r="H1174" s="14" t="str">
        <f>IFERROR(IF(OR(HLOOKUP($A1174,'Z-scores'!$C$2:$RO$15,6,FALSE)&gt;3,HLOOKUP($A1174,'Z-scores'!$C$2:$RO$15,6,FALSE)&lt;-3),"",'Total-corrected counts'!H1174),"")</f>
        <v/>
      </c>
      <c r="I1174" s="14" t="str">
        <f>IFERROR(IF(OR(HLOOKUP($A1174,'Z-scores'!$C$2:$RO$15,7,FALSE)&gt;3,HLOOKUP($A1174,'Z-scores'!$C$2:$RO$15,7,FALSE)&lt;-3),"",'Total-corrected counts'!I1174),"")</f>
        <v/>
      </c>
      <c r="J1174" s="14" t="str">
        <f>IFERROR(IF(OR(HLOOKUP($A1174,'Z-scores'!$C$2:$RO$15,8,FALSE)&gt;3,HLOOKUP($A1174,'Z-scores'!$C$2:$RO$15,8,FALSE)&lt;-3),"",'Total-corrected counts'!J1174),"")</f>
        <v/>
      </c>
      <c r="K1174" s="14" t="str">
        <f>IFERROR(IF(OR(HLOOKUP($A1174,'Z-scores'!$C$2:$RO$15,9,FALSE)&gt;3,HLOOKUP($A1174,'Z-scores'!$C$2:$RO$15,9,FALSE)&lt;-3),"",'Total-corrected counts'!K1174),"")</f>
        <v/>
      </c>
      <c r="L1174" s="14" t="str">
        <f>IFERROR(IF(OR(HLOOKUP($A1174,'Z-scores'!$C$2:$RO$15,10,FALSE)&gt;3,HLOOKUP($A1174,'Z-scores'!$C$2:$RO$15,10,FALSE)&lt;-3),"",'Total-corrected counts'!L1174),"")</f>
        <v/>
      </c>
      <c r="M1174" s="14" t="str">
        <f>IFERROR(IF(OR(HLOOKUP($A1174,'Z-scores'!$C$2:$RO$15,11,FALSE)&gt;3,HLOOKUP($A1174,'Z-scores'!$C$2:$RO$15,11,FALSE)&lt;-3),"",'Total-corrected counts'!M1174),"")</f>
        <v/>
      </c>
      <c r="N1174" s="14" t="str">
        <f>IFERROR(IF(OR(HLOOKUP($A1174,'Z-scores'!$C$2:$RO$15,12,FALSE)&gt;3,HLOOKUP($A1174,'Z-scores'!$C$2:$RO$15,12,FALSE)&lt;-3),"",'Total-corrected counts'!N1174),"")</f>
        <v/>
      </c>
      <c r="O1174" s="14" t="str">
        <f>IFERROR(IF(OR(HLOOKUP($A1174,'Z-scores'!$C$2:$RO$15,13,FALSE)&gt;3,HLOOKUP($A1174,'Z-scores'!$C$2:$RO$15,13,FALSE)&lt;-3),"",'Total-corrected counts'!O1174),"")</f>
        <v/>
      </c>
      <c r="P1174" s="14" t="str">
        <f>IFERROR(IF(OR(HLOOKUP($A1174,'Z-scores'!$C$2:$RO$15,14,FALSE)&gt;3,HLOOKUP($A1174,'Z-scores'!$C$2:$RO$15,14,FALSE)&lt;-3),"",'Total-corrected counts'!P1174),"")</f>
        <v/>
      </c>
      <c r="Q1174">
        <f t="shared" si="72"/>
        <v>1</v>
      </c>
      <c r="R1174">
        <f>SUMIFS(Tabel132[Cluster],Tabel132[ID],'Total-corrected counts Z&lt;3'!A1174)</f>
        <v>0</v>
      </c>
      <c r="S1174" t="str">
        <f t="shared" si="73"/>
        <v/>
      </c>
      <c r="T1174" t="str">
        <f t="shared" si="74"/>
        <v/>
      </c>
      <c r="U1174" t="str">
        <f t="shared" si="75"/>
        <v/>
      </c>
    </row>
    <row r="1175" spans="1:21" x14ac:dyDescent="0.25">
      <c r="A1175">
        <v>10717</v>
      </c>
      <c r="B1175" t="s">
        <v>1199</v>
      </c>
      <c r="C1175">
        <v>57100</v>
      </c>
      <c r="D1175">
        <v>1001</v>
      </c>
      <c r="E1175" s="14" t="str">
        <f>IFERROR(IF(OR(HLOOKUP($A1175,'Z-scores'!$C$2:$RO$15,3,FALSE)&gt;3,HLOOKUP($A1175,'Z-scores'!$C$2:$RO$15,3,FALSE)&lt;-3),"",'Total-corrected counts'!E1175),"")</f>
        <v/>
      </c>
      <c r="F1175" s="14" t="str">
        <f>IFERROR(IF(OR(HLOOKUP($A1175,'Z-scores'!$C$2:$RO$15,4,FALSE)&gt;3,HLOOKUP($A1175,'Z-scores'!$C$2:$RO$15,4,FALSE)&lt;-3),"",'Total-corrected counts'!F1175),"")</f>
        <v/>
      </c>
      <c r="G1175" s="14" t="str">
        <f>IFERROR(IF(OR(HLOOKUP($A1175,'Z-scores'!$C$2:$RO$15,5,FALSE)&gt;3,HLOOKUP($A1175,'Z-scores'!$C$2:$RO$15,5,FALSE)&lt;-3),"",'Total-corrected counts'!G1175),"")</f>
        <v/>
      </c>
      <c r="H1175" s="14" t="str">
        <f>IFERROR(IF(OR(HLOOKUP($A1175,'Z-scores'!$C$2:$RO$15,6,FALSE)&gt;3,HLOOKUP($A1175,'Z-scores'!$C$2:$RO$15,6,FALSE)&lt;-3),"",'Total-corrected counts'!H1175),"")</f>
        <v/>
      </c>
      <c r="I1175" s="14" t="str">
        <f>IFERROR(IF(OR(HLOOKUP($A1175,'Z-scores'!$C$2:$RO$15,7,FALSE)&gt;3,HLOOKUP($A1175,'Z-scores'!$C$2:$RO$15,7,FALSE)&lt;-3),"",'Total-corrected counts'!I1175),"")</f>
        <v/>
      </c>
      <c r="J1175" s="14" t="str">
        <f>IFERROR(IF(OR(HLOOKUP($A1175,'Z-scores'!$C$2:$RO$15,8,FALSE)&gt;3,HLOOKUP($A1175,'Z-scores'!$C$2:$RO$15,8,FALSE)&lt;-3),"",'Total-corrected counts'!J1175),"")</f>
        <v/>
      </c>
      <c r="K1175" s="14" t="str">
        <f>IFERROR(IF(OR(HLOOKUP($A1175,'Z-scores'!$C$2:$RO$15,9,FALSE)&gt;3,HLOOKUP($A1175,'Z-scores'!$C$2:$RO$15,9,FALSE)&lt;-3),"",'Total-corrected counts'!K1175),"")</f>
        <v/>
      </c>
      <c r="L1175" s="14" t="str">
        <f>IFERROR(IF(OR(HLOOKUP($A1175,'Z-scores'!$C$2:$RO$15,10,FALSE)&gt;3,HLOOKUP($A1175,'Z-scores'!$C$2:$RO$15,10,FALSE)&lt;-3),"",'Total-corrected counts'!L1175),"")</f>
        <v/>
      </c>
      <c r="M1175" s="14" t="str">
        <f>IFERROR(IF(OR(HLOOKUP($A1175,'Z-scores'!$C$2:$RO$15,11,FALSE)&gt;3,HLOOKUP($A1175,'Z-scores'!$C$2:$RO$15,11,FALSE)&lt;-3),"",'Total-corrected counts'!M1175),"")</f>
        <v/>
      </c>
      <c r="N1175" s="14" t="str">
        <f>IFERROR(IF(OR(HLOOKUP($A1175,'Z-scores'!$C$2:$RO$15,12,FALSE)&gt;3,HLOOKUP($A1175,'Z-scores'!$C$2:$RO$15,12,FALSE)&lt;-3),"",'Total-corrected counts'!N1175),"")</f>
        <v/>
      </c>
      <c r="O1175" s="14" t="str">
        <f>IFERROR(IF(OR(HLOOKUP($A1175,'Z-scores'!$C$2:$RO$15,13,FALSE)&gt;3,HLOOKUP($A1175,'Z-scores'!$C$2:$RO$15,13,FALSE)&lt;-3),"",'Total-corrected counts'!O1175),"")</f>
        <v/>
      </c>
      <c r="P1175" s="14" t="str">
        <f>IFERROR(IF(OR(HLOOKUP($A1175,'Z-scores'!$C$2:$RO$15,14,FALSE)&gt;3,HLOOKUP($A1175,'Z-scores'!$C$2:$RO$15,14,FALSE)&lt;-3),"",'Total-corrected counts'!P1175),"")</f>
        <v/>
      </c>
      <c r="Q1175">
        <f t="shared" si="72"/>
        <v>1</v>
      </c>
      <c r="R1175">
        <f>SUMIFS(Tabel132[Cluster],Tabel132[ID],'Total-corrected counts Z&lt;3'!A1175)</f>
        <v>0</v>
      </c>
      <c r="S1175" t="str">
        <f t="shared" si="73"/>
        <v/>
      </c>
      <c r="T1175" t="str">
        <f t="shared" si="74"/>
        <v/>
      </c>
      <c r="U1175" t="str">
        <f t="shared" si="75"/>
        <v/>
      </c>
    </row>
    <row r="1176" spans="1:21" x14ac:dyDescent="0.25">
      <c r="A1176">
        <v>10718</v>
      </c>
      <c r="B1176" t="s">
        <v>1200</v>
      </c>
      <c r="C1176">
        <v>57000</v>
      </c>
      <c r="D1176">
        <v>1001</v>
      </c>
      <c r="E1176" s="14" t="str">
        <f>IFERROR(IF(OR(HLOOKUP($A1176,'Z-scores'!$C$2:$RO$15,3,FALSE)&gt;3,HLOOKUP($A1176,'Z-scores'!$C$2:$RO$15,3,FALSE)&lt;-3),"",'Total-corrected counts'!E1176),"")</f>
        <v/>
      </c>
      <c r="F1176" s="14" t="str">
        <f>IFERROR(IF(OR(HLOOKUP($A1176,'Z-scores'!$C$2:$RO$15,4,FALSE)&gt;3,HLOOKUP($A1176,'Z-scores'!$C$2:$RO$15,4,FALSE)&lt;-3),"",'Total-corrected counts'!F1176),"")</f>
        <v/>
      </c>
      <c r="G1176" s="14" t="str">
        <f>IFERROR(IF(OR(HLOOKUP($A1176,'Z-scores'!$C$2:$RO$15,5,FALSE)&gt;3,HLOOKUP($A1176,'Z-scores'!$C$2:$RO$15,5,FALSE)&lt;-3),"",'Total-corrected counts'!G1176),"")</f>
        <v/>
      </c>
      <c r="H1176" s="14" t="str">
        <f>IFERROR(IF(OR(HLOOKUP($A1176,'Z-scores'!$C$2:$RO$15,6,FALSE)&gt;3,HLOOKUP($A1176,'Z-scores'!$C$2:$RO$15,6,FALSE)&lt;-3),"",'Total-corrected counts'!H1176),"")</f>
        <v/>
      </c>
      <c r="I1176" s="14" t="str">
        <f>IFERROR(IF(OR(HLOOKUP($A1176,'Z-scores'!$C$2:$RO$15,7,FALSE)&gt;3,HLOOKUP($A1176,'Z-scores'!$C$2:$RO$15,7,FALSE)&lt;-3),"",'Total-corrected counts'!I1176),"")</f>
        <v/>
      </c>
      <c r="J1176" s="14" t="str">
        <f>IFERROR(IF(OR(HLOOKUP($A1176,'Z-scores'!$C$2:$RO$15,8,FALSE)&gt;3,HLOOKUP($A1176,'Z-scores'!$C$2:$RO$15,8,FALSE)&lt;-3),"",'Total-corrected counts'!J1176),"")</f>
        <v/>
      </c>
      <c r="K1176" s="14" t="str">
        <f>IFERROR(IF(OR(HLOOKUP($A1176,'Z-scores'!$C$2:$RO$15,9,FALSE)&gt;3,HLOOKUP($A1176,'Z-scores'!$C$2:$RO$15,9,FALSE)&lt;-3),"",'Total-corrected counts'!K1176),"")</f>
        <v/>
      </c>
      <c r="L1176" s="14" t="str">
        <f>IFERROR(IF(OR(HLOOKUP($A1176,'Z-scores'!$C$2:$RO$15,10,FALSE)&gt;3,HLOOKUP($A1176,'Z-scores'!$C$2:$RO$15,10,FALSE)&lt;-3),"",'Total-corrected counts'!L1176),"")</f>
        <v/>
      </c>
      <c r="M1176" s="14" t="str">
        <f>IFERROR(IF(OR(HLOOKUP($A1176,'Z-scores'!$C$2:$RO$15,11,FALSE)&gt;3,HLOOKUP($A1176,'Z-scores'!$C$2:$RO$15,11,FALSE)&lt;-3),"",'Total-corrected counts'!M1176),"")</f>
        <v/>
      </c>
      <c r="N1176" s="14" t="str">
        <f>IFERROR(IF(OR(HLOOKUP($A1176,'Z-scores'!$C$2:$RO$15,12,FALSE)&gt;3,HLOOKUP($A1176,'Z-scores'!$C$2:$RO$15,12,FALSE)&lt;-3),"",'Total-corrected counts'!N1176),"")</f>
        <v/>
      </c>
      <c r="O1176" s="14" t="str">
        <f>IFERROR(IF(OR(HLOOKUP($A1176,'Z-scores'!$C$2:$RO$15,13,FALSE)&gt;3,HLOOKUP($A1176,'Z-scores'!$C$2:$RO$15,13,FALSE)&lt;-3),"",'Total-corrected counts'!O1176),"")</f>
        <v/>
      </c>
      <c r="P1176" s="14" t="str">
        <f>IFERROR(IF(OR(HLOOKUP($A1176,'Z-scores'!$C$2:$RO$15,14,FALSE)&gt;3,HLOOKUP($A1176,'Z-scores'!$C$2:$RO$15,14,FALSE)&lt;-3),"",'Total-corrected counts'!P1176),"")</f>
        <v/>
      </c>
      <c r="Q1176">
        <f t="shared" si="72"/>
        <v>1</v>
      </c>
      <c r="R1176">
        <f>SUMIFS(Tabel132[Cluster],Tabel132[ID],'Total-corrected counts Z&lt;3'!A1176)</f>
        <v>0</v>
      </c>
      <c r="S1176" t="str">
        <f t="shared" si="73"/>
        <v/>
      </c>
      <c r="T1176" t="str">
        <f t="shared" si="74"/>
        <v/>
      </c>
      <c r="U1176" t="str">
        <f t="shared" si="75"/>
        <v/>
      </c>
    </row>
    <row r="1177" spans="1:21" x14ac:dyDescent="0.25">
      <c r="A1177">
        <v>10719</v>
      </c>
      <c r="B1177" t="s">
        <v>1201</v>
      </c>
      <c r="C1177">
        <v>56900</v>
      </c>
      <c r="D1177">
        <v>1001</v>
      </c>
      <c r="E1177" s="14" t="str">
        <f>IFERROR(IF(OR(HLOOKUP($A1177,'Z-scores'!$C$2:$RO$15,3,FALSE)&gt;3,HLOOKUP($A1177,'Z-scores'!$C$2:$RO$15,3,FALSE)&lt;-3),"",'Total-corrected counts'!E1177),"")</f>
        <v/>
      </c>
      <c r="F1177" s="14" t="str">
        <f>IFERROR(IF(OR(HLOOKUP($A1177,'Z-scores'!$C$2:$RO$15,4,FALSE)&gt;3,HLOOKUP($A1177,'Z-scores'!$C$2:$RO$15,4,FALSE)&lt;-3),"",'Total-corrected counts'!F1177),"")</f>
        <v/>
      </c>
      <c r="G1177" s="14" t="str">
        <f>IFERROR(IF(OR(HLOOKUP($A1177,'Z-scores'!$C$2:$RO$15,5,FALSE)&gt;3,HLOOKUP($A1177,'Z-scores'!$C$2:$RO$15,5,FALSE)&lt;-3),"",'Total-corrected counts'!G1177),"")</f>
        <v/>
      </c>
      <c r="H1177" s="14" t="str">
        <f>IFERROR(IF(OR(HLOOKUP($A1177,'Z-scores'!$C$2:$RO$15,6,FALSE)&gt;3,HLOOKUP($A1177,'Z-scores'!$C$2:$RO$15,6,FALSE)&lt;-3),"",'Total-corrected counts'!H1177),"")</f>
        <v/>
      </c>
      <c r="I1177" s="14" t="str">
        <f>IFERROR(IF(OR(HLOOKUP($A1177,'Z-scores'!$C$2:$RO$15,7,FALSE)&gt;3,HLOOKUP($A1177,'Z-scores'!$C$2:$RO$15,7,FALSE)&lt;-3),"",'Total-corrected counts'!I1177),"")</f>
        <v/>
      </c>
      <c r="J1177" s="14" t="str">
        <f>IFERROR(IF(OR(HLOOKUP($A1177,'Z-scores'!$C$2:$RO$15,8,FALSE)&gt;3,HLOOKUP($A1177,'Z-scores'!$C$2:$RO$15,8,FALSE)&lt;-3),"",'Total-corrected counts'!J1177),"")</f>
        <v/>
      </c>
      <c r="K1177" s="14" t="str">
        <f>IFERROR(IF(OR(HLOOKUP($A1177,'Z-scores'!$C$2:$RO$15,9,FALSE)&gt;3,HLOOKUP($A1177,'Z-scores'!$C$2:$RO$15,9,FALSE)&lt;-3),"",'Total-corrected counts'!K1177),"")</f>
        <v/>
      </c>
      <c r="L1177" s="14" t="str">
        <f>IFERROR(IF(OR(HLOOKUP($A1177,'Z-scores'!$C$2:$RO$15,10,FALSE)&gt;3,HLOOKUP($A1177,'Z-scores'!$C$2:$RO$15,10,FALSE)&lt;-3),"",'Total-corrected counts'!L1177),"")</f>
        <v/>
      </c>
      <c r="M1177" s="14" t="str">
        <f>IFERROR(IF(OR(HLOOKUP($A1177,'Z-scores'!$C$2:$RO$15,11,FALSE)&gt;3,HLOOKUP($A1177,'Z-scores'!$C$2:$RO$15,11,FALSE)&lt;-3),"",'Total-corrected counts'!M1177),"")</f>
        <v/>
      </c>
      <c r="N1177" s="14" t="str">
        <f>IFERROR(IF(OR(HLOOKUP($A1177,'Z-scores'!$C$2:$RO$15,12,FALSE)&gt;3,HLOOKUP($A1177,'Z-scores'!$C$2:$RO$15,12,FALSE)&lt;-3),"",'Total-corrected counts'!N1177),"")</f>
        <v/>
      </c>
      <c r="O1177" s="14" t="str">
        <f>IFERROR(IF(OR(HLOOKUP($A1177,'Z-scores'!$C$2:$RO$15,13,FALSE)&gt;3,HLOOKUP($A1177,'Z-scores'!$C$2:$RO$15,13,FALSE)&lt;-3),"",'Total-corrected counts'!O1177),"")</f>
        <v/>
      </c>
      <c r="P1177" s="14" t="str">
        <f>IFERROR(IF(OR(HLOOKUP($A1177,'Z-scores'!$C$2:$RO$15,14,FALSE)&gt;3,HLOOKUP($A1177,'Z-scores'!$C$2:$RO$15,14,FALSE)&lt;-3),"",'Total-corrected counts'!P1177),"")</f>
        <v/>
      </c>
      <c r="Q1177">
        <f t="shared" si="72"/>
        <v>1</v>
      </c>
      <c r="R1177">
        <f>SUMIFS(Tabel132[Cluster],Tabel132[ID],'Total-corrected counts Z&lt;3'!A1177)</f>
        <v>0</v>
      </c>
      <c r="S1177" t="str">
        <f t="shared" si="73"/>
        <v/>
      </c>
      <c r="T1177" t="str">
        <f t="shared" si="74"/>
        <v/>
      </c>
      <c r="U1177" t="str">
        <f t="shared" si="75"/>
        <v/>
      </c>
    </row>
    <row r="1178" spans="1:21" x14ac:dyDescent="0.25">
      <c r="A1178">
        <v>10720</v>
      </c>
      <c r="B1178" t="s">
        <v>1202</v>
      </c>
      <c r="C1178">
        <v>57500</v>
      </c>
      <c r="D1178">
        <v>1091</v>
      </c>
      <c r="E1178" s="14" t="str">
        <f>IFERROR(IF(OR(HLOOKUP($A1178,'Z-scores'!$C$2:$RO$15,3,FALSE)&gt;3,HLOOKUP($A1178,'Z-scores'!$C$2:$RO$15,3,FALSE)&lt;-3),"",'Total-corrected counts'!E1178),"")</f>
        <v/>
      </c>
      <c r="F1178" s="14" t="str">
        <f>IFERROR(IF(OR(HLOOKUP($A1178,'Z-scores'!$C$2:$RO$15,4,FALSE)&gt;3,HLOOKUP($A1178,'Z-scores'!$C$2:$RO$15,4,FALSE)&lt;-3),"",'Total-corrected counts'!F1178),"")</f>
        <v/>
      </c>
      <c r="G1178" s="14" t="str">
        <f>IFERROR(IF(OR(HLOOKUP($A1178,'Z-scores'!$C$2:$RO$15,5,FALSE)&gt;3,HLOOKUP($A1178,'Z-scores'!$C$2:$RO$15,5,FALSE)&lt;-3),"",'Total-corrected counts'!G1178),"")</f>
        <v/>
      </c>
      <c r="H1178" s="14" t="str">
        <f>IFERROR(IF(OR(HLOOKUP($A1178,'Z-scores'!$C$2:$RO$15,6,FALSE)&gt;3,HLOOKUP($A1178,'Z-scores'!$C$2:$RO$15,6,FALSE)&lt;-3),"",'Total-corrected counts'!H1178),"")</f>
        <v/>
      </c>
      <c r="I1178" s="14" t="str">
        <f>IFERROR(IF(OR(HLOOKUP($A1178,'Z-scores'!$C$2:$RO$15,7,FALSE)&gt;3,HLOOKUP($A1178,'Z-scores'!$C$2:$RO$15,7,FALSE)&lt;-3),"",'Total-corrected counts'!I1178),"")</f>
        <v/>
      </c>
      <c r="J1178" s="14" t="str">
        <f>IFERROR(IF(OR(HLOOKUP($A1178,'Z-scores'!$C$2:$RO$15,8,FALSE)&gt;3,HLOOKUP($A1178,'Z-scores'!$C$2:$RO$15,8,FALSE)&lt;-3),"",'Total-corrected counts'!J1178),"")</f>
        <v/>
      </c>
      <c r="K1178" s="14" t="str">
        <f>IFERROR(IF(OR(HLOOKUP($A1178,'Z-scores'!$C$2:$RO$15,9,FALSE)&gt;3,HLOOKUP($A1178,'Z-scores'!$C$2:$RO$15,9,FALSE)&lt;-3),"",'Total-corrected counts'!K1178),"")</f>
        <v/>
      </c>
      <c r="L1178" s="14" t="str">
        <f>IFERROR(IF(OR(HLOOKUP($A1178,'Z-scores'!$C$2:$RO$15,10,FALSE)&gt;3,HLOOKUP($A1178,'Z-scores'!$C$2:$RO$15,10,FALSE)&lt;-3),"",'Total-corrected counts'!L1178),"")</f>
        <v/>
      </c>
      <c r="M1178" s="14" t="str">
        <f>IFERROR(IF(OR(HLOOKUP($A1178,'Z-scores'!$C$2:$RO$15,11,FALSE)&gt;3,HLOOKUP($A1178,'Z-scores'!$C$2:$RO$15,11,FALSE)&lt;-3),"",'Total-corrected counts'!M1178),"")</f>
        <v/>
      </c>
      <c r="N1178" s="14" t="str">
        <f>IFERROR(IF(OR(HLOOKUP($A1178,'Z-scores'!$C$2:$RO$15,12,FALSE)&gt;3,HLOOKUP($A1178,'Z-scores'!$C$2:$RO$15,12,FALSE)&lt;-3),"",'Total-corrected counts'!N1178),"")</f>
        <v/>
      </c>
      <c r="O1178" s="14" t="str">
        <f>IFERROR(IF(OR(HLOOKUP($A1178,'Z-scores'!$C$2:$RO$15,13,FALSE)&gt;3,HLOOKUP($A1178,'Z-scores'!$C$2:$RO$15,13,FALSE)&lt;-3),"",'Total-corrected counts'!O1178),"")</f>
        <v/>
      </c>
      <c r="P1178" s="14" t="str">
        <f>IFERROR(IF(OR(HLOOKUP($A1178,'Z-scores'!$C$2:$RO$15,14,FALSE)&gt;3,HLOOKUP($A1178,'Z-scores'!$C$2:$RO$15,14,FALSE)&lt;-3),"",'Total-corrected counts'!P1178),"")</f>
        <v/>
      </c>
      <c r="Q1178">
        <f t="shared" si="72"/>
        <v>1</v>
      </c>
      <c r="R1178">
        <f>SUMIFS(Tabel132[Cluster],Tabel132[ID],'Total-corrected counts Z&lt;3'!A1178)</f>
        <v>0</v>
      </c>
      <c r="S1178" t="str">
        <f t="shared" si="73"/>
        <v/>
      </c>
      <c r="T1178" t="str">
        <f t="shared" si="74"/>
        <v/>
      </c>
      <c r="U1178" t="str">
        <f t="shared" si="75"/>
        <v/>
      </c>
    </row>
    <row r="1179" spans="1:21" x14ac:dyDescent="0.25">
      <c r="A1179">
        <v>10721</v>
      </c>
      <c r="B1179" t="s">
        <v>1203</v>
      </c>
      <c r="C1179">
        <v>57400</v>
      </c>
      <c r="D1179">
        <v>1091</v>
      </c>
      <c r="E1179" s="14" t="str">
        <f>IFERROR(IF(OR(HLOOKUP($A1179,'Z-scores'!$C$2:$RO$15,3,FALSE)&gt;3,HLOOKUP($A1179,'Z-scores'!$C$2:$RO$15,3,FALSE)&lt;-3),"",'Total-corrected counts'!E1179),"")</f>
        <v/>
      </c>
      <c r="F1179" s="14" t="str">
        <f>IFERROR(IF(OR(HLOOKUP($A1179,'Z-scores'!$C$2:$RO$15,4,FALSE)&gt;3,HLOOKUP($A1179,'Z-scores'!$C$2:$RO$15,4,FALSE)&lt;-3),"",'Total-corrected counts'!F1179),"")</f>
        <v/>
      </c>
      <c r="G1179" s="14" t="str">
        <f>IFERROR(IF(OR(HLOOKUP($A1179,'Z-scores'!$C$2:$RO$15,5,FALSE)&gt;3,HLOOKUP($A1179,'Z-scores'!$C$2:$RO$15,5,FALSE)&lt;-3),"",'Total-corrected counts'!G1179),"")</f>
        <v/>
      </c>
      <c r="H1179" s="14" t="str">
        <f>IFERROR(IF(OR(HLOOKUP($A1179,'Z-scores'!$C$2:$RO$15,6,FALSE)&gt;3,HLOOKUP($A1179,'Z-scores'!$C$2:$RO$15,6,FALSE)&lt;-3),"",'Total-corrected counts'!H1179),"")</f>
        <v/>
      </c>
      <c r="I1179" s="14" t="str">
        <f>IFERROR(IF(OR(HLOOKUP($A1179,'Z-scores'!$C$2:$RO$15,7,FALSE)&gt;3,HLOOKUP($A1179,'Z-scores'!$C$2:$RO$15,7,FALSE)&lt;-3),"",'Total-corrected counts'!I1179),"")</f>
        <v/>
      </c>
      <c r="J1179" s="14" t="str">
        <f>IFERROR(IF(OR(HLOOKUP($A1179,'Z-scores'!$C$2:$RO$15,8,FALSE)&gt;3,HLOOKUP($A1179,'Z-scores'!$C$2:$RO$15,8,FALSE)&lt;-3),"",'Total-corrected counts'!J1179),"")</f>
        <v/>
      </c>
      <c r="K1179" s="14" t="str">
        <f>IFERROR(IF(OR(HLOOKUP($A1179,'Z-scores'!$C$2:$RO$15,9,FALSE)&gt;3,HLOOKUP($A1179,'Z-scores'!$C$2:$RO$15,9,FALSE)&lt;-3),"",'Total-corrected counts'!K1179),"")</f>
        <v/>
      </c>
      <c r="L1179" s="14" t="str">
        <f>IFERROR(IF(OR(HLOOKUP($A1179,'Z-scores'!$C$2:$RO$15,10,FALSE)&gt;3,HLOOKUP($A1179,'Z-scores'!$C$2:$RO$15,10,FALSE)&lt;-3),"",'Total-corrected counts'!L1179),"")</f>
        <v/>
      </c>
      <c r="M1179" s="14" t="str">
        <f>IFERROR(IF(OR(HLOOKUP($A1179,'Z-scores'!$C$2:$RO$15,11,FALSE)&gt;3,HLOOKUP($A1179,'Z-scores'!$C$2:$RO$15,11,FALSE)&lt;-3),"",'Total-corrected counts'!M1179),"")</f>
        <v/>
      </c>
      <c r="N1179" s="14" t="str">
        <f>IFERROR(IF(OR(HLOOKUP($A1179,'Z-scores'!$C$2:$RO$15,12,FALSE)&gt;3,HLOOKUP($A1179,'Z-scores'!$C$2:$RO$15,12,FALSE)&lt;-3),"",'Total-corrected counts'!N1179),"")</f>
        <v/>
      </c>
      <c r="O1179" s="14" t="str">
        <f>IFERROR(IF(OR(HLOOKUP($A1179,'Z-scores'!$C$2:$RO$15,13,FALSE)&gt;3,HLOOKUP($A1179,'Z-scores'!$C$2:$RO$15,13,FALSE)&lt;-3),"",'Total-corrected counts'!O1179),"")</f>
        <v/>
      </c>
      <c r="P1179" s="14" t="str">
        <f>IFERROR(IF(OR(HLOOKUP($A1179,'Z-scores'!$C$2:$RO$15,14,FALSE)&gt;3,HLOOKUP($A1179,'Z-scores'!$C$2:$RO$15,14,FALSE)&lt;-3),"",'Total-corrected counts'!P1179),"")</f>
        <v/>
      </c>
      <c r="Q1179">
        <f t="shared" si="72"/>
        <v>1</v>
      </c>
      <c r="R1179">
        <f>SUMIFS(Tabel132[Cluster],Tabel132[ID],'Total-corrected counts Z&lt;3'!A1179)</f>
        <v>0</v>
      </c>
      <c r="S1179" t="str">
        <f t="shared" si="73"/>
        <v/>
      </c>
      <c r="T1179" t="str">
        <f t="shared" si="74"/>
        <v/>
      </c>
      <c r="U1179" t="str">
        <f t="shared" si="75"/>
        <v/>
      </c>
    </row>
    <row r="1180" spans="1:21" x14ac:dyDescent="0.25">
      <c r="A1180">
        <v>10722</v>
      </c>
      <c r="B1180" t="s">
        <v>1204</v>
      </c>
      <c r="C1180">
        <v>57300</v>
      </c>
      <c r="D1180">
        <v>1091</v>
      </c>
      <c r="E1180" s="14" t="str">
        <f>IFERROR(IF(OR(HLOOKUP($A1180,'Z-scores'!$C$2:$RO$15,3,FALSE)&gt;3,HLOOKUP($A1180,'Z-scores'!$C$2:$RO$15,3,FALSE)&lt;-3),"",'Total-corrected counts'!E1180),"")</f>
        <v/>
      </c>
      <c r="F1180" s="14" t="str">
        <f>IFERROR(IF(OR(HLOOKUP($A1180,'Z-scores'!$C$2:$RO$15,4,FALSE)&gt;3,HLOOKUP($A1180,'Z-scores'!$C$2:$RO$15,4,FALSE)&lt;-3),"",'Total-corrected counts'!F1180),"")</f>
        <v/>
      </c>
      <c r="G1180" s="14" t="str">
        <f>IFERROR(IF(OR(HLOOKUP($A1180,'Z-scores'!$C$2:$RO$15,5,FALSE)&gt;3,HLOOKUP($A1180,'Z-scores'!$C$2:$RO$15,5,FALSE)&lt;-3),"",'Total-corrected counts'!G1180),"")</f>
        <v/>
      </c>
      <c r="H1180" s="14" t="str">
        <f>IFERROR(IF(OR(HLOOKUP($A1180,'Z-scores'!$C$2:$RO$15,6,FALSE)&gt;3,HLOOKUP($A1180,'Z-scores'!$C$2:$RO$15,6,FALSE)&lt;-3),"",'Total-corrected counts'!H1180),"")</f>
        <v/>
      </c>
      <c r="I1180" s="14" t="str">
        <f>IFERROR(IF(OR(HLOOKUP($A1180,'Z-scores'!$C$2:$RO$15,7,FALSE)&gt;3,HLOOKUP($A1180,'Z-scores'!$C$2:$RO$15,7,FALSE)&lt;-3),"",'Total-corrected counts'!I1180),"")</f>
        <v/>
      </c>
      <c r="J1180" s="14" t="str">
        <f>IFERROR(IF(OR(HLOOKUP($A1180,'Z-scores'!$C$2:$RO$15,8,FALSE)&gt;3,HLOOKUP($A1180,'Z-scores'!$C$2:$RO$15,8,FALSE)&lt;-3),"",'Total-corrected counts'!J1180),"")</f>
        <v/>
      </c>
      <c r="K1180" s="14" t="str">
        <f>IFERROR(IF(OR(HLOOKUP($A1180,'Z-scores'!$C$2:$RO$15,9,FALSE)&gt;3,HLOOKUP($A1180,'Z-scores'!$C$2:$RO$15,9,FALSE)&lt;-3),"",'Total-corrected counts'!K1180),"")</f>
        <v/>
      </c>
      <c r="L1180" s="14" t="str">
        <f>IFERROR(IF(OR(HLOOKUP($A1180,'Z-scores'!$C$2:$RO$15,10,FALSE)&gt;3,HLOOKUP($A1180,'Z-scores'!$C$2:$RO$15,10,FALSE)&lt;-3),"",'Total-corrected counts'!L1180),"")</f>
        <v/>
      </c>
      <c r="M1180" s="14" t="str">
        <f>IFERROR(IF(OR(HLOOKUP($A1180,'Z-scores'!$C$2:$RO$15,11,FALSE)&gt;3,HLOOKUP($A1180,'Z-scores'!$C$2:$RO$15,11,FALSE)&lt;-3),"",'Total-corrected counts'!M1180),"")</f>
        <v/>
      </c>
      <c r="N1180" s="14" t="str">
        <f>IFERROR(IF(OR(HLOOKUP($A1180,'Z-scores'!$C$2:$RO$15,12,FALSE)&gt;3,HLOOKUP($A1180,'Z-scores'!$C$2:$RO$15,12,FALSE)&lt;-3),"",'Total-corrected counts'!N1180),"")</f>
        <v/>
      </c>
      <c r="O1180" s="14" t="str">
        <f>IFERROR(IF(OR(HLOOKUP($A1180,'Z-scores'!$C$2:$RO$15,13,FALSE)&gt;3,HLOOKUP($A1180,'Z-scores'!$C$2:$RO$15,13,FALSE)&lt;-3),"",'Total-corrected counts'!O1180),"")</f>
        <v/>
      </c>
      <c r="P1180" s="14" t="str">
        <f>IFERROR(IF(OR(HLOOKUP($A1180,'Z-scores'!$C$2:$RO$15,14,FALSE)&gt;3,HLOOKUP($A1180,'Z-scores'!$C$2:$RO$15,14,FALSE)&lt;-3),"",'Total-corrected counts'!P1180),"")</f>
        <v/>
      </c>
      <c r="Q1180">
        <f t="shared" si="72"/>
        <v>1</v>
      </c>
      <c r="R1180">
        <f>SUMIFS(Tabel132[Cluster],Tabel132[ID],'Total-corrected counts Z&lt;3'!A1180)</f>
        <v>0</v>
      </c>
      <c r="S1180" t="str">
        <f t="shared" si="73"/>
        <v/>
      </c>
      <c r="T1180" t="str">
        <f t="shared" si="74"/>
        <v/>
      </c>
      <c r="U1180" t="str">
        <f t="shared" si="75"/>
        <v/>
      </c>
    </row>
    <row r="1181" spans="1:21" x14ac:dyDescent="0.25">
      <c r="A1181">
        <v>10723</v>
      </c>
      <c r="B1181" t="s">
        <v>1205</v>
      </c>
      <c r="C1181">
        <v>57900</v>
      </c>
      <c r="D1181">
        <v>936</v>
      </c>
      <c r="E1181" s="14" t="str">
        <f>IFERROR(IF(OR(HLOOKUP($A1181,'Z-scores'!$C$2:$RO$15,3,FALSE)&gt;3,HLOOKUP($A1181,'Z-scores'!$C$2:$RO$15,3,FALSE)&lt;-3),"",'Total-corrected counts'!E1181),"")</f>
        <v/>
      </c>
      <c r="F1181" s="14" t="str">
        <f>IFERROR(IF(OR(HLOOKUP($A1181,'Z-scores'!$C$2:$RO$15,4,FALSE)&gt;3,HLOOKUP($A1181,'Z-scores'!$C$2:$RO$15,4,FALSE)&lt;-3),"",'Total-corrected counts'!F1181),"")</f>
        <v/>
      </c>
      <c r="G1181" s="14" t="str">
        <f>IFERROR(IF(OR(HLOOKUP($A1181,'Z-scores'!$C$2:$RO$15,5,FALSE)&gt;3,HLOOKUP($A1181,'Z-scores'!$C$2:$RO$15,5,FALSE)&lt;-3),"",'Total-corrected counts'!G1181),"")</f>
        <v/>
      </c>
      <c r="H1181" s="14" t="str">
        <f>IFERROR(IF(OR(HLOOKUP($A1181,'Z-scores'!$C$2:$RO$15,6,FALSE)&gt;3,HLOOKUP($A1181,'Z-scores'!$C$2:$RO$15,6,FALSE)&lt;-3),"",'Total-corrected counts'!H1181),"")</f>
        <v/>
      </c>
      <c r="I1181" s="14" t="str">
        <f>IFERROR(IF(OR(HLOOKUP($A1181,'Z-scores'!$C$2:$RO$15,7,FALSE)&gt;3,HLOOKUP($A1181,'Z-scores'!$C$2:$RO$15,7,FALSE)&lt;-3),"",'Total-corrected counts'!I1181),"")</f>
        <v/>
      </c>
      <c r="J1181" s="14" t="str">
        <f>IFERROR(IF(OR(HLOOKUP($A1181,'Z-scores'!$C$2:$RO$15,8,FALSE)&gt;3,HLOOKUP($A1181,'Z-scores'!$C$2:$RO$15,8,FALSE)&lt;-3),"",'Total-corrected counts'!J1181),"")</f>
        <v/>
      </c>
      <c r="K1181" s="14" t="str">
        <f>IFERROR(IF(OR(HLOOKUP($A1181,'Z-scores'!$C$2:$RO$15,9,FALSE)&gt;3,HLOOKUP($A1181,'Z-scores'!$C$2:$RO$15,9,FALSE)&lt;-3),"",'Total-corrected counts'!K1181),"")</f>
        <v/>
      </c>
      <c r="L1181" s="14" t="str">
        <f>IFERROR(IF(OR(HLOOKUP($A1181,'Z-scores'!$C$2:$RO$15,10,FALSE)&gt;3,HLOOKUP($A1181,'Z-scores'!$C$2:$RO$15,10,FALSE)&lt;-3),"",'Total-corrected counts'!L1181),"")</f>
        <v/>
      </c>
      <c r="M1181" s="14" t="str">
        <f>IFERROR(IF(OR(HLOOKUP($A1181,'Z-scores'!$C$2:$RO$15,11,FALSE)&gt;3,HLOOKUP($A1181,'Z-scores'!$C$2:$RO$15,11,FALSE)&lt;-3),"",'Total-corrected counts'!M1181),"")</f>
        <v/>
      </c>
      <c r="N1181" s="14" t="str">
        <f>IFERROR(IF(OR(HLOOKUP($A1181,'Z-scores'!$C$2:$RO$15,12,FALSE)&gt;3,HLOOKUP($A1181,'Z-scores'!$C$2:$RO$15,12,FALSE)&lt;-3),"",'Total-corrected counts'!N1181),"")</f>
        <v/>
      </c>
      <c r="O1181" s="14" t="str">
        <f>IFERROR(IF(OR(HLOOKUP($A1181,'Z-scores'!$C$2:$RO$15,13,FALSE)&gt;3,HLOOKUP($A1181,'Z-scores'!$C$2:$RO$15,13,FALSE)&lt;-3),"",'Total-corrected counts'!O1181),"")</f>
        <v/>
      </c>
      <c r="P1181" s="14" t="str">
        <f>IFERROR(IF(OR(HLOOKUP($A1181,'Z-scores'!$C$2:$RO$15,14,FALSE)&gt;3,HLOOKUP($A1181,'Z-scores'!$C$2:$RO$15,14,FALSE)&lt;-3),"",'Total-corrected counts'!P1181),"")</f>
        <v/>
      </c>
      <c r="Q1181">
        <f t="shared" si="72"/>
        <v>1</v>
      </c>
      <c r="R1181">
        <f>SUMIFS(Tabel132[Cluster],Tabel132[ID],'Total-corrected counts Z&lt;3'!A1181)</f>
        <v>0</v>
      </c>
      <c r="S1181" t="str">
        <f t="shared" si="73"/>
        <v/>
      </c>
      <c r="T1181" t="str">
        <f t="shared" si="74"/>
        <v/>
      </c>
      <c r="U1181" t="str">
        <f t="shared" si="75"/>
        <v/>
      </c>
    </row>
    <row r="1182" spans="1:21" x14ac:dyDescent="0.25">
      <c r="A1182">
        <v>10724</v>
      </c>
      <c r="B1182" t="s">
        <v>1206</v>
      </c>
      <c r="C1182">
        <v>57800</v>
      </c>
      <c r="D1182">
        <v>936</v>
      </c>
      <c r="E1182" s="14" t="str">
        <f>IFERROR(IF(OR(HLOOKUP($A1182,'Z-scores'!$C$2:$RO$15,3,FALSE)&gt;3,HLOOKUP($A1182,'Z-scores'!$C$2:$RO$15,3,FALSE)&lt;-3),"",'Total-corrected counts'!E1182),"")</f>
        <v/>
      </c>
      <c r="F1182" s="14" t="str">
        <f>IFERROR(IF(OR(HLOOKUP($A1182,'Z-scores'!$C$2:$RO$15,4,FALSE)&gt;3,HLOOKUP($A1182,'Z-scores'!$C$2:$RO$15,4,FALSE)&lt;-3),"",'Total-corrected counts'!F1182),"")</f>
        <v/>
      </c>
      <c r="G1182" s="14" t="str">
        <f>IFERROR(IF(OR(HLOOKUP($A1182,'Z-scores'!$C$2:$RO$15,5,FALSE)&gt;3,HLOOKUP($A1182,'Z-scores'!$C$2:$RO$15,5,FALSE)&lt;-3),"",'Total-corrected counts'!G1182),"")</f>
        <v/>
      </c>
      <c r="H1182" s="14" t="str">
        <f>IFERROR(IF(OR(HLOOKUP($A1182,'Z-scores'!$C$2:$RO$15,6,FALSE)&gt;3,HLOOKUP($A1182,'Z-scores'!$C$2:$RO$15,6,FALSE)&lt;-3),"",'Total-corrected counts'!H1182),"")</f>
        <v/>
      </c>
      <c r="I1182" s="14" t="str">
        <f>IFERROR(IF(OR(HLOOKUP($A1182,'Z-scores'!$C$2:$RO$15,7,FALSE)&gt;3,HLOOKUP($A1182,'Z-scores'!$C$2:$RO$15,7,FALSE)&lt;-3),"",'Total-corrected counts'!I1182),"")</f>
        <v/>
      </c>
      <c r="J1182" s="14" t="str">
        <f>IFERROR(IF(OR(HLOOKUP($A1182,'Z-scores'!$C$2:$RO$15,8,FALSE)&gt;3,HLOOKUP($A1182,'Z-scores'!$C$2:$RO$15,8,FALSE)&lt;-3),"",'Total-corrected counts'!J1182),"")</f>
        <v/>
      </c>
      <c r="K1182" s="14" t="str">
        <f>IFERROR(IF(OR(HLOOKUP($A1182,'Z-scores'!$C$2:$RO$15,9,FALSE)&gt;3,HLOOKUP($A1182,'Z-scores'!$C$2:$RO$15,9,FALSE)&lt;-3),"",'Total-corrected counts'!K1182),"")</f>
        <v/>
      </c>
      <c r="L1182" s="14" t="str">
        <f>IFERROR(IF(OR(HLOOKUP($A1182,'Z-scores'!$C$2:$RO$15,10,FALSE)&gt;3,HLOOKUP($A1182,'Z-scores'!$C$2:$RO$15,10,FALSE)&lt;-3),"",'Total-corrected counts'!L1182),"")</f>
        <v/>
      </c>
      <c r="M1182" s="14" t="str">
        <f>IFERROR(IF(OR(HLOOKUP($A1182,'Z-scores'!$C$2:$RO$15,11,FALSE)&gt;3,HLOOKUP($A1182,'Z-scores'!$C$2:$RO$15,11,FALSE)&lt;-3),"",'Total-corrected counts'!M1182),"")</f>
        <v/>
      </c>
      <c r="N1182" s="14" t="str">
        <f>IFERROR(IF(OR(HLOOKUP($A1182,'Z-scores'!$C$2:$RO$15,12,FALSE)&gt;3,HLOOKUP($A1182,'Z-scores'!$C$2:$RO$15,12,FALSE)&lt;-3),"",'Total-corrected counts'!N1182),"")</f>
        <v/>
      </c>
      <c r="O1182" s="14" t="str">
        <f>IFERROR(IF(OR(HLOOKUP($A1182,'Z-scores'!$C$2:$RO$15,13,FALSE)&gt;3,HLOOKUP($A1182,'Z-scores'!$C$2:$RO$15,13,FALSE)&lt;-3),"",'Total-corrected counts'!O1182),"")</f>
        <v/>
      </c>
      <c r="P1182" s="14" t="str">
        <f>IFERROR(IF(OR(HLOOKUP($A1182,'Z-scores'!$C$2:$RO$15,14,FALSE)&gt;3,HLOOKUP($A1182,'Z-scores'!$C$2:$RO$15,14,FALSE)&lt;-3),"",'Total-corrected counts'!P1182),"")</f>
        <v/>
      </c>
      <c r="Q1182">
        <f t="shared" si="72"/>
        <v>1</v>
      </c>
      <c r="R1182">
        <f>SUMIFS(Tabel132[Cluster],Tabel132[ID],'Total-corrected counts Z&lt;3'!A1182)</f>
        <v>0</v>
      </c>
      <c r="S1182" t="str">
        <f t="shared" si="73"/>
        <v/>
      </c>
      <c r="T1182" t="str">
        <f t="shared" si="74"/>
        <v/>
      </c>
      <c r="U1182" t="str">
        <f t="shared" si="75"/>
        <v/>
      </c>
    </row>
    <row r="1183" spans="1:21" x14ac:dyDescent="0.25">
      <c r="A1183">
        <v>10725</v>
      </c>
      <c r="B1183" t="s">
        <v>1207</v>
      </c>
      <c r="C1183">
        <v>57700</v>
      </c>
      <c r="D1183">
        <v>936</v>
      </c>
      <c r="E1183" s="14" t="str">
        <f>IFERROR(IF(OR(HLOOKUP($A1183,'Z-scores'!$C$2:$RO$15,3,FALSE)&gt;3,HLOOKUP($A1183,'Z-scores'!$C$2:$RO$15,3,FALSE)&lt;-3),"",'Total-corrected counts'!E1183),"")</f>
        <v/>
      </c>
      <c r="F1183" s="14" t="str">
        <f>IFERROR(IF(OR(HLOOKUP($A1183,'Z-scores'!$C$2:$RO$15,4,FALSE)&gt;3,HLOOKUP($A1183,'Z-scores'!$C$2:$RO$15,4,FALSE)&lt;-3),"",'Total-corrected counts'!F1183),"")</f>
        <v/>
      </c>
      <c r="G1183" s="14" t="str">
        <f>IFERROR(IF(OR(HLOOKUP($A1183,'Z-scores'!$C$2:$RO$15,5,FALSE)&gt;3,HLOOKUP($A1183,'Z-scores'!$C$2:$RO$15,5,FALSE)&lt;-3),"",'Total-corrected counts'!G1183),"")</f>
        <v/>
      </c>
      <c r="H1183" s="14" t="str">
        <f>IFERROR(IF(OR(HLOOKUP($A1183,'Z-scores'!$C$2:$RO$15,6,FALSE)&gt;3,HLOOKUP($A1183,'Z-scores'!$C$2:$RO$15,6,FALSE)&lt;-3),"",'Total-corrected counts'!H1183),"")</f>
        <v/>
      </c>
      <c r="I1183" s="14" t="str">
        <f>IFERROR(IF(OR(HLOOKUP($A1183,'Z-scores'!$C$2:$RO$15,7,FALSE)&gt;3,HLOOKUP($A1183,'Z-scores'!$C$2:$RO$15,7,FALSE)&lt;-3),"",'Total-corrected counts'!I1183),"")</f>
        <v/>
      </c>
      <c r="J1183" s="14" t="str">
        <f>IFERROR(IF(OR(HLOOKUP($A1183,'Z-scores'!$C$2:$RO$15,8,FALSE)&gt;3,HLOOKUP($A1183,'Z-scores'!$C$2:$RO$15,8,FALSE)&lt;-3),"",'Total-corrected counts'!J1183),"")</f>
        <v/>
      </c>
      <c r="K1183" s="14" t="str">
        <f>IFERROR(IF(OR(HLOOKUP($A1183,'Z-scores'!$C$2:$RO$15,9,FALSE)&gt;3,HLOOKUP($A1183,'Z-scores'!$C$2:$RO$15,9,FALSE)&lt;-3),"",'Total-corrected counts'!K1183),"")</f>
        <v/>
      </c>
      <c r="L1183" s="14" t="str">
        <f>IFERROR(IF(OR(HLOOKUP($A1183,'Z-scores'!$C$2:$RO$15,10,FALSE)&gt;3,HLOOKUP($A1183,'Z-scores'!$C$2:$RO$15,10,FALSE)&lt;-3),"",'Total-corrected counts'!L1183),"")</f>
        <v/>
      </c>
      <c r="M1183" s="14" t="str">
        <f>IFERROR(IF(OR(HLOOKUP($A1183,'Z-scores'!$C$2:$RO$15,11,FALSE)&gt;3,HLOOKUP($A1183,'Z-scores'!$C$2:$RO$15,11,FALSE)&lt;-3),"",'Total-corrected counts'!M1183),"")</f>
        <v/>
      </c>
      <c r="N1183" s="14" t="str">
        <f>IFERROR(IF(OR(HLOOKUP($A1183,'Z-scores'!$C$2:$RO$15,12,FALSE)&gt;3,HLOOKUP($A1183,'Z-scores'!$C$2:$RO$15,12,FALSE)&lt;-3),"",'Total-corrected counts'!N1183),"")</f>
        <v/>
      </c>
      <c r="O1183" s="14" t="str">
        <f>IFERROR(IF(OR(HLOOKUP($A1183,'Z-scores'!$C$2:$RO$15,13,FALSE)&gt;3,HLOOKUP($A1183,'Z-scores'!$C$2:$RO$15,13,FALSE)&lt;-3),"",'Total-corrected counts'!O1183),"")</f>
        <v/>
      </c>
      <c r="P1183" s="14" t="str">
        <f>IFERROR(IF(OR(HLOOKUP($A1183,'Z-scores'!$C$2:$RO$15,14,FALSE)&gt;3,HLOOKUP($A1183,'Z-scores'!$C$2:$RO$15,14,FALSE)&lt;-3),"",'Total-corrected counts'!P1183),"")</f>
        <v/>
      </c>
      <c r="Q1183">
        <f t="shared" si="72"/>
        <v>1</v>
      </c>
      <c r="R1183">
        <f>SUMIFS(Tabel132[Cluster],Tabel132[ID],'Total-corrected counts Z&lt;3'!A1183)</f>
        <v>0</v>
      </c>
      <c r="S1183" t="str">
        <f t="shared" si="73"/>
        <v/>
      </c>
      <c r="T1183" t="str">
        <f t="shared" si="74"/>
        <v/>
      </c>
      <c r="U1183" t="str">
        <f t="shared" si="75"/>
        <v/>
      </c>
    </row>
    <row r="1184" spans="1:21" x14ac:dyDescent="0.25">
      <c r="A1184">
        <v>10726</v>
      </c>
      <c r="B1184" t="s">
        <v>1208</v>
      </c>
      <c r="C1184">
        <v>58300</v>
      </c>
      <c r="D1184">
        <v>944</v>
      </c>
      <c r="E1184" s="14" t="str">
        <f>IFERROR(IF(OR(HLOOKUP($A1184,'Z-scores'!$C$2:$RO$15,3,FALSE)&gt;3,HLOOKUP($A1184,'Z-scores'!$C$2:$RO$15,3,FALSE)&lt;-3),"",'Total-corrected counts'!E1184),"")</f>
        <v/>
      </c>
      <c r="F1184" s="14" t="str">
        <f>IFERROR(IF(OR(HLOOKUP($A1184,'Z-scores'!$C$2:$RO$15,4,FALSE)&gt;3,HLOOKUP($A1184,'Z-scores'!$C$2:$RO$15,4,FALSE)&lt;-3),"",'Total-corrected counts'!F1184),"")</f>
        <v/>
      </c>
      <c r="G1184" s="14" t="str">
        <f>IFERROR(IF(OR(HLOOKUP($A1184,'Z-scores'!$C$2:$RO$15,5,FALSE)&gt;3,HLOOKUP($A1184,'Z-scores'!$C$2:$RO$15,5,FALSE)&lt;-3),"",'Total-corrected counts'!G1184),"")</f>
        <v/>
      </c>
      <c r="H1184" s="14" t="str">
        <f>IFERROR(IF(OR(HLOOKUP($A1184,'Z-scores'!$C$2:$RO$15,6,FALSE)&gt;3,HLOOKUP($A1184,'Z-scores'!$C$2:$RO$15,6,FALSE)&lt;-3),"",'Total-corrected counts'!H1184),"")</f>
        <v/>
      </c>
      <c r="I1184" s="14" t="str">
        <f>IFERROR(IF(OR(HLOOKUP($A1184,'Z-scores'!$C$2:$RO$15,7,FALSE)&gt;3,HLOOKUP($A1184,'Z-scores'!$C$2:$RO$15,7,FALSE)&lt;-3),"",'Total-corrected counts'!I1184),"")</f>
        <v/>
      </c>
      <c r="J1184" s="14" t="str">
        <f>IFERROR(IF(OR(HLOOKUP($A1184,'Z-scores'!$C$2:$RO$15,8,FALSE)&gt;3,HLOOKUP($A1184,'Z-scores'!$C$2:$RO$15,8,FALSE)&lt;-3),"",'Total-corrected counts'!J1184),"")</f>
        <v/>
      </c>
      <c r="K1184" s="14" t="str">
        <f>IFERROR(IF(OR(HLOOKUP($A1184,'Z-scores'!$C$2:$RO$15,9,FALSE)&gt;3,HLOOKUP($A1184,'Z-scores'!$C$2:$RO$15,9,FALSE)&lt;-3),"",'Total-corrected counts'!K1184),"")</f>
        <v/>
      </c>
      <c r="L1184" s="14" t="str">
        <f>IFERROR(IF(OR(HLOOKUP($A1184,'Z-scores'!$C$2:$RO$15,10,FALSE)&gt;3,HLOOKUP($A1184,'Z-scores'!$C$2:$RO$15,10,FALSE)&lt;-3),"",'Total-corrected counts'!L1184),"")</f>
        <v/>
      </c>
      <c r="M1184" s="14" t="str">
        <f>IFERROR(IF(OR(HLOOKUP($A1184,'Z-scores'!$C$2:$RO$15,11,FALSE)&gt;3,HLOOKUP($A1184,'Z-scores'!$C$2:$RO$15,11,FALSE)&lt;-3),"",'Total-corrected counts'!M1184),"")</f>
        <v/>
      </c>
      <c r="N1184" s="14" t="str">
        <f>IFERROR(IF(OR(HLOOKUP($A1184,'Z-scores'!$C$2:$RO$15,12,FALSE)&gt;3,HLOOKUP($A1184,'Z-scores'!$C$2:$RO$15,12,FALSE)&lt;-3),"",'Total-corrected counts'!N1184),"")</f>
        <v/>
      </c>
      <c r="O1184" s="14" t="str">
        <f>IFERROR(IF(OR(HLOOKUP($A1184,'Z-scores'!$C$2:$RO$15,13,FALSE)&gt;3,HLOOKUP($A1184,'Z-scores'!$C$2:$RO$15,13,FALSE)&lt;-3),"",'Total-corrected counts'!O1184),"")</f>
        <v/>
      </c>
      <c r="P1184" s="14" t="str">
        <f>IFERROR(IF(OR(HLOOKUP($A1184,'Z-scores'!$C$2:$RO$15,14,FALSE)&gt;3,HLOOKUP($A1184,'Z-scores'!$C$2:$RO$15,14,FALSE)&lt;-3),"",'Total-corrected counts'!P1184),"")</f>
        <v/>
      </c>
      <c r="Q1184">
        <f t="shared" si="72"/>
        <v>1</v>
      </c>
      <c r="R1184">
        <f>SUMIFS(Tabel132[Cluster],Tabel132[ID],'Total-corrected counts Z&lt;3'!A1184)</f>
        <v>0</v>
      </c>
      <c r="S1184" t="str">
        <f t="shared" si="73"/>
        <v/>
      </c>
      <c r="T1184" t="str">
        <f t="shared" si="74"/>
        <v/>
      </c>
      <c r="U1184" t="str">
        <f t="shared" si="75"/>
        <v/>
      </c>
    </row>
    <row r="1185" spans="1:21" x14ac:dyDescent="0.25">
      <c r="A1185">
        <v>10727</v>
      </c>
      <c r="B1185" t="s">
        <v>1209</v>
      </c>
      <c r="C1185">
        <v>58200</v>
      </c>
      <c r="D1185">
        <v>944</v>
      </c>
      <c r="E1185" s="14" t="str">
        <f>IFERROR(IF(OR(HLOOKUP($A1185,'Z-scores'!$C$2:$RO$15,3,FALSE)&gt;3,HLOOKUP($A1185,'Z-scores'!$C$2:$RO$15,3,FALSE)&lt;-3),"",'Total-corrected counts'!E1185),"")</f>
        <v/>
      </c>
      <c r="F1185" s="14" t="str">
        <f>IFERROR(IF(OR(HLOOKUP($A1185,'Z-scores'!$C$2:$RO$15,4,FALSE)&gt;3,HLOOKUP($A1185,'Z-scores'!$C$2:$RO$15,4,FALSE)&lt;-3),"",'Total-corrected counts'!F1185),"")</f>
        <v/>
      </c>
      <c r="G1185" s="14" t="str">
        <f>IFERROR(IF(OR(HLOOKUP($A1185,'Z-scores'!$C$2:$RO$15,5,FALSE)&gt;3,HLOOKUP($A1185,'Z-scores'!$C$2:$RO$15,5,FALSE)&lt;-3),"",'Total-corrected counts'!G1185),"")</f>
        <v/>
      </c>
      <c r="H1185" s="14" t="str">
        <f>IFERROR(IF(OR(HLOOKUP($A1185,'Z-scores'!$C$2:$RO$15,6,FALSE)&gt;3,HLOOKUP($A1185,'Z-scores'!$C$2:$RO$15,6,FALSE)&lt;-3),"",'Total-corrected counts'!H1185),"")</f>
        <v/>
      </c>
      <c r="I1185" s="14" t="str">
        <f>IFERROR(IF(OR(HLOOKUP($A1185,'Z-scores'!$C$2:$RO$15,7,FALSE)&gt;3,HLOOKUP($A1185,'Z-scores'!$C$2:$RO$15,7,FALSE)&lt;-3),"",'Total-corrected counts'!I1185),"")</f>
        <v/>
      </c>
      <c r="J1185" s="14" t="str">
        <f>IFERROR(IF(OR(HLOOKUP($A1185,'Z-scores'!$C$2:$RO$15,8,FALSE)&gt;3,HLOOKUP($A1185,'Z-scores'!$C$2:$RO$15,8,FALSE)&lt;-3),"",'Total-corrected counts'!J1185),"")</f>
        <v/>
      </c>
      <c r="K1185" s="14" t="str">
        <f>IFERROR(IF(OR(HLOOKUP($A1185,'Z-scores'!$C$2:$RO$15,9,FALSE)&gt;3,HLOOKUP($A1185,'Z-scores'!$C$2:$RO$15,9,FALSE)&lt;-3),"",'Total-corrected counts'!K1185),"")</f>
        <v/>
      </c>
      <c r="L1185" s="14" t="str">
        <f>IFERROR(IF(OR(HLOOKUP($A1185,'Z-scores'!$C$2:$RO$15,10,FALSE)&gt;3,HLOOKUP($A1185,'Z-scores'!$C$2:$RO$15,10,FALSE)&lt;-3),"",'Total-corrected counts'!L1185),"")</f>
        <v/>
      </c>
      <c r="M1185" s="14" t="str">
        <f>IFERROR(IF(OR(HLOOKUP($A1185,'Z-scores'!$C$2:$RO$15,11,FALSE)&gt;3,HLOOKUP($A1185,'Z-scores'!$C$2:$RO$15,11,FALSE)&lt;-3),"",'Total-corrected counts'!M1185),"")</f>
        <v/>
      </c>
      <c r="N1185" s="14" t="str">
        <f>IFERROR(IF(OR(HLOOKUP($A1185,'Z-scores'!$C$2:$RO$15,12,FALSE)&gt;3,HLOOKUP($A1185,'Z-scores'!$C$2:$RO$15,12,FALSE)&lt;-3),"",'Total-corrected counts'!N1185),"")</f>
        <v/>
      </c>
      <c r="O1185" s="14" t="str">
        <f>IFERROR(IF(OR(HLOOKUP($A1185,'Z-scores'!$C$2:$RO$15,13,FALSE)&gt;3,HLOOKUP($A1185,'Z-scores'!$C$2:$RO$15,13,FALSE)&lt;-3),"",'Total-corrected counts'!O1185),"")</f>
        <v/>
      </c>
      <c r="P1185" s="14" t="str">
        <f>IFERROR(IF(OR(HLOOKUP($A1185,'Z-scores'!$C$2:$RO$15,14,FALSE)&gt;3,HLOOKUP($A1185,'Z-scores'!$C$2:$RO$15,14,FALSE)&lt;-3),"",'Total-corrected counts'!P1185),"")</f>
        <v/>
      </c>
      <c r="Q1185">
        <f t="shared" si="72"/>
        <v>1</v>
      </c>
      <c r="R1185">
        <f>SUMIFS(Tabel132[Cluster],Tabel132[ID],'Total-corrected counts Z&lt;3'!A1185)</f>
        <v>0</v>
      </c>
      <c r="S1185" t="str">
        <f t="shared" si="73"/>
        <v/>
      </c>
      <c r="T1185" t="str">
        <f t="shared" si="74"/>
        <v/>
      </c>
      <c r="U1185" t="str">
        <f t="shared" si="75"/>
        <v/>
      </c>
    </row>
    <row r="1186" spans="1:21" x14ac:dyDescent="0.25">
      <c r="A1186">
        <v>10728</v>
      </c>
      <c r="B1186" t="s">
        <v>1210</v>
      </c>
      <c r="C1186">
        <v>58100</v>
      </c>
      <c r="D1186">
        <v>944</v>
      </c>
      <c r="E1186" s="14" t="str">
        <f>IFERROR(IF(OR(HLOOKUP($A1186,'Z-scores'!$C$2:$RO$15,3,FALSE)&gt;3,HLOOKUP($A1186,'Z-scores'!$C$2:$RO$15,3,FALSE)&lt;-3),"",'Total-corrected counts'!E1186),"")</f>
        <v/>
      </c>
      <c r="F1186" s="14" t="str">
        <f>IFERROR(IF(OR(HLOOKUP($A1186,'Z-scores'!$C$2:$RO$15,4,FALSE)&gt;3,HLOOKUP($A1186,'Z-scores'!$C$2:$RO$15,4,FALSE)&lt;-3),"",'Total-corrected counts'!F1186),"")</f>
        <v/>
      </c>
      <c r="G1186" s="14" t="str">
        <f>IFERROR(IF(OR(HLOOKUP($A1186,'Z-scores'!$C$2:$RO$15,5,FALSE)&gt;3,HLOOKUP($A1186,'Z-scores'!$C$2:$RO$15,5,FALSE)&lt;-3),"",'Total-corrected counts'!G1186),"")</f>
        <v/>
      </c>
      <c r="H1186" s="14" t="str">
        <f>IFERROR(IF(OR(HLOOKUP($A1186,'Z-scores'!$C$2:$RO$15,6,FALSE)&gt;3,HLOOKUP($A1186,'Z-scores'!$C$2:$RO$15,6,FALSE)&lt;-3),"",'Total-corrected counts'!H1186),"")</f>
        <v/>
      </c>
      <c r="I1186" s="14" t="str">
        <f>IFERROR(IF(OR(HLOOKUP($A1186,'Z-scores'!$C$2:$RO$15,7,FALSE)&gt;3,HLOOKUP($A1186,'Z-scores'!$C$2:$RO$15,7,FALSE)&lt;-3),"",'Total-corrected counts'!I1186),"")</f>
        <v/>
      </c>
      <c r="J1186" s="14" t="str">
        <f>IFERROR(IF(OR(HLOOKUP($A1186,'Z-scores'!$C$2:$RO$15,8,FALSE)&gt;3,HLOOKUP($A1186,'Z-scores'!$C$2:$RO$15,8,FALSE)&lt;-3),"",'Total-corrected counts'!J1186),"")</f>
        <v/>
      </c>
      <c r="K1186" s="14" t="str">
        <f>IFERROR(IF(OR(HLOOKUP($A1186,'Z-scores'!$C$2:$RO$15,9,FALSE)&gt;3,HLOOKUP($A1186,'Z-scores'!$C$2:$RO$15,9,FALSE)&lt;-3),"",'Total-corrected counts'!K1186),"")</f>
        <v/>
      </c>
      <c r="L1186" s="14" t="str">
        <f>IFERROR(IF(OR(HLOOKUP($A1186,'Z-scores'!$C$2:$RO$15,10,FALSE)&gt;3,HLOOKUP($A1186,'Z-scores'!$C$2:$RO$15,10,FALSE)&lt;-3),"",'Total-corrected counts'!L1186),"")</f>
        <v/>
      </c>
      <c r="M1186" s="14" t="str">
        <f>IFERROR(IF(OR(HLOOKUP($A1186,'Z-scores'!$C$2:$RO$15,11,FALSE)&gt;3,HLOOKUP($A1186,'Z-scores'!$C$2:$RO$15,11,FALSE)&lt;-3),"",'Total-corrected counts'!M1186),"")</f>
        <v/>
      </c>
      <c r="N1186" s="14" t="str">
        <f>IFERROR(IF(OR(HLOOKUP($A1186,'Z-scores'!$C$2:$RO$15,12,FALSE)&gt;3,HLOOKUP($A1186,'Z-scores'!$C$2:$RO$15,12,FALSE)&lt;-3),"",'Total-corrected counts'!N1186),"")</f>
        <v/>
      </c>
      <c r="O1186" s="14" t="str">
        <f>IFERROR(IF(OR(HLOOKUP($A1186,'Z-scores'!$C$2:$RO$15,13,FALSE)&gt;3,HLOOKUP($A1186,'Z-scores'!$C$2:$RO$15,13,FALSE)&lt;-3),"",'Total-corrected counts'!O1186),"")</f>
        <v/>
      </c>
      <c r="P1186" s="14" t="str">
        <f>IFERROR(IF(OR(HLOOKUP($A1186,'Z-scores'!$C$2:$RO$15,14,FALSE)&gt;3,HLOOKUP($A1186,'Z-scores'!$C$2:$RO$15,14,FALSE)&lt;-3),"",'Total-corrected counts'!P1186),"")</f>
        <v/>
      </c>
      <c r="Q1186">
        <f t="shared" si="72"/>
        <v>1</v>
      </c>
      <c r="R1186">
        <f>SUMIFS(Tabel132[Cluster],Tabel132[ID],'Total-corrected counts Z&lt;3'!A1186)</f>
        <v>0</v>
      </c>
      <c r="S1186" t="str">
        <f t="shared" si="73"/>
        <v/>
      </c>
      <c r="T1186" t="str">
        <f t="shared" si="74"/>
        <v/>
      </c>
      <c r="U1186" t="str">
        <f t="shared" si="75"/>
        <v/>
      </c>
    </row>
    <row r="1187" spans="1:21" x14ac:dyDescent="0.25">
      <c r="A1187">
        <v>10729</v>
      </c>
      <c r="B1187" t="s">
        <v>1211</v>
      </c>
      <c r="C1187">
        <v>58700</v>
      </c>
      <c r="D1187">
        <v>951</v>
      </c>
      <c r="E1187" s="14" t="str">
        <f>IFERROR(IF(OR(HLOOKUP($A1187,'Z-scores'!$C$2:$RO$15,3,FALSE)&gt;3,HLOOKUP($A1187,'Z-scores'!$C$2:$RO$15,3,FALSE)&lt;-3),"",'Total-corrected counts'!E1187),"")</f>
        <v/>
      </c>
      <c r="F1187" s="14" t="str">
        <f>IFERROR(IF(OR(HLOOKUP($A1187,'Z-scores'!$C$2:$RO$15,4,FALSE)&gt;3,HLOOKUP($A1187,'Z-scores'!$C$2:$RO$15,4,FALSE)&lt;-3),"",'Total-corrected counts'!F1187),"")</f>
        <v/>
      </c>
      <c r="G1187" s="14" t="str">
        <f>IFERROR(IF(OR(HLOOKUP($A1187,'Z-scores'!$C$2:$RO$15,5,FALSE)&gt;3,HLOOKUP($A1187,'Z-scores'!$C$2:$RO$15,5,FALSE)&lt;-3),"",'Total-corrected counts'!G1187),"")</f>
        <v/>
      </c>
      <c r="H1187" s="14" t="str">
        <f>IFERROR(IF(OR(HLOOKUP($A1187,'Z-scores'!$C$2:$RO$15,6,FALSE)&gt;3,HLOOKUP($A1187,'Z-scores'!$C$2:$RO$15,6,FALSE)&lt;-3),"",'Total-corrected counts'!H1187),"")</f>
        <v/>
      </c>
      <c r="I1187" s="14" t="str">
        <f>IFERROR(IF(OR(HLOOKUP($A1187,'Z-scores'!$C$2:$RO$15,7,FALSE)&gt;3,HLOOKUP($A1187,'Z-scores'!$C$2:$RO$15,7,FALSE)&lt;-3),"",'Total-corrected counts'!I1187),"")</f>
        <v/>
      </c>
      <c r="J1187" s="14" t="str">
        <f>IFERROR(IF(OR(HLOOKUP($A1187,'Z-scores'!$C$2:$RO$15,8,FALSE)&gt;3,HLOOKUP($A1187,'Z-scores'!$C$2:$RO$15,8,FALSE)&lt;-3),"",'Total-corrected counts'!J1187),"")</f>
        <v/>
      </c>
      <c r="K1187" s="14" t="str">
        <f>IFERROR(IF(OR(HLOOKUP($A1187,'Z-scores'!$C$2:$RO$15,9,FALSE)&gt;3,HLOOKUP($A1187,'Z-scores'!$C$2:$RO$15,9,FALSE)&lt;-3),"",'Total-corrected counts'!K1187),"")</f>
        <v/>
      </c>
      <c r="L1187" s="14" t="str">
        <f>IFERROR(IF(OR(HLOOKUP($A1187,'Z-scores'!$C$2:$RO$15,10,FALSE)&gt;3,HLOOKUP($A1187,'Z-scores'!$C$2:$RO$15,10,FALSE)&lt;-3),"",'Total-corrected counts'!L1187),"")</f>
        <v/>
      </c>
      <c r="M1187" s="14" t="str">
        <f>IFERROR(IF(OR(HLOOKUP($A1187,'Z-scores'!$C$2:$RO$15,11,FALSE)&gt;3,HLOOKUP($A1187,'Z-scores'!$C$2:$RO$15,11,FALSE)&lt;-3),"",'Total-corrected counts'!M1187),"")</f>
        <v/>
      </c>
      <c r="N1187" s="14" t="str">
        <f>IFERROR(IF(OR(HLOOKUP($A1187,'Z-scores'!$C$2:$RO$15,12,FALSE)&gt;3,HLOOKUP($A1187,'Z-scores'!$C$2:$RO$15,12,FALSE)&lt;-3),"",'Total-corrected counts'!N1187),"")</f>
        <v/>
      </c>
      <c r="O1187" s="14" t="str">
        <f>IFERROR(IF(OR(HLOOKUP($A1187,'Z-scores'!$C$2:$RO$15,13,FALSE)&gt;3,HLOOKUP($A1187,'Z-scores'!$C$2:$RO$15,13,FALSE)&lt;-3),"",'Total-corrected counts'!O1187),"")</f>
        <v/>
      </c>
      <c r="P1187" s="14" t="str">
        <f>IFERROR(IF(OR(HLOOKUP($A1187,'Z-scores'!$C$2:$RO$15,14,FALSE)&gt;3,HLOOKUP($A1187,'Z-scores'!$C$2:$RO$15,14,FALSE)&lt;-3),"",'Total-corrected counts'!P1187),"")</f>
        <v/>
      </c>
      <c r="Q1187">
        <f t="shared" si="72"/>
        <v>1</v>
      </c>
      <c r="R1187">
        <f>SUMIFS(Tabel132[Cluster],Tabel132[ID],'Total-corrected counts Z&lt;3'!A1187)</f>
        <v>0</v>
      </c>
      <c r="S1187" t="str">
        <f t="shared" si="73"/>
        <v/>
      </c>
      <c r="T1187" t="str">
        <f t="shared" si="74"/>
        <v/>
      </c>
      <c r="U1187" t="str">
        <f t="shared" si="75"/>
        <v/>
      </c>
    </row>
    <row r="1188" spans="1:21" x14ac:dyDescent="0.25">
      <c r="A1188">
        <v>10730</v>
      </c>
      <c r="B1188" t="s">
        <v>1212</v>
      </c>
      <c r="C1188">
        <v>58600</v>
      </c>
      <c r="D1188">
        <v>951</v>
      </c>
      <c r="E1188" s="14" t="str">
        <f>IFERROR(IF(OR(HLOOKUP($A1188,'Z-scores'!$C$2:$RO$15,3,FALSE)&gt;3,HLOOKUP($A1188,'Z-scores'!$C$2:$RO$15,3,FALSE)&lt;-3),"",'Total-corrected counts'!E1188),"")</f>
        <v/>
      </c>
      <c r="F1188" s="14" t="str">
        <f>IFERROR(IF(OR(HLOOKUP($A1188,'Z-scores'!$C$2:$RO$15,4,FALSE)&gt;3,HLOOKUP($A1188,'Z-scores'!$C$2:$RO$15,4,FALSE)&lt;-3),"",'Total-corrected counts'!F1188),"")</f>
        <v/>
      </c>
      <c r="G1188" s="14" t="str">
        <f>IFERROR(IF(OR(HLOOKUP($A1188,'Z-scores'!$C$2:$RO$15,5,FALSE)&gt;3,HLOOKUP($A1188,'Z-scores'!$C$2:$RO$15,5,FALSE)&lt;-3),"",'Total-corrected counts'!G1188),"")</f>
        <v/>
      </c>
      <c r="H1188" s="14" t="str">
        <f>IFERROR(IF(OR(HLOOKUP($A1188,'Z-scores'!$C$2:$RO$15,6,FALSE)&gt;3,HLOOKUP($A1188,'Z-scores'!$C$2:$RO$15,6,FALSE)&lt;-3),"",'Total-corrected counts'!H1188),"")</f>
        <v/>
      </c>
      <c r="I1188" s="14" t="str">
        <f>IFERROR(IF(OR(HLOOKUP($A1188,'Z-scores'!$C$2:$RO$15,7,FALSE)&gt;3,HLOOKUP($A1188,'Z-scores'!$C$2:$RO$15,7,FALSE)&lt;-3),"",'Total-corrected counts'!I1188),"")</f>
        <v/>
      </c>
      <c r="J1188" s="14" t="str">
        <f>IFERROR(IF(OR(HLOOKUP($A1188,'Z-scores'!$C$2:$RO$15,8,FALSE)&gt;3,HLOOKUP($A1188,'Z-scores'!$C$2:$RO$15,8,FALSE)&lt;-3),"",'Total-corrected counts'!J1188),"")</f>
        <v/>
      </c>
      <c r="K1188" s="14" t="str">
        <f>IFERROR(IF(OR(HLOOKUP($A1188,'Z-scores'!$C$2:$RO$15,9,FALSE)&gt;3,HLOOKUP($A1188,'Z-scores'!$C$2:$RO$15,9,FALSE)&lt;-3),"",'Total-corrected counts'!K1188),"")</f>
        <v/>
      </c>
      <c r="L1188" s="14" t="str">
        <f>IFERROR(IF(OR(HLOOKUP($A1188,'Z-scores'!$C$2:$RO$15,10,FALSE)&gt;3,HLOOKUP($A1188,'Z-scores'!$C$2:$RO$15,10,FALSE)&lt;-3),"",'Total-corrected counts'!L1188),"")</f>
        <v/>
      </c>
      <c r="M1188" s="14" t="str">
        <f>IFERROR(IF(OR(HLOOKUP($A1188,'Z-scores'!$C$2:$RO$15,11,FALSE)&gt;3,HLOOKUP($A1188,'Z-scores'!$C$2:$RO$15,11,FALSE)&lt;-3),"",'Total-corrected counts'!M1188),"")</f>
        <v/>
      </c>
      <c r="N1188" s="14" t="str">
        <f>IFERROR(IF(OR(HLOOKUP($A1188,'Z-scores'!$C$2:$RO$15,12,FALSE)&gt;3,HLOOKUP($A1188,'Z-scores'!$C$2:$RO$15,12,FALSE)&lt;-3),"",'Total-corrected counts'!N1188),"")</f>
        <v/>
      </c>
      <c r="O1188" s="14" t="str">
        <f>IFERROR(IF(OR(HLOOKUP($A1188,'Z-scores'!$C$2:$RO$15,13,FALSE)&gt;3,HLOOKUP($A1188,'Z-scores'!$C$2:$RO$15,13,FALSE)&lt;-3),"",'Total-corrected counts'!O1188),"")</f>
        <v/>
      </c>
      <c r="P1188" s="14" t="str">
        <f>IFERROR(IF(OR(HLOOKUP($A1188,'Z-scores'!$C$2:$RO$15,14,FALSE)&gt;3,HLOOKUP($A1188,'Z-scores'!$C$2:$RO$15,14,FALSE)&lt;-3),"",'Total-corrected counts'!P1188),"")</f>
        <v/>
      </c>
      <c r="Q1188">
        <f t="shared" si="72"/>
        <v>1</v>
      </c>
      <c r="R1188">
        <f>SUMIFS(Tabel132[Cluster],Tabel132[ID],'Total-corrected counts Z&lt;3'!A1188)</f>
        <v>0</v>
      </c>
      <c r="S1188" t="str">
        <f t="shared" si="73"/>
        <v/>
      </c>
      <c r="T1188" t="str">
        <f t="shared" si="74"/>
        <v/>
      </c>
      <c r="U1188" t="str">
        <f t="shared" si="75"/>
        <v/>
      </c>
    </row>
    <row r="1189" spans="1:21" x14ac:dyDescent="0.25">
      <c r="A1189">
        <v>10731</v>
      </c>
      <c r="B1189" t="s">
        <v>1213</v>
      </c>
      <c r="C1189">
        <v>58500</v>
      </c>
      <c r="D1189">
        <v>951</v>
      </c>
      <c r="E1189" s="14" t="str">
        <f>IFERROR(IF(OR(HLOOKUP($A1189,'Z-scores'!$C$2:$RO$15,3,FALSE)&gt;3,HLOOKUP($A1189,'Z-scores'!$C$2:$RO$15,3,FALSE)&lt;-3),"",'Total-corrected counts'!E1189),"")</f>
        <v/>
      </c>
      <c r="F1189" s="14" t="str">
        <f>IFERROR(IF(OR(HLOOKUP($A1189,'Z-scores'!$C$2:$RO$15,4,FALSE)&gt;3,HLOOKUP($A1189,'Z-scores'!$C$2:$RO$15,4,FALSE)&lt;-3),"",'Total-corrected counts'!F1189),"")</f>
        <v/>
      </c>
      <c r="G1189" s="14" t="str">
        <f>IFERROR(IF(OR(HLOOKUP($A1189,'Z-scores'!$C$2:$RO$15,5,FALSE)&gt;3,HLOOKUP($A1189,'Z-scores'!$C$2:$RO$15,5,FALSE)&lt;-3),"",'Total-corrected counts'!G1189),"")</f>
        <v/>
      </c>
      <c r="H1189" s="14" t="str">
        <f>IFERROR(IF(OR(HLOOKUP($A1189,'Z-scores'!$C$2:$RO$15,6,FALSE)&gt;3,HLOOKUP($A1189,'Z-scores'!$C$2:$RO$15,6,FALSE)&lt;-3),"",'Total-corrected counts'!H1189),"")</f>
        <v/>
      </c>
      <c r="I1189" s="14" t="str">
        <f>IFERROR(IF(OR(HLOOKUP($A1189,'Z-scores'!$C$2:$RO$15,7,FALSE)&gt;3,HLOOKUP($A1189,'Z-scores'!$C$2:$RO$15,7,FALSE)&lt;-3),"",'Total-corrected counts'!I1189),"")</f>
        <v/>
      </c>
      <c r="J1189" s="14" t="str">
        <f>IFERROR(IF(OR(HLOOKUP($A1189,'Z-scores'!$C$2:$RO$15,8,FALSE)&gt;3,HLOOKUP($A1189,'Z-scores'!$C$2:$RO$15,8,FALSE)&lt;-3),"",'Total-corrected counts'!J1189),"")</f>
        <v/>
      </c>
      <c r="K1189" s="14" t="str">
        <f>IFERROR(IF(OR(HLOOKUP($A1189,'Z-scores'!$C$2:$RO$15,9,FALSE)&gt;3,HLOOKUP($A1189,'Z-scores'!$C$2:$RO$15,9,FALSE)&lt;-3),"",'Total-corrected counts'!K1189),"")</f>
        <v/>
      </c>
      <c r="L1189" s="14" t="str">
        <f>IFERROR(IF(OR(HLOOKUP($A1189,'Z-scores'!$C$2:$RO$15,10,FALSE)&gt;3,HLOOKUP($A1189,'Z-scores'!$C$2:$RO$15,10,FALSE)&lt;-3),"",'Total-corrected counts'!L1189),"")</f>
        <v/>
      </c>
      <c r="M1189" s="14" t="str">
        <f>IFERROR(IF(OR(HLOOKUP($A1189,'Z-scores'!$C$2:$RO$15,11,FALSE)&gt;3,HLOOKUP($A1189,'Z-scores'!$C$2:$RO$15,11,FALSE)&lt;-3),"",'Total-corrected counts'!M1189),"")</f>
        <v/>
      </c>
      <c r="N1189" s="14" t="str">
        <f>IFERROR(IF(OR(HLOOKUP($A1189,'Z-scores'!$C$2:$RO$15,12,FALSE)&gt;3,HLOOKUP($A1189,'Z-scores'!$C$2:$RO$15,12,FALSE)&lt;-3),"",'Total-corrected counts'!N1189),"")</f>
        <v/>
      </c>
      <c r="O1189" s="14" t="str">
        <f>IFERROR(IF(OR(HLOOKUP($A1189,'Z-scores'!$C$2:$RO$15,13,FALSE)&gt;3,HLOOKUP($A1189,'Z-scores'!$C$2:$RO$15,13,FALSE)&lt;-3),"",'Total-corrected counts'!O1189),"")</f>
        <v/>
      </c>
      <c r="P1189" s="14" t="str">
        <f>IFERROR(IF(OR(HLOOKUP($A1189,'Z-scores'!$C$2:$RO$15,14,FALSE)&gt;3,HLOOKUP($A1189,'Z-scores'!$C$2:$RO$15,14,FALSE)&lt;-3),"",'Total-corrected counts'!P1189),"")</f>
        <v/>
      </c>
      <c r="Q1189">
        <f t="shared" si="72"/>
        <v>1</v>
      </c>
      <c r="R1189">
        <f>SUMIFS(Tabel132[Cluster],Tabel132[ID],'Total-corrected counts Z&lt;3'!A1189)</f>
        <v>0</v>
      </c>
      <c r="S1189" t="str">
        <f t="shared" si="73"/>
        <v/>
      </c>
      <c r="T1189" t="str">
        <f t="shared" si="74"/>
        <v/>
      </c>
      <c r="U1189" t="str">
        <f t="shared" si="75"/>
        <v/>
      </c>
    </row>
    <row r="1190" spans="1:21" x14ac:dyDescent="0.25">
      <c r="A1190">
        <v>10732</v>
      </c>
      <c r="B1190" t="s">
        <v>1214</v>
      </c>
      <c r="C1190">
        <v>59100</v>
      </c>
      <c r="D1190">
        <v>957</v>
      </c>
      <c r="E1190" s="14" t="str">
        <f>IFERROR(IF(OR(HLOOKUP($A1190,'Z-scores'!$C$2:$RO$15,3,FALSE)&gt;3,HLOOKUP($A1190,'Z-scores'!$C$2:$RO$15,3,FALSE)&lt;-3),"",'Total-corrected counts'!E1190),"")</f>
        <v/>
      </c>
      <c r="F1190" s="14" t="str">
        <f>IFERROR(IF(OR(HLOOKUP($A1190,'Z-scores'!$C$2:$RO$15,4,FALSE)&gt;3,HLOOKUP($A1190,'Z-scores'!$C$2:$RO$15,4,FALSE)&lt;-3),"",'Total-corrected counts'!F1190),"")</f>
        <v/>
      </c>
      <c r="G1190" s="14" t="str">
        <f>IFERROR(IF(OR(HLOOKUP($A1190,'Z-scores'!$C$2:$RO$15,5,FALSE)&gt;3,HLOOKUP($A1190,'Z-scores'!$C$2:$RO$15,5,FALSE)&lt;-3),"",'Total-corrected counts'!G1190),"")</f>
        <v/>
      </c>
      <c r="H1190" s="14" t="str">
        <f>IFERROR(IF(OR(HLOOKUP($A1190,'Z-scores'!$C$2:$RO$15,6,FALSE)&gt;3,HLOOKUP($A1190,'Z-scores'!$C$2:$RO$15,6,FALSE)&lt;-3),"",'Total-corrected counts'!H1190),"")</f>
        <v/>
      </c>
      <c r="I1190" s="14" t="str">
        <f>IFERROR(IF(OR(HLOOKUP($A1190,'Z-scores'!$C$2:$RO$15,7,FALSE)&gt;3,HLOOKUP($A1190,'Z-scores'!$C$2:$RO$15,7,FALSE)&lt;-3),"",'Total-corrected counts'!I1190),"")</f>
        <v/>
      </c>
      <c r="J1190" s="14" t="str">
        <f>IFERROR(IF(OR(HLOOKUP($A1190,'Z-scores'!$C$2:$RO$15,8,FALSE)&gt;3,HLOOKUP($A1190,'Z-scores'!$C$2:$RO$15,8,FALSE)&lt;-3),"",'Total-corrected counts'!J1190),"")</f>
        <v/>
      </c>
      <c r="K1190" s="14" t="str">
        <f>IFERROR(IF(OR(HLOOKUP($A1190,'Z-scores'!$C$2:$RO$15,9,FALSE)&gt;3,HLOOKUP($A1190,'Z-scores'!$C$2:$RO$15,9,FALSE)&lt;-3),"",'Total-corrected counts'!K1190),"")</f>
        <v/>
      </c>
      <c r="L1190" s="14" t="str">
        <f>IFERROR(IF(OR(HLOOKUP($A1190,'Z-scores'!$C$2:$RO$15,10,FALSE)&gt;3,HLOOKUP($A1190,'Z-scores'!$C$2:$RO$15,10,FALSE)&lt;-3),"",'Total-corrected counts'!L1190),"")</f>
        <v/>
      </c>
      <c r="M1190" s="14" t="str">
        <f>IFERROR(IF(OR(HLOOKUP($A1190,'Z-scores'!$C$2:$RO$15,11,FALSE)&gt;3,HLOOKUP($A1190,'Z-scores'!$C$2:$RO$15,11,FALSE)&lt;-3),"",'Total-corrected counts'!M1190),"")</f>
        <v/>
      </c>
      <c r="N1190" s="14" t="str">
        <f>IFERROR(IF(OR(HLOOKUP($A1190,'Z-scores'!$C$2:$RO$15,12,FALSE)&gt;3,HLOOKUP($A1190,'Z-scores'!$C$2:$RO$15,12,FALSE)&lt;-3),"",'Total-corrected counts'!N1190),"")</f>
        <v/>
      </c>
      <c r="O1190" s="14" t="str">
        <f>IFERROR(IF(OR(HLOOKUP($A1190,'Z-scores'!$C$2:$RO$15,13,FALSE)&gt;3,HLOOKUP($A1190,'Z-scores'!$C$2:$RO$15,13,FALSE)&lt;-3),"",'Total-corrected counts'!O1190),"")</f>
        <v/>
      </c>
      <c r="P1190" s="14" t="str">
        <f>IFERROR(IF(OR(HLOOKUP($A1190,'Z-scores'!$C$2:$RO$15,14,FALSE)&gt;3,HLOOKUP($A1190,'Z-scores'!$C$2:$RO$15,14,FALSE)&lt;-3),"",'Total-corrected counts'!P1190),"")</f>
        <v/>
      </c>
      <c r="Q1190">
        <f t="shared" si="72"/>
        <v>1</v>
      </c>
      <c r="R1190">
        <f>SUMIFS(Tabel132[Cluster],Tabel132[ID],'Total-corrected counts Z&lt;3'!A1190)</f>
        <v>0</v>
      </c>
      <c r="S1190" t="str">
        <f t="shared" si="73"/>
        <v/>
      </c>
      <c r="T1190" t="str">
        <f t="shared" si="74"/>
        <v/>
      </c>
      <c r="U1190" t="str">
        <f t="shared" si="75"/>
        <v/>
      </c>
    </row>
    <row r="1191" spans="1:21" x14ac:dyDescent="0.25">
      <c r="A1191">
        <v>10733</v>
      </c>
      <c r="B1191" t="s">
        <v>1215</v>
      </c>
      <c r="C1191">
        <v>59000</v>
      </c>
      <c r="D1191">
        <v>957</v>
      </c>
      <c r="E1191" s="14" t="str">
        <f>IFERROR(IF(OR(HLOOKUP($A1191,'Z-scores'!$C$2:$RO$15,3,FALSE)&gt;3,HLOOKUP($A1191,'Z-scores'!$C$2:$RO$15,3,FALSE)&lt;-3),"",'Total-corrected counts'!E1191),"")</f>
        <v/>
      </c>
      <c r="F1191" s="14" t="str">
        <f>IFERROR(IF(OR(HLOOKUP($A1191,'Z-scores'!$C$2:$RO$15,4,FALSE)&gt;3,HLOOKUP($A1191,'Z-scores'!$C$2:$RO$15,4,FALSE)&lt;-3),"",'Total-corrected counts'!F1191),"")</f>
        <v/>
      </c>
      <c r="G1191" s="14" t="str">
        <f>IFERROR(IF(OR(HLOOKUP($A1191,'Z-scores'!$C$2:$RO$15,5,FALSE)&gt;3,HLOOKUP($A1191,'Z-scores'!$C$2:$RO$15,5,FALSE)&lt;-3),"",'Total-corrected counts'!G1191),"")</f>
        <v/>
      </c>
      <c r="H1191" s="14" t="str">
        <f>IFERROR(IF(OR(HLOOKUP($A1191,'Z-scores'!$C$2:$RO$15,6,FALSE)&gt;3,HLOOKUP($A1191,'Z-scores'!$C$2:$RO$15,6,FALSE)&lt;-3),"",'Total-corrected counts'!H1191),"")</f>
        <v/>
      </c>
      <c r="I1191" s="14" t="str">
        <f>IFERROR(IF(OR(HLOOKUP($A1191,'Z-scores'!$C$2:$RO$15,7,FALSE)&gt;3,HLOOKUP($A1191,'Z-scores'!$C$2:$RO$15,7,FALSE)&lt;-3),"",'Total-corrected counts'!I1191),"")</f>
        <v/>
      </c>
      <c r="J1191" s="14" t="str">
        <f>IFERROR(IF(OR(HLOOKUP($A1191,'Z-scores'!$C$2:$RO$15,8,FALSE)&gt;3,HLOOKUP($A1191,'Z-scores'!$C$2:$RO$15,8,FALSE)&lt;-3),"",'Total-corrected counts'!J1191),"")</f>
        <v/>
      </c>
      <c r="K1191" s="14" t="str">
        <f>IFERROR(IF(OR(HLOOKUP($A1191,'Z-scores'!$C$2:$RO$15,9,FALSE)&gt;3,HLOOKUP($A1191,'Z-scores'!$C$2:$RO$15,9,FALSE)&lt;-3),"",'Total-corrected counts'!K1191),"")</f>
        <v/>
      </c>
      <c r="L1191" s="14" t="str">
        <f>IFERROR(IF(OR(HLOOKUP($A1191,'Z-scores'!$C$2:$RO$15,10,FALSE)&gt;3,HLOOKUP($A1191,'Z-scores'!$C$2:$RO$15,10,FALSE)&lt;-3),"",'Total-corrected counts'!L1191),"")</f>
        <v/>
      </c>
      <c r="M1191" s="14" t="str">
        <f>IFERROR(IF(OR(HLOOKUP($A1191,'Z-scores'!$C$2:$RO$15,11,FALSE)&gt;3,HLOOKUP($A1191,'Z-scores'!$C$2:$RO$15,11,FALSE)&lt;-3),"",'Total-corrected counts'!M1191),"")</f>
        <v/>
      </c>
      <c r="N1191" s="14" t="str">
        <f>IFERROR(IF(OR(HLOOKUP($A1191,'Z-scores'!$C$2:$RO$15,12,FALSE)&gt;3,HLOOKUP($A1191,'Z-scores'!$C$2:$RO$15,12,FALSE)&lt;-3),"",'Total-corrected counts'!N1191),"")</f>
        <v/>
      </c>
      <c r="O1191" s="14" t="str">
        <f>IFERROR(IF(OR(HLOOKUP($A1191,'Z-scores'!$C$2:$RO$15,13,FALSE)&gt;3,HLOOKUP($A1191,'Z-scores'!$C$2:$RO$15,13,FALSE)&lt;-3),"",'Total-corrected counts'!O1191),"")</f>
        <v/>
      </c>
      <c r="P1191" s="14" t="str">
        <f>IFERROR(IF(OR(HLOOKUP($A1191,'Z-scores'!$C$2:$RO$15,14,FALSE)&gt;3,HLOOKUP($A1191,'Z-scores'!$C$2:$RO$15,14,FALSE)&lt;-3),"",'Total-corrected counts'!P1191),"")</f>
        <v/>
      </c>
      <c r="Q1191">
        <f t="shared" si="72"/>
        <v>1</v>
      </c>
      <c r="R1191">
        <f>SUMIFS(Tabel132[Cluster],Tabel132[ID],'Total-corrected counts Z&lt;3'!A1191)</f>
        <v>0</v>
      </c>
      <c r="S1191" t="str">
        <f t="shared" si="73"/>
        <v/>
      </c>
      <c r="T1191" t="str">
        <f t="shared" si="74"/>
        <v/>
      </c>
      <c r="U1191" t="str">
        <f t="shared" si="75"/>
        <v/>
      </c>
    </row>
    <row r="1192" spans="1:21" x14ac:dyDescent="0.25">
      <c r="A1192">
        <v>10734</v>
      </c>
      <c r="B1192" t="s">
        <v>1216</v>
      </c>
      <c r="C1192">
        <v>58900</v>
      </c>
      <c r="D1192">
        <v>957</v>
      </c>
      <c r="E1192" s="14" t="str">
        <f>IFERROR(IF(OR(HLOOKUP($A1192,'Z-scores'!$C$2:$RO$15,3,FALSE)&gt;3,HLOOKUP($A1192,'Z-scores'!$C$2:$RO$15,3,FALSE)&lt;-3),"",'Total-corrected counts'!E1192),"")</f>
        <v/>
      </c>
      <c r="F1192" s="14" t="str">
        <f>IFERROR(IF(OR(HLOOKUP($A1192,'Z-scores'!$C$2:$RO$15,4,FALSE)&gt;3,HLOOKUP($A1192,'Z-scores'!$C$2:$RO$15,4,FALSE)&lt;-3),"",'Total-corrected counts'!F1192),"")</f>
        <v/>
      </c>
      <c r="G1192" s="14" t="str">
        <f>IFERROR(IF(OR(HLOOKUP($A1192,'Z-scores'!$C$2:$RO$15,5,FALSE)&gt;3,HLOOKUP($A1192,'Z-scores'!$C$2:$RO$15,5,FALSE)&lt;-3),"",'Total-corrected counts'!G1192),"")</f>
        <v/>
      </c>
      <c r="H1192" s="14" t="str">
        <f>IFERROR(IF(OR(HLOOKUP($A1192,'Z-scores'!$C$2:$RO$15,6,FALSE)&gt;3,HLOOKUP($A1192,'Z-scores'!$C$2:$RO$15,6,FALSE)&lt;-3),"",'Total-corrected counts'!H1192),"")</f>
        <v/>
      </c>
      <c r="I1192" s="14" t="str">
        <f>IFERROR(IF(OR(HLOOKUP($A1192,'Z-scores'!$C$2:$RO$15,7,FALSE)&gt;3,HLOOKUP($A1192,'Z-scores'!$C$2:$RO$15,7,FALSE)&lt;-3),"",'Total-corrected counts'!I1192),"")</f>
        <v/>
      </c>
      <c r="J1192" s="14" t="str">
        <f>IFERROR(IF(OR(HLOOKUP($A1192,'Z-scores'!$C$2:$RO$15,8,FALSE)&gt;3,HLOOKUP($A1192,'Z-scores'!$C$2:$RO$15,8,FALSE)&lt;-3),"",'Total-corrected counts'!J1192),"")</f>
        <v/>
      </c>
      <c r="K1192" s="14" t="str">
        <f>IFERROR(IF(OR(HLOOKUP($A1192,'Z-scores'!$C$2:$RO$15,9,FALSE)&gt;3,HLOOKUP($A1192,'Z-scores'!$C$2:$RO$15,9,FALSE)&lt;-3),"",'Total-corrected counts'!K1192),"")</f>
        <v/>
      </c>
      <c r="L1192" s="14" t="str">
        <f>IFERROR(IF(OR(HLOOKUP($A1192,'Z-scores'!$C$2:$RO$15,10,FALSE)&gt;3,HLOOKUP($A1192,'Z-scores'!$C$2:$RO$15,10,FALSE)&lt;-3),"",'Total-corrected counts'!L1192),"")</f>
        <v/>
      </c>
      <c r="M1192" s="14" t="str">
        <f>IFERROR(IF(OR(HLOOKUP($A1192,'Z-scores'!$C$2:$RO$15,11,FALSE)&gt;3,HLOOKUP($A1192,'Z-scores'!$C$2:$RO$15,11,FALSE)&lt;-3),"",'Total-corrected counts'!M1192),"")</f>
        <v/>
      </c>
      <c r="N1192" s="14" t="str">
        <f>IFERROR(IF(OR(HLOOKUP($A1192,'Z-scores'!$C$2:$RO$15,12,FALSE)&gt;3,HLOOKUP($A1192,'Z-scores'!$C$2:$RO$15,12,FALSE)&lt;-3),"",'Total-corrected counts'!N1192),"")</f>
        <v/>
      </c>
      <c r="O1192" s="14" t="str">
        <f>IFERROR(IF(OR(HLOOKUP($A1192,'Z-scores'!$C$2:$RO$15,13,FALSE)&gt;3,HLOOKUP($A1192,'Z-scores'!$C$2:$RO$15,13,FALSE)&lt;-3),"",'Total-corrected counts'!O1192),"")</f>
        <v/>
      </c>
      <c r="P1192" s="14" t="str">
        <f>IFERROR(IF(OR(HLOOKUP($A1192,'Z-scores'!$C$2:$RO$15,14,FALSE)&gt;3,HLOOKUP($A1192,'Z-scores'!$C$2:$RO$15,14,FALSE)&lt;-3),"",'Total-corrected counts'!P1192),"")</f>
        <v/>
      </c>
      <c r="Q1192">
        <f t="shared" si="72"/>
        <v>1</v>
      </c>
      <c r="R1192">
        <f>SUMIFS(Tabel132[Cluster],Tabel132[ID],'Total-corrected counts Z&lt;3'!A1192)</f>
        <v>0</v>
      </c>
      <c r="S1192" t="str">
        <f t="shared" si="73"/>
        <v/>
      </c>
      <c r="T1192" t="str">
        <f t="shared" si="74"/>
        <v/>
      </c>
      <c r="U1192" t="str">
        <f t="shared" si="75"/>
        <v/>
      </c>
    </row>
    <row r="1193" spans="1:21" x14ac:dyDescent="0.25">
      <c r="A1193">
        <v>10735</v>
      </c>
      <c r="B1193" t="s">
        <v>1217</v>
      </c>
      <c r="C1193">
        <v>59500</v>
      </c>
      <c r="D1193">
        <v>968</v>
      </c>
      <c r="E1193" s="14" t="str">
        <f>IFERROR(IF(OR(HLOOKUP($A1193,'Z-scores'!$C$2:$RO$15,3,FALSE)&gt;3,HLOOKUP($A1193,'Z-scores'!$C$2:$RO$15,3,FALSE)&lt;-3),"",'Total-corrected counts'!E1193),"")</f>
        <v/>
      </c>
      <c r="F1193" s="14" t="str">
        <f>IFERROR(IF(OR(HLOOKUP($A1193,'Z-scores'!$C$2:$RO$15,4,FALSE)&gt;3,HLOOKUP($A1193,'Z-scores'!$C$2:$RO$15,4,FALSE)&lt;-3),"",'Total-corrected counts'!F1193),"")</f>
        <v/>
      </c>
      <c r="G1193" s="14" t="str">
        <f>IFERROR(IF(OR(HLOOKUP($A1193,'Z-scores'!$C$2:$RO$15,5,FALSE)&gt;3,HLOOKUP($A1193,'Z-scores'!$C$2:$RO$15,5,FALSE)&lt;-3),"",'Total-corrected counts'!G1193),"")</f>
        <v/>
      </c>
      <c r="H1193" s="14" t="str">
        <f>IFERROR(IF(OR(HLOOKUP($A1193,'Z-scores'!$C$2:$RO$15,6,FALSE)&gt;3,HLOOKUP($A1193,'Z-scores'!$C$2:$RO$15,6,FALSE)&lt;-3),"",'Total-corrected counts'!H1193),"")</f>
        <v/>
      </c>
      <c r="I1193" s="14" t="str">
        <f>IFERROR(IF(OR(HLOOKUP($A1193,'Z-scores'!$C$2:$RO$15,7,FALSE)&gt;3,HLOOKUP($A1193,'Z-scores'!$C$2:$RO$15,7,FALSE)&lt;-3),"",'Total-corrected counts'!I1193),"")</f>
        <v/>
      </c>
      <c r="J1193" s="14" t="str">
        <f>IFERROR(IF(OR(HLOOKUP($A1193,'Z-scores'!$C$2:$RO$15,8,FALSE)&gt;3,HLOOKUP($A1193,'Z-scores'!$C$2:$RO$15,8,FALSE)&lt;-3),"",'Total-corrected counts'!J1193),"")</f>
        <v/>
      </c>
      <c r="K1193" s="14" t="str">
        <f>IFERROR(IF(OR(HLOOKUP($A1193,'Z-scores'!$C$2:$RO$15,9,FALSE)&gt;3,HLOOKUP($A1193,'Z-scores'!$C$2:$RO$15,9,FALSE)&lt;-3),"",'Total-corrected counts'!K1193),"")</f>
        <v/>
      </c>
      <c r="L1193" s="14" t="str">
        <f>IFERROR(IF(OR(HLOOKUP($A1193,'Z-scores'!$C$2:$RO$15,10,FALSE)&gt;3,HLOOKUP($A1193,'Z-scores'!$C$2:$RO$15,10,FALSE)&lt;-3),"",'Total-corrected counts'!L1193),"")</f>
        <v/>
      </c>
      <c r="M1193" s="14" t="str">
        <f>IFERROR(IF(OR(HLOOKUP($A1193,'Z-scores'!$C$2:$RO$15,11,FALSE)&gt;3,HLOOKUP($A1193,'Z-scores'!$C$2:$RO$15,11,FALSE)&lt;-3),"",'Total-corrected counts'!M1193),"")</f>
        <v/>
      </c>
      <c r="N1193" s="14" t="str">
        <f>IFERROR(IF(OR(HLOOKUP($A1193,'Z-scores'!$C$2:$RO$15,12,FALSE)&gt;3,HLOOKUP($A1193,'Z-scores'!$C$2:$RO$15,12,FALSE)&lt;-3),"",'Total-corrected counts'!N1193),"")</f>
        <v/>
      </c>
      <c r="O1193" s="14" t="str">
        <f>IFERROR(IF(OR(HLOOKUP($A1193,'Z-scores'!$C$2:$RO$15,13,FALSE)&gt;3,HLOOKUP($A1193,'Z-scores'!$C$2:$RO$15,13,FALSE)&lt;-3),"",'Total-corrected counts'!O1193),"")</f>
        <v/>
      </c>
      <c r="P1193" s="14" t="str">
        <f>IFERROR(IF(OR(HLOOKUP($A1193,'Z-scores'!$C$2:$RO$15,14,FALSE)&gt;3,HLOOKUP($A1193,'Z-scores'!$C$2:$RO$15,14,FALSE)&lt;-3),"",'Total-corrected counts'!P1193),"")</f>
        <v/>
      </c>
      <c r="Q1193">
        <f t="shared" si="72"/>
        <v>1</v>
      </c>
      <c r="R1193">
        <f>SUMIFS(Tabel132[Cluster],Tabel132[ID],'Total-corrected counts Z&lt;3'!A1193)</f>
        <v>0</v>
      </c>
      <c r="S1193" t="str">
        <f t="shared" si="73"/>
        <v/>
      </c>
      <c r="T1193" t="str">
        <f t="shared" si="74"/>
        <v/>
      </c>
      <c r="U1193" t="str">
        <f t="shared" si="75"/>
        <v/>
      </c>
    </row>
    <row r="1194" spans="1:21" x14ac:dyDescent="0.25">
      <c r="A1194">
        <v>10736</v>
      </c>
      <c r="B1194" t="s">
        <v>1218</v>
      </c>
      <c r="C1194">
        <v>59400</v>
      </c>
      <c r="D1194">
        <v>968</v>
      </c>
      <c r="E1194" s="14" t="str">
        <f>IFERROR(IF(OR(HLOOKUP($A1194,'Z-scores'!$C$2:$RO$15,3,FALSE)&gt;3,HLOOKUP($A1194,'Z-scores'!$C$2:$RO$15,3,FALSE)&lt;-3),"",'Total-corrected counts'!E1194),"")</f>
        <v/>
      </c>
      <c r="F1194" s="14" t="str">
        <f>IFERROR(IF(OR(HLOOKUP($A1194,'Z-scores'!$C$2:$RO$15,4,FALSE)&gt;3,HLOOKUP($A1194,'Z-scores'!$C$2:$RO$15,4,FALSE)&lt;-3),"",'Total-corrected counts'!F1194),"")</f>
        <v/>
      </c>
      <c r="G1194" s="14" t="str">
        <f>IFERROR(IF(OR(HLOOKUP($A1194,'Z-scores'!$C$2:$RO$15,5,FALSE)&gt;3,HLOOKUP($A1194,'Z-scores'!$C$2:$RO$15,5,FALSE)&lt;-3),"",'Total-corrected counts'!G1194),"")</f>
        <v/>
      </c>
      <c r="H1194" s="14" t="str">
        <f>IFERROR(IF(OR(HLOOKUP($A1194,'Z-scores'!$C$2:$RO$15,6,FALSE)&gt;3,HLOOKUP($A1194,'Z-scores'!$C$2:$RO$15,6,FALSE)&lt;-3),"",'Total-corrected counts'!H1194),"")</f>
        <v/>
      </c>
      <c r="I1194" s="14" t="str">
        <f>IFERROR(IF(OR(HLOOKUP($A1194,'Z-scores'!$C$2:$RO$15,7,FALSE)&gt;3,HLOOKUP($A1194,'Z-scores'!$C$2:$RO$15,7,FALSE)&lt;-3),"",'Total-corrected counts'!I1194),"")</f>
        <v/>
      </c>
      <c r="J1194" s="14" t="str">
        <f>IFERROR(IF(OR(HLOOKUP($A1194,'Z-scores'!$C$2:$RO$15,8,FALSE)&gt;3,HLOOKUP($A1194,'Z-scores'!$C$2:$RO$15,8,FALSE)&lt;-3),"",'Total-corrected counts'!J1194),"")</f>
        <v/>
      </c>
      <c r="K1194" s="14" t="str">
        <f>IFERROR(IF(OR(HLOOKUP($A1194,'Z-scores'!$C$2:$RO$15,9,FALSE)&gt;3,HLOOKUP($A1194,'Z-scores'!$C$2:$RO$15,9,FALSE)&lt;-3),"",'Total-corrected counts'!K1194),"")</f>
        <v/>
      </c>
      <c r="L1194" s="14" t="str">
        <f>IFERROR(IF(OR(HLOOKUP($A1194,'Z-scores'!$C$2:$RO$15,10,FALSE)&gt;3,HLOOKUP($A1194,'Z-scores'!$C$2:$RO$15,10,FALSE)&lt;-3),"",'Total-corrected counts'!L1194),"")</f>
        <v/>
      </c>
      <c r="M1194" s="14" t="str">
        <f>IFERROR(IF(OR(HLOOKUP($A1194,'Z-scores'!$C$2:$RO$15,11,FALSE)&gt;3,HLOOKUP($A1194,'Z-scores'!$C$2:$RO$15,11,FALSE)&lt;-3),"",'Total-corrected counts'!M1194),"")</f>
        <v/>
      </c>
      <c r="N1194" s="14" t="str">
        <f>IFERROR(IF(OR(HLOOKUP($A1194,'Z-scores'!$C$2:$RO$15,12,FALSE)&gt;3,HLOOKUP($A1194,'Z-scores'!$C$2:$RO$15,12,FALSE)&lt;-3),"",'Total-corrected counts'!N1194),"")</f>
        <v/>
      </c>
      <c r="O1194" s="14" t="str">
        <f>IFERROR(IF(OR(HLOOKUP($A1194,'Z-scores'!$C$2:$RO$15,13,FALSE)&gt;3,HLOOKUP($A1194,'Z-scores'!$C$2:$RO$15,13,FALSE)&lt;-3),"",'Total-corrected counts'!O1194),"")</f>
        <v/>
      </c>
      <c r="P1194" s="14" t="str">
        <f>IFERROR(IF(OR(HLOOKUP($A1194,'Z-scores'!$C$2:$RO$15,14,FALSE)&gt;3,HLOOKUP($A1194,'Z-scores'!$C$2:$RO$15,14,FALSE)&lt;-3),"",'Total-corrected counts'!P1194),"")</f>
        <v/>
      </c>
      <c r="Q1194">
        <f t="shared" si="72"/>
        <v>1</v>
      </c>
      <c r="R1194">
        <f>SUMIFS(Tabel132[Cluster],Tabel132[ID],'Total-corrected counts Z&lt;3'!A1194)</f>
        <v>0</v>
      </c>
      <c r="S1194" t="str">
        <f t="shared" si="73"/>
        <v/>
      </c>
      <c r="T1194" t="str">
        <f t="shared" si="74"/>
        <v/>
      </c>
      <c r="U1194" t="str">
        <f t="shared" si="75"/>
        <v/>
      </c>
    </row>
    <row r="1195" spans="1:21" x14ac:dyDescent="0.25">
      <c r="A1195">
        <v>10737</v>
      </c>
      <c r="B1195" t="s">
        <v>1219</v>
      </c>
      <c r="C1195">
        <v>59300</v>
      </c>
      <c r="D1195">
        <v>968</v>
      </c>
      <c r="E1195" s="14" t="str">
        <f>IFERROR(IF(OR(HLOOKUP($A1195,'Z-scores'!$C$2:$RO$15,3,FALSE)&gt;3,HLOOKUP($A1195,'Z-scores'!$C$2:$RO$15,3,FALSE)&lt;-3),"",'Total-corrected counts'!E1195),"")</f>
        <v/>
      </c>
      <c r="F1195" s="14" t="str">
        <f>IFERROR(IF(OR(HLOOKUP($A1195,'Z-scores'!$C$2:$RO$15,4,FALSE)&gt;3,HLOOKUP($A1195,'Z-scores'!$C$2:$RO$15,4,FALSE)&lt;-3),"",'Total-corrected counts'!F1195),"")</f>
        <v/>
      </c>
      <c r="G1195" s="14" t="str">
        <f>IFERROR(IF(OR(HLOOKUP($A1195,'Z-scores'!$C$2:$RO$15,5,FALSE)&gt;3,HLOOKUP($A1195,'Z-scores'!$C$2:$RO$15,5,FALSE)&lt;-3),"",'Total-corrected counts'!G1195),"")</f>
        <v/>
      </c>
      <c r="H1195" s="14" t="str">
        <f>IFERROR(IF(OR(HLOOKUP($A1195,'Z-scores'!$C$2:$RO$15,6,FALSE)&gt;3,HLOOKUP($A1195,'Z-scores'!$C$2:$RO$15,6,FALSE)&lt;-3),"",'Total-corrected counts'!H1195),"")</f>
        <v/>
      </c>
      <c r="I1195" s="14" t="str">
        <f>IFERROR(IF(OR(HLOOKUP($A1195,'Z-scores'!$C$2:$RO$15,7,FALSE)&gt;3,HLOOKUP($A1195,'Z-scores'!$C$2:$RO$15,7,FALSE)&lt;-3),"",'Total-corrected counts'!I1195),"")</f>
        <v/>
      </c>
      <c r="J1195" s="14" t="str">
        <f>IFERROR(IF(OR(HLOOKUP($A1195,'Z-scores'!$C$2:$RO$15,8,FALSE)&gt;3,HLOOKUP($A1195,'Z-scores'!$C$2:$RO$15,8,FALSE)&lt;-3),"",'Total-corrected counts'!J1195),"")</f>
        <v/>
      </c>
      <c r="K1195" s="14" t="str">
        <f>IFERROR(IF(OR(HLOOKUP($A1195,'Z-scores'!$C$2:$RO$15,9,FALSE)&gt;3,HLOOKUP($A1195,'Z-scores'!$C$2:$RO$15,9,FALSE)&lt;-3),"",'Total-corrected counts'!K1195),"")</f>
        <v/>
      </c>
      <c r="L1195" s="14" t="str">
        <f>IFERROR(IF(OR(HLOOKUP($A1195,'Z-scores'!$C$2:$RO$15,10,FALSE)&gt;3,HLOOKUP($A1195,'Z-scores'!$C$2:$RO$15,10,FALSE)&lt;-3),"",'Total-corrected counts'!L1195),"")</f>
        <v/>
      </c>
      <c r="M1195" s="14" t="str">
        <f>IFERROR(IF(OR(HLOOKUP($A1195,'Z-scores'!$C$2:$RO$15,11,FALSE)&gt;3,HLOOKUP($A1195,'Z-scores'!$C$2:$RO$15,11,FALSE)&lt;-3),"",'Total-corrected counts'!M1195),"")</f>
        <v/>
      </c>
      <c r="N1195" s="14" t="str">
        <f>IFERROR(IF(OR(HLOOKUP($A1195,'Z-scores'!$C$2:$RO$15,12,FALSE)&gt;3,HLOOKUP($A1195,'Z-scores'!$C$2:$RO$15,12,FALSE)&lt;-3),"",'Total-corrected counts'!N1195),"")</f>
        <v/>
      </c>
      <c r="O1195" s="14" t="str">
        <f>IFERROR(IF(OR(HLOOKUP($A1195,'Z-scores'!$C$2:$RO$15,13,FALSE)&gt;3,HLOOKUP($A1195,'Z-scores'!$C$2:$RO$15,13,FALSE)&lt;-3),"",'Total-corrected counts'!O1195),"")</f>
        <v/>
      </c>
      <c r="P1195" s="14" t="str">
        <f>IFERROR(IF(OR(HLOOKUP($A1195,'Z-scores'!$C$2:$RO$15,14,FALSE)&gt;3,HLOOKUP($A1195,'Z-scores'!$C$2:$RO$15,14,FALSE)&lt;-3),"",'Total-corrected counts'!P1195),"")</f>
        <v/>
      </c>
      <c r="Q1195">
        <f t="shared" si="72"/>
        <v>1</v>
      </c>
      <c r="R1195">
        <f>SUMIFS(Tabel132[Cluster],Tabel132[ID],'Total-corrected counts Z&lt;3'!A1195)</f>
        <v>0</v>
      </c>
      <c r="S1195" t="str">
        <f t="shared" si="73"/>
        <v/>
      </c>
      <c r="T1195" t="str">
        <f t="shared" si="74"/>
        <v/>
      </c>
      <c r="U1195" t="str">
        <f t="shared" si="75"/>
        <v/>
      </c>
    </row>
    <row r="1196" spans="1:21" x14ac:dyDescent="0.25">
      <c r="A1196">
        <v>12993</v>
      </c>
      <c r="B1196" t="s">
        <v>1220</v>
      </c>
      <c r="C1196">
        <v>2701</v>
      </c>
      <c r="D1196">
        <v>453</v>
      </c>
      <c r="E1196" s="14" t="str">
        <f>IFERROR(IF(OR(HLOOKUP($A1196,'Z-scores'!$C$2:$RO$15,3,FALSE)&gt;3,HLOOKUP($A1196,'Z-scores'!$C$2:$RO$15,3,FALSE)&lt;-3),"",'Total-corrected counts'!E1196),"")</f>
        <v/>
      </c>
      <c r="F1196" s="14" t="str">
        <f>IFERROR(IF(OR(HLOOKUP($A1196,'Z-scores'!$C$2:$RO$15,4,FALSE)&gt;3,HLOOKUP($A1196,'Z-scores'!$C$2:$RO$15,4,FALSE)&lt;-3),"",'Total-corrected counts'!F1196),"")</f>
        <v/>
      </c>
      <c r="G1196" s="14" t="str">
        <f>IFERROR(IF(OR(HLOOKUP($A1196,'Z-scores'!$C$2:$RO$15,5,FALSE)&gt;3,HLOOKUP($A1196,'Z-scores'!$C$2:$RO$15,5,FALSE)&lt;-3),"",'Total-corrected counts'!G1196),"")</f>
        <v/>
      </c>
      <c r="H1196" s="14" t="str">
        <f>IFERROR(IF(OR(HLOOKUP($A1196,'Z-scores'!$C$2:$RO$15,6,FALSE)&gt;3,HLOOKUP($A1196,'Z-scores'!$C$2:$RO$15,6,FALSE)&lt;-3),"",'Total-corrected counts'!H1196),"")</f>
        <v/>
      </c>
      <c r="I1196" s="14" t="str">
        <f>IFERROR(IF(OR(HLOOKUP($A1196,'Z-scores'!$C$2:$RO$15,7,FALSE)&gt;3,HLOOKUP($A1196,'Z-scores'!$C$2:$RO$15,7,FALSE)&lt;-3),"",'Total-corrected counts'!I1196),"")</f>
        <v/>
      </c>
      <c r="J1196" s="14" t="str">
        <f>IFERROR(IF(OR(HLOOKUP($A1196,'Z-scores'!$C$2:$RO$15,8,FALSE)&gt;3,HLOOKUP($A1196,'Z-scores'!$C$2:$RO$15,8,FALSE)&lt;-3),"",'Total-corrected counts'!J1196),"")</f>
        <v/>
      </c>
      <c r="K1196" s="14" t="str">
        <f>IFERROR(IF(OR(HLOOKUP($A1196,'Z-scores'!$C$2:$RO$15,9,FALSE)&gt;3,HLOOKUP($A1196,'Z-scores'!$C$2:$RO$15,9,FALSE)&lt;-3),"",'Total-corrected counts'!K1196),"")</f>
        <v/>
      </c>
      <c r="L1196" s="14" t="str">
        <f>IFERROR(IF(OR(HLOOKUP($A1196,'Z-scores'!$C$2:$RO$15,10,FALSE)&gt;3,HLOOKUP($A1196,'Z-scores'!$C$2:$RO$15,10,FALSE)&lt;-3),"",'Total-corrected counts'!L1196),"")</f>
        <v/>
      </c>
      <c r="M1196" s="14" t="str">
        <f>IFERROR(IF(OR(HLOOKUP($A1196,'Z-scores'!$C$2:$RO$15,11,FALSE)&gt;3,HLOOKUP($A1196,'Z-scores'!$C$2:$RO$15,11,FALSE)&lt;-3),"",'Total-corrected counts'!M1196),"")</f>
        <v/>
      </c>
      <c r="N1196" s="14" t="str">
        <f>IFERROR(IF(OR(HLOOKUP($A1196,'Z-scores'!$C$2:$RO$15,12,FALSE)&gt;3,HLOOKUP($A1196,'Z-scores'!$C$2:$RO$15,12,FALSE)&lt;-3),"",'Total-corrected counts'!N1196),"")</f>
        <v/>
      </c>
      <c r="O1196" s="14" t="str">
        <f>IFERROR(IF(OR(HLOOKUP($A1196,'Z-scores'!$C$2:$RO$15,13,FALSE)&gt;3,HLOOKUP($A1196,'Z-scores'!$C$2:$RO$15,13,FALSE)&lt;-3),"",'Total-corrected counts'!O1196),"")</f>
        <v/>
      </c>
      <c r="P1196" s="14" t="str">
        <f>IFERROR(IF(OR(HLOOKUP($A1196,'Z-scores'!$C$2:$RO$15,14,FALSE)&gt;3,HLOOKUP($A1196,'Z-scores'!$C$2:$RO$15,14,FALSE)&lt;-3),"",'Total-corrected counts'!P1196),"")</f>
        <v/>
      </c>
      <c r="Q1196">
        <f t="shared" si="72"/>
        <v>1</v>
      </c>
      <c r="R1196">
        <f>SUMIFS(Tabel132[Cluster],Tabel132[ID],'Total-corrected counts Z&lt;3'!A1196)</f>
        <v>0</v>
      </c>
      <c r="S1196" t="str">
        <f t="shared" si="73"/>
        <v/>
      </c>
      <c r="T1196" t="str">
        <f t="shared" si="74"/>
        <v/>
      </c>
      <c r="U1196" t="str">
        <f t="shared" si="75"/>
        <v/>
      </c>
    </row>
    <row r="1197" spans="1:21" x14ac:dyDescent="0.25">
      <c r="A1197">
        <v>12994</v>
      </c>
      <c r="B1197" t="s">
        <v>1221</v>
      </c>
      <c r="C1197">
        <v>2702</v>
      </c>
      <c r="D1197">
        <v>453</v>
      </c>
      <c r="E1197" s="14" t="str">
        <f>IFERROR(IF(OR(HLOOKUP($A1197,'Z-scores'!$C$2:$RO$15,3,FALSE)&gt;3,HLOOKUP($A1197,'Z-scores'!$C$2:$RO$15,3,FALSE)&lt;-3),"",'Total-corrected counts'!E1197),"")</f>
        <v/>
      </c>
      <c r="F1197" s="14" t="str">
        <f>IFERROR(IF(OR(HLOOKUP($A1197,'Z-scores'!$C$2:$RO$15,4,FALSE)&gt;3,HLOOKUP($A1197,'Z-scores'!$C$2:$RO$15,4,FALSE)&lt;-3),"",'Total-corrected counts'!F1197),"")</f>
        <v/>
      </c>
      <c r="G1197" s="14" t="str">
        <f>IFERROR(IF(OR(HLOOKUP($A1197,'Z-scores'!$C$2:$RO$15,5,FALSE)&gt;3,HLOOKUP($A1197,'Z-scores'!$C$2:$RO$15,5,FALSE)&lt;-3),"",'Total-corrected counts'!G1197),"")</f>
        <v/>
      </c>
      <c r="H1197" s="14" t="str">
        <f>IFERROR(IF(OR(HLOOKUP($A1197,'Z-scores'!$C$2:$RO$15,6,FALSE)&gt;3,HLOOKUP($A1197,'Z-scores'!$C$2:$RO$15,6,FALSE)&lt;-3),"",'Total-corrected counts'!H1197),"")</f>
        <v/>
      </c>
      <c r="I1197" s="14" t="str">
        <f>IFERROR(IF(OR(HLOOKUP($A1197,'Z-scores'!$C$2:$RO$15,7,FALSE)&gt;3,HLOOKUP($A1197,'Z-scores'!$C$2:$RO$15,7,FALSE)&lt;-3),"",'Total-corrected counts'!I1197),"")</f>
        <v/>
      </c>
      <c r="J1197" s="14" t="str">
        <f>IFERROR(IF(OR(HLOOKUP($A1197,'Z-scores'!$C$2:$RO$15,8,FALSE)&gt;3,HLOOKUP($A1197,'Z-scores'!$C$2:$RO$15,8,FALSE)&lt;-3),"",'Total-corrected counts'!J1197),"")</f>
        <v/>
      </c>
      <c r="K1197" s="14" t="str">
        <f>IFERROR(IF(OR(HLOOKUP($A1197,'Z-scores'!$C$2:$RO$15,9,FALSE)&gt;3,HLOOKUP($A1197,'Z-scores'!$C$2:$RO$15,9,FALSE)&lt;-3),"",'Total-corrected counts'!K1197),"")</f>
        <v/>
      </c>
      <c r="L1197" s="14" t="str">
        <f>IFERROR(IF(OR(HLOOKUP($A1197,'Z-scores'!$C$2:$RO$15,10,FALSE)&gt;3,HLOOKUP($A1197,'Z-scores'!$C$2:$RO$15,10,FALSE)&lt;-3),"",'Total-corrected counts'!L1197),"")</f>
        <v/>
      </c>
      <c r="M1197" s="14" t="str">
        <f>IFERROR(IF(OR(HLOOKUP($A1197,'Z-scores'!$C$2:$RO$15,11,FALSE)&gt;3,HLOOKUP($A1197,'Z-scores'!$C$2:$RO$15,11,FALSE)&lt;-3),"",'Total-corrected counts'!M1197),"")</f>
        <v/>
      </c>
      <c r="N1197" s="14" t="str">
        <f>IFERROR(IF(OR(HLOOKUP($A1197,'Z-scores'!$C$2:$RO$15,12,FALSE)&gt;3,HLOOKUP($A1197,'Z-scores'!$C$2:$RO$15,12,FALSE)&lt;-3),"",'Total-corrected counts'!N1197),"")</f>
        <v/>
      </c>
      <c r="O1197" s="14" t="str">
        <f>IFERROR(IF(OR(HLOOKUP($A1197,'Z-scores'!$C$2:$RO$15,13,FALSE)&gt;3,HLOOKUP($A1197,'Z-scores'!$C$2:$RO$15,13,FALSE)&lt;-3),"",'Total-corrected counts'!O1197),"")</f>
        <v/>
      </c>
      <c r="P1197" s="14" t="str">
        <f>IFERROR(IF(OR(HLOOKUP($A1197,'Z-scores'!$C$2:$RO$15,14,FALSE)&gt;3,HLOOKUP($A1197,'Z-scores'!$C$2:$RO$15,14,FALSE)&lt;-3),"",'Total-corrected counts'!P1197),"")</f>
        <v/>
      </c>
      <c r="Q1197">
        <f t="shared" si="72"/>
        <v>1</v>
      </c>
      <c r="R1197">
        <f>SUMIFS(Tabel132[Cluster],Tabel132[ID],'Total-corrected counts Z&lt;3'!A1197)</f>
        <v>0</v>
      </c>
      <c r="S1197" t="str">
        <f t="shared" si="73"/>
        <v/>
      </c>
      <c r="T1197" t="str">
        <f t="shared" si="74"/>
        <v/>
      </c>
      <c r="U1197" t="str">
        <f t="shared" si="75"/>
        <v/>
      </c>
    </row>
    <row r="1198" spans="1:21" x14ac:dyDescent="0.25">
      <c r="A1198">
        <v>12995</v>
      </c>
      <c r="B1198" t="s">
        <v>1222</v>
      </c>
      <c r="C1198">
        <v>2703</v>
      </c>
      <c r="D1198">
        <v>453</v>
      </c>
      <c r="E1198" s="14" t="str">
        <f>IFERROR(IF(OR(HLOOKUP($A1198,'Z-scores'!$C$2:$RO$15,3,FALSE)&gt;3,HLOOKUP($A1198,'Z-scores'!$C$2:$RO$15,3,FALSE)&lt;-3),"",'Total-corrected counts'!E1198),"")</f>
        <v/>
      </c>
      <c r="F1198" s="14" t="str">
        <f>IFERROR(IF(OR(HLOOKUP($A1198,'Z-scores'!$C$2:$RO$15,4,FALSE)&gt;3,HLOOKUP($A1198,'Z-scores'!$C$2:$RO$15,4,FALSE)&lt;-3),"",'Total-corrected counts'!F1198),"")</f>
        <v/>
      </c>
      <c r="G1198" s="14" t="str">
        <f>IFERROR(IF(OR(HLOOKUP($A1198,'Z-scores'!$C$2:$RO$15,5,FALSE)&gt;3,HLOOKUP($A1198,'Z-scores'!$C$2:$RO$15,5,FALSE)&lt;-3),"",'Total-corrected counts'!G1198),"")</f>
        <v/>
      </c>
      <c r="H1198" s="14" t="str">
        <f>IFERROR(IF(OR(HLOOKUP($A1198,'Z-scores'!$C$2:$RO$15,6,FALSE)&gt;3,HLOOKUP($A1198,'Z-scores'!$C$2:$RO$15,6,FALSE)&lt;-3),"",'Total-corrected counts'!H1198),"")</f>
        <v/>
      </c>
      <c r="I1198" s="14" t="str">
        <f>IFERROR(IF(OR(HLOOKUP($A1198,'Z-scores'!$C$2:$RO$15,7,FALSE)&gt;3,HLOOKUP($A1198,'Z-scores'!$C$2:$RO$15,7,FALSE)&lt;-3),"",'Total-corrected counts'!I1198),"")</f>
        <v/>
      </c>
      <c r="J1198" s="14" t="str">
        <f>IFERROR(IF(OR(HLOOKUP($A1198,'Z-scores'!$C$2:$RO$15,8,FALSE)&gt;3,HLOOKUP($A1198,'Z-scores'!$C$2:$RO$15,8,FALSE)&lt;-3),"",'Total-corrected counts'!J1198),"")</f>
        <v/>
      </c>
      <c r="K1198" s="14" t="str">
        <f>IFERROR(IF(OR(HLOOKUP($A1198,'Z-scores'!$C$2:$RO$15,9,FALSE)&gt;3,HLOOKUP($A1198,'Z-scores'!$C$2:$RO$15,9,FALSE)&lt;-3),"",'Total-corrected counts'!K1198),"")</f>
        <v/>
      </c>
      <c r="L1198" s="14" t="str">
        <f>IFERROR(IF(OR(HLOOKUP($A1198,'Z-scores'!$C$2:$RO$15,10,FALSE)&gt;3,HLOOKUP($A1198,'Z-scores'!$C$2:$RO$15,10,FALSE)&lt;-3),"",'Total-corrected counts'!L1198),"")</f>
        <v/>
      </c>
      <c r="M1198" s="14" t="str">
        <f>IFERROR(IF(OR(HLOOKUP($A1198,'Z-scores'!$C$2:$RO$15,11,FALSE)&gt;3,HLOOKUP($A1198,'Z-scores'!$C$2:$RO$15,11,FALSE)&lt;-3),"",'Total-corrected counts'!M1198),"")</f>
        <v/>
      </c>
      <c r="N1198" s="14" t="str">
        <f>IFERROR(IF(OR(HLOOKUP($A1198,'Z-scores'!$C$2:$RO$15,12,FALSE)&gt;3,HLOOKUP($A1198,'Z-scores'!$C$2:$RO$15,12,FALSE)&lt;-3),"",'Total-corrected counts'!N1198),"")</f>
        <v/>
      </c>
      <c r="O1198" s="14" t="str">
        <f>IFERROR(IF(OR(HLOOKUP($A1198,'Z-scores'!$C$2:$RO$15,13,FALSE)&gt;3,HLOOKUP($A1198,'Z-scores'!$C$2:$RO$15,13,FALSE)&lt;-3),"",'Total-corrected counts'!O1198),"")</f>
        <v/>
      </c>
      <c r="P1198" s="14" t="str">
        <f>IFERROR(IF(OR(HLOOKUP($A1198,'Z-scores'!$C$2:$RO$15,14,FALSE)&gt;3,HLOOKUP($A1198,'Z-scores'!$C$2:$RO$15,14,FALSE)&lt;-3),"",'Total-corrected counts'!P1198),"")</f>
        <v/>
      </c>
      <c r="Q1198">
        <f t="shared" si="72"/>
        <v>1</v>
      </c>
      <c r="R1198">
        <f>SUMIFS(Tabel132[Cluster],Tabel132[ID],'Total-corrected counts Z&lt;3'!A1198)</f>
        <v>0</v>
      </c>
      <c r="S1198" t="str">
        <f t="shared" si="73"/>
        <v/>
      </c>
      <c r="T1198" t="str">
        <f t="shared" si="74"/>
        <v/>
      </c>
      <c r="U1198" t="str">
        <f t="shared" si="75"/>
        <v/>
      </c>
    </row>
    <row r="1199" spans="1:21" x14ac:dyDescent="0.25">
      <c r="A1199">
        <v>12996</v>
      </c>
      <c r="B1199" t="s">
        <v>1223</v>
      </c>
      <c r="C1199">
        <v>2704</v>
      </c>
      <c r="D1199">
        <v>453</v>
      </c>
      <c r="E1199" s="14" t="str">
        <f>IFERROR(IF(OR(HLOOKUP($A1199,'Z-scores'!$C$2:$RO$15,3,FALSE)&gt;3,HLOOKUP($A1199,'Z-scores'!$C$2:$RO$15,3,FALSE)&lt;-3),"",'Total-corrected counts'!E1199),"")</f>
        <v/>
      </c>
      <c r="F1199" s="14" t="str">
        <f>IFERROR(IF(OR(HLOOKUP($A1199,'Z-scores'!$C$2:$RO$15,4,FALSE)&gt;3,HLOOKUP($A1199,'Z-scores'!$C$2:$RO$15,4,FALSE)&lt;-3),"",'Total-corrected counts'!F1199),"")</f>
        <v/>
      </c>
      <c r="G1199" s="14" t="str">
        <f>IFERROR(IF(OR(HLOOKUP($A1199,'Z-scores'!$C$2:$RO$15,5,FALSE)&gt;3,HLOOKUP($A1199,'Z-scores'!$C$2:$RO$15,5,FALSE)&lt;-3),"",'Total-corrected counts'!G1199),"")</f>
        <v/>
      </c>
      <c r="H1199" s="14" t="str">
        <f>IFERROR(IF(OR(HLOOKUP($A1199,'Z-scores'!$C$2:$RO$15,6,FALSE)&gt;3,HLOOKUP($A1199,'Z-scores'!$C$2:$RO$15,6,FALSE)&lt;-3),"",'Total-corrected counts'!H1199),"")</f>
        <v/>
      </c>
      <c r="I1199" s="14" t="str">
        <f>IFERROR(IF(OR(HLOOKUP($A1199,'Z-scores'!$C$2:$RO$15,7,FALSE)&gt;3,HLOOKUP($A1199,'Z-scores'!$C$2:$RO$15,7,FALSE)&lt;-3),"",'Total-corrected counts'!I1199),"")</f>
        <v/>
      </c>
      <c r="J1199" s="14" t="str">
        <f>IFERROR(IF(OR(HLOOKUP($A1199,'Z-scores'!$C$2:$RO$15,8,FALSE)&gt;3,HLOOKUP($A1199,'Z-scores'!$C$2:$RO$15,8,FALSE)&lt;-3),"",'Total-corrected counts'!J1199),"")</f>
        <v/>
      </c>
      <c r="K1199" s="14" t="str">
        <f>IFERROR(IF(OR(HLOOKUP($A1199,'Z-scores'!$C$2:$RO$15,9,FALSE)&gt;3,HLOOKUP($A1199,'Z-scores'!$C$2:$RO$15,9,FALSE)&lt;-3),"",'Total-corrected counts'!K1199),"")</f>
        <v/>
      </c>
      <c r="L1199" s="14" t="str">
        <f>IFERROR(IF(OR(HLOOKUP($A1199,'Z-scores'!$C$2:$RO$15,10,FALSE)&gt;3,HLOOKUP($A1199,'Z-scores'!$C$2:$RO$15,10,FALSE)&lt;-3),"",'Total-corrected counts'!L1199),"")</f>
        <v/>
      </c>
      <c r="M1199" s="14" t="str">
        <f>IFERROR(IF(OR(HLOOKUP($A1199,'Z-scores'!$C$2:$RO$15,11,FALSE)&gt;3,HLOOKUP($A1199,'Z-scores'!$C$2:$RO$15,11,FALSE)&lt;-3),"",'Total-corrected counts'!M1199),"")</f>
        <v/>
      </c>
      <c r="N1199" s="14" t="str">
        <f>IFERROR(IF(OR(HLOOKUP($A1199,'Z-scores'!$C$2:$RO$15,12,FALSE)&gt;3,HLOOKUP($A1199,'Z-scores'!$C$2:$RO$15,12,FALSE)&lt;-3),"",'Total-corrected counts'!N1199),"")</f>
        <v/>
      </c>
      <c r="O1199" s="14" t="str">
        <f>IFERROR(IF(OR(HLOOKUP($A1199,'Z-scores'!$C$2:$RO$15,13,FALSE)&gt;3,HLOOKUP($A1199,'Z-scores'!$C$2:$RO$15,13,FALSE)&lt;-3),"",'Total-corrected counts'!O1199),"")</f>
        <v/>
      </c>
      <c r="P1199" s="14" t="str">
        <f>IFERROR(IF(OR(HLOOKUP($A1199,'Z-scores'!$C$2:$RO$15,14,FALSE)&gt;3,HLOOKUP($A1199,'Z-scores'!$C$2:$RO$15,14,FALSE)&lt;-3),"",'Total-corrected counts'!P1199),"")</f>
        <v/>
      </c>
      <c r="Q1199">
        <f t="shared" si="72"/>
        <v>1</v>
      </c>
      <c r="R1199">
        <f>SUMIFS(Tabel132[Cluster],Tabel132[ID],'Total-corrected counts Z&lt;3'!A1199)</f>
        <v>0</v>
      </c>
      <c r="S1199" t="str">
        <f t="shared" si="73"/>
        <v/>
      </c>
      <c r="T1199" t="str">
        <f t="shared" si="74"/>
        <v/>
      </c>
      <c r="U1199" t="str">
        <f t="shared" si="75"/>
        <v/>
      </c>
    </row>
    <row r="1200" spans="1:21" x14ac:dyDescent="0.25">
      <c r="A1200">
        <v>12997</v>
      </c>
      <c r="B1200" t="s">
        <v>1224</v>
      </c>
      <c r="C1200">
        <v>2705</v>
      </c>
      <c r="D1200">
        <v>453</v>
      </c>
      <c r="E1200" s="14" t="str">
        <f>IFERROR(IF(OR(HLOOKUP($A1200,'Z-scores'!$C$2:$RO$15,3,FALSE)&gt;3,HLOOKUP($A1200,'Z-scores'!$C$2:$RO$15,3,FALSE)&lt;-3),"",'Total-corrected counts'!E1200),"")</f>
        <v/>
      </c>
      <c r="F1200" s="14" t="str">
        <f>IFERROR(IF(OR(HLOOKUP($A1200,'Z-scores'!$C$2:$RO$15,4,FALSE)&gt;3,HLOOKUP($A1200,'Z-scores'!$C$2:$RO$15,4,FALSE)&lt;-3),"",'Total-corrected counts'!F1200),"")</f>
        <v/>
      </c>
      <c r="G1200" s="14" t="str">
        <f>IFERROR(IF(OR(HLOOKUP($A1200,'Z-scores'!$C$2:$RO$15,5,FALSE)&gt;3,HLOOKUP($A1200,'Z-scores'!$C$2:$RO$15,5,FALSE)&lt;-3),"",'Total-corrected counts'!G1200),"")</f>
        <v/>
      </c>
      <c r="H1200" s="14" t="str">
        <f>IFERROR(IF(OR(HLOOKUP($A1200,'Z-scores'!$C$2:$RO$15,6,FALSE)&gt;3,HLOOKUP($A1200,'Z-scores'!$C$2:$RO$15,6,FALSE)&lt;-3),"",'Total-corrected counts'!H1200),"")</f>
        <v/>
      </c>
      <c r="I1200" s="14" t="str">
        <f>IFERROR(IF(OR(HLOOKUP($A1200,'Z-scores'!$C$2:$RO$15,7,FALSE)&gt;3,HLOOKUP($A1200,'Z-scores'!$C$2:$RO$15,7,FALSE)&lt;-3),"",'Total-corrected counts'!I1200),"")</f>
        <v/>
      </c>
      <c r="J1200" s="14" t="str">
        <f>IFERROR(IF(OR(HLOOKUP($A1200,'Z-scores'!$C$2:$RO$15,8,FALSE)&gt;3,HLOOKUP($A1200,'Z-scores'!$C$2:$RO$15,8,FALSE)&lt;-3),"",'Total-corrected counts'!J1200),"")</f>
        <v/>
      </c>
      <c r="K1200" s="14" t="str">
        <f>IFERROR(IF(OR(HLOOKUP($A1200,'Z-scores'!$C$2:$RO$15,9,FALSE)&gt;3,HLOOKUP($A1200,'Z-scores'!$C$2:$RO$15,9,FALSE)&lt;-3),"",'Total-corrected counts'!K1200),"")</f>
        <v/>
      </c>
      <c r="L1200" s="14" t="str">
        <f>IFERROR(IF(OR(HLOOKUP($A1200,'Z-scores'!$C$2:$RO$15,10,FALSE)&gt;3,HLOOKUP($A1200,'Z-scores'!$C$2:$RO$15,10,FALSE)&lt;-3),"",'Total-corrected counts'!L1200),"")</f>
        <v/>
      </c>
      <c r="M1200" s="14" t="str">
        <f>IFERROR(IF(OR(HLOOKUP($A1200,'Z-scores'!$C$2:$RO$15,11,FALSE)&gt;3,HLOOKUP($A1200,'Z-scores'!$C$2:$RO$15,11,FALSE)&lt;-3),"",'Total-corrected counts'!M1200),"")</f>
        <v/>
      </c>
      <c r="N1200" s="14" t="str">
        <f>IFERROR(IF(OR(HLOOKUP($A1200,'Z-scores'!$C$2:$RO$15,12,FALSE)&gt;3,HLOOKUP($A1200,'Z-scores'!$C$2:$RO$15,12,FALSE)&lt;-3),"",'Total-corrected counts'!N1200),"")</f>
        <v/>
      </c>
      <c r="O1200" s="14" t="str">
        <f>IFERROR(IF(OR(HLOOKUP($A1200,'Z-scores'!$C$2:$RO$15,13,FALSE)&gt;3,HLOOKUP($A1200,'Z-scores'!$C$2:$RO$15,13,FALSE)&lt;-3),"",'Total-corrected counts'!O1200),"")</f>
        <v/>
      </c>
      <c r="P1200" s="14" t="str">
        <f>IFERROR(IF(OR(HLOOKUP($A1200,'Z-scores'!$C$2:$RO$15,14,FALSE)&gt;3,HLOOKUP($A1200,'Z-scores'!$C$2:$RO$15,14,FALSE)&lt;-3),"",'Total-corrected counts'!P1200),"")</f>
        <v/>
      </c>
      <c r="Q1200">
        <f t="shared" si="72"/>
        <v>1</v>
      </c>
      <c r="R1200">
        <f>SUMIFS(Tabel132[Cluster],Tabel132[ID],'Total-corrected counts Z&lt;3'!A1200)</f>
        <v>0</v>
      </c>
      <c r="S1200" t="str">
        <f t="shared" si="73"/>
        <v/>
      </c>
      <c r="T1200" t="str">
        <f t="shared" si="74"/>
        <v/>
      </c>
      <c r="U1200" t="str">
        <f t="shared" si="75"/>
        <v/>
      </c>
    </row>
    <row r="1201" spans="1:21" x14ac:dyDescent="0.25">
      <c r="A1201">
        <v>12998</v>
      </c>
      <c r="B1201" t="s">
        <v>1225</v>
      </c>
      <c r="C1201">
        <v>2706</v>
      </c>
      <c r="D1201">
        <v>453</v>
      </c>
      <c r="E1201" s="14" t="str">
        <f>IFERROR(IF(OR(HLOOKUP($A1201,'Z-scores'!$C$2:$RO$15,3,FALSE)&gt;3,HLOOKUP($A1201,'Z-scores'!$C$2:$RO$15,3,FALSE)&lt;-3),"",'Total-corrected counts'!E1201),"")</f>
        <v/>
      </c>
      <c r="F1201" s="14" t="str">
        <f>IFERROR(IF(OR(HLOOKUP($A1201,'Z-scores'!$C$2:$RO$15,4,FALSE)&gt;3,HLOOKUP($A1201,'Z-scores'!$C$2:$RO$15,4,FALSE)&lt;-3),"",'Total-corrected counts'!F1201),"")</f>
        <v/>
      </c>
      <c r="G1201" s="14" t="str">
        <f>IFERROR(IF(OR(HLOOKUP($A1201,'Z-scores'!$C$2:$RO$15,5,FALSE)&gt;3,HLOOKUP($A1201,'Z-scores'!$C$2:$RO$15,5,FALSE)&lt;-3),"",'Total-corrected counts'!G1201),"")</f>
        <v/>
      </c>
      <c r="H1201" s="14" t="str">
        <f>IFERROR(IF(OR(HLOOKUP($A1201,'Z-scores'!$C$2:$RO$15,6,FALSE)&gt;3,HLOOKUP($A1201,'Z-scores'!$C$2:$RO$15,6,FALSE)&lt;-3),"",'Total-corrected counts'!H1201),"")</f>
        <v/>
      </c>
      <c r="I1201" s="14" t="str">
        <f>IFERROR(IF(OR(HLOOKUP($A1201,'Z-scores'!$C$2:$RO$15,7,FALSE)&gt;3,HLOOKUP($A1201,'Z-scores'!$C$2:$RO$15,7,FALSE)&lt;-3),"",'Total-corrected counts'!I1201),"")</f>
        <v/>
      </c>
      <c r="J1201" s="14" t="str">
        <f>IFERROR(IF(OR(HLOOKUP($A1201,'Z-scores'!$C$2:$RO$15,8,FALSE)&gt;3,HLOOKUP($A1201,'Z-scores'!$C$2:$RO$15,8,FALSE)&lt;-3),"",'Total-corrected counts'!J1201),"")</f>
        <v/>
      </c>
      <c r="K1201" s="14" t="str">
        <f>IFERROR(IF(OR(HLOOKUP($A1201,'Z-scores'!$C$2:$RO$15,9,FALSE)&gt;3,HLOOKUP($A1201,'Z-scores'!$C$2:$RO$15,9,FALSE)&lt;-3),"",'Total-corrected counts'!K1201),"")</f>
        <v/>
      </c>
      <c r="L1201" s="14" t="str">
        <f>IFERROR(IF(OR(HLOOKUP($A1201,'Z-scores'!$C$2:$RO$15,10,FALSE)&gt;3,HLOOKUP($A1201,'Z-scores'!$C$2:$RO$15,10,FALSE)&lt;-3),"",'Total-corrected counts'!L1201),"")</f>
        <v/>
      </c>
      <c r="M1201" s="14" t="str">
        <f>IFERROR(IF(OR(HLOOKUP($A1201,'Z-scores'!$C$2:$RO$15,11,FALSE)&gt;3,HLOOKUP($A1201,'Z-scores'!$C$2:$RO$15,11,FALSE)&lt;-3),"",'Total-corrected counts'!M1201),"")</f>
        <v/>
      </c>
      <c r="N1201" s="14" t="str">
        <f>IFERROR(IF(OR(HLOOKUP($A1201,'Z-scores'!$C$2:$RO$15,12,FALSE)&gt;3,HLOOKUP($A1201,'Z-scores'!$C$2:$RO$15,12,FALSE)&lt;-3),"",'Total-corrected counts'!N1201),"")</f>
        <v/>
      </c>
      <c r="O1201" s="14" t="str">
        <f>IFERROR(IF(OR(HLOOKUP($A1201,'Z-scores'!$C$2:$RO$15,13,FALSE)&gt;3,HLOOKUP($A1201,'Z-scores'!$C$2:$RO$15,13,FALSE)&lt;-3),"",'Total-corrected counts'!O1201),"")</f>
        <v/>
      </c>
      <c r="P1201" s="14" t="str">
        <f>IFERROR(IF(OR(HLOOKUP($A1201,'Z-scores'!$C$2:$RO$15,14,FALSE)&gt;3,HLOOKUP($A1201,'Z-scores'!$C$2:$RO$15,14,FALSE)&lt;-3),"",'Total-corrected counts'!P1201),"")</f>
        <v/>
      </c>
      <c r="Q1201">
        <f t="shared" si="72"/>
        <v>1</v>
      </c>
      <c r="R1201">
        <f>SUMIFS(Tabel132[Cluster],Tabel132[ID],'Total-corrected counts Z&lt;3'!A1201)</f>
        <v>0</v>
      </c>
      <c r="S1201" t="str">
        <f t="shared" si="73"/>
        <v/>
      </c>
      <c r="T1201" t="str">
        <f t="shared" si="74"/>
        <v/>
      </c>
      <c r="U1201" t="str">
        <f t="shared" si="75"/>
        <v/>
      </c>
    </row>
    <row r="1202" spans="1:21" x14ac:dyDescent="0.25">
      <c r="A1202">
        <v>2375</v>
      </c>
      <c r="B1202" t="s">
        <v>1226</v>
      </c>
      <c r="C1202">
        <v>37600</v>
      </c>
      <c r="D1202">
        <v>1080</v>
      </c>
      <c r="E1202" s="14" t="str">
        <f>IFERROR(IF(OR(HLOOKUP($A1202,'Z-scores'!$C$2:$RO$15,3,FALSE)&gt;3,HLOOKUP($A1202,'Z-scores'!$C$2:$RO$15,3,FALSE)&lt;-3),"",'Total-corrected counts'!E1202),"")</f>
        <v/>
      </c>
      <c r="F1202" s="14" t="str">
        <f>IFERROR(IF(OR(HLOOKUP($A1202,'Z-scores'!$C$2:$RO$15,4,FALSE)&gt;3,HLOOKUP($A1202,'Z-scores'!$C$2:$RO$15,4,FALSE)&lt;-3),"",'Total-corrected counts'!F1202),"")</f>
        <v/>
      </c>
      <c r="G1202" s="14" t="str">
        <f>IFERROR(IF(OR(HLOOKUP($A1202,'Z-scores'!$C$2:$RO$15,5,FALSE)&gt;3,HLOOKUP($A1202,'Z-scores'!$C$2:$RO$15,5,FALSE)&lt;-3),"",'Total-corrected counts'!G1202),"")</f>
        <v/>
      </c>
      <c r="H1202" s="14" t="str">
        <f>IFERROR(IF(OR(HLOOKUP($A1202,'Z-scores'!$C$2:$RO$15,6,FALSE)&gt;3,HLOOKUP($A1202,'Z-scores'!$C$2:$RO$15,6,FALSE)&lt;-3),"",'Total-corrected counts'!H1202),"")</f>
        <v/>
      </c>
      <c r="I1202" s="14" t="str">
        <f>IFERROR(IF(OR(HLOOKUP($A1202,'Z-scores'!$C$2:$RO$15,7,FALSE)&gt;3,HLOOKUP($A1202,'Z-scores'!$C$2:$RO$15,7,FALSE)&lt;-3),"",'Total-corrected counts'!I1202),"")</f>
        <v/>
      </c>
      <c r="J1202" s="14" t="str">
        <f>IFERROR(IF(OR(HLOOKUP($A1202,'Z-scores'!$C$2:$RO$15,8,FALSE)&gt;3,HLOOKUP($A1202,'Z-scores'!$C$2:$RO$15,8,FALSE)&lt;-3),"",'Total-corrected counts'!J1202),"")</f>
        <v/>
      </c>
      <c r="K1202" s="14" t="str">
        <f>IFERROR(IF(OR(HLOOKUP($A1202,'Z-scores'!$C$2:$RO$15,9,FALSE)&gt;3,HLOOKUP($A1202,'Z-scores'!$C$2:$RO$15,9,FALSE)&lt;-3),"",'Total-corrected counts'!K1202),"")</f>
        <v/>
      </c>
      <c r="L1202" s="14" t="str">
        <f>IFERROR(IF(OR(HLOOKUP($A1202,'Z-scores'!$C$2:$RO$15,10,FALSE)&gt;3,HLOOKUP($A1202,'Z-scores'!$C$2:$RO$15,10,FALSE)&lt;-3),"",'Total-corrected counts'!L1202),"")</f>
        <v/>
      </c>
      <c r="M1202" s="14" t="str">
        <f>IFERROR(IF(OR(HLOOKUP($A1202,'Z-scores'!$C$2:$RO$15,11,FALSE)&gt;3,HLOOKUP($A1202,'Z-scores'!$C$2:$RO$15,11,FALSE)&lt;-3),"",'Total-corrected counts'!M1202),"")</f>
        <v/>
      </c>
      <c r="N1202" s="14" t="str">
        <f>IFERROR(IF(OR(HLOOKUP($A1202,'Z-scores'!$C$2:$RO$15,12,FALSE)&gt;3,HLOOKUP($A1202,'Z-scores'!$C$2:$RO$15,12,FALSE)&lt;-3),"",'Total-corrected counts'!N1202),"")</f>
        <v/>
      </c>
      <c r="O1202" s="14" t="str">
        <f>IFERROR(IF(OR(HLOOKUP($A1202,'Z-scores'!$C$2:$RO$15,13,FALSE)&gt;3,HLOOKUP($A1202,'Z-scores'!$C$2:$RO$15,13,FALSE)&lt;-3),"",'Total-corrected counts'!O1202),"")</f>
        <v/>
      </c>
      <c r="P1202" s="14" t="str">
        <f>IFERROR(IF(OR(HLOOKUP($A1202,'Z-scores'!$C$2:$RO$15,14,FALSE)&gt;3,HLOOKUP($A1202,'Z-scores'!$C$2:$RO$15,14,FALSE)&lt;-3),"",'Total-corrected counts'!P1202),"")</f>
        <v/>
      </c>
      <c r="Q1202">
        <f t="shared" si="72"/>
        <v>1</v>
      </c>
      <c r="R1202">
        <f>SUMIFS(Tabel132[Cluster],Tabel132[ID],'Total-corrected counts Z&lt;3'!A1202)</f>
        <v>0</v>
      </c>
      <c r="S1202" t="str">
        <f t="shared" si="73"/>
        <v/>
      </c>
      <c r="T1202" t="str">
        <f t="shared" si="74"/>
        <v/>
      </c>
      <c r="U1202" t="str">
        <f t="shared" si="75"/>
        <v/>
      </c>
    </row>
    <row r="1203" spans="1:21" x14ac:dyDescent="0.25">
      <c r="A1203">
        <v>2382</v>
      </c>
      <c r="B1203" t="s">
        <v>485</v>
      </c>
      <c r="C1203">
        <v>37700</v>
      </c>
      <c r="D1203">
        <v>2375</v>
      </c>
      <c r="E1203" s="14">
        <f>IFERROR(IF(OR(HLOOKUP($A1203,'Z-scores'!$C$2:$RO$15,3,FALSE)&gt;3,HLOOKUP($A1203,'Z-scores'!$C$2:$RO$15,3,FALSE)&lt;-3),"",'Total-corrected counts'!E1203),"")</f>
        <v>50.455869126167556</v>
      </c>
      <c r="F1203" s="14">
        <f>IFERROR(IF(OR(HLOOKUP($A1203,'Z-scores'!$C$2:$RO$15,4,FALSE)&gt;3,HLOOKUP($A1203,'Z-scores'!$C$2:$RO$15,4,FALSE)&lt;-3),"",'Total-corrected counts'!F1203),"")</f>
        <v>36.300780285411747</v>
      </c>
      <c r="G1203" s="14">
        <f>IFERROR(IF(OR(HLOOKUP($A1203,'Z-scores'!$C$2:$RO$15,5,FALSE)&gt;3,HLOOKUP($A1203,'Z-scores'!$C$2:$RO$15,5,FALSE)&lt;-3),"",'Total-corrected counts'!G1203),"")</f>
        <v>19.660889829373478</v>
      </c>
      <c r="H1203" s="14">
        <f>IFERROR(IF(OR(HLOOKUP($A1203,'Z-scores'!$C$2:$RO$15,6,FALSE)&gt;3,HLOOKUP($A1203,'Z-scores'!$C$2:$RO$15,6,FALSE)&lt;-3),"",'Total-corrected counts'!H1203),"")</f>
        <v>85.752195306557041</v>
      </c>
      <c r="I1203" s="14">
        <f>IFERROR(IF(OR(HLOOKUP($A1203,'Z-scores'!$C$2:$RO$15,7,FALSE)&gt;3,HLOOKUP($A1203,'Z-scores'!$C$2:$RO$15,7,FALSE)&lt;-3),"",'Total-corrected counts'!I1203),"")</f>
        <v>86.641032690100516</v>
      </c>
      <c r="J1203" s="14">
        <f>IFERROR(IF(OR(HLOOKUP($A1203,'Z-scores'!$C$2:$RO$15,8,FALSE)&gt;3,HLOOKUP($A1203,'Z-scores'!$C$2:$RO$15,8,FALSE)&lt;-3),"",'Total-corrected counts'!J1203),"")</f>
        <v>38.278717728129863</v>
      </c>
      <c r="K1203" s="14">
        <f>IFERROR(IF(OR(HLOOKUP($A1203,'Z-scores'!$C$2:$RO$15,9,FALSE)&gt;3,HLOOKUP($A1203,'Z-scores'!$C$2:$RO$15,9,FALSE)&lt;-3),"",'Total-corrected counts'!K1203),"")</f>
        <v>45.216909796432084</v>
      </c>
      <c r="L1203" s="14">
        <f>IFERROR(IF(OR(HLOOKUP($A1203,'Z-scores'!$C$2:$RO$15,10,FALSE)&gt;3,HLOOKUP($A1203,'Z-scores'!$C$2:$RO$15,10,FALSE)&lt;-3),"",'Total-corrected counts'!L1203),"")</f>
        <v>22.211248727690496</v>
      </c>
      <c r="M1203" s="14">
        <f>IFERROR(IF(OR(HLOOKUP($A1203,'Z-scores'!$C$2:$RO$15,11,FALSE)&gt;3,HLOOKUP($A1203,'Z-scores'!$C$2:$RO$15,11,FALSE)&lt;-3),"",'Total-corrected counts'!M1203),"")</f>
        <v>36.738023343057904</v>
      </c>
      <c r="N1203" s="14">
        <f>IFERROR(IF(OR(HLOOKUP($A1203,'Z-scores'!$C$2:$RO$15,12,FALSE)&gt;3,HLOOKUP($A1203,'Z-scores'!$C$2:$RO$15,12,FALSE)&lt;-3),"",'Total-corrected counts'!N1203),"")</f>
        <v>84.79539652861375</v>
      </c>
      <c r="O1203" s="14">
        <f>IFERROR(IF(OR(HLOOKUP($A1203,'Z-scores'!$C$2:$RO$15,13,FALSE)&gt;3,HLOOKUP($A1203,'Z-scores'!$C$2:$RO$15,13,FALSE)&lt;-3),"",'Total-corrected counts'!O1203),"")</f>
        <v>21.760030013834502</v>
      </c>
      <c r="P1203" s="14">
        <f>IFERROR(IF(OR(HLOOKUP($A1203,'Z-scores'!$C$2:$RO$15,14,FALSE)&gt;3,HLOOKUP($A1203,'Z-scores'!$C$2:$RO$15,14,FALSE)&lt;-3),"",'Total-corrected counts'!P1203),"")</f>
        <v>47.065342809593169</v>
      </c>
      <c r="Q1203">
        <f t="shared" si="72"/>
        <v>1</v>
      </c>
      <c r="R1203">
        <f>SUMIFS(Tabel132[Cluster],Tabel132[ID],'Total-corrected counts Z&lt;3'!A1203)</f>
        <v>50</v>
      </c>
      <c r="S1203">
        <f t="shared" si="73"/>
        <v>0.55118746155354192</v>
      </c>
      <c r="T1203">
        <f t="shared" si="74"/>
        <v>51.758056394596046</v>
      </c>
      <c r="U1203">
        <f t="shared" si="75"/>
        <v>42.51400828455796</v>
      </c>
    </row>
    <row r="1204" spans="1:21" x14ac:dyDescent="0.25">
      <c r="A1204">
        <v>2391</v>
      </c>
      <c r="B1204" t="s">
        <v>1227</v>
      </c>
      <c r="C1204">
        <v>37800</v>
      </c>
      <c r="D1204">
        <v>2382</v>
      </c>
      <c r="E1204" s="14" t="str">
        <f>IFERROR(IF(OR(HLOOKUP($A1204,'Z-scores'!$C$2:$RO$15,3,FALSE)&gt;3,HLOOKUP($A1204,'Z-scores'!$C$2:$RO$15,3,FALSE)&lt;-3),"",'Total-corrected counts'!E1204),"")</f>
        <v/>
      </c>
      <c r="F1204" s="14" t="str">
        <f>IFERROR(IF(OR(HLOOKUP($A1204,'Z-scores'!$C$2:$RO$15,4,FALSE)&gt;3,HLOOKUP($A1204,'Z-scores'!$C$2:$RO$15,4,FALSE)&lt;-3),"",'Total-corrected counts'!F1204),"")</f>
        <v/>
      </c>
      <c r="G1204" s="14" t="str">
        <f>IFERROR(IF(OR(HLOOKUP($A1204,'Z-scores'!$C$2:$RO$15,5,FALSE)&gt;3,HLOOKUP($A1204,'Z-scores'!$C$2:$RO$15,5,FALSE)&lt;-3),"",'Total-corrected counts'!G1204),"")</f>
        <v/>
      </c>
      <c r="H1204" s="14" t="str">
        <f>IFERROR(IF(OR(HLOOKUP($A1204,'Z-scores'!$C$2:$RO$15,6,FALSE)&gt;3,HLOOKUP($A1204,'Z-scores'!$C$2:$RO$15,6,FALSE)&lt;-3),"",'Total-corrected counts'!H1204),"")</f>
        <v/>
      </c>
      <c r="I1204" s="14" t="str">
        <f>IFERROR(IF(OR(HLOOKUP($A1204,'Z-scores'!$C$2:$RO$15,7,FALSE)&gt;3,HLOOKUP($A1204,'Z-scores'!$C$2:$RO$15,7,FALSE)&lt;-3),"",'Total-corrected counts'!I1204),"")</f>
        <v/>
      </c>
      <c r="J1204" s="14" t="str">
        <f>IFERROR(IF(OR(HLOOKUP($A1204,'Z-scores'!$C$2:$RO$15,8,FALSE)&gt;3,HLOOKUP($A1204,'Z-scores'!$C$2:$RO$15,8,FALSE)&lt;-3),"",'Total-corrected counts'!J1204),"")</f>
        <v/>
      </c>
      <c r="K1204" s="14" t="str">
        <f>IFERROR(IF(OR(HLOOKUP($A1204,'Z-scores'!$C$2:$RO$15,9,FALSE)&gt;3,HLOOKUP($A1204,'Z-scores'!$C$2:$RO$15,9,FALSE)&lt;-3),"",'Total-corrected counts'!K1204),"")</f>
        <v/>
      </c>
      <c r="L1204" s="14" t="str">
        <f>IFERROR(IF(OR(HLOOKUP($A1204,'Z-scores'!$C$2:$RO$15,10,FALSE)&gt;3,HLOOKUP($A1204,'Z-scores'!$C$2:$RO$15,10,FALSE)&lt;-3),"",'Total-corrected counts'!L1204),"")</f>
        <v/>
      </c>
      <c r="M1204" s="14" t="str">
        <f>IFERROR(IF(OR(HLOOKUP($A1204,'Z-scores'!$C$2:$RO$15,11,FALSE)&gt;3,HLOOKUP($A1204,'Z-scores'!$C$2:$RO$15,11,FALSE)&lt;-3),"",'Total-corrected counts'!M1204),"")</f>
        <v/>
      </c>
      <c r="N1204" s="14" t="str">
        <f>IFERROR(IF(OR(HLOOKUP($A1204,'Z-scores'!$C$2:$RO$15,12,FALSE)&gt;3,HLOOKUP($A1204,'Z-scores'!$C$2:$RO$15,12,FALSE)&lt;-3),"",'Total-corrected counts'!N1204),"")</f>
        <v/>
      </c>
      <c r="O1204" s="14" t="str">
        <f>IFERROR(IF(OR(HLOOKUP($A1204,'Z-scores'!$C$2:$RO$15,13,FALSE)&gt;3,HLOOKUP($A1204,'Z-scores'!$C$2:$RO$15,13,FALSE)&lt;-3),"",'Total-corrected counts'!O1204),"")</f>
        <v/>
      </c>
      <c r="P1204" s="14" t="str">
        <f>IFERROR(IF(OR(HLOOKUP($A1204,'Z-scores'!$C$2:$RO$15,14,FALSE)&gt;3,HLOOKUP($A1204,'Z-scores'!$C$2:$RO$15,14,FALSE)&lt;-3),"",'Total-corrected counts'!P1204),"")</f>
        <v/>
      </c>
      <c r="Q1204">
        <f t="shared" si="72"/>
        <v>1</v>
      </c>
      <c r="R1204">
        <f>SUMIFS(Tabel132[Cluster],Tabel132[ID],'Total-corrected counts Z&lt;3'!A1204)</f>
        <v>50</v>
      </c>
      <c r="S1204" t="str">
        <f t="shared" si="73"/>
        <v/>
      </c>
      <c r="T1204" t="str">
        <f t="shared" si="74"/>
        <v/>
      </c>
      <c r="U1204" t="str">
        <f t="shared" si="75"/>
        <v/>
      </c>
    </row>
    <row r="1205" spans="1:21" x14ac:dyDescent="0.25">
      <c r="A1205">
        <v>2399</v>
      </c>
      <c r="B1205" t="s">
        <v>1228</v>
      </c>
      <c r="C1205">
        <v>37900</v>
      </c>
      <c r="D1205">
        <v>2382</v>
      </c>
      <c r="E1205" s="14" t="str">
        <f>IFERROR(IF(OR(HLOOKUP($A1205,'Z-scores'!$C$2:$RO$15,3,FALSE)&gt;3,HLOOKUP($A1205,'Z-scores'!$C$2:$RO$15,3,FALSE)&lt;-3),"",'Total-corrected counts'!E1205),"")</f>
        <v/>
      </c>
      <c r="F1205" s="14" t="str">
        <f>IFERROR(IF(OR(HLOOKUP($A1205,'Z-scores'!$C$2:$RO$15,4,FALSE)&gt;3,HLOOKUP($A1205,'Z-scores'!$C$2:$RO$15,4,FALSE)&lt;-3),"",'Total-corrected counts'!F1205),"")</f>
        <v/>
      </c>
      <c r="G1205" s="14" t="str">
        <f>IFERROR(IF(OR(HLOOKUP($A1205,'Z-scores'!$C$2:$RO$15,5,FALSE)&gt;3,HLOOKUP($A1205,'Z-scores'!$C$2:$RO$15,5,FALSE)&lt;-3),"",'Total-corrected counts'!G1205),"")</f>
        <v/>
      </c>
      <c r="H1205" s="14" t="str">
        <f>IFERROR(IF(OR(HLOOKUP($A1205,'Z-scores'!$C$2:$RO$15,6,FALSE)&gt;3,HLOOKUP($A1205,'Z-scores'!$C$2:$RO$15,6,FALSE)&lt;-3),"",'Total-corrected counts'!H1205),"")</f>
        <v/>
      </c>
      <c r="I1205" s="14" t="str">
        <f>IFERROR(IF(OR(HLOOKUP($A1205,'Z-scores'!$C$2:$RO$15,7,FALSE)&gt;3,HLOOKUP($A1205,'Z-scores'!$C$2:$RO$15,7,FALSE)&lt;-3),"",'Total-corrected counts'!I1205),"")</f>
        <v/>
      </c>
      <c r="J1205" s="14" t="str">
        <f>IFERROR(IF(OR(HLOOKUP($A1205,'Z-scores'!$C$2:$RO$15,8,FALSE)&gt;3,HLOOKUP($A1205,'Z-scores'!$C$2:$RO$15,8,FALSE)&lt;-3),"",'Total-corrected counts'!J1205),"")</f>
        <v/>
      </c>
      <c r="K1205" s="14" t="str">
        <f>IFERROR(IF(OR(HLOOKUP($A1205,'Z-scores'!$C$2:$RO$15,9,FALSE)&gt;3,HLOOKUP($A1205,'Z-scores'!$C$2:$RO$15,9,FALSE)&lt;-3),"",'Total-corrected counts'!K1205),"")</f>
        <v/>
      </c>
      <c r="L1205" s="14" t="str">
        <f>IFERROR(IF(OR(HLOOKUP($A1205,'Z-scores'!$C$2:$RO$15,10,FALSE)&gt;3,HLOOKUP($A1205,'Z-scores'!$C$2:$RO$15,10,FALSE)&lt;-3),"",'Total-corrected counts'!L1205),"")</f>
        <v/>
      </c>
      <c r="M1205" s="14" t="str">
        <f>IFERROR(IF(OR(HLOOKUP($A1205,'Z-scores'!$C$2:$RO$15,11,FALSE)&gt;3,HLOOKUP($A1205,'Z-scores'!$C$2:$RO$15,11,FALSE)&lt;-3),"",'Total-corrected counts'!M1205),"")</f>
        <v/>
      </c>
      <c r="N1205" s="14" t="str">
        <f>IFERROR(IF(OR(HLOOKUP($A1205,'Z-scores'!$C$2:$RO$15,12,FALSE)&gt;3,HLOOKUP($A1205,'Z-scores'!$C$2:$RO$15,12,FALSE)&lt;-3),"",'Total-corrected counts'!N1205),"")</f>
        <v/>
      </c>
      <c r="O1205" s="14" t="str">
        <f>IFERROR(IF(OR(HLOOKUP($A1205,'Z-scores'!$C$2:$RO$15,13,FALSE)&gt;3,HLOOKUP($A1205,'Z-scores'!$C$2:$RO$15,13,FALSE)&lt;-3),"",'Total-corrected counts'!O1205),"")</f>
        <v/>
      </c>
      <c r="P1205" s="14" t="str">
        <f>IFERROR(IF(OR(HLOOKUP($A1205,'Z-scores'!$C$2:$RO$15,14,FALSE)&gt;3,HLOOKUP($A1205,'Z-scores'!$C$2:$RO$15,14,FALSE)&lt;-3),"",'Total-corrected counts'!P1205),"")</f>
        <v/>
      </c>
      <c r="Q1205">
        <f t="shared" si="72"/>
        <v>1</v>
      </c>
      <c r="R1205">
        <f>SUMIFS(Tabel132[Cluster],Tabel132[ID],'Total-corrected counts Z&lt;3'!A1205)</f>
        <v>50</v>
      </c>
      <c r="S1205" t="str">
        <f t="shared" si="73"/>
        <v/>
      </c>
      <c r="T1205" t="str">
        <f t="shared" si="74"/>
        <v/>
      </c>
      <c r="U1205" t="str">
        <f t="shared" si="75"/>
        <v/>
      </c>
    </row>
    <row r="1206" spans="1:21" x14ac:dyDescent="0.25">
      <c r="A1206">
        <v>2407</v>
      </c>
      <c r="B1206" t="s">
        <v>1229</v>
      </c>
      <c r="C1206">
        <v>38000</v>
      </c>
      <c r="D1206">
        <v>2382</v>
      </c>
      <c r="E1206" s="14" t="str">
        <f>IFERROR(IF(OR(HLOOKUP($A1206,'Z-scores'!$C$2:$RO$15,3,FALSE)&gt;3,HLOOKUP($A1206,'Z-scores'!$C$2:$RO$15,3,FALSE)&lt;-3),"",'Total-corrected counts'!E1206),"")</f>
        <v/>
      </c>
      <c r="F1206" s="14" t="str">
        <f>IFERROR(IF(OR(HLOOKUP($A1206,'Z-scores'!$C$2:$RO$15,4,FALSE)&gt;3,HLOOKUP($A1206,'Z-scores'!$C$2:$RO$15,4,FALSE)&lt;-3),"",'Total-corrected counts'!F1206),"")</f>
        <v/>
      </c>
      <c r="G1206" s="14" t="str">
        <f>IFERROR(IF(OR(HLOOKUP($A1206,'Z-scores'!$C$2:$RO$15,5,FALSE)&gt;3,HLOOKUP($A1206,'Z-scores'!$C$2:$RO$15,5,FALSE)&lt;-3),"",'Total-corrected counts'!G1206),"")</f>
        <v/>
      </c>
      <c r="H1206" s="14" t="str">
        <f>IFERROR(IF(OR(HLOOKUP($A1206,'Z-scores'!$C$2:$RO$15,6,FALSE)&gt;3,HLOOKUP($A1206,'Z-scores'!$C$2:$RO$15,6,FALSE)&lt;-3),"",'Total-corrected counts'!H1206),"")</f>
        <v/>
      </c>
      <c r="I1206" s="14" t="str">
        <f>IFERROR(IF(OR(HLOOKUP($A1206,'Z-scores'!$C$2:$RO$15,7,FALSE)&gt;3,HLOOKUP($A1206,'Z-scores'!$C$2:$RO$15,7,FALSE)&lt;-3),"",'Total-corrected counts'!I1206),"")</f>
        <v/>
      </c>
      <c r="J1206" s="14" t="str">
        <f>IFERROR(IF(OR(HLOOKUP($A1206,'Z-scores'!$C$2:$RO$15,8,FALSE)&gt;3,HLOOKUP($A1206,'Z-scores'!$C$2:$RO$15,8,FALSE)&lt;-3),"",'Total-corrected counts'!J1206),"")</f>
        <v/>
      </c>
      <c r="K1206" s="14" t="str">
        <f>IFERROR(IF(OR(HLOOKUP($A1206,'Z-scores'!$C$2:$RO$15,9,FALSE)&gt;3,HLOOKUP($A1206,'Z-scores'!$C$2:$RO$15,9,FALSE)&lt;-3),"",'Total-corrected counts'!K1206),"")</f>
        <v/>
      </c>
      <c r="L1206" s="14" t="str">
        <f>IFERROR(IF(OR(HLOOKUP($A1206,'Z-scores'!$C$2:$RO$15,10,FALSE)&gt;3,HLOOKUP($A1206,'Z-scores'!$C$2:$RO$15,10,FALSE)&lt;-3),"",'Total-corrected counts'!L1206),"")</f>
        <v/>
      </c>
      <c r="M1206" s="14" t="str">
        <f>IFERROR(IF(OR(HLOOKUP($A1206,'Z-scores'!$C$2:$RO$15,11,FALSE)&gt;3,HLOOKUP($A1206,'Z-scores'!$C$2:$RO$15,11,FALSE)&lt;-3),"",'Total-corrected counts'!M1206),"")</f>
        <v/>
      </c>
      <c r="N1206" s="14" t="str">
        <f>IFERROR(IF(OR(HLOOKUP($A1206,'Z-scores'!$C$2:$RO$15,12,FALSE)&gt;3,HLOOKUP($A1206,'Z-scores'!$C$2:$RO$15,12,FALSE)&lt;-3),"",'Total-corrected counts'!N1206),"")</f>
        <v/>
      </c>
      <c r="O1206" s="14" t="str">
        <f>IFERROR(IF(OR(HLOOKUP($A1206,'Z-scores'!$C$2:$RO$15,13,FALSE)&gt;3,HLOOKUP($A1206,'Z-scores'!$C$2:$RO$15,13,FALSE)&lt;-3),"",'Total-corrected counts'!O1206),"")</f>
        <v/>
      </c>
      <c r="P1206" s="14" t="str">
        <f>IFERROR(IF(OR(HLOOKUP($A1206,'Z-scores'!$C$2:$RO$15,14,FALSE)&gt;3,HLOOKUP($A1206,'Z-scores'!$C$2:$RO$15,14,FALSE)&lt;-3),"",'Total-corrected counts'!P1206),"")</f>
        <v/>
      </c>
      <c r="Q1206">
        <f t="shared" si="72"/>
        <v>1</v>
      </c>
      <c r="R1206">
        <f>SUMIFS(Tabel132[Cluster],Tabel132[ID],'Total-corrected counts Z&lt;3'!A1206)</f>
        <v>50</v>
      </c>
      <c r="S1206" t="str">
        <f t="shared" si="73"/>
        <v/>
      </c>
      <c r="T1206" t="str">
        <f t="shared" si="74"/>
        <v/>
      </c>
      <c r="U1206" t="str">
        <f t="shared" si="75"/>
        <v/>
      </c>
    </row>
    <row r="1207" spans="1:21" x14ac:dyDescent="0.25">
      <c r="A1207">
        <v>2415</v>
      </c>
      <c r="B1207" t="s">
        <v>1230</v>
      </c>
      <c r="C1207">
        <v>38100</v>
      </c>
      <c r="D1207">
        <v>2382</v>
      </c>
      <c r="E1207" s="14" t="str">
        <f>IFERROR(IF(OR(HLOOKUP($A1207,'Z-scores'!$C$2:$RO$15,3,FALSE)&gt;3,HLOOKUP($A1207,'Z-scores'!$C$2:$RO$15,3,FALSE)&lt;-3),"",'Total-corrected counts'!E1207),"")</f>
        <v/>
      </c>
      <c r="F1207" s="14" t="str">
        <f>IFERROR(IF(OR(HLOOKUP($A1207,'Z-scores'!$C$2:$RO$15,4,FALSE)&gt;3,HLOOKUP($A1207,'Z-scores'!$C$2:$RO$15,4,FALSE)&lt;-3),"",'Total-corrected counts'!F1207),"")</f>
        <v/>
      </c>
      <c r="G1207" s="14" t="str">
        <f>IFERROR(IF(OR(HLOOKUP($A1207,'Z-scores'!$C$2:$RO$15,5,FALSE)&gt;3,HLOOKUP($A1207,'Z-scores'!$C$2:$RO$15,5,FALSE)&lt;-3),"",'Total-corrected counts'!G1207),"")</f>
        <v/>
      </c>
      <c r="H1207" s="14" t="str">
        <f>IFERROR(IF(OR(HLOOKUP($A1207,'Z-scores'!$C$2:$RO$15,6,FALSE)&gt;3,HLOOKUP($A1207,'Z-scores'!$C$2:$RO$15,6,FALSE)&lt;-3),"",'Total-corrected counts'!H1207),"")</f>
        <v/>
      </c>
      <c r="I1207" s="14" t="str">
        <f>IFERROR(IF(OR(HLOOKUP($A1207,'Z-scores'!$C$2:$RO$15,7,FALSE)&gt;3,HLOOKUP($A1207,'Z-scores'!$C$2:$RO$15,7,FALSE)&lt;-3),"",'Total-corrected counts'!I1207),"")</f>
        <v/>
      </c>
      <c r="J1207" s="14" t="str">
        <f>IFERROR(IF(OR(HLOOKUP($A1207,'Z-scores'!$C$2:$RO$15,8,FALSE)&gt;3,HLOOKUP($A1207,'Z-scores'!$C$2:$RO$15,8,FALSE)&lt;-3),"",'Total-corrected counts'!J1207),"")</f>
        <v/>
      </c>
      <c r="K1207" s="14" t="str">
        <f>IFERROR(IF(OR(HLOOKUP($A1207,'Z-scores'!$C$2:$RO$15,9,FALSE)&gt;3,HLOOKUP($A1207,'Z-scores'!$C$2:$RO$15,9,FALSE)&lt;-3),"",'Total-corrected counts'!K1207),"")</f>
        <v/>
      </c>
      <c r="L1207" s="14" t="str">
        <f>IFERROR(IF(OR(HLOOKUP($A1207,'Z-scores'!$C$2:$RO$15,10,FALSE)&gt;3,HLOOKUP($A1207,'Z-scores'!$C$2:$RO$15,10,FALSE)&lt;-3),"",'Total-corrected counts'!L1207),"")</f>
        <v/>
      </c>
      <c r="M1207" s="14" t="str">
        <f>IFERROR(IF(OR(HLOOKUP($A1207,'Z-scores'!$C$2:$RO$15,11,FALSE)&gt;3,HLOOKUP($A1207,'Z-scores'!$C$2:$RO$15,11,FALSE)&lt;-3),"",'Total-corrected counts'!M1207),"")</f>
        <v/>
      </c>
      <c r="N1207" s="14" t="str">
        <f>IFERROR(IF(OR(HLOOKUP($A1207,'Z-scores'!$C$2:$RO$15,12,FALSE)&gt;3,HLOOKUP($A1207,'Z-scores'!$C$2:$RO$15,12,FALSE)&lt;-3),"",'Total-corrected counts'!N1207),"")</f>
        <v/>
      </c>
      <c r="O1207" s="14" t="str">
        <f>IFERROR(IF(OR(HLOOKUP($A1207,'Z-scores'!$C$2:$RO$15,13,FALSE)&gt;3,HLOOKUP($A1207,'Z-scores'!$C$2:$RO$15,13,FALSE)&lt;-3),"",'Total-corrected counts'!O1207),"")</f>
        <v/>
      </c>
      <c r="P1207" s="14" t="str">
        <f>IFERROR(IF(OR(HLOOKUP($A1207,'Z-scores'!$C$2:$RO$15,14,FALSE)&gt;3,HLOOKUP($A1207,'Z-scores'!$C$2:$RO$15,14,FALSE)&lt;-3),"",'Total-corrected counts'!P1207),"")</f>
        <v/>
      </c>
      <c r="Q1207">
        <f t="shared" si="72"/>
        <v>1</v>
      </c>
      <c r="R1207">
        <f>SUMIFS(Tabel132[Cluster],Tabel132[ID],'Total-corrected counts Z&lt;3'!A1207)</f>
        <v>50</v>
      </c>
      <c r="S1207" t="str">
        <f t="shared" si="73"/>
        <v/>
      </c>
      <c r="T1207" t="str">
        <f t="shared" si="74"/>
        <v/>
      </c>
      <c r="U1207" t="str">
        <f t="shared" si="75"/>
        <v/>
      </c>
    </row>
    <row r="1208" spans="1:21" x14ac:dyDescent="0.25">
      <c r="A1208">
        <v>2423</v>
      </c>
      <c r="B1208" t="s">
        <v>486</v>
      </c>
      <c r="C1208">
        <v>38200</v>
      </c>
      <c r="D1208">
        <v>2375</v>
      </c>
      <c r="E1208" s="14">
        <f>IFERROR(IF(OR(HLOOKUP($A1208,'Z-scores'!$C$2:$RO$15,3,FALSE)&gt;3,HLOOKUP($A1208,'Z-scores'!$C$2:$RO$15,3,FALSE)&lt;-3),"",'Total-corrected counts'!E1208),"")</f>
        <v>3.311820060100819</v>
      </c>
      <c r="F1208" s="14">
        <f>IFERROR(IF(OR(HLOOKUP($A1208,'Z-scores'!$C$2:$RO$15,4,FALSE)&gt;3,HLOOKUP($A1208,'Z-scores'!$C$2:$RO$15,4,FALSE)&lt;-3),"",'Total-corrected counts'!F1208),"")</f>
        <v>0.58594649192440174</v>
      </c>
      <c r="G1208" s="14">
        <f>IFERROR(IF(OR(HLOOKUP($A1208,'Z-scores'!$C$2:$RO$15,5,FALSE)&gt;3,HLOOKUP($A1208,'Z-scores'!$C$2:$RO$15,5,FALSE)&lt;-3),"",'Total-corrected counts'!G1208),"")</f>
        <v>1.4821560906793811</v>
      </c>
      <c r="H1208" s="14">
        <f>IFERROR(IF(OR(HLOOKUP($A1208,'Z-scores'!$C$2:$RO$15,6,FALSE)&gt;3,HLOOKUP($A1208,'Z-scores'!$C$2:$RO$15,6,FALSE)&lt;-3),"",'Total-corrected counts'!H1208),"")</f>
        <v>4.837342452563143</v>
      </c>
      <c r="I1208" s="14">
        <f>IFERROR(IF(OR(HLOOKUP($A1208,'Z-scores'!$C$2:$RO$15,7,FALSE)&gt;3,HLOOKUP($A1208,'Z-scores'!$C$2:$RO$15,7,FALSE)&lt;-3),"",'Total-corrected counts'!I1208),"")</f>
        <v>11.489675934429949</v>
      </c>
      <c r="J1208" s="14">
        <f>IFERROR(IF(OR(HLOOKUP($A1208,'Z-scores'!$C$2:$RO$15,8,FALSE)&gt;3,HLOOKUP($A1208,'Z-scores'!$C$2:$RO$15,8,FALSE)&lt;-3),"",'Total-corrected counts'!J1208),"")</f>
        <v>1.2600258957046151</v>
      </c>
      <c r="K1208" s="14">
        <f>IFERROR(IF(OR(HLOOKUP($A1208,'Z-scores'!$C$2:$RO$15,9,FALSE)&gt;3,HLOOKUP($A1208,'Z-scores'!$C$2:$RO$15,9,FALSE)&lt;-3),"",'Total-corrected counts'!K1208),"")</f>
        <v>2.500278985932046</v>
      </c>
      <c r="L1208" s="14">
        <f>IFERROR(IF(OR(HLOOKUP($A1208,'Z-scores'!$C$2:$RO$15,10,FALSE)&gt;3,HLOOKUP($A1208,'Z-scores'!$C$2:$RO$15,10,FALSE)&lt;-3),"",'Total-corrected counts'!L1208),"")</f>
        <v>1.7535196363966179</v>
      </c>
      <c r="M1208" s="14">
        <f>IFERROR(IF(OR(HLOOKUP($A1208,'Z-scores'!$C$2:$RO$15,11,FALSE)&gt;3,HLOOKUP($A1208,'Z-scores'!$C$2:$RO$15,11,FALSE)&lt;-3),"",'Total-corrected counts'!M1208),"")</f>
        <v>2.6781753243965416</v>
      </c>
      <c r="N1208" s="14">
        <f>IFERROR(IF(OR(HLOOKUP($A1208,'Z-scores'!$C$2:$RO$15,12,FALSE)&gt;3,HLOOKUP($A1208,'Z-scores'!$C$2:$RO$15,12,FALSE)&lt;-3),"",'Total-corrected counts'!N1208),"")</f>
        <v>13.74552843446115</v>
      </c>
      <c r="O1208" s="14">
        <f>IFERROR(IF(OR(HLOOKUP($A1208,'Z-scores'!$C$2:$RO$15,13,FALSE)&gt;3,HLOOKUP($A1208,'Z-scores'!$C$2:$RO$15,13,FALSE)&lt;-3),"",'Total-corrected counts'!O1208),"")</f>
        <v>1.0598635308462494</v>
      </c>
      <c r="P1208" s="14">
        <f>IFERROR(IF(OR(HLOOKUP($A1208,'Z-scores'!$C$2:$RO$15,14,FALSE)&gt;3,HLOOKUP($A1208,'Z-scores'!$C$2:$RO$15,14,FALSE)&lt;-3),"",'Total-corrected counts'!P1208),"")</f>
        <v>3.0258895841953777</v>
      </c>
      <c r="Q1208">
        <f t="shared" si="72"/>
        <v>1</v>
      </c>
      <c r="R1208">
        <f>SUMIFS(Tabel132[Cluster],Tabel132[ID],'Total-corrected counts Z&lt;3'!A1208)</f>
        <v>0</v>
      </c>
      <c r="S1208">
        <f t="shared" si="73"/>
        <v>0.75892454876537263</v>
      </c>
      <c r="T1208">
        <f t="shared" si="74"/>
        <v>3.6381779873334792</v>
      </c>
      <c r="U1208">
        <f t="shared" si="75"/>
        <v>4.4525953020591871</v>
      </c>
    </row>
    <row r="1209" spans="1:21" x14ac:dyDescent="0.25">
      <c r="A1209">
        <v>2431</v>
      </c>
      <c r="B1209" t="s">
        <v>1231</v>
      </c>
      <c r="C1209">
        <v>38300</v>
      </c>
      <c r="D1209">
        <v>2423</v>
      </c>
      <c r="E1209" s="14" t="str">
        <f>IFERROR(IF(OR(HLOOKUP($A1209,'Z-scores'!$C$2:$RO$15,3,FALSE)&gt;3,HLOOKUP($A1209,'Z-scores'!$C$2:$RO$15,3,FALSE)&lt;-3),"",'Total-corrected counts'!E1209),"")</f>
        <v/>
      </c>
      <c r="F1209" s="14" t="str">
        <f>IFERROR(IF(OR(HLOOKUP($A1209,'Z-scores'!$C$2:$RO$15,4,FALSE)&gt;3,HLOOKUP($A1209,'Z-scores'!$C$2:$RO$15,4,FALSE)&lt;-3),"",'Total-corrected counts'!F1209),"")</f>
        <v/>
      </c>
      <c r="G1209" s="14" t="str">
        <f>IFERROR(IF(OR(HLOOKUP($A1209,'Z-scores'!$C$2:$RO$15,5,FALSE)&gt;3,HLOOKUP($A1209,'Z-scores'!$C$2:$RO$15,5,FALSE)&lt;-3),"",'Total-corrected counts'!G1209),"")</f>
        <v/>
      </c>
      <c r="H1209" s="14" t="str">
        <f>IFERROR(IF(OR(HLOOKUP($A1209,'Z-scores'!$C$2:$RO$15,6,FALSE)&gt;3,HLOOKUP($A1209,'Z-scores'!$C$2:$RO$15,6,FALSE)&lt;-3),"",'Total-corrected counts'!H1209),"")</f>
        <v/>
      </c>
      <c r="I1209" s="14" t="str">
        <f>IFERROR(IF(OR(HLOOKUP($A1209,'Z-scores'!$C$2:$RO$15,7,FALSE)&gt;3,HLOOKUP($A1209,'Z-scores'!$C$2:$RO$15,7,FALSE)&lt;-3),"",'Total-corrected counts'!I1209),"")</f>
        <v/>
      </c>
      <c r="J1209" s="14" t="str">
        <f>IFERROR(IF(OR(HLOOKUP($A1209,'Z-scores'!$C$2:$RO$15,8,FALSE)&gt;3,HLOOKUP($A1209,'Z-scores'!$C$2:$RO$15,8,FALSE)&lt;-3),"",'Total-corrected counts'!J1209),"")</f>
        <v/>
      </c>
      <c r="K1209" s="14" t="str">
        <f>IFERROR(IF(OR(HLOOKUP($A1209,'Z-scores'!$C$2:$RO$15,9,FALSE)&gt;3,HLOOKUP($A1209,'Z-scores'!$C$2:$RO$15,9,FALSE)&lt;-3),"",'Total-corrected counts'!K1209),"")</f>
        <v/>
      </c>
      <c r="L1209" s="14" t="str">
        <f>IFERROR(IF(OR(HLOOKUP($A1209,'Z-scores'!$C$2:$RO$15,10,FALSE)&gt;3,HLOOKUP($A1209,'Z-scores'!$C$2:$RO$15,10,FALSE)&lt;-3),"",'Total-corrected counts'!L1209),"")</f>
        <v/>
      </c>
      <c r="M1209" s="14" t="str">
        <f>IFERROR(IF(OR(HLOOKUP($A1209,'Z-scores'!$C$2:$RO$15,11,FALSE)&gt;3,HLOOKUP($A1209,'Z-scores'!$C$2:$RO$15,11,FALSE)&lt;-3),"",'Total-corrected counts'!M1209),"")</f>
        <v/>
      </c>
      <c r="N1209" s="14" t="str">
        <f>IFERROR(IF(OR(HLOOKUP($A1209,'Z-scores'!$C$2:$RO$15,12,FALSE)&gt;3,HLOOKUP($A1209,'Z-scores'!$C$2:$RO$15,12,FALSE)&lt;-3),"",'Total-corrected counts'!N1209),"")</f>
        <v/>
      </c>
      <c r="O1209" s="14" t="str">
        <f>IFERROR(IF(OR(HLOOKUP($A1209,'Z-scores'!$C$2:$RO$15,13,FALSE)&gt;3,HLOOKUP($A1209,'Z-scores'!$C$2:$RO$15,13,FALSE)&lt;-3),"",'Total-corrected counts'!O1209),"")</f>
        <v/>
      </c>
      <c r="P1209" s="14" t="str">
        <f>IFERROR(IF(OR(HLOOKUP($A1209,'Z-scores'!$C$2:$RO$15,14,FALSE)&gt;3,HLOOKUP($A1209,'Z-scores'!$C$2:$RO$15,14,FALSE)&lt;-3),"",'Total-corrected counts'!P1209),"")</f>
        <v/>
      </c>
      <c r="Q1209">
        <f t="shared" si="72"/>
        <v>1</v>
      </c>
      <c r="R1209">
        <f>SUMIFS(Tabel132[Cluster],Tabel132[ID],'Total-corrected counts Z&lt;3'!A1209)</f>
        <v>0</v>
      </c>
      <c r="S1209" t="str">
        <f t="shared" si="73"/>
        <v/>
      </c>
      <c r="T1209" t="str">
        <f t="shared" si="74"/>
        <v/>
      </c>
      <c r="U1209" t="str">
        <f t="shared" si="75"/>
        <v/>
      </c>
    </row>
    <row r="1210" spans="1:21" x14ac:dyDescent="0.25">
      <c r="A1210">
        <v>2438</v>
      </c>
      <c r="B1210" t="s">
        <v>1232</v>
      </c>
      <c r="C1210">
        <v>38400</v>
      </c>
      <c r="D1210">
        <v>2423</v>
      </c>
      <c r="E1210" s="14" t="str">
        <f>IFERROR(IF(OR(HLOOKUP($A1210,'Z-scores'!$C$2:$RO$15,3,FALSE)&gt;3,HLOOKUP($A1210,'Z-scores'!$C$2:$RO$15,3,FALSE)&lt;-3),"",'Total-corrected counts'!E1210),"")</f>
        <v/>
      </c>
      <c r="F1210" s="14" t="str">
        <f>IFERROR(IF(OR(HLOOKUP($A1210,'Z-scores'!$C$2:$RO$15,4,FALSE)&gt;3,HLOOKUP($A1210,'Z-scores'!$C$2:$RO$15,4,FALSE)&lt;-3),"",'Total-corrected counts'!F1210),"")</f>
        <v/>
      </c>
      <c r="G1210" s="14" t="str">
        <f>IFERROR(IF(OR(HLOOKUP($A1210,'Z-scores'!$C$2:$RO$15,5,FALSE)&gt;3,HLOOKUP($A1210,'Z-scores'!$C$2:$RO$15,5,FALSE)&lt;-3),"",'Total-corrected counts'!G1210),"")</f>
        <v/>
      </c>
      <c r="H1210" s="14" t="str">
        <f>IFERROR(IF(OR(HLOOKUP($A1210,'Z-scores'!$C$2:$RO$15,6,FALSE)&gt;3,HLOOKUP($A1210,'Z-scores'!$C$2:$RO$15,6,FALSE)&lt;-3),"",'Total-corrected counts'!H1210),"")</f>
        <v/>
      </c>
      <c r="I1210" s="14" t="str">
        <f>IFERROR(IF(OR(HLOOKUP($A1210,'Z-scores'!$C$2:$RO$15,7,FALSE)&gt;3,HLOOKUP($A1210,'Z-scores'!$C$2:$RO$15,7,FALSE)&lt;-3),"",'Total-corrected counts'!I1210),"")</f>
        <v/>
      </c>
      <c r="J1210" s="14" t="str">
        <f>IFERROR(IF(OR(HLOOKUP($A1210,'Z-scores'!$C$2:$RO$15,8,FALSE)&gt;3,HLOOKUP($A1210,'Z-scores'!$C$2:$RO$15,8,FALSE)&lt;-3),"",'Total-corrected counts'!J1210),"")</f>
        <v/>
      </c>
      <c r="K1210" s="14" t="str">
        <f>IFERROR(IF(OR(HLOOKUP($A1210,'Z-scores'!$C$2:$RO$15,9,FALSE)&gt;3,HLOOKUP($A1210,'Z-scores'!$C$2:$RO$15,9,FALSE)&lt;-3),"",'Total-corrected counts'!K1210),"")</f>
        <v/>
      </c>
      <c r="L1210" s="14" t="str">
        <f>IFERROR(IF(OR(HLOOKUP($A1210,'Z-scores'!$C$2:$RO$15,10,FALSE)&gt;3,HLOOKUP($A1210,'Z-scores'!$C$2:$RO$15,10,FALSE)&lt;-3),"",'Total-corrected counts'!L1210),"")</f>
        <v/>
      </c>
      <c r="M1210" s="14" t="str">
        <f>IFERROR(IF(OR(HLOOKUP($A1210,'Z-scores'!$C$2:$RO$15,11,FALSE)&gt;3,HLOOKUP($A1210,'Z-scores'!$C$2:$RO$15,11,FALSE)&lt;-3),"",'Total-corrected counts'!M1210),"")</f>
        <v/>
      </c>
      <c r="N1210" s="14" t="str">
        <f>IFERROR(IF(OR(HLOOKUP($A1210,'Z-scores'!$C$2:$RO$15,12,FALSE)&gt;3,HLOOKUP($A1210,'Z-scores'!$C$2:$RO$15,12,FALSE)&lt;-3),"",'Total-corrected counts'!N1210),"")</f>
        <v/>
      </c>
      <c r="O1210" s="14" t="str">
        <f>IFERROR(IF(OR(HLOOKUP($A1210,'Z-scores'!$C$2:$RO$15,13,FALSE)&gt;3,HLOOKUP($A1210,'Z-scores'!$C$2:$RO$15,13,FALSE)&lt;-3),"",'Total-corrected counts'!O1210),"")</f>
        <v/>
      </c>
      <c r="P1210" s="14" t="str">
        <f>IFERROR(IF(OR(HLOOKUP($A1210,'Z-scores'!$C$2:$RO$15,14,FALSE)&gt;3,HLOOKUP($A1210,'Z-scores'!$C$2:$RO$15,14,FALSE)&lt;-3),"",'Total-corrected counts'!P1210),"")</f>
        <v/>
      </c>
      <c r="Q1210">
        <f t="shared" si="72"/>
        <v>1</v>
      </c>
      <c r="R1210">
        <f>SUMIFS(Tabel132[Cluster],Tabel132[ID],'Total-corrected counts Z&lt;3'!A1210)</f>
        <v>0</v>
      </c>
      <c r="S1210" t="str">
        <f t="shared" si="73"/>
        <v/>
      </c>
      <c r="T1210" t="str">
        <f t="shared" si="74"/>
        <v/>
      </c>
      <c r="U1210" t="str">
        <f t="shared" si="75"/>
        <v/>
      </c>
    </row>
    <row r="1211" spans="1:21" x14ac:dyDescent="0.25">
      <c r="A1211">
        <v>2446</v>
      </c>
      <c r="B1211" t="s">
        <v>1233</v>
      </c>
      <c r="C1211">
        <v>38500</v>
      </c>
      <c r="D1211">
        <v>2423</v>
      </c>
      <c r="E1211" s="14" t="str">
        <f>IFERROR(IF(OR(HLOOKUP($A1211,'Z-scores'!$C$2:$RO$15,3,FALSE)&gt;3,HLOOKUP($A1211,'Z-scores'!$C$2:$RO$15,3,FALSE)&lt;-3),"",'Total-corrected counts'!E1211),"")</f>
        <v/>
      </c>
      <c r="F1211" s="14" t="str">
        <f>IFERROR(IF(OR(HLOOKUP($A1211,'Z-scores'!$C$2:$RO$15,4,FALSE)&gt;3,HLOOKUP($A1211,'Z-scores'!$C$2:$RO$15,4,FALSE)&lt;-3),"",'Total-corrected counts'!F1211),"")</f>
        <v/>
      </c>
      <c r="G1211" s="14" t="str">
        <f>IFERROR(IF(OR(HLOOKUP($A1211,'Z-scores'!$C$2:$RO$15,5,FALSE)&gt;3,HLOOKUP($A1211,'Z-scores'!$C$2:$RO$15,5,FALSE)&lt;-3),"",'Total-corrected counts'!G1211),"")</f>
        <v/>
      </c>
      <c r="H1211" s="14" t="str">
        <f>IFERROR(IF(OR(HLOOKUP($A1211,'Z-scores'!$C$2:$RO$15,6,FALSE)&gt;3,HLOOKUP($A1211,'Z-scores'!$C$2:$RO$15,6,FALSE)&lt;-3),"",'Total-corrected counts'!H1211),"")</f>
        <v/>
      </c>
      <c r="I1211" s="14" t="str">
        <f>IFERROR(IF(OR(HLOOKUP($A1211,'Z-scores'!$C$2:$RO$15,7,FALSE)&gt;3,HLOOKUP($A1211,'Z-scores'!$C$2:$RO$15,7,FALSE)&lt;-3),"",'Total-corrected counts'!I1211),"")</f>
        <v/>
      </c>
      <c r="J1211" s="14" t="str">
        <f>IFERROR(IF(OR(HLOOKUP($A1211,'Z-scores'!$C$2:$RO$15,8,FALSE)&gt;3,HLOOKUP($A1211,'Z-scores'!$C$2:$RO$15,8,FALSE)&lt;-3),"",'Total-corrected counts'!J1211),"")</f>
        <v/>
      </c>
      <c r="K1211" s="14" t="str">
        <f>IFERROR(IF(OR(HLOOKUP($A1211,'Z-scores'!$C$2:$RO$15,9,FALSE)&gt;3,HLOOKUP($A1211,'Z-scores'!$C$2:$RO$15,9,FALSE)&lt;-3),"",'Total-corrected counts'!K1211),"")</f>
        <v/>
      </c>
      <c r="L1211" s="14" t="str">
        <f>IFERROR(IF(OR(HLOOKUP($A1211,'Z-scores'!$C$2:$RO$15,10,FALSE)&gt;3,HLOOKUP($A1211,'Z-scores'!$C$2:$RO$15,10,FALSE)&lt;-3),"",'Total-corrected counts'!L1211),"")</f>
        <v/>
      </c>
      <c r="M1211" s="14" t="str">
        <f>IFERROR(IF(OR(HLOOKUP($A1211,'Z-scores'!$C$2:$RO$15,11,FALSE)&gt;3,HLOOKUP($A1211,'Z-scores'!$C$2:$RO$15,11,FALSE)&lt;-3),"",'Total-corrected counts'!M1211),"")</f>
        <v/>
      </c>
      <c r="N1211" s="14" t="str">
        <f>IFERROR(IF(OR(HLOOKUP($A1211,'Z-scores'!$C$2:$RO$15,12,FALSE)&gt;3,HLOOKUP($A1211,'Z-scores'!$C$2:$RO$15,12,FALSE)&lt;-3),"",'Total-corrected counts'!N1211),"")</f>
        <v/>
      </c>
      <c r="O1211" s="14" t="str">
        <f>IFERROR(IF(OR(HLOOKUP($A1211,'Z-scores'!$C$2:$RO$15,13,FALSE)&gt;3,HLOOKUP($A1211,'Z-scores'!$C$2:$RO$15,13,FALSE)&lt;-3),"",'Total-corrected counts'!O1211),"")</f>
        <v/>
      </c>
      <c r="P1211" s="14" t="str">
        <f>IFERROR(IF(OR(HLOOKUP($A1211,'Z-scores'!$C$2:$RO$15,14,FALSE)&gt;3,HLOOKUP($A1211,'Z-scores'!$C$2:$RO$15,14,FALSE)&lt;-3),"",'Total-corrected counts'!P1211),"")</f>
        <v/>
      </c>
      <c r="Q1211">
        <f t="shared" si="72"/>
        <v>1</v>
      </c>
      <c r="R1211">
        <f>SUMIFS(Tabel132[Cluster],Tabel132[ID],'Total-corrected counts Z&lt;3'!A1211)</f>
        <v>0</v>
      </c>
      <c r="S1211" t="str">
        <f t="shared" si="73"/>
        <v/>
      </c>
      <c r="T1211" t="str">
        <f t="shared" si="74"/>
        <v/>
      </c>
      <c r="U1211" t="str">
        <f t="shared" si="75"/>
        <v/>
      </c>
    </row>
    <row r="1212" spans="1:21" x14ac:dyDescent="0.25">
      <c r="A1212">
        <v>2454</v>
      </c>
      <c r="B1212" t="s">
        <v>1234</v>
      </c>
      <c r="C1212">
        <v>38600</v>
      </c>
      <c r="D1212">
        <v>2423</v>
      </c>
      <c r="E1212" s="14" t="str">
        <f>IFERROR(IF(OR(HLOOKUP($A1212,'Z-scores'!$C$2:$RO$15,3,FALSE)&gt;3,HLOOKUP($A1212,'Z-scores'!$C$2:$RO$15,3,FALSE)&lt;-3),"",'Total-corrected counts'!E1212),"")</f>
        <v/>
      </c>
      <c r="F1212" s="14" t="str">
        <f>IFERROR(IF(OR(HLOOKUP($A1212,'Z-scores'!$C$2:$RO$15,4,FALSE)&gt;3,HLOOKUP($A1212,'Z-scores'!$C$2:$RO$15,4,FALSE)&lt;-3),"",'Total-corrected counts'!F1212),"")</f>
        <v/>
      </c>
      <c r="G1212" s="14" t="str">
        <f>IFERROR(IF(OR(HLOOKUP($A1212,'Z-scores'!$C$2:$RO$15,5,FALSE)&gt;3,HLOOKUP($A1212,'Z-scores'!$C$2:$RO$15,5,FALSE)&lt;-3),"",'Total-corrected counts'!G1212),"")</f>
        <v/>
      </c>
      <c r="H1212" s="14" t="str">
        <f>IFERROR(IF(OR(HLOOKUP($A1212,'Z-scores'!$C$2:$RO$15,6,FALSE)&gt;3,HLOOKUP($A1212,'Z-scores'!$C$2:$RO$15,6,FALSE)&lt;-3),"",'Total-corrected counts'!H1212),"")</f>
        <v/>
      </c>
      <c r="I1212" s="14" t="str">
        <f>IFERROR(IF(OR(HLOOKUP($A1212,'Z-scores'!$C$2:$RO$15,7,FALSE)&gt;3,HLOOKUP($A1212,'Z-scores'!$C$2:$RO$15,7,FALSE)&lt;-3),"",'Total-corrected counts'!I1212),"")</f>
        <v/>
      </c>
      <c r="J1212" s="14" t="str">
        <f>IFERROR(IF(OR(HLOOKUP($A1212,'Z-scores'!$C$2:$RO$15,8,FALSE)&gt;3,HLOOKUP($A1212,'Z-scores'!$C$2:$RO$15,8,FALSE)&lt;-3),"",'Total-corrected counts'!J1212),"")</f>
        <v/>
      </c>
      <c r="K1212" s="14" t="str">
        <f>IFERROR(IF(OR(HLOOKUP($A1212,'Z-scores'!$C$2:$RO$15,9,FALSE)&gt;3,HLOOKUP($A1212,'Z-scores'!$C$2:$RO$15,9,FALSE)&lt;-3),"",'Total-corrected counts'!K1212),"")</f>
        <v/>
      </c>
      <c r="L1212" s="14" t="str">
        <f>IFERROR(IF(OR(HLOOKUP($A1212,'Z-scores'!$C$2:$RO$15,10,FALSE)&gt;3,HLOOKUP($A1212,'Z-scores'!$C$2:$RO$15,10,FALSE)&lt;-3),"",'Total-corrected counts'!L1212),"")</f>
        <v/>
      </c>
      <c r="M1212" s="14" t="str">
        <f>IFERROR(IF(OR(HLOOKUP($A1212,'Z-scores'!$C$2:$RO$15,11,FALSE)&gt;3,HLOOKUP($A1212,'Z-scores'!$C$2:$RO$15,11,FALSE)&lt;-3),"",'Total-corrected counts'!M1212),"")</f>
        <v/>
      </c>
      <c r="N1212" s="14" t="str">
        <f>IFERROR(IF(OR(HLOOKUP($A1212,'Z-scores'!$C$2:$RO$15,12,FALSE)&gt;3,HLOOKUP($A1212,'Z-scores'!$C$2:$RO$15,12,FALSE)&lt;-3),"",'Total-corrected counts'!N1212),"")</f>
        <v/>
      </c>
      <c r="O1212" s="14" t="str">
        <f>IFERROR(IF(OR(HLOOKUP($A1212,'Z-scores'!$C$2:$RO$15,13,FALSE)&gt;3,HLOOKUP($A1212,'Z-scores'!$C$2:$RO$15,13,FALSE)&lt;-3),"",'Total-corrected counts'!O1212),"")</f>
        <v/>
      </c>
      <c r="P1212" s="14" t="str">
        <f>IFERROR(IF(OR(HLOOKUP($A1212,'Z-scores'!$C$2:$RO$15,14,FALSE)&gt;3,HLOOKUP($A1212,'Z-scores'!$C$2:$RO$15,14,FALSE)&lt;-3),"",'Total-corrected counts'!P1212),"")</f>
        <v/>
      </c>
      <c r="Q1212">
        <f t="shared" si="72"/>
        <v>1</v>
      </c>
      <c r="R1212">
        <f>SUMIFS(Tabel132[Cluster],Tabel132[ID],'Total-corrected counts Z&lt;3'!A1212)</f>
        <v>0</v>
      </c>
      <c r="S1212" t="str">
        <f t="shared" si="73"/>
        <v/>
      </c>
      <c r="T1212" t="str">
        <f t="shared" si="74"/>
        <v/>
      </c>
      <c r="U1212" t="str">
        <f t="shared" si="75"/>
        <v/>
      </c>
    </row>
    <row r="1213" spans="1:21" x14ac:dyDescent="0.25">
      <c r="A1213">
        <v>2463</v>
      </c>
      <c r="B1213" t="s">
        <v>487</v>
      </c>
      <c r="C1213">
        <v>38700</v>
      </c>
      <c r="D1213">
        <v>2375</v>
      </c>
      <c r="E1213" s="14">
        <f>IFERROR(IF(OR(HLOOKUP($A1213,'Z-scores'!$C$2:$RO$15,3,FALSE)&gt;3,HLOOKUP($A1213,'Z-scores'!$C$2:$RO$15,3,FALSE)&lt;-3),"",'Total-corrected counts'!E1213),"")</f>
        <v>32.513938695305583</v>
      </c>
      <c r="F1213" s="14">
        <f>IFERROR(IF(OR(HLOOKUP($A1213,'Z-scores'!$C$2:$RO$15,4,FALSE)&gt;3,HLOOKUP($A1213,'Z-scores'!$C$2:$RO$15,4,FALSE)&lt;-3),"",'Total-corrected counts'!F1213),"")</f>
        <v>13.267502710002525</v>
      </c>
      <c r="G1213" s="14">
        <f>IFERROR(IF(OR(HLOOKUP($A1213,'Z-scores'!$C$2:$RO$15,5,FALSE)&gt;3,HLOOKUP($A1213,'Z-scores'!$C$2:$RO$15,5,FALSE)&lt;-3),"",'Total-corrected counts'!G1213),"")</f>
        <v>14.500129465441656</v>
      </c>
      <c r="H1213" s="14">
        <f>IFERROR(IF(OR(HLOOKUP($A1213,'Z-scores'!$C$2:$RO$15,6,FALSE)&gt;3,HLOOKUP($A1213,'Z-scores'!$C$2:$RO$15,6,FALSE)&lt;-3),"",'Total-corrected counts'!H1213),"")</f>
        <v>14.443358458520553</v>
      </c>
      <c r="I1213" s="14">
        <f>IFERROR(IF(OR(HLOOKUP($A1213,'Z-scores'!$C$2:$RO$15,7,FALSE)&gt;3,HLOOKUP($A1213,'Z-scores'!$C$2:$RO$15,7,FALSE)&lt;-3),"",'Total-corrected counts'!I1213),"")</f>
        <v>50.507727793304184</v>
      </c>
      <c r="J1213" s="14">
        <f>IFERROR(IF(OR(HLOOKUP($A1213,'Z-scores'!$C$2:$RO$15,8,FALSE)&gt;3,HLOOKUP($A1213,'Z-scores'!$C$2:$RO$15,8,FALSE)&lt;-3),"",'Total-corrected counts'!J1213),"")</f>
        <v>19.247981786108433</v>
      </c>
      <c r="K1213" s="14">
        <f>IFERROR(IF(OR(HLOOKUP($A1213,'Z-scores'!$C$2:$RO$15,9,FALSE)&gt;3,HLOOKUP($A1213,'Z-scores'!$C$2:$RO$15,9,FALSE)&lt;-3),"",'Total-corrected counts'!K1213),"")</f>
        <v>26.584887296746388</v>
      </c>
      <c r="L1213" s="14">
        <f>IFERROR(IF(OR(HLOOKUP($A1213,'Z-scores'!$C$2:$RO$15,10,FALSE)&gt;3,HLOOKUP($A1213,'Z-scores'!$C$2:$RO$15,10,FALSE)&lt;-3),"",'Total-corrected counts'!L1213),"")</f>
        <v>21.868606959658969</v>
      </c>
      <c r="M1213" s="14">
        <f>IFERROR(IF(OR(HLOOKUP($A1213,'Z-scores'!$C$2:$RO$15,11,FALSE)&gt;3,HLOOKUP($A1213,'Z-scores'!$C$2:$RO$15,11,FALSE)&lt;-3),"",'Total-corrected counts'!M1213),"")</f>
        <v>12.573113164151705</v>
      </c>
      <c r="N1213" s="14">
        <f>IFERROR(IF(OR(HLOOKUP($A1213,'Z-scores'!$C$2:$RO$15,12,FALSE)&gt;3,HLOOKUP($A1213,'Z-scores'!$C$2:$RO$15,12,FALSE)&lt;-3),"",'Total-corrected counts'!N1213),"")</f>
        <v>68.488589503880334</v>
      </c>
      <c r="O1213" s="14">
        <f>IFERROR(IF(OR(HLOOKUP($A1213,'Z-scores'!$C$2:$RO$15,13,FALSE)&gt;3,HLOOKUP($A1213,'Z-scores'!$C$2:$RO$15,13,FALSE)&lt;-3),"",'Total-corrected counts'!O1213),"")</f>
        <v>9.4731165146434684</v>
      </c>
      <c r="P1213" s="14">
        <f>IFERROR(IF(OR(HLOOKUP($A1213,'Z-scores'!$C$2:$RO$15,14,FALSE)&gt;3,HLOOKUP($A1213,'Z-scores'!$C$2:$RO$15,14,FALSE)&lt;-3),"",'Total-corrected counts'!P1213),"")</f>
        <v>34.67924658995004</v>
      </c>
      <c r="Q1213">
        <f t="shared" si="72"/>
        <v>1</v>
      </c>
      <c r="R1213">
        <f>SUMIFS(Tabel132[Cluster],Tabel132[ID],'Total-corrected counts Z&lt;3'!A1213)</f>
        <v>51</v>
      </c>
      <c r="S1213">
        <f t="shared" si="73"/>
        <v>0.65423071852990344</v>
      </c>
      <c r="T1213">
        <f t="shared" si="74"/>
        <v>24.437932315061328</v>
      </c>
      <c r="U1213">
        <f t="shared" si="75"/>
        <v>29.416534546456898</v>
      </c>
    </row>
    <row r="1214" spans="1:21" x14ac:dyDescent="0.25">
      <c r="A1214">
        <v>2471</v>
      </c>
      <c r="B1214" t="s">
        <v>1235</v>
      </c>
      <c r="C1214">
        <v>38800</v>
      </c>
      <c r="D1214">
        <v>2463</v>
      </c>
      <c r="E1214" s="14" t="str">
        <f>IFERROR(IF(OR(HLOOKUP($A1214,'Z-scores'!$C$2:$RO$15,3,FALSE)&gt;3,HLOOKUP($A1214,'Z-scores'!$C$2:$RO$15,3,FALSE)&lt;-3),"",'Total-corrected counts'!E1214),"")</f>
        <v/>
      </c>
      <c r="F1214" s="14" t="str">
        <f>IFERROR(IF(OR(HLOOKUP($A1214,'Z-scores'!$C$2:$RO$15,4,FALSE)&gt;3,HLOOKUP($A1214,'Z-scores'!$C$2:$RO$15,4,FALSE)&lt;-3),"",'Total-corrected counts'!F1214),"")</f>
        <v/>
      </c>
      <c r="G1214" s="14" t="str">
        <f>IFERROR(IF(OR(HLOOKUP($A1214,'Z-scores'!$C$2:$RO$15,5,FALSE)&gt;3,HLOOKUP($A1214,'Z-scores'!$C$2:$RO$15,5,FALSE)&lt;-3),"",'Total-corrected counts'!G1214),"")</f>
        <v/>
      </c>
      <c r="H1214" s="14" t="str">
        <f>IFERROR(IF(OR(HLOOKUP($A1214,'Z-scores'!$C$2:$RO$15,6,FALSE)&gt;3,HLOOKUP($A1214,'Z-scores'!$C$2:$RO$15,6,FALSE)&lt;-3),"",'Total-corrected counts'!H1214),"")</f>
        <v/>
      </c>
      <c r="I1214" s="14" t="str">
        <f>IFERROR(IF(OR(HLOOKUP($A1214,'Z-scores'!$C$2:$RO$15,7,FALSE)&gt;3,HLOOKUP($A1214,'Z-scores'!$C$2:$RO$15,7,FALSE)&lt;-3),"",'Total-corrected counts'!I1214),"")</f>
        <v/>
      </c>
      <c r="J1214" s="14" t="str">
        <f>IFERROR(IF(OR(HLOOKUP($A1214,'Z-scores'!$C$2:$RO$15,8,FALSE)&gt;3,HLOOKUP($A1214,'Z-scores'!$C$2:$RO$15,8,FALSE)&lt;-3),"",'Total-corrected counts'!J1214),"")</f>
        <v/>
      </c>
      <c r="K1214" s="14" t="str">
        <f>IFERROR(IF(OR(HLOOKUP($A1214,'Z-scores'!$C$2:$RO$15,9,FALSE)&gt;3,HLOOKUP($A1214,'Z-scores'!$C$2:$RO$15,9,FALSE)&lt;-3),"",'Total-corrected counts'!K1214),"")</f>
        <v/>
      </c>
      <c r="L1214" s="14" t="str">
        <f>IFERROR(IF(OR(HLOOKUP($A1214,'Z-scores'!$C$2:$RO$15,10,FALSE)&gt;3,HLOOKUP($A1214,'Z-scores'!$C$2:$RO$15,10,FALSE)&lt;-3),"",'Total-corrected counts'!L1214),"")</f>
        <v/>
      </c>
      <c r="M1214" s="14" t="str">
        <f>IFERROR(IF(OR(HLOOKUP($A1214,'Z-scores'!$C$2:$RO$15,11,FALSE)&gt;3,HLOOKUP($A1214,'Z-scores'!$C$2:$RO$15,11,FALSE)&lt;-3),"",'Total-corrected counts'!M1214),"")</f>
        <v/>
      </c>
      <c r="N1214" s="14" t="str">
        <f>IFERROR(IF(OR(HLOOKUP($A1214,'Z-scores'!$C$2:$RO$15,12,FALSE)&gt;3,HLOOKUP($A1214,'Z-scores'!$C$2:$RO$15,12,FALSE)&lt;-3),"",'Total-corrected counts'!N1214),"")</f>
        <v/>
      </c>
      <c r="O1214" s="14" t="str">
        <f>IFERROR(IF(OR(HLOOKUP($A1214,'Z-scores'!$C$2:$RO$15,13,FALSE)&gt;3,HLOOKUP($A1214,'Z-scores'!$C$2:$RO$15,13,FALSE)&lt;-3),"",'Total-corrected counts'!O1214),"")</f>
        <v/>
      </c>
      <c r="P1214" s="14" t="str">
        <f>IFERROR(IF(OR(HLOOKUP($A1214,'Z-scores'!$C$2:$RO$15,14,FALSE)&gt;3,HLOOKUP($A1214,'Z-scores'!$C$2:$RO$15,14,FALSE)&lt;-3),"",'Total-corrected counts'!P1214),"")</f>
        <v/>
      </c>
      <c r="Q1214">
        <f t="shared" si="72"/>
        <v>1</v>
      </c>
      <c r="R1214">
        <f>SUMIFS(Tabel132[Cluster],Tabel132[ID],'Total-corrected counts Z&lt;3'!A1214)</f>
        <v>51</v>
      </c>
      <c r="S1214" t="str">
        <f t="shared" si="73"/>
        <v/>
      </c>
      <c r="T1214" t="str">
        <f t="shared" si="74"/>
        <v/>
      </c>
      <c r="U1214" t="str">
        <f t="shared" si="75"/>
        <v/>
      </c>
    </row>
    <row r="1215" spans="1:21" x14ac:dyDescent="0.25">
      <c r="A1215">
        <v>2479</v>
      </c>
      <c r="B1215" t="s">
        <v>1236</v>
      </c>
      <c r="C1215">
        <v>38900</v>
      </c>
      <c r="D1215">
        <v>2463</v>
      </c>
      <c r="E1215" s="14" t="str">
        <f>IFERROR(IF(OR(HLOOKUP($A1215,'Z-scores'!$C$2:$RO$15,3,FALSE)&gt;3,HLOOKUP($A1215,'Z-scores'!$C$2:$RO$15,3,FALSE)&lt;-3),"",'Total-corrected counts'!E1215),"")</f>
        <v/>
      </c>
      <c r="F1215" s="14" t="str">
        <f>IFERROR(IF(OR(HLOOKUP($A1215,'Z-scores'!$C$2:$RO$15,4,FALSE)&gt;3,HLOOKUP($A1215,'Z-scores'!$C$2:$RO$15,4,FALSE)&lt;-3),"",'Total-corrected counts'!F1215),"")</f>
        <v/>
      </c>
      <c r="G1215" s="14" t="str">
        <f>IFERROR(IF(OR(HLOOKUP($A1215,'Z-scores'!$C$2:$RO$15,5,FALSE)&gt;3,HLOOKUP($A1215,'Z-scores'!$C$2:$RO$15,5,FALSE)&lt;-3),"",'Total-corrected counts'!G1215),"")</f>
        <v/>
      </c>
      <c r="H1215" s="14" t="str">
        <f>IFERROR(IF(OR(HLOOKUP($A1215,'Z-scores'!$C$2:$RO$15,6,FALSE)&gt;3,HLOOKUP($A1215,'Z-scores'!$C$2:$RO$15,6,FALSE)&lt;-3),"",'Total-corrected counts'!H1215),"")</f>
        <v/>
      </c>
      <c r="I1215" s="14" t="str">
        <f>IFERROR(IF(OR(HLOOKUP($A1215,'Z-scores'!$C$2:$RO$15,7,FALSE)&gt;3,HLOOKUP($A1215,'Z-scores'!$C$2:$RO$15,7,FALSE)&lt;-3),"",'Total-corrected counts'!I1215),"")</f>
        <v/>
      </c>
      <c r="J1215" s="14" t="str">
        <f>IFERROR(IF(OR(HLOOKUP($A1215,'Z-scores'!$C$2:$RO$15,8,FALSE)&gt;3,HLOOKUP($A1215,'Z-scores'!$C$2:$RO$15,8,FALSE)&lt;-3),"",'Total-corrected counts'!J1215),"")</f>
        <v/>
      </c>
      <c r="K1215" s="14" t="str">
        <f>IFERROR(IF(OR(HLOOKUP($A1215,'Z-scores'!$C$2:$RO$15,9,FALSE)&gt;3,HLOOKUP($A1215,'Z-scores'!$C$2:$RO$15,9,FALSE)&lt;-3),"",'Total-corrected counts'!K1215),"")</f>
        <v/>
      </c>
      <c r="L1215" s="14" t="str">
        <f>IFERROR(IF(OR(HLOOKUP($A1215,'Z-scores'!$C$2:$RO$15,10,FALSE)&gt;3,HLOOKUP($A1215,'Z-scores'!$C$2:$RO$15,10,FALSE)&lt;-3),"",'Total-corrected counts'!L1215),"")</f>
        <v/>
      </c>
      <c r="M1215" s="14" t="str">
        <f>IFERROR(IF(OR(HLOOKUP($A1215,'Z-scores'!$C$2:$RO$15,11,FALSE)&gt;3,HLOOKUP($A1215,'Z-scores'!$C$2:$RO$15,11,FALSE)&lt;-3),"",'Total-corrected counts'!M1215),"")</f>
        <v/>
      </c>
      <c r="N1215" s="14" t="str">
        <f>IFERROR(IF(OR(HLOOKUP($A1215,'Z-scores'!$C$2:$RO$15,12,FALSE)&gt;3,HLOOKUP($A1215,'Z-scores'!$C$2:$RO$15,12,FALSE)&lt;-3),"",'Total-corrected counts'!N1215),"")</f>
        <v/>
      </c>
      <c r="O1215" s="14" t="str">
        <f>IFERROR(IF(OR(HLOOKUP($A1215,'Z-scores'!$C$2:$RO$15,13,FALSE)&gt;3,HLOOKUP($A1215,'Z-scores'!$C$2:$RO$15,13,FALSE)&lt;-3),"",'Total-corrected counts'!O1215),"")</f>
        <v/>
      </c>
      <c r="P1215" s="14" t="str">
        <f>IFERROR(IF(OR(HLOOKUP($A1215,'Z-scores'!$C$2:$RO$15,14,FALSE)&gt;3,HLOOKUP($A1215,'Z-scores'!$C$2:$RO$15,14,FALSE)&lt;-3),"",'Total-corrected counts'!P1215),"")</f>
        <v/>
      </c>
      <c r="Q1215">
        <f t="shared" si="72"/>
        <v>1</v>
      </c>
      <c r="R1215">
        <f>SUMIFS(Tabel132[Cluster],Tabel132[ID],'Total-corrected counts Z&lt;3'!A1215)</f>
        <v>51</v>
      </c>
      <c r="S1215" t="str">
        <f t="shared" si="73"/>
        <v/>
      </c>
      <c r="T1215" t="str">
        <f t="shared" si="74"/>
        <v/>
      </c>
      <c r="U1215" t="str">
        <f t="shared" si="75"/>
        <v/>
      </c>
    </row>
    <row r="1216" spans="1:21" x14ac:dyDescent="0.25">
      <c r="A1216">
        <v>2486</v>
      </c>
      <c r="B1216" t="s">
        <v>1237</v>
      </c>
      <c r="C1216">
        <v>39000</v>
      </c>
      <c r="D1216">
        <v>2463</v>
      </c>
      <c r="E1216" s="14" t="str">
        <f>IFERROR(IF(OR(HLOOKUP($A1216,'Z-scores'!$C$2:$RO$15,3,FALSE)&gt;3,HLOOKUP($A1216,'Z-scores'!$C$2:$RO$15,3,FALSE)&lt;-3),"",'Total-corrected counts'!E1216),"")</f>
        <v/>
      </c>
      <c r="F1216" s="14" t="str">
        <f>IFERROR(IF(OR(HLOOKUP($A1216,'Z-scores'!$C$2:$RO$15,4,FALSE)&gt;3,HLOOKUP($A1216,'Z-scores'!$C$2:$RO$15,4,FALSE)&lt;-3),"",'Total-corrected counts'!F1216),"")</f>
        <v/>
      </c>
      <c r="G1216" s="14" t="str">
        <f>IFERROR(IF(OR(HLOOKUP($A1216,'Z-scores'!$C$2:$RO$15,5,FALSE)&gt;3,HLOOKUP($A1216,'Z-scores'!$C$2:$RO$15,5,FALSE)&lt;-3),"",'Total-corrected counts'!G1216),"")</f>
        <v/>
      </c>
      <c r="H1216" s="14" t="str">
        <f>IFERROR(IF(OR(HLOOKUP($A1216,'Z-scores'!$C$2:$RO$15,6,FALSE)&gt;3,HLOOKUP($A1216,'Z-scores'!$C$2:$RO$15,6,FALSE)&lt;-3),"",'Total-corrected counts'!H1216),"")</f>
        <v/>
      </c>
      <c r="I1216" s="14" t="str">
        <f>IFERROR(IF(OR(HLOOKUP($A1216,'Z-scores'!$C$2:$RO$15,7,FALSE)&gt;3,HLOOKUP($A1216,'Z-scores'!$C$2:$RO$15,7,FALSE)&lt;-3),"",'Total-corrected counts'!I1216),"")</f>
        <v/>
      </c>
      <c r="J1216" s="14" t="str">
        <f>IFERROR(IF(OR(HLOOKUP($A1216,'Z-scores'!$C$2:$RO$15,8,FALSE)&gt;3,HLOOKUP($A1216,'Z-scores'!$C$2:$RO$15,8,FALSE)&lt;-3),"",'Total-corrected counts'!J1216),"")</f>
        <v/>
      </c>
      <c r="K1216" s="14" t="str">
        <f>IFERROR(IF(OR(HLOOKUP($A1216,'Z-scores'!$C$2:$RO$15,9,FALSE)&gt;3,HLOOKUP($A1216,'Z-scores'!$C$2:$RO$15,9,FALSE)&lt;-3),"",'Total-corrected counts'!K1216),"")</f>
        <v/>
      </c>
      <c r="L1216" s="14" t="str">
        <f>IFERROR(IF(OR(HLOOKUP($A1216,'Z-scores'!$C$2:$RO$15,10,FALSE)&gt;3,HLOOKUP($A1216,'Z-scores'!$C$2:$RO$15,10,FALSE)&lt;-3),"",'Total-corrected counts'!L1216),"")</f>
        <v/>
      </c>
      <c r="M1216" s="14" t="str">
        <f>IFERROR(IF(OR(HLOOKUP($A1216,'Z-scores'!$C$2:$RO$15,11,FALSE)&gt;3,HLOOKUP($A1216,'Z-scores'!$C$2:$RO$15,11,FALSE)&lt;-3),"",'Total-corrected counts'!M1216),"")</f>
        <v/>
      </c>
      <c r="N1216" s="14" t="str">
        <f>IFERROR(IF(OR(HLOOKUP($A1216,'Z-scores'!$C$2:$RO$15,12,FALSE)&gt;3,HLOOKUP($A1216,'Z-scores'!$C$2:$RO$15,12,FALSE)&lt;-3),"",'Total-corrected counts'!N1216),"")</f>
        <v/>
      </c>
      <c r="O1216" s="14" t="str">
        <f>IFERROR(IF(OR(HLOOKUP($A1216,'Z-scores'!$C$2:$RO$15,13,FALSE)&gt;3,HLOOKUP($A1216,'Z-scores'!$C$2:$RO$15,13,FALSE)&lt;-3),"",'Total-corrected counts'!O1216),"")</f>
        <v/>
      </c>
      <c r="P1216" s="14" t="str">
        <f>IFERROR(IF(OR(HLOOKUP($A1216,'Z-scores'!$C$2:$RO$15,14,FALSE)&gt;3,HLOOKUP($A1216,'Z-scores'!$C$2:$RO$15,14,FALSE)&lt;-3),"",'Total-corrected counts'!P1216),"")</f>
        <v/>
      </c>
      <c r="Q1216">
        <f t="shared" si="72"/>
        <v>1</v>
      </c>
      <c r="R1216">
        <f>SUMIFS(Tabel132[Cluster],Tabel132[ID],'Total-corrected counts Z&lt;3'!A1216)</f>
        <v>51</v>
      </c>
      <c r="S1216" t="str">
        <f t="shared" si="73"/>
        <v/>
      </c>
      <c r="T1216" t="str">
        <f t="shared" si="74"/>
        <v/>
      </c>
      <c r="U1216" t="str">
        <f t="shared" si="75"/>
        <v/>
      </c>
    </row>
    <row r="1217" spans="1:21" x14ac:dyDescent="0.25">
      <c r="A1217">
        <v>2495</v>
      </c>
      <c r="B1217" t="s">
        <v>1238</v>
      </c>
      <c r="C1217">
        <v>39100</v>
      </c>
      <c r="D1217">
        <v>2463</v>
      </c>
      <c r="E1217" s="14" t="str">
        <f>IFERROR(IF(OR(HLOOKUP($A1217,'Z-scores'!$C$2:$RO$15,3,FALSE)&gt;3,HLOOKUP($A1217,'Z-scores'!$C$2:$RO$15,3,FALSE)&lt;-3),"",'Total-corrected counts'!E1217),"")</f>
        <v/>
      </c>
      <c r="F1217" s="14" t="str">
        <f>IFERROR(IF(OR(HLOOKUP($A1217,'Z-scores'!$C$2:$RO$15,4,FALSE)&gt;3,HLOOKUP($A1217,'Z-scores'!$C$2:$RO$15,4,FALSE)&lt;-3),"",'Total-corrected counts'!F1217),"")</f>
        <v/>
      </c>
      <c r="G1217" s="14" t="str">
        <f>IFERROR(IF(OR(HLOOKUP($A1217,'Z-scores'!$C$2:$RO$15,5,FALSE)&gt;3,HLOOKUP($A1217,'Z-scores'!$C$2:$RO$15,5,FALSE)&lt;-3),"",'Total-corrected counts'!G1217),"")</f>
        <v/>
      </c>
      <c r="H1217" s="14" t="str">
        <f>IFERROR(IF(OR(HLOOKUP($A1217,'Z-scores'!$C$2:$RO$15,6,FALSE)&gt;3,HLOOKUP($A1217,'Z-scores'!$C$2:$RO$15,6,FALSE)&lt;-3),"",'Total-corrected counts'!H1217),"")</f>
        <v/>
      </c>
      <c r="I1217" s="14" t="str">
        <f>IFERROR(IF(OR(HLOOKUP($A1217,'Z-scores'!$C$2:$RO$15,7,FALSE)&gt;3,HLOOKUP($A1217,'Z-scores'!$C$2:$RO$15,7,FALSE)&lt;-3),"",'Total-corrected counts'!I1217),"")</f>
        <v/>
      </c>
      <c r="J1217" s="14" t="str">
        <f>IFERROR(IF(OR(HLOOKUP($A1217,'Z-scores'!$C$2:$RO$15,8,FALSE)&gt;3,HLOOKUP($A1217,'Z-scores'!$C$2:$RO$15,8,FALSE)&lt;-3),"",'Total-corrected counts'!J1217),"")</f>
        <v/>
      </c>
      <c r="K1217" s="14" t="str">
        <f>IFERROR(IF(OR(HLOOKUP($A1217,'Z-scores'!$C$2:$RO$15,9,FALSE)&gt;3,HLOOKUP($A1217,'Z-scores'!$C$2:$RO$15,9,FALSE)&lt;-3),"",'Total-corrected counts'!K1217),"")</f>
        <v/>
      </c>
      <c r="L1217" s="14" t="str">
        <f>IFERROR(IF(OR(HLOOKUP($A1217,'Z-scores'!$C$2:$RO$15,10,FALSE)&gt;3,HLOOKUP($A1217,'Z-scores'!$C$2:$RO$15,10,FALSE)&lt;-3),"",'Total-corrected counts'!L1217),"")</f>
        <v/>
      </c>
      <c r="M1217" s="14" t="str">
        <f>IFERROR(IF(OR(HLOOKUP($A1217,'Z-scores'!$C$2:$RO$15,11,FALSE)&gt;3,HLOOKUP($A1217,'Z-scores'!$C$2:$RO$15,11,FALSE)&lt;-3),"",'Total-corrected counts'!M1217),"")</f>
        <v/>
      </c>
      <c r="N1217" s="14" t="str">
        <f>IFERROR(IF(OR(HLOOKUP($A1217,'Z-scores'!$C$2:$RO$15,12,FALSE)&gt;3,HLOOKUP($A1217,'Z-scores'!$C$2:$RO$15,12,FALSE)&lt;-3),"",'Total-corrected counts'!N1217),"")</f>
        <v/>
      </c>
      <c r="O1217" s="14" t="str">
        <f>IFERROR(IF(OR(HLOOKUP($A1217,'Z-scores'!$C$2:$RO$15,13,FALSE)&gt;3,HLOOKUP($A1217,'Z-scores'!$C$2:$RO$15,13,FALSE)&lt;-3),"",'Total-corrected counts'!O1217),"")</f>
        <v/>
      </c>
      <c r="P1217" s="14" t="str">
        <f>IFERROR(IF(OR(HLOOKUP($A1217,'Z-scores'!$C$2:$RO$15,14,FALSE)&gt;3,HLOOKUP($A1217,'Z-scores'!$C$2:$RO$15,14,FALSE)&lt;-3),"",'Total-corrected counts'!P1217),"")</f>
        <v/>
      </c>
      <c r="Q1217">
        <f t="shared" si="72"/>
        <v>1</v>
      </c>
      <c r="R1217">
        <f>SUMIFS(Tabel132[Cluster],Tabel132[ID],'Total-corrected counts Z&lt;3'!A1217)</f>
        <v>51</v>
      </c>
      <c r="S1217" t="str">
        <f t="shared" si="73"/>
        <v/>
      </c>
      <c r="T1217" t="str">
        <f t="shared" si="74"/>
        <v/>
      </c>
      <c r="U1217" t="str">
        <f t="shared" si="75"/>
        <v/>
      </c>
    </row>
    <row r="1218" spans="1:21" x14ac:dyDescent="0.25">
      <c r="A1218">
        <v>2504</v>
      </c>
      <c r="B1218" t="s">
        <v>1239</v>
      </c>
      <c r="C1218">
        <v>39200</v>
      </c>
      <c r="D1218">
        <v>2463</v>
      </c>
      <c r="E1218" s="14" t="str">
        <f>IFERROR(IF(OR(HLOOKUP($A1218,'Z-scores'!$C$2:$RO$15,3,FALSE)&gt;3,HLOOKUP($A1218,'Z-scores'!$C$2:$RO$15,3,FALSE)&lt;-3),"",'Total-corrected counts'!E1218),"")</f>
        <v/>
      </c>
      <c r="F1218" s="14" t="str">
        <f>IFERROR(IF(OR(HLOOKUP($A1218,'Z-scores'!$C$2:$RO$15,4,FALSE)&gt;3,HLOOKUP($A1218,'Z-scores'!$C$2:$RO$15,4,FALSE)&lt;-3),"",'Total-corrected counts'!F1218),"")</f>
        <v/>
      </c>
      <c r="G1218" s="14" t="str">
        <f>IFERROR(IF(OR(HLOOKUP($A1218,'Z-scores'!$C$2:$RO$15,5,FALSE)&gt;3,HLOOKUP($A1218,'Z-scores'!$C$2:$RO$15,5,FALSE)&lt;-3),"",'Total-corrected counts'!G1218),"")</f>
        <v/>
      </c>
      <c r="H1218" s="14" t="str">
        <f>IFERROR(IF(OR(HLOOKUP($A1218,'Z-scores'!$C$2:$RO$15,6,FALSE)&gt;3,HLOOKUP($A1218,'Z-scores'!$C$2:$RO$15,6,FALSE)&lt;-3),"",'Total-corrected counts'!H1218),"")</f>
        <v/>
      </c>
      <c r="I1218" s="14" t="str">
        <f>IFERROR(IF(OR(HLOOKUP($A1218,'Z-scores'!$C$2:$RO$15,7,FALSE)&gt;3,HLOOKUP($A1218,'Z-scores'!$C$2:$RO$15,7,FALSE)&lt;-3),"",'Total-corrected counts'!I1218),"")</f>
        <v/>
      </c>
      <c r="J1218" s="14" t="str">
        <f>IFERROR(IF(OR(HLOOKUP($A1218,'Z-scores'!$C$2:$RO$15,8,FALSE)&gt;3,HLOOKUP($A1218,'Z-scores'!$C$2:$RO$15,8,FALSE)&lt;-3),"",'Total-corrected counts'!J1218),"")</f>
        <v/>
      </c>
      <c r="K1218" s="14" t="str">
        <f>IFERROR(IF(OR(HLOOKUP($A1218,'Z-scores'!$C$2:$RO$15,9,FALSE)&gt;3,HLOOKUP($A1218,'Z-scores'!$C$2:$RO$15,9,FALSE)&lt;-3),"",'Total-corrected counts'!K1218),"")</f>
        <v/>
      </c>
      <c r="L1218" s="14" t="str">
        <f>IFERROR(IF(OR(HLOOKUP($A1218,'Z-scores'!$C$2:$RO$15,10,FALSE)&gt;3,HLOOKUP($A1218,'Z-scores'!$C$2:$RO$15,10,FALSE)&lt;-3),"",'Total-corrected counts'!L1218),"")</f>
        <v/>
      </c>
      <c r="M1218" s="14" t="str">
        <f>IFERROR(IF(OR(HLOOKUP($A1218,'Z-scores'!$C$2:$RO$15,11,FALSE)&gt;3,HLOOKUP($A1218,'Z-scores'!$C$2:$RO$15,11,FALSE)&lt;-3),"",'Total-corrected counts'!M1218),"")</f>
        <v/>
      </c>
      <c r="N1218" s="14" t="str">
        <f>IFERROR(IF(OR(HLOOKUP($A1218,'Z-scores'!$C$2:$RO$15,12,FALSE)&gt;3,HLOOKUP($A1218,'Z-scores'!$C$2:$RO$15,12,FALSE)&lt;-3),"",'Total-corrected counts'!N1218),"")</f>
        <v/>
      </c>
      <c r="O1218" s="14" t="str">
        <f>IFERROR(IF(OR(HLOOKUP($A1218,'Z-scores'!$C$2:$RO$15,13,FALSE)&gt;3,HLOOKUP($A1218,'Z-scores'!$C$2:$RO$15,13,FALSE)&lt;-3),"",'Total-corrected counts'!O1218),"")</f>
        <v/>
      </c>
      <c r="P1218" s="14" t="str">
        <f>IFERROR(IF(OR(HLOOKUP($A1218,'Z-scores'!$C$2:$RO$15,14,FALSE)&gt;3,HLOOKUP($A1218,'Z-scores'!$C$2:$RO$15,14,FALSE)&lt;-3),"",'Total-corrected counts'!P1218),"")</f>
        <v/>
      </c>
      <c r="Q1218">
        <f t="shared" si="72"/>
        <v>1</v>
      </c>
      <c r="R1218">
        <f>SUMIFS(Tabel132[Cluster],Tabel132[ID],'Total-corrected counts Z&lt;3'!A1218)</f>
        <v>51</v>
      </c>
      <c r="S1218" t="str">
        <f t="shared" si="73"/>
        <v/>
      </c>
      <c r="T1218" t="str">
        <f t="shared" si="74"/>
        <v/>
      </c>
      <c r="U1218" t="str">
        <f t="shared" si="75"/>
        <v/>
      </c>
    </row>
    <row r="1219" spans="1:21" x14ac:dyDescent="0.25">
      <c r="A1219">
        <v>2632</v>
      </c>
      <c r="B1219" t="s">
        <v>488</v>
      </c>
      <c r="C1219">
        <v>39600</v>
      </c>
      <c r="D1219">
        <v>2726</v>
      </c>
      <c r="E1219" s="14">
        <f>IFERROR(IF(OR(HLOOKUP($A1219,'Z-scores'!$C$2:$RO$15,3,FALSE)&gt;3,HLOOKUP($A1219,'Z-scores'!$C$2:$RO$15,3,FALSE)&lt;-3),"",'Total-corrected counts'!E1219),"")</f>
        <v>15.838634182166372</v>
      </c>
      <c r="F1219" s="14">
        <f>IFERROR(IF(OR(HLOOKUP($A1219,'Z-scores'!$C$2:$RO$15,4,FALSE)&gt;3,HLOOKUP($A1219,'Z-scores'!$C$2:$RO$15,4,FALSE)&lt;-3),"",'Total-corrected counts'!F1219),"")</f>
        <v>23.619224067333622</v>
      </c>
      <c r="G1219" s="14">
        <f>IFERROR(IF(OR(HLOOKUP($A1219,'Z-scores'!$C$2:$RO$15,5,FALSE)&gt;3,HLOOKUP($A1219,'Z-scores'!$C$2:$RO$15,5,FALSE)&lt;-3),"",'Total-corrected counts'!G1219),"")</f>
        <v>23.143063777355156</v>
      </c>
      <c r="H1219" s="14">
        <f>IFERROR(IF(OR(HLOOKUP($A1219,'Z-scores'!$C$2:$RO$15,6,FALSE)&gt;3,HLOOKUP($A1219,'Z-scores'!$C$2:$RO$15,6,FALSE)&lt;-3),"",'Total-corrected counts'!H1219),"")</f>
        <v>10.201146465421012</v>
      </c>
      <c r="I1219" s="14">
        <f>IFERROR(IF(OR(HLOOKUP($A1219,'Z-scores'!$C$2:$RO$15,7,FALSE)&gt;3,HLOOKUP($A1219,'Z-scores'!$C$2:$RO$15,7,FALSE)&lt;-3),"",'Total-corrected counts'!I1219),"")</f>
        <v>15.792140420605969</v>
      </c>
      <c r="J1219" s="14">
        <f>IFERROR(IF(OR(HLOOKUP($A1219,'Z-scores'!$C$2:$RO$15,8,FALSE)&gt;3,HLOOKUP($A1219,'Z-scores'!$C$2:$RO$15,8,FALSE)&lt;-3),"",'Total-corrected counts'!J1219),"")</f>
        <v>27.286078017327526</v>
      </c>
      <c r="K1219" s="14">
        <f>IFERROR(IF(OR(HLOOKUP($A1219,'Z-scores'!$C$2:$RO$15,9,FALSE)&gt;3,HLOOKUP($A1219,'Z-scores'!$C$2:$RO$15,9,FALSE)&lt;-3),"",'Total-corrected counts'!K1219),"")</f>
        <v>19.168805558812352</v>
      </c>
      <c r="L1219" s="14">
        <f>IFERROR(IF(OR(HLOOKUP($A1219,'Z-scores'!$C$2:$RO$15,10,FALSE)&gt;3,HLOOKUP($A1219,'Z-scores'!$C$2:$RO$15,10,FALSE)&lt;-3),"",'Total-corrected counts'!L1219),"")</f>
        <v>29.467192050710981</v>
      </c>
      <c r="M1219" s="14">
        <f>IFERROR(IF(OR(HLOOKUP($A1219,'Z-scores'!$C$2:$RO$15,11,FALSE)&gt;3,HLOOKUP($A1219,'Z-scores'!$C$2:$RO$15,11,FALSE)&lt;-3),"",'Total-corrected counts'!M1219),"")</f>
        <v>16.661930453306727</v>
      </c>
      <c r="N1219" s="14">
        <f>IFERROR(IF(OR(HLOOKUP($A1219,'Z-scores'!$C$2:$RO$15,12,FALSE)&gt;3,HLOOKUP($A1219,'Z-scores'!$C$2:$RO$15,12,FALSE)&lt;-3),"",'Total-corrected counts'!N1219),"")</f>
        <v>19.081525497528364</v>
      </c>
      <c r="O1219" s="14">
        <f>IFERROR(IF(OR(HLOOKUP($A1219,'Z-scores'!$C$2:$RO$15,13,FALSE)&gt;3,HLOOKUP($A1219,'Z-scores'!$C$2:$RO$15,13,FALSE)&lt;-3),"",'Total-corrected counts'!O1219),"")</f>
        <v>13.140431917837128</v>
      </c>
      <c r="P1219" s="14">
        <f>IFERROR(IF(OR(HLOOKUP($A1219,'Z-scores'!$C$2:$RO$15,14,FALSE)&gt;3,HLOOKUP($A1219,'Z-scores'!$C$2:$RO$15,14,FALSE)&lt;-3),"",'Total-corrected counts'!P1219),"")</f>
        <v>16.496566709016967</v>
      </c>
      <c r="Q1219">
        <f t="shared" ref="Q1219:Q1244" si="76">IF(AND(T1219=0,U1219=0),0,1)</f>
        <v>1</v>
      </c>
      <c r="R1219">
        <f>SUMIFS(Tabel132[Cluster],Tabel132[ID],'Total-corrected counts Z&lt;3'!A1219)</f>
        <v>53</v>
      </c>
      <c r="S1219">
        <f t="shared" ref="S1219:S1244" si="77">IFERROR(_xlfn.T.TEST(E1219:K1219,L1219:P1219,2,2),"")</f>
        <v>0.92851211945113721</v>
      </c>
      <c r="T1219">
        <f t="shared" si="74"/>
        <v>19.29272749843172</v>
      </c>
      <c r="U1219">
        <f t="shared" si="75"/>
        <v>18.969529325680035</v>
      </c>
    </row>
    <row r="1220" spans="1:21" x14ac:dyDescent="0.25">
      <c r="A1220">
        <v>2726</v>
      </c>
      <c r="B1220" t="s">
        <v>489</v>
      </c>
      <c r="C1220">
        <v>39300</v>
      </c>
      <c r="D1220">
        <v>1080</v>
      </c>
      <c r="E1220" s="14" t="str">
        <f>IFERROR(IF(OR(HLOOKUP($A1220,'Z-scores'!$C$2:$RO$15,3,FALSE)&gt;3,HLOOKUP($A1220,'Z-scores'!$C$2:$RO$15,3,FALSE)&lt;-3),"",'Total-corrected counts'!E1220),"")</f>
        <v/>
      </c>
      <c r="F1220" s="14" t="str">
        <f>IFERROR(IF(OR(HLOOKUP($A1220,'Z-scores'!$C$2:$RO$15,4,FALSE)&gt;3,HLOOKUP($A1220,'Z-scores'!$C$2:$RO$15,4,FALSE)&lt;-3),"",'Total-corrected counts'!F1220),"")</f>
        <v/>
      </c>
      <c r="G1220" s="14" t="str">
        <f>IFERROR(IF(OR(HLOOKUP($A1220,'Z-scores'!$C$2:$RO$15,5,FALSE)&gt;3,HLOOKUP($A1220,'Z-scores'!$C$2:$RO$15,5,FALSE)&lt;-3),"",'Total-corrected counts'!G1220),"")</f>
        <v/>
      </c>
      <c r="H1220" s="14" t="str">
        <f>IFERROR(IF(OR(HLOOKUP($A1220,'Z-scores'!$C$2:$RO$15,6,FALSE)&gt;3,HLOOKUP($A1220,'Z-scores'!$C$2:$RO$15,6,FALSE)&lt;-3),"",'Total-corrected counts'!H1220),"")</f>
        <v/>
      </c>
      <c r="I1220" s="14" t="str">
        <f>IFERROR(IF(OR(HLOOKUP($A1220,'Z-scores'!$C$2:$RO$15,7,FALSE)&gt;3,HLOOKUP($A1220,'Z-scores'!$C$2:$RO$15,7,FALSE)&lt;-3),"",'Total-corrected counts'!I1220),"")</f>
        <v/>
      </c>
      <c r="J1220" s="14" t="str">
        <f>IFERROR(IF(OR(HLOOKUP($A1220,'Z-scores'!$C$2:$RO$15,8,FALSE)&gt;3,HLOOKUP($A1220,'Z-scores'!$C$2:$RO$15,8,FALSE)&lt;-3),"",'Total-corrected counts'!J1220),"")</f>
        <v/>
      </c>
      <c r="K1220" s="14" t="str">
        <f>IFERROR(IF(OR(HLOOKUP($A1220,'Z-scores'!$C$2:$RO$15,9,FALSE)&gt;3,HLOOKUP($A1220,'Z-scores'!$C$2:$RO$15,9,FALSE)&lt;-3),"",'Total-corrected counts'!K1220),"")</f>
        <v/>
      </c>
      <c r="L1220" s="14" t="str">
        <f>IFERROR(IF(OR(HLOOKUP($A1220,'Z-scores'!$C$2:$RO$15,10,FALSE)&gt;3,HLOOKUP($A1220,'Z-scores'!$C$2:$RO$15,10,FALSE)&lt;-3),"",'Total-corrected counts'!L1220),"")</f>
        <v/>
      </c>
      <c r="M1220" s="14" t="str">
        <f>IFERROR(IF(OR(HLOOKUP($A1220,'Z-scores'!$C$2:$RO$15,11,FALSE)&gt;3,HLOOKUP($A1220,'Z-scores'!$C$2:$RO$15,11,FALSE)&lt;-3),"",'Total-corrected counts'!M1220),"")</f>
        <v/>
      </c>
      <c r="N1220" s="14" t="str">
        <f>IFERROR(IF(OR(HLOOKUP($A1220,'Z-scores'!$C$2:$RO$15,12,FALSE)&gt;3,HLOOKUP($A1220,'Z-scores'!$C$2:$RO$15,12,FALSE)&lt;-3),"",'Total-corrected counts'!N1220),"")</f>
        <v/>
      </c>
      <c r="O1220" s="14" t="str">
        <f>IFERROR(IF(OR(HLOOKUP($A1220,'Z-scores'!$C$2:$RO$15,13,FALSE)&gt;3,HLOOKUP($A1220,'Z-scores'!$C$2:$RO$15,13,FALSE)&lt;-3),"",'Total-corrected counts'!O1220),"")</f>
        <v/>
      </c>
      <c r="P1220" s="14" t="str">
        <f>IFERROR(IF(OR(HLOOKUP($A1220,'Z-scores'!$C$2:$RO$15,14,FALSE)&gt;3,HLOOKUP($A1220,'Z-scores'!$C$2:$RO$15,14,FALSE)&lt;-3),"",'Total-corrected counts'!P1220),"")</f>
        <v/>
      </c>
      <c r="Q1220">
        <f t="shared" si="76"/>
        <v>1</v>
      </c>
      <c r="R1220">
        <f>SUMIFS(Tabel132[Cluster],Tabel132[ID],'Total-corrected counts Z&lt;3'!A1220)</f>
        <v>53</v>
      </c>
      <c r="S1220" t="str">
        <f t="shared" si="77"/>
        <v/>
      </c>
      <c r="T1220" t="str">
        <f t="shared" ref="T1220:T1244" si="78">IFERROR(AVERAGE(E1220:K1220),"")</f>
        <v/>
      </c>
      <c r="U1220" t="str">
        <f t="shared" ref="U1220:U1244" si="79">IFERROR(AVERAGE(L1220:P1220),"")</f>
        <v/>
      </c>
    </row>
    <row r="1221" spans="1:21" x14ac:dyDescent="0.25">
      <c r="A1221">
        <v>2734</v>
      </c>
      <c r="B1221" t="s">
        <v>1240</v>
      </c>
      <c r="C1221">
        <v>39800</v>
      </c>
      <c r="D1221">
        <v>2726</v>
      </c>
      <c r="E1221" s="14" t="str">
        <f>IFERROR(IF(OR(HLOOKUP($A1221,'Z-scores'!$C$2:$RO$15,3,FALSE)&gt;3,HLOOKUP($A1221,'Z-scores'!$C$2:$RO$15,3,FALSE)&lt;-3),"",'Total-corrected counts'!E1221),"")</f>
        <v/>
      </c>
      <c r="F1221" s="14" t="str">
        <f>IFERROR(IF(OR(HLOOKUP($A1221,'Z-scores'!$C$2:$RO$15,4,FALSE)&gt;3,HLOOKUP($A1221,'Z-scores'!$C$2:$RO$15,4,FALSE)&lt;-3),"",'Total-corrected counts'!F1221),"")</f>
        <v/>
      </c>
      <c r="G1221" s="14" t="str">
        <f>IFERROR(IF(OR(HLOOKUP($A1221,'Z-scores'!$C$2:$RO$15,5,FALSE)&gt;3,HLOOKUP($A1221,'Z-scores'!$C$2:$RO$15,5,FALSE)&lt;-3),"",'Total-corrected counts'!G1221),"")</f>
        <v/>
      </c>
      <c r="H1221" s="14" t="str">
        <f>IFERROR(IF(OR(HLOOKUP($A1221,'Z-scores'!$C$2:$RO$15,6,FALSE)&gt;3,HLOOKUP($A1221,'Z-scores'!$C$2:$RO$15,6,FALSE)&lt;-3),"",'Total-corrected counts'!H1221),"")</f>
        <v/>
      </c>
      <c r="I1221" s="14" t="str">
        <f>IFERROR(IF(OR(HLOOKUP($A1221,'Z-scores'!$C$2:$RO$15,7,FALSE)&gt;3,HLOOKUP($A1221,'Z-scores'!$C$2:$RO$15,7,FALSE)&lt;-3),"",'Total-corrected counts'!I1221),"")</f>
        <v/>
      </c>
      <c r="J1221" s="14" t="str">
        <f>IFERROR(IF(OR(HLOOKUP($A1221,'Z-scores'!$C$2:$RO$15,8,FALSE)&gt;3,HLOOKUP($A1221,'Z-scores'!$C$2:$RO$15,8,FALSE)&lt;-3),"",'Total-corrected counts'!J1221),"")</f>
        <v/>
      </c>
      <c r="K1221" s="14" t="str">
        <f>IFERROR(IF(OR(HLOOKUP($A1221,'Z-scores'!$C$2:$RO$15,9,FALSE)&gt;3,HLOOKUP($A1221,'Z-scores'!$C$2:$RO$15,9,FALSE)&lt;-3),"",'Total-corrected counts'!K1221),"")</f>
        <v/>
      </c>
      <c r="L1221" s="14" t="str">
        <f>IFERROR(IF(OR(HLOOKUP($A1221,'Z-scores'!$C$2:$RO$15,10,FALSE)&gt;3,HLOOKUP($A1221,'Z-scores'!$C$2:$RO$15,10,FALSE)&lt;-3),"",'Total-corrected counts'!L1221),"")</f>
        <v/>
      </c>
      <c r="M1221" s="14" t="str">
        <f>IFERROR(IF(OR(HLOOKUP($A1221,'Z-scores'!$C$2:$RO$15,11,FALSE)&gt;3,HLOOKUP($A1221,'Z-scores'!$C$2:$RO$15,11,FALSE)&lt;-3),"",'Total-corrected counts'!M1221),"")</f>
        <v/>
      </c>
      <c r="N1221" s="14" t="str">
        <f>IFERROR(IF(OR(HLOOKUP($A1221,'Z-scores'!$C$2:$RO$15,12,FALSE)&gt;3,HLOOKUP($A1221,'Z-scores'!$C$2:$RO$15,12,FALSE)&lt;-3),"",'Total-corrected counts'!N1221),"")</f>
        <v/>
      </c>
      <c r="O1221" s="14" t="str">
        <f>IFERROR(IF(OR(HLOOKUP($A1221,'Z-scores'!$C$2:$RO$15,13,FALSE)&gt;3,HLOOKUP($A1221,'Z-scores'!$C$2:$RO$15,13,FALSE)&lt;-3),"",'Total-corrected counts'!O1221),"")</f>
        <v/>
      </c>
      <c r="P1221" s="14" t="str">
        <f>IFERROR(IF(OR(HLOOKUP($A1221,'Z-scores'!$C$2:$RO$15,14,FALSE)&gt;3,HLOOKUP($A1221,'Z-scores'!$C$2:$RO$15,14,FALSE)&lt;-3),"",'Total-corrected counts'!P1221),"")</f>
        <v/>
      </c>
      <c r="Q1221">
        <f t="shared" si="76"/>
        <v>1</v>
      </c>
      <c r="R1221">
        <f>SUMIFS(Tabel132[Cluster],Tabel132[ID],'Total-corrected counts Z&lt;3'!A1221)</f>
        <v>53</v>
      </c>
      <c r="S1221" t="str">
        <f t="shared" si="77"/>
        <v/>
      </c>
      <c r="T1221" t="str">
        <f t="shared" si="78"/>
        <v/>
      </c>
      <c r="U1221" t="str">
        <f t="shared" si="79"/>
        <v/>
      </c>
    </row>
    <row r="1222" spans="1:21" x14ac:dyDescent="0.25">
      <c r="A1222">
        <v>2742</v>
      </c>
      <c r="B1222" t="s">
        <v>1241</v>
      </c>
      <c r="C1222">
        <v>39900</v>
      </c>
      <c r="D1222">
        <v>2734</v>
      </c>
      <c r="E1222" s="14" t="str">
        <f>IFERROR(IF(OR(HLOOKUP($A1222,'Z-scores'!$C$2:$RO$15,3,FALSE)&gt;3,HLOOKUP($A1222,'Z-scores'!$C$2:$RO$15,3,FALSE)&lt;-3),"",'Total-corrected counts'!E1222),"")</f>
        <v/>
      </c>
      <c r="F1222" s="14" t="str">
        <f>IFERROR(IF(OR(HLOOKUP($A1222,'Z-scores'!$C$2:$RO$15,4,FALSE)&gt;3,HLOOKUP($A1222,'Z-scores'!$C$2:$RO$15,4,FALSE)&lt;-3),"",'Total-corrected counts'!F1222),"")</f>
        <v/>
      </c>
      <c r="G1222" s="14" t="str">
        <f>IFERROR(IF(OR(HLOOKUP($A1222,'Z-scores'!$C$2:$RO$15,5,FALSE)&gt;3,HLOOKUP($A1222,'Z-scores'!$C$2:$RO$15,5,FALSE)&lt;-3),"",'Total-corrected counts'!G1222),"")</f>
        <v/>
      </c>
      <c r="H1222" s="14" t="str">
        <f>IFERROR(IF(OR(HLOOKUP($A1222,'Z-scores'!$C$2:$RO$15,6,FALSE)&gt;3,HLOOKUP($A1222,'Z-scores'!$C$2:$RO$15,6,FALSE)&lt;-3),"",'Total-corrected counts'!H1222),"")</f>
        <v/>
      </c>
      <c r="I1222" s="14" t="str">
        <f>IFERROR(IF(OR(HLOOKUP($A1222,'Z-scores'!$C$2:$RO$15,7,FALSE)&gt;3,HLOOKUP($A1222,'Z-scores'!$C$2:$RO$15,7,FALSE)&lt;-3),"",'Total-corrected counts'!I1222),"")</f>
        <v/>
      </c>
      <c r="J1222" s="14" t="str">
        <f>IFERROR(IF(OR(HLOOKUP($A1222,'Z-scores'!$C$2:$RO$15,8,FALSE)&gt;3,HLOOKUP($A1222,'Z-scores'!$C$2:$RO$15,8,FALSE)&lt;-3),"",'Total-corrected counts'!J1222),"")</f>
        <v/>
      </c>
      <c r="K1222" s="14" t="str">
        <f>IFERROR(IF(OR(HLOOKUP($A1222,'Z-scores'!$C$2:$RO$15,9,FALSE)&gt;3,HLOOKUP($A1222,'Z-scores'!$C$2:$RO$15,9,FALSE)&lt;-3),"",'Total-corrected counts'!K1222),"")</f>
        <v/>
      </c>
      <c r="L1222" s="14" t="str">
        <f>IFERROR(IF(OR(HLOOKUP($A1222,'Z-scores'!$C$2:$RO$15,10,FALSE)&gt;3,HLOOKUP($A1222,'Z-scores'!$C$2:$RO$15,10,FALSE)&lt;-3),"",'Total-corrected counts'!L1222),"")</f>
        <v/>
      </c>
      <c r="M1222" s="14" t="str">
        <f>IFERROR(IF(OR(HLOOKUP($A1222,'Z-scores'!$C$2:$RO$15,11,FALSE)&gt;3,HLOOKUP($A1222,'Z-scores'!$C$2:$RO$15,11,FALSE)&lt;-3),"",'Total-corrected counts'!M1222),"")</f>
        <v/>
      </c>
      <c r="N1222" s="14" t="str">
        <f>IFERROR(IF(OR(HLOOKUP($A1222,'Z-scores'!$C$2:$RO$15,12,FALSE)&gt;3,HLOOKUP($A1222,'Z-scores'!$C$2:$RO$15,12,FALSE)&lt;-3),"",'Total-corrected counts'!N1222),"")</f>
        <v/>
      </c>
      <c r="O1222" s="14" t="str">
        <f>IFERROR(IF(OR(HLOOKUP($A1222,'Z-scores'!$C$2:$RO$15,13,FALSE)&gt;3,HLOOKUP($A1222,'Z-scores'!$C$2:$RO$15,13,FALSE)&lt;-3),"",'Total-corrected counts'!O1222),"")</f>
        <v/>
      </c>
      <c r="P1222" s="14" t="str">
        <f>IFERROR(IF(OR(HLOOKUP($A1222,'Z-scores'!$C$2:$RO$15,14,FALSE)&gt;3,HLOOKUP($A1222,'Z-scores'!$C$2:$RO$15,14,FALSE)&lt;-3),"",'Total-corrected counts'!P1222),"")</f>
        <v/>
      </c>
      <c r="Q1222">
        <f t="shared" si="76"/>
        <v>1</v>
      </c>
      <c r="R1222">
        <f>SUMIFS(Tabel132[Cluster],Tabel132[ID],'Total-corrected counts Z&lt;3'!A1222)</f>
        <v>53</v>
      </c>
      <c r="S1222" t="str">
        <f t="shared" si="77"/>
        <v/>
      </c>
      <c r="T1222" t="str">
        <f t="shared" si="78"/>
        <v/>
      </c>
      <c r="U1222" t="str">
        <f t="shared" si="79"/>
        <v/>
      </c>
    </row>
    <row r="1223" spans="1:21" x14ac:dyDescent="0.25">
      <c r="A1223">
        <v>2751</v>
      </c>
      <c r="B1223" t="s">
        <v>1242</v>
      </c>
      <c r="C1223">
        <v>40000</v>
      </c>
      <c r="D1223">
        <v>2734</v>
      </c>
      <c r="E1223" s="14" t="str">
        <f>IFERROR(IF(OR(HLOOKUP($A1223,'Z-scores'!$C$2:$RO$15,3,FALSE)&gt;3,HLOOKUP($A1223,'Z-scores'!$C$2:$RO$15,3,FALSE)&lt;-3),"",'Total-corrected counts'!E1223),"")</f>
        <v/>
      </c>
      <c r="F1223" s="14" t="str">
        <f>IFERROR(IF(OR(HLOOKUP($A1223,'Z-scores'!$C$2:$RO$15,4,FALSE)&gt;3,HLOOKUP($A1223,'Z-scores'!$C$2:$RO$15,4,FALSE)&lt;-3),"",'Total-corrected counts'!F1223),"")</f>
        <v/>
      </c>
      <c r="G1223" s="14" t="str">
        <f>IFERROR(IF(OR(HLOOKUP($A1223,'Z-scores'!$C$2:$RO$15,5,FALSE)&gt;3,HLOOKUP($A1223,'Z-scores'!$C$2:$RO$15,5,FALSE)&lt;-3),"",'Total-corrected counts'!G1223),"")</f>
        <v/>
      </c>
      <c r="H1223" s="14" t="str">
        <f>IFERROR(IF(OR(HLOOKUP($A1223,'Z-scores'!$C$2:$RO$15,6,FALSE)&gt;3,HLOOKUP($A1223,'Z-scores'!$C$2:$RO$15,6,FALSE)&lt;-3),"",'Total-corrected counts'!H1223),"")</f>
        <v/>
      </c>
      <c r="I1223" s="14" t="str">
        <f>IFERROR(IF(OR(HLOOKUP($A1223,'Z-scores'!$C$2:$RO$15,7,FALSE)&gt;3,HLOOKUP($A1223,'Z-scores'!$C$2:$RO$15,7,FALSE)&lt;-3),"",'Total-corrected counts'!I1223),"")</f>
        <v/>
      </c>
      <c r="J1223" s="14" t="str">
        <f>IFERROR(IF(OR(HLOOKUP($A1223,'Z-scores'!$C$2:$RO$15,8,FALSE)&gt;3,HLOOKUP($A1223,'Z-scores'!$C$2:$RO$15,8,FALSE)&lt;-3),"",'Total-corrected counts'!J1223),"")</f>
        <v/>
      </c>
      <c r="K1223" s="14" t="str">
        <f>IFERROR(IF(OR(HLOOKUP($A1223,'Z-scores'!$C$2:$RO$15,9,FALSE)&gt;3,HLOOKUP($A1223,'Z-scores'!$C$2:$RO$15,9,FALSE)&lt;-3),"",'Total-corrected counts'!K1223),"")</f>
        <v/>
      </c>
      <c r="L1223" s="14" t="str">
        <f>IFERROR(IF(OR(HLOOKUP($A1223,'Z-scores'!$C$2:$RO$15,10,FALSE)&gt;3,HLOOKUP($A1223,'Z-scores'!$C$2:$RO$15,10,FALSE)&lt;-3),"",'Total-corrected counts'!L1223),"")</f>
        <v/>
      </c>
      <c r="M1223" s="14" t="str">
        <f>IFERROR(IF(OR(HLOOKUP($A1223,'Z-scores'!$C$2:$RO$15,11,FALSE)&gt;3,HLOOKUP($A1223,'Z-scores'!$C$2:$RO$15,11,FALSE)&lt;-3),"",'Total-corrected counts'!M1223),"")</f>
        <v/>
      </c>
      <c r="N1223" s="14" t="str">
        <f>IFERROR(IF(OR(HLOOKUP($A1223,'Z-scores'!$C$2:$RO$15,12,FALSE)&gt;3,HLOOKUP($A1223,'Z-scores'!$C$2:$RO$15,12,FALSE)&lt;-3),"",'Total-corrected counts'!N1223),"")</f>
        <v/>
      </c>
      <c r="O1223" s="14" t="str">
        <f>IFERROR(IF(OR(HLOOKUP($A1223,'Z-scores'!$C$2:$RO$15,13,FALSE)&gt;3,HLOOKUP($A1223,'Z-scores'!$C$2:$RO$15,13,FALSE)&lt;-3),"",'Total-corrected counts'!O1223),"")</f>
        <v/>
      </c>
      <c r="P1223" s="14" t="str">
        <f>IFERROR(IF(OR(HLOOKUP($A1223,'Z-scores'!$C$2:$RO$15,14,FALSE)&gt;3,HLOOKUP($A1223,'Z-scores'!$C$2:$RO$15,14,FALSE)&lt;-3),"",'Total-corrected counts'!P1223),"")</f>
        <v/>
      </c>
      <c r="Q1223">
        <f t="shared" si="76"/>
        <v>1</v>
      </c>
      <c r="R1223">
        <f>SUMIFS(Tabel132[Cluster],Tabel132[ID],'Total-corrected counts Z&lt;3'!A1223)</f>
        <v>53</v>
      </c>
      <c r="S1223" t="str">
        <f t="shared" si="77"/>
        <v/>
      </c>
      <c r="T1223" t="str">
        <f t="shared" si="78"/>
        <v/>
      </c>
      <c r="U1223" t="str">
        <f t="shared" si="79"/>
        <v/>
      </c>
    </row>
    <row r="1224" spans="1:21" x14ac:dyDescent="0.25">
      <c r="A1224">
        <v>2758</v>
      </c>
      <c r="B1224" t="s">
        <v>1243</v>
      </c>
      <c r="C1224">
        <v>40100</v>
      </c>
      <c r="D1224">
        <v>2734</v>
      </c>
      <c r="E1224" s="14" t="str">
        <f>IFERROR(IF(OR(HLOOKUP($A1224,'Z-scores'!$C$2:$RO$15,3,FALSE)&gt;3,HLOOKUP($A1224,'Z-scores'!$C$2:$RO$15,3,FALSE)&lt;-3),"",'Total-corrected counts'!E1224),"")</f>
        <v/>
      </c>
      <c r="F1224" s="14" t="str">
        <f>IFERROR(IF(OR(HLOOKUP($A1224,'Z-scores'!$C$2:$RO$15,4,FALSE)&gt;3,HLOOKUP($A1224,'Z-scores'!$C$2:$RO$15,4,FALSE)&lt;-3),"",'Total-corrected counts'!F1224),"")</f>
        <v/>
      </c>
      <c r="G1224" s="14" t="str">
        <f>IFERROR(IF(OR(HLOOKUP($A1224,'Z-scores'!$C$2:$RO$15,5,FALSE)&gt;3,HLOOKUP($A1224,'Z-scores'!$C$2:$RO$15,5,FALSE)&lt;-3),"",'Total-corrected counts'!G1224),"")</f>
        <v/>
      </c>
      <c r="H1224" s="14" t="str">
        <f>IFERROR(IF(OR(HLOOKUP($A1224,'Z-scores'!$C$2:$RO$15,6,FALSE)&gt;3,HLOOKUP($A1224,'Z-scores'!$C$2:$RO$15,6,FALSE)&lt;-3),"",'Total-corrected counts'!H1224),"")</f>
        <v/>
      </c>
      <c r="I1224" s="14" t="str">
        <f>IFERROR(IF(OR(HLOOKUP($A1224,'Z-scores'!$C$2:$RO$15,7,FALSE)&gt;3,HLOOKUP($A1224,'Z-scores'!$C$2:$RO$15,7,FALSE)&lt;-3),"",'Total-corrected counts'!I1224),"")</f>
        <v/>
      </c>
      <c r="J1224" s="14" t="str">
        <f>IFERROR(IF(OR(HLOOKUP($A1224,'Z-scores'!$C$2:$RO$15,8,FALSE)&gt;3,HLOOKUP($A1224,'Z-scores'!$C$2:$RO$15,8,FALSE)&lt;-3),"",'Total-corrected counts'!J1224),"")</f>
        <v/>
      </c>
      <c r="K1224" s="14" t="str">
        <f>IFERROR(IF(OR(HLOOKUP($A1224,'Z-scores'!$C$2:$RO$15,9,FALSE)&gt;3,HLOOKUP($A1224,'Z-scores'!$C$2:$RO$15,9,FALSE)&lt;-3),"",'Total-corrected counts'!K1224),"")</f>
        <v/>
      </c>
      <c r="L1224" s="14" t="str">
        <f>IFERROR(IF(OR(HLOOKUP($A1224,'Z-scores'!$C$2:$RO$15,10,FALSE)&gt;3,HLOOKUP($A1224,'Z-scores'!$C$2:$RO$15,10,FALSE)&lt;-3),"",'Total-corrected counts'!L1224),"")</f>
        <v/>
      </c>
      <c r="M1224" s="14" t="str">
        <f>IFERROR(IF(OR(HLOOKUP($A1224,'Z-scores'!$C$2:$RO$15,11,FALSE)&gt;3,HLOOKUP($A1224,'Z-scores'!$C$2:$RO$15,11,FALSE)&lt;-3),"",'Total-corrected counts'!M1224),"")</f>
        <v/>
      </c>
      <c r="N1224" s="14" t="str">
        <f>IFERROR(IF(OR(HLOOKUP($A1224,'Z-scores'!$C$2:$RO$15,12,FALSE)&gt;3,HLOOKUP($A1224,'Z-scores'!$C$2:$RO$15,12,FALSE)&lt;-3),"",'Total-corrected counts'!N1224),"")</f>
        <v/>
      </c>
      <c r="O1224" s="14" t="str">
        <f>IFERROR(IF(OR(HLOOKUP($A1224,'Z-scores'!$C$2:$RO$15,13,FALSE)&gt;3,HLOOKUP($A1224,'Z-scores'!$C$2:$RO$15,13,FALSE)&lt;-3),"",'Total-corrected counts'!O1224),"")</f>
        <v/>
      </c>
      <c r="P1224" s="14" t="str">
        <f>IFERROR(IF(OR(HLOOKUP($A1224,'Z-scores'!$C$2:$RO$15,14,FALSE)&gt;3,HLOOKUP($A1224,'Z-scores'!$C$2:$RO$15,14,FALSE)&lt;-3),"",'Total-corrected counts'!P1224),"")</f>
        <v/>
      </c>
      <c r="Q1224">
        <f t="shared" si="76"/>
        <v>1</v>
      </c>
      <c r="R1224">
        <f>SUMIFS(Tabel132[Cluster],Tabel132[ID],'Total-corrected counts Z&lt;3'!A1224)</f>
        <v>53</v>
      </c>
      <c r="S1224" t="str">
        <f t="shared" si="77"/>
        <v/>
      </c>
      <c r="T1224" t="str">
        <f t="shared" si="78"/>
        <v/>
      </c>
      <c r="U1224" t="str">
        <f t="shared" si="79"/>
        <v/>
      </c>
    </row>
    <row r="1225" spans="1:21" x14ac:dyDescent="0.25">
      <c r="A1225">
        <v>2766</v>
      </c>
      <c r="B1225" t="s">
        <v>1244</v>
      </c>
      <c r="C1225">
        <v>40200</v>
      </c>
      <c r="D1225">
        <v>2726</v>
      </c>
      <c r="E1225" s="14" t="str">
        <f>IFERROR(IF(OR(HLOOKUP($A1225,'Z-scores'!$C$2:$RO$15,3,FALSE)&gt;3,HLOOKUP($A1225,'Z-scores'!$C$2:$RO$15,3,FALSE)&lt;-3),"",'Total-corrected counts'!E1225),"")</f>
        <v/>
      </c>
      <c r="F1225" s="14" t="str">
        <f>IFERROR(IF(OR(HLOOKUP($A1225,'Z-scores'!$C$2:$RO$15,4,FALSE)&gt;3,HLOOKUP($A1225,'Z-scores'!$C$2:$RO$15,4,FALSE)&lt;-3),"",'Total-corrected counts'!F1225),"")</f>
        <v/>
      </c>
      <c r="G1225" s="14" t="str">
        <f>IFERROR(IF(OR(HLOOKUP($A1225,'Z-scores'!$C$2:$RO$15,5,FALSE)&gt;3,HLOOKUP($A1225,'Z-scores'!$C$2:$RO$15,5,FALSE)&lt;-3),"",'Total-corrected counts'!G1225),"")</f>
        <v/>
      </c>
      <c r="H1225" s="14" t="str">
        <f>IFERROR(IF(OR(HLOOKUP($A1225,'Z-scores'!$C$2:$RO$15,6,FALSE)&gt;3,HLOOKUP($A1225,'Z-scores'!$C$2:$RO$15,6,FALSE)&lt;-3),"",'Total-corrected counts'!H1225),"")</f>
        <v/>
      </c>
      <c r="I1225" s="14" t="str">
        <f>IFERROR(IF(OR(HLOOKUP($A1225,'Z-scores'!$C$2:$RO$15,7,FALSE)&gt;3,HLOOKUP($A1225,'Z-scores'!$C$2:$RO$15,7,FALSE)&lt;-3),"",'Total-corrected counts'!I1225),"")</f>
        <v/>
      </c>
      <c r="J1225" s="14" t="str">
        <f>IFERROR(IF(OR(HLOOKUP($A1225,'Z-scores'!$C$2:$RO$15,8,FALSE)&gt;3,HLOOKUP($A1225,'Z-scores'!$C$2:$RO$15,8,FALSE)&lt;-3),"",'Total-corrected counts'!J1225),"")</f>
        <v/>
      </c>
      <c r="K1225" s="14" t="str">
        <f>IFERROR(IF(OR(HLOOKUP($A1225,'Z-scores'!$C$2:$RO$15,9,FALSE)&gt;3,HLOOKUP($A1225,'Z-scores'!$C$2:$RO$15,9,FALSE)&lt;-3),"",'Total-corrected counts'!K1225),"")</f>
        <v/>
      </c>
      <c r="L1225" s="14" t="str">
        <f>IFERROR(IF(OR(HLOOKUP($A1225,'Z-scores'!$C$2:$RO$15,10,FALSE)&gt;3,HLOOKUP($A1225,'Z-scores'!$C$2:$RO$15,10,FALSE)&lt;-3),"",'Total-corrected counts'!L1225),"")</f>
        <v/>
      </c>
      <c r="M1225" s="14" t="str">
        <f>IFERROR(IF(OR(HLOOKUP($A1225,'Z-scores'!$C$2:$RO$15,11,FALSE)&gt;3,HLOOKUP($A1225,'Z-scores'!$C$2:$RO$15,11,FALSE)&lt;-3),"",'Total-corrected counts'!M1225),"")</f>
        <v/>
      </c>
      <c r="N1225" s="14" t="str">
        <f>IFERROR(IF(OR(HLOOKUP($A1225,'Z-scores'!$C$2:$RO$15,12,FALSE)&gt;3,HLOOKUP($A1225,'Z-scores'!$C$2:$RO$15,12,FALSE)&lt;-3),"",'Total-corrected counts'!N1225),"")</f>
        <v/>
      </c>
      <c r="O1225" s="14" t="str">
        <f>IFERROR(IF(OR(HLOOKUP($A1225,'Z-scores'!$C$2:$RO$15,13,FALSE)&gt;3,HLOOKUP($A1225,'Z-scores'!$C$2:$RO$15,13,FALSE)&lt;-3),"",'Total-corrected counts'!O1225),"")</f>
        <v/>
      </c>
      <c r="P1225" s="14" t="str">
        <f>IFERROR(IF(OR(HLOOKUP($A1225,'Z-scores'!$C$2:$RO$15,14,FALSE)&gt;3,HLOOKUP($A1225,'Z-scores'!$C$2:$RO$15,14,FALSE)&lt;-3),"",'Total-corrected counts'!P1225),"")</f>
        <v/>
      </c>
      <c r="Q1225">
        <f t="shared" si="76"/>
        <v>1</v>
      </c>
      <c r="R1225">
        <f>SUMIFS(Tabel132[Cluster],Tabel132[ID],'Total-corrected counts Z&lt;3'!A1225)</f>
        <v>53</v>
      </c>
      <c r="S1225" t="str">
        <f t="shared" si="77"/>
        <v/>
      </c>
      <c r="T1225" t="str">
        <f t="shared" si="78"/>
        <v/>
      </c>
      <c r="U1225" t="str">
        <f t="shared" si="79"/>
        <v/>
      </c>
    </row>
    <row r="1226" spans="1:21" x14ac:dyDescent="0.25">
      <c r="A1226">
        <v>2775</v>
      </c>
      <c r="B1226" t="s">
        <v>1245</v>
      </c>
      <c r="C1226">
        <v>40300</v>
      </c>
      <c r="D1226">
        <v>2766</v>
      </c>
      <c r="E1226" s="14" t="str">
        <f>IFERROR(IF(OR(HLOOKUP($A1226,'Z-scores'!$C$2:$RO$15,3,FALSE)&gt;3,HLOOKUP($A1226,'Z-scores'!$C$2:$RO$15,3,FALSE)&lt;-3),"",'Total-corrected counts'!E1226),"")</f>
        <v/>
      </c>
      <c r="F1226" s="14" t="str">
        <f>IFERROR(IF(OR(HLOOKUP($A1226,'Z-scores'!$C$2:$RO$15,4,FALSE)&gt;3,HLOOKUP($A1226,'Z-scores'!$C$2:$RO$15,4,FALSE)&lt;-3),"",'Total-corrected counts'!F1226),"")</f>
        <v/>
      </c>
      <c r="G1226" s="14" t="str">
        <f>IFERROR(IF(OR(HLOOKUP($A1226,'Z-scores'!$C$2:$RO$15,5,FALSE)&gt;3,HLOOKUP($A1226,'Z-scores'!$C$2:$RO$15,5,FALSE)&lt;-3),"",'Total-corrected counts'!G1226),"")</f>
        <v/>
      </c>
      <c r="H1226" s="14" t="str">
        <f>IFERROR(IF(OR(HLOOKUP($A1226,'Z-scores'!$C$2:$RO$15,6,FALSE)&gt;3,HLOOKUP($A1226,'Z-scores'!$C$2:$RO$15,6,FALSE)&lt;-3),"",'Total-corrected counts'!H1226),"")</f>
        <v/>
      </c>
      <c r="I1226" s="14" t="str">
        <f>IFERROR(IF(OR(HLOOKUP($A1226,'Z-scores'!$C$2:$RO$15,7,FALSE)&gt;3,HLOOKUP($A1226,'Z-scores'!$C$2:$RO$15,7,FALSE)&lt;-3),"",'Total-corrected counts'!I1226),"")</f>
        <v/>
      </c>
      <c r="J1226" s="14" t="str">
        <f>IFERROR(IF(OR(HLOOKUP($A1226,'Z-scores'!$C$2:$RO$15,8,FALSE)&gt;3,HLOOKUP($A1226,'Z-scores'!$C$2:$RO$15,8,FALSE)&lt;-3),"",'Total-corrected counts'!J1226),"")</f>
        <v/>
      </c>
      <c r="K1226" s="14" t="str">
        <f>IFERROR(IF(OR(HLOOKUP($A1226,'Z-scores'!$C$2:$RO$15,9,FALSE)&gt;3,HLOOKUP($A1226,'Z-scores'!$C$2:$RO$15,9,FALSE)&lt;-3),"",'Total-corrected counts'!K1226),"")</f>
        <v/>
      </c>
      <c r="L1226" s="14" t="str">
        <f>IFERROR(IF(OR(HLOOKUP($A1226,'Z-scores'!$C$2:$RO$15,10,FALSE)&gt;3,HLOOKUP($A1226,'Z-scores'!$C$2:$RO$15,10,FALSE)&lt;-3),"",'Total-corrected counts'!L1226),"")</f>
        <v/>
      </c>
      <c r="M1226" s="14" t="str">
        <f>IFERROR(IF(OR(HLOOKUP($A1226,'Z-scores'!$C$2:$RO$15,11,FALSE)&gt;3,HLOOKUP($A1226,'Z-scores'!$C$2:$RO$15,11,FALSE)&lt;-3),"",'Total-corrected counts'!M1226),"")</f>
        <v/>
      </c>
      <c r="N1226" s="14" t="str">
        <f>IFERROR(IF(OR(HLOOKUP($A1226,'Z-scores'!$C$2:$RO$15,12,FALSE)&gt;3,HLOOKUP($A1226,'Z-scores'!$C$2:$RO$15,12,FALSE)&lt;-3),"",'Total-corrected counts'!N1226),"")</f>
        <v/>
      </c>
      <c r="O1226" s="14" t="str">
        <f>IFERROR(IF(OR(HLOOKUP($A1226,'Z-scores'!$C$2:$RO$15,13,FALSE)&gt;3,HLOOKUP($A1226,'Z-scores'!$C$2:$RO$15,13,FALSE)&lt;-3),"",'Total-corrected counts'!O1226),"")</f>
        <v/>
      </c>
      <c r="P1226" s="14" t="str">
        <f>IFERROR(IF(OR(HLOOKUP($A1226,'Z-scores'!$C$2:$RO$15,14,FALSE)&gt;3,HLOOKUP($A1226,'Z-scores'!$C$2:$RO$15,14,FALSE)&lt;-3),"",'Total-corrected counts'!P1226),"")</f>
        <v/>
      </c>
      <c r="Q1226">
        <f t="shared" si="76"/>
        <v>1</v>
      </c>
      <c r="R1226">
        <f>SUMIFS(Tabel132[Cluster],Tabel132[ID],'Total-corrected counts Z&lt;3'!A1226)</f>
        <v>53</v>
      </c>
      <c r="S1226" t="str">
        <f t="shared" si="77"/>
        <v/>
      </c>
      <c r="T1226" t="str">
        <f t="shared" si="78"/>
        <v/>
      </c>
      <c r="U1226" t="str">
        <f t="shared" si="79"/>
        <v/>
      </c>
    </row>
    <row r="1227" spans="1:21" x14ac:dyDescent="0.25">
      <c r="A1227">
        <v>2782</v>
      </c>
      <c r="B1227" t="s">
        <v>1246</v>
      </c>
      <c r="C1227">
        <v>40400</v>
      </c>
      <c r="D1227">
        <v>2766</v>
      </c>
      <c r="E1227" s="14" t="str">
        <f>IFERROR(IF(OR(HLOOKUP($A1227,'Z-scores'!$C$2:$RO$15,3,FALSE)&gt;3,HLOOKUP($A1227,'Z-scores'!$C$2:$RO$15,3,FALSE)&lt;-3),"",'Total-corrected counts'!E1227),"")</f>
        <v/>
      </c>
      <c r="F1227" s="14" t="str">
        <f>IFERROR(IF(OR(HLOOKUP($A1227,'Z-scores'!$C$2:$RO$15,4,FALSE)&gt;3,HLOOKUP($A1227,'Z-scores'!$C$2:$RO$15,4,FALSE)&lt;-3),"",'Total-corrected counts'!F1227),"")</f>
        <v/>
      </c>
      <c r="G1227" s="14" t="str">
        <f>IFERROR(IF(OR(HLOOKUP($A1227,'Z-scores'!$C$2:$RO$15,5,FALSE)&gt;3,HLOOKUP($A1227,'Z-scores'!$C$2:$RO$15,5,FALSE)&lt;-3),"",'Total-corrected counts'!G1227),"")</f>
        <v/>
      </c>
      <c r="H1227" s="14" t="str">
        <f>IFERROR(IF(OR(HLOOKUP($A1227,'Z-scores'!$C$2:$RO$15,6,FALSE)&gt;3,HLOOKUP($A1227,'Z-scores'!$C$2:$RO$15,6,FALSE)&lt;-3),"",'Total-corrected counts'!H1227),"")</f>
        <v/>
      </c>
      <c r="I1227" s="14" t="str">
        <f>IFERROR(IF(OR(HLOOKUP($A1227,'Z-scores'!$C$2:$RO$15,7,FALSE)&gt;3,HLOOKUP($A1227,'Z-scores'!$C$2:$RO$15,7,FALSE)&lt;-3),"",'Total-corrected counts'!I1227),"")</f>
        <v/>
      </c>
      <c r="J1227" s="14" t="str">
        <f>IFERROR(IF(OR(HLOOKUP($A1227,'Z-scores'!$C$2:$RO$15,8,FALSE)&gt;3,HLOOKUP($A1227,'Z-scores'!$C$2:$RO$15,8,FALSE)&lt;-3),"",'Total-corrected counts'!J1227),"")</f>
        <v/>
      </c>
      <c r="K1227" s="14" t="str">
        <f>IFERROR(IF(OR(HLOOKUP($A1227,'Z-scores'!$C$2:$RO$15,9,FALSE)&gt;3,HLOOKUP($A1227,'Z-scores'!$C$2:$RO$15,9,FALSE)&lt;-3),"",'Total-corrected counts'!K1227),"")</f>
        <v/>
      </c>
      <c r="L1227" s="14" t="str">
        <f>IFERROR(IF(OR(HLOOKUP($A1227,'Z-scores'!$C$2:$RO$15,10,FALSE)&gt;3,HLOOKUP($A1227,'Z-scores'!$C$2:$RO$15,10,FALSE)&lt;-3),"",'Total-corrected counts'!L1227),"")</f>
        <v/>
      </c>
      <c r="M1227" s="14" t="str">
        <f>IFERROR(IF(OR(HLOOKUP($A1227,'Z-scores'!$C$2:$RO$15,11,FALSE)&gt;3,HLOOKUP($A1227,'Z-scores'!$C$2:$RO$15,11,FALSE)&lt;-3),"",'Total-corrected counts'!M1227),"")</f>
        <v/>
      </c>
      <c r="N1227" s="14" t="str">
        <f>IFERROR(IF(OR(HLOOKUP($A1227,'Z-scores'!$C$2:$RO$15,12,FALSE)&gt;3,HLOOKUP($A1227,'Z-scores'!$C$2:$RO$15,12,FALSE)&lt;-3),"",'Total-corrected counts'!N1227),"")</f>
        <v/>
      </c>
      <c r="O1227" s="14" t="str">
        <f>IFERROR(IF(OR(HLOOKUP($A1227,'Z-scores'!$C$2:$RO$15,13,FALSE)&gt;3,HLOOKUP($A1227,'Z-scores'!$C$2:$RO$15,13,FALSE)&lt;-3),"",'Total-corrected counts'!O1227),"")</f>
        <v/>
      </c>
      <c r="P1227" s="14" t="str">
        <f>IFERROR(IF(OR(HLOOKUP($A1227,'Z-scores'!$C$2:$RO$15,14,FALSE)&gt;3,HLOOKUP($A1227,'Z-scores'!$C$2:$RO$15,14,FALSE)&lt;-3),"",'Total-corrected counts'!P1227),"")</f>
        <v/>
      </c>
      <c r="Q1227">
        <f t="shared" si="76"/>
        <v>1</v>
      </c>
      <c r="R1227">
        <f>SUMIFS(Tabel132[Cluster],Tabel132[ID],'Total-corrected counts Z&lt;3'!A1227)</f>
        <v>53</v>
      </c>
      <c r="S1227" t="str">
        <f t="shared" si="77"/>
        <v/>
      </c>
      <c r="T1227" t="str">
        <f t="shared" si="78"/>
        <v/>
      </c>
      <c r="U1227" t="str">
        <f t="shared" si="79"/>
        <v/>
      </c>
    </row>
    <row r="1228" spans="1:21" x14ac:dyDescent="0.25">
      <c r="A1228">
        <v>2790</v>
      </c>
      <c r="B1228" t="s">
        <v>1247</v>
      </c>
      <c r="C1228">
        <v>40500</v>
      </c>
      <c r="D1228">
        <v>2766</v>
      </c>
      <c r="E1228" s="14" t="str">
        <f>IFERROR(IF(OR(HLOOKUP($A1228,'Z-scores'!$C$2:$RO$15,3,FALSE)&gt;3,HLOOKUP($A1228,'Z-scores'!$C$2:$RO$15,3,FALSE)&lt;-3),"",'Total-corrected counts'!E1228),"")</f>
        <v/>
      </c>
      <c r="F1228" s="14" t="str">
        <f>IFERROR(IF(OR(HLOOKUP($A1228,'Z-scores'!$C$2:$RO$15,4,FALSE)&gt;3,HLOOKUP($A1228,'Z-scores'!$C$2:$RO$15,4,FALSE)&lt;-3),"",'Total-corrected counts'!F1228),"")</f>
        <v/>
      </c>
      <c r="G1228" s="14" t="str">
        <f>IFERROR(IF(OR(HLOOKUP($A1228,'Z-scores'!$C$2:$RO$15,5,FALSE)&gt;3,HLOOKUP($A1228,'Z-scores'!$C$2:$RO$15,5,FALSE)&lt;-3),"",'Total-corrected counts'!G1228),"")</f>
        <v/>
      </c>
      <c r="H1228" s="14" t="str">
        <f>IFERROR(IF(OR(HLOOKUP($A1228,'Z-scores'!$C$2:$RO$15,6,FALSE)&gt;3,HLOOKUP($A1228,'Z-scores'!$C$2:$RO$15,6,FALSE)&lt;-3),"",'Total-corrected counts'!H1228),"")</f>
        <v/>
      </c>
      <c r="I1228" s="14" t="str">
        <f>IFERROR(IF(OR(HLOOKUP($A1228,'Z-scores'!$C$2:$RO$15,7,FALSE)&gt;3,HLOOKUP($A1228,'Z-scores'!$C$2:$RO$15,7,FALSE)&lt;-3),"",'Total-corrected counts'!I1228),"")</f>
        <v/>
      </c>
      <c r="J1228" s="14" t="str">
        <f>IFERROR(IF(OR(HLOOKUP($A1228,'Z-scores'!$C$2:$RO$15,8,FALSE)&gt;3,HLOOKUP($A1228,'Z-scores'!$C$2:$RO$15,8,FALSE)&lt;-3),"",'Total-corrected counts'!J1228),"")</f>
        <v/>
      </c>
      <c r="K1228" s="14" t="str">
        <f>IFERROR(IF(OR(HLOOKUP($A1228,'Z-scores'!$C$2:$RO$15,9,FALSE)&gt;3,HLOOKUP($A1228,'Z-scores'!$C$2:$RO$15,9,FALSE)&lt;-3),"",'Total-corrected counts'!K1228),"")</f>
        <v/>
      </c>
      <c r="L1228" s="14" t="str">
        <f>IFERROR(IF(OR(HLOOKUP($A1228,'Z-scores'!$C$2:$RO$15,10,FALSE)&gt;3,HLOOKUP($A1228,'Z-scores'!$C$2:$RO$15,10,FALSE)&lt;-3),"",'Total-corrected counts'!L1228),"")</f>
        <v/>
      </c>
      <c r="M1228" s="14" t="str">
        <f>IFERROR(IF(OR(HLOOKUP($A1228,'Z-scores'!$C$2:$RO$15,11,FALSE)&gt;3,HLOOKUP($A1228,'Z-scores'!$C$2:$RO$15,11,FALSE)&lt;-3),"",'Total-corrected counts'!M1228),"")</f>
        <v/>
      </c>
      <c r="N1228" s="14" t="str">
        <f>IFERROR(IF(OR(HLOOKUP($A1228,'Z-scores'!$C$2:$RO$15,12,FALSE)&gt;3,HLOOKUP($A1228,'Z-scores'!$C$2:$RO$15,12,FALSE)&lt;-3),"",'Total-corrected counts'!N1228),"")</f>
        <v/>
      </c>
      <c r="O1228" s="14" t="str">
        <f>IFERROR(IF(OR(HLOOKUP($A1228,'Z-scores'!$C$2:$RO$15,13,FALSE)&gt;3,HLOOKUP($A1228,'Z-scores'!$C$2:$RO$15,13,FALSE)&lt;-3),"",'Total-corrected counts'!O1228),"")</f>
        <v/>
      </c>
      <c r="P1228" s="14" t="str">
        <f>IFERROR(IF(OR(HLOOKUP($A1228,'Z-scores'!$C$2:$RO$15,14,FALSE)&gt;3,HLOOKUP($A1228,'Z-scores'!$C$2:$RO$15,14,FALSE)&lt;-3),"",'Total-corrected counts'!P1228),"")</f>
        <v/>
      </c>
      <c r="Q1228">
        <f t="shared" si="76"/>
        <v>1</v>
      </c>
      <c r="R1228">
        <f>SUMIFS(Tabel132[Cluster],Tabel132[ID],'Total-corrected counts Z&lt;3'!A1228)</f>
        <v>53</v>
      </c>
      <c r="S1228" t="str">
        <f t="shared" si="77"/>
        <v/>
      </c>
      <c r="T1228" t="str">
        <f t="shared" si="78"/>
        <v/>
      </c>
      <c r="U1228" t="str">
        <f t="shared" si="79"/>
        <v/>
      </c>
    </row>
    <row r="1229" spans="1:21" x14ac:dyDescent="0.25">
      <c r="A1229">
        <v>2799</v>
      </c>
      <c r="B1229" t="s">
        <v>1248</v>
      </c>
      <c r="C1229">
        <v>40600</v>
      </c>
      <c r="D1229">
        <v>2726</v>
      </c>
      <c r="E1229" s="14" t="str">
        <f>IFERROR(IF(OR(HLOOKUP($A1229,'Z-scores'!$C$2:$RO$15,3,FALSE)&gt;3,HLOOKUP($A1229,'Z-scores'!$C$2:$RO$15,3,FALSE)&lt;-3),"",'Total-corrected counts'!E1229),"")</f>
        <v/>
      </c>
      <c r="F1229" s="14" t="str">
        <f>IFERROR(IF(OR(HLOOKUP($A1229,'Z-scores'!$C$2:$RO$15,4,FALSE)&gt;3,HLOOKUP($A1229,'Z-scores'!$C$2:$RO$15,4,FALSE)&lt;-3),"",'Total-corrected counts'!F1229),"")</f>
        <v/>
      </c>
      <c r="G1229" s="14" t="str">
        <f>IFERROR(IF(OR(HLOOKUP($A1229,'Z-scores'!$C$2:$RO$15,5,FALSE)&gt;3,HLOOKUP($A1229,'Z-scores'!$C$2:$RO$15,5,FALSE)&lt;-3),"",'Total-corrected counts'!G1229),"")</f>
        <v/>
      </c>
      <c r="H1229" s="14" t="str">
        <f>IFERROR(IF(OR(HLOOKUP($A1229,'Z-scores'!$C$2:$RO$15,6,FALSE)&gt;3,HLOOKUP($A1229,'Z-scores'!$C$2:$RO$15,6,FALSE)&lt;-3),"",'Total-corrected counts'!H1229),"")</f>
        <v/>
      </c>
      <c r="I1229" s="14" t="str">
        <f>IFERROR(IF(OR(HLOOKUP($A1229,'Z-scores'!$C$2:$RO$15,7,FALSE)&gt;3,HLOOKUP($A1229,'Z-scores'!$C$2:$RO$15,7,FALSE)&lt;-3),"",'Total-corrected counts'!I1229),"")</f>
        <v/>
      </c>
      <c r="J1229" s="14" t="str">
        <f>IFERROR(IF(OR(HLOOKUP($A1229,'Z-scores'!$C$2:$RO$15,8,FALSE)&gt;3,HLOOKUP($A1229,'Z-scores'!$C$2:$RO$15,8,FALSE)&lt;-3),"",'Total-corrected counts'!J1229),"")</f>
        <v/>
      </c>
      <c r="K1229" s="14" t="str">
        <f>IFERROR(IF(OR(HLOOKUP($A1229,'Z-scores'!$C$2:$RO$15,9,FALSE)&gt;3,HLOOKUP($A1229,'Z-scores'!$C$2:$RO$15,9,FALSE)&lt;-3),"",'Total-corrected counts'!K1229),"")</f>
        <v/>
      </c>
      <c r="L1229" s="14" t="str">
        <f>IFERROR(IF(OR(HLOOKUP($A1229,'Z-scores'!$C$2:$RO$15,10,FALSE)&gt;3,HLOOKUP($A1229,'Z-scores'!$C$2:$RO$15,10,FALSE)&lt;-3),"",'Total-corrected counts'!L1229),"")</f>
        <v/>
      </c>
      <c r="M1229" s="14" t="str">
        <f>IFERROR(IF(OR(HLOOKUP($A1229,'Z-scores'!$C$2:$RO$15,11,FALSE)&gt;3,HLOOKUP($A1229,'Z-scores'!$C$2:$RO$15,11,FALSE)&lt;-3),"",'Total-corrected counts'!M1229),"")</f>
        <v/>
      </c>
      <c r="N1229" s="14" t="str">
        <f>IFERROR(IF(OR(HLOOKUP($A1229,'Z-scores'!$C$2:$RO$15,12,FALSE)&gt;3,HLOOKUP($A1229,'Z-scores'!$C$2:$RO$15,12,FALSE)&lt;-3),"",'Total-corrected counts'!N1229),"")</f>
        <v/>
      </c>
      <c r="O1229" s="14" t="str">
        <f>IFERROR(IF(OR(HLOOKUP($A1229,'Z-scores'!$C$2:$RO$15,13,FALSE)&gt;3,HLOOKUP($A1229,'Z-scores'!$C$2:$RO$15,13,FALSE)&lt;-3),"",'Total-corrected counts'!O1229),"")</f>
        <v/>
      </c>
      <c r="P1229" s="14" t="str">
        <f>IFERROR(IF(OR(HLOOKUP($A1229,'Z-scores'!$C$2:$RO$15,14,FALSE)&gt;3,HLOOKUP($A1229,'Z-scores'!$C$2:$RO$15,14,FALSE)&lt;-3),"",'Total-corrected counts'!P1229),"")</f>
        <v/>
      </c>
      <c r="Q1229">
        <f t="shared" si="76"/>
        <v>1</v>
      </c>
      <c r="R1229">
        <f>SUMIFS(Tabel132[Cluster],Tabel132[ID],'Total-corrected counts Z&lt;3'!A1229)</f>
        <v>53</v>
      </c>
      <c r="S1229" t="str">
        <f t="shared" si="77"/>
        <v/>
      </c>
      <c r="T1229" t="str">
        <f t="shared" si="78"/>
        <v/>
      </c>
      <c r="U1229" t="str">
        <f t="shared" si="79"/>
        <v/>
      </c>
    </row>
    <row r="1230" spans="1:21" x14ac:dyDescent="0.25">
      <c r="A1230">
        <v>2807</v>
      </c>
      <c r="B1230" t="s">
        <v>1249</v>
      </c>
      <c r="C1230">
        <v>40700</v>
      </c>
      <c r="D1230">
        <v>2799</v>
      </c>
      <c r="E1230" s="14" t="str">
        <f>IFERROR(IF(OR(HLOOKUP($A1230,'Z-scores'!$C$2:$RO$15,3,FALSE)&gt;3,HLOOKUP($A1230,'Z-scores'!$C$2:$RO$15,3,FALSE)&lt;-3),"",'Total-corrected counts'!E1230),"")</f>
        <v/>
      </c>
      <c r="F1230" s="14" t="str">
        <f>IFERROR(IF(OR(HLOOKUP($A1230,'Z-scores'!$C$2:$RO$15,4,FALSE)&gt;3,HLOOKUP($A1230,'Z-scores'!$C$2:$RO$15,4,FALSE)&lt;-3),"",'Total-corrected counts'!F1230),"")</f>
        <v/>
      </c>
      <c r="G1230" s="14" t="str">
        <f>IFERROR(IF(OR(HLOOKUP($A1230,'Z-scores'!$C$2:$RO$15,5,FALSE)&gt;3,HLOOKUP($A1230,'Z-scores'!$C$2:$RO$15,5,FALSE)&lt;-3),"",'Total-corrected counts'!G1230),"")</f>
        <v/>
      </c>
      <c r="H1230" s="14" t="str">
        <f>IFERROR(IF(OR(HLOOKUP($A1230,'Z-scores'!$C$2:$RO$15,6,FALSE)&gt;3,HLOOKUP($A1230,'Z-scores'!$C$2:$RO$15,6,FALSE)&lt;-3),"",'Total-corrected counts'!H1230),"")</f>
        <v/>
      </c>
      <c r="I1230" s="14" t="str">
        <f>IFERROR(IF(OR(HLOOKUP($A1230,'Z-scores'!$C$2:$RO$15,7,FALSE)&gt;3,HLOOKUP($A1230,'Z-scores'!$C$2:$RO$15,7,FALSE)&lt;-3),"",'Total-corrected counts'!I1230),"")</f>
        <v/>
      </c>
      <c r="J1230" s="14" t="str">
        <f>IFERROR(IF(OR(HLOOKUP($A1230,'Z-scores'!$C$2:$RO$15,8,FALSE)&gt;3,HLOOKUP($A1230,'Z-scores'!$C$2:$RO$15,8,FALSE)&lt;-3),"",'Total-corrected counts'!J1230),"")</f>
        <v/>
      </c>
      <c r="K1230" s="14" t="str">
        <f>IFERROR(IF(OR(HLOOKUP($A1230,'Z-scores'!$C$2:$RO$15,9,FALSE)&gt;3,HLOOKUP($A1230,'Z-scores'!$C$2:$RO$15,9,FALSE)&lt;-3),"",'Total-corrected counts'!K1230),"")</f>
        <v/>
      </c>
      <c r="L1230" s="14" t="str">
        <f>IFERROR(IF(OR(HLOOKUP($A1230,'Z-scores'!$C$2:$RO$15,10,FALSE)&gt;3,HLOOKUP($A1230,'Z-scores'!$C$2:$RO$15,10,FALSE)&lt;-3),"",'Total-corrected counts'!L1230),"")</f>
        <v/>
      </c>
      <c r="M1230" s="14" t="str">
        <f>IFERROR(IF(OR(HLOOKUP($A1230,'Z-scores'!$C$2:$RO$15,11,FALSE)&gt;3,HLOOKUP($A1230,'Z-scores'!$C$2:$RO$15,11,FALSE)&lt;-3),"",'Total-corrected counts'!M1230),"")</f>
        <v/>
      </c>
      <c r="N1230" s="14" t="str">
        <f>IFERROR(IF(OR(HLOOKUP($A1230,'Z-scores'!$C$2:$RO$15,12,FALSE)&gt;3,HLOOKUP($A1230,'Z-scores'!$C$2:$RO$15,12,FALSE)&lt;-3),"",'Total-corrected counts'!N1230),"")</f>
        <v/>
      </c>
      <c r="O1230" s="14" t="str">
        <f>IFERROR(IF(OR(HLOOKUP($A1230,'Z-scores'!$C$2:$RO$15,13,FALSE)&gt;3,HLOOKUP($A1230,'Z-scores'!$C$2:$RO$15,13,FALSE)&lt;-3),"",'Total-corrected counts'!O1230),"")</f>
        <v/>
      </c>
      <c r="P1230" s="14" t="str">
        <f>IFERROR(IF(OR(HLOOKUP($A1230,'Z-scores'!$C$2:$RO$15,14,FALSE)&gt;3,HLOOKUP($A1230,'Z-scores'!$C$2:$RO$15,14,FALSE)&lt;-3),"",'Total-corrected counts'!P1230),"")</f>
        <v/>
      </c>
      <c r="Q1230">
        <f t="shared" si="76"/>
        <v>1</v>
      </c>
      <c r="R1230">
        <f>SUMIFS(Tabel132[Cluster],Tabel132[ID],'Total-corrected counts Z&lt;3'!A1230)</f>
        <v>53</v>
      </c>
      <c r="S1230" t="str">
        <f t="shared" si="77"/>
        <v/>
      </c>
      <c r="T1230" t="str">
        <f t="shared" si="78"/>
        <v/>
      </c>
      <c r="U1230" t="str">
        <f t="shared" si="79"/>
        <v/>
      </c>
    </row>
    <row r="1231" spans="1:21" x14ac:dyDescent="0.25">
      <c r="A1231">
        <v>2815</v>
      </c>
      <c r="B1231" t="s">
        <v>1250</v>
      </c>
      <c r="C1231">
        <v>40800</v>
      </c>
      <c r="D1231">
        <v>2799</v>
      </c>
      <c r="E1231" s="14" t="str">
        <f>IFERROR(IF(OR(HLOOKUP($A1231,'Z-scores'!$C$2:$RO$15,3,FALSE)&gt;3,HLOOKUP($A1231,'Z-scores'!$C$2:$RO$15,3,FALSE)&lt;-3),"",'Total-corrected counts'!E1231),"")</f>
        <v/>
      </c>
      <c r="F1231" s="14" t="str">
        <f>IFERROR(IF(OR(HLOOKUP($A1231,'Z-scores'!$C$2:$RO$15,4,FALSE)&gt;3,HLOOKUP($A1231,'Z-scores'!$C$2:$RO$15,4,FALSE)&lt;-3),"",'Total-corrected counts'!F1231),"")</f>
        <v/>
      </c>
      <c r="G1231" s="14" t="str">
        <f>IFERROR(IF(OR(HLOOKUP($A1231,'Z-scores'!$C$2:$RO$15,5,FALSE)&gt;3,HLOOKUP($A1231,'Z-scores'!$C$2:$RO$15,5,FALSE)&lt;-3),"",'Total-corrected counts'!G1231),"")</f>
        <v/>
      </c>
      <c r="H1231" s="14" t="str">
        <f>IFERROR(IF(OR(HLOOKUP($A1231,'Z-scores'!$C$2:$RO$15,6,FALSE)&gt;3,HLOOKUP($A1231,'Z-scores'!$C$2:$RO$15,6,FALSE)&lt;-3),"",'Total-corrected counts'!H1231),"")</f>
        <v/>
      </c>
      <c r="I1231" s="14" t="str">
        <f>IFERROR(IF(OR(HLOOKUP($A1231,'Z-scores'!$C$2:$RO$15,7,FALSE)&gt;3,HLOOKUP($A1231,'Z-scores'!$C$2:$RO$15,7,FALSE)&lt;-3),"",'Total-corrected counts'!I1231),"")</f>
        <v/>
      </c>
      <c r="J1231" s="14" t="str">
        <f>IFERROR(IF(OR(HLOOKUP($A1231,'Z-scores'!$C$2:$RO$15,8,FALSE)&gt;3,HLOOKUP($A1231,'Z-scores'!$C$2:$RO$15,8,FALSE)&lt;-3),"",'Total-corrected counts'!J1231),"")</f>
        <v/>
      </c>
      <c r="K1231" s="14" t="str">
        <f>IFERROR(IF(OR(HLOOKUP($A1231,'Z-scores'!$C$2:$RO$15,9,FALSE)&gt;3,HLOOKUP($A1231,'Z-scores'!$C$2:$RO$15,9,FALSE)&lt;-3),"",'Total-corrected counts'!K1231),"")</f>
        <v/>
      </c>
      <c r="L1231" s="14" t="str">
        <f>IFERROR(IF(OR(HLOOKUP($A1231,'Z-scores'!$C$2:$RO$15,10,FALSE)&gt;3,HLOOKUP($A1231,'Z-scores'!$C$2:$RO$15,10,FALSE)&lt;-3),"",'Total-corrected counts'!L1231),"")</f>
        <v/>
      </c>
      <c r="M1231" s="14" t="str">
        <f>IFERROR(IF(OR(HLOOKUP($A1231,'Z-scores'!$C$2:$RO$15,11,FALSE)&gt;3,HLOOKUP($A1231,'Z-scores'!$C$2:$RO$15,11,FALSE)&lt;-3),"",'Total-corrected counts'!M1231),"")</f>
        <v/>
      </c>
      <c r="N1231" s="14" t="str">
        <f>IFERROR(IF(OR(HLOOKUP($A1231,'Z-scores'!$C$2:$RO$15,12,FALSE)&gt;3,HLOOKUP($A1231,'Z-scores'!$C$2:$RO$15,12,FALSE)&lt;-3),"",'Total-corrected counts'!N1231),"")</f>
        <v/>
      </c>
      <c r="O1231" s="14" t="str">
        <f>IFERROR(IF(OR(HLOOKUP($A1231,'Z-scores'!$C$2:$RO$15,13,FALSE)&gt;3,HLOOKUP($A1231,'Z-scores'!$C$2:$RO$15,13,FALSE)&lt;-3),"",'Total-corrected counts'!O1231),"")</f>
        <v/>
      </c>
      <c r="P1231" s="14" t="str">
        <f>IFERROR(IF(OR(HLOOKUP($A1231,'Z-scores'!$C$2:$RO$15,14,FALSE)&gt;3,HLOOKUP($A1231,'Z-scores'!$C$2:$RO$15,14,FALSE)&lt;-3),"",'Total-corrected counts'!P1231),"")</f>
        <v/>
      </c>
      <c r="Q1231">
        <f t="shared" si="76"/>
        <v>1</v>
      </c>
      <c r="R1231">
        <f>SUMIFS(Tabel132[Cluster],Tabel132[ID],'Total-corrected counts Z&lt;3'!A1231)</f>
        <v>53</v>
      </c>
      <c r="S1231" t="str">
        <f t="shared" si="77"/>
        <v/>
      </c>
      <c r="T1231" t="str">
        <f t="shared" si="78"/>
        <v/>
      </c>
      <c r="U1231" t="str">
        <f t="shared" si="79"/>
        <v/>
      </c>
    </row>
    <row r="1232" spans="1:21" x14ac:dyDescent="0.25">
      <c r="A1232">
        <v>2823</v>
      </c>
      <c r="B1232" t="s">
        <v>1251</v>
      </c>
      <c r="C1232">
        <v>40900</v>
      </c>
      <c r="D1232">
        <v>2799</v>
      </c>
      <c r="E1232" s="14" t="str">
        <f>IFERROR(IF(OR(HLOOKUP($A1232,'Z-scores'!$C$2:$RO$15,3,FALSE)&gt;3,HLOOKUP($A1232,'Z-scores'!$C$2:$RO$15,3,FALSE)&lt;-3),"",'Total-corrected counts'!E1232),"")</f>
        <v/>
      </c>
      <c r="F1232" s="14" t="str">
        <f>IFERROR(IF(OR(HLOOKUP($A1232,'Z-scores'!$C$2:$RO$15,4,FALSE)&gt;3,HLOOKUP($A1232,'Z-scores'!$C$2:$RO$15,4,FALSE)&lt;-3),"",'Total-corrected counts'!F1232),"")</f>
        <v/>
      </c>
      <c r="G1232" s="14" t="str">
        <f>IFERROR(IF(OR(HLOOKUP($A1232,'Z-scores'!$C$2:$RO$15,5,FALSE)&gt;3,HLOOKUP($A1232,'Z-scores'!$C$2:$RO$15,5,FALSE)&lt;-3),"",'Total-corrected counts'!G1232),"")</f>
        <v/>
      </c>
      <c r="H1232" s="14" t="str">
        <f>IFERROR(IF(OR(HLOOKUP($A1232,'Z-scores'!$C$2:$RO$15,6,FALSE)&gt;3,HLOOKUP($A1232,'Z-scores'!$C$2:$RO$15,6,FALSE)&lt;-3),"",'Total-corrected counts'!H1232),"")</f>
        <v/>
      </c>
      <c r="I1232" s="14" t="str">
        <f>IFERROR(IF(OR(HLOOKUP($A1232,'Z-scores'!$C$2:$RO$15,7,FALSE)&gt;3,HLOOKUP($A1232,'Z-scores'!$C$2:$RO$15,7,FALSE)&lt;-3),"",'Total-corrected counts'!I1232),"")</f>
        <v/>
      </c>
      <c r="J1232" s="14" t="str">
        <f>IFERROR(IF(OR(HLOOKUP($A1232,'Z-scores'!$C$2:$RO$15,8,FALSE)&gt;3,HLOOKUP($A1232,'Z-scores'!$C$2:$RO$15,8,FALSE)&lt;-3),"",'Total-corrected counts'!J1232),"")</f>
        <v/>
      </c>
      <c r="K1232" s="14" t="str">
        <f>IFERROR(IF(OR(HLOOKUP($A1232,'Z-scores'!$C$2:$RO$15,9,FALSE)&gt;3,HLOOKUP($A1232,'Z-scores'!$C$2:$RO$15,9,FALSE)&lt;-3),"",'Total-corrected counts'!K1232),"")</f>
        <v/>
      </c>
      <c r="L1232" s="14" t="str">
        <f>IFERROR(IF(OR(HLOOKUP($A1232,'Z-scores'!$C$2:$RO$15,10,FALSE)&gt;3,HLOOKUP($A1232,'Z-scores'!$C$2:$RO$15,10,FALSE)&lt;-3),"",'Total-corrected counts'!L1232),"")</f>
        <v/>
      </c>
      <c r="M1232" s="14" t="str">
        <f>IFERROR(IF(OR(HLOOKUP($A1232,'Z-scores'!$C$2:$RO$15,11,FALSE)&gt;3,HLOOKUP($A1232,'Z-scores'!$C$2:$RO$15,11,FALSE)&lt;-3),"",'Total-corrected counts'!M1232),"")</f>
        <v/>
      </c>
      <c r="N1232" s="14" t="str">
        <f>IFERROR(IF(OR(HLOOKUP($A1232,'Z-scores'!$C$2:$RO$15,12,FALSE)&gt;3,HLOOKUP($A1232,'Z-scores'!$C$2:$RO$15,12,FALSE)&lt;-3),"",'Total-corrected counts'!N1232),"")</f>
        <v/>
      </c>
      <c r="O1232" s="14" t="str">
        <f>IFERROR(IF(OR(HLOOKUP($A1232,'Z-scores'!$C$2:$RO$15,13,FALSE)&gt;3,HLOOKUP($A1232,'Z-scores'!$C$2:$RO$15,13,FALSE)&lt;-3),"",'Total-corrected counts'!O1232),"")</f>
        <v/>
      </c>
      <c r="P1232" s="14" t="str">
        <f>IFERROR(IF(OR(HLOOKUP($A1232,'Z-scores'!$C$2:$RO$15,14,FALSE)&gt;3,HLOOKUP($A1232,'Z-scores'!$C$2:$RO$15,14,FALSE)&lt;-3),"",'Total-corrected counts'!P1232),"")</f>
        <v/>
      </c>
      <c r="Q1232">
        <f t="shared" si="76"/>
        <v>1</v>
      </c>
      <c r="R1232">
        <f>SUMIFS(Tabel132[Cluster],Tabel132[ID],'Total-corrected counts Z&lt;3'!A1232)</f>
        <v>53</v>
      </c>
      <c r="S1232" t="str">
        <f t="shared" si="77"/>
        <v/>
      </c>
      <c r="T1232" t="str">
        <f t="shared" si="78"/>
        <v/>
      </c>
      <c r="U1232" t="str">
        <f t="shared" si="79"/>
        <v/>
      </c>
    </row>
    <row r="1233" spans="1:21" x14ac:dyDescent="0.25">
      <c r="A1233">
        <v>12702</v>
      </c>
      <c r="B1233" t="s">
        <v>1186</v>
      </c>
      <c r="C1233">
        <v>39700</v>
      </c>
      <c r="D1233">
        <v>2726</v>
      </c>
      <c r="E1233" s="14" t="str">
        <f>IFERROR(IF(OR(HLOOKUP($A1233,'Z-scores'!$C$2:$RO$15,3,FALSE)&gt;3,HLOOKUP($A1233,'Z-scores'!$C$2:$RO$15,3,FALSE)&lt;-3),"",'Total-corrected counts'!E1233),"")</f>
        <v/>
      </c>
      <c r="F1233" s="14" t="str">
        <f>IFERROR(IF(OR(HLOOKUP($A1233,'Z-scores'!$C$2:$RO$15,4,FALSE)&gt;3,HLOOKUP($A1233,'Z-scores'!$C$2:$RO$15,4,FALSE)&lt;-3),"",'Total-corrected counts'!F1233),"")</f>
        <v/>
      </c>
      <c r="G1233" s="14" t="str">
        <f>IFERROR(IF(OR(HLOOKUP($A1233,'Z-scores'!$C$2:$RO$15,5,FALSE)&gt;3,HLOOKUP($A1233,'Z-scores'!$C$2:$RO$15,5,FALSE)&lt;-3),"",'Total-corrected counts'!G1233),"")</f>
        <v/>
      </c>
      <c r="H1233" s="14" t="str">
        <f>IFERROR(IF(OR(HLOOKUP($A1233,'Z-scores'!$C$2:$RO$15,6,FALSE)&gt;3,HLOOKUP($A1233,'Z-scores'!$C$2:$RO$15,6,FALSE)&lt;-3),"",'Total-corrected counts'!H1233),"")</f>
        <v/>
      </c>
      <c r="I1233" s="14" t="str">
        <f>IFERROR(IF(OR(HLOOKUP($A1233,'Z-scores'!$C$2:$RO$15,7,FALSE)&gt;3,HLOOKUP($A1233,'Z-scores'!$C$2:$RO$15,7,FALSE)&lt;-3),"",'Total-corrected counts'!I1233),"")</f>
        <v/>
      </c>
      <c r="J1233" s="14" t="str">
        <f>IFERROR(IF(OR(HLOOKUP($A1233,'Z-scores'!$C$2:$RO$15,8,FALSE)&gt;3,HLOOKUP($A1233,'Z-scores'!$C$2:$RO$15,8,FALSE)&lt;-3),"",'Total-corrected counts'!J1233),"")</f>
        <v/>
      </c>
      <c r="K1233" s="14" t="str">
        <f>IFERROR(IF(OR(HLOOKUP($A1233,'Z-scores'!$C$2:$RO$15,9,FALSE)&gt;3,HLOOKUP($A1233,'Z-scores'!$C$2:$RO$15,9,FALSE)&lt;-3),"",'Total-corrected counts'!K1233),"")</f>
        <v/>
      </c>
      <c r="L1233" s="14" t="str">
        <f>IFERROR(IF(OR(HLOOKUP($A1233,'Z-scores'!$C$2:$RO$15,10,FALSE)&gt;3,HLOOKUP($A1233,'Z-scores'!$C$2:$RO$15,10,FALSE)&lt;-3),"",'Total-corrected counts'!L1233),"")</f>
        <v/>
      </c>
      <c r="M1233" s="14" t="str">
        <f>IFERROR(IF(OR(HLOOKUP($A1233,'Z-scores'!$C$2:$RO$15,11,FALSE)&gt;3,HLOOKUP($A1233,'Z-scores'!$C$2:$RO$15,11,FALSE)&lt;-3),"",'Total-corrected counts'!M1233),"")</f>
        <v/>
      </c>
      <c r="N1233" s="14" t="str">
        <f>IFERROR(IF(OR(HLOOKUP($A1233,'Z-scores'!$C$2:$RO$15,12,FALSE)&gt;3,HLOOKUP($A1233,'Z-scores'!$C$2:$RO$15,12,FALSE)&lt;-3),"",'Total-corrected counts'!N1233),"")</f>
        <v/>
      </c>
      <c r="O1233" s="14" t="str">
        <f>IFERROR(IF(OR(HLOOKUP($A1233,'Z-scores'!$C$2:$RO$15,13,FALSE)&gt;3,HLOOKUP($A1233,'Z-scores'!$C$2:$RO$15,13,FALSE)&lt;-3),"",'Total-corrected counts'!O1233),"")</f>
        <v/>
      </c>
      <c r="P1233" s="14" t="str">
        <f>IFERROR(IF(OR(HLOOKUP($A1233,'Z-scores'!$C$2:$RO$15,14,FALSE)&gt;3,HLOOKUP($A1233,'Z-scores'!$C$2:$RO$15,14,FALSE)&lt;-3),"",'Total-corrected counts'!P1233),"")</f>
        <v/>
      </c>
      <c r="Q1233">
        <f t="shared" si="76"/>
        <v>1</v>
      </c>
      <c r="R1233">
        <f>SUMIFS(Tabel132[Cluster],Tabel132[ID],'Total-corrected counts Z&lt;3'!A1233)</f>
        <v>52</v>
      </c>
      <c r="S1233" t="str">
        <f t="shared" si="77"/>
        <v/>
      </c>
      <c r="T1233" t="str">
        <f t="shared" si="78"/>
        <v/>
      </c>
      <c r="U1233" t="str">
        <f t="shared" si="79"/>
        <v/>
      </c>
    </row>
    <row r="1234" spans="1:21" x14ac:dyDescent="0.25">
      <c r="A1234">
        <v>12703</v>
      </c>
      <c r="B1234" t="s">
        <v>482</v>
      </c>
      <c r="C1234">
        <v>39400</v>
      </c>
      <c r="D1234">
        <v>2726</v>
      </c>
      <c r="E1234" s="14">
        <f>IFERROR(IF(OR(HLOOKUP($A1234,'Z-scores'!$C$2:$RO$15,3,FALSE)&gt;3,HLOOKUP($A1234,'Z-scores'!$C$2:$RO$15,3,FALSE)&lt;-3),"",'Total-corrected counts'!E1234),"")</f>
        <v>32.827690069420399</v>
      </c>
      <c r="F1234" s="14">
        <f>IFERROR(IF(OR(HLOOKUP($A1234,'Z-scores'!$C$2:$RO$15,4,FALSE)&gt;3,HLOOKUP($A1234,'Z-scores'!$C$2:$RO$15,4,FALSE)&lt;-3),"",'Total-corrected counts'!F1234),"")</f>
        <v>45.229488733783583</v>
      </c>
      <c r="G1234" s="14">
        <f>IFERROR(IF(OR(HLOOKUP($A1234,'Z-scores'!$C$2:$RO$15,5,FALSE)&gt;3,HLOOKUP($A1234,'Z-scores'!$C$2:$RO$15,5,FALSE)&lt;-3),"",'Total-corrected counts'!G1234),"")</f>
        <v>25.071652425468088</v>
      </c>
      <c r="H1234" s="14">
        <f>IFERROR(IF(OR(HLOOKUP($A1234,'Z-scores'!$C$2:$RO$15,6,FALSE)&gt;3,HLOOKUP($A1234,'Z-scores'!$C$2:$RO$15,6,FALSE)&lt;-3),"",'Total-corrected counts'!H1234),"")</f>
        <v>16.625503476553767</v>
      </c>
      <c r="I1234" s="14">
        <f>IFERROR(IF(OR(HLOOKUP($A1234,'Z-scores'!$C$2:$RO$15,7,FALSE)&gt;3,HLOOKUP($A1234,'Z-scores'!$C$2:$RO$15,7,FALSE)&lt;-3),"",'Total-corrected counts'!I1234),"")</f>
        <v>28.896781534660729</v>
      </c>
      <c r="J1234" s="14">
        <f>IFERROR(IF(OR(HLOOKUP($A1234,'Z-scores'!$C$2:$RO$15,8,FALSE)&gt;3,HLOOKUP($A1234,'Z-scores'!$C$2:$RO$15,8,FALSE)&lt;-3),"",'Total-corrected counts'!J1234),"")</f>
        <v>50.726904594315116</v>
      </c>
      <c r="K1234" s="14">
        <f>IFERROR(IF(OR(HLOOKUP($A1234,'Z-scores'!$C$2:$RO$15,9,FALSE)&gt;3,HLOOKUP($A1234,'Z-scores'!$C$2:$RO$15,9,FALSE)&lt;-3),"",'Total-corrected counts'!K1234),"")</f>
        <v>23.491321771779617</v>
      </c>
      <c r="L1234" s="14">
        <f>IFERROR(IF(OR(HLOOKUP($A1234,'Z-scores'!$C$2:$RO$15,10,FALSE)&gt;3,HLOOKUP($A1234,'Z-scores'!$C$2:$RO$15,10,FALSE)&lt;-3),"",'Total-corrected counts'!L1234),"")</f>
        <v>28.197401969182398</v>
      </c>
      <c r="M1234" s="14">
        <f>IFERROR(IF(OR(HLOOKUP($A1234,'Z-scores'!$C$2:$RO$15,11,FALSE)&gt;3,HLOOKUP($A1234,'Z-scores'!$C$2:$RO$15,11,FALSE)&lt;-3),"",'Total-corrected counts'!M1234),"")</f>
        <v>22.508939176798414</v>
      </c>
      <c r="N1234" s="14">
        <f>IFERROR(IF(OR(HLOOKUP($A1234,'Z-scores'!$C$2:$RO$15,12,FALSE)&gt;3,HLOOKUP($A1234,'Z-scores'!$C$2:$RO$15,12,FALSE)&lt;-3),"",'Total-corrected counts'!N1234),"")</f>
        <v>47.409266705939608</v>
      </c>
      <c r="O1234" s="14">
        <f>IFERROR(IF(OR(HLOOKUP($A1234,'Z-scores'!$C$2:$RO$15,13,FALSE)&gt;3,HLOOKUP($A1234,'Z-scores'!$C$2:$RO$15,13,FALSE)&lt;-3),"",'Total-corrected counts'!O1234),"")</f>
        <v>33.971908926770936</v>
      </c>
      <c r="P1234" s="14">
        <f>IFERROR(IF(OR(HLOOKUP($A1234,'Z-scores'!$C$2:$RO$15,14,FALSE)&gt;3,HLOOKUP($A1234,'Z-scores'!$C$2:$RO$15,14,FALSE)&lt;-3),"",'Total-corrected counts'!P1234),"")</f>
        <v>19.285489036618731</v>
      </c>
      <c r="Q1234">
        <f t="shared" si="76"/>
        <v>1</v>
      </c>
      <c r="R1234">
        <f>SUMIFS(Tabel132[Cluster],Tabel132[ID],'Total-corrected counts Z&lt;3'!A1234)</f>
        <v>52</v>
      </c>
      <c r="S1234">
        <f t="shared" si="77"/>
        <v>0.82505533086552929</v>
      </c>
      <c r="T1234">
        <f t="shared" si="78"/>
        <v>31.83847751514018</v>
      </c>
      <c r="U1234">
        <f t="shared" si="79"/>
        <v>30.274601163062023</v>
      </c>
    </row>
    <row r="1235" spans="1:21" x14ac:dyDescent="0.25">
      <c r="A1235">
        <v>12704</v>
      </c>
      <c r="B1235" t="s">
        <v>490</v>
      </c>
      <c r="C1235">
        <v>39700</v>
      </c>
      <c r="D1235">
        <v>2726</v>
      </c>
      <c r="E1235" s="14">
        <f>IFERROR(IF(OR(HLOOKUP($A1235,'Z-scores'!$C$2:$RO$15,3,FALSE)&gt;3,HLOOKUP($A1235,'Z-scores'!$C$2:$RO$15,3,FALSE)&lt;-3),"",'Total-corrected counts'!E1235),"")</f>
        <v>5.3570142024788678</v>
      </c>
      <c r="F1235" s="14">
        <f>IFERROR(IF(OR(HLOOKUP($A1235,'Z-scores'!$C$2:$RO$15,4,FALSE)&gt;3,HLOOKUP($A1235,'Z-scores'!$C$2:$RO$15,4,FALSE)&lt;-3),"",'Total-corrected counts'!F1235),"")</f>
        <v>4.1434787643225555</v>
      </c>
      <c r="G1235" s="14">
        <f>IFERROR(IF(OR(HLOOKUP($A1235,'Z-scores'!$C$2:$RO$15,5,FALSE)&gt;3,HLOOKUP($A1235,'Z-scores'!$C$2:$RO$15,5,FALSE)&lt;-3),"",'Total-corrected counts'!G1235),"")</f>
        <v>5.1786176662291625</v>
      </c>
      <c r="H1235" s="14">
        <f>IFERROR(IF(OR(HLOOKUP($A1235,'Z-scores'!$C$2:$RO$15,6,FALSE)&gt;3,HLOOKUP($A1235,'Z-scores'!$C$2:$RO$15,6,FALSE)&lt;-3),"",'Total-corrected counts'!H1235),"")</f>
        <v>4.6694851434836648</v>
      </c>
      <c r="I1235" s="14">
        <f>IFERROR(IF(OR(HLOOKUP($A1235,'Z-scores'!$C$2:$RO$15,7,FALSE)&gt;3,HLOOKUP($A1235,'Z-scores'!$C$2:$RO$15,7,FALSE)&lt;-3),"",'Total-corrected counts'!I1235),"")</f>
        <v>5.6215581825107908</v>
      </c>
      <c r="J1235" s="14">
        <f>IFERROR(IF(OR(HLOOKUP($A1235,'Z-scores'!$C$2:$RO$15,8,FALSE)&gt;3,HLOOKUP($A1235,'Z-scores'!$C$2:$RO$15,8,FALSE)&lt;-3),"",'Total-corrected counts'!J1235),"")</f>
        <v>8.1901683220799981</v>
      </c>
      <c r="K1235" s="14">
        <f>IFERROR(IF(OR(HLOOKUP($A1235,'Z-scores'!$C$2:$RO$15,9,FALSE)&gt;3,HLOOKUP($A1235,'Z-scores'!$C$2:$RO$15,9,FALSE)&lt;-3),"",'Total-corrected counts'!K1235),"")</f>
        <v>5.8057325605540724</v>
      </c>
      <c r="L1235" s="14">
        <f>IFERROR(IF(OR(HLOOKUP($A1235,'Z-scores'!$C$2:$RO$15,10,FALSE)&gt;3,HLOOKUP($A1235,'Z-scores'!$C$2:$RO$15,10,FALSE)&lt;-3),"",'Total-corrected counts'!L1235),"")</f>
        <v>7.1954771286619845</v>
      </c>
      <c r="M1235" s="14">
        <f>IFERROR(IF(OR(HLOOKUP($A1235,'Z-scores'!$C$2:$RO$15,11,FALSE)&gt;3,HLOOKUP($A1235,'Z-scores'!$C$2:$RO$15,11,FALSE)&lt;-3),"",'Total-corrected counts'!M1235),"")</f>
        <v>3.4754946957817716</v>
      </c>
      <c r="N1235" s="14">
        <f>IFERROR(IF(OR(HLOOKUP($A1235,'Z-scores'!$C$2:$RO$15,12,FALSE)&gt;3,HLOOKUP($A1235,'Z-scores'!$C$2:$RO$15,12,FALSE)&lt;-3),"",'Total-corrected counts'!N1235),"")</f>
        <v>5.1140195852436205</v>
      </c>
      <c r="O1235" s="14">
        <f>IFERROR(IF(OR(HLOOKUP($A1235,'Z-scores'!$C$2:$RO$15,13,FALSE)&gt;3,HLOOKUP($A1235,'Z-scores'!$C$2:$RO$15,13,FALSE)&lt;-3),"",'Total-corrected counts'!O1235),"")</f>
        <v>1.481933078528384</v>
      </c>
      <c r="P1235" s="14">
        <f>IFERROR(IF(OR(HLOOKUP($A1235,'Z-scores'!$C$2:$RO$15,14,FALSE)&gt;3,HLOOKUP($A1235,'Z-scores'!$C$2:$RO$15,14,FALSE)&lt;-3),"",'Total-corrected counts'!P1235),"")</f>
        <v>5.9970944168691522</v>
      </c>
      <c r="Q1235">
        <f t="shared" si="76"/>
        <v>1</v>
      </c>
      <c r="R1235">
        <f>SUMIFS(Tabel132[Cluster],Tabel132[ID],'Total-corrected counts Z&lt;3'!A1235)</f>
        <v>105</v>
      </c>
      <c r="S1235">
        <f t="shared" si="77"/>
        <v>0.38796229031529761</v>
      </c>
      <c r="T1235">
        <f t="shared" si="78"/>
        <v>5.566579263094158</v>
      </c>
      <c r="U1235">
        <f t="shared" si="79"/>
        <v>4.6528037810169831</v>
      </c>
    </row>
    <row r="1236" spans="1:21" x14ac:dyDescent="0.25">
      <c r="A1236">
        <v>12705</v>
      </c>
      <c r="B1236" t="s">
        <v>483</v>
      </c>
      <c r="C1236">
        <v>39500</v>
      </c>
      <c r="D1236">
        <v>2726</v>
      </c>
      <c r="E1236" s="14" t="str">
        <f>IFERROR(IF(OR(HLOOKUP($A1236,'Z-scores'!$C$2:$RO$15,3,FALSE)&gt;3,HLOOKUP($A1236,'Z-scores'!$C$2:$RO$15,3,FALSE)&lt;-3),"",'Total-corrected counts'!E1236),"")</f>
        <v/>
      </c>
      <c r="F1236" s="14" t="str">
        <f>IFERROR(IF(OR(HLOOKUP($A1236,'Z-scores'!$C$2:$RO$15,4,FALSE)&gt;3,HLOOKUP($A1236,'Z-scores'!$C$2:$RO$15,4,FALSE)&lt;-3),"",'Total-corrected counts'!F1236),"")</f>
        <v/>
      </c>
      <c r="G1236" s="14" t="str">
        <f>IFERROR(IF(OR(HLOOKUP($A1236,'Z-scores'!$C$2:$RO$15,5,FALSE)&gt;3,HLOOKUP($A1236,'Z-scores'!$C$2:$RO$15,5,FALSE)&lt;-3),"",'Total-corrected counts'!G1236),"")</f>
        <v/>
      </c>
      <c r="H1236" s="14" t="str">
        <f>IFERROR(IF(OR(HLOOKUP($A1236,'Z-scores'!$C$2:$RO$15,6,FALSE)&gt;3,HLOOKUP($A1236,'Z-scores'!$C$2:$RO$15,6,FALSE)&lt;-3),"",'Total-corrected counts'!H1236),"")</f>
        <v/>
      </c>
      <c r="I1236" s="14" t="str">
        <f>IFERROR(IF(OR(HLOOKUP($A1236,'Z-scores'!$C$2:$RO$15,7,FALSE)&gt;3,HLOOKUP($A1236,'Z-scores'!$C$2:$RO$15,7,FALSE)&lt;-3),"",'Total-corrected counts'!I1236),"")</f>
        <v/>
      </c>
      <c r="J1236" s="14" t="str">
        <f>IFERROR(IF(OR(HLOOKUP($A1236,'Z-scores'!$C$2:$RO$15,8,FALSE)&gt;3,HLOOKUP($A1236,'Z-scores'!$C$2:$RO$15,8,FALSE)&lt;-3),"",'Total-corrected counts'!J1236),"")</f>
        <v/>
      </c>
      <c r="K1236" s="14" t="str">
        <f>IFERROR(IF(OR(HLOOKUP($A1236,'Z-scores'!$C$2:$RO$15,9,FALSE)&gt;3,HLOOKUP($A1236,'Z-scores'!$C$2:$RO$15,9,FALSE)&lt;-3),"",'Total-corrected counts'!K1236),"")</f>
        <v/>
      </c>
      <c r="L1236" s="14" t="str">
        <f>IFERROR(IF(OR(HLOOKUP($A1236,'Z-scores'!$C$2:$RO$15,10,FALSE)&gt;3,HLOOKUP($A1236,'Z-scores'!$C$2:$RO$15,10,FALSE)&lt;-3),"",'Total-corrected counts'!L1236),"")</f>
        <v/>
      </c>
      <c r="M1236" s="14" t="str">
        <f>IFERROR(IF(OR(HLOOKUP($A1236,'Z-scores'!$C$2:$RO$15,11,FALSE)&gt;3,HLOOKUP($A1236,'Z-scores'!$C$2:$RO$15,11,FALSE)&lt;-3),"",'Total-corrected counts'!M1236),"")</f>
        <v/>
      </c>
      <c r="N1236" s="14" t="str">
        <f>IFERROR(IF(OR(HLOOKUP($A1236,'Z-scores'!$C$2:$RO$15,12,FALSE)&gt;3,HLOOKUP($A1236,'Z-scores'!$C$2:$RO$15,12,FALSE)&lt;-3),"",'Total-corrected counts'!N1236),"")</f>
        <v/>
      </c>
      <c r="O1236" s="14" t="str">
        <f>IFERROR(IF(OR(HLOOKUP($A1236,'Z-scores'!$C$2:$RO$15,13,FALSE)&gt;3,HLOOKUP($A1236,'Z-scores'!$C$2:$RO$15,13,FALSE)&lt;-3),"",'Total-corrected counts'!O1236),"")</f>
        <v/>
      </c>
      <c r="P1236" s="14" t="str">
        <f>IFERROR(IF(OR(HLOOKUP($A1236,'Z-scores'!$C$2:$RO$15,14,FALSE)&gt;3,HLOOKUP($A1236,'Z-scores'!$C$2:$RO$15,14,FALSE)&lt;-3),"",'Total-corrected counts'!P1236),"")</f>
        <v/>
      </c>
      <c r="Q1236">
        <f t="shared" si="76"/>
        <v>1</v>
      </c>
      <c r="R1236">
        <f>SUMIFS(Tabel132[Cluster],Tabel132[ID],'Total-corrected counts Z&lt;3'!A1236)</f>
        <v>52</v>
      </c>
      <c r="S1236" t="str">
        <f t="shared" si="77"/>
        <v/>
      </c>
      <c r="T1236" t="str">
        <f t="shared" si="78"/>
        <v/>
      </c>
      <c r="U1236" t="str">
        <f t="shared" si="79"/>
        <v/>
      </c>
    </row>
    <row r="1237" spans="1:21" x14ac:dyDescent="0.25">
      <c r="A1237">
        <v>12706</v>
      </c>
      <c r="B1237" t="s">
        <v>1252</v>
      </c>
      <c r="C1237">
        <v>39400</v>
      </c>
      <c r="D1237">
        <v>2726</v>
      </c>
      <c r="E1237" s="14" t="str">
        <f>IFERROR(IF(OR(HLOOKUP($A1237,'Z-scores'!$C$2:$RO$15,3,FALSE)&gt;3,HLOOKUP($A1237,'Z-scores'!$C$2:$RO$15,3,FALSE)&lt;-3),"",'Total-corrected counts'!E1237),"")</f>
        <v/>
      </c>
      <c r="F1237" s="14" t="str">
        <f>IFERROR(IF(OR(HLOOKUP($A1237,'Z-scores'!$C$2:$RO$15,4,FALSE)&gt;3,HLOOKUP($A1237,'Z-scores'!$C$2:$RO$15,4,FALSE)&lt;-3),"",'Total-corrected counts'!F1237),"")</f>
        <v/>
      </c>
      <c r="G1237" s="14" t="str">
        <f>IFERROR(IF(OR(HLOOKUP($A1237,'Z-scores'!$C$2:$RO$15,5,FALSE)&gt;3,HLOOKUP($A1237,'Z-scores'!$C$2:$RO$15,5,FALSE)&lt;-3),"",'Total-corrected counts'!G1237),"")</f>
        <v/>
      </c>
      <c r="H1237" s="14" t="str">
        <f>IFERROR(IF(OR(HLOOKUP($A1237,'Z-scores'!$C$2:$RO$15,6,FALSE)&gt;3,HLOOKUP($A1237,'Z-scores'!$C$2:$RO$15,6,FALSE)&lt;-3),"",'Total-corrected counts'!H1237),"")</f>
        <v/>
      </c>
      <c r="I1237" s="14" t="str">
        <f>IFERROR(IF(OR(HLOOKUP($A1237,'Z-scores'!$C$2:$RO$15,7,FALSE)&gt;3,HLOOKUP($A1237,'Z-scores'!$C$2:$RO$15,7,FALSE)&lt;-3),"",'Total-corrected counts'!I1237),"")</f>
        <v/>
      </c>
      <c r="J1237" s="14" t="str">
        <f>IFERROR(IF(OR(HLOOKUP($A1237,'Z-scores'!$C$2:$RO$15,8,FALSE)&gt;3,HLOOKUP($A1237,'Z-scores'!$C$2:$RO$15,8,FALSE)&lt;-3),"",'Total-corrected counts'!J1237),"")</f>
        <v/>
      </c>
      <c r="K1237" s="14" t="str">
        <f>IFERROR(IF(OR(HLOOKUP($A1237,'Z-scores'!$C$2:$RO$15,9,FALSE)&gt;3,HLOOKUP($A1237,'Z-scores'!$C$2:$RO$15,9,FALSE)&lt;-3),"",'Total-corrected counts'!K1237),"")</f>
        <v/>
      </c>
      <c r="L1237" s="14" t="str">
        <f>IFERROR(IF(OR(HLOOKUP($A1237,'Z-scores'!$C$2:$RO$15,10,FALSE)&gt;3,HLOOKUP($A1237,'Z-scores'!$C$2:$RO$15,10,FALSE)&lt;-3),"",'Total-corrected counts'!L1237),"")</f>
        <v/>
      </c>
      <c r="M1237" s="14" t="str">
        <f>IFERROR(IF(OR(HLOOKUP($A1237,'Z-scores'!$C$2:$RO$15,11,FALSE)&gt;3,HLOOKUP($A1237,'Z-scores'!$C$2:$RO$15,11,FALSE)&lt;-3),"",'Total-corrected counts'!M1237),"")</f>
        <v/>
      </c>
      <c r="N1237" s="14" t="str">
        <f>IFERROR(IF(OR(HLOOKUP($A1237,'Z-scores'!$C$2:$RO$15,12,FALSE)&gt;3,HLOOKUP($A1237,'Z-scores'!$C$2:$RO$15,12,FALSE)&lt;-3),"",'Total-corrected counts'!N1237),"")</f>
        <v/>
      </c>
      <c r="O1237" s="14" t="str">
        <f>IFERROR(IF(OR(HLOOKUP($A1237,'Z-scores'!$C$2:$RO$15,13,FALSE)&gt;3,HLOOKUP($A1237,'Z-scores'!$C$2:$RO$15,13,FALSE)&lt;-3),"",'Total-corrected counts'!O1237),"")</f>
        <v/>
      </c>
      <c r="P1237" s="14" t="str">
        <f>IFERROR(IF(OR(HLOOKUP($A1237,'Z-scores'!$C$2:$RO$15,14,FALSE)&gt;3,HLOOKUP($A1237,'Z-scores'!$C$2:$RO$15,14,FALSE)&lt;-3),"",'Total-corrected counts'!P1237),"")</f>
        <v/>
      </c>
      <c r="Q1237">
        <f t="shared" si="76"/>
        <v>1</v>
      </c>
      <c r="R1237">
        <f>SUMIFS(Tabel132[Cluster],Tabel132[ID],'Total-corrected counts Z&lt;3'!A1237)</f>
        <v>53</v>
      </c>
      <c r="S1237" t="str">
        <f t="shared" si="77"/>
        <v/>
      </c>
      <c r="T1237" t="str">
        <f t="shared" si="78"/>
        <v/>
      </c>
      <c r="U1237" t="str">
        <f t="shared" si="79"/>
        <v/>
      </c>
    </row>
    <row r="1238" spans="1:21" x14ac:dyDescent="0.25">
      <c r="A1238">
        <v>12707</v>
      </c>
      <c r="B1238" t="s">
        <v>1253</v>
      </c>
      <c r="C1238">
        <v>39500</v>
      </c>
      <c r="D1238">
        <v>2726</v>
      </c>
      <c r="E1238" s="14" t="str">
        <f>IFERROR(IF(OR(HLOOKUP($A1238,'Z-scores'!$C$2:$RO$15,3,FALSE)&gt;3,HLOOKUP($A1238,'Z-scores'!$C$2:$RO$15,3,FALSE)&lt;-3),"",'Total-corrected counts'!E1238),"")</f>
        <v/>
      </c>
      <c r="F1238" s="14" t="str">
        <f>IFERROR(IF(OR(HLOOKUP($A1238,'Z-scores'!$C$2:$RO$15,4,FALSE)&gt;3,HLOOKUP($A1238,'Z-scores'!$C$2:$RO$15,4,FALSE)&lt;-3),"",'Total-corrected counts'!F1238),"")</f>
        <v/>
      </c>
      <c r="G1238" s="14" t="str">
        <f>IFERROR(IF(OR(HLOOKUP($A1238,'Z-scores'!$C$2:$RO$15,5,FALSE)&gt;3,HLOOKUP($A1238,'Z-scores'!$C$2:$RO$15,5,FALSE)&lt;-3),"",'Total-corrected counts'!G1238),"")</f>
        <v/>
      </c>
      <c r="H1238" s="14" t="str">
        <f>IFERROR(IF(OR(HLOOKUP($A1238,'Z-scores'!$C$2:$RO$15,6,FALSE)&gt;3,HLOOKUP($A1238,'Z-scores'!$C$2:$RO$15,6,FALSE)&lt;-3),"",'Total-corrected counts'!H1238),"")</f>
        <v/>
      </c>
      <c r="I1238" s="14" t="str">
        <f>IFERROR(IF(OR(HLOOKUP($A1238,'Z-scores'!$C$2:$RO$15,7,FALSE)&gt;3,HLOOKUP($A1238,'Z-scores'!$C$2:$RO$15,7,FALSE)&lt;-3),"",'Total-corrected counts'!I1238),"")</f>
        <v/>
      </c>
      <c r="J1238" s="14" t="str">
        <f>IFERROR(IF(OR(HLOOKUP($A1238,'Z-scores'!$C$2:$RO$15,8,FALSE)&gt;3,HLOOKUP($A1238,'Z-scores'!$C$2:$RO$15,8,FALSE)&lt;-3),"",'Total-corrected counts'!J1238),"")</f>
        <v/>
      </c>
      <c r="K1238" s="14" t="str">
        <f>IFERROR(IF(OR(HLOOKUP($A1238,'Z-scores'!$C$2:$RO$15,9,FALSE)&gt;3,HLOOKUP($A1238,'Z-scores'!$C$2:$RO$15,9,FALSE)&lt;-3),"",'Total-corrected counts'!K1238),"")</f>
        <v/>
      </c>
      <c r="L1238" s="14" t="str">
        <f>IFERROR(IF(OR(HLOOKUP($A1238,'Z-scores'!$C$2:$RO$15,10,FALSE)&gt;3,HLOOKUP($A1238,'Z-scores'!$C$2:$RO$15,10,FALSE)&lt;-3),"",'Total-corrected counts'!L1238),"")</f>
        <v/>
      </c>
      <c r="M1238" s="14" t="str">
        <f>IFERROR(IF(OR(HLOOKUP($A1238,'Z-scores'!$C$2:$RO$15,11,FALSE)&gt;3,HLOOKUP($A1238,'Z-scores'!$C$2:$RO$15,11,FALSE)&lt;-3),"",'Total-corrected counts'!M1238),"")</f>
        <v/>
      </c>
      <c r="N1238" s="14" t="str">
        <f>IFERROR(IF(OR(HLOOKUP($A1238,'Z-scores'!$C$2:$RO$15,12,FALSE)&gt;3,HLOOKUP($A1238,'Z-scores'!$C$2:$RO$15,12,FALSE)&lt;-3),"",'Total-corrected counts'!N1238),"")</f>
        <v/>
      </c>
      <c r="O1238" s="14" t="str">
        <f>IFERROR(IF(OR(HLOOKUP($A1238,'Z-scores'!$C$2:$RO$15,13,FALSE)&gt;3,HLOOKUP($A1238,'Z-scores'!$C$2:$RO$15,13,FALSE)&lt;-3),"",'Total-corrected counts'!O1238),"")</f>
        <v/>
      </c>
      <c r="P1238" s="14" t="str">
        <f>IFERROR(IF(OR(HLOOKUP($A1238,'Z-scores'!$C$2:$RO$15,14,FALSE)&gt;3,HLOOKUP($A1238,'Z-scores'!$C$2:$RO$15,14,FALSE)&lt;-3),"",'Total-corrected counts'!P1238),"")</f>
        <v/>
      </c>
      <c r="Q1238">
        <f t="shared" si="76"/>
        <v>1</v>
      </c>
      <c r="R1238">
        <f>SUMIFS(Tabel132[Cluster],Tabel132[ID],'Total-corrected counts Z&lt;3'!A1238)</f>
        <v>53</v>
      </c>
      <c r="S1238" t="str">
        <f t="shared" si="77"/>
        <v/>
      </c>
      <c r="T1238" t="str">
        <f t="shared" si="78"/>
        <v/>
      </c>
      <c r="U1238" t="str">
        <f t="shared" si="79"/>
        <v/>
      </c>
    </row>
    <row r="1239" spans="1:21" x14ac:dyDescent="0.25">
      <c r="A1239">
        <v>182305696</v>
      </c>
      <c r="B1239" t="s">
        <v>484</v>
      </c>
      <c r="C1239">
        <v>300</v>
      </c>
      <c r="D1239">
        <v>688</v>
      </c>
      <c r="E1239" s="14" t="str">
        <f>IFERROR(IF(OR(HLOOKUP($A1239,'Z-scores'!$C$2:$RO$15,3,FALSE)&gt;3,HLOOKUP($A1239,'Z-scores'!$C$2:$RO$15,3,FALSE)&lt;-3),"",'Total-corrected counts'!E1239),"")</f>
        <v/>
      </c>
      <c r="F1239" s="14" t="str">
        <f>IFERROR(IF(OR(HLOOKUP($A1239,'Z-scores'!$C$2:$RO$15,4,FALSE)&gt;3,HLOOKUP($A1239,'Z-scores'!$C$2:$RO$15,4,FALSE)&lt;-3),"",'Total-corrected counts'!F1239),"")</f>
        <v/>
      </c>
      <c r="G1239" s="14" t="str">
        <f>IFERROR(IF(OR(HLOOKUP($A1239,'Z-scores'!$C$2:$RO$15,5,FALSE)&gt;3,HLOOKUP($A1239,'Z-scores'!$C$2:$RO$15,5,FALSE)&lt;-3),"",'Total-corrected counts'!G1239),"")</f>
        <v/>
      </c>
      <c r="H1239" s="14" t="str">
        <f>IFERROR(IF(OR(HLOOKUP($A1239,'Z-scores'!$C$2:$RO$15,6,FALSE)&gt;3,HLOOKUP($A1239,'Z-scores'!$C$2:$RO$15,6,FALSE)&lt;-3),"",'Total-corrected counts'!H1239),"")</f>
        <v/>
      </c>
      <c r="I1239" s="14" t="str">
        <f>IFERROR(IF(OR(HLOOKUP($A1239,'Z-scores'!$C$2:$RO$15,7,FALSE)&gt;3,HLOOKUP($A1239,'Z-scores'!$C$2:$RO$15,7,FALSE)&lt;-3),"",'Total-corrected counts'!I1239),"")</f>
        <v/>
      </c>
      <c r="J1239" s="14" t="str">
        <f>IFERROR(IF(OR(HLOOKUP($A1239,'Z-scores'!$C$2:$RO$15,8,FALSE)&gt;3,HLOOKUP($A1239,'Z-scores'!$C$2:$RO$15,8,FALSE)&lt;-3),"",'Total-corrected counts'!J1239),"")</f>
        <v/>
      </c>
      <c r="K1239" s="14" t="str">
        <f>IFERROR(IF(OR(HLOOKUP($A1239,'Z-scores'!$C$2:$RO$15,9,FALSE)&gt;3,HLOOKUP($A1239,'Z-scores'!$C$2:$RO$15,9,FALSE)&lt;-3),"",'Total-corrected counts'!K1239),"")</f>
        <v/>
      </c>
      <c r="L1239" s="14" t="str">
        <f>IFERROR(IF(OR(HLOOKUP($A1239,'Z-scores'!$C$2:$RO$15,10,FALSE)&gt;3,HLOOKUP($A1239,'Z-scores'!$C$2:$RO$15,10,FALSE)&lt;-3),"",'Total-corrected counts'!L1239),"")</f>
        <v/>
      </c>
      <c r="M1239" s="14" t="str">
        <f>IFERROR(IF(OR(HLOOKUP($A1239,'Z-scores'!$C$2:$RO$15,11,FALSE)&gt;3,HLOOKUP($A1239,'Z-scores'!$C$2:$RO$15,11,FALSE)&lt;-3),"",'Total-corrected counts'!M1239),"")</f>
        <v/>
      </c>
      <c r="N1239" s="14" t="str">
        <f>IFERROR(IF(OR(HLOOKUP($A1239,'Z-scores'!$C$2:$RO$15,12,FALSE)&gt;3,HLOOKUP($A1239,'Z-scores'!$C$2:$RO$15,12,FALSE)&lt;-3),"",'Total-corrected counts'!N1239),"")</f>
        <v/>
      </c>
      <c r="O1239" s="14" t="str">
        <f>IFERROR(IF(OR(HLOOKUP($A1239,'Z-scores'!$C$2:$RO$15,13,FALSE)&gt;3,HLOOKUP($A1239,'Z-scores'!$C$2:$RO$15,13,FALSE)&lt;-3),"",'Total-corrected counts'!O1239),"")</f>
        <v/>
      </c>
      <c r="P1239" s="14" t="str">
        <f>IFERROR(IF(OR(HLOOKUP($A1239,'Z-scores'!$C$2:$RO$15,14,FALSE)&gt;3,HLOOKUP($A1239,'Z-scores'!$C$2:$RO$15,14,FALSE)&lt;-3),"",'Total-corrected counts'!P1239),"")</f>
        <v/>
      </c>
      <c r="Q1239">
        <f t="shared" si="76"/>
        <v>1</v>
      </c>
      <c r="R1239">
        <f>SUMIFS(Tabel132[Cluster],Tabel132[ID],'Total-corrected counts Z&lt;3'!A1239)</f>
        <v>0</v>
      </c>
      <c r="S1239" t="str">
        <f t="shared" si="77"/>
        <v/>
      </c>
      <c r="T1239" t="str">
        <f t="shared" si="78"/>
        <v/>
      </c>
      <c r="U1239" t="str">
        <f t="shared" si="79"/>
        <v/>
      </c>
    </row>
    <row r="1240" spans="1:21" x14ac:dyDescent="0.25">
      <c r="A1240">
        <v>182305712</v>
      </c>
      <c r="B1240" t="s">
        <v>484</v>
      </c>
      <c r="C1240">
        <v>300</v>
      </c>
      <c r="D1240">
        <v>688</v>
      </c>
      <c r="E1240" s="14" t="str">
        <f>IFERROR(IF(OR(HLOOKUP($A1240,'Z-scores'!$C$2:$RO$15,3,FALSE)&gt;3,HLOOKUP($A1240,'Z-scores'!$C$2:$RO$15,3,FALSE)&lt;-3),"",'Total-corrected counts'!E1240),"")</f>
        <v/>
      </c>
      <c r="F1240" s="14" t="str">
        <f>IFERROR(IF(OR(HLOOKUP($A1240,'Z-scores'!$C$2:$RO$15,4,FALSE)&gt;3,HLOOKUP($A1240,'Z-scores'!$C$2:$RO$15,4,FALSE)&lt;-3),"",'Total-corrected counts'!F1240),"")</f>
        <v/>
      </c>
      <c r="G1240" s="14" t="str">
        <f>IFERROR(IF(OR(HLOOKUP($A1240,'Z-scores'!$C$2:$RO$15,5,FALSE)&gt;3,HLOOKUP($A1240,'Z-scores'!$C$2:$RO$15,5,FALSE)&lt;-3),"",'Total-corrected counts'!G1240),"")</f>
        <v/>
      </c>
      <c r="H1240" s="14" t="str">
        <f>IFERROR(IF(OR(HLOOKUP($A1240,'Z-scores'!$C$2:$RO$15,6,FALSE)&gt;3,HLOOKUP($A1240,'Z-scores'!$C$2:$RO$15,6,FALSE)&lt;-3),"",'Total-corrected counts'!H1240),"")</f>
        <v/>
      </c>
      <c r="I1240" s="14" t="str">
        <f>IFERROR(IF(OR(HLOOKUP($A1240,'Z-scores'!$C$2:$RO$15,7,FALSE)&gt;3,HLOOKUP($A1240,'Z-scores'!$C$2:$RO$15,7,FALSE)&lt;-3),"",'Total-corrected counts'!I1240),"")</f>
        <v/>
      </c>
      <c r="J1240" s="14" t="str">
        <f>IFERROR(IF(OR(HLOOKUP($A1240,'Z-scores'!$C$2:$RO$15,8,FALSE)&gt;3,HLOOKUP($A1240,'Z-scores'!$C$2:$RO$15,8,FALSE)&lt;-3),"",'Total-corrected counts'!J1240),"")</f>
        <v/>
      </c>
      <c r="K1240" s="14" t="str">
        <f>IFERROR(IF(OR(HLOOKUP($A1240,'Z-scores'!$C$2:$RO$15,9,FALSE)&gt;3,HLOOKUP($A1240,'Z-scores'!$C$2:$RO$15,9,FALSE)&lt;-3),"",'Total-corrected counts'!K1240),"")</f>
        <v/>
      </c>
      <c r="L1240" s="14" t="str">
        <f>IFERROR(IF(OR(HLOOKUP($A1240,'Z-scores'!$C$2:$RO$15,10,FALSE)&gt;3,HLOOKUP($A1240,'Z-scores'!$C$2:$RO$15,10,FALSE)&lt;-3),"",'Total-corrected counts'!L1240),"")</f>
        <v/>
      </c>
      <c r="M1240" s="14" t="str">
        <f>IFERROR(IF(OR(HLOOKUP($A1240,'Z-scores'!$C$2:$RO$15,11,FALSE)&gt;3,HLOOKUP($A1240,'Z-scores'!$C$2:$RO$15,11,FALSE)&lt;-3),"",'Total-corrected counts'!M1240),"")</f>
        <v/>
      </c>
      <c r="N1240" s="14" t="str">
        <f>IFERROR(IF(OR(HLOOKUP($A1240,'Z-scores'!$C$2:$RO$15,12,FALSE)&gt;3,HLOOKUP($A1240,'Z-scores'!$C$2:$RO$15,12,FALSE)&lt;-3),"",'Total-corrected counts'!N1240),"")</f>
        <v/>
      </c>
      <c r="O1240" s="14" t="str">
        <f>IFERROR(IF(OR(HLOOKUP($A1240,'Z-scores'!$C$2:$RO$15,13,FALSE)&gt;3,HLOOKUP($A1240,'Z-scores'!$C$2:$RO$15,13,FALSE)&lt;-3),"",'Total-corrected counts'!O1240),"")</f>
        <v/>
      </c>
      <c r="P1240" s="14" t="str">
        <f>IFERROR(IF(OR(HLOOKUP($A1240,'Z-scores'!$C$2:$RO$15,14,FALSE)&gt;3,HLOOKUP($A1240,'Z-scores'!$C$2:$RO$15,14,FALSE)&lt;-3),"",'Total-corrected counts'!P1240),"")</f>
        <v/>
      </c>
      <c r="Q1240">
        <f t="shared" si="76"/>
        <v>1</v>
      </c>
      <c r="R1240">
        <f>SUMIFS(Tabel132[Cluster],Tabel132[ID],'Total-corrected counts Z&lt;3'!A1240)</f>
        <v>0</v>
      </c>
      <c r="S1240" t="str">
        <f t="shared" si="77"/>
        <v/>
      </c>
      <c r="T1240" t="str">
        <f t="shared" si="78"/>
        <v/>
      </c>
      <c r="U1240" t="str">
        <f t="shared" si="79"/>
        <v/>
      </c>
    </row>
    <row r="1241" spans="1:21" x14ac:dyDescent="0.25">
      <c r="A1241">
        <v>312782560</v>
      </c>
      <c r="B1241" t="s">
        <v>484</v>
      </c>
      <c r="C1241">
        <v>300</v>
      </c>
      <c r="D1241">
        <v>688</v>
      </c>
      <c r="E1241" s="14" t="str">
        <f>IFERROR(IF(OR(HLOOKUP($A1241,'Z-scores'!$C$2:$RO$15,3,FALSE)&gt;3,HLOOKUP($A1241,'Z-scores'!$C$2:$RO$15,3,FALSE)&lt;-3),"",'Total-corrected counts'!E1241),"")</f>
        <v/>
      </c>
      <c r="F1241" s="14" t="str">
        <f>IFERROR(IF(OR(HLOOKUP($A1241,'Z-scores'!$C$2:$RO$15,4,FALSE)&gt;3,HLOOKUP($A1241,'Z-scores'!$C$2:$RO$15,4,FALSE)&lt;-3),"",'Total-corrected counts'!F1241),"")</f>
        <v/>
      </c>
      <c r="G1241" s="14" t="str">
        <f>IFERROR(IF(OR(HLOOKUP($A1241,'Z-scores'!$C$2:$RO$15,5,FALSE)&gt;3,HLOOKUP($A1241,'Z-scores'!$C$2:$RO$15,5,FALSE)&lt;-3),"",'Total-corrected counts'!G1241),"")</f>
        <v/>
      </c>
      <c r="H1241" s="14" t="str">
        <f>IFERROR(IF(OR(HLOOKUP($A1241,'Z-scores'!$C$2:$RO$15,6,FALSE)&gt;3,HLOOKUP($A1241,'Z-scores'!$C$2:$RO$15,6,FALSE)&lt;-3),"",'Total-corrected counts'!H1241),"")</f>
        <v/>
      </c>
      <c r="I1241" s="14" t="str">
        <f>IFERROR(IF(OR(HLOOKUP($A1241,'Z-scores'!$C$2:$RO$15,7,FALSE)&gt;3,HLOOKUP($A1241,'Z-scores'!$C$2:$RO$15,7,FALSE)&lt;-3),"",'Total-corrected counts'!I1241),"")</f>
        <v/>
      </c>
      <c r="J1241" s="14" t="str">
        <f>IFERROR(IF(OR(HLOOKUP($A1241,'Z-scores'!$C$2:$RO$15,8,FALSE)&gt;3,HLOOKUP($A1241,'Z-scores'!$C$2:$RO$15,8,FALSE)&lt;-3),"",'Total-corrected counts'!J1241),"")</f>
        <v/>
      </c>
      <c r="K1241" s="14" t="str">
        <f>IFERROR(IF(OR(HLOOKUP($A1241,'Z-scores'!$C$2:$RO$15,9,FALSE)&gt;3,HLOOKUP($A1241,'Z-scores'!$C$2:$RO$15,9,FALSE)&lt;-3),"",'Total-corrected counts'!K1241),"")</f>
        <v/>
      </c>
      <c r="L1241" s="14" t="str">
        <f>IFERROR(IF(OR(HLOOKUP($A1241,'Z-scores'!$C$2:$RO$15,10,FALSE)&gt;3,HLOOKUP($A1241,'Z-scores'!$C$2:$RO$15,10,FALSE)&lt;-3),"",'Total-corrected counts'!L1241),"")</f>
        <v/>
      </c>
      <c r="M1241" s="14" t="str">
        <f>IFERROR(IF(OR(HLOOKUP($A1241,'Z-scores'!$C$2:$RO$15,11,FALSE)&gt;3,HLOOKUP($A1241,'Z-scores'!$C$2:$RO$15,11,FALSE)&lt;-3),"",'Total-corrected counts'!M1241),"")</f>
        <v/>
      </c>
      <c r="N1241" s="14" t="str">
        <f>IFERROR(IF(OR(HLOOKUP($A1241,'Z-scores'!$C$2:$RO$15,12,FALSE)&gt;3,HLOOKUP($A1241,'Z-scores'!$C$2:$RO$15,12,FALSE)&lt;-3),"",'Total-corrected counts'!N1241),"")</f>
        <v/>
      </c>
      <c r="O1241" s="14" t="str">
        <f>IFERROR(IF(OR(HLOOKUP($A1241,'Z-scores'!$C$2:$RO$15,13,FALSE)&gt;3,HLOOKUP($A1241,'Z-scores'!$C$2:$RO$15,13,FALSE)&lt;-3),"",'Total-corrected counts'!O1241),"")</f>
        <v/>
      </c>
      <c r="P1241" s="14" t="str">
        <f>IFERROR(IF(OR(HLOOKUP($A1241,'Z-scores'!$C$2:$RO$15,14,FALSE)&gt;3,HLOOKUP($A1241,'Z-scores'!$C$2:$RO$15,14,FALSE)&lt;-3),"",'Total-corrected counts'!P1241),"")</f>
        <v/>
      </c>
      <c r="Q1241">
        <f t="shared" si="76"/>
        <v>1</v>
      </c>
      <c r="R1241">
        <f>SUMIFS(Tabel132[Cluster],Tabel132[ID],'Total-corrected counts Z&lt;3'!A1241)</f>
        <v>0</v>
      </c>
      <c r="S1241" t="str">
        <f t="shared" si="77"/>
        <v/>
      </c>
      <c r="T1241" t="str">
        <f t="shared" si="78"/>
        <v/>
      </c>
      <c r="U1241" t="str">
        <f t="shared" si="79"/>
        <v/>
      </c>
    </row>
    <row r="1242" spans="1:21" x14ac:dyDescent="0.25">
      <c r="A1242">
        <v>312782592</v>
      </c>
      <c r="B1242" t="s">
        <v>484</v>
      </c>
      <c r="C1242">
        <v>300</v>
      </c>
      <c r="D1242">
        <v>688</v>
      </c>
      <c r="E1242" s="14" t="str">
        <f>IFERROR(IF(OR(HLOOKUP($A1242,'Z-scores'!$C$2:$RO$15,3,FALSE)&gt;3,HLOOKUP($A1242,'Z-scores'!$C$2:$RO$15,3,FALSE)&lt;-3),"",'Total-corrected counts'!E1242),"")</f>
        <v/>
      </c>
      <c r="F1242" s="14" t="str">
        <f>IFERROR(IF(OR(HLOOKUP($A1242,'Z-scores'!$C$2:$RO$15,4,FALSE)&gt;3,HLOOKUP($A1242,'Z-scores'!$C$2:$RO$15,4,FALSE)&lt;-3),"",'Total-corrected counts'!F1242),"")</f>
        <v/>
      </c>
      <c r="G1242" s="14" t="str">
        <f>IFERROR(IF(OR(HLOOKUP($A1242,'Z-scores'!$C$2:$RO$15,5,FALSE)&gt;3,HLOOKUP($A1242,'Z-scores'!$C$2:$RO$15,5,FALSE)&lt;-3),"",'Total-corrected counts'!G1242),"")</f>
        <v/>
      </c>
      <c r="H1242" s="14" t="str">
        <f>IFERROR(IF(OR(HLOOKUP($A1242,'Z-scores'!$C$2:$RO$15,6,FALSE)&gt;3,HLOOKUP($A1242,'Z-scores'!$C$2:$RO$15,6,FALSE)&lt;-3),"",'Total-corrected counts'!H1242),"")</f>
        <v/>
      </c>
      <c r="I1242" s="14" t="str">
        <f>IFERROR(IF(OR(HLOOKUP($A1242,'Z-scores'!$C$2:$RO$15,7,FALSE)&gt;3,HLOOKUP($A1242,'Z-scores'!$C$2:$RO$15,7,FALSE)&lt;-3),"",'Total-corrected counts'!I1242),"")</f>
        <v/>
      </c>
      <c r="J1242" s="14" t="str">
        <f>IFERROR(IF(OR(HLOOKUP($A1242,'Z-scores'!$C$2:$RO$15,8,FALSE)&gt;3,HLOOKUP($A1242,'Z-scores'!$C$2:$RO$15,8,FALSE)&lt;-3),"",'Total-corrected counts'!J1242),"")</f>
        <v/>
      </c>
      <c r="K1242" s="14" t="str">
        <f>IFERROR(IF(OR(HLOOKUP($A1242,'Z-scores'!$C$2:$RO$15,9,FALSE)&gt;3,HLOOKUP($A1242,'Z-scores'!$C$2:$RO$15,9,FALSE)&lt;-3),"",'Total-corrected counts'!K1242),"")</f>
        <v/>
      </c>
      <c r="L1242" s="14" t="str">
        <f>IFERROR(IF(OR(HLOOKUP($A1242,'Z-scores'!$C$2:$RO$15,10,FALSE)&gt;3,HLOOKUP($A1242,'Z-scores'!$C$2:$RO$15,10,FALSE)&lt;-3),"",'Total-corrected counts'!L1242),"")</f>
        <v/>
      </c>
      <c r="M1242" s="14" t="str">
        <f>IFERROR(IF(OR(HLOOKUP($A1242,'Z-scores'!$C$2:$RO$15,11,FALSE)&gt;3,HLOOKUP($A1242,'Z-scores'!$C$2:$RO$15,11,FALSE)&lt;-3),"",'Total-corrected counts'!M1242),"")</f>
        <v/>
      </c>
      <c r="N1242" s="14" t="str">
        <f>IFERROR(IF(OR(HLOOKUP($A1242,'Z-scores'!$C$2:$RO$15,12,FALSE)&gt;3,HLOOKUP($A1242,'Z-scores'!$C$2:$RO$15,12,FALSE)&lt;-3),"",'Total-corrected counts'!N1242),"")</f>
        <v/>
      </c>
      <c r="O1242" s="14" t="str">
        <f>IFERROR(IF(OR(HLOOKUP($A1242,'Z-scores'!$C$2:$RO$15,13,FALSE)&gt;3,HLOOKUP($A1242,'Z-scores'!$C$2:$RO$15,13,FALSE)&lt;-3),"",'Total-corrected counts'!O1242),"")</f>
        <v/>
      </c>
      <c r="P1242" s="14" t="str">
        <f>IFERROR(IF(OR(HLOOKUP($A1242,'Z-scores'!$C$2:$RO$15,14,FALSE)&gt;3,HLOOKUP($A1242,'Z-scores'!$C$2:$RO$15,14,FALSE)&lt;-3),"",'Total-corrected counts'!P1242),"")</f>
        <v/>
      </c>
      <c r="Q1242">
        <f t="shared" si="76"/>
        <v>1</v>
      </c>
      <c r="R1242">
        <f>SUMIFS(Tabel132[Cluster],Tabel132[ID],'Total-corrected counts Z&lt;3'!A1242)</f>
        <v>0</v>
      </c>
      <c r="S1242" t="str">
        <f t="shared" si="77"/>
        <v/>
      </c>
      <c r="T1242" t="str">
        <f t="shared" si="78"/>
        <v/>
      </c>
      <c r="U1242" t="str">
        <f t="shared" si="79"/>
        <v/>
      </c>
    </row>
    <row r="1243" spans="1:21" x14ac:dyDescent="0.25">
      <c r="A1243">
        <v>312782624</v>
      </c>
      <c r="B1243" t="s">
        <v>484</v>
      </c>
      <c r="C1243">
        <v>300</v>
      </c>
      <c r="D1243">
        <v>688</v>
      </c>
      <c r="E1243" s="14" t="str">
        <f>IFERROR(IF(OR(HLOOKUP($A1243,'Z-scores'!$C$2:$RO$15,3,FALSE)&gt;3,HLOOKUP($A1243,'Z-scores'!$C$2:$RO$15,3,FALSE)&lt;-3),"",'Total-corrected counts'!E1243),"")</f>
        <v/>
      </c>
      <c r="F1243" s="14" t="str">
        <f>IFERROR(IF(OR(HLOOKUP($A1243,'Z-scores'!$C$2:$RO$15,4,FALSE)&gt;3,HLOOKUP($A1243,'Z-scores'!$C$2:$RO$15,4,FALSE)&lt;-3),"",'Total-corrected counts'!F1243),"")</f>
        <v/>
      </c>
      <c r="G1243" s="14" t="str">
        <f>IFERROR(IF(OR(HLOOKUP($A1243,'Z-scores'!$C$2:$RO$15,5,FALSE)&gt;3,HLOOKUP($A1243,'Z-scores'!$C$2:$RO$15,5,FALSE)&lt;-3),"",'Total-corrected counts'!G1243),"")</f>
        <v/>
      </c>
      <c r="H1243" s="14" t="str">
        <f>IFERROR(IF(OR(HLOOKUP($A1243,'Z-scores'!$C$2:$RO$15,6,FALSE)&gt;3,HLOOKUP($A1243,'Z-scores'!$C$2:$RO$15,6,FALSE)&lt;-3),"",'Total-corrected counts'!H1243),"")</f>
        <v/>
      </c>
      <c r="I1243" s="14" t="str">
        <f>IFERROR(IF(OR(HLOOKUP($A1243,'Z-scores'!$C$2:$RO$15,7,FALSE)&gt;3,HLOOKUP($A1243,'Z-scores'!$C$2:$RO$15,7,FALSE)&lt;-3),"",'Total-corrected counts'!I1243),"")</f>
        <v/>
      </c>
      <c r="J1243" s="14" t="str">
        <f>IFERROR(IF(OR(HLOOKUP($A1243,'Z-scores'!$C$2:$RO$15,8,FALSE)&gt;3,HLOOKUP($A1243,'Z-scores'!$C$2:$RO$15,8,FALSE)&lt;-3),"",'Total-corrected counts'!J1243),"")</f>
        <v/>
      </c>
      <c r="K1243" s="14" t="str">
        <f>IFERROR(IF(OR(HLOOKUP($A1243,'Z-scores'!$C$2:$RO$15,9,FALSE)&gt;3,HLOOKUP($A1243,'Z-scores'!$C$2:$RO$15,9,FALSE)&lt;-3),"",'Total-corrected counts'!K1243),"")</f>
        <v/>
      </c>
      <c r="L1243" s="14" t="str">
        <f>IFERROR(IF(OR(HLOOKUP($A1243,'Z-scores'!$C$2:$RO$15,10,FALSE)&gt;3,HLOOKUP($A1243,'Z-scores'!$C$2:$RO$15,10,FALSE)&lt;-3),"",'Total-corrected counts'!L1243),"")</f>
        <v/>
      </c>
      <c r="M1243" s="14" t="str">
        <f>IFERROR(IF(OR(HLOOKUP($A1243,'Z-scores'!$C$2:$RO$15,11,FALSE)&gt;3,HLOOKUP($A1243,'Z-scores'!$C$2:$RO$15,11,FALSE)&lt;-3),"",'Total-corrected counts'!M1243),"")</f>
        <v/>
      </c>
      <c r="N1243" s="14" t="str">
        <f>IFERROR(IF(OR(HLOOKUP($A1243,'Z-scores'!$C$2:$RO$15,12,FALSE)&gt;3,HLOOKUP($A1243,'Z-scores'!$C$2:$RO$15,12,FALSE)&lt;-3),"",'Total-corrected counts'!N1243),"")</f>
        <v/>
      </c>
      <c r="O1243" s="14" t="str">
        <f>IFERROR(IF(OR(HLOOKUP($A1243,'Z-scores'!$C$2:$RO$15,13,FALSE)&gt;3,HLOOKUP($A1243,'Z-scores'!$C$2:$RO$15,13,FALSE)&lt;-3),"",'Total-corrected counts'!O1243),"")</f>
        <v/>
      </c>
      <c r="P1243" s="14" t="str">
        <f>IFERROR(IF(OR(HLOOKUP($A1243,'Z-scores'!$C$2:$RO$15,14,FALSE)&gt;3,HLOOKUP($A1243,'Z-scores'!$C$2:$RO$15,14,FALSE)&lt;-3),"",'Total-corrected counts'!P1243),"")</f>
        <v/>
      </c>
      <c r="Q1243">
        <f t="shared" si="76"/>
        <v>1</v>
      </c>
      <c r="R1243">
        <f>SUMIFS(Tabel132[Cluster],Tabel132[ID],'Total-corrected counts Z&lt;3'!A1243)</f>
        <v>0</v>
      </c>
      <c r="S1243" t="str">
        <f t="shared" si="77"/>
        <v/>
      </c>
      <c r="T1243" t="str">
        <f t="shared" si="78"/>
        <v/>
      </c>
      <c r="U1243" t="str">
        <f t="shared" si="79"/>
        <v/>
      </c>
    </row>
    <row r="1244" spans="1:21" x14ac:dyDescent="0.25">
      <c r="A1244">
        <v>312782656</v>
      </c>
      <c r="B1244" t="s">
        <v>484</v>
      </c>
      <c r="C1244">
        <v>300</v>
      </c>
      <c r="D1244">
        <v>688</v>
      </c>
      <c r="E1244" s="14" t="str">
        <f>IFERROR(IF(OR(HLOOKUP($A1244,'Z-scores'!$C$2:$RO$15,3,FALSE)&gt;3,HLOOKUP($A1244,'Z-scores'!$C$2:$RO$15,3,FALSE)&lt;-3),"",'Total-corrected counts'!E1244),"")</f>
        <v/>
      </c>
      <c r="F1244" s="14" t="str">
        <f>IFERROR(IF(OR(HLOOKUP($A1244,'Z-scores'!$C$2:$RO$15,4,FALSE)&gt;3,HLOOKUP($A1244,'Z-scores'!$C$2:$RO$15,4,FALSE)&lt;-3),"",'Total-corrected counts'!F1244),"")</f>
        <v/>
      </c>
      <c r="G1244" s="14" t="str">
        <f>IFERROR(IF(OR(HLOOKUP($A1244,'Z-scores'!$C$2:$RO$15,5,FALSE)&gt;3,HLOOKUP($A1244,'Z-scores'!$C$2:$RO$15,5,FALSE)&lt;-3),"",'Total-corrected counts'!G1244),"")</f>
        <v/>
      </c>
      <c r="H1244" s="14" t="str">
        <f>IFERROR(IF(OR(HLOOKUP($A1244,'Z-scores'!$C$2:$RO$15,6,FALSE)&gt;3,HLOOKUP($A1244,'Z-scores'!$C$2:$RO$15,6,FALSE)&lt;-3),"",'Total-corrected counts'!H1244),"")</f>
        <v/>
      </c>
      <c r="I1244" s="14" t="str">
        <f>IFERROR(IF(OR(HLOOKUP($A1244,'Z-scores'!$C$2:$RO$15,7,FALSE)&gt;3,HLOOKUP($A1244,'Z-scores'!$C$2:$RO$15,7,FALSE)&lt;-3),"",'Total-corrected counts'!I1244),"")</f>
        <v/>
      </c>
      <c r="J1244" s="14" t="str">
        <f>IFERROR(IF(OR(HLOOKUP($A1244,'Z-scores'!$C$2:$RO$15,8,FALSE)&gt;3,HLOOKUP($A1244,'Z-scores'!$C$2:$RO$15,8,FALSE)&lt;-3),"",'Total-corrected counts'!J1244),"")</f>
        <v/>
      </c>
      <c r="K1244" s="14" t="str">
        <f>IFERROR(IF(OR(HLOOKUP($A1244,'Z-scores'!$C$2:$RO$15,9,FALSE)&gt;3,HLOOKUP($A1244,'Z-scores'!$C$2:$RO$15,9,FALSE)&lt;-3),"",'Total-corrected counts'!K1244),"")</f>
        <v/>
      </c>
      <c r="L1244" s="14" t="str">
        <f>IFERROR(IF(OR(HLOOKUP($A1244,'Z-scores'!$C$2:$RO$15,10,FALSE)&gt;3,HLOOKUP($A1244,'Z-scores'!$C$2:$RO$15,10,FALSE)&lt;-3),"",'Total-corrected counts'!L1244),"")</f>
        <v/>
      </c>
      <c r="M1244" s="14" t="str">
        <f>IFERROR(IF(OR(HLOOKUP($A1244,'Z-scores'!$C$2:$RO$15,11,FALSE)&gt;3,HLOOKUP($A1244,'Z-scores'!$C$2:$RO$15,11,FALSE)&lt;-3),"",'Total-corrected counts'!M1244),"")</f>
        <v/>
      </c>
      <c r="N1244" s="14" t="str">
        <f>IFERROR(IF(OR(HLOOKUP($A1244,'Z-scores'!$C$2:$RO$15,12,FALSE)&gt;3,HLOOKUP($A1244,'Z-scores'!$C$2:$RO$15,12,FALSE)&lt;-3),"",'Total-corrected counts'!N1244),"")</f>
        <v/>
      </c>
      <c r="O1244" s="14" t="str">
        <f>IFERROR(IF(OR(HLOOKUP($A1244,'Z-scores'!$C$2:$RO$15,13,FALSE)&gt;3,HLOOKUP($A1244,'Z-scores'!$C$2:$RO$15,13,FALSE)&lt;-3),"",'Total-corrected counts'!O1244),"")</f>
        <v/>
      </c>
      <c r="P1244" s="14" t="str">
        <f>IFERROR(IF(OR(HLOOKUP($A1244,'Z-scores'!$C$2:$RO$15,14,FALSE)&gt;3,HLOOKUP($A1244,'Z-scores'!$C$2:$RO$15,14,FALSE)&lt;-3),"",'Total-corrected counts'!P1244),"")</f>
        <v/>
      </c>
      <c r="Q1244">
        <f t="shared" si="76"/>
        <v>1</v>
      </c>
      <c r="R1244">
        <f>SUMIFS(Tabel132[Cluster],Tabel132[ID],'Total-corrected counts Z&lt;3'!A1244)</f>
        <v>0</v>
      </c>
      <c r="S1244" t="str">
        <f t="shared" si="77"/>
        <v/>
      </c>
      <c r="T1244" t="str">
        <f t="shared" si="78"/>
        <v/>
      </c>
      <c r="U1244" t="str">
        <f t="shared" si="79"/>
        <v/>
      </c>
    </row>
    <row r="1246" spans="1:21" x14ac:dyDescent="0.25">
      <c r="E1246" s="14">
        <f>SUM(E3:E1244)</f>
        <v>9314.3138025039698</v>
      </c>
      <c r="F1246" s="14">
        <f t="shared" ref="F1246:P1246" si="80">SUM(F3:F1244)</f>
        <v>8749.6180884472305</v>
      </c>
      <c r="G1246" s="14">
        <f t="shared" si="80"/>
        <v>7770.6050946883443</v>
      </c>
      <c r="H1246" s="14">
        <f t="shared" si="80"/>
        <v>9365.4841119241974</v>
      </c>
      <c r="I1246" s="14">
        <f t="shared" si="80"/>
        <v>7742.9690456788576</v>
      </c>
      <c r="J1246" s="14">
        <f t="shared" si="80"/>
        <v>9123.1305995116381</v>
      </c>
      <c r="K1246" s="14">
        <f t="shared" si="80"/>
        <v>8864.717955817101</v>
      </c>
      <c r="L1246" s="14">
        <f t="shared" si="80"/>
        <v>8494.1700510939354</v>
      </c>
      <c r="M1246">
        <f t="shared" si="80"/>
        <v>8992.0656500503974</v>
      </c>
      <c r="N1246">
        <f t="shared" si="80"/>
        <v>9077.2396246873177</v>
      </c>
      <c r="O1246">
        <f t="shared" si="80"/>
        <v>8555.7811803878376</v>
      </c>
      <c r="P1246">
        <f t="shared" si="80"/>
        <v>8990.8749377960939</v>
      </c>
    </row>
  </sheetData>
  <autoFilter ref="A2:U2" xr:uid="{FA72CA46-AA7E-4F36-9092-374E1A31657C}"/>
  <conditionalFormatting sqref="S3:S1244">
    <cfRule type="cellIs" dxfId="11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C376-E12C-4DB2-B751-E552F9C41CFC}">
  <sheetPr filterMode="1"/>
  <dimension ref="A1:T93"/>
  <sheetViews>
    <sheetView tabSelected="1" workbookViewId="0"/>
  </sheetViews>
  <sheetFormatPr defaultRowHeight="15" x14ac:dyDescent="0.25"/>
  <cols>
    <col min="1" max="1" width="9.140625" style="14"/>
    <col min="2" max="2" width="37" style="14" bestFit="1" customWidth="1"/>
    <col min="12" max="12" width="10.5703125" bestFit="1" customWidth="1"/>
  </cols>
  <sheetData>
    <row r="1" spans="1:20" x14ac:dyDescent="0.25">
      <c r="C1" s="14">
        <v>0</v>
      </c>
      <c r="D1" s="14">
        <v>0</v>
      </c>
      <c r="E1" s="14">
        <v>0</v>
      </c>
      <c r="F1" s="14">
        <v>0</v>
      </c>
      <c r="G1" s="14">
        <v>0</v>
      </c>
      <c r="H1" s="14">
        <v>0</v>
      </c>
      <c r="I1" s="14">
        <v>0</v>
      </c>
      <c r="J1" s="14">
        <v>1</v>
      </c>
      <c r="K1">
        <v>1</v>
      </c>
      <c r="L1" s="14">
        <v>1</v>
      </c>
      <c r="M1" s="14">
        <v>1</v>
      </c>
      <c r="N1" s="14">
        <v>1</v>
      </c>
    </row>
    <row r="2" spans="1:20" x14ac:dyDescent="0.25">
      <c r="A2" s="15" t="s">
        <v>1402</v>
      </c>
      <c r="B2" s="15" t="s">
        <v>1459</v>
      </c>
      <c r="C2" s="15">
        <v>67898</v>
      </c>
      <c r="D2" s="15">
        <v>190211</v>
      </c>
      <c r="E2" s="15">
        <v>191735</v>
      </c>
      <c r="F2" s="15">
        <v>212741</v>
      </c>
      <c r="G2" s="15">
        <v>277750</v>
      </c>
      <c r="H2" s="15">
        <v>340773</v>
      </c>
      <c r="I2" s="15">
        <v>340805</v>
      </c>
      <c r="J2" s="15">
        <v>190196</v>
      </c>
      <c r="K2" s="1">
        <v>190198</v>
      </c>
      <c r="L2" s="1">
        <v>340770</v>
      </c>
      <c r="M2" s="1">
        <v>340771</v>
      </c>
      <c r="N2" s="1">
        <v>343011</v>
      </c>
      <c r="O2" s="1" t="s">
        <v>1255</v>
      </c>
      <c r="P2" s="1" t="s">
        <v>504</v>
      </c>
      <c r="Q2" s="1" t="s">
        <v>505</v>
      </c>
      <c r="R2" s="1" t="s">
        <v>506</v>
      </c>
      <c r="S2" s="1" t="s">
        <v>1256</v>
      </c>
      <c r="T2" s="1" t="s">
        <v>1257</v>
      </c>
    </row>
    <row r="3" spans="1:20" x14ac:dyDescent="0.25">
      <c r="A3" s="14">
        <v>1</v>
      </c>
      <c r="B3" s="14" t="str">
        <f>IFERROR(VLOOKUP(A3,Tabel35[],2,FALSE),"")</f>
        <v>frontal pole</v>
      </c>
      <c r="C3">
        <f>SUMIFS('Total-corrected counts Z&lt;3'!E:E,'Total-corrected counts Z&lt;3'!$R:$R,$A3)</f>
        <v>10.237591133153758</v>
      </c>
      <c r="D3">
        <f>SUMIFS('Total-corrected counts Z&lt;3'!F:F,'Total-corrected counts Z&lt;3'!$R:$R,$A3)</f>
        <v>9.458850512493914</v>
      </c>
      <c r="E3">
        <f>SUMIFS('Total-corrected counts Z&lt;3'!G:G,'Total-corrected counts Z&lt;3'!$R:$R,$A3)</f>
        <v>41.053937981589115</v>
      </c>
      <c r="F3">
        <f>SUMIFS('Total-corrected counts Z&lt;3'!H:H,'Total-corrected counts Z&lt;3'!$R:$R,$A3)</f>
        <v>9.6136458836428389</v>
      </c>
      <c r="G3">
        <f>SUMIFS('Total-corrected counts Z&lt;3'!I:I,'Total-corrected counts Z&lt;3'!$R:$R,$A3)</f>
        <v>2.8354350481962318</v>
      </c>
      <c r="H3">
        <f>SUMIFS('Total-corrected counts Z&lt;3'!J:J,'Total-corrected counts Z&lt;3'!$R:$R,$A3)</f>
        <v>7.8425749715407944</v>
      </c>
      <c r="I3">
        <f>SUMIFS('Total-corrected counts Z&lt;3'!K:K,'Total-corrected counts Z&lt;3'!$R:$R,$A3)</f>
        <v>5.8481101704851248</v>
      </c>
      <c r="J3">
        <f>SUMIFS('Total-corrected counts Z&lt;3'!L:L,'Total-corrected counts Z&lt;3'!$R:$R,$A3)</f>
        <v>18.542966269941246</v>
      </c>
      <c r="K3">
        <f>SUMIFS('Total-corrected counts Z&lt;3'!M:M,'Total-corrected counts Z&lt;3'!$R:$R,$A3)</f>
        <v>13.533985227103134</v>
      </c>
      <c r="L3">
        <f>SUMIFS('Total-corrected counts Z&lt;3'!N:N,'Total-corrected counts Z&lt;3'!$R:$R,$A3)</f>
        <v>4.4053991752682942</v>
      </c>
      <c r="M3">
        <f>SUMIFS('Total-corrected counts Z&lt;3'!O:O,'Total-corrected counts Z&lt;3'!$R:$R,$A3)</f>
        <v>8.2162871948788894</v>
      </c>
      <c r="N3">
        <f>SUMIFS('Total-corrected counts Z&lt;3'!P:P,'Total-corrected counts Z&lt;3'!$R:$R,$A3)</f>
        <v>16.414539581734562</v>
      </c>
      <c r="O3">
        <f>IF(AND(Q3=0,R3=0),0,1)</f>
        <v>1</v>
      </c>
      <c r="P3">
        <f>_xlfn.T.TEST(C3:I3,J3:N3,2,2)</f>
        <v>0.97625754493548944</v>
      </c>
      <c r="Q3">
        <f>AVERAGE(C3:I3)</f>
        <v>12.412877957300255</v>
      </c>
      <c r="R3">
        <f>AVERAGE(J3:N3)</f>
        <v>12.222635489785224</v>
      </c>
      <c r="S3">
        <f>STDEV(C3:I3)/SQRT(COUNT(C3:I3))</f>
        <v>4.8729462794540153</v>
      </c>
      <c r="T3">
        <f>STDEV(J3:N3)/SQRT(COUNT(J3:N3))</f>
        <v>2.6114965965644497</v>
      </c>
    </row>
    <row r="4" spans="1:20" hidden="1" x14ac:dyDescent="0.25">
      <c r="A4">
        <v>2</v>
      </c>
      <c r="B4" s="14" t="str">
        <f>IFERROR(VLOOKUP(A4,#REF!,2,FALSE),"")</f>
        <v/>
      </c>
      <c r="C4">
        <f>SUMIFS('Total-corrected counts Z&lt;3'!E:E,'Total-corrected counts Z&lt;3'!$R:$R,$A4)</f>
        <v>0</v>
      </c>
      <c r="D4">
        <f>SUMIFS('Total-corrected counts Z&lt;3'!F:F,'Total-corrected counts Z&lt;3'!$R:$R,$A4)</f>
        <v>0</v>
      </c>
      <c r="E4">
        <f>SUMIFS('Total-corrected counts Z&lt;3'!G:G,'Total-corrected counts Z&lt;3'!$R:$R,$A4)</f>
        <v>0</v>
      </c>
      <c r="F4">
        <f>SUMIFS('Total-corrected counts Z&lt;3'!H:H,'Total-corrected counts Z&lt;3'!$R:$R,$A4)</f>
        <v>0</v>
      </c>
      <c r="G4">
        <f>SUMIFS('Total-corrected counts Z&lt;3'!I:I,'Total-corrected counts Z&lt;3'!$R:$R,$A4)</f>
        <v>0</v>
      </c>
      <c r="H4">
        <f>SUMIFS('Total-corrected counts Z&lt;3'!J:J,'Total-corrected counts Z&lt;3'!$R:$R,$A4)</f>
        <v>0</v>
      </c>
      <c r="I4">
        <f>SUMIFS('Total-corrected counts Z&lt;3'!K:K,'Total-corrected counts Z&lt;3'!$R:$R,$A4)</f>
        <v>0</v>
      </c>
      <c r="J4">
        <f>SUMIFS('Total-corrected counts Z&lt;3'!L:L,'Total-corrected counts Z&lt;3'!$R:$R,$A4)</f>
        <v>0</v>
      </c>
      <c r="K4">
        <f>SUMIFS('Total-corrected counts Z&lt;3'!M:M,'Total-corrected counts Z&lt;3'!$R:$R,$A4)</f>
        <v>0</v>
      </c>
      <c r="L4">
        <f>SUMIFS('Total-corrected counts Z&lt;3'!N:N,'Total-corrected counts Z&lt;3'!$R:$R,$A4)</f>
        <v>0</v>
      </c>
      <c r="M4">
        <f>SUMIFS('Total-corrected counts Z&lt;3'!O:O,'Total-corrected counts Z&lt;3'!$R:$R,$A4)</f>
        <v>0</v>
      </c>
      <c r="N4">
        <f>SUMIFS('Total-corrected counts Z&lt;3'!P:P,'Total-corrected counts Z&lt;3'!$R:$R,$A4)</f>
        <v>0</v>
      </c>
      <c r="O4">
        <f t="shared" ref="O4:O67" si="0">IF(AND(Q4=0,R4=0),0,1)</f>
        <v>0</v>
      </c>
      <c r="P4" t="e">
        <f t="shared" ref="P4:P67" si="1">_xlfn.T.TEST(C4:I4,J4:N4,2,2)</f>
        <v>#DIV/0!</v>
      </c>
      <c r="Q4">
        <f t="shared" ref="Q4:Q67" si="2">AVERAGE(C4:I4)</f>
        <v>0</v>
      </c>
      <c r="R4">
        <f t="shared" ref="R4:R67" si="3">AVERAGE(J4:N4)</f>
        <v>0</v>
      </c>
      <c r="S4">
        <f t="shared" ref="S4:S67" si="4">STDEV(C4:I4)/SQRT(COUNT(C4:I4))</f>
        <v>0</v>
      </c>
      <c r="T4">
        <f t="shared" ref="T4:T67" si="5">STDEV(J4:N4)/SQRT(COUNT(J4:N4))</f>
        <v>0</v>
      </c>
    </row>
    <row r="5" spans="1:20" x14ac:dyDescent="0.25">
      <c r="A5" s="14">
        <v>3</v>
      </c>
      <c r="B5" s="14" t="str">
        <f>IFERROR(VLOOKUP(A5,Tabel35[],2,FALSE),"")</f>
        <v>primary motor</v>
      </c>
      <c r="C5">
        <f>SUMIFS('Total-corrected counts Z&lt;3'!E:E,'Total-corrected counts Z&lt;3'!$R:$R,$A5)</f>
        <v>606.9927046995308</v>
      </c>
      <c r="D5">
        <f>SUMIFS('Total-corrected counts Z&lt;3'!F:F,'Total-corrected counts Z&lt;3'!$R:$R,$A5)</f>
        <v>481.20158093943968</v>
      </c>
      <c r="E5">
        <f>SUMIFS('Total-corrected counts Z&lt;3'!G:G,'Total-corrected counts Z&lt;3'!$R:$R,$A5)</f>
        <v>915.75817641228946</v>
      </c>
      <c r="F5">
        <f>SUMIFS('Total-corrected counts Z&lt;3'!H:H,'Total-corrected counts Z&lt;3'!$R:$R,$A5)</f>
        <v>355.7964562270102</v>
      </c>
      <c r="G5">
        <f>SUMIFS('Total-corrected counts Z&lt;3'!I:I,'Total-corrected counts Z&lt;3'!$R:$R,$A5)</f>
        <v>492.35480415156997</v>
      </c>
      <c r="H5">
        <f>SUMIFS('Total-corrected counts Z&lt;3'!J:J,'Total-corrected counts Z&lt;3'!$R:$R,$A5)</f>
        <v>676.1776897207958</v>
      </c>
      <c r="I5">
        <f>SUMIFS('Total-corrected counts Z&lt;3'!K:K,'Total-corrected counts Z&lt;3'!$R:$R,$A5)</f>
        <v>243.64300536359283</v>
      </c>
      <c r="J5">
        <f>SUMIFS('Total-corrected counts Z&lt;3'!L:L,'Total-corrected counts Z&lt;3'!$R:$R,$A5)</f>
        <v>700.03728748652111</v>
      </c>
      <c r="K5">
        <f>SUMIFS('Total-corrected counts Z&lt;3'!M:M,'Total-corrected counts Z&lt;3'!$R:$R,$A5)</f>
        <v>833.75073343160125</v>
      </c>
      <c r="L5">
        <f>SUMIFS('Total-corrected counts Z&lt;3'!N:N,'Total-corrected counts Z&lt;3'!$R:$R,$A5)</f>
        <v>1135.944129976351</v>
      </c>
      <c r="M5">
        <f>SUMIFS('Total-corrected counts Z&lt;3'!O:O,'Total-corrected counts Z&lt;3'!$R:$R,$A5)</f>
        <v>380.01266208643045</v>
      </c>
      <c r="N5">
        <f>SUMIFS('Total-corrected counts Z&lt;3'!P:P,'Total-corrected counts Z&lt;3'!$R:$R,$A5)</f>
        <v>544.24087539350239</v>
      </c>
      <c r="O5">
        <f t="shared" si="0"/>
        <v>1</v>
      </c>
      <c r="P5">
        <f t="shared" si="1"/>
        <v>0.2469326322587094</v>
      </c>
      <c r="Q5">
        <f t="shared" si="2"/>
        <v>538.84634535917553</v>
      </c>
      <c r="R5">
        <f t="shared" si="3"/>
        <v>718.79713767488124</v>
      </c>
      <c r="S5">
        <f t="shared" si="4"/>
        <v>83.338524926098955</v>
      </c>
      <c r="T5">
        <f t="shared" si="5"/>
        <v>129.00052014314505</v>
      </c>
    </row>
    <row r="6" spans="1:20" x14ac:dyDescent="0.25">
      <c r="A6" s="14">
        <v>4</v>
      </c>
      <c r="B6" s="14" t="str">
        <f>IFERROR(VLOOKUP(A6,Tabel35[],2,FALSE),"")</f>
        <v>secondary motor</v>
      </c>
      <c r="C6">
        <f>SUMIFS('Total-corrected counts Z&lt;3'!E:E,'Total-corrected counts Z&lt;3'!$R:$R,$A6)</f>
        <v>160.94283449963629</v>
      </c>
      <c r="D6">
        <f>SUMIFS('Total-corrected counts Z&lt;3'!F:F,'Total-corrected counts Z&lt;3'!$R:$R,$A6)</f>
        <v>171.36144667398634</v>
      </c>
      <c r="E6">
        <f>SUMIFS('Total-corrected counts Z&lt;3'!G:G,'Total-corrected counts Z&lt;3'!$R:$R,$A6)</f>
        <v>309.05633086009698</v>
      </c>
      <c r="F6">
        <f>SUMIFS('Total-corrected counts Z&lt;3'!H:H,'Total-corrected counts Z&lt;3'!$R:$R,$A6)</f>
        <v>125.57252694682052</v>
      </c>
      <c r="G6">
        <f>SUMIFS('Total-corrected counts Z&lt;3'!I:I,'Total-corrected counts Z&lt;3'!$R:$R,$A6)</f>
        <v>139.0226132109083</v>
      </c>
      <c r="H6">
        <f>SUMIFS('Total-corrected counts Z&lt;3'!J:J,'Total-corrected counts Z&lt;3'!$R:$R,$A6)</f>
        <v>125.1336061941135</v>
      </c>
      <c r="I6">
        <f>SUMIFS('Total-corrected counts Z&lt;3'!K:K,'Total-corrected counts Z&lt;3'!$R:$R,$A6)</f>
        <v>295.88047253860248</v>
      </c>
      <c r="J6">
        <f>SUMIFS('Total-corrected counts Z&lt;3'!L:L,'Total-corrected counts Z&lt;3'!$R:$R,$A6)</f>
        <v>200.10279253040946</v>
      </c>
      <c r="K6">
        <f>SUMIFS('Total-corrected counts Z&lt;3'!M:M,'Total-corrected counts Z&lt;3'!$R:$R,$A6)</f>
        <v>211.37140976286904</v>
      </c>
      <c r="L6">
        <f>SUMIFS('Total-corrected counts Z&lt;3'!N:N,'Total-corrected counts Z&lt;3'!$R:$R,$A6)</f>
        <v>343.21986869178426</v>
      </c>
      <c r="M6">
        <f>SUMIFS('Total-corrected counts Z&lt;3'!O:O,'Total-corrected counts Z&lt;3'!$R:$R,$A6)</f>
        <v>214.35505428283352</v>
      </c>
      <c r="N6">
        <f>SUMIFS('Total-corrected counts Z&lt;3'!P:P,'Total-corrected counts Z&lt;3'!$R:$R,$A6)</f>
        <v>327.84419949726487</v>
      </c>
      <c r="O6">
        <f t="shared" si="0"/>
        <v>1</v>
      </c>
      <c r="P6">
        <f t="shared" si="1"/>
        <v>0.14567472191461073</v>
      </c>
      <c r="Q6">
        <f t="shared" si="2"/>
        <v>189.56711870345205</v>
      </c>
      <c r="R6">
        <f t="shared" si="3"/>
        <v>259.37866495303223</v>
      </c>
      <c r="S6">
        <f t="shared" si="4"/>
        <v>29.893752138115545</v>
      </c>
      <c r="T6">
        <f t="shared" si="5"/>
        <v>31.274852505590253</v>
      </c>
    </row>
    <row r="7" spans="1:20" x14ac:dyDescent="0.25">
      <c r="A7" s="14">
        <v>5</v>
      </c>
      <c r="B7" s="14" t="str">
        <f>IFERROR(VLOOKUP(A7,Tabel35[],2,FALSE),"")</f>
        <v>SS, nose</v>
      </c>
      <c r="C7">
        <f>SUMIFS('Total-corrected counts Z&lt;3'!E:E,'Total-corrected counts Z&lt;3'!$R:$R,$A7)</f>
        <v>218.47554017528245</v>
      </c>
      <c r="D7">
        <f>SUMIFS('Total-corrected counts Z&lt;3'!F:F,'Total-corrected counts Z&lt;3'!$R:$R,$A7)</f>
        <v>154.74567829584439</v>
      </c>
      <c r="E7">
        <f>SUMIFS('Total-corrected counts Z&lt;3'!G:G,'Total-corrected counts Z&lt;3'!$R:$R,$A7)</f>
        <v>154.35852105822374</v>
      </c>
      <c r="F7">
        <f>SUMIFS('Total-corrected counts Z&lt;3'!H:H,'Total-corrected counts Z&lt;3'!$R:$R,$A7)</f>
        <v>153.16216465733837</v>
      </c>
      <c r="G7">
        <f>SUMIFS('Total-corrected counts Z&lt;3'!I:I,'Total-corrected counts Z&lt;3'!$R:$R,$A7)</f>
        <v>160.67054340496298</v>
      </c>
      <c r="H7">
        <f>SUMIFS('Total-corrected counts Z&lt;3'!J:J,'Total-corrected counts Z&lt;3'!$R:$R,$A7)</f>
        <v>183.57273825351723</v>
      </c>
      <c r="I7">
        <f>SUMIFS('Total-corrected counts Z&lt;3'!K:K,'Total-corrected counts Z&lt;3'!$R:$R,$A7)</f>
        <v>151.74009529311886</v>
      </c>
      <c r="J7">
        <f>SUMIFS('Total-corrected counts Z&lt;3'!L:L,'Total-corrected counts Z&lt;3'!$R:$R,$A7)</f>
        <v>197.76476634854728</v>
      </c>
      <c r="K7">
        <f>SUMIFS('Total-corrected counts Z&lt;3'!M:M,'Total-corrected counts Z&lt;3'!$R:$R,$A7)</f>
        <v>176.86179184240061</v>
      </c>
      <c r="L7">
        <f>SUMIFS('Total-corrected counts Z&lt;3'!N:N,'Total-corrected counts Z&lt;3'!$R:$R,$A7)</f>
        <v>148.44316949687951</v>
      </c>
      <c r="M7">
        <f>SUMIFS('Total-corrected counts Z&lt;3'!O:O,'Total-corrected counts Z&lt;3'!$R:$R,$A7)</f>
        <v>284.6343236335498</v>
      </c>
      <c r="N7">
        <f>SUMIFS('Total-corrected counts Z&lt;3'!P:P,'Total-corrected counts Z&lt;3'!$R:$R,$A7)</f>
        <v>155.33203669711389</v>
      </c>
      <c r="O7">
        <f t="shared" si="0"/>
        <v>1</v>
      </c>
      <c r="P7">
        <f t="shared" si="1"/>
        <v>0.3168244452895192</v>
      </c>
      <c r="Q7">
        <f t="shared" si="2"/>
        <v>168.10361159118401</v>
      </c>
      <c r="R7">
        <f t="shared" si="3"/>
        <v>192.60721760369819</v>
      </c>
      <c r="S7">
        <f t="shared" si="4"/>
        <v>9.3735303221788016</v>
      </c>
      <c r="T7">
        <f t="shared" si="5"/>
        <v>24.579879212975783</v>
      </c>
    </row>
    <row r="8" spans="1:20" x14ac:dyDescent="0.25">
      <c r="A8" s="14">
        <v>6</v>
      </c>
      <c r="B8" s="14" t="str">
        <f>IFERROR(VLOOKUP(A8,Tabel35[],2,FALSE),"")</f>
        <v>SS, barrel</v>
      </c>
      <c r="C8">
        <f>SUMIFS('Total-corrected counts Z&lt;3'!E:E,'Total-corrected counts Z&lt;3'!$R:$R,$A8)</f>
        <v>228.79447425728074</v>
      </c>
      <c r="D8">
        <f>SUMIFS('Total-corrected counts Z&lt;3'!F:F,'Total-corrected counts Z&lt;3'!$R:$R,$A8)</f>
        <v>193.66926668796535</v>
      </c>
      <c r="E8">
        <f>SUMIFS('Total-corrected counts Z&lt;3'!G:G,'Total-corrected counts Z&lt;3'!$R:$R,$A8)</f>
        <v>260.19875177456942</v>
      </c>
      <c r="F8">
        <f>SUMIFS('Total-corrected counts Z&lt;3'!H:H,'Total-corrected counts Z&lt;3'!$R:$R,$A8)</f>
        <v>195.01967363961188</v>
      </c>
      <c r="G8">
        <f>SUMIFS('Total-corrected counts Z&lt;3'!I:I,'Total-corrected counts Z&lt;3'!$R:$R,$A8)</f>
        <v>214.21095390199011</v>
      </c>
      <c r="H8">
        <f>SUMIFS('Total-corrected counts Z&lt;3'!J:J,'Total-corrected counts Z&lt;3'!$R:$R,$A8)</f>
        <v>283.13650859859052</v>
      </c>
      <c r="I8">
        <f>SUMIFS('Total-corrected counts Z&lt;3'!K:K,'Total-corrected counts Z&lt;3'!$R:$R,$A8)</f>
        <v>177.49155626122123</v>
      </c>
      <c r="J8">
        <f>SUMIFS('Total-corrected counts Z&lt;3'!L:L,'Total-corrected counts Z&lt;3'!$R:$R,$A8)</f>
        <v>258.67437946568037</v>
      </c>
      <c r="K8">
        <f>SUMIFS('Total-corrected counts Z&lt;3'!M:M,'Total-corrected counts Z&lt;3'!$R:$R,$A8)</f>
        <v>236.55852426406398</v>
      </c>
      <c r="L8">
        <f>SUMIFS('Total-corrected counts Z&lt;3'!N:N,'Total-corrected counts Z&lt;3'!$R:$R,$A8)</f>
        <v>224.49606843736393</v>
      </c>
      <c r="M8">
        <f>SUMIFS('Total-corrected counts Z&lt;3'!O:O,'Total-corrected counts Z&lt;3'!$R:$R,$A8)</f>
        <v>240.1669519544165</v>
      </c>
      <c r="N8">
        <f>SUMIFS('Total-corrected counts Z&lt;3'!P:P,'Total-corrected counts Z&lt;3'!$R:$R,$A8)</f>
        <v>189.83811490724554</v>
      </c>
      <c r="O8">
        <f t="shared" si="0"/>
        <v>1</v>
      </c>
      <c r="P8">
        <f t="shared" si="1"/>
        <v>0.68891631240895568</v>
      </c>
      <c r="Q8">
        <f t="shared" si="2"/>
        <v>221.78874073160415</v>
      </c>
      <c r="R8">
        <f t="shared" si="3"/>
        <v>229.94680780575408</v>
      </c>
      <c r="S8">
        <f t="shared" si="4"/>
        <v>14.487193894641944</v>
      </c>
      <c r="T8">
        <f t="shared" si="5"/>
        <v>11.427723570575447</v>
      </c>
    </row>
    <row r="9" spans="1:20" x14ac:dyDescent="0.25">
      <c r="A9" s="14">
        <v>7</v>
      </c>
      <c r="B9" s="14" t="str">
        <f>IFERROR(VLOOKUP(A9,Tabel35[],2,FALSE),"")</f>
        <v>SS, lower limb</v>
      </c>
      <c r="C9">
        <f>SUMIFS('Total-corrected counts Z&lt;3'!E:E,'Total-corrected counts Z&lt;3'!$R:$R,$A9)</f>
        <v>63.540463468881683</v>
      </c>
      <c r="D9">
        <f>SUMIFS('Total-corrected counts Z&lt;3'!F:F,'Total-corrected counts Z&lt;3'!$R:$R,$A9)</f>
        <v>40.876743365202309</v>
      </c>
      <c r="E9">
        <f>SUMIFS('Total-corrected counts Z&lt;3'!G:G,'Total-corrected counts Z&lt;3'!$R:$R,$A9)</f>
        <v>41.107509888481154</v>
      </c>
      <c r="F9">
        <f>SUMIFS('Total-corrected counts Z&lt;3'!H:H,'Total-corrected counts Z&lt;3'!$R:$R,$A9)</f>
        <v>44.863680790333248</v>
      </c>
      <c r="G9">
        <f>SUMIFS('Total-corrected counts Z&lt;3'!I:I,'Total-corrected counts Z&lt;3'!$R:$R,$A9)</f>
        <v>53.614378367849625</v>
      </c>
      <c r="H9">
        <f>SUMIFS('Total-corrected counts Z&lt;3'!J:J,'Total-corrected counts Z&lt;3'!$R:$R,$A9)</f>
        <v>52.160727165289337</v>
      </c>
      <c r="I9">
        <f>SUMIFS('Total-corrected counts Z&lt;3'!K:K,'Total-corrected counts Z&lt;3'!$R:$R,$A9)</f>
        <v>33.478311845530783</v>
      </c>
      <c r="J9">
        <f>SUMIFS('Total-corrected counts Z&lt;3'!L:L,'Total-corrected counts Z&lt;3'!$R:$R,$A9)</f>
        <v>69.294258734845656</v>
      </c>
      <c r="K9">
        <f>SUMIFS('Total-corrected counts Z&lt;3'!M:M,'Total-corrected counts Z&lt;3'!$R:$R,$A9)</f>
        <v>47.062286998174351</v>
      </c>
      <c r="L9">
        <f>SUMIFS('Total-corrected counts Z&lt;3'!N:N,'Total-corrected counts Z&lt;3'!$R:$R,$A9)</f>
        <v>45.889574742378059</v>
      </c>
      <c r="M9">
        <f>SUMIFS('Total-corrected counts Z&lt;3'!O:O,'Total-corrected counts Z&lt;3'!$R:$R,$A9)</f>
        <v>62.025464862710166</v>
      </c>
      <c r="N9">
        <f>SUMIFS('Total-corrected counts Z&lt;3'!P:P,'Total-corrected counts Z&lt;3'!$R:$R,$A9)</f>
        <v>21.737188729837275</v>
      </c>
      <c r="O9">
        <f t="shared" si="0"/>
        <v>1</v>
      </c>
      <c r="P9">
        <f t="shared" si="1"/>
        <v>0.80117139476403054</v>
      </c>
      <c r="Q9">
        <f t="shared" si="2"/>
        <v>47.091687841652593</v>
      </c>
      <c r="R9">
        <f t="shared" si="3"/>
        <v>49.201754813589105</v>
      </c>
      <c r="S9">
        <f t="shared" si="4"/>
        <v>3.7907368709888893</v>
      </c>
      <c r="T9">
        <f t="shared" si="5"/>
        <v>8.1792618944979747</v>
      </c>
    </row>
    <row r="10" spans="1:20" x14ac:dyDescent="0.25">
      <c r="A10" s="14">
        <v>8</v>
      </c>
      <c r="B10" s="14" t="str">
        <f>IFERROR(VLOOKUP(A10,Tabel35[],2,FALSE),"")</f>
        <v>SS, mouth</v>
      </c>
      <c r="C10">
        <f>SUMIFS('Total-corrected counts Z&lt;3'!E:E,'Total-corrected counts Z&lt;3'!$R:$R,$A10)</f>
        <v>287.16385026389975</v>
      </c>
      <c r="D10">
        <f>SUMIFS('Total-corrected counts Z&lt;3'!F:F,'Total-corrected counts Z&lt;3'!$R:$R,$A10)</f>
        <v>390.17060808689865</v>
      </c>
      <c r="E10">
        <f>SUMIFS('Total-corrected counts Z&lt;3'!G:G,'Total-corrected counts Z&lt;3'!$R:$R,$A10)</f>
        <v>549.84419503745573</v>
      </c>
      <c r="F10">
        <f>SUMIFS('Total-corrected counts Z&lt;3'!H:H,'Total-corrected counts Z&lt;3'!$R:$R,$A10)</f>
        <v>259.29376326168114</v>
      </c>
      <c r="G10">
        <f>SUMIFS('Total-corrected counts Z&lt;3'!I:I,'Total-corrected counts Z&lt;3'!$R:$R,$A10)</f>
        <v>323.79435452553923</v>
      </c>
      <c r="H10">
        <f>SUMIFS('Total-corrected counts Z&lt;3'!J:J,'Total-corrected counts Z&lt;3'!$R:$R,$A10)</f>
        <v>511.02739904585627</v>
      </c>
      <c r="I10">
        <f>SUMIFS('Total-corrected counts Z&lt;3'!K:K,'Total-corrected counts Z&lt;3'!$R:$R,$A10)</f>
        <v>342.79248673227664</v>
      </c>
      <c r="J10">
        <f>SUMIFS('Total-corrected counts Z&lt;3'!L:L,'Total-corrected counts Z&lt;3'!$R:$R,$A10)</f>
        <v>567.5558556470387</v>
      </c>
      <c r="K10">
        <f>SUMIFS('Total-corrected counts Z&lt;3'!M:M,'Total-corrected counts Z&lt;3'!$R:$R,$A10)</f>
        <v>619.61937199855265</v>
      </c>
      <c r="L10">
        <f>SUMIFS('Total-corrected counts Z&lt;3'!N:N,'Total-corrected counts Z&lt;3'!$R:$R,$A10)</f>
        <v>597.11941534547373</v>
      </c>
      <c r="M10">
        <f>SUMIFS('Total-corrected counts Z&lt;3'!O:O,'Total-corrected counts Z&lt;3'!$R:$R,$A10)</f>
        <v>307.30414800572134</v>
      </c>
      <c r="N10">
        <f>SUMIFS('Total-corrected counts Z&lt;3'!P:P,'Total-corrected counts Z&lt;3'!$R:$R,$A10)</f>
        <v>421.22752684565597</v>
      </c>
      <c r="O10">
        <f t="shared" si="0"/>
        <v>1</v>
      </c>
      <c r="P10">
        <f t="shared" si="1"/>
        <v>0.11481218821972917</v>
      </c>
      <c r="Q10">
        <f t="shared" si="2"/>
        <v>380.58380813622961</v>
      </c>
      <c r="R10">
        <f t="shared" si="3"/>
        <v>502.56526356848843</v>
      </c>
      <c r="S10">
        <f t="shared" si="4"/>
        <v>41.932004269395229</v>
      </c>
      <c r="T10">
        <f t="shared" si="5"/>
        <v>59.836719346631881</v>
      </c>
    </row>
    <row r="11" spans="1:20" x14ac:dyDescent="0.25">
      <c r="A11" s="14">
        <v>9</v>
      </c>
      <c r="B11" s="14" t="str">
        <f>IFERROR(VLOOKUP(A11,Tabel35[],2,FALSE),"")</f>
        <v>SS, upper limb</v>
      </c>
      <c r="C11">
        <f>SUMIFS('Total-corrected counts Z&lt;3'!E:E,'Total-corrected counts Z&lt;3'!$R:$R,$A11)</f>
        <v>157.3753651717382</v>
      </c>
      <c r="D11">
        <f>SUMIFS('Total-corrected counts Z&lt;3'!F:F,'Total-corrected counts Z&lt;3'!$R:$R,$A11)</f>
        <v>92.914372290869409</v>
      </c>
      <c r="E11">
        <f>SUMIFS('Total-corrected counts Z&lt;3'!G:G,'Total-corrected counts Z&lt;3'!$R:$R,$A11)</f>
        <v>121.57251404030393</v>
      </c>
      <c r="F11">
        <f>SUMIFS('Total-corrected counts Z&lt;3'!H:H,'Total-corrected counts Z&lt;3'!$R:$R,$A11)</f>
        <v>79.770371201179273</v>
      </c>
      <c r="G11">
        <f>SUMIFS('Total-corrected counts Z&lt;3'!I:I,'Total-corrected counts Z&lt;3'!$R:$R,$A11)</f>
        <v>94.740514545165411</v>
      </c>
      <c r="H11">
        <f>SUMIFS('Total-corrected counts Z&lt;3'!J:J,'Total-corrected counts Z&lt;3'!$R:$R,$A11)</f>
        <v>132.28099446457591</v>
      </c>
      <c r="I11">
        <f>SUMIFS('Total-corrected counts Z&lt;3'!K:K,'Total-corrected counts Z&lt;3'!$R:$R,$A11)</f>
        <v>78.695221641962874</v>
      </c>
      <c r="J11">
        <f>SUMIFS('Total-corrected counts Z&lt;3'!L:L,'Total-corrected counts Z&lt;3'!$R:$R,$A11)</f>
        <v>123.47196888006529</v>
      </c>
      <c r="K11">
        <f>SUMIFS('Total-corrected counts Z&lt;3'!M:M,'Total-corrected counts Z&lt;3'!$R:$R,$A11)</f>
        <v>121.008547672543</v>
      </c>
      <c r="L11">
        <f>SUMIFS('Total-corrected counts Z&lt;3'!N:N,'Total-corrected counts Z&lt;3'!$R:$R,$A11)</f>
        <v>172.77531610446601</v>
      </c>
      <c r="M11">
        <f>SUMIFS('Total-corrected counts Z&lt;3'!O:O,'Total-corrected counts Z&lt;3'!$R:$R,$A11)</f>
        <v>110.75104931179214</v>
      </c>
      <c r="N11">
        <f>SUMIFS('Total-corrected counts Z&lt;3'!P:P,'Total-corrected counts Z&lt;3'!$R:$R,$A11)</f>
        <v>89.491595865103662</v>
      </c>
      <c r="O11">
        <f t="shared" si="0"/>
        <v>1</v>
      </c>
      <c r="P11">
        <f t="shared" si="1"/>
        <v>0.40457954048296796</v>
      </c>
      <c r="Q11">
        <f t="shared" si="2"/>
        <v>108.19276476511357</v>
      </c>
      <c r="R11">
        <f t="shared" si="3"/>
        <v>123.49969556679403</v>
      </c>
      <c r="S11">
        <f t="shared" si="4"/>
        <v>11.202166565808751</v>
      </c>
      <c r="T11">
        <f t="shared" si="5"/>
        <v>13.699219307369487</v>
      </c>
    </row>
    <row r="12" spans="1:20" x14ac:dyDescent="0.25">
      <c r="A12" s="14">
        <v>10</v>
      </c>
      <c r="B12" s="14" t="str">
        <f>IFERROR(VLOOKUP(A12,Tabel35[],2,FALSE),"")</f>
        <v>SS, trunk</v>
      </c>
      <c r="C12">
        <f>SUMIFS('Total-corrected counts Z&lt;3'!E:E,'Total-corrected counts Z&lt;3'!$R:$R,$A12)</f>
        <v>23.891586117779941</v>
      </c>
      <c r="D12">
        <f>SUMIFS('Total-corrected counts Z&lt;3'!F:F,'Total-corrected counts Z&lt;3'!$R:$R,$A12)</f>
        <v>23.814539564641755</v>
      </c>
      <c r="E12">
        <f>SUMIFS('Total-corrected counts Z&lt;3'!G:G,'Total-corrected counts Z&lt;3'!$R:$R,$A12)</f>
        <v>36.357467477388184</v>
      </c>
      <c r="F12">
        <f>SUMIFS('Total-corrected counts Z&lt;3'!H:H,'Total-corrected counts Z&lt;3'!$R:$R,$A12)</f>
        <v>28.03217061627285</v>
      </c>
      <c r="G12">
        <f>SUMIFS('Total-corrected counts Z&lt;3'!I:I,'Total-corrected counts Z&lt;3'!$R:$R,$A12)</f>
        <v>22.399936880750232</v>
      </c>
      <c r="H12">
        <f>SUMIFS('Total-corrected counts Z&lt;3'!J:J,'Total-corrected counts Z&lt;3'!$R:$R,$A12)</f>
        <v>45.70852559590535</v>
      </c>
      <c r="I12">
        <f>SUMIFS('Total-corrected counts Z&lt;3'!K:K,'Total-corrected counts Z&lt;3'!$R:$R,$A12)</f>
        <v>14.337758026672466</v>
      </c>
      <c r="J12">
        <f>SUMIFS('Total-corrected counts Z&lt;3'!L:L,'Total-corrected counts Z&lt;3'!$R:$R,$A12)</f>
        <v>25.677977204244723</v>
      </c>
      <c r="K12">
        <f>SUMIFS('Total-corrected counts Z&lt;3'!M:M,'Total-corrected counts Z&lt;3'!$R:$R,$A12)</f>
        <v>32.17899206565005</v>
      </c>
      <c r="L12">
        <f>SUMIFS('Total-corrected counts Z&lt;3'!N:N,'Total-corrected counts Z&lt;3'!$R:$R,$A12)</f>
        <v>38.675306713111183</v>
      </c>
      <c r="M12">
        <f>SUMIFS('Total-corrected counts Z&lt;3'!O:O,'Total-corrected counts Z&lt;3'!$R:$R,$A12)</f>
        <v>26.299622482237904</v>
      </c>
      <c r="N12">
        <f>SUMIFS('Total-corrected counts Z&lt;3'!P:P,'Total-corrected counts Z&lt;3'!$R:$R,$A12)</f>
        <v>13.151682740945571</v>
      </c>
      <c r="O12">
        <f t="shared" si="0"/>
        <v>1</v>
      </c>
      <c r="P12">
        <f t="shared" si="1"/>
        <v>0.92077472972594787</v>
      </c>
      <c r="Q12">
        <f t="shared" si="2"/>
        <v>27.791712039915829</v>
      </c>
      <c r="R12">
        <f t="shared" si="3"/>
        <v>27.196716241237887</v>
      </c>
      <c r="S12">
        <f t="shared" si="4"/>
        <v>3.8900091675913369</v>
      </c>
      <c r="T12">
        <f t="shared" si="5"/>
        <v>4.2246622534278346</v>
      </c>
    </row>
    <row r="13" spans="1:20" x14ac:dyDescent="0.25">
      <c r="A13" s="14">
        <v>11</v>
      </c>
      <c r="B13" s="14" t="str">
        <f>IFERROR(VLOOKUP(A13,Tabel35[],2,FALSE),"")</f>
        <v>supplemental somatosensory</v>
      </c>
      <c r="C13">
        <f>SUMIFS('Total-corrected counts Z&lt;3'!E:E,'Total-corrected counts Z&lt;3'!$R:$R,$A13)</f>
        <v>179.19851630461307</v>
      </c>
      <c r="D13">
        <f>SUMIFS('Total-corrected counts Z&lt;3'!F:F,'Total-corrected counts Z&lt;3'!$R:$R,$A13)</f>
        <v>339.45833432153677</v>
      </c>
      <c r="E13">
        <f>SUMIFS('Total-corrected counts Z&lt;3'!G:G,'Total-corrected counts Z&lt;3'!$R:$R,$A13)</f>
        <v>381.09268832757436</v>
      </c>
      <c r="F13">
        <f>SUMIFS('Total-corrected counts Z&lt;3'!H:H,'Total-corrected counts Z&lt;3'!$R:$R,$A13)</f>
        <v>275.83533808369521</v>
      </c>
      <c r="G13">
        <f>SUMIFS('Total-corrected counts Z&lt;3'!I:I,'Total-corrected counts Z&lt;3'!$R:$R,$A13)</f>
        <v>276.19602965125381</v>
      </c>
      <c r="H13">
        <f>SUMIFS('Total-corrected counts Z&lt;3'!J:J,'Total-corrected counts Z&lt;3'!$R:$R,$A13)</f>
        <v>354.69728964084914</v>
      </c>
      <c r="I13">
        <f>SUMIFS('Total-corrected counts Z&lt;3'!K:K,'Total-corrected counts Z&lt;3'!$R:$R,$A13)</f>
        <v>233.82552572956587</v>
      </c>
      <c r="J13">
        <f>SUMIFS('Total-corrected counts Z&lt;3'!L:L,'Total-corrected counts Z&lt;3'!$R:$R,$A13)</f>
        <v>330.04464420683473</v>
      </c>
      <c r="K13">
        <f>SUMIFS('Total-corrected counts Z&lt;3'!M:M,'Total-corrected counts Z&lt;3'!$R:$R,$A13)</f>
        <v>386.10701661490907</v>
      </c>
      <c r="L13">
        <f>SUMIFS('Total-corrected counts Z&lt;3'!N:N,'Total-corrected counts Z&lt;3'!$R:$R,$A13)</f>
        <v>287.21324351783079</v>
      </c>
      <c r="M13">
        <f>SUMIFS('Total-corrected counts Z&lt;3'!O:O,'Total-corrected counts Z&lt;3'!$R:$R,$A13)</f>
        <v>251.4502778624522</v>
      </c>
      <c r="N13">
        <f>SUMIFS('Total-corrected counts Z&lt;3'!P:P,'Total-corrected counts Z&lt;3'!$R:$R,$A13)</f>
        <v>262.47769317844177</v>
      </c>
      <c r="O13">
        <f t="shared" si="0"/>
        <v>1</v>
      </c>
      <c r="P13">
        <f t="shared" si="1"/>
        <v>0.76111199817673825</v>
      </c>
      <c r="Q13">
        <f t="shared" si="2"/>
        <v>291.47196029415551</v>
      </c>
      <c r="R13">
        <f t="shared" si="3"/>
        <v>303.45857507609372</v>
      </c>
      <c r="S13">
        <f t="shared" si="4"/>
        <v>27.052992489598417</v>
      </c>
      <c r="T13">
        <f t="shared" si="5"/>
        <v>24.683790651183603</v>
      </c>
    </row>
    <row r="14" spans="1:20" x14ac:dyDescent="0.25">
      <c r="A14" s="14">
        <v>12</v>
      </c>
      <c r="B14" s="14" t="str">
        <f>IFERROR(VLOOKUP(A14,Tabel35[],2,FALSE),"")</f>
        <v>gustatory</v>
      </c>
      <c r="C14">
        <f>SUMIFS('Total-corrected counts Z&lt;3'!E:E,'Total-corrected counts Z&lt;3'!$R:$R,$A14)</f>
        <v>38.347390169588422</v>
      </c>
      <c r="D14">
        <f>SUMIFS('Total-corrected counts Z&lt;3'!F:F,'Total-corrected counts Z&lt;3'!$R:$R,$A14)</f>
        <v>157.17317090524548</v>
      </c>
      <c r="E14">
        <f>SUMIFS('Total-corrected counts Z&lt;3'!G:G,'Total-corrected counts Z&lt;3'!$R:$R,$A14)</f>
        <v>179.62660380896259</v>
      </c>
      <c r="F14">
        <f>SUMIFS('Total-corrected counts Z&lt;3'!H:H,'Total-corrected counts Z&lt;3'!$R:$R,$A14)</f>
        <v>66.95980656734092</v>
      </c>
      <c r="G14">
        <f>SUMIFS('Total-corrected counts Z&lt;3'!I:I,'Total-corrected counts Z&lt;3'!$R:$R,$A14)</f>
        <v>102.34687726141354</v>
      </c>
      <c r="H14">
        <f>SUMIFS('Total-corrected counts Z&lt;3'!J:J,'Total-corrected counts Z&lt;3'!$R:$R,$A14)</f>
        <v>117.24758205375531</v>
      </c>
      <c r="I14">
        <f>SUMIFS('Total-corrected counts Z&lt;3'!K:K,'Total-corrected counts Z&lt;3'!$R:$R,$A14)</f>
        <v>40.159848344659927</v>
      </c>
      <c r="J14">
        <f>SUMIFS('Total-corrected counts Z&lt;3'!L:L,'Total-corrected counts Z&lt;3'!$R:$R,$A14)</f>
        <v>154.30972800290238</v>
      </c>
      <c r="K14">
        <f>SUMIFS('Total-corrected counts Z&lt;3'!M:M,'Total-corrected counts Z&lt;3'!$R:$R,$A14)</f>
        <v>164.10468190023693</v>
      </c>
      <c r="L14">
        <f>SUMIFS('Total-corrected counts Z&lt;3'!N:N,'Total-corrected counts Z&lt;3'!$R:$R,$A14)</f>
        <v>165.17685628665834</v>
      </c>
      <c r="M14">
        <f>SUMIFS('Total-corrected counts Z&lt;3'!O:O,'Total-corrected counts Z&lt;3'!$R:$R,$A14)</f>
        <v>47.872066030435903</v>
      </c>
      <c r="N14">
        <f>SUMIFS('Total-corrected counts Z&lt;3'!P:P,'Total-corrected counts Z&lt;3'!$R:$R,$A14)</f>
        <v>95.516032657733618</v>
      </c>
      <c r="O14">
        <f t="shared" si="0"/>
        <v>1</v>
      </c>
      <c r="P14">
        <f t="shared" si="1"/>
        <v>0.44553927923223713</v>
      </c>
      <c r="Q14">
        <f t="shared" si="2"/>
        <v>100.2658970158523</v>
      </c>
      <c r="R14">
        <f t="shared" si="3"/>
        <v>125.39587297559342</v>
      </c>
      <c r="S14">
        <f t="shared" si="4"/>
        <v>20.922306362231122</v>
      </c>
      <c r="T14">
        <f t="shared" si="5"/>
        <v>23.259035915951973</v>
      </c>
    </row>
    <row r="15" spans="1:20" hidden="1" x14ac:dyDescent="0.25">
      <c r="A15">
        <v>13</v>
      </c>
      <c r="B15" s="14" t="str">
        <f>IFERROR(VLOOKUP(A15,#REF!,2,FALSE),"")</f>
        <v/>
      </c>
      <c r="C15">
        <f>SUMIFS('Total-corrected counts Z&lt;3'!E:E,'Total-corrected counts Z&lt;3'!$R:$R,$A15)</f>
        <v>20.614627321469655</v>
      </c>
      <c r="D15">
        <f>SUMIFS('Total-corrected counts Z&lt;3'!F:F,'Total-corrected counts Z&lt;3'!$R:$R,$A15)</f>
        <v>138.72980751657741</v>
      </c>
      <c r="E15">
        <f>SUMIFS('Total-corrected counts Z&lt;3'!G:G,'Total-corrected counts Z&lt;3'!$R:$R,$A15)</f>
        <v>110.84027535960143</v>
      </c>
      <c r="F15">
        <f>SUMIFS('Total-corrected counts Z&lt;3'!H:H,'Total-corrected counts Z&lt;3'!$R:$R,$A15)</f>
        <v>62.351360445340703</v>
      </c>
      <c r="G15">
        <f>SUMIFS('Total-corrected counts Z&lt;3'!I:I,'Total-corrected counts Z&lt;3'!$R:$R,$A15)</f>
        <v>57.090868296507608</v>
      </c>
      <c r="H15">
        <f>SUMIFS('Total-corrected counts Z&lt;3'!J:J,'Total-corrected counts Z&lt;3'!$R:$R,$A15)</f>
        <v>82.748942012739292</v>
      </c>
      <c r="I15">
        <f>SUMIFS('Total-corrected counts Z&lt;3'!K:K,'Total-corrected counts Z&lt;3'!$R:$R,$A15)</f>
        <v>62.224457248760814</v>
      </c>
      <c r="J15">
        <f>SUMIFS('Total-corrected counts Z&lt;3'!L:L,'Total-corrected counts Z&lt;3'!$R:$R,$A15)</f>
        <v>83.161172641062592</v>
      </c>
      <c r="K15">
        <f>SUMIFS('Total-corrected counts Z&lt;3'!M:M,'Total-corrected counts Z&lt;3'!$R:$R,$A15)</f>
        <v>100.6053493996594</v>
      </c>
      <c r="L15">
        <f>SUMIFS('Total-corrected counts Z&lt;3'!N:N,'Total-corrected counts Z&lt;3'!$R:$R,$A15)</f>
        <v>89.047118988465712</v>
      </c>
      <c r="M15">
        <f>SUMIFS('Total-corrected counts Z&lt;3'!O:O,'Total-corrected counts Z&lt;3'!$R:$R,$A15)</f>
        <v>35.735221703754071</v>
      </c>
      <c r="N15">
        <f>SUMIFS('Total-corrected counts Z&lt;3'!P:P,'Total-corrected counts Z&lt;3'!$R:$R,$A15)</f>
        <v>95.634516286030419</v>
      </c>
      <c r="O15">
        <f t="shared" si="0"/>
        <v>1</v>
      </c>
      <c r="P15">
        <f t="shared" si="1"/>
        <v>0.82815051143239582</v>
      </c>
      <c r="Q15">
        <f t="shared" si="2"/>
        <v>76.371476885856708</v>
      </c>
      <c r="R15">
        <f t="shared" si="3"/>
        <v>80.836675803794435</v>
      </c>
      <c r="S15">
        <f t="shared" si="4"/>
        <v>14.634110104606949</v>
      </c>
      <c r="T15">
        <f t="shared" si="5"/>
        <v>11.654896746541304</v>
      </c>
    </row>
    <row r="16" spans="1:20" x14ac:dyDescent="0.25">
      <c r="A16" s="14">
        <v>14</v>
      </c>
      <c r="B16" s="14" t="str">
        <f>IFERROR(VLOOKUP(A16,Tabel35[],2,FALSE),"")</f>
        <v>auditory</v>
      </c>
      <c r="C16">
        <f>SUMIFS('Total-corrected counts Z&lt;3'!E:E,'Total-corrected counts Z&lt;3'!$R:$R,$A16)</f>
        <v>64.330652114800458</v>
      </c>
      <c r="D16">
        <f>SUMIFS('Total-corrected counts Z&lt;3'!F:F,'Total-corrected counts Z&lt;3'!$R:$R,$A16)</f>
        <v>131.51708522312703</v>
      </c>
      <c r="E16">
        <f>SUMIFS('Total-corrected counts Z&lt;3'!G:G,'Total-corrected counts Z&lt;3'!$R:$R,$A16)</f>
        <v>176.32300288395433</v>
      </c>
      <c r="F16">
        <f>SUMIFS('Total-corrected counts Z&lt;3'!H:H,'Total-corrected counts Z&lt;3'!$R:$R,$A16)</f>
        <v>155.05437432332522</v>
      </c>
      <c r="G16">
        <f>SUMIFS('Total-corrected counts Z&lt;3'!I:I,'Total-corrected counts Z&lt;3'!$R:$R,$A16)</f>
        <v>136.07622635647829</v>
      </c>
      <c r="H16">
        <f>SUMIFS('Total-corrected counts Z&lt;3'!J:J,'Total-corrected counts Z&lt;3'!$R:$R,$A16)</f>
        <v>151.13793373132771</v>
      </c>
      <c r="I16">
        <f>SUMIFS('Total-corrected counts Z&lt;3'!K:K,'Total-corrected counts Z&lt;3'!$R:$R,$A16)</f>
        <v>82.226689136217175</v>
      </c>
      <c r="J16">
        <f>SUMIFS('Total-corrected counts Z&lt;3'!L:L,'Total-corrected counts Z&lt;3'!$R:$R,$A16)</f>
        <v>247.0648701488476</v>
      </c>
      <c r="K16">
        <f>SUMIFS('Total-corrected counts Z&lt;3'!M:M,'Total-corrected counts Z&lt;3'!$R:$R,$A16)</f>
        <v>198.51207938847648</v>
      </c>
      <c r="L16">
        <f>SUMIFS('Total-corrected counts Z&lt;3'!N:N,'Total-corrected counts Z&lt;3'!$R:$R,$A16)</f>
        <v>168.99316138616396</v>
      </c>
      <c r="M16">
        <f>SUMIFS('Total-corrected counts Z&lt;3'!O:O,'Total-corrected counts Z&lt;3'!$R:$R,$A16)</f>
        <v>73.252514831054938</v>
      </c>
      <c r="N16">
        <f>SUMIFS('Total-corrected counts Z&lt;3'!P:P,'Total-corrected counts Z&lt;3'!$R:$R,$A16)</f>
        <v>89.446025238835659</v>
      </c>
      <c r="O16">
        <f t="shared" si="0"/>
        <v>1</v>
      </c>
      <c r="P16">
        <f t="shared" si="1"/>
        <v>0.42365850855433718</v>
      </c>
      <c r="Q16">
        <f t="shared" si="2"/>
        <v>128.09513768131859</v>
      </c>
      <c r="R16">
        <f t="shared" si="3"/>
        <v>155.45373019867571</v>
      </c>
      <c r="S16">
        <f t="shared" si="4"/>
        <v>15.29778194709985</v>
      </c>
      <c r="T16">
        <f t="shared" si="5"/>
        <v>32.820721744639329</v>
      </c>
    </row>
    <row r="17" spans="1:20" x14ac:dyDescent="0.25">
      <c r="A17" s="14">
        <v>15</v>
      </c>
      <c r="B17" s="14" t="str">
        <f>IFERROR(VLOOKUP(A17,Tabel35[],2,FALSE),"")</f>
        <v>primary-posterior auditory</v>
      </c>
      <c r="C17">
        <f>SUMIFS('Total-corrected counts Z&lt;3'!E:E,'Total-corrected counts Z&lt;3'!$R:$R,$A17)</f>
        <v>28.353827882968414</v>
      </c>
      <c r="D17">
        <f>SUMIFS('Total-corrected counts Z&lt;3'!F:F,'Total-corrected counts Z&lt;3'!$R:$R,$A17)</f>
        <v>60.798924090631971</v>
      </c>
      <c r="E17">
        <f>SUMIFS('Total-corrected counts Z&lt;3'!G:G,'Total-corrected counts Z&lt;3'!$R:$R,$A17)</f>
        <v>73.41136974437272</v>
      </c>
      <c r="F17">
        <f>SUMIFS('Total-corrected counts Z&lt;3'!H:H,'Total-corrected counts Z&lt;3'!$R:$R,$A17)</f>
        <v>79.953488265629616</v>
      </c>
      <c r="G17">
        <f>SUMIFS('Total-corrected counts Z&lt;3'!I:I,'Total-corrected counts Z&lt;3'!$R:$R,$A17)</f>
        <v>78.331975201038517</v>
      </c>
      <c r="H17">
        <f>SUMIFS('Total-corrected counts Z&lt;3'!J:J,'Total-corrected counts Z&lt;3'!$R:$R,$A17)</f>
        <v>91.395326607401998</v>
      </c>
      <c r="I17">
        <f>SUMIFS('Total-corrected counts Z&lt;3'!K:K,'Total-corrected counts Z&lt;3'!$R:$R,$A17)</f>
        <v>36.303485840934222</v>
      </c>
      <c r="J17">
        <f>SUMIFS('Total-corrected counts Z&lt;3'!L:L,'Total-corrected counts Z&lt;3'!$R:$R,$A17)</f>
        <v>143.20410363905717</v>
      </c>
      <c r="K17">
        <f>SUMIFS('Total-corrected counts Z&lt;3'!M:M,'Total-corrected counts Z&lt;3'!$R:$R,$A17)</f>
        <v>92.202829870445825</v>
      </c>
      <c r="L17">
        <f>SUMIFS('Total-corrected counts Z&lt;3'!N:N,'Total-corrected counts Z&lt;3'!$R:$R,$A17)</f>
        <v>66.089525224325314</v>
      </c>
      <c r="M17">
        <f>SUMIFS('Total-corrected counts Z&lt;3'!O:O,'Total-corrected counts Z&lt;3'!$R:$R,$A17)</f>
        <v>51.670691959575109</v>
      </c>
      <c r="N17">
        <f>SUMIFS('Total-corrected counts Z&lt;3'!P:P,'Total-corrected counts Z&lt;3'!$R:$R,$A17)</f>
        <v>34.506078210131626</v>
      </c>
      <c r="O17">
        <f t="shared" si="0"/>
        <v>1</v>
      </c>
      <c r="P17">
        <f t="shared" si="1"/>
        <v>0.49491762419699825</v>
      </c>
      <c r="Q17">
        <f t="shared" si="2"/>
        <v>64.078342518996777</v>
      </c>
      <c r="R17">
        <f t="shared" si="3"/>
        <v>77.53464578070701</v>
      </c>
      <c r="S17">
        <f t="shared" si="4"/>
        <v>8.9268822327392368</v>
      </c>
      <c r="T17">
        <f t="shared" si="5"/>
        <v>18.946009921468178</v>
      </c>
    </row>
    <row r="18" spans="1:20" x14ac:dyDescent="0.25">
      <c r="A18" s="14">
        <v>16</v>
      </c>
      <c r="B18" s="14" t="str">
        <f>IFERROR(VLOOKUP(A18,Tabel35[],2,FALSE),"")</f>
        <v>ventral auditory</v>
      </c>
      <c r="C18">
        <f>SUMIFS('Total-corrected counts Z&lt;3'!E:E,'Total-corrected counts Z&lt;3'!$R:$R,$A18)</f>
        <v>21.950975766773496</v>
      </c>
      <c r="D18">
        <f>SUMIFS('Total-corrected counts Z&lt;3'!F:F,'Total-corrected counts Z&lt;3'!$R:$R,$A18)</f>
        <v>100.48982336503489</v>
      </c>
      <c r="E18">
        <f>SUMIFS('Total-corrected counts Z&lt;3'!G:G,'Total-corrected counts Z&lt;3'!$R:$R,$A18)</f>
        <v>120.69750622773418</v>
      </c>
      <c r="F18">
        <f>SUMIFS('Total-corrected counts Z&lt;3'!H:H,'Total-corrected counts Z&lt;3'!$R:$R,$A18)</f>
        <v>94.0840217390475</v>
      </c>
      <c r="G18">
        <f>SUMIFS('Total-corrected counts Z&lt;3'!I:I,'Total-corrected counts Z&lt;3'!$R:$R,$A18)</f>
        <v>98.821075418873889</v>
      </c>
      <c r="H18">
        <f>SUMIFS('Total-corrected counts Z&lt;3'!J:J,'Total-corrected counts Z&lt;3'!$R:$R,$A18)</f>
        <v>100.4110291370126</v>
      </c>
      <c r="I18">
        <f>SUMIFS('Total-corrected counts Z&lt;3'!K:K,'Total-corrected counts Z&lt;3'!$R:$R,$A18)</f>
        <v>51.53117367615878</v>
      </c>
      <c r="J18">
        <f>SUMIFS('Total-corrected counts Z&lt;3'!L:L,'Total-corrected counts Z&lt;3'!$R:$R,$A18)</f>
        <v>71.491197129871324</v>
      </c>
      <c r="K18">
        <f>SUMIFS('Total-corrected counts Z&lt;3'!M:M,'Total-corrected counts Z&lt;3'!$R:$R,$A18)</f>
        <v>58.510975407808417</v>
      </c>
      <c r="L18">
        <f>SUMIFS('Total-corrected counts Z&lt;3'!N:N,'Total-corrected counts Z&lt;3'!$R:$R,$A18)</f>
        <v>102.041339036447</v>
      </c>
      <c r="M18">
        <f>SUMIFS('Total-corrected counts Z&lt;3'!O:O,'Total-corrected counts Z&lt;3'!$R:$R,$A18)</f>
        <v>37.048326963209604</v>
      </c>
      <c r="N18">
        <f>SUMIFS('Total-corrected counts Z&lt;3'!P:P,'Total-corrected counts Z&lt;3'!$R:$R,$A18)</f>
        <v>72.357040388334653</v>
      </c>
      <c r="O18">
        <f t="shared" si="0"/>
        <v>1</v>
      </c>
      <c r="P18">
        <f t="shared" si="1"/>
        <v>0.40092291895899401</v>
      </c>
      <c r="Q18">
        <f t="shared" si="2"/>
        <v>83.997943618662205</v>
      </c>
      <c r="R18">
        <f t="shared" si="3"/>
        <v>68.289775785134196</v>
      </c>
      <c r="S18">
        <f t="shared" si="4"/>
        <v>13.014278740628361</v>
      </c>
      <c r="T18">
        <f t="shared" si="5"/>
        <v>10.577364565899364</v>
      </c>
    </row>
    <row r="19" spans="1:20" x14ac:dyDescent="0.25">
      <c r="A19" s="14">
        <v>17</v>
      </c>
      <c r="B19" s="14" t="str">
        <f>IFERROR(VLOOKUP(A19,Tabel35[],2,FALSE),"")</f>
        <v>anterolateral visual</v>
      </c>
      <c r="C19">
        <f>SUMIFS('Total-corrected counts Z&lt;3'!E:E,'Total-corrected counts Z&lt;3'!$R:$R,$A19)</f>
        <v>5.6823859978571942</v>
      </c>
      <c r="D19">
        <f>SUMIFS('Total-corrected counts Z&lt;3'!F:F,'Total-corrected counts Z&lt;3'!$R:$R,$A19)</f>
        <v>18.345705640014007</v>
      </c>
      <c r="E19">
        <f>SUMIFS('Total-corrected counts Z&lt;3'!G:G,'Total-corrected counts Z&lt;3'!$R:$R,$A19)</f>
        <v>15.214421557335335</v>
      </c>
      <c r="F19">
        <f>SUMIFS('Total-corrected counts Z&lt;3'!H:H,'Total-corrected counts Z&lt;3'!$R:$R,$A19)</f>
        <v>11.109101909987281</v>
      </c>
      <c r="G19">
        <f>SUMIFS('Total-corrected counts Z&lt;3'!I:I,'Total-corrected counts Z&lt;3'!$R:$R,$A19)</f>
        <v>10.454125742914803</v>
      </c>
      <c r="H19">
        <f>SUMIFS('Total-corrected counts Z&lt;3'!J:J,'Total-corrected counts Z&lt;3'!$R:$R,$A19)</f>
        <v>14.316501125333472</v>
      </c>
      <c r="I19">
        <f>SUMIFS('Total-corrected counts Z&lt;3'!K:K,'Total-corrected counts Z&lt;3'!$R:$R,$A19)</f>
        <v>4.2942644730132313</v>
      </c>
      <c r="J19">
        <f>SUMIFS('Total-corrected counts Z&lt;3'!L:L,'Total-corrected counts Z&lt;3'!$R:$R,$A19)</f>
        <v>45.873686119985081</v>
      </c>
      <c r="K19">
        <f>SUMIFS('Total-corrected counts Z&lt;3'!M:M,'Total-corrected counts Z&lt;3'!$R:$R,$A19)</f>
        <v>40.969949237333353</v>
      </c>
      <c r="L19">
        <f>SUMIFS('Total-corrected counts Z&lt;3'!N:N,'Total-corrected counts Z&lt;3'!$R:$R,$A19)</f>
        <v>9.630407499423713</v>
      </c>
      <c r="M19">
        <f>SUMIFS('Total-corrected counts Z&lt;3'!O:O,'Total-corrected counts Z&lt;3'!$R:$R,$A19)</f>
        <v>8.0193214059605591</v>
      </c>
      <c r="N19">
        <f>SUMIFS('Total-corrected counts Z&lt;3'!P:P,'Total-corrected counts Z&lt;3'!$R:$R,$A19)</f>
        <v>5.9970944168691522</v>
      </c>
      <c r="O19">
        <f t="shared" si="0"/>
        <v>1</v>
      </c>
      <c r="P19">
        <f t="shared" si="1"/>
        <v>0.18809749379642501</v>
      </c>
      <c r="Q19">
        <f t="shared" si="2"/>
        <v>11.345215206636473</v>
      </c>
      <c r="R19">
        <f t="shared" si="3"/>
        <v>22.09809173591437</v>
      </c>
      <c r="S19">
        <f t="shared" si="4"/>
        <v>1.9237828243416562</v>
      </c>
      <c r="T19">
        <f t="shared" si="5"/>
        <v>8.7587754074472226</v>
      </c>
    </row>
    <row r="20" spans="1:20" x14ac:dyDescent="0.25">
      <c r="A20" s="14">
        <v>18</v>
      </c>
      <c r="B20" s="14" t="str">
        <f>IFERROR(VLOOKUP(A20,Tabel35[],2,FALSE),"")</f>
        <v>anteromedial visual</v>
      </c>
      <c r="C20">
        <f>SUMIFS('Total-corrected counts Z&lt;3'!E:E,'Total-corrected counts Z&lt;3'!$R:$R,$A20)</f>
        <v>26.157568264164709</v>
      </c>
      <c r="D20">
        <f>SUMIFS('Total-corrected counts Z&lt;3'!F:F,'Total-corrected counts Z&lt;3'!$R:$R,$A20)</f>
        <v>10.979521170107242</v>
      </c>
      <c r="E20">
        <f>SUMIFS('Total-corrected counts Z&lt;3'!G:G,'Total-corrected counts Z&lt;3'!$R:$R,$A20)</f>
        <v>24.285931124385041</v>
      </c>
      <c r="F20">
        <f>SUMIFS('Total-corrected counts Z&lt;3'!H:H,'Total-corrected counts Z&lt;3'!$R:$R,$A20)</f>
        <v>17.136705281477632</v>
      </c>
      <c r="G20">
        <f>SUMIFS('Total-corrected counts Z&lt;3'!I:I,'Total-corrected counts Z&lt;3'!$R:$R,$A20)</f>
        <v>12.599193996767603</v>
      </c>
      <c r="H20">
        <f>SUMIFS('Total-corrected counts Z&lt;3'!J:J,'Total-corrected counts Z&lt;3'!$R:$R,$A20)</f>
        <v>32.28273243132859</v>
      </c>
      <c r="I20">
        <f>SUMIFS('Total-corrected counts Z&lt;3'!K:K,'Total-corrected counts Z&lt;3'!$R:$R,$A20)</f>
        <v>6.3001380097496753</v>
      </c>
      <c r="J20">
        <f>SUMIFS('Total-corrected counts Z&lt;3'!L:L,'Total-corrected counts Z&lt;3'!$R:$R,$A20)</f>
        <v>20.921303248042406</v>
      </c>
      <c r="K20">
        <f>SUMIFS('Total-corrected counts Z&lt;3'!M:M,'Total-corrected counts Z&lt;3'!$R:$R,$A20)</f>
        <v>30.727461928000015</v>
      </c>
      <c r="L20">
        <f>SUMIFS('Total-corrected counts Z&lt;3'!N:N,'Total-corrected counts Z&lt;3'!$R:$R,$A20)</f>
        <v>21.472052181782477</v>
      </c>
      <c r="M20">
        <f>SUMIFS('Total-corrected counts Z&lt;3'!O:O,'Total-corrected counts Z&lt;3'!$R:$R,$A20)</f>
        <v>29.694937510258633</v>
      </c>
      <c r="N20">
        <f>SUMIFS('Total-corrected counts Z&lt;3'!P:P,'Total-corrected counts Z&lt;3'!$R:$R,$A20)</f>
        <v>14.035752890544822</v>
      </c>
      <c r="O20">
        <f t="shared" si="0"/>
        <v>1</v>
      </c>
      <c r="P20">
        <f t="shared" si="1"/>
        <v>0.35176178277943904</v>
      </c>
      <c r="Q20">
        <f t="shared" si="2"/>
        <v>18.534541468282924</v>
      </c>
      <c r="R20">
        <f t="shared" si="3"/>
        <v>23.370301551725671</v>
      </c>
      <c r="S20">
        <f t="shared" si="4"/>
        <v>3.5326471612531058</v>
      </c>
      <c r="T20">
        <f t="shared" si="5"/>
        <v>3.0892035452530093</v>
      </c>
    </row>
    <row r="21" spans="1:20" x14ac:dyDescent="0.25">
      <c r="A21" s="14">
        <v>19</v>
      </c>
      <c r="B21" s="14" t="str">
        <f>IFERROR(VLOOKUP(A21,Tabel35[],2,FALSE),"")</f>
        <v>lateral visual</v>
      </c>
      <c r="C21">
        <f>SUMIFS('Total-corrected counts Z&lt;3'!E:E,'Total-corrected counts Z&lt;3'!$R:$R,$A21)</f>
        <v>12.375748645639902</v>
      </c>
      <c r="D21">
        <f>SUMIFS('Total-corrected counts Z&lt;3'!F:F,'Total-corrected counts Z&lt;3'!$R:$R,$A21)</f>
        <v>32.575834729606619</v>
      </c>
      <c r="E21">
        <f>SUMIFS('Total-corrected counts Z&lt;3'!G:G,'Total-corrected counts Z&lt;3'!$R:$R,$A21)</f>
        <v>33.232439575353354</v>
      </c>
      <c r="F21">
        <f>SUMIFS('Total-corrected counts Z&lt;3'!H:H,'Total-corrected counts Z&lt;3'!$R:$R,$A21)</f>
        <v>24.850511621448195</v>
      </c>
      <c r="G21">
        <f>SUMIFS('Total-corrected counts Z&lt;3'!I:I,'Total-corrected counts Z&lt;3'!$R:$R,$A21)</f>
        <v>14.374422896507852</v>
      </c>
      <c r="H21">
        <f>SUMIFS('Total-corrected counts Z&lt;3'!J:J,'Total-corrected counts Z&lt;3'!$R:$R,$A21)</f>
        <v>22.789089044726573</v>
      </c>
      <c r="I21">
        <f>SUMIFS('Total-corrected counts Z&lt;3'!K:K,'Total-corrected counts Z&lt;3'!$R:$R,$A21)</f>
        <v>11.215940761751664</v>
      </c>
      <c r="J21">
        <f>SUMIFS('Total-corrected counts Z&lt;3'!L:L,'Total-corrected counts Z&lt;3'!$R:$R,$A21)</f>
        <v>54.459885718892664</v>
      </c>
      <c r="K21">
        <f>SUMIFS('Total-corrected counts Z&lt;3'!M:M,'Total-corrected counts Z&lt;3'!$R:$R,$A21)</f>
        <v>62.88600990720429</v>
      </c>
      <c r="L21">
        <f>SUMIFS('Total-corrected counts Z&lt;3'!N:N,'Total-corrected counts Z&lt;3'!$R:$R,$A21)</f>
        <v>9.4340428075028395</v>
      </c>
      <c r="M21">
        <f>SUMIFS('Total-corrected counts Z&lt;3'!O:O,'Total-corrected counts Z&lt;3'!$R:$R,$A21)</f>
        <v>19.246371374305344</v>
      </c>
      <c r="N21">
        <f>SUMIFS('Total-corrected counts Z&lt;3'!P:P,'Total-corrected counts Z&lt;3'!$R:$R,$A21)</f>
        <v>9.1779241303757377</v>
      </c>
      <c r="O21">
        <f t="shared" si="0"/>
        <v>1</v>
      </c>
      <c r="P21">
        <f t="shared" si="1"/>
        <v>0.38717557511377598</v>
      </c>
      <c r="Q21">
        <f t="shared" si="2"/>
        <v>21.630569610719164</v>
      </c>
      <c r="R21">
        <f t="shared" si="3"/>
        <v>31.040846787656175</v>
      </c>
      <c r="S21">
        <f t="shared" si="4"/>
        <v>3.4944864031854759</v>
      </c>
      <c r="T21">
        <f t="shared" si="5"/>
        <v>11.503296949580433</v>
      </c>
    </row>
    <row r="22" spans="1:20" hidden="1" x14ac:dyDescent="0.25">
      <c r="A22">
        <v>20</v>
      </c>
      <c r="B22" s="14" t="str">
        <f>IFERROR(VLOOKUP(A22,#REF!,2,FALSE),"")</f>
        <v/>
      </c>
      <c r="C22">
        <f>SUMIFS('Total-corrected counts Z&lt;3'!E:E,'Total-corrected counts Z&lt;3'!$R:$R,$A22)</f>
        <v>219.31221050625527</v>
      </c>
      <c r="D22">
        <f>SUMIFS('Total-corrected counts Z&lt;3'!F:F,'Total-corrected counts Z&lt;3'!$R:$R,$A22)</f>
        <v>222.29693815055759</v>
      </c>
      <c r="E22">
        <f>SUMIFS('Total-corrected counts Z&lt;3'!G:G,'Total-corrected counts Z&lt;3'!$R:$R,$A22)</f>
        <v>180.35875320315358</v>
      </c>
      <c r="F22">
        <f>SUMIFS('Total-corrected counts Z&lt;3'!H:H,'Total-corrected counts Z&lt;3'!$R:$R,$A22)</f>
        <v>115.00514635249883</v>
      </c>
      <c r="G22">
        <f>SUMIFS('Total-corrected counts Z&lt;3'!I:I,'Total-corrected counts Z&lt;3'!$R:$R,$A22)</f>
        <v>70.959844075728299</v>
      </c>
      <c r="H22">
        <f>SUMIFS('Total-corrected counts Z&lt;3'!J:J,'Total-corrected counts Z&lt;3'!$R:$R,$A22)</f>
        <v>183.02962364329971</v>
      </c>
      <c r="I22">
        <f>SUMIFS('Total-corrected counts Z&lt;3'!K:K,'Total-corrected counts Z&lt;3'!$R:$R,$A22)</f>
        <v>96.790461082521915</v>
      </c>
      <c r="J22">
        <f>SUMIFS('Total-corrected counts Z&lt;3'!L:L,'Total-corrected counts Z&lt;3'!$R:$R,$A22)</f>
        <v>260.28681131524047</v>
      </c>
      <c r="K22">
        <f>SUMIFS('Total-corrected counts Z&lt;3'!M:M,'Total-corrected counts Z&lt;3'!$R:$R,$A22)</f>
        <v>397.26948781430229</v>
      </c>
      <c r="L22">
        <f>SUMIFS('Total-corrected counts Z&lt;3'!N:N,'Total-corrected counts Z&lt;3'!$R:$R,$A22)</f>
        <v>72.151217887969665</v>
      </c>
      <c r="M22">
        <f>SUMIFS('Total-corrected counts Z&lt;3'!O:O,'Total-corrected counts Z&lt;3'!$R:$R,$A22)</f>
        <v>143.85068117335334</v>
      </c>
      <c r="N22">
        <f>SUMIFS('Total-corrected counts Z&lt;3'!P:P,'Total-corrected counts Z&lt;3'!$R:$R,$A22)</f>
        <v>82.71980080167846</v>
      </c>
      <c r="O22">
        <f t="shared" si="0"/>
        <v>1</v>
      </c>
      <c r="P22">
        <f t="shared" si="1"/>
        <v>0.54908219250633405</v>
      </c>
      <c r="Q22">
        <f t="shared" si="2"/>
        <v>155.39328243057361</v>
      </c>
      <c r="R22">
        <f t="shared" si="3"/>
        <v>191.25559979850885</v>
      </c>
      <c r="S22">
        <f t="shared" si="4"/>
        <v>22.961286424783236</v>
      </c>
      <c r="T22">
        <f t="shared" si="5"/>
        <v>61.408521388680725</v>
      </c>
    </row>
    <row r="23" spans="1:20" x14ac:dyDescent="0.25">
      <c r="A23" s="14">
        <v>21</v>
      </c>
      <c r="B23" s="14" t="str">
        <f>IFERROR(VLOOKUP(A23,Tabel35[],2,FALSE),"")</f>
        <v>posterolateral visual</v>
      </c>
      <c r="C23">
        <f>SUMIFS('Total-corrected counts Z&lt;3'!E:E,'Total-corrected counts Z&lt;3'!$R:$R,$A23)</f>
        <v>4.6714093479316814</v>
      </c>
      <c r="D23">
        <f>SUMIFS('Total-corrected counts Z&lt;3'!F:F,'Total-corrected counts Z&lt;3'!$R:$R,$A23)</f>
        <v>15.03929329272631</v>
      </c>
      <c r="E23">
        <f>SUMIFS('Total-corrected counts Z&lt;3'!G:G,'Total-corrected counts Z&lt;3'!$R:$R,$A23)</f>
        <v>16.37514620666256</v>
      </c>
      <c r="F23">
        <f>SUMIFS('Total-corrected counts Z&lt;3'!H:H,'Total-corrected counts Z&lt;3'!$R:$R,$A23)</f>
        <v>7.5688386639473784</v>
      </c>
      <c r="G23">
        <f>SUMIFS('Total-corrected counts Z&lt;3'!I:I,'Total-corrected counts Z&lt;3'!$R:$R,$A23)</f>
        <v>2.0094604906781992</v>
      </c>
      <c r="H23">
        <f>SUMIFS('Total-corrected counts Z&lt;3'!J:J,'Total-corrected counts Z&lt;3'!$R:$R,$A23)</f>
        <v>4.9314806607749588</v>
      </c>
      <c r="I23">
        <f>SUMIFS('Total-corrected counts Z&lt;3'!K:K,'Total-corrected counts Z&lt;3'!$R:$R,$A23)</f>
        <v>3.3337053145760609</v>
      </c>
      <c r="J23">
        <f>SUMIFS('Total-corrected counts Z&lt;3'!L:L,'Total-corrected counts Z&lt;3'!$R:$R,$A23)</f>
        <v>3.9303026333027642</v>
      </c>
      <c r="K23">
        <f>SUMIFS('Total-corrected counts Z&lt;3'!M:M,'Total-corrected counts Z&lt;3'!$R:$R,$A23)</f>
        <v>17.316141219571534</v>
      </c>
      <c r="L23">
        <f>SUMIFS('Total-corrected counts Z&lt;3'!N:N,'Total-corrected counts Z&lt;3'!$R:$R,$A23)</f>
        <v>3.9870570055238241</v>
      </c>
      <c r="M23">
        <f>SUMIFS('Total-corrected counts Z&lt;3'!O:O,'Total-corrected counts Z&lt;3'!$R:$R,$A23)</f>
        <v>13.224845827373557</v>
      </c>
      <c r="N23">
        <f>SUMIFS('Total-corrected counts Z&lt;3'!P:P,'Total-corrected counts Z&lt;3'!$R:$R,$A23)</f>
        <v>3.4633675963682031</v>
      </c>
      <c r="O23">
        <f t="shared" si="0"/>
        <v>1</v>
      </c>
      <c r="P23">
        <f t="shared" si="1"/>
        <v>0.85118518228665052</v>
      </c>
      <c r="Q23">
        <f t="shared" si="2"/>
        <v>7.7041905681853056</v>
      </c>
      <c r="R23">
        <f t="shared" si="3"/>
        <v>8.3843428564279758</v>
      </c>
      <c r="S23">
        <f t="shared" si="4"/>
        <v>2.1680817611660932</v>
      </c>
      <c r="T23">
        <f t="shared" si="5"/>
        <v>2.8861573561180482</v>
      </c>
    </row>
    <row r="24" spans="1:20" x14ac:dyDescent="0.25">
      <c r="A24" s="14">
        <v>22</v>
      </c>
      <c r="B24" s="14" t="str">
        <f>IFERROR(VLOOKUP(A24,Tabel35[],2,FALSE),"")</f>
        <v>posteromedial visual</v>
      </c>
      <c r="C24">
        <f>SUMIFS('Total-corrected counts Z&lt;3'!E:E,'Total-corrected counts Z&lt;3'!$R:$R,$A24)</f>
        <v>34.349965254940422</v>
      </c>
      <c r="D24">
        <f>SUMIFS('Total-corrected counts Z&lt;3'!F:F,'Total-corrected counts Z&lt;3'!$R:$R,$A24)</f>
        <v>22.949570933705736</v>
      </c>
      <c r="E24">
        <f>SUMIFS('Total-corrected counts Z&lt;3'!G:G,'Total-corrected counts Z&lt;3'!$R:$R,$A24)</f>
        <v>20.660898758024622</v>
      </c>
      <c r="F24">
        <f>SUMIFS('Total-corrected counts Z&lt;3'!H:H,'Total-corrected counts Z&lt;3'!$R:$R,$A24)</f>
        <v>17.006997360825309</v>
      </c>
      <c r="G24">
        <f>SUMIFS('Total-corrected counts Z&lt;3'!I:I,'Total-corrected counts Z&lt;3'!$R:$R,$A24)</f>
        <v>16.383883387186053</v>
      </c>
      <c r="H24">
        <f>SUMIFS('Total-corrected counts Z&lt;3'!J:J,'Total-corrected counts Z&lt;3'!$R:$R,$A24)</f>
        <v>29.610608549058455</v>
      </c>
      <c r="I24">
        <f>SUMIFS('Total-corrected counts Z&lt;3'!K:K,'Total-corrected counts Z&lt;3'!$R:$R,$A24)</f>
        <v>4.1388799032660426</v>
      </c>
      <c r="J24">
        <f>SUMIFS('Total-corrected counts Z&lt;3'!L:L,'Total-corrected counts Z&lt;3'!$R:$R,$A24)</f>
        <v>26.988078082012319</v>
      </c>
      <c r="K24">
        <f>SUMIFS('Total-corrected counts Z&lt;3'!M:M,'Total-corrected counts Z&lt;3'!$R:$R,$A24)</f>
        <v>49.904015014137087</v>
      </c>
      <c r="L24">
        <f>SUMIFS('Total-corrected counts Z&lt;3'!N:N,'Total-corrected counts Z&lt;3'!$R:$R,$A24)</f>
        <v>15.89700245028985</v>
      </c>
      <c r="M24">
        <f>SUMIFS('Total-corrected counts Z&lt;3'!O:O,'Total-corrected counts Z&lt;3'!$R:$R,$A24)</f>
        <v>14.669261612774637</v>
      </c>
      <c r="N24">
        <f>SUMIFS('Total-corrected counts Z&lt;3'!P:P,'Total-corrected counts Z&lt;3'!$R:$R,$A24)</f>
        <v>12.468123346925532</v>
      </c>
      <c r="O24">
        <f t="shared" si="0"/>
        <v>1</v>
      </c>
      <c r="P24">
        <f t="shared" si="1"/>
        <v>0.66388046300692016</v>
      </c>
      <c r="Q24">
        <f t="shared" si="2"/>
        <v>20.728686306715236</v>
      </c>
      <c r="R24">
        <f t="shared" si="3"/>
        <v>23.985296101227885</v>
      </c>
      <c r="S24">
        <f t="shared" si="4"/>
        <v>3.7075041794472354</v>
      </c>
      <c r="T24">
        <f t="shared" si="5"/>
        <v>6.948564422730855</v>
      </c>
    </row>
    <row r="25" spans="1:20" x14ac:dyDescent="0.25">
      <c r="A25" s="14">
        <v>23</v>
      </c>
      <c r="B25" s="14" t="str">
        <f>IFERROR(VLOOKUP(A25,Tabel35[],2,FALSE),"")</f>
        <v>dACC</v>
      </c>
      <c r="C25">
        <f>SUMIFS('Total-corrected counts Z&lt;3'!E:E,'Total-corrected counts Z&lt;3'!$R:$R,$A25)</f>
        <v>17.267945997578309</v>
      </c>
      <c r="D25">
        <f>SUMIFS('Total-corrected counts Z&lt;3'!F:F,'Total-corrected counts Z&lt;3'!$R:$R,$A25)</f>
        <v>40.444259049734299</v>
      </c>
      <c r="E25">
        <f>SUMIFS('Total-corrected counts Z&lt;3'!G:G,'Total-corrected counts Z&lt;3'!$R:$R,$A25)</f>
        <v>23.321636800328573</v>
      </c>
      <c r="F25">
        <f>SUMIFS('Total-corrected counts Z&lt;3'!H:H,'Total-corrected counts Z&lt;3'!$R:$R,$A25)</f>
        <v>18.189628402067086</v>
      </c>
      <c r="G25">
        <f>SUMIFS('Total-corrected counts Z&lt;3'!I:I,'Total-corrected counts Z&lt;3'!$R:$R,$A25)</f>
        <v>15.089445647792122</v>
      </c>
      <c r="H25">
        <f>SUMIFS('Total-corrected counts Z&lt;3'!J:J,'Total-corrected counts Z&lt;3'!$R:$R,$A25)</f>
        <v>40.451176168999893</v>
      </c>
      <c r="I25">
        <f>SUMIFS('Total-corrected counts Z&lt;3'!K:K,'Total-corrected counts Z&lt;3'!$R:$R,$A25)</f>
        <v>40.710757273763598</v>
      </c>
      <c r="J25">
        <f>SUMIFS('Total-corrected counts Z&lt;3'!L:L,'Total-corrected counts Z&lt;3'!$R:$R,$A25)</f>
        <v>24.38803172459664</v>
      </c>
      <c r="K25">
        <f>SUMIFS('Total-corrected counts Z&lt;3'!M:M,'Total-corrected counts Z&lt;3'!$R:$R,$A25)</f>
        <v>22.549827349689963</v>
      </c>
      <c r="L25">
        <f>SUMIFS('Total-corrected counts Z&lt;3'!N:N,'Total-corrected counts Z&lt;3'!$R:$R,$A25)</f>
        <v>80.646125212372681</v>
      </c>
      <c r="M25">
        <f>SUMIFS('Total-corrected counts Z&lt;3'!O:O,'Total-corrected counts Z&lt;3'!$R:$R,$A25)</f>
        <v>26.402795038337985</v>
      </c>
      <c r="N25">
        <f>SUMIFS('Total-corrected counts Z&lt;3'!P:P,'Total-corrected counts Z&lt;3'!$R:$R,$A25)</f>
        <v>47.019772183325159</v>
      </c>
      <c r="O25">
        <f t="shared" si="0"/>
        <v>1</v>
      </c>
      <c r="P25">
        <f t="shared" si="1"/>
        <v>0.27567363664478584</v>
      </c>
      <c r="Q25">
        <f t="shared" si="2"/>
        <v>27.924978477180552</v>
      </c>
      <c r="R25">
        <f t="shared" si="3"/>
        <v>40.201310301664485</v>
      </c>
      <c r="S25">
        <f t="shared" si="4"/>
        <v>4.5549690137163461</v>
      </c>
      <c r="T25">
        <f t="shared" si="5"/>
        <v>11.032470550210315</v>
      </c>
    </row>
    <row r="26" spans="1:20" x14ac:dyDescent="0.25">
      <c r="A26" s="14">
        <v>24</v>
      </c>
      <c r="B26" s="14" t="str">
        <f>IFERROR(VLOOKUP(A26,Tabel35[],2,FALSE),"")</f>
        <v>vACC</v>
      </c>
      <c r="C26">
        <f>SUMIFS('Total-corrected counts Z&lt;3'!E:E,'Total-corrected counts Z&lt;3'!$R:$R,$A26)</f>
        <v>9.842496810194362</v>
      </c>
      <c r="D26">
        <f>SUMIFS('Total-corrected counts Z&lt;3'!F:F,'Total-corrected counts Z&lt;3'!$R:$R,$A26)</f>
        <v>26.88378309376958</v>
      </c>
      <c r="E26">
        <f>SUMIFS('Total-corrected counts Z&lt;3'!G:G,'Total-corrected counts Z&lt;3'!$R:$R,$A26)</f>
        <v>15.0715631389566</v>
      </c>
      <c r="F26">
        <f>SUMIFS('Total-corrected counts Z&lt;3'!H:H,'Total-corrected counts Z&lt;3'!$R:$R,$A26)</f>
        <v>20.738007549000983</v>
      </c>
      <c r="G26">
        <f>SUMIFS('Total-corrected counts Z&lt;3'!I:I,'Total-corrected counts Z&lt;3'!$R:$R,$A26)</f>
        <v>12.537554104415511</v>
      </c>
      <c r="H26">
        <f>SUMIFS('Total-corrected counts Z&lt;3'!J:J,'Total-corrected counts Z&lt;3'!$R:$R,$A26)</f>
        <v>40.386002415773788</v>
      </c>
      <c r="I26">
        <f>SUMIFS('Total-corrected counts Z&lt;3'!K:K,'Total-corrected counts Z&lt;3'!$R:$R,$A26)</f>
        <v>20.34125276690478</v>
      </c>
      <c r="J26">
        <f>SUMIFS('Total-corrected counts Z&lt;3'!L:L,'Total-corrected counts Z&lt;3'!$R:$R,$A26)</f>
        <v>10.58158401273821</v>
      </c>
      <c r="K26">
        <f>SUMIFS('Total-corrected counts Z&lt;3'!M:M,'Total-corrected counts Z&lt;3'!$R:$R,$A26)</f>
        <v>20.546306878004003</v>
      </c>
      <c r="L26">
        <f>SUMIFS('Total-corrected counts Z&lt;3'!N:N,'Total-corrected counts Z&lt;3'!$R:$R,$A26)</f>
        <v>34.662636921684644</v>
      </c>
      <c r="M26">
        <f>SUMIFS('Total-corrected counts Z&lt;3'!O:O,'Total-corrected counts Z&lt;3'!$R:$R,$A26)</f>
        <v>8.1224939620606378</v>
      </c>
      <c r="N26">
        <f>SUMIFS('Total-corrected counts Z&lt;3'!P:P,'Total-corrected counts Z&lt;3'!$R:$R,$A26)</f>
        <v>41.988775043337668</v>
      </c>
      <c r="O26">
        <f t="shared" si="0"/>
        <v>1</v>
      </c>
      <c r="P26">
        <f t="shared" si="1"/>
        <v>0.7513166219428653</v>
      </c>
      <c r="Q26">
        <f t="shared" si="2"/>
        <v>20.828665697002229</v>
      </c>
      <c r="R26">
        <f t="shared" si="3"/>
        <v>23.180359363565035</v>
      </c>
      <c r="S26">
        <f t="shared" si="4"/>
        <v>3.9096410887467745</v>
      </c>
      <c r="T26">
        <f t="shared" si="5"/>
        <v>6.625729701670334</v>
      </c>
    </row>
    <row r="27" spans="1:20" hidden="1" x14ac:dyDescent="0.25">
      <c r="A27">
        <v>25</v>
      </c>
      <c r="B27" s="14" t="str">
        <f>IFERROR(VLOOKUP(A27,#REF!,2,FALSE),"")</f>
        <v/>
      </c>
      <c r="C27">
        <f>SUMIFS('Total-corrected counts Z&lt;3'!E:E,'Total-corrected counts Z&lt;3'!$R:$R,$A27)</f>
        <v>3.7766369106412849</v>
      </c>
      <c r="D27">
        <f>SUMIFS('Total-corrected counts Z&lt;3'!F:F,'Total-corrected counts Z&lt;3'!$R:$R,$A27)</f>
        <v>37.249455558051253</v>
      </c>
      <c r="E27">
        <f>SUMIFS('Total-corrected counts Z&lt;3'!G:G,'Total-corrected counts Z&lt;3'!$R:$R,$A27)</f>
        <v>7.8214984062357704</v>
      </c>
      <c r="F27">
        <f>SUMIFS('Total-corrected counts Z&lt;3'!H:H,'Total-corrected counts Z&lt;3'!$R:$R,$A27)</f>
        <v>6.4548765218744775</v>
      </c>
      <c r="G27">
        <f>SUMIFS('Total-corrected counts Z&lt;3'!I:I,'Total-corrected counts Z&lt;3'!$R:$R,$A27)</f>
        <v>5.6338861609812083</v>
      </c>
      <c r="H27">
        <f>SUMIFS('Total-corrected counts Z&lt;3'!J:J,'Total-corrected counts Z&lt;3'!$R:$R,$A27)</f>
        <v>13.925458605976868</v>
      </c>
      <c r="I27">
        <f>SUMIFS('Total-corrected counts Z&lt;3'!K:K,'Total-corrected counts Z&lt;3'!$R:$R,$A27)</f>
        <v>21.457196495089139</v>
      </c>
      <c r="J27">
        <f>SUMIFS('Total-corrected counts Z&lt;3'!L:L,'Total-corrected counts Z&lt;3'!$R:$R,$A27)</f>
        <v>9.997077467272673</v>
      </c>
      <c r="K27">
        <f>SUMIFS('Total-corrected counts Z&lt;3'!M:M,'Total-corrected counts Z&lt;3'!$R:$R,$A27)</f>
        <v>4.599919450299403</v>
      </c>
      <c r="L27">
        <f>SUMIFS('Total-corrected counts Z&lt;3'!N:N,'Total-corrected counts Z&lt;3'!$R:$R,$A27)</f>
        <v>40.724329585329002</v>
      </c>
      <c r="M27">
        <f>SUMIFS('Total-corrected counts Z&lt;3'!O:O,'Total-corrected counts Z&lt;3'!$R:$R,$A27)</f>
        <v>2.7950383379839145</v>
      </c>
      <c r="N27">
        <f>SUMIFS('Total-corrected counts Z&lt;3'!P:P,'Total-corrected counts Z&lt;3'!$R:$R,$A27)</f>
        <v>13.498019500582394</v>
      </c>
      <c r="O27">
        <f t="shared" si="0"/>
        <v>1</v>
      </c>
      <c r="P27">
        <f t="shared" si="1"/>
        <v>0.94442050239363851</v>
      </c>
      <c r="Q27">
        <f t="shared" si="2"/>
        <v>13.759858379835714</v>
      </c>
      <c r="R27">
        <f t="shared" si="3"/>
        <v>14.322876868293481</v>
      </c>
      <c r="S27">
        <f t="shared" si="4"/>
        <v>4.5391435829954263</v>
      </c>
      <c r="T27">
        <f t="shared" si="5"/>
        <v>6.8697037703157804</v>
      </c>
    </row>
    <row r="28" spans="1:20" x14ac:dyDescent="0.25">
      <c r="A28" s="14">
        <v>26</v>
      </c>
      <c r="B28" s="14" t="str">
        <f>IFERROR(VLOOKUP(A28,Tabel35[],2,FALSE),"")</f>
        <v>IL</v>
      </c>
      <c r="C28">
        <f>SUMIFS('Total-corrected counts Z&lt;3'!E:E,'Total-corrected counts Z&lt;3'!$R:$R,$A28)</f>
        <v>11.306669889396829</v>
      </c>
      <c r="D28">
        <f>SUMIFS('Total-corrected counts Z&lt;3'!F:F,'Total-corrected counts Z&lt;3'!$R:$R,$A28)</f>
        <v>40.904645579103473</v>
      </c>
      <c r="E28">
        <f>SUMIFS('Total-corrected counts Z&lt;3'!G:G,'Total-corrected counts Z&lt;3'!$R:$R,$A28)</f>
        <v>18.143019134099415</v>
      </c>
      <c r="F28">
        <f>SUMIFS('Total-corrected counts Z&lt;3'!H:H,'Total-corrected counts Z&lt;3'!$R:$R,$A28)</f>
        <v>6.7371819962354191</v>
      </c>
      <c r="G28">
        <f>SUMIFS('Total-corrected counts Z&lt;3'!I:I,'Total-corrected counts Z&lt;3'!$R:$R,$A28)</f>
        <v>11.588299762193294</v>
      </c>
      <c r="H28">
        <f>SUMIFS('Total-corrected counts Z&lt;3'!J:J,'Total-corrected counts Z&lt;3'!$R:$R,$A28)</f>
        <v>12.40473769736785</v>
      </c>
      <c r="I28">
        <f>SUMIFS('Total-corrected counts Z&lt;3'!K:K,'Total-corrected counts Z&lt;3'!$R:$R,$A28)</f>
        <v>9.4360811446474955</v>
      </c>
      <c r="J28">
        <f>SUMIFS('Total-corrected counts Z&lt;3'!L:L,'Total-corrected counts Z&lt;3'!$R:$R,$A28)</f>
        <v>16.406494069274103</v>
      </c>
      <c r="K28">
        <f>SUMIFS('Total-corrected counts Z&lt;3'!M:M,'Total-corrected counts Z&lt;3'!$R:$R,$A28)</f>
        <v>6.3989990575276154</v>
      </c>
      <c r="L28">
        <f>SUMIFS('Total-corrected counts Z&lt;3'!N:N,'Total-corrected counts Z&lt;3'!$R:$R,$A28)</f>
        <v>26.970263555566937</v>
      </c>
      <c r="M28">
        <f>SUMIFS('Total-corrected counts Z&lt;3'!O:O,'Total-corrected counts Z&lt;3'!$R:$R,$A28)</f>
        <v>4.1925575069758718</v>
      </c>
      <c r="N28">
        <f>SUMIFS('Total-corrected counts Z&lt;3'!P:P,'Total-corrected counts Z&lt;3'!$R:$R,$A28)</f>
        <v>16.441881957495365</v>
      </c>
      <c r="O28">
        <f t="shared" si="0"/>
        <v>1</v>
      </c>
      <c r="P28">
        <f t="shared" si="1"/>
        <v>0.79057880486381704</v>
      </c>
      <c r="Q28">
        <f t="shared" si="2"/>
        <v>15.788662171863397</v>
      </c>
      <c r="R28">
        <f t="shared" si="3"/>
        <v>14.082039229367979</v>
      </c>
      <c r="S28">
        <f t="shared" si="4"/>
        <v>4.3856433592686068</v>
      </c>
      <c r="T28">
        <f t="shared" si="5"/>
        <v>4.086008010921697</v>
      </c>
    </row>
    <row r="29" spans="1:20" x14ac:dyDescent="0.25">
      <c r="A29" s="14">
        <v>27</v>
      </c>
      <c r="B29" s="14" t="str">
        <f>IFERROR(VLOOKUP(A29,Tabel35[],2,FALSE),"")</f>
        <v>lateral orbital</v>
      </c>
      <c r="C29">
        <f>SUMIFS('Total-corrected counts Z&lt;3'!E:E,'Total-corrected counts Z&lt;3'!$R:$R,$A29)</f>
        <v>27.087201965245647</v>
      </c>
      <c r="D29">
        <f>SUMIFS('Total-corrected counts Z&lt;3'!F:F,'Total-corrected counts Z&lt;3'!$R:$R,$A29)</f>
        <v>21.735824629005187</v>
      </c>
      <c r="E29">
        <f>SUMIFS('Total-corrected counts Z&lt;3'!G:G,'Total-corrected counts Z&lt;3'!$R:$R,$A29)</f>
        <v>37.428905615228715</v>
      </c>
      <c r="F29">
        <f>SUMIFS('Total-corrected counts Z&lt;3'!H:H,'Total-corrected counts Z&lt;3'!$R:$R,$A29)</f>
        <v>21.119501433272525</v>
      </c>
      <c r="G29">
        <f>SUMIFS('Total-corrected counts Z&lt;3'!I:I,'Total-corrected counts Z&lt;3'!$R:$R,$A29)</f>
        <v>18.71387131809513</v>
      </c>
      <c r="H29">
        <f>SUMIFS('Total-corrected counts Z&lt;3'!J:J,'Total-corrected counts Z&lt;3'!$R:$R,$A29)</f>
        <v>38.409065234582059</v>
      </c>
      <c r="I29">
        <f>SUMIFS('Total-corrected counts Z&lt;3'!K:K,'Total-corrected counts Z&lt;3'!$R:$R,$A29)</f>
        <v>17.134680282121874</v>
      </c>
      <c r="J29">
        <f>SUMIFS('Total-corrected counts Z&lt;3'!L:L,'Total-corrected counts Z&lt;3'!$R:$R,$A29)</f>
        <v>37.468885104153017</v>
      </c>
      <c r="K29">
        <f>SUMIFS('Total-corrected counts Z&lt;3'!M:M,'Total-corrected counts Z&lt;3'!$R:$R,$A29)</f>
        <v>30.155027507518312</v>
      </c>
      <c r="L29">
        <f>SUMIFS('Total-corrected counts Z&lt;3'!N:N,'Total-corrected counts Z&lt;3'!$R:$R,$A29)</f>
        <v>44.421108350621964</v>
      </c>
      <c r="M29">
        <f>SUMIFS('Total-corrected counts Z&lt;3'!O:O,'Total-corrected counts Z&lt;3'!$R:$R,$A29)</f>
        <v>25.164724365137054</v>
      </c>
      <c r="N29">
        <f>SUMIFS('Total-corrected counts Z&lt;3'!P:P,'Total-corrected counts Z&lt;3'!$R:$R,$A29)</f>
        <v>44.832382122461027</v>
      </c>
      <c r="O29">
        <f t="shared" si="0"/>
        <v>1</v>
      </c>
      <c r="P29">
        <f t="shared" si="1"/>
        <v>6.7769249528765133E-2</v>
      </c>
      <c r="Q29">
        <f t="shared" si="2"/>
        <v>25.947007211078734</v>
      </c>
      <c r="R29">
        <f t="shared" si="3"/>
        <v>36.408425489978278</v>
      </c>
      <c r="S29">
        <f t="shared" si="4"/>
        <v>3.3074632659850933</v>
      </c>
      <c r="T29">
        <f t="shared" si="5"/>
        <v>3.884691158099236</v>
      </c>
    </row>
    <row r="30" spans="1:20" x14ac:dyDescent="0.25">
      <c r="A30" s="14">
        <v>28</v>
      </c>
      <c r="B30" s="14" t="str">
        <f>IFERROR(VLOOKUP(A30,Tabel35[],2,FALSE),"")</f>
        <v>medial orbital</v>
      </c>
      <c r="C30">
        <f>SUMIFS('Total-corrected counts Z&lt;3'!E:E,'Total-corrected counts Z&lt;3'!$R:$R,$A30)</f>
        <v>4.067147442229075</v>
      </c>
      <c r="D30">
        <f>SUMIFS('Total-corrected counts Z&lt;3'!F:F,'Total-corrected counts Z&lt;3'!$R:$R,$A30)</f>
        <v>8.7333929510637027</v>
      </c>
      <c r="E30">
        <f>SUMIFS('Total-corrected counts Z&lt;3'!G:G,'Total-corrected counts Z&lt;3'!$R:$R,$A30)</f>
        <v>4.6964705042009305</v>
      </c>
      <c r="F30">
        <f>SUMIFS('Total-corrected counts Z&lt;3'!H:H,'Total-corrected counts Z&lt;3'!$R:$R,$A30)</f>
        <v>2.7086065783279425</v>
      </c>
      <c r="G30">
        <f>SUMIFS('Total-corrected counts Z&lt;3'!I:I,'Total-corrected counts Z&lt;3'!$R:$R,$A30)</f>
        <v>1.7135890073881574</v>
      </c>
      <c r="H30">
        <f>SUMIFS('Total-corrected counts Z&lt;3'!J:J,'Total-corrected counts Z&lt;3'!$R:$R,$A30)</f>
        <v>5.105277336044562</v>
      </c>
      <c r="I30">
        <f>SUMIFS('Total-corrected counts Z&lt;3'!K:K,'Total-corrected counts Z&lt;3'!$R:$R,$A30)</f>
        <v>6.3425156196807269</v>
      </c>
      <c r="J30">
        <f>SUMIFS('Total-corrected counts Z&lt;3'!L:L,'Total-corrected counts Z&lt;3'!$R:$R,$A30)</f>
        <v>4.9985387336363356</v>
      </c>
      <c r="K30">
        <f>SUMIFS('Total-corrected counts Z&lt;3'!M:M,'Total-corrected counts Z&lt;3'!$R:$R,$A30)</f>
        <v>1.8808559530113116</v>
      </c>
      <c r="L30">
        <f>SUMIFS('Total-corrected counts Z&lt;3'!N:N,'Total-corrected counts Z&lt;3'!$R:$R,$A30)</f>
        <v>21.711104850207889</v>
      </c>
      <c r="M30">
        <f>SUMIFS('Total-corrected counts Z&lt;3'!O:O,'Total-corrected counts Z&lt;3'!$R:$R,$A30)</f>
        <v>1.603864281192112</v>
      </c>
      <c r="N30">
        <f>SUMIFS('Total-corrected counts Z&lt;3'!P:P,'Total-corrected counts Z&lt;3'!$R:$R,$A30)</f>
        <v>7.7287782150532536</v>
      </c>
      <c r="O30">
        <f t="shared" si="0"/>
        <v>1</v>
      </c>
      <c r="P30">
        <f t="shared" si="1"/>
        <v>0.40541336819649354</v>
      </c>
      <c r="Q30">
        <f t="shared" si="2"/>
        <v>4.766714205562157</v>
      </c>
      <c r="R30">
        <f t="shared" si="3"/>
        <v>7.5846284066201806</v>
      </c>
      <c r="S30">
        <f t="shared" si="4"/>
        <v>0.87809349316491669</v>
      </c>
      <c r="T30">
        <f t="shared" si="5"/>
        <v>3.7051891679223212</v>
      </c>
    </row>
    <row r="31" spans="1:20" x14ac:dyDescent="0.25">
      <c r="A31" s="14">
        <v>29</v>
      </c>
      <c r="B31" s="14" t="str">
        <f>IFERROR(VLOOKUP(A31,Tabel35[],2,FALSE),"")</f>
        <v>ventral orbital</v>
      </c>
      <c r="C31">
        <f>SUMIFS('Total-corrected counts Z&lt;3'!E:E,'Total-corrected counts Z&lt;3'!$R:$R,$A31)</f>
        <v>14.490665315599021</v>
      </c>
      <c r="D31">
        <f>SUMIFS('Total-corrected counts Z&lt;3'!F:F,'Total-corrected counts Z&lt;3'!$R:$R,$A31)</f>
        <v>13.197747175249621</v>
      </c>
      <c r="E31">
        <f>SUMIFS('Total-corrected counts Z&lt;3'!G:G,'Total-corrected counts Z&lt;3'!$R:$R,$A31)</f>
        <v>16.321574299770532</v>
      </c>
      <c r="F31">
        <f>SUMIFS('Total-corrected counts Z&lt;3'!H:H,'Total-corrected counts Z&lt;3'!$R:$R,$A31)</f>
        <v>12.93264267680525</v>
      </c>
      <c r="G31">
        <f>SUMIFS('Total-corrected counts Z&lt;3'!I:I,'Total-corrected counts Z&lt;3'!$R:$R,$A31)</f>
        <v>11.46501997748911</v>
      </c>
      <c r="H31">
        <f>SUMIFS('Total-corrected counts Z&lt;3'!J:J,'Total-corrected counts Z&lt;3'!$R:$R,$A31)</f>
        <v>16.619307072655701</v>
      </c>
      <c r="I31">
        <f>SUMIFS('Total-corrected counts Z&lt;3'!K:K,'Total-corrected counts Z&lt;3'!$R:$R,$A31)</f>
        <v>12.670905369384437</v>
      </c>
      <c r="J31">
        <f>SUMIFS('Total-corrected counts Z&lt;3'!L:L,'Total-corrected counts Z&lt;3'!$R:$R,$A31)</f>
        <v>28.842374709006439</v>
      </c>
      <c r="K31">
        <f>SUMIFS('Total-corrected counts Z&lt;3'!M:M,'Total-corrected counts Z&lt;3'!$R:$R,$A31)</f>
        <v>19.42188212348637</v>
      </c>
      <c r="L31">
        <f>SUMIFS('Total-corrected counts Z&lt;3'!N:N,'Total-corrected counts Z&lt;3'!$R:$R,$A31)</f>
        <v>17.15202895952326</v>
      </c>
      <c r="M31">
        <f>SUMIFS('Total-corrected counts Z&lt;3'!O:O,'Total-corrected counts Z&lt;3'!$R:$R,$A31)</f>
        <v>9.7357375665345742</v>
      </c>
      <c r="N31">
        <f>SUMIFS('Total-corrected counts Z&lt;3'!P:P,'Total-corrected counts Z&lt;3'!$R:$R,$A31)</f>
        <v>26.467419736455952</v>
      </c>
      <c r="O31">
        <f t="shared" si="0"/>
        <v>1</v>
      </c>
      <c r="P31">
        <f t="shared" si="1"/>
        <v>5.7045343228286687E-2</v>
      </c>
      <c r="Q31">
        <f t="shared" si="2"/>
        <v>13.956837412421953</v>
      </c>
      <c r="R31">
        <f t="shared" si="3"/>
        <v>20.32388861900132</v>
      </c>
      <c r="S31">
        <f t="shared" si="4"/>
        <v>0.73117103824787222</v>
      </c>
      <c r="T31">
        <f t="shared" si="5"/>
        <v>3.4153391631284009</v>
      </c>
    </row>
    <row r="32" spans="1:20" x14ac:dyDescent="0.25">
      <c r="A32" s="14">
        <v>30</v>
      </c>
      <c r="B32" s="14" t="str">
        <f>IFERROR(VLOOKUP(A32,Tabel35[],2,FALSE),"")</f>
        <v>agranular insula, dorsal</v>
      </c>
      <c r="C32">
        <f>SUMIFS('Total-corrected counts Z&lt;3'!E:E,'Total-corrected counts Z&lt;3'!$R:$R,$A32)</f>
        <v>33.803805455555377</v>
      </c>
      <c r="D32">
        <f>SUMIFS('Total-corrected counts Z&lt;3'!F:F,'Total-corrected counts Z&lt;3'!$R:$R,$A32)</f>
        <v>84.557659227471405</v>
      </c>
      <c r="E32">
        <f>SUMIFS('Total-corrected counts Z&lt;3'!G:G,'Total-corrected counts Z&lt;3'!$R:$R,$A32)</f>
        <v>73.875659604103603</v>
      </c>
      <c r="F32">
        <f>SUMIFS('Total-corrected counts Z&lt;3'!H:H,'Total-corrected counts Z&lt;3'!$R:$R,$A32)</f>
        <v>33.609611204322789</v>
      </c>
      <c r="G32">
        <f>SUMIFS('Total-corrected counts Z&lt;3'!I:I,'Total-corrected counts Z&lt;3'!$R:$R,$A32)</f>
        <v>50.544711728715441</v>
      </c>
      <c r="H32">
        <f>SUMIFS('Total-corrected counts Z&lt;3'!J:J,'Total-corrected counts Z&lt;3'!$R:$R,$A32)</f>
        <v>60.198823396508416</v>
      </c>
      <c r="I32">
        <f>SUMIFS('Total-corrected counts Z&lt;3'!K:K,'Total-corrected counts Z&lt;3'!$R:$R,$A32)</f>
        <v>20.694399516330215</v>
      </c>
      <c r="J32">
        <f>SUMIFS('Total-corrected counts Z&lt;3'!L:L,'Total-corrected counts Z&lt;3'!$R:$R,$A32)</f>
        <v>55.245946245553213</v>
      </c>
      <c r="K32">
        <f>SUMIFS('Total-corrected counts Z&lt;3'!M:M,'Total-corrected counts Z&lt;3'!$R:$R,$A32)</f>
        <v>77.217314505692656</v>
      </c>
      <c r="L32">
        <f>SUMIFS('Total-corrected counts Z&lt;3'!N:N,'Total-corrected counts Z&lt;3'!$R:$R,$A32)</f>
        <v>101.53762091369344</v>
      </c>
      <c r="M32">
        <f>SUMIFS('Total-corrected counts Z&lt;3'!O:O,'Total-corrected counts Z&lt;3'!$R:$R,$A32)</f>
        <v>47.853307383872249</v>
      </c>
      <c r="N32">
        <f>SUMIFS('Total-corrected counts Z&lt;3'!P:P,'Total-corrected counts Z&lt;3'!$R:$R,$A32)</f>
        <v>42.5994214353289</v>
      </c>
      <c r="O32">
        <f t="shared" si="0"/>
        <v>1</v>
      </c>
      <c r="P32">
        <f t="shared" si="1"/>
        <v>0.34216847433776654</v>
      </c>
      <c r="Q32">
        <f t="shared" si="2"/>
        <v>51.040667161858188</v>
      </c>
      <c r="R32">
        <f t="shared" si="3"/>
        <v>64.8907220968281</v>
      </c>
      <c r="S32">
        <f t="shared" si="4"/>
        <v>8.7977141344792358</v>
      </c>
      <c r="T32">
        <f t="shared" si="5"/>
        <v>10.897562479315674</v>
      </c>
    </row>
    <row r="33" spans="1:20" x14ac:dyDescent="0.25">
      <c r="A33" s="14">
        <v>31</v>
      </c>
      <c r="B33" s="14" t="str">
        <f>IFERROR(VLOOKUP(A33,Tabel35[],2,FALSE),"")</f>
        <v>agranular insula posterior</v>
      </c>
      <c r="C33">
        <f>SUMIFS('Total-corrected counts Z&lt;3'!E:E,'Total-corrected counts Z&lt;3'!$R:$R,$A33)</f>
        <v>13.828301303578856</v>
      </c>
      <c r="D33">
        <f>SUMIFS('Total-corrected counts Z&lt;3'!F:F,'Total-corrected counts Z&lt;3'!$R:$R,$A33)</f>
        <v>125.92269133594405</v>
      </c>
      <c r="E33">
        <f>SUMIFS('Total-corrected counts Z&lt;3'!G:G,'Total-corrected counts Z&lt;3'!$R:$R,$A33)</f>
        <v>74.250662952347781</v>
      </c>
      <c r="F33">
        <f>SUMIFS('Total-corrected counts Z&lt;3'!H:H,'Total-corrected counts Z&lt;3'!$R:$R,$A33)</f>
        <v>22.874373300921615</v>
      </c>
      <c r="G33">
        <f>SUMIFS('Total-corrected counts Z&lt;3'!I:I,'Total-corrected counts Z&lt;3'!$R:$R,$A33)</f>
        <v>35.492250016334566</v>
      </c>
      <c r="H33">
        <f>SUMIFS('Total-corrected counts Z&lt;3'!J:J,'Total-corrected counts Z&lt;3'!$R:$R,$A33)</f>
        <v>34.020699184024608</v>
      </c>
      <c r="I33">
        <f>SUMIFS('Total-corrected counts Z&lt;3'!K:K,'Total-corrected counts Z&lt;3'!$R:$R,$A33)</f>
        <v>19.253560778674455</v>
      </c>
      <c r="J33">
        <f>SUMIFS('Total-corrected counts Z&lt;3'!L:L,'Total-corrected counts Z&lt;3'!$R:$R,$A33)</f>
        <v>64.295720001209332</v>
      </c>
      <c r="K33">
        <f>SUMIFS('Total-corrected counts Z&lt;3'!M:M,'Total-corrected counts Z&lt;3'!$R:$R,$A33)</f>
        <v>75.213794034006696</v>
      </c>
      <c r="L33">
        <f>SUMIFS('Total-corrected counts Z&lt;3'!N:N,'Total-corrected counts Z&lt;3'!$R:$R,$A33)</f>
        <v>27.789872704454062</v>
      </c>
      <c r="M33">
        <f>SUMIFS('Total-corrected counts Z&lt;3'!O:O,'Total-corrected counts Z&lt;3'!$R:$R,$A33)</f>
        <v>32.471217201678897</v>
      </c>
      <c r="N33">
        <f>SUMIFS('Total-corrected counts Z&lt;3'!P:P,'Total-corrected counts Z&lt;3'!$R:$R,$A33)</f>
        <v>22.457204624871718</v>
      </c>
      <c r="O33">
        <f t="shared" si="0"/>
        <v>1</v>
      </c>
      <c r="P33">
        <f t="shared" si="1"/>
        <v>0.92044337997050463</v>
      </c>
      <c r="Q33">
        <f t="shared" si="2"/>
        <v>46.520362695975123</v>
      </c>
      <c r="R33">
        <f t="shared" si="3"/>
        <v>44.445561713244146</v>
      </c>
      <c r="S33">
        <f t="shared" si="4"/>
        <v>15.215078972846042</v>
      </c>
      <c r="T33">
        <f t="shared" si="5"/>
        <v>10.594804515626164</v>
      </c>
    </row>
    <row r="34" spans="1:20" x14ac:dyDescent="0.25">
      <c r="A34" s="14">
        <v>32</v>
      </c>
      <c r="B34" s="14" t="str">
        <f>IFERROR(VLOOKUP(A34,Tabel35[],2,FALSE),"")</f>
        <v>agranular insula, ventral</v>
      </c>
      <c r="C34">
        <f>SUMIFS('Total-corrected counts Z&lt;3'!E:E,'Total-corrected counts Z&lt;3'!$R:$R,$A34)</f>
        <v>15.001963851193533</v>
      </c>
      <c r="D34">
        <f>SUMIFS('Total-corrected counts Z&lt;3'!F:F,'Total-corrected counts Z&lt;3'!$R:$R,$A34)</f>
        <v>45.006271022574282</v>
      </c>
      <c r="E34">
        <f>SUMIFS('Total-corrected counts Z&lt;3'!G:G,'Total-corrected counts Z&lt;3'!$R:$R,$A34)</f>
        <v>42.214662630916344</v>
      </c>
      <c r="F34">
        <f>SUMIFS('Total-corrected counts Z&lt;3'!H:H,'Total-corrected counts Z&lt;3'!$R:$R,$A34)</f>
        <v>15.931184607179562</v>
      </c>
      <c r="G34">
        <f>SUMIFS('Total-corrected counts Z&lt;3'!I:I,'Total-corrected counts Z&lt;3'!$R:$R,$A34)</f>
        <v>24.840876617893073</v>
      </c>
      <c r="H34">
        <f>SUMIFS('Total-corrected counts Z&lt;3'!J:J,'Total-corrected counts Z&lt;3'!$R:$R,$A34)</f>
        <v>29.84957897755416</v>
      </c>
      <c r="I34">
        <f>SUMIFS('Total-corrected counts Z&lt;3'!K:K,'Total-corrected counts Z&lt;3'!$R:$R,$A34)</f>
        <v>15.609086324604018</v>
      </c>
      <c r="J34">
        <f>SUMIFS('Total-corrected counts Z&lt;3'!L:L,'Total-corrected counts Z&lt;3'!$R:$R,$A34)</f>
        <v>29.40672585635248</v>
      </c>
      <c r="K34">
        <f>SUMIFS('Total-corrected counts Z&lt;3'!M:M,'Total-corrected counts Z&lt;3'!$R:$R,$A34)</f>
        <v>47.512056899981395</v>
      </c>
      <c r="L34">
        <f>SUMIFS('Total-corrected counts Z&lt;3'!N:N,'Total-corrected counts Z&lt;3'!$R:$R,$A34)</f>
        <v>64.117340709815679</v>
      </c>
      <c r="M34">
        <f>SUMIFS('Total-corrected counts Z&lt;3'!O:O,'Total-corrected counts Z&lt;3'!$R:$R,$A34)</f>
        <v>21.863202569934579</v>
      </c>
      <c r="N34">
        <f>SUMIFS('Total-corrected counts Z&lt;3'!P:P,'Total-corrected counts Z&lt;3'!$R:$R,$A34)</f>
        <v>26.786414120331973</v>
      </c>
      <c r="O34">
        <f t="shared" si="0"/>
        <v>1</v>
      </c>
      <c r="P34">
        <f t="shared" si="1"/>
        <v>0.23314575749340491</v>
      </c>
      <c r="Q34">
        <f t="shared" si="2"/>
        <v>26.921946290273571</v>
      </c>
      <c r="R34">
        <f t="shared" si="3"/>
        <v>37.937148031283222</v>
      </c>
      <c r="S34">
        <f t="shared" si="4"/>
        <v>4.7925425267184227</v>
      </c>
      <c r="T34">
        <f t="shared" si="5"/>
        <v>7.8503505031901586</v>
      </c>
    </row>
    <row r="35" spans="1:20" x14ac:dyDescent="0.25">
      <c r="A35" s="14">
        <v>33</v>
      </c>
      <c r="B35" s="14" t="str">
        <f>IFERROR(VLOOKUP(A35,Tabel35[],2,FALSE),"")</f>
        <v>RSP lateral agranular</v>
      </c>
      <c r="C35">
        <f>SUMIFS('Total-corrected counts Z&lt;3'!E:E,'Total-corrected counts Z&lt;3'!$R:$R,$A35)</f>
        <v>29.643694643218204</v>
      </c>
      <c r="D35">
        <f>SUMIFS('Total-corrected counts Z&lt;3'!F:F,'Total-corrected counts Z&lt;3'!$R:$R,$A35)</f>
        <v>10.895814528403758</v>
      </c>
      <c r="E35">
        <f>SUMIFS('Total-corrected counts Z&lt;3'!G:G,'Total-corrected counts Z&lt;3'!$R:$R,$A35)</f>
        <v>33.71458673738158</v>
      </c>
      <c r="F35">
        <f>SUMIFS('Total-corrected counts Z&lt;3'!H:H,'Total-corrected counts Z&lt;3'!$R:$R,$A35)</f>
        <v>19.227291767285678</v>
      </c>
      <c r="G35">
        <f>SUMIFS('Total-corrected counts Z&lt;3'!I:I,'Total-corrected counts Z&lt;3'!$R:$R,$A35)</f>
        <v>16.260603602481869</v>
      </c>
      <c r="H35">
        <f>SUMIFS('Total-corrected counts Z&lt;3'!J:J,'Total-corrected counts Z&lt;3'!$R:$R,$A35)</f>
        <v>38.73493400071257</v>
      </c>
      <c r="I35">
        <f>SUMIFS('Total-corrected counts Z&lt;3'!K:K,'Total-corrected counts Z&lt;3'!$R:$R,$A35)</f>
        <v>7.2889489081408794</v>
      </c>
      <c r="J35">
        <f>SUMIFS('Total-corrected counts Z&lt;3'!L:L,'Total-corrected counts Z&lt;3'!$R:$R,$A35)</f>
        <v>39.202249342430136</v>
      </c>
      <c r="K35">
        <f>SUMIFS('Total-corrected counts Z&lt;3'!M:M,'Total-corrected counts Z&lt;3'!$R:$R,$A35)</f>
        <v>36.860687861732558</v>
      </c>
      <c r="L35">
        <f>SUMIFS('Total-corrected counts Z&lt;3'!N:N,'Total-corrected counts Z&lt;3'!$R:$R,$A35)</f>
        <v>16.503171716654286</v>
      </c>
      <c r="M35">
        <f>SUMIFS('Total-corrected counts Z&lt;3'!O:O,'Total-corrected counts Z&lt;3'!$R:$R,$A35)</f>
        <v>26.73107135320187</v>
      </c>
      <c r="N35">
        <f>SUMIFS('Total-corrected counts Z&lt;3'!P:P,'Total-corrected counts Z&lt;3'!$R:$R,$A35)</f>
        <v>14.655513407789661</v>
      </c>
      <c r="O35">
        <f t="shared" si="0"/>
        <v>1</v>
      </c>
      <c r="P35">
        <f t="shared" si="1"/>
        <v>0.52195631192930314</v>
      </c>
      <c r="Q35">
        <f t="shared" si="2"/>
        <v>22.252267741089216</v>
      </c>
      <c r="R35">
        <f t="shared" si="3"/>
        <v>26.790538736361704</v>
      </c>
      <c r="S35">
        <f t="shared" si="4"/>
        <v>4.5135159305102981</v>
      </c>
      <c r="T35">
        <f t="shared" si="5"/>
        <v>5.042572557082881</v>
      </c>
    </row>
    <row r="36" spans="1:20" x14ac:dyDescent="0.25">
      <c r="A36" s="39">
        <v>34</v>
      </c>
      <c r="B36" s="39" t="str">
        <f>IFERROR(VLOOKUP(A36,Tabel35[],2,FALSE),"")</f>
        <v>RSP dorsal</v>
      </c>
      <c r="C36">
        <f>SUMIFS('Total-corrected counts Z&lt;3'!E:E,'Total-corrected counts Z&lt;3'!$R:$R,$A36)</f>
        <v>57.428121884274546</v>
      </c>
      <c r="D36">
        <f>SUMIFS('Total-corrected counts Z&lt;3'!F:F,'Total-corrected counts Z&lt;3'!$R:$R,$A36)</f>
        <v>25.82349896552542</v>
      </c>
      <c r="E36">
        <f>SUMIFS('Total-corrected counts Z&lt;3'!G:G,'Total-corrected counts Z&lt;3'!$R:$R,$A36)</f>
        <v>34.893168689006153</v>
      </c>
      <c r="F36">
        <f>SUMIFS('Total-corrected counts Z&lt;3'!H:H,'Total-corrected counts Z&lt;3'!$R:$R,$A36)</f>
        <v>38.324875613919033</v>
      </c>
      <c r="G36">
        <f>SUMIFS('Total-corrected counts Z&lt;3'!I:I,'Total-corrected counts Z&lt;3'!$R:$R,$A36)</f>
        <v>28.97074940548324</v>
      </c>
      <c r="H36">
        <f>SUMIFS('Total-corrected counts Z&lt;3'!J:J,'Total-corrected counts Z&lt;3'!$R:$R,$A36)</f>
        <v>59.481912111021323</v>
      </c>
      <c r="I36">
        <f>SUMIFS('Total-corrected counts Z&lt;3'!K:K,'Total-corrected counts Z&lt;3'!$R:$R,$A36)</f>
        <v>40.173974214636942</v>
      </c>
      <c r="J36">
        <f>SUMIFS('Total-corrected counts Z&lt;3'!L:L,'Total-corrected counts Z&lt;3'!$R:$R,$A36)</f>
        <v>41.459653931814287</v>
      </c>
      <c r="K36">
        <f>SUMIFS('Total-corrected counts Z&lt;3'!M:M,'Total-corrected counts Z&lt;3'!$R:$R,$A36)</f>
        <v>60.044281891241553</v>
      </c>
      <c r="L36">
        <f>SUMIFS('Total-corrected counts Z&lt;3'!N:N,'Total-corrected counts Z&lt;3'!$R:$R,$A36)</f>
        <v>53.539260131991227</v>
      </c>
      <c r="M36">
        <f>SUMIFS('Total-corrected counts Z&lt;3'!O:O,'Total-corrected counts Z&lt;3'!$R:$R,$A36)</f>
        <v>72.867962576500105</v>
      </c>
      <c r="N36">
        <f>SUMIFS('Total-corrected counts Z&lt;3'!P:P,'Total-corrected counts Z&lt;3'!$R:$R,$A36)</f>
        <v>103.28126737380127</v>
      </c>
      <c r="O36">
        <f t="shared" si="0"/>
        <v>1</v>
      </c>
      <c r="P36">
        <f t="shared" si="1"/>
        <v>3.6517109295270814E-2</v>
      </c>
      <c r="Q36">
        <f t="shared" si="2"/>
        <v>40.728042983409523</v>
      </c>
      <c r="R36">
        <f t="shared" si="3"/>
        <v>66.238485181069692</v>
      </c>
      <c r="S36">
        <f t="shared" si="4"/>
        <v>4.9548138950373088</v>
      </c>
      <c r="T36">
        <f t="shared" si="5"/>
        <v>10.558756158839474</v>
      </c>
    </row>
    <row r="37" spans="1:20" hidden="1" x14ac:dyDescent="0.25">
      <c r="A37">
        <v>35</v>
      </c>
      <c r="B37" s="14" t="str">
        <f>IFERROR(VLOOKUP(A37,#REF!,2,FALSE),"")</f>
        <v/>
      </c>
      <c r="C37">
        <f>SUMIFS('Total-corrected counts Z&lt;3'!E:E,'Total-corrected counts Z&lt;3'!$R:$R,$A37)</f>
        <v>57.37001977795699</v>
      </c>
      <c r="D37">
        <f>SUMIFS('Total-corrected counts Z&lt;3'!F:F,'Total-corrected counts Z&lt;3'!$R:$R,$A37)</f>
        <v>9.8634326140607627</v>
      </c>
      <c r="E37">
        <f>SUMIFS('Total-corrected counts Z&lt;3'!G:G,'Total-corrected counts Z&lt;3'!$R:$R,$A37)</f>
        <v>11.660818400164287</v>
      </c>
      <c r="F37">
        <f>SUMIFS('Total-corrected counts Z&lt;3'!H:H,'Total-corrected counts Z&lt;3'!$R:$R,$A37)</f>
        <v>34.647274569541374</v>
      </c>
      <c r="G37">
        <f>SUMIFS('Total-corrected counts Z&lt;3'!I:I,'Total-corrected counts Z&lt;3'!$R:$R,$A37)</f>
        <v>36.145632875266742</v>
      </c>
      <c r="H37">
        <f>SUMIFS('Total-corrected counts Z&lt;3'!J:J,'Total-corrected counts Z&lt;3'!$R:$R,$A37)</f>
        <v>59.98157755242142</v>
      </c>
      <c r="I37">
        <f>SUMIFS('Total-corrected counts Z&lt;3'!K:K,'Total-corrected counts Z&lt;3'!$R:$R,$A37)</f>
        <v>45.372294366179275</v>
      </c>
      <c r="J37">
        <f>SUMIFS('Total-corrected counts Z&lt;3'!L:L,'Total-corrected counts Z&lt;3'!$R:$R,$A37)</f>
        <v>18.986385028570275</v>
      </c>
      <c r="K37">
        <f>SUMIFS('Total-corrected counts Z&lt;3'!M:M,'Total-corrected counts Z&lt;3'!$R:$R,$A37)</f>
        <v>34.714058784926166</v>
      </c>
      <c r="L37">
        <f>SUMIFS('Total-corrected counts Z&lt;3'!N:N,'Total-corrected counts Z&lt;3'!$R:$R,$A37)</f>
        <v>80.099719113114602</v>
      </c>
      <c r="M37">
        <f>SUMIFS('Total-corrected counts Z&lt;3'!O:O,'Total-corrected counts Z&lt;3'!$R:$R,$A37)</f>
        <v>54.44697165099538</v>
      </c>
      <c r="N37">
        <f>SUMIFS('Total-corrected counts Z&lt;3'!P:P,'Total-corrected counts Z&lt;3'!$R:$R,$A37)</f>
        <v>121.51863200625596</v>
      </c>
      <c r="O37">
        <f t="shared" si="0"/>
        <v>1</v>
      </c>
      <c r="P37">
        <f t="shared" si="1"/>
        <v>0.17513610986228975</v>
      </c>
      <c r="Q37">
        <f t="shared" si="2"/>
        <v>36.434435736512981</v>
      </c>
      <c r="R37">
        <f t="shared" si="3"/>
        <v>61.953153316772479</v>
      </c>
      <c r="S37">
        <f t="shared" si="4"/>
        <v>7.5524823398374306</v>
      </c>
      <c r="T37">
        <f t="shared" si="5"/>
        <v>18.057959897168413</v>
      </c>
    </row>
    <row r="38" spans="1:20" x14ac:dyDescent="0.25">
      <c r="A38" s="14">
        <v>36</v>
      </c>
      <c r="B38" s="14" t="str">
        <f>IFERROR(VLOOKUP(A38,Tabel35[],2,FALSE),"")</f>
        <v>temporal association</v>
      </c>
      <c r="C38">
        <f>SUMIFS('Total-corrected counts Z&lt;3'!E:E,'Total-corrected counts Z&lt;3'!$R:$R,$A38)</f>
        <v>15.071686378774602</v>
      </c>
      <c r="D38">
        <f>SUMIFS('Total-corrected counts Z&lt;3'!F:F,'Total-corrected counts Z&lt;3'!$R:$R,$A38)</f>
        <v>74.987199859372851</v>
      </c>
      <c r="E38">
        <f>SUMIFS('Total-corrected counts Z&lt;3'!G:G,'Total-corrected counts Z&lt;3'!$R:$R,$A38)</f>
        <v>118.89391869570264</v>
      </c>
      <c r="F38">
        <f>SUMIFS('Total-corrected counts Z&lt;3'!H:H,'Total-corrected counts Z&lt;3'!$R:$R,$A38)</f>
        <v>105.6890656985878</v>
      </c>
      <c r="G38">
        <f>SUMIFS('Total-corrected counts Z&lt;3'!I:I,'Total-corrected counts Z&lt;3'!$R:$R,$A38)</f>
        <v>84.853475811889851</v>
      </c>
      <c r="H38">
        <f>SUMIFS('Total-corrected counts Z&lt;3'!J:J,'Total-corrected counts Z&lt;3'!$R:$R,$A38)</f>
        <v>100.62827498109961</v>
      </c>
      <c r="I38">
        <f>SUMIFS('Total-corrected counts Z&lt;3'!K:K,'Total-corrected counts Z&lt;3'!$R:$R,$A38)</f>
        <v>38.210478287831556</v>
      </c>
      <c r="J38">
        <f>SUMIFS('Total-corrected counts Z&lt;3'!L:L,'Total-corrected counts Z&lt;3'!$R:$R,$A38)</f>
        <v>62.098781606183678</v>
      </c>
      <c r="K38">
        <f>SUMIFS('Total-corrected counts Z&lt;3'!M:M,'Total-corrected counts Z&lt;3'!$R:$R,$A38)</f>
        <v>79.997710262318066</v>
      </c>
      <c r="L38">
        <f>SUMIFS('Total-corrected counts Z&lt;3'!N:N,'Total-corrected counts Z&lt;3'!$R:$R,$A38)</f>
        <v>66.661544109486115</v>
      </c>
      <c r="M38">
        <f>SUMIFS('Total-corrected counts Z&lt;3'!O:O,'Total-corrected counts Z&lt;3'!$R:$R,$A38)</f>
        <v>26.27148451239243</v>
      </c>
      <c r="N38">
        <f>SUMIFS('Total-corrected counts Z&lt;3'!P:P,'Total-corrected counts Z&lt;3'!$R:$R,$A38)</f>
        <v>61.966937599230043</v>
      </c>
      <c r="O38">
        <f t="shared" si="0"/>
        <v>1</v>
      </c>
      <c r="P38">
        <f t="shared" si="1"/>
        <v>0.36970426307849191</v>
      </c>
      <c r="Q38">
        <f t="shared" si="2"/>
        <v>76.904871387608409</v>
      </c>
      <c r="R38">
        <f t="shared" si="3"/>
        <v>59.39929161792206</v>
      </c>
      <c r="S38">
        <f t="shared" si="4"/>
        <v>14.261057878440717</v>
      </c>
      <c r="T38">
        <f t="shared" si="5"/>
        <v>8.9116968575133413</v>
      </c>
    </row>
    <row r="39" spans="1:20" x14ac:dyDescent="0.25">
      <c r="A39" s="14">
        <v>37</v>
      </c>
      <c r="B39" s="14" t="str">
        <f>IFERROR(VLOOKUP(A39,Tabel35[],2,FALSE),"")</f>
        <v>PRh</v>
      </c>
      <c r="C39">
        <f>SUMIFS('Total-corrected counts Z&lt;3'!E:E,'Total-corrected counts Z&lt;3'!$R:$R,$A39)</f>
        <v>9.6798109125052001</v>
      </c>
      <c r="D39">
        <f>SUMIFS('Total-corrected counts Z&lt;3'!F:F,'Total-corrected counts Z&lt;3'!$R:$R,$A39)</f>
        <v>64.844745106300451</v>
      </c>
      <c r="E39">
        <f>SUMIFS('Total-corrected counts Z&lt;3'!G:G,'Total-corrected counts Z&lt;3'!$R:$R,$A39)</f>
        <v>79.197135688711512</v>
      </c>
      <c r="F39">
        <f>SUMIFS('Total-corrected counts Z&lt;3'!H:H,'Total-corrected counts Z&lt;3'!$R:$R,$A39)</f>
        <v>73.323124556990223</v>
      </c>
      <c r="G39">
        <f>SUMIFS('Total-corrected counts Z&lt;3'!I:I,'Total-corrected counts Z&lt;3'!$R:$R,$A39)</f>
        <v>77.838856062221765</v>
      </c>
      <c r="H39">
        <f>SUMIFS('Total-corrected counts Z&lt;3'!J:J,'Total-corrected counts Z&lt;3'!$R:$R,$A39)</f>
        <v>70.604899328275849</v>
      </c>
      <c r="I39">
        <f>SUMIFS('Total-corrected counts Z&lt;3'!K:K,'Total-corrected counts Z&lt;3'!$R:$R,$A39)</f>
        <v>27.432439495367422</v>
      </c>
      <c r="J39">
        <f>SUMIFS('Total-corrected counts Z&lt;3'!L:L,'Total-corrected counts Z&lt;3'!$R:$R,$A39)</f>
        <v>20.23601971197936</v>
      </c>
      <c r="K39">
        <f>SUMIFS('Total-corrected counts Z&lt;3'!M:M,'Total-corrected counts Z&lt;3'!$R:$R,$A39)</f>
        <v>71.881407943345351</v>
      </c>
      <c r="L39">
        <f>SUMIFS('Total-corrected counts Z&lt;3'!N:N,'Total-corrected counts Z&lt;3'!$R:$R,$A39)</f>
        <v>26.073816048971644</v>
      </c>
      <c r="M39">
        <f>SUMIFS('Total-corrected counts Z&lt;3'!O:O,'Total-corrected counts Z&lt;3'!$R:$R,$A39)</f>
        <v>25.417966093746337</v>
      </c>
      <c r="N39">
        <f>SUMIFS('Total-corrected counts Z&lt;3'!P:P,'Total-corrected counts Z&lt;3'!$R:$R,$A39)</f>
        <v>35.125838727376461</v>
      </c>
      <c r="O39">
        <f t="shared" si="0"/>
        <v>1</v>
      </c>
      <c r="P39">
        <f t="shared" si="1"/>
        <v>0.16852426797538883</v>
      </c>
      <c r="Q39">
        <f t="shared" si="2"/>
        <v>57.560144450053201</v>
      </c>
      <c r="R39">
        <f t="shared" si="3"/>
        <v>35.74700970508384</v>
      </c>
      <c r="S39">
        <f t="shared" si="4"/>
        <v>10.409808856966542</v>
      </c>
      <c r="T39">
        <f t="shared" si="5"/>
        <v>9.3459382017659625</v>
      </c>
    </row>
    <row r="40" spans="1:20" x14ac:dyDescent="0.25">
      <c r="A40" s="14">
        <v>38</v>
      </c>
      <c r="B40" s="14" t="str">
        <f>IFERROR(VLOOKUP(A40,Tabel35[],2,FALSE),"")</f>
        <v>Ectorhinal</v>
      </c>
      <c r="C40">
        <f>SUMIFS('Total-corrected counts Z&lt;3'!E:E,'Total-corrected counts Z&lt;3'!$R:$R,$A40)</f>
        <v>9.6217088061876428</v>
      </c>
      <c r="D40">
        <f>SUMIFS('Total-corrected counts Z&lt;3'!F:F,'Total-corrected counts Z&lt;3'!$R:$R,$A40)</f>
        <v>56.320618759495474</v>
      </c>
      <c r="E40">
        <f>SUMIFS('Total-corrected counts Z&lt;3'!G:G,'Total-corrected counts Z&lt;3'!$R:$R,$A40)</f>
        <v>78.857846945062022</v>
      </c>
      <c r="F40">
        <f>SUMIFS('Total-corrected counts Z&lt;3'!H:H,'Total-corrected counts Z&lt;3'!$R:$R,$A40)</f>
        <v>65.960292590549486</v>
      </c>
      <c r="G40">
        <f>SUMIFS('Total-corrected counts Z&lt;3'!I:I,'Total-corrected counts Z&lt;3'!$R:$R,$A40)</f>
        <v>60.061911107878444</v>
      </c>
      <c r="H40">
        <f>SUMIFS('Total-corrected counts Z&lt;3'!J:J,'Total-corrected counts Z&lt;3'!$R:$R,$A40)</f>
        <v>77.252622157338138</v>
      </c>
      <c r="I40">
        <f>SUMIFS('Total-corrected counts Z&lt;3'!K:K,'Total-corrected counts Z&lt;3'!$R:$R,$A40)</f>
        <v>26.584887296746391</v>
      </c>
      <c r="J40">
        <f>SUMIFS('Total-corrected counts Z&lt;3'!L:L,'Total-corrected counts Z&lt;3'!$R:$R,$A40)</f>
        <v>40.512350220197725</v>
      </c>
      <c r="K40">
        <f>SUMIFS('Total-corrected counts Z&lt;3'!M:M,'Total-corrected counts Z&lt;3'!$R:$R,$A40)</f>
        <v>69.305453051177679</v>
      </c>
      <c r="L40">
        <f>SUMIFS('Total-corrected counts Z&lt;3'!N:N,'Total-corrected counts Z&lt;3'!$R:$R,$A40)</f>
        <v>27.3800681300105</v>
      </c>
      <c r="M40">
        <f>SUMIFS('Total-corrected counts Z&lt;3'!O:O,'Total-corrected counts Z&lt;3'!$R:$R,$A40)</f>
        <v>19.659061598705655</v>
      </c>
      <c r="N40">
        <f>SUMIFS('Total-corrected counts Z&lt;3'!P:P,'Total-corrected counts Z&lt;3'!$R:$R,$A40)</f>
        <v>38.899086582367083</v>
      </c>
      <c r="O40">
        <f t="shared" si="0"/>
        <v>1</v>
      </c>
      <c r="P40">
        <f t="shared" si="1"/>
        <v>0.31963836818970476</v>
      </c>
      <c r="Q40">
        <f t="shared" si="2"/>
        <v>53.52284109475108</v>
      </c>
      <c r="R40">
        <f t="shared" si="3"/>
        <v>39.151203916491724</v>
      </c>
      <c r="S40">
        <f t="shared" si="4"/>
        <v>9.8358007372039733</v>
      </c>
      <c r="T40">
        <f t="shared" si="5"/>
        <v>8.4548751413831482</v>
      </c>
    </row>
    <row r="41" spans="1:20" x14ac:dyDescent="0.25">
      <c r="A41" s="14">
        <v>39</v>
      </c>
      <c r="B41" s="14" t="str">
        <f>IFERROR(VLOOKUP(A41,Tabel35[],2,FALSE),"")</f>
        <v>main olfactory bulb</v>
      </c>
      <c r="C41">
        <f>SUMIFS('Total-corrected counts Z&lt;3'!E:E,'Total-corrected counts Z&lt;3'!$R:$R,$A41)</f>
        <v>52.013005575478118</v>
      </c>
      <c r="D41">
        <f>SUMIFS('Total-corrected counts Z&lt;3'!F:F,'Total-corrected counts Z&lt;3'!$R:$R,$A41)</f>
        <v>58.97132908010586</v>
      </c>
      <c r="E41">
        <f>SUMIFS('Total-corrected counts Z&lt;3'!G:G,'Total-corrected counts Z&lt;3'!$R:$R,$A41)</f>
        <v>203.37681586442736</v>
      </c>
      <c r="F41">
        <f>SUMIFS('Total-corrected counts Z&lt;3'!H:H,'Total-corrected counts Z&lt;3'!$R:$R,$A41)</f>
        <v>71.881077674443802</v>
      </c>
      <c r="G41">
        <f>SUMIFS('Total-corrected counts Z&lt;3'!I:I,'Total-corrected counts Z&lt;3'!$R:$R,$A41)</f>
        <v>25.987378615641987</v>
      </c>
      <c r="H41">
        <f>SUMIFS('Total-corrected counts Z&lt;3'!J:J,'Total-corrected counts Z&lt;3'!$R:$R,$A41)</f>
        <v>49.42342952979309</v>
      </c>
      <c r="I41">
        <f>SUMIFS('Total-corrected counts Z&lt;3'!K:K,'Total-corrected counts Z&lt;3'!$R:$R,$A41)</f>
        <v>45.202783926455069</v>
      </c>
      <c r="J41">
        <f>SUMIFS('Total-corrected counts Z&lt;3'!L:L,'Total-corrected counts Z&lt;3'!$R:$R,$A41)</f>
        <v>54.480041117012156</v>
      </c>
      <c r="K41">
        <f>SUMIFS('Total-corrected counts Z&lt;3'!M:M,'Total-corrected counts Z&lt;3'!$R:$R,$A41)</f>
        <v>57.836320555097835</v>
      </c>
      <c r="L41">
        <f>SUMIFS('Total-corrected counts Z&lt;3'!N:N,'Total-corrected counts Z&lt;3'!$R:$R,$A41)</f>
        <v>30.530440796045387</v>
      </c>
      <c r="M41">
        <f>SUMIFS('Total-corrected counts Z&lt;3'!O:O,'Total-corrected counts Z&lt;3'!$R:$R,$A41)</f>
        <v>118.88292259713461</v>
      </c>
      <c r="N41">
        <f>SUMIFS('Total-corrected counts Z&lt;3'!P:P,'Total-corrected counts Z&lt;3'!$R:$R,$A41)</f>
        <v>60.791215441515568</v>
      </c>
      <c r="O41">
        <f t="shared" si="0"/>
        <v>1</v>
      </c>
      <c r="P41">
        <f t="shared" si="1"/>
        <v>0.79444123860319094</v>
      </c>
      <c r="Q41">
        <f t="shared" si="2"/>
        <v>72.407974323763625</v>
      </c>
      <c r="R41">
        <f t="shared" si="3"/>
        <v>64.504188101361109</v>
      </c>
      <c r="S41">
        <f t="shared" si="4"/>
        <v>22.452540767279558</v>
      </c>
      <c r="T41">
        <f t="shared" si="5"/>
        <v>14.61162622311147</v>
      </c>
    </row>
    <row r="42" spans="1:20" x14ac:dyDescent="0.25">
      <c r="A42" s="14">
        <v>40</v>
      </c>
      <c r="B42" s="14" t="str">
        <f>IFERROR(VLOOKUP(A42,Tabel35[],2,FALSE),"")</f>
        <v>accessory olfactory bulb</v>
      </c>
      <c r="C42">
        <f>SUMIFS('Total-corrected counts Z&lt;3'!E:E,'Total-corrected counts Z&lt;3'!$R:$R,$A42)</f>
        <v>2.3473250952293521</v>
      </c>
      <c r="D42">
        <f>SUMIFS('Total-corrected counts Z&lt;3'!F:F,'Total-corrected counts Z&lt;3'!$R:$R,$A42)</f>
        <v>4.1574298712731359</v>
      </c>
      <c r="E42">
        <f>SUMIFS('Total-corrected counts Z&lt;3'!G:G,'Total-corrected counts Z&lt;3'!$R:$R,$A42)</f>
        <v>10.178662309484906</v>
      </c>
      <c r="F42">
        <f>SUMIFS('Total-corrected counts Z&lt;3'!H:H,'Total-corrected counts Z&lt;3'!$R:$R,$A42)</f>
        <v>3.2884772824206854</v>
      </c>
      <c r="G42">
        <f>SUMIFS('Total-corrected counts Z&lt;3'!I:I,'Total-corrected counts Z&lt;3'!$R:$R,$A42)</f>
        <v>1.4793574164502079</v>
      </c>
      <c r="H42">
        <f>SUMIFS('Total-corrected counts Z&lt;3'!J:J,'Total-corrected counts Z&lt;3'!$R:$R,$A42)</f>
        <v>1.8683142591482222</v>
      </c>
      <c r="I42">
        <f>SUMIFS('Total-corrected counts Z&lt;3'!K:K,'Total-corrected counts Z&lt;3'!$R:$R,$A42)</f>
        <v>11.809227300786386</v>
      </c>
      <c r="J42">
        <f>SUMIFS('Total-corrected counts Z&lt;3'!L:L,'Total-corrected counts Z&lt;3'!$R:$R,$A42)</f>
        <v>3.587660865271241</v>
      </c>
      <c r="K42">
        <f>SUMIFS('Total-corrected counts Z&lt;3'!M:M,'Total-corrected counts Z&lt;3'!$R:$R,$A42)</f>
        <v>5.4994592539135096</v>
      </c>
      <c r="L42">
        <f>SUMIFS('Total-corrected counts Z&lt;3'!N:N,'Total-corrected counts Z&lt;3'!$R:$R,$A42)</f>
        <v>1.84412058499603</v>
      </c>
      <c r="M42">
        <f>SUMIFS('Total-corrected counts Z&lt;3'!O:O,'Total-corrected counts Z&lt;3'!$R:$R,$A42)</f>
        <v>3.873660515393814</v>
      </c>
      <c r="N42">
        <f>SUMIFS('Total-corrected counts Z&lt;3'!P:P,'Total-corrected counts Z&lt;3'!$R:$R,$A42)</f>
        <v>2.1053629335817234</v>
      </c>
      <c r="O42">
        <f t="shared" si="0"/>
        <v>1</v>
      </c>
      <c r="P42">
        <f t="shared" si="1"/>
        <v>0.42876580244179952</v>
      </c>
      <c r="Q42">
        <f t="shared" si="2"/>
        <v>5.0183990763989845</v>
      </c>
      <c r="R42">
        <f t="shared" si="3"/>
        <v>3.3820528306312641</v>
      </c>
      <c r="S42">
        <f t="shared" si="4"/>
        <v>1.5891001379407514</v>
      </c>
      <c r="T42">
        <f t="shared" si="5"/>
        <v>0.66191145277808894</v>
      </c>
    </row>
    <row r="43" spans="1:20" x14ac:dyDescent="0.25">
      <c r="A43" s="14">
        <v>41</v>
      </c>
      <c r="B43" s="14" t="str">
        <f>IFERROR(VLOOKUP(A43,Tabel35[],2,FALSE),"")</f>
        <v>anterior olfactory nucleus</v>
      </c>
      <c r="C43">
        <f>SUMIFS('Total-corrected counts Z&lt;3'!E:E,'Total-corrected counts Z&lt;3'!$R:$R,$A43)</f>
        <v>21.509399758760058</v>
      </c>
      <c r="D43">
        <f>SUMIFS('Total-corrected counts Z&lt;3'!F:F,'Total-corrected counts Z&lt;3'!$R:$R,$A43)</f>
        <v>16.573915057290222</v>
      </c>
      <c r="E43">
        <f>SUMIFS('Total-corrected counts Z&lt;3'!G:G,'Total-corrected counts Z&lt;3'!$R:$R,$A43)</f>
        <v>58.893382976633724</v>
      </c>
      <c r="F43">
        <f>SUMIFS('Total-corrected counts Z&lt;3'!H:H,'Total-corrected counts Z&lt;3'!$R:$R,$A43)</f>
        <v>41.888028493015227</v>
      </c>
      <c r="G43">
        <f>SUMIFS('Total-corrected counts Z&lt;3'!I:I,'Total-corrected counts Z&lt;3'!$R:$R,$A43)</f>
        <v>3.2052744023087838</v>
      </c>
      <c r="H43">
        <f>SUMIFS('Total-corrected counts Z&lt;3'!J:J,'Total-corrected counts Z&lt;3'!$R:$R,$A43)</f>
        <v>23.853593680752887</v>
      </c>
      <c r="I43">
        <f>SUMIFS('Total-corrected counts Z&lt;3'!K:K,'Total-corrected counts Z&lt;3'!$R:$R,$A43)</f>
        <v>32.969780526358164</v>
      </c>
      <c r="J43">
        <f>SUMIFS('Total-corrected counts Z&lt;3'!L:L,'Total-corrected counts Z&lt;3'!$R:$R,$A43)</f>
        <v>30.515272752925053</v>
      </c>
      <c r="K43">
        <f>SUMIFS('Total-corrected counts Z&lt;3'!M:M,'Total-corrected counts Z&lt;3'!$R:$R,$A43)</f>
        <v>9.3633915921650086</v>
      </c>
      <c r="L43">
        <f>SUMIFS('Total-corrected counts Z&lt;3'!N:N,'Total-corrected counts Z&lt;3'!$R:$R,$A43)</f>
        <v>13.369874241221217</v>
      </c>
      <c r="M43">
        <f>SUMIFS('Total-corrected counts Z&lt;3'!O:O,'Total-corrected counts Z&lt;3'!$R:$R,$A43)</f>
        <v>62.325603207728562</v>
      </c>
      <c r="N43">
        <f>SUMIFS('Total-corrected counts Z&lt;3'!P:P,'Total-corrected counts Z&lt;3'!$R:$R,$A43)</f>
        <v>37.295000537733387</v>
      </c>
      <c r="O43">
        <f t="shared" si="0"/>
        <v>1</v>
      </c>
      <c r="P43">
        <f t="shared" si="1"/>
        <v>0.85317606435982263</v>
      </c>
      <c r="Q43">
        <f t="shared" si="2"/>
        <v>28.413339270731296</v>
      </c>
      <c r="R43">
        <f t="shared" si="3"/>
        <v>30.573828466354644</v>
      </c>
      <c r="S43">
        <f t="shared" si="4"/>
        <v>6.8581471043631064</v>
      </c>
      <c r="T43">
        <f t="shared" si="5"/>
        <v>9.4847547553589333</v>
      </c>
    </row>
    <row r="44" spans="1:20" x14ac:dyDescent="0.25">
      <c r="A44" s="14">
        <v>42</v>
      </c>
      <c r="B44" s="14" t="str">
        <f>IFERROR(VLOOKUP(A44,Tabel35[],2,FALSE),"")</f>
        <v>Taenia tecta - peduncular area</v>
      </c>
      <c r="C44">
        <f>SUMIFS('Total-corrected counts Z&lt;3'!E:E,'Total-corrected counts Z&lt;3'!$R:$R,$A44)</f>
        <v>2.7424194181887485</v>
      </c>
      <c r="D44">
        <f>SUMIFS('Total-corrected counts Z&lt;3'!F:F,'Total-corrected counts Z&lt;3'!$R:$R,$A44)</f>
        <v>3.3203634542382763</v>
      </c>
      <c r="E44">
        <f>SUMIFS('Total-corrected counts Z&lt;3'!G:G,'Total-corrected counts Z&lt;3'!$R:$R,$A44)</f>
        <v>1.8750167412209038</v>
      </c>
      <c r="F44">
        <f>SUMIFS('Total-corrected counts Z&lt;3'!H:H,'Total-corrected counts Z&lt;3'!$R:$R,$A44)</f>
        <v>4.5626668558876329</v>
      </c>
      <c r="G44">
        <f>SUMIFS('Total-corrected counts Z&lt;3'!I:I,'Total-corrected counts Z&lt;3'!$R:$R,$A44)</f>
        <v>1.2081418901010033</v>
      </c>
      <c r="H44">
        <f>SUMIFS('Total-corrected counts Z&lt;3'!J:J,'Total-corrected counts Z&lt;3'!$R:$R,$A44)</f>
        <v>2.2810813629135276</v>
      </c>
      <c r="I44">
        <f>SUMIFS('Total-corrected counts Z&lt;3'!K:K,'Total-corrected counts Z&lt;3'!$R:$R,$A44)</f>
        <v>0.45202783926455065</v>
      </c>
      <c r="J44">
        <f>SUMIFS('Total-corrected counts Z&lt;3'!L:L,'Total-corrected counts Z&lt;3'!$R:$R,$A44)</f>
        <v>7.3567203136179948</v>
      </c>
      <c r="K44">
        <f>SUMIFS('Total-corrected counts Z&lt;3'!M:M,'Total-corrected counts Z&lt;3'!$R:$R,$A44)</f>
        <v>4.0683732027092505</v>
      </c>
      <c r="L44">
        <f>SUMIFS('Total-corrected counts Z&lt;3'!N:N,'Total-corrected counts Z&lt;3'!$R:$R,$A44)</f>
        <v>3.765079527700228</v>
      </c>
      <c r="M44">
        <f>SUMIFS('Total-corrected counts Z&lt;3'!O:O,'Total-corrected counts Z&lt;3'!$R:$R,$A44)</f>
        <v>2.0822097685651983</v>
      </c>
      <c r="N44">
        <f>SUMIFS('Total-corrected counts Z&lt;3'!P:P,'Total-corrected counts Z&lt;3'!$R:$R,$A44)</f>
        <v>4.4932637500250641</v>
      </c>
      <c r="O44">
        <f t="shared" si="0"/>
        <v>1</v>
      </c>
      <c r="P44">
        <f t="shared" si="1"/>
        <v>5.8722306389010319E-2</v>
      </c>
      <c r="Q44">
        <f t="shared" si="2"/>
        <v>2.3488167945449492</v>
      </c>
      <c r="R44">
        <f t="shared" si="3"/>
        <v>4.3531293125235475</v>
      </c>
      <c r="S44">
        <f t="shared" si="4"/>
        <v>0.51473479507915654</v>
      </c>
      <c r="T44">
        <f t="shared" si="5"/>
        <v>0.85513626776873219</v>
      </c>
    </row>
    <row r="45" spans="1:20" x14ac:dyDescent="0.25">
      <c r="A45" s="14">
        <v>43</v>
      </c>
      <c r="B45" s="14" t="str">
        <f>IFERROR(VLOOKUP(A45,Tabel35[],2,FALSE),"")</f>
        <v>piriform area</v>
      </c>
      <c r="C45">
        <f>SUMIFS('Total-corrected counts Z&lt;3'!E:E,'Total-corrected counts Z&lt;3'!$R:$R,$A45)</f>
        <v>87.745800960776435</v>
      </c>
      <c r="D45">
        <f>SUMIFS('Total-corrected counts Z&lt;3'!F:F,'Total-corrected counts Z&lt;3'!$R:$R,$A45)</f>
        <v>570.00037667988761</v>
      </c>
      <c r="E45">
        <f>SUMIFS('Total-corrected counts Z&lt;3'!G:G,'Total-corrected counts Z&lt;3'!$R:$R,$A45)</f>
        <v>481.16501040187859</v>
      </c>
      <c r="F45">
        <f>SUMIFS('Total-corrected counts Z&lt;3'!H:H,'Total-corrected counts Z&lt;3'!$R:$R,$A45)</f>
        <v>176.94449340282625</v>
      </c>
      <c r="G45">
        <f>SUMIFS('Total-corrected counts Z&lt;3'!I:I,'Total-corrected counts Z&lt;3'!$R:$R,$A45)</f>
        <v>125.81934826909018</v>
      </c>
      <c r="H45">
        <f>SUMIFS('Total-corrected counts Z&lt;3'!J:J,'Total-corrected counts Z&lt;3'!$R:$R,$A45)</f>
        <v>259.08739365815933</v>
      </c>
      <c r="I45">
        <f>SUMIFS('Total-corrected counts Z&lt;3'!K:K,'Total-corrected counts Z&lt;3'!$R:$R,$A45)</f>
        <v>187.11127371556995</v>
      </c>
      <c r="J45">
        <f>SUMIFS('Total-corrected counts Z&lt;3'!L:L,'Total-corrected counts Z&lt;3'!$R:$R,$A45)</f>
        <v>241.42135867538724</v>
      </c>
      <c r="K45">
        <f>SUMIFS('Total-corrected counts Z&lt;3'!M:M,'Total-corrected counts Z&lt;3'!$R:$R,$A45)</f>
        <v>419.24688074351053</v>
      </c>
      <c r="L45">
        <f>SUMIFS('Total-corrected counts Z&lt;3'!N:N,'Total-corrected counts Z&lt;3'!$R:$R,$A45)</f>
        <v>167.66129651922239</v>
      </c>
      <c r="M45">
        <f>SUMIFS('Total-corrected counts Z&lt;3'!O:O,'Total-corrected counts Z&lt;3'!$R:$R,$A45)</f>
        <v>374.99472413065399</v>
      </c>
      <c r="N45">
        <f>SUMIFS('Total-corrected counts Z&lt;3'!P:P,'Total-corrected counts Z&lt;3'!$R:$R,$A45)</f>
        <v>139.98384977005063</v>
      </c>
      <c r="O45">
        <f t="shared" si="0"/>
        <v>1</v>
      </c>
      <c r="P45">
        <f t="shared" si="1"/>
        <v>0.99156476097240787</v>
      </c>
      <c r="Q45">
        <f t="shared" si="2"/>
        <v>269.69624244116977</v>
      </c>
      <c r="R45">
        <f t="shared" si="3"/>
        <v>268.66162196776497</v>
      </c>
      <c r="S45">
        <f t="shared" si="4"/>
        <v>69.734846173743975</v>
      </c>
      <c r="T45">
        <f t="shared" si="5"/>
        <v>55.445340434908502</v>
      </c>
    </row>
    <row r="46" spans="1:20" x14ac:dyDescent="0.25">
      <c r="A46" s="14">
        <v>44</v>
      </c>
      <c r="B46" s="14" t="str">
        <f>IFERROR(VLOOKUP(A46,Tabel35[],2,FALSE),"")</f>
        <v>nucleus of the lateral olfactory tract</v>
      </c>
      <c r="C46">
        <f>SUMIFS('Total-corrected counts Z&lt;3'!E:E,'Total-corrected counts Z&lt;3'!$R:$R,$A46)</f>
        <v>1.9522307722699566</v>
      </c>
      <c r="D46">
        <f>SUMIFS('Total-corrected counts Z&lt;3'!F:F,'Total-corrected counts Z&lt;3'!$R:$R,$A46)</f>
        <v>8.3706641703485962E-2</v>
      </c>
      <c r="E46">
        <f>SUMIFS('Total-corrected counts Z&lt;3'!G:G,'Total-corrected counts Z&lt;3'!$R:$R,$A46)</f>
        <v>0.60714827810962602</v>
      </c>
      <c r="F46">
        <f>SUMIFS('Total-corrected counts Z&lt;3'!H:H,'Total-corrected counts Z&lt;3'!$R:$R,$A46)</f>
        <v>1.0605529982748847</v>
      </c>
      <c r="G46">
        <f>SUMIFS('Total-corrected counts Z&lt;3'!I:I,'Total-corrected counts Z&lt;3'!$R:$R,$A46)</f>
        <v>0.64105488046175674</v>
      </c>
      <c r="H46">
        <f>SUMIFS('Total-corrected counts Z&lt;3'!J:J,'Total-corrected counts Z&lt;3'!$R:$R,$A46)</f>
        <v>0.80380962312190962</v>
      </c>
      <c r="I46">
        <f>SUMIFS('Total-corrected counts Z&lt;3'!K:K,'Total-corrected counts Z&lt;3'!$R:$R,$A46)</f>
        <v>1.5538456974718931</v>
      </c>
      <c r="J46">
        <f>SUMIFS('Total-corrected counts Z&lt;3'!L:L,'Total-corrected counts Z&lt;3'!$R:$R,$A46)</f>
        <v>0.66512813794354475</v>
      </c>
      <c r="K46">
        <f>SUMIFS('Total-corrected counts Z&lt;3'!M:M,'Total-corrected counts Z&lt;3'!$R:$R,$A46)</f>
        <v>0.4702139882528279</v>
      </c>
      <c r="L46">
        <f>SUMIFS('Total-corrected counts Z&lt;3'!N:N,'Total-corrected counts Z&lt;3'!$R:$R,$A46)</f>
        <v>1.1440377703216111</v>
      </c>
      <c r="M46">
        <f>SUMIFS('Total-corrected counts Z&lt;3'!O:O,'Total-corrected counts Z&lt;3'!$R:$R,$A46)</f>
        <v>0.96607029802799727</v>
      </c>
      <c r="N46">
        <f>SUMIFS('Total-corrected counts Z&lt;3'!P:P,'Total-corrected counts Z&lt;3'!$R:$R,$A46)</f>
        <v>1.3488905375328792</v>
      </c>
      <c r="O46">
        <f t="shared" si="0"/>
        <v>1</v>
      </c>
      <c r="P46">
        <f t="shared" si="1"/>
        <v>0.90446650789482952</v>
      </c>
      <c r="Q46">
        <f t="shared" si="2"/>
        <v>0.95747841305907322</v>
      </c>
      <c r="R46">
        <f t="shared" si="3"/>
        <v>0.91886814641577208</v>
      </c>
      <c r="S46">
        <f t="shared" si="4"/>
        <v>0.23733424416515192</v>
      </c>
      <c r="T46">
        <f t="shared" si="5"/>
        <v>0.1586699727492854</v>
      </c>
    </row>
    <row r="47" spans="1:20" x14ac:dyDescent="0.25">
      <c r="A47" s="14">
        <v>45</v>
      </c>
      <c r="B47" s="14" t="str">
        <f>IFERROR(VLOOKUP(A47,Tabel35[],2,FALSE),"")</f>
        <v>cortical amygdalar area</v>
      </c>
      <c r="C47">
        <f>SUMIFS('Total-corrected counts Z&lt;3'!E:E,'Total-corrected counts Z&lt;3'!$R:$R,$A47)</f>
        <v>9.0871694280661064</v>
      </c>
      <c r="D47">
        <f>SUMIFS('Total-corrected counts Z&lt;3'!F:F,'Total-corrected counts Z&lt;3'!$R:$R,$A47)</f>
        <v>4.8689363257527667</v>
      </c>
      <c r="E47">
        <f>SUMIFS('Total-corrected counts Z&lt;3'!G:G,'Total-corrected counts Z&lt;3'!$R:$R,$A47)</f>
        <v>13.017973374762274</v>
      </c>
      <c r="F47">
        <f>SUMIFS('Total-corrected counts Z&lt;3'!H:H,'Total-corrected counts Z&lt;3'!$R:$R,$A47)</f>
        <v>8.9422166473249263</v>
      </c>
      <c r="G47">
        <f>SUMIFS('Total-corrected counts Z&lt;3'!I:I,'Total-corrected counts Z&lt;3'!$R:$R,$A47)</f>
        <v>16.161979774718521</v>
      </c>
      <c r="H47">
        <f>SUMIFS('Total-corrected counts Z&lt;3'!J:J,'Total-corrected counts Z&lt;3'!$R:$R,$A47)</f>
        <v>9.3415712957411134</v>
      </c>
      <c r="I47">
        <f>SUMIFS('Total-corrected counts Z&lt;3'!K:K,'Total-corrected counts Z&lt;3'!$R:$R,$A47)</f>
        <v>7.8822354471756038</v>
      </c>
      <c r="J47">
        <f>SUMIFS('Total-corrected counts Z&lt;3'!L:L,'Total-corrected counts Z&lt;3'!$R:$R,$A47)</f>
        <v>5.8047546584163898</v>
      </c>
      <c r="K47">
        <f>SUMIFS('Total-corrected counts Z&lt;3'!M:M,'Total-corrected counts Z&lt;3'!$R:$R,$A47)</f>
        <v>31.115899570469743</v>
      </c>
      <c r="L47">
        <f>SUMIFS('Total-corrected counts Z&lt;3'!N:N,'Total-corrected counts Z&lt;3'!$R:$R,$A47)</f>
        <v>8.520520110305732</v>
      </c>
      <c r="M47">
        <f>SUMIFS('Total-corrected counts Z&lt;3'!O:O,'Total-corrected counts Z&lt;3'!$R:$R,$A47)</f>
        <v>7.7660796773512786</v>
      </c>
      <c r="N47">
        <f>SUMIFS('Total-corrected counts Z&lt;3'!P:P,'Total-corrected counts Z&lt;3'!$R:$R,$A47)</f>
        <v>10.125793156750195</v>
      </c>
      <c r="O47">
        <f t="shared" si="0"/>
        <v>1</v>
      </c>
      <c r="P47">
        <f t="shared" si="1"/>
        <v>0.52532422132092771</v>
      </c>
      <c r="Q47">
        <f t="shared" si="2"/>
        <v>9.9002974705059028</v>
      </c>
      <c r="R47">
        <f t="shared" si="3"/>
        <v>12.666609434658668</v>
      </c>
      <c r="S47">
        <f t="shared" si="4"/>
        <v>1.3819155841950324</v>
      </c>
      <c r="T47">
        <f t="shared" si="5"/>
        <v>4.6643453636680245</v>
      </c>
    </row>
    <row r="48" spans="1:20" x14ac:dyDescent="0.25">
      <c r="A48" s="14">
        <v>46</v>
      </c>
      <c r="B48" s="14" t="str">
        <f>IFERROR(VLOOKUP(A48,Tabel35[],2,FALSE),"")</f>
        <v>piriform-amygdalar area</v>
      </c>
      <c r="C48">
        <f>SUMIFS('Total-corrected counts Z&lt;3'!E:E,'Total-corrected counts Z&lt;3'!$R:$R,$A48)</f>
        <v>4.0903882847560995</v>
      </c>
      <c r="D48">
        <f>SUMIFS('Total-corrected counts Z&lt;3'!F:F,'Total-corrected counts Z&lt;3'!$R:$R,$A48)</f>
        <v>7.910277640979424</v>
      </c>
      <c r="E48">
        <f>SUMIFS('Total-corrected counts Z&lt;3'!G:G,'Total-corrected counts Z&lt;3'!$R:$R,$A48)</f>
        <v>6.6964883615032278</v>
      </c>
      <c r="F48">
        <f>SUMIFS('Total-corrected counts Z&lt;3'!H:H,'Total-corrected counts Z&lt;3'!$R:$R,$A48)</f>
        <v>4.6618552657982342</v>
      </c>
      <c r="G48">
        <f>SUMIFS('Total-corrected counts Z&lt;3'!I:I,'Total-corrected counts Z&lt;3'!$R:$R,$A48)</f>
        <v>3.1066505745454367</v>
      </c>
      <c r="H48">
        <f>SUMIFS('Total-corrected counts Z&lt;3'!J:J,'Total-corrected counts Z&lt;3'!$R:$R,$A48)</f>
        <v>3.7800776871138457</v>
      </c>
      <c r="I48">
        <f>SUMIFS('Total-corrected counts Z&lt;3'!K:K,'Total-corrected counts Z&lt;3'!$R:$R,$A48)</f>
        <v>1.4408387376557552</v>
      </c>
      <c r="J48">
        <f>SUMIFS('Total-corrected counts Z&lt;3'!L:L,'Total-corrected counts Z&lt;3'!$R:$R,$A48)</f>
        <v>2.5395801630571708</v>
      </c>
      <c r="K48">
        <f>SUMIFS('Total-corrected counts Z&lt;3'!M:M,'Total-corrected counts Z&lt;3'!$R:$R,$A48)</f>
        <v>12.675333596380581</v>
      </c>
      <c r="L48">
        <f>SUMIFS('Total-corrected counts Z&lt;3'!N:N,'Total-corrected counts Z&lt;3'!$R:$R,$A48)</f>
        <v>3.3552749532566657</v>
      </c>
      <c r="M48">
        <f>SUMIFS('Total-corrected counts Z&lt;3'!O:O,'Total-corrected counts Z&lt;3'!$R:$R,$A48)</f>
        <v>16.2918845405304</v>
      </c>
      <c r="N48">
        <f>SUMIFS('Total-corrected counts Z&lt;3'!P:P,'Total-corrected counts Z&lt;3'!$R:$R,$A48)</f>
        <v>1.6132001698872946</v>
      </c>
      <c r="O48">
        <f t="shared" si="0"/>
        <v>1</v>
      </c>
      <c r="P48">
        <f t="shared" si="1"/>
        <v>0.32515960033960034</v>
      </c>
      <c r="Q48">
        <f t="shared" si="2"/>
        <v>4.5266537931931463</v>
      </c>
      <c r="R48">
        <f t="shared" si="3"/>
        <v>7.2950546846224231</v>
      </c>
      <c r="S48">
        <f t="shared" si="4"/>
        <v>0.82320134390230337</v>
      </c>
      <c r="T48">
        <f t="shared" si="5"/>
        <v>3.0025840671663078</v>
      </c>
    </row>
    <row r="49" spans="1:20" x14ac:dyDescent="0.25">
      <c r="A49" s="14">
        <v>47</v>
      </c>
      <c r="B49" s="14" t="str">
        <f>IFERROR(VLOOKUP(A49,Tabel35[],2,FALSE),"")</f>
        <v>postpiriform transition area</v>
      </c>
      <c r="C49">
        <f>SUMIFS('Total-corrected counts Z&lt;3'!E:E,'Total-corrected counts Z&lt;3'!$R:$R,$A49)</f>
        <v>7.3905879235934062</v>
      </c>
      <c r="D49">
        <f>SUMIFS('Total-corrected counts Z&lt;3'!F:F,'Total-corrected counts Z&lt;3'!$R:$R,$A49)</f>
        <v>11.593369875932806</v>
      </c>
      <c r="E49">
        <f>SUMIFS('Total-corrected counts Z&lt;3'!G:G,'Total-corrected counts Z&lt;3'!$R:$R,$A49)</f>
        <v>33.750301341976268</v>
      </c>
      <c r="F49">
        <f>SUMIFS('Total-corrected counts Z&lt;3'!H:H,'Total-corrected counts Z&lt;3'!$R:$R,$A49)</f>
        <v>12.02468723223898</v>
      </c>
      <c r="G49">
        <f>SUMIFS('Total-corrected counts Z&lt;3'!I:I,'Total-corrected counts Z&lt;3'!$R:$R,$A49)</f>
        <v>3.9572810890043062</v>
      </c>
      <c r="H49">
        <f>SUMIFS('Total-corrected counts Z&lt;3'!J:J,'Total-corrected counts Z&lt;3'!$R:$R,$A49)</f>
        <v>7.2342866080971868</v>
      </c>
      <c r="I49">
        <f>SUMIFS('Total-corrected counts Z&lt;3'!K:K,'Total-corrected counts Z&lt;3'!$R:$R,$A49)</f>
        <v>2.8816774753115104</v>
      </c>
      <c r="J49">
        <f>SUMIFS('Total-corrected counts Z&lt;3'!L:L,'Total-corrected counts Z&lt;3'!$R:$R,$A49)</f>
        <v>2.8016003386106885</v>
      </c>
      <c r="K49">
        <f>SUMIFS('Total-corrected counts Z&lt;3'!M:M,'Total-corrected counts Z&lt;3'!$R:$R,$A49)</f>
        <v>40.254406211731222</v>
      </c>
      <c r="L49">
        <f>SUMIFS('Total-corrected counts Z&lt;3'!N:N,'Total-corrected counts Z&lt;3'!$R:$R,$A49)</f>
        <v>6.8386138360269442</v>
      </c>
      <c r="M49">
        <f>SUMIFS('Total-corrected counts Z&lt;3'!O:O,'Total-corrected counts Z&lt;3'!$R:$R,$A49)</f>
        <v>20.737683776115553</v>
      </c>
      <c r="N49">
        <f>SUMIFS('Total-corrected counts Z&lt;3'!P:P,'Total-corrected counts Z&lt;3'!$R:$R,$A49)</f>
        <v>2.1965041861177292</v>
      </c>
      <c r="O49">
        <f t="shared" si="0"/>
        <v>1</v>
      </c>
      <c r="P49">
        <f t="shared" si="1"/>
        <v>0.67528234557689948</v>
      </c>
      <c r="Q49">
        <f t="shared" si="2"/>
        <v>11.261741649450638</v>
      </c>
      <c r="R49">
        <f t="shared" si="3"/>
        <v>14.56576166972043</v>
      </c>
      <c r="S49">
        <f t="shared" si="4"/>
        <v>3.9677696301944776</v>
      </c>
      <c r="T49">
        <f t="shared" si="5"/>
        <v>7.2425890296805537</v>
      </c>
    </row>
    <row r="50" spans="1:20" x14ac:dyDescent="0.25">
      <c r="A50" s="14">
        <v>48</v>
      </c>
      <c r="B50" s="14" t="str">
        <f>IFERROR(VLOOKUP(A50,Tabel35[],2,FALSE),"")</f>
        <v>dCA1</v>
      </c>
      <c r="C50">
        <f>SUMIFS('Total-corrected counts Z&lt;3'!E:E,'Total-corrected counts Z&lt;3'!$R:$R,$A50)</f>
        <v>16.535859457977072</v>
      </c>
      <c r="D50">
        <f>SUMIFS('Total-corrected counts Z&lt;3'!F:F,'Total-corrected counts Z&lt;3'!$R:$R,$A50)</f>
        <v>11.049276704860148</v>
      </c>
      <c r="E50">
        <f>SUMIFS('Total-corrected counts Z&lt;3'!G:G,'Total-corrected counts Z&lt;3'!$R:$R,$A50)</f>
        <v>4.9643300386610587</v>
      </c>
      <c r="F50">
        <f>SUMIFS('Total-corrected counts Z&lt;3'!H:H,'Total-corrected counts Z&lt;3'!$R:$R,$A50)</f>
        <v>22.859113545550752</v>
      </c>
      <c r="G50">
        <f>SUMIFS('Total-corrected counts Z&lt;3'!I:I,'Total-corrected counts Z&lt;3'!$R:$R,$A50)</f>
        <v>20.69867585183249</v>
      </c>
      <c r="H50">
        <f>SUMIFS('Total-corrected counts Z&lt;3'!J:J,'Total-corrected counts Z&lt;3'!$R:$R,$A50)</f>
        <v>15.228933670498883</v>
      </c>
      <c r="I50">
        <f>SUMIFS('Total-corrected counts Z&lt;3'!K:K,'Total-corrected counts Z&lt;3'!$R:$R,$A50)</f>
        <v>22.41775565352631</v>
      </c>
      <c r="J50">
        <f>SUMIFS('Total-corrected counts Z&lt;3'!L:L,'Total-corrected counts Z&lt;3'!$R:$R,$A50)</f>
        <v>6.510193592598938</v>
      </c>
      <c r="K50">
        <f>SUMIFS('Total-corrected counts Z&lt;3'!M:M,'Total-corrected counts Z&lt;3'!$R:$R,$A50)</f>
        <v>6.1127818472867625</v>
      </c>
      <c r="L50">
        <f>SUMIFS('Total-corrected counts Z&lt;3'!N:N,'Total-corrected counts Z&lt;3'!$R:$R,$A50)</f>
        <v>51.293872567852539</v>
      </c>
      <c r="M50">
        <f>SUMIFS('Total-corrected counts Z&lt;3'!O:O,'Total-corrected counts Z&lt;3'!$R:$R,$A50)</f>
        <v>6.950078551832485</v>
      </c>
      <c r="N50">
        <f>SUMIFS('Total-corrected counts Z&lt;3'!P:P,'Total-corrected counts Z&lt;3'!$R:$R,$A50)</f>
        <v>33.722263438321981</v>
      </c>
      <c r="O50">
        <f t="shared" si="0"/>
        <v>1</v>
      </c>
      <c r="P50">
        <f t="shared" si="1"/>
        <v>0.58220933985435641</v>
      </c>
      <c r="Q50">
        <f t="shared" si="2"/>
        <v>16.250563560415248</v>
      </c>
      <c r="R50">
        <f t="shared" si="3"/>
        <v>20.917837999578541</v>
      </c>
      <c r="S50">
        <f t="shared" si="4"/>
        <v>2.4739137472881638</v>
      </c>
      <c r="T50">
        <f t="shared" si="5"/>
        <v>9.2426321898307169</v>
      </c>
    </row>
    <row r="51" spans="1:20" x14ac:dyDescent="0.25">
      <c r="A51" s="14">
        <v>49</v>
      </c>
      <c r="B51" s="14" t="str">
        <f>IFERROR(VLOOKUP(A51,Tabel35[],2,FALSE),"")</f>
        <v>dCA3</v>
      </c>
      <c r="C51">
        <f>SUMIFS('Total-corrected counts Z&lt;3'!E:E,'Total-corrected counts Z&lt;3'!$R:$R,$A51)</f>
        <v>26.796691433657852</v>
      </c>
      <c r="D51">
        <f>SUMIFS('Total-corrected counts Z&lt;3'!F:F,'Total-corrected counts Z&lt;3'!$R:$R,$A51)</f>
        <v>5.7339049566887885</v>
      </c>
      <c r="E51">
        <f>SUMIFS('Total-corrected counts Z&lt;3'!G:G,'Total-corrected counts Z&lt;3'!$R:$R,$A51)</f>
        <v>3.5714604594683879</v>
      </c>
      <c r="F51">
        <f>SUMIFS('Total-corrected counts Z&lt;3'!H:H,'Total-corrected counts Z&lt;3'!$R:$R,$A51)</f>
        <v>13.741409711460916</v>
      </c>
      <c r="G51">
        <f>SUMIFS('Total-corrected counts Z&lt;3'!I:I,'Total-corrected counts Z&lt;3'!$R:$R,$A51)</f>
        <v>19.206990456911868</v>
      </c>
      <c r="H51">
        <f>SUMIFS('Total-corrected counts Z&lt;3'!J:J,'Total-corrected counts Z&lt;3'!$R:$R,$A51)</f>
        <v>10.666770944671828</v>
      </c>
      <c r="I51">
        <f>SUMIFS('Total-corrected counts Z&lt;3'!K:K,'Total-corrected counts Z&lt;3'!$R:$R,$A51)</f>
        <v>23.138175022354186</v>
      </c>
      <c r="J51">
        <f>SUMIFS('Total-corrected counts Z&lt;3'!L:L,'Total-corrected counts Z&lt;3'!$R:$R,$A51)</f>
        <v>5.0186941317558373</v>
      </c>
      <c r="K51">
        <f>SUMIFS('Total-corrected counts Z&lt;3'!M:M,'Total-corrected counts Z&lt;3'!$R:$R,$A51)</f>
        <v>3.0052807075289438</v>
      </c>
      <c r="L51">
        <f>SUMIFS('Total-corrected counts Z&lt;3'!N:N,'Total-corrected counts Z&lt;3'!$R:$R,$A51)</f>
        <v>58.192249570985837</v>
      </c>
      <c r="M51">
        <f>SUMIFS('Total-corrected counts Z&lt;3'!O:O,'Total-corrected counts Z&lt;3'!$R:$R,$A51)</f>
        <v>6.6218022369686027</v>
      </c>
      <c r="N51">
        <f>SUMIFS('Total-corrected counts Z&lt;3'!P:P,'Total-corrected counts Z&lt;3'!$R:$R,$A51)</f>
        <v>34.478735834370823</v>
      </c>
      <c r="O51">
        <f t="shared" si="0"/>
        <v>1</v>
      </c>
      <c r="P51">
        <f t="shared" si="1"/>
        <v>0.5060029634251868</v>
      </c>
      <c r="Q51">
        <f t="shared" si="2"/>
        <v>14.693628997887689</v>
      </c>
      <c r="R51">
        <f t="shared" si="3"/>
        <v>21.46335249632201</v>
      </c>
      <c r="S51">
        <f t="shared" si="4"/>
        <v>3.3067985697035422</v>
      </c>
      <c r="T51">
        <f t="shared" si="5"/>
        <v>10.839305560657602</v>
      </c>
    </row>
    <row r="52" spans="1:20" x14ac:dyDescent="0.25">
      <c r="A52" s="14">
        <v>50</v>
      </c>
      <c r="B52" s="14" t="str">
        <f>IFERROR(VLOOKUP(A52,Tabel35[],2,FALSE),"")</f>
        <v>vCA1</v>
      </c>
      <c r="C52">
        <f>SUMIFS('Total-corrected counts Z&lt;3'!E:E,'Total-corrected counts Z&lt;3'!$R:$R,$A52)</f>
        <v>50.455869126167556</v>
      </c>
      <c r="D52">
        <f>SUMIFS('Total-corrected counts Z&lt;3'!F:F,'Total-corrected counts Z&lt;3'!$R:$R,$A52)</f>
        <v>36.300780285411747</v>
      </c>
      <c r="E52">
        <f>SUMIFS('Total-corrected counts Z&lt;3'!G:G,'Total-corrected counts Z&lt;3'!$R:$R,$A52)</f>
        <v>19.660889829373478</v>
      </c>
      <c r="F52">
        <f>SUMIFS('Total-corrected counts Z&lt;3'!H:H,'Total-corrected counts Z&lt;3'!$R:$R,$A52)</f>
        <v>85.752195306557041</v>
      </c>
      <c r="G52">
        <f>SUMIFS('Total-corrected counts Z&lt;3'!I:I,'Total-corrected counts Z&lt;3'!$R:$R,$A52)</f>
        <v>86.641032690100516</v>
      </c>
      <c r="H52">
        <f>SUMIFS('Total-corrected counts Z&lt;3'!J:J,'Total-corrected counts Z&lt;3'!$R:$R,$A52)</f>
        <v>38.278717728129863</v>
      </c>
      <c r="I52">
        <f>SUMIFS('Total-corrected counts Z&lt;3'!K:K,'Total-corrected counts Z&lt;3'!$R:$R,$A52)</f>
        <v>45.216909796432084</v>
      </c>
      <c r="J52">
        <f>SUMIFS('Total-corrected counts Z&lt;3'!L:L,'Total-corrected counts Z&lt;3'!$R:$R,$A52)</f>
        <v>22.211248727690496</v>
      </c>
      <c r="K52">
        <f>SUMIFS('Total-corrected counts Z&lt;3'!M:M,'Total-corrected counts Z&lt;3'!$R:$R,$A52)</f>
        <v>36.738023343057904</v>
      </c>
      <c r="L52">
        <f>SUMIFS('Total-corrected counts Z&lt;3'!N:N,'Total-corrected counts Z&lt;3'!$R:$R,$A52)</f>
        <v>84.79539652861375</v>
      </c>
      <c r="M52">
        <f>SUMIFS('Total-corrected counts Z&lt;3'!O:O,'Total-corrected counts Z&lt;3'!$R:$R,$A52)</f>
        <v>21.760030013834502</v>
      </c>
      <c r="N52">
        <f>SUMIFS('Total-corrected counts Z&lt;3'!P:P,'Total-corrected counts Z&lt;3'!$R:$R,$A52)</f>
        <v>47.065342809593169</v>
      </c>
      <c r="O52">
        <f t="shared" si="0"/>
        <v>1</v>
      </c>
      <c r="P52">
        <f t="shared" si="1"/>
        <v>0.55118746155354192</v>
      </c>
      <c r="Q52">
        <f t="shared" si="2"/>
        <v>51.758056394596046</v>
      </c>
      <c r="R52">
        <f t="shared" si="3"/>
        <v>42.51400828455796</v>
      </c>
      <c r="S52">
        <f t="shared" si="4"/>
        <v>9.5963210500488429</v>
      </c>
      <c r="T52">
        <f t="shared" si="5"/>
        <v>11.586030596225408</v>
      </c>
    </row>
    <row r="53" spans="1:20" x14ac:dyDescent="0.25">
      <c r="A53" s="14">
        <v>51</v>
      </c>
      <c r="B53" s="14" t="str">
        <f>IFERROR(VLOOKUP(A53,Tabel35[],2,FALSE),"")</f>
        <v>vCA3</v>
      </c>
      <c r="C53">
        <f>SUMIFS('Total-corrected counts Z&lt;3'!E:E,'Total-corrected counts Z&lt;3'!$R:$R,$A53)</f>
        <v>32.513938695305583</v>
      </c>
      <c r="D53">
        <f>SUMIFS('Total-corrected counts Z&lt;3'!F:F,'Total-corrected counts Z&lt;3'!$R:$R,$A53)</f>
        <v>13.267502710002525</v>
      </c>
      <c r="E53">
        <f>SUMIFS('Total-corrected counts Z&lt;3'!G:G,'Total-corrected counts Z&lt;3'!$R:$R,$A53)</f>
        <v>14.500129465441656</v>
      </c>
      <c r="F53">
        <f>SUMIFS('Total-corrected counts Z&lt;3'!H:H,'Total-corrected counts Z&lt;3'!$R:$R,$A53)</f>
        <v>14.443358458520553</v>
      </c>
      <c r="G53">
        <f>SUMIFS('Total-corrected counts Z&lt;3'!I:I,'Total-corrected counts Z&lt;3'!$R:$R,$A53)</f>
        <v>50.507727793304184</v>
      </c>
      <c r="H53">
        <f>SUMIFS('Total-corrected counts Z&lt;3'!J:J,'Total-corrected counts Z&lt;3'!$R:$R,$A53)</f>
        <v>19.247981786108433</v>
      </c>
      <c r="I53">
        <f>SUMIFS('Total-corrected counts Z&lt;3'!K:K,'Total-corrected counts Z&lt;3'!$R:$R,$A53)</f>
        <v>26.584887296746388</v>
      </c>
      <c r="J53">
        <f>SUMIFS('Total-corrected counts Z&lt;3'!L:L,'Total-corrected counts Z&lt;3'!$R:$R,$A53)</f>
        <v>21.868606959658969</v>
      </c>
      <c r="K53">
        <f>SUMIFS('Total-corrected counts Z&lt;3'!M:M,'Total-corrected counts Z&lt;3'!$R:$R,$A53)</f>
        <v>12.573113164151705</v>
      </c>
      <c r="L53">
        <f>SUMIFS('Total-corrected counts Z&lt;3'!N:N,'Total-corrected counts Z&lt;3'!$R:$R,$A53)</f>
        <v>68.488589503880334</v>
      </c>
      <c r="M53">
        <f>SUMIFS('Total-corrected counts Z&lt;3'!O:O,'Total-corrected counts Z&lt;3'!$R:$R,$A53)</f>
        <v>9.4731165146434684</v>
      </c>
      <c r="N53">
        <f>SUMIFS('Total-corrected counts Z&lt;3'!P:P,'Total-corrected counts Z&lt;3'!$R:$R,$A53)</f>
        <v>34.67924658995004</v>
      </c>
      <c r="O53">
        <f t="shared" si="0"/>
        <v>1</v>
      </c>
      <c r="P53">
        <f t="shared" si="1"/>
        <v>0.65423071852990344</v>
      </c>
      <c r="Q53">
        <f t="shared" si="2"/>
        <v>24.437932315061328</v>
      </c>
      <c r="R53">
        <f t="shared" si="3"/>
        <v>29.416534546456898</v>
      </c>
      <c r="S53">
        <f t="shared" si="4"/>
        <v>5.1172701221564889</v>
      </c>
      <c r="T53">
        <f t="shared" si="5"/>
        <v>10.706851998037866</v>
      </c>
    </row>
    <row r="54" spans="1:20" x14ac:dyDescent="0.25">
      <c r="A54" s="14">
        <v>52</v>
      </c>
      <c r="B54" s="14" t="str">
        <f>IFERROR(VLOOKUP(A54,Tabel35[],2,FALSE),"")</f>
        <v>dDG</v>
      </c>
      <c r="C54">
        <f>SUMIFS('Total-corrected counts Z&lt;3'!E:E,'Total-corrected counts Z&lt;3'!$R:$R,$A54)</f>
        <v>69.385535364428037</v>
      </c>
      <c r="D54">
        <f>SUMIFS('Total-corrected counts Z&lt;3'!F:F,'Total-corrected counts Z&lt;3'!$R:$R,$A54)</f>
        <v>84.180979339805717</v>
      </c>
      <c r="E54">
        <f>SUMIFS('Total-corrected counts Z&lt;3'!G:G,'Total-corrected counts Z&lt;3'!$R:$R,$A54)</f>
        <v>50.125447548638832</v>
      </c>
      <c r="F54">
        <f>SUMIFS('Total-corrected counts Z&lt;3'!H:H,'Total-corrected counts Z&lt;3'!$R:$R,$A54)</f>
        <v>31.25197899952466</v>
      </c>
      <c r="G54">
        <f>SUMIFS('Total-corrected counts Z&lt;3'!I:I,'Total-corrected counts Z&lt;3'!$R:$R,$A54)</f>
        <v>52.147348929869828</v>
      </c>
      <c r="H54">
        <f>SUMIFS('Total-corrected counts Z&lt;3'!J:J,'Total-corrected counts Z&lt;3'!$R:$R,$A54)</f>
        <v>104.40835266821347</v>
      </c>
      <c r="I54">
        <f>SUMIFS('Total-corrected counts Z&lt;3'!K:K,'Total-corrected counts Z&lt;3'!$R:$R,$A54)</f>
        <v>52.124460215193501</v>
      </c>
      <c r="J54">
        <f>SUMIFS('Total-corrected counts Z&lt;3'!L:L,'Total-corrected counts Z&lt;3'!$R:$R,$A54)</f>
        <v>96.443580001813984</v>
      </c>
      <c r="K54">
        <f>SUMIFS('Total-corrected counts Z&lt;3'!M:M,'Total-corrected counts Z&lt;3'!$R:$R,$A54)</f>
        <v>58.490531321362639</v>
      </c>
      <c r="L54">
        <f>SUMIFS('Total-corrected counts Z&lt;3'!N:N,'Total-corrected counts Z&lt;3'!$R:$R,$A54)</f>
        <v>96.730954759282497</v>
      </c>
      <c r="M54">
        <f>SUMIFS('Total-corrected counts Z&lt;3'!O:O,'Total-corrected counts Z&lt;3'!$R:$R,$A54)</f>
        <v>49.053860763945885</v>
      </c>
      <c r="N54">
        <f>SUMIFS('Total-corrected counts Z&lt;3'!P:P,'Total-corrected counts Z&lt;3'!$R:$R,$A54)</f>
        <v>57.674184604784188</v>
      </c>
      <c r="O54">
        <f t="shared" si="0"/>
        <v>1</v>
      </c>
      <c r="P54">
        <f t="shared" si="1"/>
        <v>0.56690247173102581</v>
      </c>
      <c r="Q54">
        <f t="shared" si="2"/>
        <v>63.374871866524863</v>
      </c>
      <c r="R54">
        <f t="shared" si="3"/>
        <v>71.678622290237826</v>
      </c>
      <c r="S54">
        <f t="shared" si="4"/>
        <v>9.2746778343418903</v>
      </c>
      <c r="T54">
        <f t="shared" si="5"/>
        <v>10.302553918826082</v>
      </c>
    </row>
    <row r="55" spans="1:20" x14ac:dyDescent="0.25">
      <c r="A55" s="14">
        <v>53</v>
      </c>
      <c r="B55" s="14" t="str">
        <f>IFERROR(VLOOKUP(A55,Tabel35[],2,FALSE),"")</f>
        <v>vDG</v>
      </c>
      <c r="C55">
        <f>SUMIFS('Total-corrected counts Z&lt;3'!E:E,'Total-corrected counts Z&lt;3'!$R:$R,$A55)</f>
        <v>15.838634182166372</v>
      </c>
      <c r="D55">
        <f>SUMIFS('Total-corrected counts Z&lt;3'!F:F,'Total-corrected counts Z&lt;3'!$R:$R,$A55)</f>
        <v>23.619224067333622</v>
      </c>
      <c r="E55">
        <f>SUMIFS('Total-corrected counts Z&lt;3'!G:G,'Total-corrected counts Z&lt;3'!$R:$R,$A55)</f>
        <v>23.143063777355156</v>
      </c>
      <c r="F55">
        <f>SUMIFS('Total-corrected counts Z&lt;3'!H:H,'Total-corrected counts Z&lt;3'!$R:$R,$A55)</f>
        <v>10.201146465421012</v>
      </c>
      <c r="G55">
        <f>SUMIFS('Total-corrected counts Z&lt;3'!I:I,'Total-corrected counts Z&lt;3'!$R:$R,$A55)</f>
        <v>15.792140420605969</v>
      </c>
      <c r="H55">
        <f>SUMIFS('Total-corrected counts Z&lt;3'!J:J,'Total-corrected counts Z&lt;3'!$R:$R,$A55)</f>
        <v>27.286078017327526</v>
      </c>
      <c r="I55">
        <f>SUMIFS('Total-corrected counts Z&lt;3'!K:K,'Total-corrected counts Z&lt;3'!$R:$R,$A55)</f>
        <v>19.168805558812352</v>
      </c>
      <c r="J55">
        <f>SUMIFS('Total-corrected counts Z&lt;3'!L:L,'Total-corrected counts Z&lt;3'!$R:$R,$A55)</f>
        <v>29.467192050710981</v>
      </c>
      <c r="K55">
        <f>SUMIFS('Total-corrected counts Z&lt;3'!M:M,'Total-corrected counts Z&lt;3'!$R:$R,$A55)</f>
        <v>16.661930453306727</v>
      </c>
      <c r="L55">
        <f>SUMIFS('Total-corrected counts Z&lt;3'!N:N,'Total-corrected counts Z&lt;3'!$R:$R,$A55)</f>
        <v>19.081525497528364</v>
      </c>
      <c r="M55">
        <f>SUMIFS('Total-corrected counts Z&lt;3'!O:O,'Total-corrected counts Z&lt;3'!$R:$R,$A55)</f>
        <v>13.140431917837128</v>
      </c>
      <c r="N55">
        <f>SUMIFS('Total-corrected counts Z&lt;3'!P:P,'Total-corrected counts Z&lt;3'!$R:$R,$A55)</f>
        <v>16.496566709016967</v>
      </c>
      <c r="O55">
        <f t="shared" si="0"/>
        <v>1</v>
      </c>
      <c r="P55">
        <f t="shared" si="1"/>
        <v>0.92851211945113721</v>
      </c>
      <c r="Q55">
        <f t="shared" si="2"/>
        <v>19.29272749843172</v>
      </c>
      <c r="R55">
        <f t="shared" si="3"/>
        <v>18.969529325680035</v>
      </c>
      <c r="S55">
        <f t="shared" si="4"/>
        <v>2.2054822785033275</v>
      </c>
      <c r="T55">
        <f t="shared" si="5"/>
        <v>2.7895555119079849</v>
      </c>
    </row>
    <row r="56" spans="1:20" x14ac:dyDescent="0.25">
      <c r="A56" s="14">
        <v>54</v>
      </c>
      <c r="B56" s="14" t="str">
        <f>IFERROR(VLOOKUP(A56,Tabel35[],2,FALSE),"")</f>
        <v>Entorhinal, lateral</v>
      </c>
      <c r="C56">
        <f>SUMIFS('Total-corrected counts Z&lt;3'!E:E,'Total-corrected counts Z&lt;3'!$R:$R,$A56)</f>
        <v>19.568789407753609</v>
      </c>
      <c r="D56">
        <f>SUMIFS('Total-corrected counts Z&lt;3'!F:F,'Total-corrected counts Z&lt;3'!$R:$R,$A56)</f>
        <v>65.458593812126026</v>
      </c>
      <c r="E56">
        <f>SUMIFS('Total-corrected counts Z&lt;3'!G:G,'Total-corrected counts Z&lt;3'!$R:$R,$A56)</f>
        <v>338.68159537138723</v>
      </c>
      <c r="F56">
        <f>SUMIFS('Total-corrected counts Z&lt;3'!H:H,'Total-corrected counts Z&lt;3'!$R:$R,$A56)</f>
        <v>275.17916860274812</v>
      </c>
      <c r="G56">
        <f>SUMIFS('Total-corrected counts Z&lt;3'!I:I,'Total-corrected counts Z&lt;3'!$R:$R,$A56)</f>
        <v>91.744815776853741</v>
      </c>
      <c r="H56">
        <f>SUMIFS('Total-corrected counts Z&lt;3'!J:J,'Total-corrected counts Z&lt;3'!$R:$R,$A56)</f>
        <v>266.03926066894343</v>
      </c>
      <c r="I56">
        <f>SUMIFS('Total-corrected counts Z&lt;3'!K:K,'Total-corrected counts Z&lt;3'!$R:$R,$A56)</f>
        <v>114.25003637411518</v>
      </c>
      <c r="J56">
        <f>SUMIFS('Total-corrected counts Z&lt;3'!L:L,'Total-corrected counts Z&lt;3'!$R:$R,$A56)</f>
        <v>66.170172026322945</v>
      </c>
      <c r="K56">
        <f>SUMIFS('Total-corrected counts Z&lt;3'!M:M,'Total-corrected counts Z&lt;3'!$R:$R,$A56)</f>
        <v>270.3730432453761</v>
      </c>
      <c r="L56">
        <f>SUMIFS('Total-corrected counts Z&lt;3'!N:N,'Total-corrected counts Z&lt;3'!$R:$R,$A56)</f>
        <v>66.635931323583407</v>
      </c>
      <c r="M56">
        <f>SUMIFS('Total-corrected counts Z&lt;3'!O:O,'Total-corrected counts Z&lt;3'!$R:$R,$A56)</f>
        <v>110.59160081600112</v>
      </c>
      <c r="N56">
        <f>SUMIFS('Total-corrected counts Z&lt;3'!P:P,'Total-corrected counts Z&lt;3'!$R:$R,$A56)</f>
        <v>67.025277114978337</v>
      </c>
      <c r="O56">
        <f t="shared" si="0"/>
        <v>1</v>
      </c>
      <c r="P56">
        <f t="shared" si="1"/>
        <v>0.44884706602798174</v>
      </c>
      <c r="Q56">
        <f t="shared" si="2"/>
        <v>167.27460857341819</v>
      </c>
      <c r="R56">
        <f t="shared" si="3"/>
        <v>116.15920490525237</v>
      </c>
      <c r="S56">
        <f t="shared" si="4"/>
        <v>46.669575700805531</v>
      </c>
      <c r="T56">
        <f t="shared" si="5"/>
        <v>39.483228746775431</v>
      </c>
    </row>
    <row r="57" spans="1:20" x14ac:dyDescent="0.25">
      <c r="A57" s="14">
        <v>55</v>
      </c>
      <c r="B57" s="14" t="str">
        <f>IFERROR(VLOOKUP(A57,Tabel35[],2,FALSE),"")</f>
        <v>Entorhinal, medial</v>
      </c>
      <c r="C57">
        <f>SUMIFS('Total-corrected counts Z&lt;3'!E:E,'Total-corrected counts Z&lt;3'!$R:$R,$A57)</f>
        <v>9.7611538613497828</v>
      </c>
      <c r="D57">
        <f>SUMIFS('Total-corrected counts Z&lt;3'!F:F,'Total-corrected counts Z&lt;3'!$R:$R,$A57)</f>
        <v>14.188275768740871</v>
      </c>
      <c r="E57">
        <f>SUMIFS('Total-corrected counts Z&lt;3'!G:G,'Total-corrected counts Z&lt;3'!$R:$R,$A57)</f>
        <v>33.51815641211082</v>
      </c>
      <c r="F57">
        <f>SUMIFS('Total-corrected counts Z&lt;3'!H:H,'Total-corrected counts Z&lt;3'!$R:$R,$A57)</f>
        <v>16.343198002192828</v>
      </c>
      <c r="G57">
        <f>SUMIFS('Total-corrected counts Z&lt;3'!I:I,'Total-corrected counts Z&lt;3'!$R:$R,$A57)</f>
        <v>8.370697381414093</v>
      </c>
      <c r="H57">
        <f>SUMIFS('Total-corrected counts Z&lt;3'!J:J,'Total-corrected counts Z&lt;3'!$R:$R,$A57)</f>
        <v>12.252665606506948</v>
      </c>
      <c r="I57">
        <f>SUMIFS('Total-corrected counts Z&lt;3'!K:K,'Total-corrected counts Z&lt;3'!$R:$R,$A57)</f>
        <v>13.857478447453884</v>
      </c>
      <c r="J57">
        <f>SUMIFS('Total-corrected counts Z&lt;3'!L:L,'Total-corrected counts Z&lt;3'!$R:$R,$A57)</f>
        <v>13.725826119380423</v>
      </c>
      <c r="K57">
        <f>SUMIFS('Total-corrected counts Z&lt;3'!M:M,'Total-corrected counts Z&lt;3'!$R:$R,$A57)</f>
        <v>26.209318823483713</v>
      </c>
      <c r="L57">
        <f>SUMIFS('Total-corrected counts Z&lt;3'!N:N,'Total-corrected counts Z&lt;3'!$R:$R,$A57)</f>
        <v>15.504273066448105</v>
      </c>
      <c r="M57">
        <f>SUMIFS('Total-corrected counts Z&lt;3'!O:O,'Total-corrected counts Z&lt;3'!$R:$R,$A57)</f>
        <v>15.672849203929935</v>
      </c>
      <c r="N57">
        <f>SUMIFS('Total-corrected counts Z&lt;3'!P:P,'Total-corrected counts Z&lt;3'!$R:$R,$A57)</f>
        <v>12.996742611634364</v>
      </c>
      <c r="O57">
        <f t="shared" si="0"/>
        <v>1</v>
      </c>
      <c r="P57">
        <f t="shared" si="1"/>
        <v>0.75977939305984443</v>
      </c>
      <c r="Q57">
        <f t="shared" si="2"/>
        <v>15.470232211395603</v>
      </c>
      <c r="R57">
        <f t="shared" si="3"/>
        <v>16.821801964975307</v>
      </c>
      <c r="S57">
        <f t="shared" si="4"/>
        <v>3.177614145102809</v>
      </c>
      <c r="T57">
        <f t="shared" si="5"/>
        <v>2.4020573797001141</v>
      </c>
    </row>
    <row r="58" spans="1:20" x14ac:dyDescent="0.25">
      <c r="A58" s="14">
        <v>56</v>
      </c>
      <c r="B58" s="14" t="str">
        <f>IFERROR(VLOOKUP(A58,Tabel35[],2,FALSE),"")</f>
        <v>Entorhinal, ventral</v>
      </c>
      <c r="C58">
        <f>SUMIFS('Total-corrected counts Z&lt;3'!E:E,'Total-corrected counts Z&lt;3'!$R:$R,$A58)</f>
        <v>0.49967811433100073</v>
      </c>
      <c r="D58">
        <f>SUMIFS('Total-corrected counts Z&lt;3'!F:F,'Total-corrected counts Z&lt;3'!$R:$R,$A58)</f>
        <v>0.47433763631975379</v>
      </c>
      <c r="E58">
        <f>SUMIFS('Total-corrected counts Z&lt;3'!G:G,'Total-corrected counts Z&lt;3'!$R:$R,$A58)</f>
        <v>4.357181760551434</v>
      </c>
      <c r="F58">
        <f>SUMIFS('Total-corrected counts Z&lt;3'!H:H,'Total-corrected counts Z&lt;3'!$R:$R,$A58)</f>
        <v>0.8316566677119599</v>
      </c>
      <c r="G58">
        <f>SUMIFS('Total-corrected counts Z&lt;3'!I:I,'Total-corrected counts Z&lt;3'!$R:$R,$A58)</f>
        <v>0.5670870096392463</v>
      </c>
      <c r="H58">
        <f>SUMIFS('Total-corrected counts Z&lt;3'!J:J,'Total-corrected counts Z&lt;3'!$R:$R,$A58)</f>
        <v>0.89070796075671066</v>
      </c>
      <c r="I58">
        <f>SUMIFS('Total-corrected counts Z&lt;3'!K:K,'Total-corrected counts Z&lt;3'!$R:$R,$A58)</f>
        <v>1.6668526572880307</v>
      </c>
      <c r="J58">
        <f>SUMIFS('Total-corrected counts Z&lt;3'!L:L,'Total-corrected counts Z&lt;3'!$R:$R,$A58)</f>
        <v>0.68528353606304604</v>
      </c>
      <c r="K58">
        <f>SUMIFS('Total-corrected counts Z&lt;3'!M:M,'Total-corrected counts Z&lt;3'!$R:$R,$A58)</f>
        <v>4.0683732027092505</v>
      </c>
      <c r="L58">
        <f>SUMIFS('Total-corrected counts Z&lt;3'!N:N,'Total-corrected counts Z&lt;3'!$R:$R,$A58)</f>
        <v>0.64885724286897362</v>
      </c>
      <c r="M58">
        <f>SUMIFS('Total-corrected counts Z&lt;3'!O:O,'Total-corrected counts Z&lt;3'!$R:$R,$A58)</f>
        <v>0.94731165146434682</v>
      </c>
      <c r="N58">
        <f>SUMIFS('Total-corrected counts Z&lt;3'!P:P,'Total-corrected counts Z&lt;3'!$R:$R,$A58)</f>
        <v>0.70178764452724118</v>
      </c>
      <c r="O58">
        <f t="shared" si="0"/>
        <v>1</v>
      </c>
      <c r="P58">
        <f t="shared" si="1"/>
        <v>0.92280239802113107</v>
      </c>
      <c r="Q58">
        <f t="shared" si="2"/>
        <v>1.3267859723711624</v>
      </c>
      <c r="R58">
        <f t="shared" si="3"/>
        <v>1.4103226555265713</v>
      </c>
      <c r="S58">
        <f t="shared" si="4"/>
        <v>0.52829868743699882</v>
      </c>
      <c r="T58">
        <f t="shared" si="5"/>
        <v>0.66660126996949687</v>
      </c>
    </row>
    <row r="59" spans="1:20" x14ac:dyDescent="0.25">
      <c r="A59" s="39">
        <v>57</v>
      </c>
      <c r="B59" s="39" t="str">
        <f>IFERROR(VLOOKUP(A59,Tabel35[],2,FALSE),"")</f>
        <v>parasubiculum</v>
      </c>
      <c r="C59">
        <f>SUMIFS('Total-corrected counts Z&lt;3'!E:E,'Total-corrected counts Z&lt;3'!$R:$R,$A59)</f>
        <v>5.2640508323707751</v>
      </c>
      <c r="D59">
        <f>SUMIFS('Total-corrected counts Z&lt;3'!F:F,'Total-corrected counts Z&lt;3'!$R:$R,$A59)</f>
        <v>3.613336700200477</v>
      </c>
      <c r="E59">
        <f>SUMIFS('Total-corrected counts Z&lt;3'!G:G,'Total-corrected counts Z&lt;3'!$R:$R,$A59)</f>
        <v>4.7143278064982717</v>
      </c>
      <c r="F59">
        <f>SUMIFS('Total-corrected counts Z&lt;3'!H:H,'Total-corrected counts Z&lt;3'!$R:$R,$A59)</f>
        <v>12.558778670219137</v>
      </c>
      <c r="G59">
        <f>SUMIFS('Total-corrected counts Z&lt;3'!I:I,'Total-corrected counts Z&lt;3'!$R:$R,$A59)</f>
        <v>5.1900789360461461</v>
      </c>
      <c r="H59">
        <f>SUMIFS('Total-corrected counts Z&lt;3'!J:J,'Total-corrected counts Z&lt;3'!$R:$R,$A59)</f>
        <v>10.362626762950024</v>
      </c>
      <c r="I59">
        <f>SUMIFS('Total-corrected counts Z&lt;3'!K:K,'Total-corrected counts Z&lt;3'!$R:$R,$A59)</f>
        <v>4.4496490427604209</v>
      </c>
      <c r="J59">
        <f>SUMIFS('Total-corrected counts Z&lt;3'!L:L,'Total-corrected counts Z&lt;3'!$R:$R,$A59)</f>
        <v>26.544659323383286</v>
      </c>
      <c r="K59">
        <f>SUMIFS('Total-corrected counts Z&lt;3'!M:M,'Total-corrected counts Z&lt;3'!$R:$R,$A59)</f>
        <v>10.978474421381243</v>
      </c>
      <c r="L59">
        <f>SUMIFS('Total-corrected counts Z&lt;3'!N:N,'Total-corrected counts Z&lt;3'!$R:$R,$A59)</f>
        <v>10.868358818055308</v>
      </c>
      <c r="M59">
        <f>SUMIFS('Total-corrected counts Z&lt;3'!O:O,'Total-corrected counts Z&lt;3'!$R:$R,$A59)</f>
        <v>23.917274368654304</v>
      </c>
      <c r="N59">
        <f>SUMIFS('Total-corrected counts Z&lt;3'!P:P,'Total-corrected counts Z&lt;3'!$R:$R,$A59)</f>
        <v>5.9059531643331464</v>
      </c>
      <c r="O59">
        <f t="shared" si="0"/>
        <v>1</v>
      </c>
      <c r="P59">
        <f t="shared" si="1"/>
        <v>3.4125813512968374E-2</v>
      </c>
      <c r="Q59">
        <f t="shared" si="2"/>
        <v>6.5932641072921783</v>
      </c>
      <c r="R59">
        <f t="shared" si="3"/>
        <v>15.642944019161456</v>
      </c>
      <c r="S59">
        <f t="shared" si="4"/>
        <v>1.2959336577693663</v>
      </c>
      <c r="T59">
        <f t="shared" si="5"/>
        <v>4.041502633211385</v>
      </c>
    </row>
    <row r="60" spans="1:20" x14ac:dyDescent="0.25">
      <c r="A60" s="14">
        <v>58</v>
      </c>
      <c r="B60" s="14" t="str">
        <f>IFERROR(VLOOKUP(A60,Tabel35[],2,FALSE),"")</f>
        <v>postsubiculum</v>
      </c>
      <c r="C60">
        <f>SUMIFS('Total-corrected counts Z&lt;3'!E:E,'Total-corrected counts Z&lt;3'!$R:$R,$A60)</f>
        <v>33.118200601008191</v>
      </c>
      <c r="D60">
        <f>SUMIFS('Total-corrected counts Z&lt;3'!F:F,'Total-corrected counts Z&lt;3'!$R:$R,$A60)</f>
        <v>17.062203800560553</v>
      </c>
      <c r="E60">
        <f>SUMIFS('Total-corrected counts Z&lt;3'!G:G,'Total-corrected counts Z&lt;3'!$R:$R,$A60)</f>
        <v>5.9643389673122078</v>
      </c>
      <c r="F60">
        <f>SUMIFS('Total-corrected counts Z&lt;3'!H:H,'Total-corrected counts Z&lt;3'!$R:$R,$A60)</f>
        <v>16.18297057079878</v>
      </c>
      <c r="G60">
        <f>SUMIFS('Total-corrected counts Z&lt;3'!I:I,'Total-corrected counts Z&lt;3'!$R:$R,$A60)</f>
        <v>17.813928889754585</v>
      </c>
      <c r="H60">
        <f>SUMIFS('Total-corrected counts Z&lt;3'!J:J,'Total-corrected counts Z&lt;3'!$R:$R,$A60)</f>
        <v>38.800107753938669</v>
      </c>
      <c r="I60">
        <f>SUMIFS('Total-corrected counts Z&lt;3'!K:K,'Total-corrected counts Z&lt;3'!$R:$R,$A60)</f>
        <v>9.2524448349462727</v>
      </c>
      <c r="J60">
        <f>SUMIFS('Total-corrected counts Z&lt;3'!L:L,'Total-corrected counts Z&lt;3'!$R:$R,$A60)</f>
        <v>18.039081316953713</v>
      </c>
      <c r="K60">
        <f>SUMIFS('Total-corrected counts Z&lt;3'!M:M,'Total-corrected counts Z&lt;3'!$R:$R,$A60)</f>
        <v>21.60939937318431</v>
      </c>
      <c r="L60">
        <f>SUMIFS('Total-corrected counts Z&lt;3'!N:N,'Total-corrected counts Z&lt;3'!$R:$R,$A60)</f>
        <v>19.585243620281911</v>
      </c>
      <c r="M60">
        <f>SUMIFS('Total-corrected counts Z&lt;3'!O:O,'Total-corrected counts Z&lt;3'!$R:$R,$A60)</f>
        <v>29.863765329331489</v>
      </c>
      <c r="N60">
        <f>SUMIFS('Total-corrected counts Z&lt;3'!P:P,'Total-corrected counts Z&lt;3'!$R:$R,$A60)</f>
        <v>15.803893189743327</v>
      </c>
      <c r="O60">
        <f t="shared" si="0"/>
        <v>1</v>
      </c>
      <c r="P60">
        <f t="shared" si="1"/>
        <v>0.83532372761493101</v>
      </c>
      <c r="Q60">
        <f t="shared" si="2"/>
        <v>19.742027916902749</v>
      </c>
      <c r="R60">
        <f t="shared" si="3"/>
        <v>20.980276565898947</v>
      </c>
      <c r="S60">
        <f t="shared" si="4"/>
        <v>4.5396517097383047</v>
      </c>
      <c r="T60">
        <f t="shared" si="5"/>
        <v>2.4156144082344237</v>
      </c>
    </row>
    <row r="61" spans="1:20" x14ac:dyDescent="0.25">
      <c r="A61" s="14">
        <v>59</v>
      </c>
      <c r="B61" s="14" t="str">
        <f>IFERROR(VLOOKUP(A61,Tabel35[],2,FALSE),"")</f>
        <v>presubiculum</v>
      </c>
      <c r="C61">
        <f>SUMIFS('Total-corrected counts Z&lt;3'!E:E,'Total-corrected counts Z&lt;3'!$R:$R,$A61)</f>
        <v>25.390620460772944</v>
      </c>
      <c r="D61">
        <f>SUMIFS('Total-corrected counts Z&lt;3'!F:F,'Total-corrected counts Z&lt;3'!$R:$R,$A61)</f>
        <v>21.526558024746475</v>
      </c>
      <c r="E61">
        <f>SUMIFS('Total-corrected counts Z&lt;3'!G:G,'Total-corrected counts Z&lt;3'!$R:$R,$A61)</f>
        <v>19.125170760453219</v>
      </c>
      <c r="F61">
        <f>SUMIFS('Total-corrected counts Z&lt;3'!H:H,'Total-corrected counts Z&lt;3'!$R:$R,$A61)</f>
        <v>22.401320884424901</v>
      </c>
      <c r="G61">
        <f>SUMIFS('Total-corrected counts Z&lt;3'!I:I,'Total-corrected counts Z&lt;3'!$R:$R,$A61)</f>
        <v>20.415132347012872</v>
      </c>
      <c r="H61">
        <f>SUMIFS('Total-corrected counts Z&lt;3'!J:J,'Total-corrected counts Z&lt;3'!$R:$R,$A61)</f>
        <v>37.518357273825352</v>
      </c>
      <c r="I61">
        <f>SUMIFS('Total-corrected counts Z&lt;3'!K:K,'Total-corrected counts Z&lt;3'!$R:$R,$A61)</f>
        <v>14.154121716971243</v>
      </c>
      <c r="J61">
        <f>SUMIFS('Total-corrected counts Z&lt;3'!L:L,'Total-corrected counts Z&lt;3'!$R:$R,$A61)</f>
        <v>34.163399812554793</v>
      </c>
      <c r="K61">
        <f>SUMIFS('Total-corrected counts Z&lt;3'!M:M,'Total-corrected counts Z&lt;3'!$R:$R,$A61)</f>
        <v>17.663690689149711</v>
      </c>
      <c r="L61">
        <f>SUMIFS('Total-corrected counts Z&lt;3'!N:N,'Total-corrected counts Z&lt;3'!$R:$R,$A61)</f>
        <v>22.658777928608629</v>
      </c>
      <c r="M61">
        <f>SUMIFS('Total-corrected counts Z&lt;3'!O:O,'Total-corrected counts Z&lt;3'!$R:$R,$A61)</f>
        <v>39.571364926020593</v>
      </c>
      <c r="N61">
        <f>SUMIFS('Total-corrected counts Z&lt;3'!P:P,'Total-corrected counts Z&lt;3'!$R:$R,$A61)</f>
        <v>15.074763169455284</v>
      </c>
      <c r="O61">
        <f t="shared" si="0"/>
        <v>1</v>
      </c>
      <c r="P61">
        <f t="shared" si="1"/>
        <v>0.58566907327186168</v>
      </c>
      <c r="Q61">
        <f t="shared" si="2"/>
        <v>22.933040209743858</v>
      </c>
      <c r="R61">
        <f t="shared" si="3"/>
        <v>25.826399305157803</v>
      </c>
      <c r="S61">
        <f t="shared" si="4"/>
        <v>2.7556920821942366</v>
      </c>
      <c r="T61">
        <f t="shared" si="5"/>
        <v>4.7470568466609109</v>
      </c>
    </row>
    <row r="62" spans="1:20" x14ac:dyDescent="0.25">
      <c r="A62" s="14">
        <v>60</v>
      </c>
      <c r="B62" s="14" t="str">
        <f>IFERROR(VLOOKUP(A62,Tabel35[],2,FALSE),"")</f>
        <v>subiculum</v>
      </c>
      <c r="C62">
        <f>SUMIFS('Total-corrected counts Z&lt;3'!E:E,'Total-corrected counts Z&lt;3'!$R:$R,$A62)</f>
        <v>23.938067802833988</v>
      </c>
      <c r="D62">
        <f>SUMIFS('Total-corrected counts Z&lt;3'!F:F,'Total-corrected counts Z&lt;3'!$R:$R,$A62)</f>
        <v>25.55842793346438</v>
      </c>
      <c r="E62">
        <f>SUMIFS('Total-corrected counts Z&lt;3'!G:G,'Total-corrected counts Z&lt;3'!$R:$R,$A62)</f>
        <v>11.821534120840363</v>
      </c>
      <c r="F62">
        <f>SUMIFS('Total-corrected counts Z&lt;3'!H:H,'Total-corrected counts Z&lt;3'!$R:$R,$A62)</f>
        <v>33.113669154769781</v>
      </c>
      <c r="G62">
        <f>SUMIFS('Total-corrected counts Z&lt;3'!I:I,'Total-corrected counts Z&lt;3'!$R:$R,$A62)</f>
        <v>54.551304731601419</v>
      </c>
      <c r="H62">
        <f>SUMIFS('Total-corrected counts Z&lt;3'!J:J,'Total-corrected counts Z&lt;3'!$R:$R,$A62)</f>
        <v>35.302449664137924</v>
      </c>
      <c r="I62">
        <f>SUMIFS('Total-corrected counts Z&lt;3'!K:K,'Total-corrected counts Z&lt;3'!$R:$R,$A62)</f>
        <v>28.887404103000197</v>
      </c>
      <c r="J62">
        <f>SUMIFS('Total-corrected counts Z&lt;3'!L:L,'Total-corrected counts Z&lt;3'!$R:$R,$A62)</f>
        <v>17.212709994054158</v>
      </c>
      <c r="K62">
        <f>SUMIFS('Total-corrected counts Z&lt;3'!M:M,'Total-corrected counts Z&lt;3'!$R:$R,$A62)</f>
        <v>28.560388764747852</v>
      </c>
      <c r="L62">
        <f>SUMIFS('Total-corrected counts Z&lt;3'!N:N,'Total-corrected counts Z&lt;3'!$R:$R,$A62)</f>
        <v>50.004695677415498</v>
      </c>
      <c r="M62">
        <f>SUMIFS('Total-corrected counts Z&lt;3'!O:O,'Total-corrected counts Z&lt;3'!$R:$R,$A62)</f>
        <v>23.166928506108281</v>
      </c>
      <c r="N62">
        <f>SUMIFS('Total-corrected counts Z&lt;3'!P:P,'Total-corrected counts Z&lt;3'!$R:$R,$A62)</f>
        <v>32.364258775535504</v>
      </c>
      <c r="O62">
        <f t="shared" si="0"/>
        <v>1</v>
      </c>
      <c r="P62">
        <f t="shared" si="1"/>
        <v>0.9801616769232826</v>
      </c>
      <c r="Q62">
        <f t="shared" si="2"/>
        <v>30.453265358664005</v>
      </c>
      <c r="R62">
        <f t="shared" si="3"/>
        <v>30.261796343572257</v>
      </c>
      <c r="S62">
        <f t="shared" si="4"/>
        <v>4.9456772886063511</v>
      </c>
      <c r="T62">
        <f t="shared" si="5"/>
        <v>5.5574860068273022</v>
      </c>
    </row>
    <row r="63" spans="1:20" x14ac:dyDescent="0.25">
      <c r="A63" s="14">
        <v>61</v>
      </c>
      <c r="B63" s="14" t="str">
        <f>IFERROR(VLOOKUP(A63,Tabel35[],2,FALSE),"")</f>
        <v>cortical subplate</v>
      </c>
      <c r="C63">
        <f>SUMIFS('Total-corrected counts Z&lt;3'!E:E,'Total-corrected counts Z&lt;3'!$R:$R,$A63)</f>
        <v>21.137546278327683</v>
      </c>
      <c r="D63">
        <f>SUMIFS('Total-corrected counts Z&lt;3'!F:F,'Total-corrected counts Z&lt;3'!$R:$R,$A63)</f>
        <v>7.226673400400955</v>
      </c>
      <c r="E63">
        <f>SUMIFS('Total-corrected counts Z&lt;3'!G:G,'Total-corrected counts Z&lt;3'!$R:$R,$A63)</f>
        <v>29.982410557237117</v>
      </c>
      <c r="F63">
        <f>SUMIFS('Total-corrected counts Z&lt;3'!H:H,'Total-corrected counts Z&lt;3'!$R:$R,$A63)</f>
        <v>36.12747084051496</v>
      </c>
      <c r="G63">
        <f>SUMIFS('Total-corrected counts Z&lt;3'!I:I,'Total-corrected counts Z&lt;3'!$R:$R,$A63)</f>
        <v>58.594881669898655</v>
      </c>
      <c r="H63">
        <f>SUMIFS('Total-corrected counts Z&lt;3'!J:J,'Total-corrected counts Z&lt;3'!$R:$R,$A63)</f>
        <v>29.610608549058455</v>
      </c>
      <c r="I63">
        <f>SUMIFS('Total-corrected counts Z&lt;3'!K:K,'Total-corrected counts Z&lt;3'!$R:$R,$A63)</f>
        <v>18.589644889754648</v>
      </c>
      <c r="J63">
        <f>SUMIFS('Total-corrected counts Z&lt;3'!L:L,'Total-corrected counts Z&lt;3'!$R:$R,$A63)</f>
        <v>24.609741103911158</v>
      </c>
      <c r="K63">
        <f>SUMIFS('Total-corrected counts Z&lt;3'!M:M,'Total-corrected counts Z&lt;3'!$R:$R,$A63)</f>
        <v>37.228681417756505</v>
      </c>
      <c r="L63">
        <f>SUMIFS('Total-corrected counts Z&lt;3'!N:N,'Total-corrected counts Z&lt;3'!$R:$R,$A63)</f>
        <v>61.410922999427967</v>
      </c>
      <c r="M63">
        <f>SUMIFS('Total-corrected counts Z&lt;3'!O:O,'Total-corrected counts Z&lt;3'!$R:$R,$A63)</f>
        <v>26.065139400192276</v>
      </c>
      <c r="N63">
        <f>SUMIFS('Total-corrected counts Z&lt;3'!P:P,'Total-corrected counts Z&lt;3'!$R:$R,$A63)</f>
        <v>54.083219254865575</v>
      </c>
      <c r="O63">
        <f t="shared" si="0"/>
        <v>1</v>
      </c>
      <c r="P63">
        <f t="shared" si="1"/>
        <v>0.24056010097362612</v>
      </c>
      <c r="Q63">
        <f t="shared" si="2"/>
        <v>28.752748026456068</v>
      </c>
      <c r="R63">
        <f t="shared" si="3"/>
        <v>40.679540835230696</v>
      </c>
      <c r="S63">
        <f t="shared" si="4"/>
        <v>6.1175767911804284</v>
      </c>
      <c r="T63">
        <f t="shared" si="5"/>
        <v>7.3931604373343687</v>
      </c>
    </row>
    <row r="64" spans="1:20" x14ac:dyDescent="0.25">
      <c r="A64" s="14">
        <v>62</v>
      </c>
      <c r="B64" s="14" t="str">
        <f>IFERROR(VLOOKUP(A64,Tabel35[],2,FALSE),"")</f>
        <v>BLA, BMA, LA</v>
      </c>
      <c r="C64">
        <f>SUMIFS('Total-corrected counts Z&lt;3'!E:E,'Total-corrected counts Z&lt;3'!$R:$R,$A64)</f>
        <v>12.375748645639902</v>
      </c>
      <c r="D64">
        <f>SUMIFS('Total-corrected counts Z&lt;3'!F:F,'Total-corrected counts Z&lt;3'!$R:$R,$A64)</f>
        <v>9.6960193306537903</v>
      </c>
      <c r="E64">
        <f>SUMIFS('Total-corrected counts Z&lt;3'!G:G,'Total-corrected counts Z&lt;3'!$R:$R,$A64)</f>
        <v>19.446602201805376</v>
      </c>
      <c r="F64">
        <f>SUMIFS('Total-corrected counts Z&lt;3'!H:H,'Total-corrected counts Z&lt;3'!$R:$R,$A64)</f>
        <v>40.148416380737004</v>
      </c>
      <c r="G64">
        <f>SUMIFS('Total-corrected counts Z&lt;3'!I:I,'Total-corrected counts Z&lt;3'!$R:$R,$A64)</f>
        <v>55.315639396767367</v>
      </c>
      <c r="H64">
        <f>SUMIFS('Total-corrected counts Z&lt;3'!J:J,'Total-corrected counts Z&lt;3'!$R:$R,$A64)</f>
        <v>29.871303561962858</v>
      </c>
      <c r="I64">
        <f>SUMIFS('Total-corrected counts Z&lt;3'!K:K,'Total-corrected counts Z&lt;3'!$R:$R,$A64)</f>
        <v>16.922792232466616</v>
      </c>
      <c r="J64">
        <f>SUMIFS('Total-corrected counts Z&lt;3'!L:L,'Total-corrected counts Z&lt;3'!$R:$R,$A64)</f>
        <v>22.493424301363515</v>
      </c>
      <c r="K64">
        <f>SUMIFS('Total-corrected counts Z&lt;3'!M:M,'Total-corrected counts Z&lt;3'!$R:$R,$A64)</f>
        <v>36.881131948178329</v>
      </c>
      <c r="L64">
        <f>SUMIFS('Total-corrected counts Z&lt;3'!N:N,'Total-corrected counts Z&lt;3'!$R:$R,$A64)</f>
        <v>40.971919849055311</v>
      </c>
      <c r="M64">
        <f>SUMIFS('Total-corrected counts Z&lt;3'!O:O,'Total-corrected counts Z&lt;3'!$R:$R,$A64)</f>
        <v>11.283325908035735</v>
      </c>
      <c r="N64">
        <f>SUMIFS('Total-corrected counts Z&lt;3'!P:P,'Total-corrected counts Z&lt;3'!$R:$R,$A64)</f>
        <v>32.3551446502819</v>
      </c>
      <c r="O64">
        <f t="shared" si="0"/>
        <v>1</v>
      </c>
      <c r="P64">
        <f t="shared" si="1"/>
        <v>0.7767974170789208</v>
      </c>
      <c r="Q64">
        <f t="shared" si="2"/>
        <v>26.253788821433272</v>
      </c>
      <c r="R64">
        <f t="shared" si="3"/>
        <v>28.796989331382957</v>
      </c>
      <c r="S64">
        <f t="shared" si="4"/>
        <v>6.2695470775525965</v>
      </c>
      <c r="T64">
        <f t="shared" si="5"/>
        <v>5.3511966083588236</v>
      </c>
    </row>
    <row r="65" spans="1:20" x14ac:dyDescent="0.25">
      <c r="A65" s="14">
        <v>63</v>
      </c>
      <c r="B65" s="14" t="str">
        <f>IFERROR(VLOOKUP(A65,Tabel35[],2,FALSE),"")</f>
        <v>dorsal striatum</v>
      </c>
      <c r="C65">
        <f>SUMIFS('Total-corrected counts Z&lt;3'!E:E,'Total-corrected counts Z&lt;3'!$R:$R,$A65)</f>
        <v>951.23606420979968</v>
      </c>
      <c r="D65">
        <f>SUMIFS('Total-corrected counts Z&lt;3'!F:F,'Total-corrected counts Z&lt;3'!$R:$R,$A65)</f>
        <v>988.54753630426808</v>
      </c>
      <c r="E65">
        <f>SUMIFS('Total-corrected counts Z&lt;3'!G:G,'Total-corrected counts Z&lt;3'!$R:$R,$A65)</f>
        <v>596.23746640595004</v>
      </c>
      <c r="F65">
        <f>SUMIFS('Total-corrected counts Z&lt;3'!H:H,'Total-corrected counts Z&lt;3'!$R:$R,$A65)</f>
        <v>991.83068996220925</v>
      </c>
      <c r="G65">
        <f>SUMIFS('Total-corrected counts Z&lt;3'!I:I,'Total-corrected counts Z&lt;3'!$R:$R,$A65)</f>
        <v>793.9218134949449</v>
      </c>
      <c r="H65">
        <f>SUMIFS('Total-corrected counts Z&lt;3'!J:J,'Total-corrected counts Z&lt;3'!$R:$R,$A65)</f>
        <v>988.01237432327923</v>
      </c>
      <c r="I65">
        <f>SUMIFS('Total-corrected counts Z&lt;3'!K:K,'Total-corrected counts Z&lt;3'!$R:$R,$A65)</f>
        <v>992.22935892564283</v>
      </c>
      <c r="J65">
        <f>SUMIFS('Total-corrected counts Z&lt;3'!L:L,'Total-corrected counts Z&lt;3'!$R:$R,$A65)</f>
        <v>1008.7575204829233</v>
      </c>
      <c r="K65">
        <f>SUMIFS('Total-corrected counts Z&lt;3'!M:M,'Total-corrected counts Z&lt;3'!$R:$R,$A65)</f>
        <v>982.68590318907309</v>
      </c>
      <c r="L65">
        <f>SUMIFS('Total-corrected counts Z&lt;3'!N:N,'Total-corrected counts Z&lt;3'!$R:$R,$A65)</f>
        <v>746.98836325760487</v>
      </c>
      <c r="M65">
        <f>SUMIFS('Total-corrected counts Z&lt;3'!O:O,'Total-corrected counts Z&lt;3'!$R:$R,$A65)</f>
        <v>844.56116491195166</v>
      </c>
      <c r="N65">
        <f>SUMIFS('Total-corrected counts Z&lt;3'!P:P,'Total-corrected counts Z&lt;3'!$R:$R,$A65)</f>
        <v>787.66093266666542</v>
      </c>
      <c r="O65">
        <f t="shared" si="0"/>
        <v>1</v>
      </c>
      <c r="P65">
        <f t="shared" si="1"/>
        <v>0.75447170097451144</v>
      </c>
      <c r="Q65">
        <f t="shared" si="2"/>
        <v>900.28790051801354</v>
      </c>
      <c r="R65">
        <f t="shared" si="3"/>
        <v>874.13077690164369</v>
      </c>
      <c r="S65">
        <f t="shared" si="4"/>
        <v>57.461122886691591</v>
      </c>
      <c r="T65">
        <f t="shared" si="5"/>
        <v>52.165680668928864</v>
      </c>
    </row>
    <row r="66" spans="1:20" hidden="1" x14ac:dyDescent="0.25">
      <c r="A66">
        <v>64</v>
      </c>
      <c r="B66" s="14" t="str">
        <f>IFERROR(VLOOKUP(A66,#REF!,2,FALSE),"")</f>
        <v/>
      </c>
      <c r="C66">
        <f>SUMIFS('Total-corrected counts Z&lt;3'!E:E,'Total-corrected counts Z&lt;3'!$R:$R,$A66)</f>
        <v>87.234502425181915</v>
      </c>
      <c r="D66">
        <f>SUMIFS('Total-corrected counts Z&lt;3'!F:F,'Total-corrected counts Z&lt;3'!$R:$R,$A66)</f>
        <v>69.378854865239276</v>
      </c>
      <c r="E66">
        <f>SUMIFS('Total-corrected counts Z&lt;3'!G:G,'Total-corrected counts Z&lt;3'!$R:$R,$A66)</f>
        <v>55.107634889597236</v>
      </c>
      <c r="F66">
        <f>SUMIFS('Total-corrected counts Z&lt;3'!H:H,'Total-corrected counts Z&lt;3'!$R:$R,$A66)</f>
        <v>107.45919732160775</v>
      </c>
      <c r="G66">
        <f>SUMIFS('Total-corrected counts Z&lt;3'!I:I,'Total-corrected counts Z&lt;3'!$R:$R,$A66)</f>
        <v>53.947233786550918</v>
      </c>
      <c r="H66">
        <f>SUMIFS('Total-corrected counts Z&lt;3'!J:J,'Total-corrected counts Z&lt;3'!$R:$R,$A66)</f>
        <v>42.493287103417714</v>
      </c>
      <c r="I66">
        <f>SUMIFS('Total-corrected counts Z&lt;3'!K:K,'Total-corrected counts Z&lt;3'!$R:$R,$A66)</f>
        <v>93.908783607210395</v>
      </c>
      <c r="J66">
        <f>SUMIFS('Total-corrected counts Z&lt;3'!L:L,'Total-corrected counts Z&lt;3'!$R:$R,$A66)</f>
        <v>53.935845367785632</v>
      </c>
      <c r="K66">
        <f>SUMIFS('Total-corrected counts Z&lt;3'!M:M,'Total-corrected counts Z&lt;3'!$R:$R,$A66)</f>
        <v>74.355142403284134</v>
      </c>
      <c r="L66">
        <f>SUMIFS('Total-corrected counts Z&lt;3'!N:N,'Total-corrected counts Z&lt;3'!$R:$R,$A66)</f>
        <v>116.99066840833611</v>
      </c>
      <c r="M66">
        <f>SUMIFS('Total-corrected counts Z&lt;3'!O:O,'Total-corrected counts Z&lt;3'!$R:$R,$A66)</f>
        <v>185.65432504044836</v>
      </c>
      <c r="N66">
        <f>SUMIFS('Total-corrected counts Z&lt;3'!P:P,'Total-corrected counts Z&lt;3'!$R:$R,$A66)</f>
        <v>103.64583238394529</v>
      </c>
      <c r="O66">
        <f t="shared" si="0"/>
        <v>1</v>
      </c>
      <c r="P66">
        <f t="shared" si="1"/>
        <v>0.14553378224324209</v>
      </c>
      <c r="Q66">
        <f t="shared" si="2"/>
        <v>72.789927714115024</v>
      </c>
      <c r="R66">
        <f t="shared" si="3"/>
        <v>106.91636272075989</v>
      </c>
      <c r="S66">
        <f t="shared" si="4"/>
        <v>9.0683154735751828</v>
      </c>
      <c r="T66">
        <f t="shared" si="5"/>
        <v>22.559945702039546</v>
      </c>
    </row>
    <row r="67" spans="1:20" x14ac:dyDescent="0.25">
      <c r="A67" s="14">
        <v>65</v>
      </c>
      <c r="B67" s="14" t="str">
        <f>IFERROR(VLOOKUP(A67,Tabel35[],2,FALSE),"")</f>
        <v>LS complex</v>
      </c>
      <c r="C67">
        <f>SUMIFS('Total-corrected counts Z&lt;3'!E:E,'Total-corrected counts Z&lt;3'!$R:$R,$A67)</f>
        <v>19.440964773854979</v>
      </c>
      <c r="D67">
        <f>SUMIFS('Total-corrected counts Z&lt;3'!F:F,'Total-corrected counts Z&lt;3'!$R:$R,$A67)</f>
        <v>11.997951977499653</v>
      </c>
      <c r="E67">
        <f>SUMIFS('Total-corrected counts Z&lt;3'!G:G,'Total-corrected counts Z&lt;3'!$R:$R,$A67)</f>
        <v>12.446539701247334</v>
      </c>
      <c r="F67">
        <f>SUMIFS('Total-corrected counts Z&lt;3'!H:H,'Total-corrected counts Z&lt;3'!$R:$R,$A67)</f>
        <v>9.3771196753944839</v>
      </c>
      <c r="G67">
        <f>SUMIFS('Total-corrected counts Z&lt;3'!I:I,'Total-corrected counts Z&lt;3'!$R:$R,$A67)</f>
        <v>37.255150937604405</v>
      </c>
      <c r="H67">
        <f>SUMIFS('Total-corrected counts Z&lt;3'!J:J,'Total-corrected counts Z&lt;3'!$R:$R,$A67)</f>
        <v>14.816166566733578</v>
      </c>
      <c r="I67">
        <f>SUMIFS('Total-corrected counts Z&lt;3'!K:K,'Total-corrected counts Z&lt;3'!$R:$R,$A67)</f>
        <v>22.163489993939997</v>
      </c>
      <c r="J67">
        <f>SUMIFS('Total-corrected counts Z&lt;3'!L:L,'Total-corrected counts Z&lt;3'!$R:$R,$A67)</f>
        <v>20.538350683771881</v>
      </c>
      <c r="K67">
        <f>SUMIFS('Total-corrected counts Z&lt;3'!M:M,'Total-corrected counts Z&lt;3'!$R:$R,$A67)</f>
        <v>18.113460590956763</v>
      </c>
      <c r="L67">
        <f>SUMIFS('Total-corrected counts Z&lt;3'!N:N,'Total-corrected counts Z&lt;3'!$R:$R,$A67)</f>
        <v>48.117887115914932</v>
      </c>
      <c r="M67">
        <f>SUMIFS('Total-corrected counts Z&lt;3'!O:O,'Total-corrected counts Z&lt;3'!$R:$R,$A67)</f>
        <v>19.133819494923443</v>
      </c>
      <c r="N67">
        <f>SUMIFS('Total-corrected counts Z&lt;3'!P:P,'Total-corrected counts Z&lt;3'!$R:$R,$A67)</f>
        <v>5.5869587804571275</v>
      </c>
      <c r="O67">
        <f t="shared" si="0"/>
        <v>1</v>
      </c>
      <c r="P67">
        <f t="shared" si="1"/>
        <v>0.58375834942433213</v>
      </c>
      <c r="Q67">
        <f t="shared" si="2"/>
        <v>18.213911946610633</v>
      </c>
      <c r="R67">
        <f t="shared" si="3"/>
        <v>22.298095333204831</v>
      </c>
      <c r="S67">
        <f t="shared" si="4"/>
        <v>3.5896939781036576</v>
      </c>
      <c r="T67">
        <f t="shared" si="5"/>
        <v>6.9876471123156092</v>
      </c>
    </row>
    <row r="68" spans="1:20" x14ac:dyDescent="0.25">
      <c r="A68" s="14">
        <v>66</v>
      </c>
      <c r="B68" s="14" t="str">
        <f>IFERROR(VLOOKUP(A68,Tabel35[],2,FALSE),"")</f>
        <v>striatum-like amygdalar nuclei</v>
      </c>
      <c r="C68">
        <f>SUMIFS('Total-corrected counts Z&lt;3'!E:E,'Total-corrected counts Z&lt;3'!$R:$R,$A68)</f>
        <v>19.6617527778617</v>
      </c>
      <c r="D68">
        <f>SUMIFS('Total-corrected counts Z&lt;3'!F:F,'Total-corrected counts Z&lt;3'!$R:$R,$A68)</f>
        <v>14.369640159098424</v>
      </c>
      <c r="E68">
        <f>SUMIFS('Total-corrected counts Z&lt;3'!G:G,'Total-corrected counts Z&lt;3'!$R:$R,$A68)</f>
        <v>22.821632336003002</v>
      </c>
      <c r="F68">
        <f>SUMIFS('Total-corrected counts Z&lt;3'!H:H,'Total-corrected counts Z&lt;3'!$R:$R,$A68)</f>
        <v>33.098409399398918</v>
      </c>
      <c r="G68">
        <f>SUMIFS('Total-corrected counts Z&lt;3'!I:I,'Total-corrected counts Z&lt;3'!$R:$R,$A68)</f>
        <v>49.989952697546613</v>
      </c>
      <c r="H68">
        <f>SUMIFS('Total-corrected counts Z&lt;3'!J:J,'Total-corrected counts Z&lt;3'!$R:$R,$A68)</f>
        <v>35.324174248546633</v>
      </c>
      <c r="I68">
        <f>SUMIFS('Total-corrected counts Z&lt;3'!K:K,'Total-corrected counts Z&lt;3'!$R:$R,$A68)</f>
        <v>31.359431348978202</v>
      </c>
      <c r="J68">
        <f>SUMIFS('Total-corrected counts Z&lt;3'!L:L,'Total-corrected counts Z&lt;3'!$R:$R,$A68)</f>
        <v>16.426649467393606</v>
      </c>
      <c r="K68">
        <f>SUMIFS('Total-corrected counts Z&lt;3'!M:M,'Total-corrected counts Z&lt;3'!$R:$R,$A68)</f>
        <v>19.115220826799742</v>
      </c>
      <c r="L68">
        <f>SUMIFS('Total-corrected counts Z&lt;3'!N:N,'Total-corrected counts Z&lt;3'!$R:$R,$A68)</f>
        <v>23.213721623167618</v>
      </c>
      <c r="M68">
        <f>SUMIFS('Total-corrected counts Z&lt;3'!O:O,'Total-corrected counts Z&lt;3'!$R:$R,$A68)</f>
        <v>16.854643937439914</v>
      </c>
      <c r="N68">
        <f>SUMIFS('Total-corrected counts Z&lt;3'!P:P,'Total-corrected counts Z&lt;3'!$R:$R,$A68)</f>
        <v>91.915953182561395</v>
      </c>
      <c r="O68">
        <f t="shared" ref="O68:O93" si="6">IF(AND(Q68=0,R68=0),0,1)</f>
        <v>1</v>
      </c>
      <c r="P68">
        <f t="shared" ref="P68:P93" si="7">_xlfn.T.TEST(C68:I68,J68:N68,2,2)</f>
        <v>0.76992449315726996</v>
      </c>
      <c r="Q68">
        <f t="shared" ref="Q68:Q93" si="8">AVERAGE(C68:I68)</f>
        <v>29.517856138204785</v>
      </c>
      <c r="R68">
        <f t="shared" ref="R68:R93" si="9">AVERAGE(J68:N68)</f>
        <v>33.505237807472454</v>
      </c>
      <c r="S68">
        <f t="shared" ref="S68:S93" si="10">STDEV(C68:I68)/SQRT(COUNT(C68:I68))</f>
        <v>4.4734200787893972</v>
      </c>
      <c r="T68">
        <f t="shared" ref="T68:T93" si="11">STDEV(J68:N68)/SQRT(COUNT(J68:N68))</f>
        <v>14.652167110397276</v>
      </c>
    </row>
    <row r="69" spans="1:20" x14ac:dyDescent="0.25">
      <c r="A69" s="14">
        <v>72</v>
      </c>
      <c r="B69" s="14" t="str">
        <f>IFERROR(VLOOKUP(A69,Tabel35[],2,FALSE),"")</f>
        <v>pallidum, dorsal</v>
      </c>
      <c r="C69">
        <f>SUMIFS('Total-corrected counts Z&lt;3'!E:E,'Total-corrected counts Z&lt;3'!$R:$R,$A69)</f>
        <v>229.81707132846981</v>
      </c>
      <c r="D69">
        <f>SUMIFS('Total-corrected counts Z&lt;3'!F:F,'Total-corrected counts Z&lt;3'!$R:$R,$A69)</f>
        <v>252.57084023331828</v>
      </c>
      <c r="E69">
        <f>SUMIFS('Total-corrected counts Z&lt;3'!G:G,'Total-corrected counts Z&lt;3'!$R:$R,$A69)</f>
        <v>78.893561549656681</v>
      </c>
      <c r="F69">
        <f>SUMIFS('Total-corrected counts Z&lt;3'!H:H,'Total-corrected counts Z&lt;3'!$R:$R,$A69)</f>
        <v>304.34819099415017</v>
      </c>
      <c r="G69">
        <f>SUMIFS('Total-corrected counts Z&lt;3'!I:I,'Total-corrected counts Z&lt;3'!$R:$R,$A69)</f>
        <v>171.28493286799323</v>
      </c>
      <c r="H69">
        <f>SUMIFS('Total-corrected counts Z&lt;3'!J:J,'Total-corrected counts Z&lt;3'!$R:$R,$A69)</f>
        <v>260.47776706031613</v>
      </c>
      <c r="I69">
        <f>SUMIFS('Total-corrected counts Z&lt;3'!K:K,'Total-corrected counts Z&lt;3'!$R:$R,$A69)</f>
        <v>213.66790927236232</v>
      </c>
      <c r="J69">
        <f>SUMIFS('Total-corrected counts Z&lt;3'!L:L,'Total-corrected counts Z&lt;3'!$R:$R,$A69)</f>
        <v>198.40973908837134</v>
      </c>
      <c r="K69">
        <f>SUMIFS('Total-corrected counts Z&lt;3'!M:M,'Total-corrected counts Z&lt;3'!$R:$R,$A69)</f>
        <v>109.53941517646314</v>
      </c>
      <c r="L69">
        <f>SUMIFS('Total-corrected counts Z&lt;3'!N:N,'Total-corrected counts Z&lt;3'!$R:$R,$A69)</f>
        <v>108.54698665573855</v>
      </c>
      <c r="M69">
        <f>SUMIFS('Total-corrected counts Z&lt;3'!O:O,'Total-corrected counts Z&lt;3'!$R:$R,$A69)</f>
        <v>274.25141276056934</v>
      </c>
      <c r="N69">
        <f>SUMIFS('Total-corrected counts Z&lt;3'!P:P,'Total-corrected counts Z&lt;3'!$R:$R,$A69)</f>
        <v>165.06592246795927</v>
      </c>
      <c r="O69">
        <f t="shared" si="6"/>
        <v>1</v>
      </c>
      <c r="P69">
        <f t="shared" si="7"/>
        <v>0.31125258835166897</v>
      </c>
      <c r="Q69">
        <f t="shared" si="8"/>
        <v>215.86575332946668</v>
      </c>
      <c r="R69">
        <f t="shared" si="9"/>
        <v>171.16269522982032</v>
      </c>
      <c r="S69">
        <f t="shared" si="10"/>
        <v>27.652149496754948</v>
      </c>
      <c r="T69">
        <f t="shared" si="11"/>
        <v>30.923301347077235</v>
      </c>
    </row>
    <row r="70" spans="1:20" x14ac:dyDescent="0.25">
      <c r="A70" s="14">
        <v>73</v>
      </c>
      <c r="B70" s="14" t="str">
        <f>IFERROR(VLOOKUP(A70,Tabel35[],2,FALSE),"")</f>
        <v>pallidum, ventral</v>
      </c>
      <c r="C70">
        <f>SUMIFS('Total-corrected counts Z&lt;3'!E:E,'Total-corrected counts Z&lt;3'!$R:$R,$A70)</f>
        <v>1.4990343429930022</v>
      </c>
      <c r="D70">
        <f>SUMIFS('Total-corrected counts Z&lt;3'!F:F,'Total-corrected counts Z&lt;3'!$R:$R,$A70)</f>
        <v>0.54409317107265875</v>
      </c>
      <c r="E70">
        <f>SUMIFS('Total-corrected counts Z&lt;3'!G:G,'Total-corrected counts Z&lt;3'!$R:$R,$A70)</f>
        <v>0.67857748729899381</v>
      </c>
      <c r="F70">
        <f>SUMIFS('Total-corrected counts Z&lt;3'!H:H,'Total-corrected counts Z&lt;3'!$R:$R,$A70)</f>
        <v>4.9899400062717589</v>
      </c>
      <c r="G70">
        <f>SUMIFS('Total-corrected counts Z&lt;3'!I:I,'Total-corrected counts Z&lt;3'!$R:$R,$A70)</f>
        <v>1.9108366629148519</v>
      </c>
      <c r="H70">
        <f>SUMIFS('Total-corrected counts Z&lt;3'!J:J,'Total-corrected counts Z&lt;3'!$R:$R,$A70)</f>
        <v>1.3686488177481164</v>
      </c>
      <c r="I70">
        <f>SUMIFS('Total-corrected counts Z&lt;3'!K:K,'Total-corrected counts Z&lt;3'!$R:$R,$A70)</f>
        <v>7.938738927083671</v>
      </c>
      <c r="J70">
        <f>SUMIFS('Total-corrected counts Z&lt;3'!L:L,'Total-corrected counts Z&lt;3'!$R:$R,$A70)</f>
        <v>0.40310796239002711</v>
      </c>
      <c r="K70">
        <f>SUMIFS('Total-corrected counts Z&lt;3'!M:M,'Total-corrected counts Z&lt;3'!$R:$R,$A70)</f>
        <v>0.14310860512042589</v>
      </c>
      <c r="L70">
        <f>SUMIFS('Total-corrected counts Z&lt;3'!N:N,'Total-corrected counts Z&lt;3'!$R:$R,$A70)</f>
        <v>3.6114028122838926</v>
      </c>
      <c r="M70">
        <f>SUMIFS('Total-corrected counts Z&lt;3'!O:O,'Total-corrected counts Z&lt;3'!$R:$R,$A70)</f>
        <v>2.1853823246652753</v>
      </c>
      <c r="N70">
        <f>SUMIFS('Total-corrected counts Z&lt;3'!P:P,'Total-corrected counts Z&lt;3'!$R:$R,$A70)</f>
        <v>14.673741658296862</v>
      </c>
      <c r="O70">
        <f t="shared" si="6"/>
        <v>1</v>
      </c>
      <c r="P70">
        <f t="shared" si="7"/>
        <v>0.57023462300153116</v>
      </c>
      <c r="Q70">
        <f t="shared" si="8"/>
        <v>2.7042670593404359</v>
      </c>
      <c r="R70">
        <f t="shared" si="9"/>
        <v>4.2033486725512965</v>
      </c>
      <c r="S70">
        <f t="shared" si="10"/>
        <v>1.0380815616887318</v>
      </c>
      <c r="T70">
        <f t="shared" si="11"/>
        <v>2.6923883098373476</v>
      </c>
    </row>
    <row r="71" spans="1:20" x14ac:dyDescent="0.25">
      <c r="A71" s="14">
        <v>74</v>
      </c>
      <c r="B71" s="14" t="str">
        <f>IFERROR(VLOOKUP(A71,Tabel35[],2,FALSE),"")</f>
        <v>pallidum, medial</v>
      </c>
      <c r="C71">
        <f>SUMIFS('Total-corrected counts Z&lt;3'!E:E,'Total-corrected counts Z&lt;3'!$R:$R,$A71)</f>
        <v>0.90639285855390828</v>
      </c>
      <c r="D71">
        <f>SUMIFS('Total-corrected counts Z&lt;3'!F:F,'Total-corrected counts Z&lt;3'!$R:$R,$A71)</f>
        <v>0.58594649192440174</v>
      </c>
      <c r="E71">
        <f>SUMIFS('Total-corrected counts Z&lt;3'!G:G,'Total-corrected counts Z&lt;3'!$R:$R,$A71)</f>
        <v>1.3571549745979874</v>
      </c>
      <c r="F71">
        <f>SUMIFS('Total-corrected counts Z&lt;3'!H:H,'Total-corrected counts Z&lt;3'!$R:$R,$A71)</f>
        <v>3.723380310490243</v>
      </c>
      <c r="G71">
        <f>SUMIFS('Total-corrected counts Z&lt;3'!I:I,'Total-corrected counts Z&lt;3'!$R:$R,$A71)</f>
        <v>0.83830253598845128</v>
      </c>
      <c r="H71">
        <f>SUMIFS('Total-corrected counts Z&lt;3'!J:J,'Total-corrected counts Z&lt;3'!$R:$R,$A71)</f>
        <v>5.4311461021750658</v>
      </c>
      <c r="I71">
        <f>SUMIFS('Total-corrected counts Z&lt;3'!K:K,'Total-corrected counts Z&lt;3'!$R:$R,$A71)</f>
        <v>2.7262929055643212</v>
      </c>
      <c r="J71">
        <f>SUMIFS('Total-corrected counts Z&lt;3'!L:L,'Total-corrected counts Z&lt;3'!$R:$R,$A71)</f>
        <v>1.6325872476796097</v>
      </c>
      <c r="K71">
        <f>SUMIFS('Total-corrected counts Z&lt;3'!M:M,'Total-corrected counts Z&lt;3'!$R:$R,$A71)</f>
        <v>1.4719742240958091</v>
      </c>
      <c r="L71">
        <f>SUMIFS('Total-corrected counts Z&lt;3'!N:N,'Total-corrected counts Z&lt;3'!$R:$R,$A71)</f>
        <v>2.8515568305031205</v>
      </c>
      <c r="M71">
        <f>SUMIFS('Total-corrected counts Z&lt;3'!O:O,'Total-corrected counts Z&lt;3'!$R:$R,$A71)</f>
        <v>7.297113513260018</v>
      </c>
      <c r="N71">
        <f>SUMIFS('Total-corrected counts Z&lt;3'!P:P,'Total-corrected counts Z&lt;3'!$R:$R,$A71)</f>
        <v>5.7783554107827397</v>
      </c>
      <c r="O71">
        <f t="shared" si="6"/>
        <v>1</v>
      </c>
      <c r="P71">
        <f t="shared" si="7"/>
        <v>0.24119245301491746</v>
      </c>
      <c r="Q71">
        <f t="shared" si="8"/>
        <v>2.2240880256134825</v>
      </c>
      <c r="R71">
        <f t="shared" si="9"/>
        <v>3.8063174452642601</v>
      </c>
      <c r="S71">
        <f t="shared" si="10"/>
        <v>0.68794225912298623</v>
      </c>
      <c r="T71">
        <f t="shared" si="11"/>
        <v>1.1653415808977741</v>
      </c>
    </row>
    <row r="72" spans="1:20" x14ac:dyDescent="0.25">
      <c r="A72" s="14">
        <v>75</v>
      </c>
      <c r="B72" s="14" t="str">
        <f>IFERROR(VLOOKUP(A72,Tabel35[],2,FALSE),"")</f>
        <v>pallidum, caudal</v>
      </c>
      <c r="C72">
        <f>SUMIFS('Total-corrected counts Z&lt;3'!E:E,'Total-corrected counts Z&lt;3'!$R:$R,$A72)</f>
        <v>0.77856822465528019</v>
      </c>
      <c r="D72">
        <f>SUMIFS('Total-corrected counts Z&lt;3'!F:F,'Total-corrected counts Z&lt;3'!$R:$R,$A72)</f>
        <v>0.71150645447963068</v>
      </c>
      <c r="E72">
        <f>SUMIFS('Total-corrected counts Z&lt;3'!G:G,'Total-corrected counts Z&lt;3'!$R:$R,$A72)</f>
        <v>3.3750301341976265</v>
      </c>
      <c r="F72">
        <f>SUMIFS('Total-corrected counts Z&lt;3'!H:H,'Total-corrected counts Z&lt;3'!$R:$R,$A72)</f>
        <v>20.905864858080463</v>
      </c>
      <c r="G72">
        <f>SUMIFS('Total-corrected counts Z&lt;3'!I:I,'Total-corrected counts Z&lt;3'!$R:$R,$A72)</f>
        <v>6.4105488046175676</v>
      </c>
      <c r="H72">
        <f>SUMIFS('Total-corrected counts Z&lt;3'!J:J,'Total-corrected counts Z&lt;3'!$R:$R,$A72)</f>
        <v>5.127001920453262</v>
      </c>
      <c r="I72">
        <f>SUMIFS('Total-corrected counts Z&lt;3'!K:K,'Total-corrected counts Z&lt;3'!$R:$R,$A72)</f>
        <v>6.2295086598645888</v>
      </c>
      <c r="J72">
        <f>SUMIFS('Total-corrected counts Z&lt;3'!L:L,'Total-corrected counts Z&lt;3'!$R:$R,$A72)</f>
        <v>11.045158169486742</v>
      </c>
      <c r="K72">
        <f>SUMIFS('Total-corrected counts Z&lt;3'!M:M,'Total-corrected counts Z&lt;3'!$R:$R,$A72)</f>
        <v>8.8318453445748553</v>
      </c>
      <c r="L72">
        <f>SUMIFS('Total-corrected counts Z&lt;3'!N:N,'Total-corrected counts Z&lt;3'!$R:$R,$A72)</f>
        <v>6.753237883017869</v>
      </c>
      <c r="M72">
        <f>SUMIFS('Total-corrected counts Z&lt;3'!O:O,'Total-corrected counts Z&lt;3'!$R:$R,$A72)</f>
        <v>10.37353154969869</v>
      </c>
      <c r="N72">
        <f>SUMIFS('Total-corrected counts Z&lt;3'!P:P,'Total-corrected counts Z&lt;3'!$R:$R,$A72)</f>
        <v>8.7677884939637138</v>
      </c>
      <c r="O72">
        <f t="shared" si="6"/>
        <v>1</v>
      </c>
      <c r="P72">
        <f t="shared" si="7"/>
        <v>0.37866797597658619</v>
      </c>
      <c r="Q72">
        <f t="shared" si="8"/>
        <v>6.2197184366212026</v>
      </c>
      <c r="R72">
        <f t="shared" si="9"/>
        <v>9.1543122881483736</v>
      </c>
      <c r="S72">
        <f t="shared" si="10"/>
        <v>2.6047219236572836</v>
      </c>
      <c r="T72">
        <f t="shared" si="11"/>
        <v>0.74432310278705072</v>
      </c>
    </row>
    <row r="73" spans="1:20" x14ac:dyDescent="0.25">
      <c r="A73" s="14">
        <v>76</v>
      </c>
      <c r="B73" s="14" t="str">
        <f>IFERROR(VLOOKUP(A73,Tabel35[],2,FALSE),"")</f>
        <v>ventral group dorsal thalamus</v>
      </c>
      <c r="C73">
        <f>SUMIFS('Total-corrected counts Z&lt;3'!E:E,'Total-corrected counts Z&lt;3'!$R:$R,$A73)</f>
        <v>319.60806643162425</v>
      </c>
      <c r="D73">
        <f>SUMIFS('Total-corrected counts Z&lt;3'!F:F,'Total-corrected counts Z&lt;3'!$R:$R,$A73)</f>
        <v>152.27633236559154</v>
      </c>
      <c r="E73">
        <f>SUMIFS('Total-corrected counts Z&lt;3'!G:G,'Total-corrected counts Z&lt;3'!$R:$R,$A73)</f>
        <v>52.929044009321515</v>
      </c>
      <c r="F73">
        <f>SUMIFS('Total-corrected counts Z&lt;3'!H:H,'Total-corrected counts Z&lt;3'!$R:$R,$A73)</f>
        <v>305.6681598337297</v>
      </c>
      <c r="G73">
        <f>SUMIFS('Total-corrected counts Z&lt;3'!I:I,'Total-corrected counts Z&lt;3'!$R:$R,$A73)</f>
        <v>235.87121207451523</v>
      </c>
      <c r="H73">
        <f>SUMIFS('Total-corrected counts Z&lt;3'!J:J,'Total-corrected counts Z&lt;3'!$R:$R,$A73)</f>
        <v>167.64861788193991</v>
      </c>
      <c r="I73">
        <f>SUMIFS('Total-corrected counts Z&lt;3'!K:K,'Total-corrected counts Z&lt;3'!$R:$R,$A73)</f>
        <v>267.67111019449914</v>
      </c>
      <c r="J73">
        <f>SUMIFS('Total-corrected counts Z&lt;3'!L:L,'Total-corrected counts Z&lt;3'!$R:$R,$A73)</f>
        <v>120.56959155085711</v>
      </c>
      <c r="K73">
        <f>SUMIFS('Total-corrected counts Z&lt;3'!M:M,'Total-corrected counts Z&lt;3'!$R:$R,$A73)</f>
        <v>81.77634578310051</v>
      </c>
      <c r="L73">
        <f>SUMIFS('Total-corrected counts Z&lt;3'!N:N,'Total-corrected counts Z&lt;3'!$R:$R,$A73)</f>
        <v>212.91055161403239</v>
      </c>
      <c r="M73">
        <f>SUMIFS('Total-corrected counts Z&lt;3'!O:O,'Total-corrected counts Z&lt;3'!$R:$R,$A73)</f>
        <v>185.27915210917536</v>
      </c>
      <c r="N73">
        <f>SUMIFS('Total-corrected counts Z&lt;3'!P:P,'Total-corrected counts Z&lt;3'!$R:$R,$A73)</f>
        <v>157.95690477015086</v>
      </c>
      <c r="O73">
        <f t="shared" si="6"/>
        <v>1</v>
      </c>
      <c r="P73">
        <f t="shared" si="7"/>
        <v>0.21468890548299099</v>
      </c>
      <c r="Q73">
        <f t="shared" si="8"/>
        <v>214.52464897017447</v>
      </c>
      <c r="R73">
        <f t="shared" si="9"/>
        <v>151.69850916546324</v>
      </c>
      <c r="S73">
        <f t="shared" si="10"/>
        <v>36.126510859261444</v>
      </c>
      <c r="T73">
        <f t="shared" si="11"/>
        <v>23.207606167709386</v>
      </c>
    </row>
    <row r="74" spans="1:20" x14ac:dyDescent="0.25">
      <c r="A74" s="14">
        <v>77</v>
      </c>
      <c r="B74" s="14" t="str">
        <f>IFERROR(VLOOKUP(A74,Tabel35[],2,FALSE),"")</f>
        <v>geniculate group, dorsal thalamus</v>
      </c>
      <c r="C74">
        <f>SUMIFS('Total-corrected counts Z&lt;3'!E:E,'Total-corrected counts Z&lt;3'!$R:$R,$A74)</f>
        <v>105.269396226152</v>
      </c>
      <c r="D74">
        <f>SUMIFS('Total-corrected counts Z&lt;3'!F:F,'Total-corrected counts Z&lt;3'!$R:$R,$A74)</f>
        <v>76.033532880666428</v>
      </c>
      <c r="E74">
        <f>SUMIFS('Total-corrected counts Z&lt;3'!G:G,'Total-corrected counts Z&lt;3'!$R:$R,$A74)</f>
        <v>8.4643612889400792</v>
      </c>
      <c r="F74">
        <f>SUMIFS('Total-corrected counts Z&lt;3'!H:H,'Total-corrected counts Z&lt;3'!$R:$R,$A74)</f>
        <v>97.067303914050967</v>
      </c>
      <c r="G74">
        <f>SUMIFS('Total-corrected counts Z&lt;3'!I:I,'Total-corrected counts Z&lt;3'!$R:$R,$A74)</f>
        <v>75.866379506954829</v>
      </c>
      <c r="H74">
        <f>SUMIFS('Total-corrected counts Z&lt;3'!J:J,'Total-corrected counts Z&lt;3'!$R:$R,$A74)</f>
        <v>61.524023045439144</v>
      </c>
      <c r="I74">
        <f>SUMIFS('Total-corrected counts Z&lt;3'!K:K,'Total-corrected counts Z&lt;3'!$R:$R,$A74)</f>
        <v>94.205426876727785</v>
      </c>
      <c r="J74">
        <f>SUMIFS('Total-corrected counts Z&lt;3'!L:L,'Total-corrected counts Z&lt;3'!$R:$R,$A74)</f>
        <v>69.556278910399172</v>
      </c>
      <c r="K74">
        <f>SUMIFS('Total-corrected counts Z&lt;3'!M:M,'Total-corrected counts Z&lt;3'!$R:$R,$A74)</f>
        <v>37.596674973780459</v>
      </c>
      <c r="L74">
        <f>SUMIFS('Total-corrected counts Z&lt;3'!N:N,'Total-corrected counts Z&lt;3'!$R:$R,$A74)</f>
        <v>75.472342460022716</v>
      </c>
      <c r="M74">
        <f>SUMIFS('Total-corrected counts Z&lt;3'!O:O,'Total-corrected counts Z&lt;3'!$R:$R,$A74)</f>
        <v>62.147396065373883</v>
      </c>
      <c r="N74">
        <f>SUMIFS('Total-corrected counts Z&lt;3'!P:P,'Total-corrected counts Z&lt;3'!$R:$R,$A74)</f>
        <v>75.346473471515623</v>
      </c>
      <c r="O74">
        <f t="shared" si="6"/>
        <v>1</v>
      </c>
      <c r="P74">
        <f t="shared" si="7"/>
        <v>0.54185635362404716</v>
      </c>
      <c r="Q74">
        <f t="shared" si="8"/>
        <v>74.061489105561606</v>
      </c>
      <c r="R74">
        <f t="shared" si="9"/>
        <v>64.023833176218361</v>
      </c>
      <c r="S74">
        <f t="shared" si="10"/>
        <v>12.321387744380349</v>
      </c>
      <c r="T74">
        <f t="shared" si="11"/>
        <v>7.0419962040863702</v>
      </c>
    </row>
    <row r="75" spans="1:20" x14ac:dyDescent="0.25">
      <c r="A75" s="14">
        <v>78</v>
      </c>
      <c r="B75" s="14" t="str">
        <f>IFERROR(VLOOKUP(A75,Tabel35[],2,FALSE),"")</f>
        <v>thalamus, lateral</v>
      </c>
      <c r="C75">
        <f>SUMIFS('Total-corrected counts Z&lt;3'!E:E,'Total-corrected counts Z&lt;3'!$R:$R,$A75)</f>
        <v>132.39145945518817</v>
      </c>
      <c r="D75">
        <f>SUMIFS('Total-corrected counts Z&lt;3'!F:F,'Total-corrected counts Z&lt;3'!$R:$R,$A75)</f>
        <v>69.546268148646263</v>
      </c>
      <c r="E75">
        <f>SUMIFS('Total-corrected counts Z&lt;3'!G:G,'Total-corrected counts Z&lt;3'!$R:$R,$A75)</f>
        <v>11.517959981785554</v>
      </c>
      <c r="F75">
        <f>SUMIFS('Total-corrected counts Z&lt;3'!H:H,'Total-corrected counts Z&lt;3'!$R:$R,$A75)</f>
        <v>172.08426131720682</v>
      </c>
      <c r="G75">
        <f>SUMIFS('Total-corrected counts Z&lt;3'!I:I,'Total-corrected counts Z&lt;3'!$R:$R,$A75)</f>
        <v>101.81677418718557</v>
      </c>
      <c r="H75">
        <f>SUMIFS('Total-corrected counts Z&lt;3'!J:J,'Total-corrected counts Z&lt;3'!$R:$R,$A75)</f>
        <v>41.124638285669597</v>
      </c>
      <c r="I75">
        <f>SUMIFS('Total-corrected counts Z&lt;3'!K:K,'Total-corrected counts Z&lt;3'!$R:$R,$A75)</f>
        <v>192.57798539667561</v>
      </c>
      <c r="J75">
        <f>SUMIFS('Total-corrected counts Z&lt;3'!L:L,'Total-corrected counts Z&lt;3'!$R:$R,$A75)</f>
        <v>35.130858922290862</v>
      </c>
      <c r="K75">
        <f>SUMIFS('Total-corrected counts Z&lt;3'!M:M,'Total-corrected counts Z&lt;3'!$R:$R,$A75)</f>
        <v>16.661930453306727</v>
      </c>
      <c r="L75">
        <f>SUMIFS('Total-corrected counts Z&lt;3'!N:N,'Total-corrected counts Z&lt;3'!$R:$R,$A75)</f>
        <v>158.95294931229668</v>
      </c>
      <c r="M75">
        <f>SUMIFS('Total-corrected counts Z&lt;3'!O:O,'Total-corrected counts Z&lt;3'!$R:$R,$A75)</f>
        <v>38.821019063474573</v>
      </c>
      <c r="N75">
        <f>SUMIFS('Total-corrected counts Z&lt;3'!P:P,'Total-corrected counts Z&lt;3'!$R:$R,$A75)</f>
        <v>175.27374275199188</v>
      </c>
      <c r="O75">
        <f t="shared" si="6"/>
        <v>1</v>
      </c>
      <c r="P75">
        <f t="shared" si="7"/>
        <v>0.67195048586055328</v>
      </c>
      <c r="Q75">
        <f t="shared" si="8"/>
        <v>103.00847811033681</v>
      </c>
      <c r="R75">
        <f t="shared" si="9"/>
        <v>84.96810010067216</v>
      </c>
      <c r="S75">
        <f t="shared" si="10"/>
        <v>25.344664248501068</v>
      </c>
      <c r="T75">
        <f t="shared" si="11"/>
        <v>33.843687384765829</v>
      </c>
    </row>
    <row r="76" spans="1:20" x14ac:dyDescent="0.25">
      <c r="A76" s="14">
        <v>79</v>
      </c>
      <c r="B76" s="14" t="str">
        <f>IFERROR(VLOOKUP(A76,Tabel35[],2,FALSE),"")</f>
        <v>thalamus, anterior</v>
      </c>
      <c r="C76">
        <f>SUMIFS('Total-corrected counts Z&lt;3'!E:E,'Total-corrected counts Z&lt;3'!$R:$R,$A76)</f>
        <v>121.94470073929121</v>
      </c>
      <c r="D76">
        <f>SUMIFS('Total-corrected counts Z&lt;3'!F:F,'Total-corrected counts Z&lt;3'!$R:$R,$A76)</f>
        <v>34.194163135874021</v>
      </c>
      <c r="E76">
        <f>SUMIFS('Total-corrected counts Z&lt;3'!G:G,'Total-corrected counts Z&lt;3'!$R:$R,$A76)</f>
        <v>15.553710300984832</v>
      </c>
      <c r="F76">
        <f>SUMIFS('Total-corrected counts Z&lt;3'!H:H,'Total-corrected counts Z&lt;3'!$R:$R,$A76)</f>
        <v>98.791656270958327</v>
      </c>
      <c r="G76">
        <f>SUMIFS('Total-corrected counts Z&lt;3'!I:I,'Total-corrected counts Z&lt;3'!$R:$R,$A76)</f>
        <v>81.882433000519001</v>
      </c>
      <c r="H76">
        <f>SUMIFS('Total-corrected counts Z&lt;3'!J:J,'Total-corrected counts Z&lt;3'!$R:$R,$A76)</f>
        <v>44.231253856113739</v>
      </c>
      <c r="I76">
        <f>SUMIFS('Total-corrected counts Z&lt;3'!K:K,'Total-corrected counts Z&lt;3'!$R:$R,$A76)</f>
        <v>99.446124638201155</v>
      </c>
      <c r="J76">
        <f>SUMIFS('Total-corrected counts Z&lt;3'!L:L,'Total-corrected counts Z&lt;3'!$R:$R,$A76)</f>
        <v>18.744520251136262</v>
      </c>
      <c r="K76">
        <f>SUMIFS('Total-corrected counts Z&lt;3'!M:M,'Total-corrected counts Z&lt;3'!$R:$R,$A76)</f>
        <v>15.149068056319368</v>
      </c>
      <c r="L76">
        <f>SUMIFS('Total-corrected counts Z&lt;3'!N:N,'Total-corrected counts Z&lt;3'!$R:$R,$A76)</f>
        <v>65.483355957960882</v>
      </c>
      <c r="M76">
        <f>SUMIFS('Total-corrected counts Z&lt;3'!O:O,'Total-corrected counts Z&lt;3'!$R:$R,$A76)</f>
        <v>71.986306188008527</v>
      </c>
      <c r="N76">
        <f>SUMIFS('Total-corrected counts Z&lt;3'!P:P,'Total-corrected counts Z&lt;3'!$R:$R,$A76)</f>
        <v>83.521843823995297</v>
      </c>
      <c r="O76">
        <f t="shared" si="6"/>
        <v>1</v>
      </c>
      <c r="P76">
        <f t="shared" si="7"/>
        <v>0.3766371808832939</v>
      </c>
      <c r="Q76">
        <f t="shared" si="8"/>
        <v>70.863434563134618</v>
      </c>
      <c r="R76">
        <f t="shared" si="9"/>
        <v>50.977018855484076</v>
      </c>
      <c r="S76">
        <f t="shared" si="10"/>
        <v>14.99265211662324</v>
      </c>
      <c r="T76">
        <f t="shared" si="11"/>
        <v>14.201347871467947</v>
      </c>
    </row>
    <row r="77" spans="1:20" x14ac:dyDescent="0.25">
      <c r="A77" s="14">
        <v>80</v>
      </c>
      <c r="B77" s="14" t="str">
        <f>IFERROR(VLOOKUP(A77,Tabel35[],2,FALSE),"")</f>
        <v>thalamus, medial-midline</v>
      </c>
      <c r="C77">
        <f>SUMIFS('Total-corrected counts Z&lt;3'!E:E,'Total-corrected counts Z&lt;3'!$R:$R,$A77)</f>
        <v>20.033606258294075</v>
      </c>
      <c r="D77">
        <f>SUMIFS('Total-corrected counts Z&lt;3'!F:F,'Total-corrected counts Z&lt;3'!$R:$R,$A77)</f>
        <v>0.8789197378866026</v>
      </c>
      <c r="E77">
        <f>SUMIFS('Total-corrected counts Z&lt;3'!G:G,'Total-corrected counts Z&lt;3'!$R:$R,$A77)</f>
        <v>0.91072241716443902</v>
      </c>
      <c r="F77">
        <f>SUMIFS('Total-corrected counts Z&lt;3'!H:H,'Total-corrected counts Z&lt;3'!$R:$R,$A77)</f>
        <v>11.399037262033652</v>
      </c>
      <c r="G77">
        <f>SUMIFS('Total-corrected counts Z&lt;3'!I:I,'Total-corrected counts Z&lt;3'!$R:$R,$A77)</f>
        <v>15.188069475555467</v>
      </c>
      <c r="H77">
        <f>SUMIFS('Total-corrected counts Z&lt;3'!J:J,'Total-corrected counts Z&lt;3'!$R:$R,$A77)</f>
        <v>1.9552125967830236</v>
      </c>
      <c r="I77">
        <f>SUMIFS('Total-corrected counts Z&lt;3'!K:K,'Total-corrected counts Z&lt;3'!$R:$R,$A77)</f>
        <v>28.774397143184061</v>
      </c>
      <c r="J77">
        <f>SUMIFS('Total-corrected counts Z&lt;3'!L:L,'Total-corrected counts Z&lt;3'!$R:$R,$A77)</f>
        <v>0.82637132289955562</v>
      </c>
      <c r="K77">
        <f>SUMIFS('Total-corrected counts Z&lt;3'!M:M,'Total-corrected counts Z&lt;3'!$R:$R,$A77)</f>
        <v>2.1466290768063887</v>
      </c>
      <c r="L77">
        <f>SUMIFS('Total-corrected counts Z&lt;3'!N:N,'Total-corrected counts Z&lt;3'!$R:$R,$A77)</f>
        <v>17.049577815912368</v>
      </c>
      <c r="M77">
        <f>SUMIFS('Total-corrected counts Z&lt;3'!O:O,'Total-corrected counts Z&lt;3'!$R:$R,$A77)</f>
        <v>4.3989026191760265</v>
      </c>
      <c r="N77">
        <f>SUMIFS('Total-corrected counts Z&lt;3'!P:P,'Total-corrected counts Z&lt;3'!$R:$R,$A77)</f>
        <v>14.008410514784023</v>
      </c>
      <c r="O77">
        <f t="shared" si="6"/>
        <v>1</v>
      </c>
      <c r="P77">
        <f t="shared" si="7"/>
        <v>0.53305659842805242</v>
      </c>
      <c r="Q77">
        <f t="shared" si="8"/>
        <v>11.30570927012876</v>
      </c>
      <c r="R77">
        <f t="shared" si="9"/>
        <v>7.6859782699156725</v>
      </c>
      <c r="S77">
        <f t="shared" si="10"/>
        <v>4.0842850758155178</v>
      </c>
      <c r="T77">
        <f t="shared" si="11"/>
        <v>3.2878078504771096</v>
      </c>
    </row>
    <row r="78" spans="1:20" x14ac:dyDescent="0.25">
      <c r="A78" s="14">
        <v>81</v>
      </c>
      <c r="B78" s="14" t="str">
        <f>IFERROR(VLOOKUP(A78,Tabel35[],2,FALSE),"")</f>
        <v>thalamus, interlaminar</v>
      </c>
      <c r="C78">
        <f>SUMIFS('Total-corrected counts Z&lt;3'!E:E,'Total-corrected counts Z&lt;3'!$R:$R,$A78)</f>
        <v>143.05900617509187</v>
      </c>
      <c r="D78">
        <f>SUMIFS('Total-corrected counts Z&lt;3'!F:F,'Total-corrected counts Z&lt;3'!$R:$R,$A78)</f>
        <v>55.650965625867585</v>
      </c>
      <c r="E78">
        <f>SUMIFS('Total-corrected counts Z&lt;3'!G:G,'Total-corrected counts Z&lt;3'!$R:$R,$A78)</f>
        <v>10.571522960026432</v>
      </c>
      <c r="F78">
        <f>SUMIFS('Total-corrected counts Z&lt;3'!H:H,'Total-corrected counts Z&lt;3'!$R:$R,$A78)</f>
        <v>138.49753974594034</v>
      </c>
      <c r="G78">
        <f>SUMIFS('Total-corrected counts Z&lt;3'!I:I,'Total-corrected counts Z&lt;3'!$R:$R,$A78)</f>
        <v>102.17428556282771</v>
      </c>
      <c r="H78">
        <f>SUMIFS('Total-corrected counts Z&lt;3'!J:J,'Total-corrected counts Z&lt;3'!$R:$R,$A78)</f>
        <v>78.751618481538458</v>
      </c>
      <c r="I78">
        <f>SUMIFS('Total-corrected counts Z&lt;3'!K:K,'Total-corrected counts Z&lt;3'!$R:$R,$A78)</f>
        <v>134.53478566111193</v>
      </c>
      <c r="J78">
        <f>SUMIFS('Total-corrected counts Z&lt;3'!L:L,'Total-corrected counts Z&lt;3'!$R:$R,$A78)</f>
        <v>89.066704290076487</v>
      </c>
      <c r="K78">
        <f>SUMIFS('Total-corrected counts Z&lt;3'!M:M,'Total-corrected counts Z&lt;3'!$R:$R,$A78)</f>
        <v>29.746145778602809</v>
      </c>
      <c r="L78">
        <f>SUMIFS('Total-corrected counts Z&lt;3'!N:N,'Total-corrected counts Z&lt;3'!$R:$R,$A78)</f>
        <v>61.12064475919712</v>
      </c>
      <c r="M78">
        <f>SUMIFS('Total-corrected counts Z&lt;3'!O:O,'Total-corrected counts Z&lt;3'!$R:$R,$A78)</f>
        <v>112.39243088611157</v>
      </c>
      <c r="N78">
        <f>SUMIFS('Total-corrected counts Z&lt;3'!P:P,'Total-corrected counts Z&lt;3'!$R:$R,$A78)</f>
        <v>90.138698758109285</v>
      </c>
      <c r="O78">
        <f t="shared" si="6"/>
        <v>1</v>
      </c>
      <c r="P78">
        <f t="shared" si="7"/>
        <v>0.48869342528346627</v>
      </c>
      <c r="Q78">
        <f t="shared" si="8"/>
        <v>94.748532030343469</v>
      </c>
      <c r="R78">
        <f t="shared" si="9"/>
        <v>76.49292489441946</v>
      </c>
      <c r="S78">
        <f t="shared" si="10"/>
        <v>18.744049963573435</v>
      </c>
      <c r="T78">
        <f t="shared" si="11"/>
        <v>14.238416269613429</v>
      </c>
    </row>
    <row r="79" spans="1:20" x14ac:dyDescent="0.25">
      <c r="A79" s="14">
        <v>82</v>
      </c>
      <c r="B79" s="14" t="str">
        <f>IFERROR(VLOOKUP(A79,Tabel35[],2,FALSE),"")</f>
        <v>thalamus, geniculate</v>
      </c>
      <c r="C79">
        <f>SUMIFS('Total-corrected counts Z&lt;3'!E:E,'Total-corrected counts Z&lt;3'!$R:$R,$A79)</f>
        <v>54.278987721862897</v>
      </c>
      <c r="D79">
        <f>SUMIFS('Total-corrected counts Z&lt;3'!F:F,'Total-corrected counts Z&lt;3'!$R:$R,$A79)</f>
        <v>12.318827437363016</v>
      </c>
      <c r="E79">
        <f>SUMIFS('Total-corrected counts Z&lt;3'!G:G,'Total-corrected counts Z&lt;3'!$R:$R,$A79)</f>
        <v>5.4643345029866346</v>
      </c>
      <c r="F79">
        <f>SUMIFS('Total-corrected counts Z&lt;3'!H:H,'Total-corrected counts Z&lt;3'!$R:$R,$A79)</f>
        <v>36.928607997485194</v>
      </c>
      <c r="G79">
        <f>SUMIFS('Total-corrected counts Z&lt;3'!I:I,'Total-corrected counts Z&lt;3'!$R:$R,$A79)</f>
        <v>44.73823386914836</v>
      </c>
      <c r="H79">
        <f>SUMIFS('Total-corrected counts Z&lt;3'!J:J,'Total-corrected counts Z&lt;3'!$R:$R,$A79)</f>
        <v>14.425124047376974</v>
      </c>
      <c r="I79">
        <f>SUMIFS('Total-corrected counts Z&lt;3'!K:K,'Total-corrected counts Z&lt;3'!$R:$R,$A79)</f>
        <v>41.756071652062872</v>
      </c>
      <c r="J79">
        <f>SUMIFS('Total-corrected counts Z&lt;3'!L:L,'Total-corrected counts Z&lt;3'!$R:$R,$A79)</f>
        <v>15.942919912525571</v>
      </c>
      <c r="K79">
        <f>SUMIFS('Total-corrected counts Z&lt;3'!M:M,'Total-corrected counts Z&lt;3'!$R:$R,$A79)</f>
        <v>21.343626249389231</v>
      </c>
      <c r="L79">
        <f>SUMIFS('Total-corrected counts Z&lt;3'!N:N,'Total-corrected counts Z&lt;3'!$R:$R,$A79)</f>
        <v>38.61554354600483</v>
      </c>
      <c r="M79">
        <f>SUMIFS('Total-corrected counts Z&lt;3'!O:O,'Total-corrected counts Z&lt;3'!$R:$R,$A79)</f>
        <v>38.774122447065444</v>
      </c>
      <c r="N79">
        <f>SUMIFS('Total-corrected counts Z&lt;3'!P:P,'Total-corrected counts Z&lt;3'!$R:$R,$A79)</f>
        <v>27.688712520438422</v>
      </c>
      <c r="O79">
        <f t="shared" si="6"/>
        <v>1</v>
      </c>
      <c r="P79">
        <f t="shared" si="7"/>
        <v>0.87500363888343879</v>
      </c>
      <c r="Q79">
        <f t="shared" si="8"/>
        <v>29.987169604040851</v>
      </c>
      <c r="R79">
        <f t="shared" si="9"/>
        <v>28.472984935084703</v>
      </c>
      <c r="S79">
        <f t="shared" si="10"/>
        <v>7.1549083469364909</v>
      </c>
      <c r="T79">
        <f t="shared" si="11"/>
        <v>4.5685353078197961</v>
      </c>
    </row>
    <row r="80" spans="1:20" x14ac:dyDescent="0.25">
      <c r="A80" s="14">
        <v>83</v>
      </c>
      <c r="B80" s="14" t="str">
        <f>IFERROR(VLOOKUP(A80,Tabel35[],2,FALSE),"")</f>
        <v>hypothalamus, periventricular</v>
      </c>
      <c r="C80">
        <f>SUMIFS('Total-corrected counts Z&lt;3'!E:E,'Total-corrected counts Z&lt;3'!$R:$R,$A80)</f>
        <v>1.2317646539322342</v>
      </c>
      <c r="D80">
        <f>SUMIFS('Total-corrected counts Z&lt;3'!F:F,'Total-corrected counts Z&lt;3'!$R:$R,$A80)</f>
        <v>0.18136439035755292</v>
      </c>
      <c r="E80">
        <f>SUMIFS('Total-corrected counts Z&lt;3'!G:G,'Total-corrected counts Z&lt;3'!$R:$R,$A80)</f>
        <v>0.53571906892025822</v>
      </c>
      <c r="F80">
        <f>SUMIFS('Total-corrected counts Z&lt;3'!H:H,'Total-corrected counts Z&lt;3'!$R:$R,$A80)</f>
        <v>2.044807219695461</v>
      </c>
      <c r="G80">
        <f>SUMIFS('Total-corrected counts Z&lt;3'!I:I,'Total-corrected counts Z&lt;3'!$R:$R,$A80)</f>
        <v>2.77379515584414</v>
      </c>
      <c r="H80">
        <f>SUMIFS('Total-corrected counts Z&lt;3'!J:J,'Total-corrected counts Z&lt;3'!$R:$R,$A80)</f>
        <v>1.1514029736611138</v>
      </c>
      <c r="I80">
        <f>SUMIFS('Total-corrected counts Z&lt;3'!K:K,'Total-corrected counts Z&lt;3'!$R:$R,$A80)</f>
        <v>1.9776217967824092</v>
      </c>
      <c r="J80">
        <f>SUMIFS('Total-corrected counts Z&lt;3'!L:L,'Total-corrected counts Z&lt;3'!$R:$R,$A80)</f>
        <v>0.26202017555351759</v>
      </c>
      <c r="K80">
        <f>SUMIFS('Total-corrected counts Z&lt;3'!M:M,'Total-corrected counts Z&lt;3'!$R:$R,$A80)</f>
        <v>0.51110216114437823</v>
      </c>
      <c r="L80">
        <f>SUMIFS('Total-corrected counts Z&lt;3'!N:N,'Total-corrected counts Z&lt;3'!$R:$R,$A80)</f>
        <v>2.1685492064305167</v>
      </c>
      <c r="M80">
        <f>SUMIFS('Total-corrected counts Z&lt;3'!O:O,'Total-corrected counts Z&lt;3'!$R:$R,$A80)</f>
        <v>1.4068984922737824</v>
      </c>
      <c r="N80">
        <f>SUMIFS('Total-corrected counts Z&lt;3'!P:P,'Total-corrected counts Z&lt;3'!$R:$R,$A80)</f>
        <v>3.4177969701002007</v>
      </c>
      <c r="O80">
        <f t="shared" si="6"/>
        <v>1</v>
      </c>
      <c r="P80">
        <f t="shared" si="7"/>
        <v>0.82930656393583146</v>
      </c>
      <c r="Q80">
        <f t="shared" si="8"/>
        <v>1.4137821798847383</v>
      </c>
      <c r="R80">
        <f t="shared" si="9"/>
        <v>1.5532734011004792</v>
      </c>
      <c r="S80">
        <f t="shared" si="10"/>
        <v>0.34356550188606821</v>
      </c>
      <c r="T80">
        <f t="shared" si="11"/>
        <v>0.57575575793000455</v>
      </c>
    </row>
    <row r="81" spans="1:20" x14ac:dyDescent="0.25">
      <c r="A81" s="14">
        <v>84</v>
      </c>
      <c r="B81" s="14" t="str">
        <f>IFERROR(VLOOKUP(A81,Tabel35[],2,FALSE),"")</f>
        <v xml:space="preserve">hypothalamus, medial </v>
      </c>
      <c r="C81">
        <f>SUMIFS('Total-corrected counts Z&lt;3'!E:E,'Total-corrected counts Z&lt;3'!$R:$R,$A81)</f>
        <v>7.1814203408501962</v>
      </c>
      <c r="D81">
        <f>SUMIFS('Total-corrected counts Z&lt;3'!F:F,'Total-corrected counts Z&lt;3'!$R:$R,$A81)</f>
        <v>1.6741328340697188</v>
      </c>
      <c r="E81">
        <f>SUMIFS('Total-corrected counts Z&lt;3'!G:G,'Total-corrected counts Z&lt;3'!$R:$R,$A81)</f>
        <v>0.60714827810962602</v>
      </c>
      <c r="F81">
        <f>SUMIFS('Total-corrected counts Z&lt;3'!H:H,'Total-corrected counts Z&lt;3'!$R:$R,$A81)</f>
        <v>5.6308497318479498</v>
      </c>
      <c r="G81">
        <f>SUMIFS('Total-corrected counts Z&lt;3'!I:I,'Total-corrected counts Z&lt;3'!$R:$R,$A81)</f>
        <v>7.1872114482539287</v>
      </c>
      <c r="H81">
        <f>SUMIFS('Total-corrected counts Z&lt;3'!J:J,'Total-corrected counts Z&lt;3'!$R:$R,$A81)</f>
        <v>2.0203863500091241</v>
      </c>
      <c r="I81">
        <f>SUMIFS('Total-corrected counts Z&lt;3'!K:K,'Total-corrected counts Z&lt;3'!$R:$R,$A81)</f>
        <v>7.9387389270836719</v>
      </c>
      <c r="J81">
        <f>SUMIFS('Total-corrected counts Z&lt;3'!L:L,'Total-corrected counts Z&lt;3'!$R:$R,$A81)</f>
        <v>0.54419574922653657</v>
      </c>
      <c r="K81">
        <f>SUMIFS('Total-corrected counts Z&lt;3'!M:M,'Total-corrected counts Z&lt;3'!$R:$R,$A81)</f>
        <v>1.124424754517632</v>
      </c>
      <c r="L81">
        <f>SUMIFS('Total-corrected counts Z&lt;3'!N:N,'Total-corrected counts Z&lt;3'!$R:$R,$A81)</f>
        <v>4.3200232222592181</v>
      </c>
      <c r="M81">
        <f>SUMIFS('Total-corrected counts Z&lt;3'!O:O,'Total-corrected counts Z&lt;3'!$R:$R,$A81)</f>
        <v>15.26015897952963</v>
      </c>
      <c r="N81">
        <f>SUMIFS('Total-corrected counts Z&lt;3'!P:P,'Total-corrected counts Z&lt;3'!$R:$R,$A81)</f>
        <v>1.9959934305385172</v>
      </c>
      <c r="O81">
        <f t="shared" si="6"/>
        <v>1</v>
      </c>
      <c r="P81">
        <f t="shared" si="7"/>
        <v>0.98732467254971512</v>
      </c>
      <c r="Q81">
        <f t="shared" si="8"/>
        <v>4.6056982728891729</v>
      </c>
      <c r="R81">
        <f t="shared" si="9"/>
        <v>4.6489592272143074</v>
      </c>
      <c r="S81">
        <f t="shared" si="10"/>
        <v>1.1621507737985084</v>
      </c>
      <c r="T81">
        <f t="shared" si="11"/>
        <v>2.7296099818167576</v>
      </c>
    </row>
    <row r="82" spans="1:20" x14ac:dyDescent="0.25">
      <c r="A82" s="14">
        <v>85</v>
      </c>
      <c r="B82" s="14" t="str">
        <f>IFERROR(VLOOKUP(A82,Tabel35[],2,FALSE),"")</f>
        <v>hypothalamus, lateral</v>
      </c>
      <c r="C82">
        <f>SUMIFS('Total-corrected counts Z&lt;3'!E:E,'Total-corrected counts Z&lt;3'!$R:$R,$A82)</f>
        <v>216.07011297373552</v>
      </c>
      <c r="D82">
        <f>SUMIFS('Total-corrected counts Z&lt;3'!F:F,'Total-corrected counts Z&lt;3'!$R:$R,$A82)</f>
        <v>42.174196311606345</v>
      </c>
      <c r="E82">
        <f>SUMIFS('Total-corrected counts Z&lt;3'!G:G,'Total-corrected counts Z&lt;3'!$R:$R,$A82)</f>
        <v>24.410932240466437</v>
      </c>
      <c r="F82">
        <f>SUMIFS('Total-corrected counts Z&lt;3'!H:H,'Total-corrected counts Z&lt;3'!$R:$R,$A82)</f>
        <v>256.71486460400553</v>
      </c>
      <c r="G82">
        <f>SUMIFS('Total-corrected counts Z&lt;3'!I:I,'Total-corrected counts Z&lt;3'!$R:$R,$A82)</f>
        <v>131.09572305442927</v>
      </c>
      <c r="H82">
        <f>SUMIFS('Total-corrected counts Z&lt;3'!J:J,'Total-corrected counts Z&lt;3'!$R:$R,$A82)</f>
        <v>97.021993969255362</v>
      </c>
      <c r="I82">
        <f>SUMIFS('Total-corrected counts Z&lt;3'!K:K,'Total-corrected counts Z&lt;3'!$R:$R,$A82)</f>
        <v>240.30930004901677</v>
      </c>
      <c r="J82">
        <f>SUMIFS('Total-corrected counts Z&lt;3'!L:L,'Total-corrected counts Z&lt;3'!$R:$R,$A82)</f>
        <v>31.86568442693164</v>
      </c>
      <c r="K82">
        <f>SUMIFS('Total-corrected counts Z&lt;3'!M:M,'Total-corrected counts Z&lt;3'!$R:$R,$A82)</f>
        <v>36.635802910829021</v>
      </c>
      <c r="L82">
        <f>SUMIFS('Total-corrected counts Z&lt;3'!N:N,'Total-corrected counts Z&lt;3'!$R:$R,$A82)</f>
        <v>118.56158594370309</v>
      </c>
      <c r="M82">
        <f>SUMIFS('Total-corrected counts Z&lt;3'!O:O,'Total-corrected counts Z&lt;3'!$R:$R,$A82)</f>
        <v>210.42511782774866</v>
      </c>
      <c r="N82">
        <f>SUMIFS('Total-corrected counts Z&lt;3'!P:P,'Total-corrected counts Z&lt;3'!$R:$R,$A82)</f>
        <v>133.85004347437746</v>
      </c>
      <c r="O82">
        <f t="shared" si="6"/>
        <v>1</v>
      </c>
      <c r="P82">
        <f t="shared" si="7"/>
        <v>0.47814063809959173</v>
      </c>
      <c r="Q82">
        <f t="shared" si="8"/>
        <v>143.97101760035932</v>
      </c>
      <c r="R82">
        <f t="shared" si="9"/>
        <v>106.26764691671796</v>
      </c>
      <c r="S82">
        <f t="shared" si="10"/>
        <v>35.929067063191674</v>
      </c>
      <c r="T82">
        <f t="shared" si="11"/>
        <v>33.275331707766227</v>
      </c>
    </row>
    <row r="83" spans="1:20" x14ac:dyDescent="0.25">
      <c r="A83" s="14">
        <v>86</v>
      </c>
      <c r="B83" s="14" t="str">
        <f>IFERROR(VLOOKUP(A83,Tabel35[],2,FALSE),"")</f>
        <v>midbrain, sensory</v>
      </c>
      <c r="C83">
        <f>SUMIFS('Total-corrected counts Z&lt;3'!E:E,'Total-corrected counts Z&lt;3'!$R:$R,$A83)</f>
        <v>85.654125133344337</v>
      </c>
      <c r="D83">
        <f>SUMIFS('Total-corrected counts Z&lt;3'!F:F,'Total-corrected counts Z&lt;3'!$R:$R,$A83)</f>
        <v>46.889670460902721</v>
      </c>
      <c r="E83">
        <f>SUMIFS('Total-corrected counts Z&lt;3'!G:G,'Total-corrected counts Z&lt;3'!$R:$R,$A83)</f>
        <v>71.41135188707041</v>
      </c>
      <c r="F83">
        <f>SUMIFS('Total-corrected counts Z&lt;3'!H:H,'Total-corrected counts Z&lt;3'!$R:$R,$A83)</f>
        <v>89.879959134375113</v>
      </c>
      <c r="G83">
        <f>SUMIFS('Total-corrected counts Z&lt;3'!I:I,'Total-corrected counts Z&lt;3'!$R:$R,$A83)</f>
        <v>22.153377311341863</v>
      </c>
      <c r="H83">
        <f>SUMIFS('Total-corrected counts Z&lt;3'!J:J,'Total-corrected counts Z&lt;3'!$R:$R,$A83)</f>
        <v>60.785387175543327</v>
      </c>
      <c r="I83">
        <f>SUMIFS('Total-corrected counts Z&lt;3'!K:K,'Total-corrected counts Z&lt;3'!$R:$R,$A83)</f>
        <v>188.59449006315677</v>
      </c>
      <c r="J83">
        <f>SUMIFS('Total-corrected counts Z&lt;3'!L:L,'Total-corrected counts Z&lt;3'!$R:$R,$A83)</f>
        <v>29.305948865754974</v>
      </c>
      <c r="K83">
        <f>SUMIFS('Total-corrected counts Z&lt;3'!M:M,'Total-corrected counts Z&lt;3'!$R:$R,$A83)</f>
        <v>31.688333990951449</v>
      </c>
      <c r="L83">
        <f>SUMIFS('Total-corrected counts Z&lt;3'!N:N,'Total-corrected counts Z&lt;3'!$R:$R,$A83)</f>
        <v>18.859548019704768</v>
      </c>
      <c r="M83">
        <f>SUMIFS('Total-corrected counts Z&lt;3'!O:O,'Total-corrected counts Z&lt;3'!$R:$R,$A83)</f>
        <v>56.032077285623835</v>
      </c>
      <c r="N83">
        <f>SUMIFS('Total-corrected counts Z&lt;3'!P:P,'Total-corrected counts Z&lt;3'!$R:$R,$A83)</f>
        <v>162.32257076662555</v>
      </c>
      <c r="O83">
        <f t="shared" si="6"/>
        <v>1</v>
      </c>
      <c r="P83">
        <f t="shared" si="7"/>
        <v>0.52979678656229012</v>
      </c>
      <c r="Q83">
        <f t="shared" si="8"/>
        <v>80.766908737962083</v>
      </c>
      <c r="R83">
        <f t="shared" si="9"/>
        <v>59.641695785732125</v>
      </c>
      <c r="S83">
        <f t="shared" si="10"/>
        <v>20.00221467118082</v>
      </c>
      <c r="T83">
        <f t="shared" si="11"/>
        <v>26.382970820011042</v>
      </c>
    </row>
    <row r="84" spans="1:20" x14ac:dyDescent="0.25">
      <c r="A84" s="14">
        <v>87</v>
      </c>
      <c r="B84" s="14" t="str">
        <f>IFERROR(VLOOKUP(A84,Tabel35[],2,FALSE),"")</f>
        <v>midbrain, motor</v>
      </c>
      <c r="C84">
        <f>SUMIFS('Total-corrected counts Z&lt;3'!E:E,'Total-corrected counts Z&lt;3'!$R:$R,$A84)</f>
        <v>210.35286571208781</v>
      </c>
      <c r="D84">
        <f>SUMIFS('Total-corrected counts Z&lt;3'!F:F,'Total-corrected counts Z&lt;3'!$R:$R,$A84)</f>
        <v>48.201074514257336</v>
      </c>
      <c r="E84">
        <f>SUMIFS('Total-corrected counts Z&lt;3'!G:G,'Total-corrected counts Z&lt;3'!$R:$R,$A84)</f>
        <v>4.4643255743354855</v>
      </c>
      <c r="F84">
        <f>SUMIFS('Total-corrected counts Z&lt;3'!H:H,'Total-corrected counts Z&lt;3'!$R:$R,$A84)</f>
        <v>314.20599296372677</v>
      </c>
      <c r="G84">
        <f>SUMIFS('Total-corrected counts Z&lt;3'!I:I,'Total-corrected counts Z&lt;3'!$R:$R,$A84)</f>
        <v>160.79382318966717</v>
      </c>
      <c r="H84">
        <f>SUMIFS('Total-corrected counts Z&lt;3'!J:J,'Total-corrected counts Z&lt;3'!$R:$R,$A84)</f>
        <v>58.156712462090596</v>
      </c>
      <c r="I84">
        <f>SUMIFS('Total-corrected counts Z&lt;3'!K:K,'Total-corrected counts Z&lt;3'!$R:$R,$A84)</f>
        <v>484.95524218097785</v>
      </c>
      <c r="J84">
        <f>SUMIFS('Total-corrected counts Z&lt;3'!L:L,'Total-corrected counts Z&lt;3'!$R:$R,$A84)</f>
        <v>18.663898658658255</v>
      </c>
      <c r="K84">
        <f>SUMIFS('Total-corrected counts Z&lt;3'!M:M,'Total-corrected counts Z&lt;3'!$R:$R,$A84)</f>
        <v>12.430004559031278</v>
      </c>
      <c r="L84">
        <f>SUMIFS('Total-corrected counts Z&lt;3'!N:N,'Total-corrected counts Z&lt;3'!$R:$R,$A84)</f>
        <v>197.16722587915885</v>
      </c>
      <c r="M84">
        <f>SUMIFS('Total-corrected counts Z&lt;3'!O:O,'Total-corrected counts Z&lt;3'!$R:$R,$A84)</f>
        <v>109.85063427673693</v>
      </c>
      <c r="N84">
        <f>SUMIFS('Total-corrected counts Z&lt;3'!P:P,'Total-corrected counts Z&lt;3'!$R:$R,$A84)</f>
        <v>419.0401367847918</v>
      </c>
      <c r="O84">
        <f t="shared" si="6"/>
        <v>1</v>
      </c>
      <c r="P84">
        <f t="shared" si="7"/>
        <v>0.75696690663125721</v>
      </c>
      <c r="Q84">
        <f t="shared" si="8"/>
        <v>183.01857665673469</v>
      </c>
      <c r="R84">
        <f t="shared" si="9"/>
        <v>151.43038003167541</v>
      </c>
      <c r="S84">
        <f t="shared" si="10"/>
        <v>64.598550736310642</v>
      </c>
      <c r="T84">
        <f t="shared" si="11"/>
        <v>74.961243050089436</v>
      </c>
    </row>
    <row r="85" spans="1:20" x14ac:dyDescent="0.25">
      <c r="A85" s="14">
        <v>88</v>
      </c>
      <c r="B85" s="14" t="str">
        <f>IFERROR(VLOOKUP(A85,Tabel35[],2,FALSE),"")</f>
        <v>midbrain, reticular</v>
      </c>
      <c r="C85">
        <f>SUMIFS('Total-corrected counts Z&lt;3'!E:E,'Total-corrected counts Z&lt;3'!$R:$R,$A85)</f>
        <v>0.29051053158779111</v>
      </c>
      <c r="D85">
        <f>SUMIFS('Total-corrected counts Z&lt;3'!F:F,'Total-corrected counts Z&lt;3'!$R:$R,$A85)</f>
        <v>4.1853320851742981E-2</v>
      </c>
      <c r="E85">
        <f>SUMIFS('Total-corrected counts Z&lt;3'!G:G,'Total-corrected counts Z&lt;3'!$R:$R,$A85)</f>
        <v>0</v>
      </c>
      <c r="F85">
        <f>SUMIFS('Total-corrected counts Z&lt;3'!H:H,'Total-corrected counts Z&lt;3'!$R:$R,$A85)</f>
        <v>1.4496767602318568</v>
      </c>
      <c r="G85">
        <f>SUMIFS('Total-corrected counts Z&lt;3'!I:I,'Total-corrected counts Z&lt;3'!$R:$R,$A85)</f>
        <v>2.3423159093794959</v>
      </c>
      <c r="H85">
        <f>SUMIFS('Total-corrected counts Z&lt;3'!J:J,'Total-corrected counts Z&lt;3'!$R:$R,$A85)</f>
        <v>1.3903734021568166</v>
      </c>
      <c r="I85">
        <f>SUMIFS('Total-corrected counts Z&lt;3'!K:K,'Total-corrected counts Z&lt;3'!$R:$R,$A85)</f>
        <v>16.315379823454876</v>
      </c>
      <c r="J85">
        <f>SUMIFS('Total-corrected counts Z&lt;3'!L:L,'Total-corrected counts Z&lt;3'!$R:$R,$A85)</f>
        <v>4.0310796239002709E-2</v>
      </c>
      <c r="K85">
        <f>SUMIFS('Total-corrected counts Z&lt;3'!M:M,'Total-corrected counts Z&lt;3'!$R:$R,$A85)</f>
        <v>0.16355269156620103</v>
      </c>
      <c r="L85">
        <f>SUMIFS('Total-corrected counts Z&lt;3'!N:N,'Total-corrected counts Z&lt;3'!$R:$R,$A85)</f>
        <v>0.41834216974446975</v>
      </c>
      <c r="M85">
        <f>SUMIFS('Total-corrected counts Z&lt;3'!O:O,'Total-corrected counts Z&lt;3'!$R:$R,$A85)</f>
        <v>1.6226229277557622</v>
      </c>
      <c r="N85">
        <f>SUMIFS('Total-corrected counts Z&lt;3'!P:P,'Total-corrected counts Z&lt;3'!$R:$R,$A85)</f>
        <v>21.791873481358881</v>
      </c>
      <c r="O85">
        <f t="shared" si="6"/>
        <v>1</v>
      </c>
      <c r="P85">
        <f t="shared" si="7"/>
        <v>0.7104214187264537</v>
      </c>
      <c r="Q85">
        <f t="shared" si="8"/>
        <v>3.1185871068089397</v>
      </c>
      <c r="R85">
        <f t="shared" si="9"/>
        <v>4.807340413332863</v>
      </c>
      <c r="S85">
        <f t="shared" si="10"/>
        <v>2.2238951926939086</v>
      </c>
      <c r="T85">
        <f t="shared" si="11"/>
        <v>4.2554049769623141</v>
      </c>
    </row>
    <row r="86" spans="1:20" x14ac:dyDescent="0.25">
      <c r="A86" s="14">
        <v>89</v>
      </c>
      <c r="B86" s="14" t="str">
        <f>IFERROR(VLOOKUP(A86,Tabel35[],2,FALSE),"")</f>
        <v>midbrain, superior colliculus</v>
      </c>
      <c r="C86">
        <f>SUMIFS('Total-corrected counts Z&lt;3'!E:E,'Total-corrected counts Z&lt;3'!$R:$R,$A86)</f>
        <v>100.14479044894335</v>
      </c>
      <c r="D86">
        <f>SUMIFS('Total-corrected counts Z&lt;3'!F:F,'Total-corrected counts Z&lt;3'!$R:$R,$A86)</f>
        <v>30.985408537240389</v>
      </c>
      <c r="E86">
        <f>SUMIFS('Total-corrected counts Z&lt;3'!G:G,'Total-corrected counts Z&lt;3'!$R:$R,$A86)</f>
        <v>14.482272163144316</v>
      </c>
      <c r="F86">
        <f>SUMIFS('Total-corrected counts Z&lt;3'!H:H,'Total-corrected counts Z&lt;3'!$R:$R,$A86)</f>
        <v>140.83991219536759</v>
      </c>
      <c r="G86">
        <f>SUMIFS('Total-corrected counts Z&lt;3'!I:I,'Total-corrected counts Z&lt;3'!$R:$R,$A86)</f>
        <v>83.669989878729695</v>
      </c>
      <c r="H86">
        <f>SUMIFS('Total-corrected counts Z&lt;3'!J:J,'Total-corrected counts Z&lt;3'!$R:$R,$A86)</f>
        <v>45.208860154505253</v>
      </c>
      <c r="I86">
        <f>SUMIFS('Total-corrected counts Z&lt;3'!K:K,'Total-corrected counts Z&lt;3'!$R:$R,$A86)</f>
        <v>220.60371143107773</v>
      </c>
      <c r="J86">
        <f>SUMIFS('Total-corrected counts Z&lt;3'!L:L,'Total-corrected counts Z&lt;3'!$R:$R,$A86)</f>
        <v>38.295256427052578</v>
      </c>
      <c r="K86">
        <f>SUMIFS('Total-corrected counts Z&lt;3'!M:M,'Total-corrected counts Z&lt;3'!$R:$R,$A86)</f>
        <v>7.1963184289128455</v>
      </c>
      <c r="L86">
        <f>SUMIFS('Total-corrected counts Z&lt;3'!N:N,'Total-corrected counts Z&lt;3'!$R:$R,$A86)</f>
        <v>123.31702652630861</v>
      </c>
      <c r="M86">
        <f>SUMIFS('Total-corrected counts Z&lt;3'!O:O,'Total-corrected counts Z&lt;3'!$R:$R,$A86)</f>
        <v>33.728046521443474</v>
      </c>
      <c r="N86">
        <f>SUMIFS('Total-corrected counts Z&lt;3'!P:P,'Total-corrected counts Z&lt;3'!$R:$R,$A86)</f>
        <v>338.54418254499188</v>
      </c>
      <c r="O86">
        <f t="shared" si="6"/>
        <v>1</v>
      </c>
      <c r="P86">
        <f t="shared" si="7"/>
        <v>0.77802366910778364</v>
      </c>
      <c r="Q86">
        <f t="shared" si="8"/>
        <v>90.847849258429761</v>
      </c>
      <c r="R86">
        <f t="shared" si="9"/>
        <v>108.21616608974189</v>
      </c>
      <c r="S86">
        <f t="shared" si="10"/>
        <v>27.155581468840325</v>
      </c>
      <c r="T86">
        <f t="shared" si="11"/>
        <v>60.79533466329088</v>
      </c>
    </row>
    <row r="87" spans="1:20" x14ac:dyDescent="0.25">
      <c r="A87" s="14">
        <v>90</v>
      </c>
      <c r="B87" s="14" t="str">
        <f>IFERROR(VLOOKUP(A87,Tabel35[],2,FALSE),"")</f>
        <v>PAG</v>
      </c>
      <c r="C87">
        <f>SUMIFS('Total-corrected counts Z&lt;3'!E:E,'Total-corrected counts Z&lt;3'!$R:$R,$A87)</f>
        <v>7.9832294080324999</v>
      </c>
      <c r="D87">
        <f>SUMIFS('Total-corrected counts Z&lt;3'!F:F,'Total-corrected counts Z&lt;3'!$R:$R,$A87)</f>
        <v>0.25111992511045789</v>
      </c>
      <c r="E87">
        <f>SUMIFS('Total-corrected counts Z&lt;3'!G:G,'Total-corrected counts Z&lt;3'!$R:$R,$A87)</f>
        <v>7.1429209189367765E-2</v>
      </c>
      <c r="F87">
        <f>SUMIFS('Total-corrected counts Z&lt;3'!H:H,'Total-corrected counts Z&lt;3'!$R:$R,$A87)</f>
        <v>11.200660442212452</v>
      </c>
      <c r="G87">
        <f>SUMIFS('Total-corrected counts Z&lt;3'!I:I,'Total-corrected counts Z&lt;3'!$R:$R,$A87)</f>
        <v>12.451258255122584</v>
      </c>
      <c r="H87">
        <f>SUMIFS('Total-corrected counts Z&lt;3'!J:J,'Total-corrected counts Z&lt;3'!$R:$R,$A87)</f>
        <v>1.3903734021568166</v>
      </c>
      <c r="I87">
        <f>SUMIFS('Total-corrected counts Z&lt;3'!K:K,'Total-corrected counts Z&lt;3'!$R:$R,$A87)</f>
        <v>67.719420669820508</v>
      </c>
      <c r="J87">
        <f>SUMIFS('Total-corrected counts Z&lt;3'!L:L,'Total-corrected counts Z&lt;3'!$R:$R,$A87)</f>
        <v>8.0621592478005419E-2</v>
      </c>
      <c r="K87">
        <f>SUMIFS('Total-corrected counts Z&lt;3'!M:M,'Total-corrected counts Z&lt;3'!$R:$R,$A87)</f>
        <v>0.98131614939720602</v>
      </c>
      <c r="L87">
        <f>SUMIFS('Total-corrected counts Z&lt;3'!N:N,'Total-corrected counts Z&lt;3'!$R:$R,$A87)</f>
        <v>12.558802687635001</v>
      </c>
      <c r="M87">
        <f>SUMIFS('Total-corrected counts Z&lt;3'!O:O,'Total-corrected counts Z&lt;3'!$R:$R,$A87)</f>
        <v>1.5944849579102867</v>
      </c>
      <c r="N87">
        <f>SUMIFS('Total-corrected counts Z&lt;3'!P:P,'Total-corrected counts Z&lt;3'!$R:$R,$A87)</f>
        <v>79.584541714439879</v>
      </c>
      <c r="O87">
        <f t="shared" si="6"/>
        <v>1</v>
      </c>
      <c r="P87">
        <f t="shared" si="7"/>
        <v>0.79252826276582977</v>
      </c>
      <c r="Q87">
        <f t="shared" si="8"/>
        <v>14.438213044520669</v>
      </c>
      <c r="R87">
        <f t="shared" si="9"/>
        <v>18.959953420372077</v>
      </c>
      <c r="S87">
        <f t="shared" si="10"/>
        <v>9.0933097387823949</v>
      </c>
      <c r="T87">
        <f t="shared" si="11"/>
        <v>15.325690033140788</v>
      </c>
    </row>
    <row r="88" spans="1:20" x14ac:dyDescent="0.25">
      <c r="A88" s="14">
        <v>91</v>
      </c>
      <c r="B88" s="14" t="str">
        <f>IFERROR(VLOOKUP(A88,Tabel35[],2,FALSE),"")</f>
        <v xml:space="preserve">pretectal </v>
      </c>
      <c r="C88">
        <f>SUMIFS('Total-corrected counts Z&lt;3'!E:E,'Total-corrected counts Z&lt;3'!$R:$R,$A88)</f>
        <v>167.94994852153383</v>
      </c>
      <c r="D88">
        <f>SUMIFS('Total-corrected counts Z&lt;3'!F:F,'Total-corrected counts Z&lt;3'!$R:$R,$A88)</f>
        <v>63.017150095774355</v>
      </c>
      <c r="E88">
        <f>SUMIFS('Total-corrected counts Z&lt;3'!G:G,'Total-corrected counts Z&lt;3'!$R:$R,$A88)</f>
        <v>6.4464861293404399</v>
      </c>
      <c r="F88">
        <f>SUMIFS('Total-corrected counts Z&lt;3'!H:H,'Total-corrected counts Z&lt;3'!$R:$R,$A88)</f>
        <v>171.5120204907995</v>
      </c>
      <c r="G88">
        <f>SUMIFS('Total-corrected counts Z&lt;3'!I:I,'Total-corrected counts Z&lt;3'!$R:$R,$A88)</f>
        <v>124.52491052969624</v>
      </c>
      <c r="H88">
        <f>SUMIFS('Total-corrected counts Z&lt;3'!J:J,'Total-corrected counts Z&lt;3'!$R:$R,$A88)</f>
        <v>36.627649313068638</v>
      </c>
      <c r="I88">
        <f>SUMIFS('Total-corrected counts Z&lt;3'!K:K,'Total-corrected counts Z&lt;3'!$R:$R,$A88)</f>
        <v>225.67489875282698</v>
      </c>
      <c r="J88">
        <f>SUMIFS('Total-corrected counts Z&lt;3'!L:L,'Total-corrected counts Z&lt;3'!$R:$R,$A88)</f>
        <v>20.719749266847394</v>
      </c>
      <c r="K88">
        <f>SUMIFS('Total-corrected counts Z&lt;3'!M:M,'Total-corrected counts Z&lt;3'!$R:$R,$A88)</f>
        <v>14.31086051204259</v>
      </c>
      <c r="L88">
        <f>SUMIFS('Total-corrected counts Z&lt;3'!N:N,'Total-corrected counts Z&lt;3'!$R:$R,$A88)</f>
        <v>165.18539388195921</v>
      </c>
      <c r="M88">
        <f>SUMIFS('Total-corrected counts Z&lt;3'!O:O,'Total-corrected counts Z&lt;3'!$R:$R,$A88)</f>
        <v>59.568082162871939</v>
      </c>
      <c r="N88">
        <f>SUMIFS('Total-corrected counts Z&lt;3'!P:P,'Total-corrected counts Z&lt;3'!$R:$R,$A88)</f>
        <v>194.64125891589302</v>
      </c>
      <c r="O88">
        <f t="shared" si="6"/>
        <v>1</v>
      </c>
      <c r="P88">
        <f t="shared" si="7"/>
        <v>0.64460622984809235</v>
      </c>
      <c r="Q88">
        <f t="shared" si="8"/>
        <v>113.67900911900571</v>
      </c>
      <c r="R88">
        <f t="shared" si="9"/>
        <v>90.885068947922832</v>
      </c>
      <c r="S88">
        <f t="shared" si="10"/>
        <v>30.454124333482643</v>
      </c>
      <c r="T88">
        <f t="shared" si="11"/>
        <v>37.452249856849122</v>
      </c>
    </row>
    <row r="89" spans="1:20" x14ac:dyDescent="0.25">
      <c r="A89" s="14">
        <v>92</v>
      </c>
      <c r="B89" s="14" t="str">
        <f>IFERROR(VLOOKUP(A89,Tabel35[],2,FALSE),"")</f>
        <v>midbrain, behavioral state</v>
      </c>
      <c r="C89">
        <f>SUMIFS('Total-corrected counts Z&lt;3'!E:E,'Total-corrected counts Z&lt;3'!$R:$R,$A89)</f>
        <v>3.5093672215805172</v>
      </c>
      <c r="D89">
        <f>SUMIFS('Total-corrected counts Z&lt;3'!F:F,'Total-corrected counts Z&lt;3'!$R:$R,$A89)</f>
        <v>1.2835018394534514</v>
      </c>
      <c r="E89">
        <f>SUMIFS('Total-corrected counts Z&lt;3'!G:G,'Total-corrected counts Z&lt;3'!$R:$R,$A89)</f>
        <v>0</v>
      </c>
      <c r="F89">
        <f>SUMIFS('Total-corrected counts Z&lt;3'!H:H,'Total-corrected counts Z&lt;3'!$R:$R,$A89)</f>
        <v>6.5540649317850788</v>
      </c>
      <c r="G89">
        <f>SUMIFS('Total-corrected counts Z&lt;3'!I:I,'Total-corrected counts Z&lt;3'!$R:$R,$A89)</f>
        <v>4.1298727875901635</v>
      </c>
      <c r="H89">
        <f>SUMIFS('Total-corrected counts Z&lt;3'!J:J,'Total-corrected counts Z&lt;3'!$R:$R,$A89)</f>
        <v>2.824195973131034</v>
      </c>
      <c r="I89">
        <f>SUMIFS('Total-corrected counts Z&lt;3'!K:K,'Total-corrected counts Z&lt;3'!$R:$R,$A89)</f>
        <v>25.680831618217283</v>
      </c>
      <c r="J89">
        <f>SUMIFS('Total-corrected counts Z&lt;3'!L:L,'Total-corrected counts Z&lt;3'!$R:$R,$A89)</f>
        <v>0.56435114734603797</v>
      </c>
      <c r="K89">
        <f>SUMIFS('Total-corrected counts Z&lt;3'!M:M,'Total-corrected counts Z&lt;3'!$R:$R,$A89)</f>
        <v>0.44976990180705284</v>
      </c>
      <c r="L89">
        <f>SUMIFS('Total-corrected counts Z&lt;3'!N:N,'Total-corrected counts Z&lt;3'!$R:$R,$A89)</f>
        <v>6.215369379060693</v>
      </c>
      <c r="M89">
        <f>SUMIFS('Total-corrected counts Z&lt;3'!O:O,'Total-corrected counts Z&lt;3'!$R:$R,$A89)</f>
        <v>5.2430417145402952</v>
      </c>
      <c r="N89">
        <f>SUMIFS('Total-corrected counts Z&lt;3'!P:P,'Total-corrected counts Z&lt;3'!$R:$R,$A89)</f>
        <v>32.036150266405883</v>
      </c>
      <c r="O89">
        <f t="shared" si="6"/>
        <v>1</v>
      </c>
      <c r="P89">
        <f t="shared" si="7"/>
        <v>0.68697983942539598</v>
      </c>
      <c r="Q89">
        <f t="shared" si="8"/>
        <v>6.2831191959653614</v>
      </c>
      <c r="R89">
        <f t="shared" si="9"/>
        <v>8.9017364818319926</v>
      </c>
      <c r="S89">
        <f t="shared" si="10"/>
        <v>3.3277789651673659</v>
      </c>
      <c r="T89">
        <f t="shared" si="11"/>
        <v>5.9023361902406997</v>
      </c>
    </row>
    <row r="90" spans="1:20" x14ac:dyDescent="0.25">
      <c r="A90" s="14">
        <v>93</v>
      </c>
      <c r="B90" s="14" t="str">
        <f>IFERROR(VLOOKUP(A90,Tabel35[],2,FALSE),"")</f>
        <v>pons, sensory</v>
      </c>
      <c r="C90">
        <f>SUMIFS('Total-corrected counts Z&lt;3'!E:E,'Total-corrected counts Z&lt;3'!$R:$R,$A90)</f>
        <v>6.7630851753637771</v>
      </c>
      <c r="D90">
        <f>SUMIFS('Total-corrected counts Z&lt;3'!F:F,'Total-corrected counts Z&lt;3'!$R:$R,$A90)</f>
        <v>2.5251503580551597</v>
      </c>
      <c r="E90">
        <f>SUMIFS('Total-corrected counts Z&lt;3'!G:G,'Total-corrected counts Z&lt;3'!$R:$R,$A90)</f>
        <v>9.5179421244832554</v>
      </c>
      <c r="F90">
        <f>SUMIFS('Total-corrected counts Z&lt;3'!H:H,'Total-corrected counts Z&lt;3'!$R:$R,$A90)</f>
        <v>10.216406220791875</v>
      </c>
      <c r="G90">
        <f>SUMIFS('Total-corrected counts Z&lt;3'!I:I,'Total-corrected counts Z&lt;3'!$R:$R,$A90)</f>
        <v>0.13560776317460238</v>
      </c>
      <c r="H90">
        <f>SUMIFS('Total-corrected counts Z&lt;3'!J:J,'Total-corrected counts Z&lt;3'!$R:$R,$A90)</f>
        <v>26.525717563023015</v>
      </c>
      <c r="I90">
        <f>SUMIFS('Total-corrected counts Z&lt;3'!K:K,'Total-corrected counts Z&lt;3'!$R:$R,$A90)</f>
        <v>50.28809711818127</v>
      </c>
      <c r="J90">
        <f>SUMIFS('Total-corrected counts Z&lt;3'!L:L,'Total-corrected counts Z&lt;3'!$R:$R,$A90)</f>
        <v>18.099547511312217</v>
      </c>
      <c r="K90">
        <f>SUMIFS('Total-corrected counts Z&lt;3'!M:M,'Total-corrected counts Z&lt;3'!$R:$R,$A90)</f>
        <v>57.406994739736561</v>
      </c>
      <c r="L90">
        <f>SUMIFS('Total-corrected counts Z&lt;3'!N:N,'Total-corrected counts Z&lt;3'!$R:$R,$A90)</f>
        <v>3.6540907887884302</v>
      </c>
      <c r="M90">
        <f>SUMIFS('Total-corrected counts Z&lt;3'!O:O,'Total-corrected counts Z&lt;3'!$R:$R,$A90)</f>
        <v>8.0193214059605609</v>
      </c>
      <c r="N90">
        <f>SUMIFS('Total-corrected counts Z&lt;3'!P:P,'Total-corrected counts Z&lt;3'!$R:$R,$A90)</f>
        <v>47.311424191440381</v>
      </c>
      <c r="O90">
        <f t="shared" si="6"/>
        <v>1</v>
      </c>
      <c r="P90">
        <f t="shared" si="7"/>
        <v>0.35005344723520959</v>
      </c>
      <c r="Q90">
        <f t="shared" si="8"/>
        <v>15.138858046153278</v>
      </c>
      <c r="R90">
        <f t="shared" si="9"/>
        <v>26.898275727447633</v>
      </c>
      <c r="S90">
        <f t="shared" si="10"/>
        <v>6.6820860669342954</v>
      </c>
      <c r="T90">
        <f t="shared" si="11"/>
        <v>10.774050384930941</v>
      </c>
    </row>
    <row r="91" spans="1:20" x14ac:dyDescent="0.25">
      <c r="A91" s="14">
        <v>94</v>
      </c>
      <c r="B91" s="14" t="str">
        <f>IFERROR(VLOOKUP(A91,Tabel35[],2,FALSE),"")</f>
        <v>pons, motor</v>
      </c>
      <c r="C91">
        <f>SUMIFS('Total-corrected counts Z&lt;3'!E:E,'Total-corrected counts Z&lt;3'!$R:$R,$A91)</f>
        <v>1.76630403205377</v>
      </c>
      <c r="D91">
        <f>SUMIFS('Total-corrected counts Z&lt;3'!F:F,'Total-corrected counts Z&lt;3'!$R:$R,$A91)</f>
        <v>0.33482656681394385</v>
      </c>
      <c r="E91">
        <f>SUMIFS('Total-corrected counts Z&lt;3'!G:G,'Total-corrected counts Z&lt;3'!$R:$R,$A91)</f>
        <v>6.4464861293404407</v>
      </c>
      <c r="F91">
        <f>SUMIFS('Total-corrected counts Z&lt;3'!H:H,'Total-corrected counts Z&lt;3'!$R:$R,$A91)</f>
        <v>1.5336054147715958</v>
      </c>
      <c r="G91">
        <f>SUMIFS('Total-corrected counts Z&lt;3'!I:I,'Total-corrected counts Z&lt;3'!$R:$R,$A91)</f>
        <v>0</v>
      </c>
      <c r="H91">
        <f>SUMIFS('Total-corrected counts Z&lt;3'!J:J,'Total-corrected counts Z&lt;3'!$R:$R,$A91)</f>
        <v>0.2824195973131034</v>
      </c>
      <c r="I91">
        <f>SUMIFS('Total-corrected counts Z&lt;3'!K:K,'Total-corrected counts Z&lt;3'!$R:$R,$A91)</f>
        <v>21.937476074307725</v>
      </c>
      <c r="J91">
        <f>SUMIFS('Total-corrected counts Z&lt;3'!L:L,'Total-corrected counts Z&lt;3'!$R:$R,$A91)</f>
        <v>6.0264640377309053</v>
      </c>
      <c r="K91">
        <f>SUMIFS('Total-corrected counts Z&lt;3'!M:M,'Total-corrected counts Z&lt;3'!$R:$R,$A91)</f>
        <v>14.535745462946116</v>
      </c>
      <c r="L91">
        <f>SUMIFS('Total-corrected counts Z&lt;3'!N:N,'Total-corrected counts Z&lt;3'!$R:$R,$A91)</f>
        <v>0.57201888516080557</v>
      </c>
      <c r="M91">
        <f>SUMIFS('Total-corrected counts Z&lt;3'!O:O,'Total-corrected counts Z&lt;3'!$R:$R,$A91)</f>
        <v>0.58151804347316338</v>
      </c>
      <c r="N91">
        <f>SUMIFS('Total-corrected counts Z&lt;3'!P:P,'Total-corrected counts Z&lt;3'!$R:$R,$A91)</f>
        <v>18.437875388033884</v>
      </c>
      <c r="O91">
        <f t="shared" si="6"/>
        <v>1</v>
      </c>
      <c r="P91">
        <f t="shared" si="7"/>
        <v>0.48427041882646704</v>
      </c>
      <c r="Q91">
        <f t="shared" si="8"/>
        <v>4.6144454020857975</v>
      </c>
      <c r="R91">
        <f t="shared" si="9"/>
        <v>8.0307243634689733</v>
      </c>
      <c r="S91">
        <f t="shared" si="10"/>
        <v>3.0056373244821306</v>
      </c>
      <c r="T91">
        <f t="shared" si="11"/>
        <v>3.6452991208958618</v>
      </c>
    </row>
    <row r="92" spans="1:20" x14ac:dyDescent="0.25">
      <c r="A92" s="14">
        <v>95</v>
      </c>
      <c r="B92" s="14" t="str">
        <f>IFERROR(VLOOKUP(A92,Tabel35[],2,FALSE),"")</f>
        <v>pons, behavioral state</v>
      </c>
      <c r="C92">
        <f>SUMIFS('Total-corrected counts Z&lt;3'!E:E,'Total-corrected counts Z&lt;3'!$R:$R,$A92)</f>
        <v>4.6481685054046575E-2</v>
      </c>
      <c r="D92">
        <f>SUMIFS('Total-corrected counts Z&lt;3'!F:F,'Total-corrected counts Z&lt;3'!$R:$R,$A92)</f>
        <v>2.7902213901161987E-2</v>
      </c>
      <c r="E92">
        <f>SUMIFS('Total-corrected counts Z&lt;3'!G:G,'Total-corrected counts Z&lt;3'!$R:$R,$A92)</f>
        <v>5.3571906892025824E-2</v>
      </c>
      <c r="F92">
        <f>SUMIFS('Total-corrected counts Z&lt;3'!H:H,'Total-corrected counts Z&lt;3'!$R:$R,$A92)</f>
        <v>0.59513045946360432</v>
      </c>
      <c r="G92">
        <f>SUMIFS('Total-corrected counts Z&lt;3'!I:I,'Total-corrected counts Z&lt;3'!$R:$R,$A92)</f>
        <v>0.32052744023087842</v>
      </c>
      <c r="H92">
        <f>SUMIFS('Total-corrected counts Z&lt;3'!J:J,'Total-corrected counts Z&lt;3'!$R:$R,$A92)</f>
        <v>1.7596913371047211</v>
      </c>
      <c r="I92">
        <f>SUMIFS('Total-corrected counts Z&lt;3'!K:K,'Total-corrected counts Z&lt;3'!$R:$R,$A92)</f>
        <v>12.995800378855835</v>
      </c>
      <c r="J92">
        <f>SUMIFS('Total-corrected counts Z&lt;3'!L:L,'Total-corrected counts Z&lt;3'!$R:$R,$A92)</f>
        <v>0.18139858307551221</v>
      </c>
      <c r="K92">
        <f>SUMIFS('Total-corrected counts Z&lt;3'!M:M,'Total-corrected counts Z&lt;3'!$R:$R,$A92)</f>
        <v>0.30666129668662689</v>
      </c>
      <c r="L92">
        <f>SUMIFS('Total-corrected counts Z&lt;3'!N:N,'Total-corrected counts Z&lt;3'!$R:$R,$A92)</f>
        <v>1.0159738408079981</v>
      </c>
      <c r="M92">
        <f>SUMIFS('Total-corrected counts Z&lt;3'!O:O,'Total-corrected counts Z&lt;3'!$R:$R,$A92)</f>
        <v>0.24386240532745562</v>
      </c>
      <c r="N92">
        <f>SUMIFS('Total-corrected counts Z&lt;3'!P:P,'Total-corrected counts Z&lt;3'!$R:$R,$A92)</f>
        <v>22.876454386537347</v>
      </c>
      <c r="O92">
        <f t="shared" si="6"/>
        <v>1</v>
      </c>
      <c r="P92">
        <f t="shared" si="7"/>
        <v>0.54913438782854396</v>
      </c>
      <c r="Q92">
        <f t="shared" si="8"/>
        <v>2.2570150602146102</v>
      </c>
      <c r="R92">
        <f t="shared" si="9"/>
        <v>4.9248701024869881</v>
      </c>
      <c r="S92">
        <f t="shared" si="10"/>
        <v>1.8046978994532332</v>
      </c>
      <c r="T92">
        <f t="shared" si="11"/>
        <v>4.4904290217207441</v>
      </c>
    </row>
    <row r="93" spans="1:20" x14ac:dyDescent="0.25">
      <c r="A93" s="14">
        <v>96</v>
      </c>
      <c r="B93" s="14" t="str">
        <f>IFERROR(VLOOKUP(A93,Tabel35[],2,FALSE),"")</f>
        <v xml:space="preserve">medulla </v>
      </c>
      <c r="C93">
        <f>SUMIFS('Total-corrected counts Z&lt;3'!E:E,'Total-corrected counts Z&lt;3'!$R:$R,$A93)</f>
        <v>2.812141945769818</v>
      </c>
      <c r="D93">
        <f>SUMIFS('Total-corrected counts Z&lt;3'!F:F,'Total-corrected counts Z&lt;3'!$R:$R,$A93)</f>
        <v>0.64175091972672571</v>
      </c>
      <c r="E93">
        <f>SUMIFS('Total-corrected counts Z&lt;3'!G:G,'Total-corrected counts Z&lt;3'!$R:$R,$A93)</f>
        <v>8.1250725452905836</v>
      </c>
      <c r="F93">
        <f>SUMIFS('Total-corrected counts Z&lt;3'!H:H,'Total-corrected counts Z&lt;3'!$R:$R,$A93)</f>
        <v>3.4105553253875787</v>
      </c>
      <c r="G93">
        <f>SUMIFS('Total-corrected counts Z&lt;3'!I:I,'Total-corrected counts Z&lt;3'!$R:$R,$A93)</f>
        <v>0</v>
      </c>
      <c r="H93">
        <f>SUMIFS('Total-corrected counts Z&lt;3'!J:J,'Total-corrected counts Z&lt;3'!$R:$R,$A93)</f>
        <v>0.6951867010784083</v>
      </c>
      <c r="I93">
        <f>SUMIFS('Total-corrected counts Z&lt;3'!K:K,'Total-corrected counts Z&lt;3'!$R:$R,$A93)</f>
        <v>5.5514669009677631</v>
      </c>
      <c r="J93">
        <f>SUMIFS('Total-corrected counts Z&lt;3'!L:L,'Total-corrected counts Z&lt;3'!$R:$R,$A93)</f>
        <v>1.4511886646040977</v>
      </c>
      <c r="K93">
        <f>SUMIFS('Total-corrected counts Z&lt;3'!M:M,'Total-corrected counts Z&lt;3'!$R:$R,$A93)</f>
        <v>7.3598711204790463</v>
      </c>
      <c r="L93">
        <f>SUMIFS('Total-corrected counts Z&lt;3'!N:N,'Total-corrected counts Z&lt;3'!$R:$R,$A93)</f>
        <v>0.20490228722178111</v>
      </c>
      <c r="M93">
        <f>SUMIFS('Total-corrected counts Z&lt;3'!O:O,'Total-corrected counts Z&lt;3'!$R:$R,$A93)</f>
        <v>5.8995943442680607</v>
      </c>
      <c r="N93">
        <f>SUMIFS('Total-corrected counts Z&lt;3'!P:P,'Total-corrected counts Z&lt;3'!$R:$R,$A93)</f>
        <v>0.7382441455416433</v>
      </c>
      <c r="O93">
        <f t="shared" si="6"/>
        <v>1</v>
      </c>
      <c r="P93">
        <f t="shared" si="7"/>
        <v>0.95829660770122227</v>
      </c>
      <c r="Q93">
        <f t="shared" si="8"/>
        <v>3.0337391911744112</v>
      </c>
      <c r="R93">
        <f t="shared" si="9"/>
        <v>3.1307601124229256</v>
      </c>
      <c r="S93">
        <f t="shared" si="10"/>
        <v>1.1217092930552828</v>
      </c>
      <c r="T93">
        <f t="shared" si="11"/>
        <v>1.4604376028317638</v>
      </c>
    </row>
  </sheetData>
  <autoFilter ref="A2:T93" xr:uid="{20940600-E13D-4031-962E-E54E0E80A40C}">
    <filterColumn colId="14">
      <filters>
        <filter val="1"/>
      </filters>
    </filterColumn>
  </autoFilter>
  <conditionalFormatting sqref="P3:P93">
    <cfRule type="cellIs" dxfId="10" priority="1" operator="lessThan">
      <formula>0.05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1BB8-15F4-4D14-8ADA-FFFC54ECEB12}">
  <dimension ref="A1:U61"/>
  <sheetViews>
    <sheetView workbookViewId="0"/>
  </sheetViews>
  <sheetFormatPr defaultRowHeight="15" x14ac:dyDescent="0.25"/>
  <cols>
    <col min="3" max="3" width="37" bestFit="1" customWidth="1"/>
  </cols>
  <sheetData>
    <row r="1" spans="1:21" x14ac:dyDescent="0.25">
      <c r="E1" t="s">
        <v>503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1</v>
      </c>
      <c r="N1">
        <v>1</v>
      </c>
      <c r="O1">
        <v>1</v>
      </c>
      <c r="P1">
        <v>1</v>
      </c>
      <c r="Q1">
        <v>1</v>
      </c>
    </row>
    <row r="2" spans="1:21" x14ac:dyDescent="0.25">
      <c r="B2" s="2" t="s">
        <v>0</v>
      </c>
      <c r="C2" s="2" t="s">
        <v>1</v>
      </c>
      <c r="D2" s="2" t="s">
        <v>2</v>
      </c>
      <c r="E2" s="2" t="s">
        <v>3</v>
      </c>
      <c r="F2" s="1">
        <v>67898</v>
      </c>
      <c r="G2" s="1">
        <v>190211</v>
      </c>
      <c r="H2" s="1">
        <v>191735</v>
      </c>
      <c r="I2" s="1">
        <v>212741</v>
      </c>
      <c r="J2" s="1">
        <v>277750</v>
      </c>
      <c r="K2" s="1">
        <v>340773</v>
      </c>
      <c r="L2" s="1">
        <v>340805</v>
      </c>
      <c r="M2" s="1">
        <v>190196</v>
      </c>
      <c r="N2" s="1">
        <v>190198</v>
      </c>
      <c r="O2" s="1">
        <v>340770</v>
      </c>
      <c r="P2" s="1">
        <v>340771</v>
      </c>
      <c r="Q2" s="1">
        <v>343011</v>
      </c>
      <c r="S2" s="3" t="s">
        <v>504</v>
      </c>
      <c r="T2" s="3" t="s">
        <v>505</v>
      </c>
      <c r="U2" s="3" t="s">
        <v>506</v>
      </c>
    </row>
    <row r="3" spans="1:21" x14ac:dyDescent="0.25">
      <c r="A3" t="s">
        <v>491</v>
      </c>
      <c r="B3">
        <v>382</v>
      </c>
      <c r="C3" t="s">
        <v>158</v>
      </c>
      <c r="D3">
        <v>37700</v>
      </c>
      <c r="E3">
        <v>375</v>
      </c>
      <c r="F3">
        <f>SUMIFS('Absolute counts'!E:E,'Absolute counts'!$A:$A,'Activation map'!$B3)</f>
        <v>1423</v>
      </c>
      <c r="G3">
        <f>SUMIFS('Absolute counts'!F:F,'Absolute counts'!$A:$A,'Activation map'!$B3)</f>
        <v>792</v>
      </c>
      <c r="H3">
        <f>SUMIFS('Absolute counts'!G:G,'Absolute counts'!$A:$A,'Activation map'!$B3)</f>
        <v>278</v>
      </c>
      <c r="I3">
        <f>SUMIFS('Absolute counts'!H:H,'Absolute counts'!$A:$A,'Activation map'!$B3)</f>
        <v>2996</v>
      </c>
      <c r="J3">
        <f>SUMIFS('Absolute counts'!I:I,'Absolute counts'!$A:$A,'Activation map'!$B3)</f>
        <v>1679</v>
      </c>
      <c r="K3">
        <f>SUMIFS('Absolute counts'!J:J,'Absolute counts'!$A:$A,'Activation map'!$B3)</f>
        <v>701</v>
      </c>
      <c r="L3">
        <f>SUMIFS('Absolute counts'!K:K,'Absolute counts'!$A:$A,'Activation map'!$B3)</f>
        <v>1587</v>
      </c>
      <c r="M3">
        <f>SUMIFS('Absolute counts'!L:L,'Absolute counts'!$A:$A,'Activation map'!$B3)</f>
        <v>323</v>
      </c>
      <c r="N3">
        <f>SUMIFS('Absolute counts'!M:M,'Absolute counts'!$A:$A,'Activation map'!$B3)</f>
        <v>299</v>
      </c>
      <c r="O3">
        <f>SUMIFS('Absolute counts'!N:N,'Absolute counts'!$A:$A,'Activation map'!$B3)</f>
        <v>6008</v>
      </c>
      <c r="P3">
        <f>SUMIFS('Absolute counts'!O:O,'Absolute counts'!$A:$A,'Activation map'!$B3)</f>
        <v>741</v>
      </c>
      <c r="Q3">
        <f>SUMIFS('Absolute counts'!P:P,'Absolute counts'!$A:$A,'Activation map'!$B3)</f>
        <v>3700</v>
      </c>
      <c r="S3">
        <f>_xlfn.T.TEST(F3:L3,M3:Q3,2,2)</f>
        <v>0.42028994029153466</v>
      </c>
      <c r="T3">
        <f>AVERAGE(F3:L3)</f>
        <v>1350.8571428571429</v>
      </c>
      <c r="U3">
        <f>AVERAGE(M3:Q3)</f>
        <v>2214.1999999999998</v>
      </c>
    </row>
    <row r="4" spans="1:21" x14ac:dyDescent="0.25">
      <c r="A4" t="s">
        <v>492</v>
      </c>
      <c r="B4">
        <v>463</v>
      </c>
      <c r="C4" t="s">
        <v>187</v>
      </c>
      <c r="D4">
        <v>38700</v>
      </c>
      <c r="E4">
        <v>375</v>
      </c>
      <c r="F4">
        <f>SUMIFS('Absolute counts'!E:E,'Absolute counts'!$A:$A,'Activation map'!$B4)</f>
        <v>2306</v>
      </c>
      <c r="G4">
        <f>SUMIFS('Absolute counts'!F:F,'Absolute counts'!$A:$A,'Activation map'!$B4)</f>
        <v>411</v>
      </c>
      <c r="H4">
        <f>SUMIFS('Absolute counts'!G:G,'Absolute counts'!$A:$A,'Activation map'!$B4)</f>
        <v>200</v>
      </c>
      <c r="I4">
        <f>SUMIFS('Absolute counts'!H:H,'Absolute counts'!$A:$A,'Activation map'!$B4)</f>
        <v>1801</v>
      </c>
      <c r="J4">
        <f>SUMIFS('Absolute counts'!I:I,'Absolute counts'!$A:$A,'Activation map'!$B4)</f>
        <v>1558</v>
      </c>
      <c r="K4">
        <f>SUMIFS('Absolute counts'!J:J,'Absolute counts'!$A:$A,'Activation map'!$B4)</f>
        <v>491</v>
      </c>
      <c r="L4">
        <f>SUMIFS('Absolute counts'!K:K,'Absolute counts'!$A:$A,'Activation map'!$B4)</f>
        <v>1638</v>
      </c>
      <c r="M4">
        <f>SUMIFS('Absolute counts'!L:L,'Absolute counts'!$A:$A,'Activation map'!$B4)</f>
        <v>249</v>
      </c>
      <c r="N4">
        <f>SUMIFS('Absolute counts'!M:M,'Absolute counts'!$A:$A,'Activation map'!$B4)</f>
        <v>147</v>
      </c>
      <c r="O4">
        <f>SUMIFS('Absolute counts'!N:N,'Absolute counts'!$A:$A,'Activation map'!$B4)</f>
        <v>6816</v>
      </c>
      <c r="P4">
        <f>SUMIFS('Absolute counts'!O:O,'Absolute counts'!$A:$A,'Activation map'!$B4)</f>
        <v>706</v>
      </c>
      <c r="Q4">
        <f>SUMIFS('Absolute counts'!P:P,'Absolute counts'!$A:$A,'Activation map'!$B4)</f>
        <v>3783</v>
      </c>
      <c r="S4">
        <f t="shared" ref="S4:S14" si="0">_xlfn.T.TEST(F4:L4,M4:Q4,2,2)</f>
        <v>0.3416652478793859</v>
      </c>
      <c r="T4">
        <f t="shared" ref="T4:T14" si="1">AVERAGE(F4:L4)</f>
        <v>1200.7142857142858</v>
      </c>
      <c r="U4">
        <f t="shared" ref="U4:U14" si="2">AVERAGE(M4:Q4)</f>
        <v>2340.1999999999998</v>
      </c>
    </row>
    <row r="5" spans="1:21" x14ac:dyDescent="0.25">
      <c r="A5" t="s">
        <v>493</v>
      </c>
      <c r="C5" t="s">
        <v>305</v>
      </c>
      <c r="E5">
        <v>726</v>
      </c>
      <c r="F5">
        <f>SUMPRODUCT(SUMIFS('Absolute counts'!E:E,'Absolute counts'!$A:$A,$B16:$B18))</f>
        <v>3146</v>
      </c>
      <c r="G5">
        <f>SUMPRODUCT(SUMIFS('Absolute counts'!F:F,'Absolute counts'!$A:$A,$B16:$B18))</f>
        <v>2792</v>
      </c>
      <c r="H5">
        <f>SUMPRODUCT(SUMIFS('Absolute counts'!G:G,'Absolute counts'!$A:$A,$B16:$B18))</f>
        <v>1403</v>
      </c>
      <c r="I5">
        <f>SUMPRODUCT(SUMIFS('Absolute counts'!H:H,'Absolute counts'!$A:$A,$B16:$B18))</f>
        <v>1917</v>
      </c>
      <c r="J5">
        <f>SUMPRODUCT(SUMIFS('Absolute counts'!I:I,'Absolute counts'!$A:$A,$B16:$B18))</f>
        <v>1886</v>
      </c>
      <c r="K5">
        <f>SUMPRODUCT(SUMIFS('Absolute counts'!J:J,'Absolute counts'!$A:$A,$B16:$B18))</f>
        <v>2471</v>
      </c>
      <c r="L5">
        <f>SUMPRODUCT(SUMIFS('Absolute counts'!K:K,'Absolute counts'!$A:$A,$B16:$B18))</f>
        <v>2027</v>
      </c>
      <c r="M5">
        <f>SUMPRODUCT(SUMIFS('Absolute counts'!L:L,'Absolute counts'!$A:$A,$B16:$B18))</f>
        <v>3386</v>
      </c>
      <c r="N5">
        <f>SUMPRODUCT(SUMIFS('Absolute counts'!M:M,'Absolute counts'!$A:$A,$B16:$B18))</f>
        <v>1760</v>
      </c>
      <c r="O5">
        <f>SUMPRODUCT(SUMIFS('Absolute counts'!N:N,'Absolute counts'!$A:$A,$B16:$B18))</f>
        <v>5777</v>
      </c>
      <c r="P5">
        <f>SUMPRODUCT(SUMIFS('Absolute counts'!O:O,'Absolute counts'!$A:$A,$B16:$B18))</f>
        <v>1608</v>
      </c>
      <c r="Q5">
        <f>SUMPRODUCT(SUMIFS('Absolute counts'!P:P,'Absolute counts'!$A:$A,$B16:$B18))</f>
        <v>4212</v>
      </c>
      <c r="S5">
        <f t="shared" si="0"/>
        <v>0.14333787186071095</v>
      </c>
      <c r="T5">
        <f t="shared" si="1"/>
        <v>2234.5714285714284</v>
      </c>
      <c r="U5">
        <f t="shared" si="2"/>
        <v>3348.6</v>
      </c>
    </row>
    <row r="6" spans="1:21" x14ac:dyDescent="0.25">
      <c r="A6" t="s">
        <v>494</v>
      </c>
      <c r="B6">
        <v>2382</v>
      </c>
      <c r="C6" t="s">
        <v>485</v>
      </c>
      <c r="D6">
        <v>37700</v>
      </c>
      <c r="E6">
        <v>2375</v>
      </c>
      <c r="F6">
        <f>SUMIFS('Absolute counts'!E:E,'Absolute counts'!$A:$A,'Activation map'!$B6)</f>
        <v>4342</v>
      </c>
      <c r="G6">
        <f>SUMIFS('Absolute counts'!F:F,'Absolute counts'!$A:$A,'Activation map'!$B6)</f>
        <v>2602</v>
      </c>
      <c r="H6">
        <f>SUMIFS('Absolute counts'!G:G,'Absolute counts'!$A:$A,'Activation map'!$B6)</f>
        <v>1101</v>
      </c>
      <c r="I6">
        <f>SUMIFS('Absolute counts'!H:H,'Absolute counts'!$A:$A,'Activation map'!$B6)</f>
        <v>11239</v>
      </c>
      <c r="J6">
        <f>SUMIFS('Absolute counts'!I:I,'Absolute counts'!$A:$A,'Activation map'!$B6)</f>
        <v>7028</v>
      </c>
      <c r="K6">
        <f>SUMIFS('Absolute counts'!J:J,'Absolute counts'!$A:$A,'Activation map'!$B6)</f>
        <v>1762</v>
      </c>
      <c r="L6">
        <f>SUMIFS('Absolute counts'!K:K,'Absolute counts'!$A:$A,'Activation map'!$B6)</f>
        <v>3201</v>
      </c>
      <c r="M6">
        <f>SUMIFS('Absolute counts'!L:L,'Absolute counts'!$A:$A,'Activation map'!$B6)</f>
        <v>1102</v>
      </c>
      <c r="N6">
        <f>SUMIFS('Absolute counts'!M:M,'Absolute counts'!$A:$A,'Activation map'!$B6)</f>
        <v>1797</v>
      </c>
      <c r="O6">
        <f>SUMIFS('Absolute counts'!N:N,'Absolute counts'!$A:$A,'Activation map'!$B6)</f>
        <v>9932</v>
      </c>
      <c r="P6">
        <f>SUMIFS('Absolute counts'!O:O,'Absolute counts'!$A:$A,'Activation map'!$B6)</f>
        <v>2320</v>
      </c>
      <c r="Q6">
        <f>SUMIFS('Absolute counts'!P:P,'Absolute counts'!$A:$A,'Activation map'!$B6)</f>
        <v>5164</v>
      </c>
      <c r="S6">
        <f t="shared" si="0"/>
        <v>0.85106031266960258</v>
      </c>
      <c r="T6">
        <f t="shared" si="1"/>
        <v>4467.8571428571431</v>
      </c>
      <c r="U6">
        <f t="shared" si="2"/>
        <v>4063</v>
      </c>
    </row>
    <row r="7" spans="1:21" x14ac:dyDescent="0.25">
      <c r="A7" t="s">
        <v>495</v>
      </c>
      <c r="B7">
        <v>2463</v>
      </c>
      <c r="C7" t="s">
        <v>487</v>
      </c>
      <c r="D7">
        <v>38700</v>
      </c>
      <c r="E7">
        <v>2375</v>
      </c>
      <c r="F7">
        <f>SUMIFS('Absolute counts'!E:E,'Absolute counts'!$A:$A,'Activation map'!$B7)</f>
        <v>2798</v>
      </c>
      <c r="G7">
        <f>SUMIFS('Absolute counts'!F:F,'Absolute counts'!$A:$A,'Activation map'!$B7)</f>
        <v>951</v>
      </c>
      <c r="H7">
        <f>SUMIFS('Absolute counts'!G:G,'Absolute counts'!$A:$A,'Activation map'!$B7)</f>
        <v>812</v>
      </c>
      <c r="I7">
        <f>SUMIFS('Absolute counts'!H:H,'Absolute counts'!$A:$A,'Activation map'!$B7)</f>
        <v>1893</v>
      </c>
      <c r="J7">
        <f>SUMIFS('Absolute counts'!I:I,'Absolute counts'!$A:$A,'Activation map'!$B7)</f>
        <v>4097</v>
      </c>
      <c r="K7">
        <f>SUMIFS('Absolute counts'!J:J,'Absolute counts'!$A:$A,'Activation map'!$B7)</f>
        <v>886</v>
      </c>
      <c r="L7">
        <f>SUMIFS('Absolute counts'!K:K,'Absolute counts'!$A:$A,'Activation map'!$B7)</f>
        <v>1882</v>
      </c>
      <c r="M7">
        <f>SUMIFS('Absolute counts'!L:L,'Absolute counts'!$A:$A,'Activation map'!$B7)</f>
        <v>1085</v>
      </c>
      <c r="N7">
        <f>SUMIFS('Absolute counts'!M:M,'Absolute counts'!$A:$A,'Activation map'!$B7)</f>
        <v>615</v>
      </c>
      <c r="O7">
        <f>SUMIFS('Absolute counts'!N:N,'Absolute counts'!$A:$A,'Activation map'!$B7)</f>
        <v>8022</v>
      </c>
      <c r="P7">
        <f>SUMIFS('Absolute counts'!O:O,'Absolute counts'!$A:$A,'Activation map'!$B7)</f>
        <v>1010</v>
      </c>
      <c r="Q7">
        <f>SUMIFS('Absolute counts'!P:P,'Absolute counts'!$A:$A,'Activation map'!$B7)</f>
        <v>3805</v>
      </c>
      <c r="S7">
        <f t="shared" si="0"/>
        <v>0.45116276989052784</v>
      </c>
      <c r="T7">
        <f t="shared" si="1"/>
        <v>1902.7142857142858</v>
      </c>
      <c r="U7">
        <f t="shared" si="2"/>
        <v>2907.4</v>
      </c>
    </row>
    <row r="8" spans="1:21" x14ac:dyDescent="0.25">
      <c r="A8" t="s">
        <v>496</v>
      </c>
      <c r="C8" t="s">
        <v>489</v>
      </c>
      <c r="E8">
        <v>2726</v>
      </c>
      <c r="F8">
        <f>SUMPRODUCT(SUMIFS('Absolute counts'!E:E,'Absolute counts'!$A:$A,$B19:$B21))</f>
        <v>4649</v>
      </c>
      <c r="G8">
        <f>SUMPRODUCT(SUMIFS('Absolute counts'!F:F,'Absolute counts'!$A:$A,$B19:$B21))</f>
        <v>5232</v>
      </c>
      <c r="H8">
        <f>SUMPRODUCT(SUMIFS('Absolute counts'!G:G,'Absolute counts'!$A:$A,$B19:$B21))</f>
        <v>2990</v>
      </c>
      <c r="I8">
        <f>SUMPRODUCT(SUMIFS('Absolute counts'!H:H,'Absolute counts'!$A:$A,$B19:$B21))</f>
        <v>4128</v>
      </c>
      <c r="J8">
        <f>SUMPRODUCT(SUMIFS('Absolute counts'!I:I,'Absolute counts'!$A:$A,$B19:$B21))</f>
        <v>4081</v>
      </c>
      <c r="K8">
        <f>SUMPRODUCT(SUMIFS('Absolute counts'!J:J,'Absolute counts'!$A:$A,$B19:$B21))</f>
        <v>3968</v>
      </c>
      <c r="L8">
        <f>SUMPRODUCT(SUMIFS('Absolute counts'!K:K,'Absolute counts'!$A:$A,$B19:$B21))</f>
        <v>3431</v>
      </c>
      <c r="M8">
        <f>SUMPRODUCT(SUMIFS('Absolute counts'!L:L,'Absolute counts'!$A:$A,$B19:$B21))</f>
        <v>3218</v>
      </c>
      <c r="N8">
        <f>SUMPRODUCT(SUMIFS('Absolute counts'!M:M,'Absolute counts'!$A:$A,$B19:$B21))</f>
        <v>2086</v>
      </c>
      <c r="O8">
        <f>SUMPRODUCT(SUMIFS('Absolute counts'!N:N,'Absolute counts'!$A:$A,$B19:$B21))</f>
        <v>8387</v>
      </c>
      <c r="P8">
        <f>SUMPRODUCT(SUMIFS('Absolute counts'!O:O,'Absolute counts'!$A:$A,$B19:$B21))</f>
        <v>5181</v>
      </c>
      <c r="Q8">
        <f>SUMPRODUCT(SUMIFS('Absolute counts'!P:P,'Absolute counts'!$A:$A,$B19:$B21))</f>
        <v>4584</v>
      </c>
      <c r="S8">
        <f t="shared" si="0"/>
        <v>0.52550889087653108</v>
      </c>
      <c r="T8">
        <f t="shared" si="1"/>
        <v>4068.4285714285716</v>
      </c>
      <c r="U8">
        <f t="shared" si="2"/>
        <v>4691.2</v>
      </c>
    </row>
    <row r="9" spans="1:21" x14ac:dyDescent="0.25">
      <c r="A9" t="s">
        <v>497</v>
      </c>
      <c r="C9" t="s">
        <v>102</v>
      </c>
      <c r="F9">
        <f>SUMPRODUCT(SUMIFS('Absolute counts'!E:E,'Absolute counts'!$A:$A,$B22:$B38))</f>
        <v>12430</v>
      </c>
      <c r="G9">
        <f>SUMPRODUCT(SUMIFS('Absolute counts'!F:F,'Absolute counts'!$A:$A,$B22:$B38))</f>
        <v>3339</v>
      </c>
      <c r="H9">
        <f>SUMPRODUCT(SUMIFS('Absolute counts'!G:G,'Absolute counts'!$A:$A,$B22:$B38))</f>
        <v>4495</v>
      </c>
      <c r="I9">
        <f>SUMPRODUCT(SUMIFS('Absolute counts'!H:H,'Absolute counts'!$A:$A,$B22:$B38))</f>
        <v>12084</v>
      </c>
      <c r="J9">
        <f>SUMPRODUCT(SUMIFS('Absolute counts'!I:I,'Absolute counts'!$A:$A,$B22:$B38))</f>
        <v>6601</v>
      </c>
      <c r="K9">
        <f>SUMPRODUCT(SUMIFS('Absolute counts'!J:J,'Absolute counts'!$A:$A,$B22:$B38))</f>
        <v>7282</v>
      </c>
      <c r="L9">
        <f>SUMPRODUCT(SUMIFS('Absolute counts'!K:K,'Absolute counts'!$A:$A,$B22:$B38))</f>
        <v>6572</v>
      </c>
      <c r="M9">
        <f>SUMPRODUCT(SUMIFS('Absolute counts'!L:L,'Absolute counts'!$A:$A,$B22:$B38))</f>
        <v>4944</v>
      </c>
      <c r="N9">
        <f>SUMPRODUCT(SUMIFS('Absolute counts'!M:M,'Absolute counts'!$A:$A,$B22:$B38))</f>
        <v>6438</v>
      </c>
      <c r="O9">
        <f>SUMPRODUCT(SUMIFS('Absolute counts'!N:N,'Absolute counts'!$A:$A,$B22:$B38))</f>
        <v>17586</v>
      </c>
      <c r="P9">
        <f>SUMPRODUCT(SUMIFS('Absolute counts'!O:O,'Absolute counts'!$A:$A,$B22:$B38))</f>
        <v>16532</v>
      </c>
      <c r="Q9">
        <f>SUMPRODUCT(SUMIFS('Absolute counts'!P:P,'Absolute counts'!$A:$A,$B22:$B38))</f>
        <v>26273</v>
      </c>
      <c r="S9">
        <f t="shared" si="0"/>
        <v>8.9153047300543131E-2</v>
      </c>
      <c r="T9">
        <f t="shared" si="1"/>
        <v>7543.2857142857147</v>
      </c>
      <c r="U9">
        <f t="shared" si="2"/>
        <v>14354.6</v>
      </c>
    </row>
    <row r="10" spans="1:21" x14ac:dyDescent="0.25">
      <c r="A10" t="s">
        <v>498</v>
      </c>
      <c r="C10" t="s">
        <v>18</v>
      </c>
      <c r="F10">
        <f>SUMPRODUCT(SUMIFS('Absolute counts'!E:E,'Absolute counts'!$A:$A,$B39:$B48))</f>
        <v>2333</v>
      </c>
      <c r="G10">
        <f>SUMPRODUCT(SUMIFS('Absolute counts'!F:F,'Absolute counts'!$A:$A,$B39:$B48))</f>
        <v>4826</v>
      </c>
      <c r="H10">
        <f>SUMPRODUCT(SUMIFS('Absolute counts'!G:G,'Absolute counts'!$A:$A,$B39:$B48))</f>
        <v>2150</v>
      </c>
      <c r="I10">
        <f>SUMPRODUCT(SUMIFS('Absolute counts'!H:H,'Absolute counts'!$A:$A,$B39:$B48))</f>
        <v>5102</v>
      </c>
      <c r="J10">
        <f>SUMPRODUCT(SUMIFS('Absolute counts'!I:I,'Absolute counts'!$A:$A,$B39:$B48))</f>
        <v>2241</v>
      </c>
      <c r="K10">
        <f>SUMPRODUCT(SUMIFS('Absolute counts'!J:J,'Absolute counts'!$A:$A,$B39:$B48))</f>
        <v>3721</v>
      </c>
      <c r="L10">
        <f>SUMPRODUCT(SUMIFS('Absolute counts'!K:K,'Absolute counts'!$A:$A,$B39:$B48))</f>
        <v>4322</v>
      </c>
      <c r="M10">
        <f>SUMPRODUCT(SUMIFS('Absolute counts'!L:L,'Absolute counts'!$A:$A,$B39:$B48))</f>
        <v>1735</v>
      </c>
      <c r="N10">
        <f>SUMPRODUCT(SUMIFS('Absolute counts'!M:M,'Absolute counts'!$A:$A,$B39:$B48))</f>
        <v>2108</v>
      </c>
      <c r="O10">
        <f>SUMPRODUCT(SUMIFS('Absolute counts'!N:N,'Absolute counts'!$A:$A,$B39:$B48))</f>
        <v>13506</v>
      </c>
      <c r="P10">
        <f>SUMPRODUCT(SUMIFS('Absolute counts'!O:O,'Absolute counts'!$A:$A,$B39:$B48))</f>
        <v>3681</v>
      </c>
      <c r="Q10">
        <f>SUMPRODUCT(SUMIFS('Absolute counts'!P:P,'Absolute counts'!$A:$A,$B39:$B48))</f>
        <v>9766</v>
      </c>
      <c r="S10">
        <f t="shared" si="0"/>
        <v>0.22173919127877675</v>
      </c>
      <c r="T10">
        <f t="shared" si="1"/>
        <v>3527.8571428571427</v>
      </c>
      <c r="U10">
        <f t="shared" si="2"/>
        <v>6159.2</v>
      </c>
    </row>
    <row r="11" spans="1:21" x14ac:dyDescent="0.25">
      <c r="A11" t="s">
        <v>499</v>
      </c>
      <c r="C11" t="s">
        <v>411</v>
      </c>
      <c r="E11">
        <v>972</v>
      </c>
      <c r="F11">
        <f>SUMPRODUCT(SUMIFS('Absolute counts'!E:E,'Absolute counts'!$A:$A,$B49:$B53))</f>
        <v>325</v>
      </c>
      <c r="G11">
        <f>SUMPRODUCT(SUMIFS('Absolute counts'!F:F,'Absolute counts'!$A:$A,$B49:$B53))</f>
        <v>2670</v>
      </c>
      <c r="H11">
        <f>SUMPRODUCT(SUMIFS('Absolute counts'!G:G,'Absolute counts'!$A:$A,$B49:$B53))</f>
        <v>438</v>
      </c>
      <c r="I11">
        <f>SUMPRODUCT(SUMIFS('Absolute counts'!H:H,'Absolute counts'!$A:$A,$B49:$B53))</f>
        <v>846</v>
      </c>
      <c r="J11">
        <f>SUMPRODUCT(SUMIFS('Absolute counts'!I:I,'Absolute counts'!$A:$A,$B49:$B53))</f>
        <v>457</v>
      </c>
      <c r="K11">
        <f>SUMPRODUCT(SUMIFS('Absolute counts'!J:J,'Absolute counts'!$A:$A,$B49:$B53))</f>
        <v>641</v>
      </c>
      <c r="L11">
        <f>SUMPRODUCT(SUMIFS('Absolute counts'!K:K,'Absolute counts'!$A:$A,$B49:$B53))</f>
        <v>1519</v>
      </c>
      <c r="M11">
        <f>SUMPRODUCT(SUMIFS('Absolute counts'!L:L,'Absolute counts'!$A:$A,$B49:$B53))</f>
        <v>612</v>
      </c>
      <c r="N11">
        <f>SUMPRODUCT(SUMIFS('Absolute counts'!M:M,'Absolute counts'!$A:$A,$B49:$B53))</f>
        <v>225</v>
      </c>
      <c r="O11">
        <f>SUMPRODUCT(SUMIFS('Absolute counts'!N:N,'Absolute counts'!$A:$A,$B49:$B53))</f>
        <v>4770</v>
      </c>
      <c r="P11">
        <f>SUMPRODUCT(SUMIFS('Absolute counts'!O:O,'Absolute counts'!$A:$A,$B49:$B53))</f>
        <v>298</v>
      </c>
      <c r="Q11">
        <f>SUMPRODUCT(SUMIFS('Absolute counts'!P:P,'Absolute counts'!$A:$A,$B49:$B53))</f>
        <v>1481</v>
      </c>
      <c r="S11">
        <f t="shared" si="0"/>
        <v>0.55389491591877671</v>
      </c>
      <c r="T11">
        <f t="shared" si="1"/>
        <v>985.14285714285711</v>
      </c>
      <c r="U11">
        <f t="shared" si="2"/>
        <v>1477.2</v>
      </c>
    </row>
    <row r="12" spans="1:21" x14ac:dyDescent="0.25">
      <c r="A12" t="s">
        <v>500</v>
      </c>
      <c r="C12" t="s">
        <v>25</v>
      </c>
      <c r="E12">
        <v>44</v>
      </c>
      <c r="F12">
        <f>SUMPRODUCT(SUMIFS('Absolute counts'!E:E,'Absolute counts'!$A:$A,$B54:$B58))</f>
        <v>973</v>
      </c>
      <c r="G12">
        <f>SUMPRODUCT(SUMIFS('Absolute counts'!F:F,'Absolute counts'!$A:$A,$B54:$B58))</f>
        <v>2932</v>
      </c>
      <c r="H12">
        <f>SUMPRODUCT(SUMIFS('Absolute counts'!G:G,'Absolute counts'!$A:$A,$B54:$B58))</f>
        <v>1016</v>
      </c>
      <c r="I12">
        <f>SUMPRODUCT(SUMIFS('Absolute counts'!H:H,'Absolute counts'!$A:$A,$B54:$B58))</f>
        <v>883</v>
      </c>
      <c r="J12">
        <f>SUMPRODUCT(SUMIFS('Absolute counts'!I:I,'Absolute counts'!$A:$A,$B54:$B58))</f>
        <v>940</v>
      </c>
      <c r="K12">
        <f>SUMPRODUCT(SUMIFS('Absolute counts'!J:J,'Absolute counts'!$A:$A,$B54:$B58))</f>
        <v>571</v>
      </c>
      <c r="L12">
        <f>SUMPRODUCT(SUMIFS('Absolute counts'!K:K,'Absolute counts'!$A:$A,$B54:$B58))</f>
        <v>668</v>
      </c>
      <c r="M12">
        <f>SUMPRODUCT(SUMIFS('Absolute counts'!L:L,'Absolute counts'!$A:$A,$B54:$B58))</f>
        <v>814</v>
      </c>
      <c r="N12">
        <f>SUMPRODUCT(SUMIFS('Absolute counts'!M:M,'Absolute counts'!$A:$A,$B54:$B58))</f>
        <v>313</v>
      </c>
      <c r="O12">
        <f>SUMPRODUCT(SUMIFS('Absolute counts'!N:N,'Absolute counts'!$A:$A,$B54:$B58))</f>
        <v>3159</v>
      </c>
      <c r="P12">
        <f>SUMPRODUCT(SUMIFS('Absolute counts'!O:O,'Absolute counts'!$A:$A,$B54:$B58))</f>
        <v>447</v>
      </c>
      <c r="Q12">
        <f>SUMPRODUCT(SUMIFS('Absolute counts'!P:P,'Absolute counts'!$A:$A,$B54:$B58))</f>
        <v>1804</v>
      </c>
      <c r="S12">
        <f t="shared" si="0"/>
        <v>0.77645745490003537</v>
      </c>
      <c r="T12">
        <f t="shared" si="1"/>
        <v>1140.4285714285713</v>
      </c>
      <c r="U12">
        <f t="shared" si="2"/>
        <v>1307.4000000000001</v>
      </c>
    </row>
    <row r="13" spans="1:21" x14ac:dyDescent="0.25">
      <c r="A13" t="s">
        <v>501</v>
      </c>
      <c r="B13">
        <v>536</v>
      </c>
      <c r="C13" t="s">
        <v>214</v>
      </c>
      <c r="D13">
        <v>50300</v>
      </c>
      <c r="E13">
        <v>278</v>
      </c>
      <c r="F13">
        <f>SUMIFS('Absolute counts'!E:E,'Absolute counts'!$A:$A,'Activation map'!$B13)</f>
        <v>562</v>
      </c>
      <c r="G13">
        <f>SUMIFS('Absolute counts'!F:F,'Absolute counts'!$A:$A,'Activation map'!$B13)</f>
        <v>566</v>
      </c>
      <c r="H13">
        <f>SUMIFS('Absolute counts'!G:G,'Absolute counts'!$A:$A,'Activation map'!$B13)</f>
        <v>476</v>
      </c>
      <c r="I13">
        <f>SUMIFS('Absolute counts'!H:H,'Absolute counts'!$A:$A,'Activation map'!$B13)</f>
        <v>2317</v>
      </c>
      <c r="J13">
        <f>SUMIFS('Absolute counts'!I:I,'Absolute counts'!$A:$A,'Activation map'!$B13)</f>
        <v>1716</v>
      </c>
      <c r="K13">
        <f>SUMIFS('Absolute counts'!J:J,'Absolute counts'!$A:$A,'Activation map'!$B13)</f>
        <v>1092</v>
      </c>
      <c r="L13">
        <f>SUMIFS('Absolute counts'!K:K,'Absolute counts'!$A:$A,'Activation map'!$B13)</f>
        <v>496</v>
      </c>
      <c r="M13">
        <f>SUMIFS('Absolute counts'!L:L,'Absolute counts'!$A:$A,'Activation map'!$B13)</f>
        <v>503</v>
      </c>
      <c r="N13">
        <f>SUMIFS('Absolute counts'!M:M,'Absolute counts'!$A:$A,'Activation map'!$B13)</f>
        <v>519</v>
      </c>
      <c r="O13">
        <f>SUMIFS('Absolute counts'!N:N,'Absolute counts'!$A:$A,'Activation map'!$B13)</f>
        <v>1674</v>
      </c>
      <c r="P13">
        <f>SUMIFS('Absolute counts'!O:O,'Absolute counts'!$A:$A,'Activation map'!$B13)</f>
        <v>940</v>
      </c>
      <c r="Q13">
        <f>SUMIFS('Absolute counts'!P:P,'Absolute counts'!$A:$A,'Activation map'!$B13)</f>
        <v>2845</v>
      </c>
      <c r="S13">
        <f t="shared" si="0"/>
        <v>0.60317224611294507</v>
      </c>
      <c r="T13">
        <f t="shared" si="1"/>
        <v>1032.1428571428571</v>
      </c>
      <c r="U13">
        <f t="shared" si="2"/>
        <v>1296.2</v>
      </c>
    </row>
    <row r="14" spans="1:21" x14ac:dyDescent="0.25">
      <c r="A14" t="s">
        <v>502</v>
      </c>
      <c r="C14" t="s">
        <v>121</v>
      </c>
      <c r="E14">
        <v>295</v>
      </c>
      <c r="F14">
        <f>SUMPRODUCT(SUMIFS('Absolute counts'!E:E,'Absolute counts'!$A:$A,$B59:$B61))</f>
        <v>551</v>
      </c>
      <c r="G14">
        <f>SUMPRODUCT(SUMIFS('Absolute counts'!F:F,'Absolute counts'!$A:$A,$B59:$B61))</f>
        <v>350</v>
      </c>
      <c r="H14">
        <f>SUMPRODUCT(SUMIFS('Absolute counts'!G:G,'Absolute counts'!$A:$A,$B59:$B61))</f>
        <v>548</v>
      </c>
      <c r="I14">
        <f>SUMPRODUCT(SUMIFS('Absolute counts'!H:H,'Absolute counts'!$A:$A,$B59:$B61))</f>
        <v>3130</v>
      </c>
      <c r="J14">
        <f>SUMPRODUCT(SUMIFS('Absolute counts'!I:I,'Absolute counts'!$A:$A,$B59:$B61))</f>
        <v>2449</v>
      </c>
      <c r="K14">
        <f>SUMPRODUCT(SUMIFS('Absolute counts'!J:J,'Absolute counts'!$A:$A,$B59:$B61))</f>
        <v>709</v>
      </c>
      <c r="L14">
        <f>SUMPRODUCT(SUMIFS('Absolute counts'!K:K,'Absolute counts'!$A:$A,$B59:$B61))</f>
        <v>605</v>
      </c>
      <c r="M14">
        <f>SUMPRODUCT(SUMIFS('Absolute counts'!L:L,'Absolute counts'!$A:$A,$B59:$B61))</f>
        <v>486</v>
      </c>
      <c r="N14">
        <f>SUMPRODUCT(SUMIFS('Absolute counts'!M:M,'Absolute counts'!$A:$A,$B59:$B61))</f>
        <v>1031</v>
      </c>
      <c r="O14">
        <f>SUMPRODUCT(SUMIFS('Absolute counts'!N:N,'Absolute counts'!$A:$A,$B59:$B61))</f>
        <v>2878</v>
      </c>
      <c r="P14">
        <f>SUMPRODUCT(SUMIFS('Absolute counts'!O:O,'Absolute counts'!$A:$A,$B59:$B61))</f>
        <v>628</v>
      </c>
      <c r="Q14">
        <f>SUMPRODUCT(SUMIFS('Absolute counts'!P:P,'Absolute counts'!$A:$A,$B59:$B61))</f>
        <v>1850</v>
      </c>
      <c r="S14">
        <f t="shared" si="0"/>
        <v>0.77585737870154481</v>
      </c>
      <c r="T14">
        <f t="shared" si="1"/>
        <v>1191.7142857142858</v>
      </c>
      <c r="U14">
        <f t="shared" si="2"/>
        <v>1374.6</v>
      </c>
    </row>
    <row r="16" spans="1:21" x14ac:dyDescent="0.25">
      <c r="B16">
        <v>632</v>
      </c>
      <c r="C16" t="s">
        <v>260</v>
      </c>
      <c r="D16">
        <v>39600</v>
      </c>
      <c r="E16">
        <v>726</v>
      </c>
    </row>
    <row r="17" spans="2:5" x14ac:dyDescent="0.25">
      <c r="B17">
        <v>10703</v>
      </c>
      <c r="C17" t="s">
        <v>482</v>
      </c>
      <c r="D17">
        <v>39400</v>
      </c>
      <c r="E17">
        <v>726</v>
      </c>
    </row>
    <row r="18" spans="2:5" x14ac:dyDescent="0.25">
      <c r="B18">
        <v>10704</v>
      </c>
      <c r="C18" t="s">
        <v>483</v>
      </c>
      <c r="D18">
        <v>39500</v>
      </c>
      <c r="E18">
        <v>726</v>
      </c>
    </row>
    <row r="19" spans="2:5" x14ac:dyDescent="0.25">
      <c r="B19">
        <v>2632</v>
      </c>
      <c r="C19" t="s">
        <v>488</v>
      </c>
      <c r="D19">
        <v>39600</v>
      </c>
      <c r="E19">
        <v>2726</v>
      </c>
    </row>
    <row r="20" spans="2:5" x14ac:dyDescent="0.25">
      <c r="B20">
        <v>12703</v>
      </c>
      <c r="C20" t="s">
        <v>482</v>
      </c>
      <c r="D20">
        <v>39400</v>
      </c>
      <c r="E20">
        <v>2726</v>
      </c>
    </row>
    <row r="21" spans="2:5" x14ac:dyDescent="0.25">
      <c r="B21">
        <v>12704</v>
      </c>
      <c r="C21" t="s">
        <v>490</v>
      </c>
      <c r="D21">
        <v>39700</v>
      </c>
      <c r="E21">
        <v>2726</v>
      </c>
    </row>
    <row r="22" spans="2:5" x14ac:dyDescent="0.25">
      <c r="B22">
        <v>894</v>
      </c>
      <c r="C22" t="s">
        <v>372</v>
      </c>
      <c r="D22">
        <v>25300</v>
      </c>
      <c r="E22">
        <v>254</v>
      </c>
    </row>
    <row r="23" spans="2:5" x14ac:dyDescent="0.25">
      <c r="B23">
        <v>274</v>
      </c>
      <c r="C23" t="s">
        <v>113</v>
      </c>
      <c r="D23">
        <v>26400</v>
      </c>
      <c r="E23">
        <v>879</v>
      </c>
    </row>
    <row r="24" spans="2:5" x14ac:dyDescent="0.25">
      <c r="B24">
        <v>330</v>
      </c>
      <c r="C24" t="s">
        <v>138</v>
      </c>
      <c r="D24">
        <v>26500</v>
      </c>
      <c r="E24">
        <v>879</v>
      </c>
    </row>
    <row r="25" spans="2:5" x14ac:dyDescent="0.25">
      <c r="B25">
        <v>434</v>
      </c>
      <c r="C25" t="s">
        <v>173</v>
      </c>
      <c r="D25">
        <v>26100</v>
      </c>
      <c r="E25">
        <v>879</v>
      </c>
    </row>
    <row r="26" spans="2:5" x14ac:dyDescent="0.25">
      <c r="B26">
        <v>442</v>
      </c>
      <c r="C26" t="s">
        <v>177</v>
      </c>
      <c r="D26">
        <v>26000</v>
      </c>
      <c r="E26">
        <v>879</v>
      </c>
    </row>
    <row r="27" spans="2:5" x14ac:dyDescent="0.25">
      <c r="B27">
        <v>545</v>
      </c>
      <c r="C27" t="s">
        <v>217</v>
      </c>
      <c r="D27">
        <v>26200</v>
      </c>
      <c r="E27">
        <v>879</v>
      </c>
    </row>
    <row r="28" spans="2:5" x14ac:dyDescent="0.25">
      <c r="B28">
        <v>610</v>
      </c>
      <c r="C28" t="s">
        <v>247</v>
      </c>
      <c r="D28">
        <v>26300</v>
      </c>
      <c r="E28">
        <v>879</v>
      </c>
    </row>
    <row r="29" spans="2:5" x14ac:dyDescent="0.25">
      <c r="B29">
        <v>430</v>
      </c>
      <c r="C29" t="s">
        <v>171</v>
      </c>
      <c r="D29">
        <v>26900</v>
      </c>
      <c r="E29">
        <v>886</v>
      </c>
    </row>
    <row r="30" spans="2:5" x14ac:dyDescent="0.25">
      <c r="B30">
        <v>542</v>
      </c>
      <c r="C30" t="s">
        <v>216</v>
      </c>
      <c r="D30">
        <v>26700</v>
      </c>
      <c r="E30">
        <v>886</v>
      </c>
    </row>
    <row r="31" spans="2:5" x14ac:dyDescent="0.25">
      <c r="B31">
        <v>590</v>
      </c>
      <c r="C31" t="s">
        <v>235</v>
      </c>
      <c r="D31">
        <v>27100</v>
      </c>
      <c r="E31">
        <v>886</v>
      </c>
    </row>
    <row r="32" spans="2:5" x14ac:dyDescent="0.25">
      <c r="B32">
        <v>622</v>
      </c>
      <c r="C32" t="s">
        <v>255</v>
      </c>
      <c r="D32">
        <v>27200</v>
      </c>
      <c r="E32">
        <v>886</v>
      </c>
    </row>
    <row r="33" spans="2:5" x14ac:dyDescent="0.25">
      <c r="B33">
        <v>687</v>
      </c>
      <c r="C33" t="s">
        <v>287</v>
      </c>
      <c r="D33">
        <v>27000</v>
      </c>
      <c r="E33">
        <v>886</v>
      </c>
    </row>
    <row r="34" spans="2:5" x14ac:dyDescent="0.25">
      <c r="B34">
        <v>279</v>
      </c>
      <c r="C34" t="s">
        <v>115</v>
      </c>
      <c r="D34">
        <v>25800</v>
      </c>
      <c r="E34">
        <v>894</v>
      </c>
    </row>
    <row r="35" spans="2:5" x14ac:dyDescent="0.25">
      <c r="B35">
        <v>671</v>
      </c>
      <c r="C35" t="s">
        <v>279</v>
      </c>
      <c r="D35">
        <v>25400</v>
      </c>
      <c r="E35">
        <v>894</v>
      </c>
    </row>
    <row r="36" spans="2:5" x14ac:dyDescent="0.25">
      <c r="B36">
        <v>774</v>
      </c>
      <c r="C36" t="s">
        <v>320</v>
      </c>
      <c r="D36">
        <v>25600</v>
      </c>
      <c r="E36">
        <v>894</v>
      </c>
    </row>
    <row r="37" spans="2:5" x14ac:dyDescent="0.25">
      <c r="B37">
        <v>906</v>
      </c>
      <c r="C37" t="s">
        <v>379</v>
      </c>
      <c r="D37">
        <v>25700</v>
      </c>
      <c r="E37">
        <v>894</v>
      </c>
    </row>
    <row r="38" spans="2:5" x14ac:dyDescent="0.25">
      <c r="B38">
        <v>965</v>
      </c>
      <c r="C38" t="s">
        <v>408</v>
      </c>
      <c r="D38">
        <v>25500</v>
      </c>
      <c r="E38">
        <v>894</v>
      </c>
    </row>
    <row r="39" spans="2:5" x14ac:dyDescent="0.25">
      <c r="B39">
        <v>211</v>
      </c>
      <c r="C39" t="s">
        <v>87</v>
      </c>
      <c r="D39">
        <v>19100</v>
      </c>
      <c r="E39">
        <v>39</v>
      </c>
    </row>
    <row r="40" spans="2:5" x14ac:dyDescent="0.25">
      <c r="B40">
        <v>919</v>
      </c>
      <c r="C40" t="s">
        <v>386</v>
      </c>
      <c r="D40">
        <v>19300</v>
      </c>
      <c r="E40">
        <v>39</v>
      </c>
    </row>
    <row r="41" spans="2:5" x14ac:dyDescent="0.25">
      <c r="B41">
        <v>927</v>
      </c>
      <c r="C41" t="s">
        <v>390</v>
      </c>
      <c r="D41">
        <v>19400</v>
      </c>
      <c r="E41">
        <v>39</v>
      </c>
    </row>
    <row r="42" spans="2:5" x14ac:dyDescent="0.25">
      <c r="B42">
        <v>935</v>
      </c>
      <c r="C42" t="s">
        <v>396</v>
      </c>
      <c r="D42">
        <v>19000</v>
      </c>
      <c r="E42">
        <v>39</v>
      </c>
    </row>
    <row r="43" spans="2:5" x14ac:dyDescent="0.25">
      <c r="B43">
        <v>1015</v>
      </c>
      <c r="C43" t="s">
        <v>430</v>
      </c>
      <c r="D43">
        <v>19200</v>
      </c>
      <c r="E43">
        <v>39</v>
      </c>
    </row>
    <row r="44" spans="2:5" x14ac:dyDescent="0.25">
      <c r="B44">
        <v>296</v>
      </c>
      <c r="C44" t="s">
        <v>122</v>
      </c>
      <c r="D44">
        <v>19700</v>
      </c>
      <c r="E44">
        <v>48</v>
      </c>
    </row>
    <row r="45" spans="2:5" x14ac:dyDescent="0.25">
      <c r="B45">
        <v>588</v>
      </c>
      <c r="C45" t="s">
        <v>233</v>
      </c>
      <c r="D45">
        <v>19600</v>
      </c>
      <c r="E45">
        <v>48</v>
      </c>
    </row>
    <row r="46" spans="2:5" x14ac:dyDescent="0.25">
      <c r="B46">
        <v>772</v>
      </c>
      <c r="C46" t="s">
        <v>319</v>
      </c>
      <c r="D46">
        <v>19800</v>
      </c>
      <c r="E46">
        <v>48</v>
      </c>
    </row>
    <row r="47" spans="2:5" x14ac:dyDescent="0.25">
      <c r="B47">
        <v>810</v>
      </c>
      <c r="C47" t="s">
        <v>339</v>
      </c>
      <c r="D47">
        <v>19900</v>
      </c>
      <c r="E47">
        <v>48</v>
      </c>
    </row>
    <row r="48" spans="2:5" x14ac:dyDescent="0.25">
      <c r="B48">
        <v>819</v>
      </c>
      <c r="C48" t="s">
        <v>342</v>
      </c>
      <c r="D48">
        <v>20000</v>
      </c>
      <c r="E48">
        <v>48</v>
      </c>
    </row>
    <row r="49" spans="2:5" x14ac:dyDescent="0.25">
      <c r="B49">
        <v>84</v>
      </c>
      <c r="C49" t="s">
        <v>39</v>
      </c>
      <c r="D49">
        <v>20600</v>
      </c>
      <c r="E49">
        <v>972</v>
      </c>
    </row>
    <row r="50" spans="2:5" x14ac:dyDescent="0.25">
      <c r="B50">
        <v>132</v>
      </c>
      <c r="C50" t="s">
        <v>60</v>
      </c>
      <c r="D50">
        <v>20700</v>
      </c>
      <c r="E50">
        <v>972</v>
      </c>
    </row>
    <row r="51" spans="2:5" x14ac:dyDescent="0.25">
      <c r="B51">
        <v>171</v>
      </c>
      <c r="C51" t="s">
        <v>72</v>
      </c>
      <c r="D51">
        <v>20200</v>
      </c>
      <c r="E51">
        <v>972</v>
      </c>
    </row>
    <row r="52" spans="2:5" x14ac:dyDescent="0.25">
      <c r="B52">
        <v>304</v>
      </c>
      <c r="C52" t="s">
        <v>126</v>
      </c>
      <c r="D52">
        <v>20400</v>
      </c>
      <c r="E52">
        <v>972</v>
      </c>
    </row>
    <row r="53" spans="2:5" x14ac:dyDescent="0.25">
      <c r="B53">
        <v>363</v>
      </c>
      <c r="C53" t="s">
        <v>151</v>
      </c>
      <c r="D53">
        <v>20500</v>
      </c>
      <c r="E53">
        <v>972</v>
      </c>
    </row>
    <row r="54" spans="2:5" x14ac:dyDescent="0.25">
      <c r="B54">
        <v>556</v>
      </c>
      <c r="C54" t="s">
        <v>219</v>
      </c>
      <c r="D54">
        <v>8700</v>
      </c>
      <c r="E54">
        <v>44</v>
      </c>
    </row>
    <row r="55" spans="2:5" x14ac:dyDescent="0.25">
      <c r="B55">
        <v>707</v>
      </c>
      <c r="C55" t="s">
        <v>301</v>
      </c>
      <c r="D55">
        <v>8500</v>
      </c>
      <c r="E55">
        <v>44</v>
      </c>
    </row>
    <row r="56" spans="2:5" x14ac:dyDescent="0.25">
      <c r="B56">
        <v>827</v>
      </c>
      <c r="C56" t="s">
        <v>344</v>
      </c>
      <c r="D56">
        <v>8800</v>
      </c>
      <c r="E56">
        <v>44</v>
      </c>
    </row>
    <row r="57" spans="2:5" x14ac:dyDescent="0.25">
      <c r="B57">
        <v>1054</v>
      </c>
      <c r="C57" t="s">
        <v>451</v>
      </c>
      <c r="D57">
        <v>8900</v>
      </c>
      <c r="E57">
        <v>44</v>
      </c>
    </row>
    <row r="58" spans="2:5" x14ac:dyDescent="0.25">
      <c r="B58">
        <v>1081</v>
      </c>
      <c r="C58" t="s">
        <v>459</v>
      </c>
      <c r="D58">
        <v>9000</v>
      </c>
      <c r="E58">
        <v>44</v>
      </c>
    </row>
    <row r="59" spans="2:5" x14ac:dyDescent="0.25">
      <c r="B59">
        <v>303</v>
      </c>
      <c r="C59" t="s">
        <v>125</v>
      </c>
      <c r="D59">
        <v>47200</v>
      </c>
      <c r="E59">
        <v>295</v>
      </c>
    </row>
    <row r="60" spans="2:5" x14ac:dyDescent="0.25">
      <c r="B60">
        <v>311</v>
      </c>
      <c r="C60" t="s">
        <v>129</v>
      </c>
      <c r="D60">
        <v>47300</v>
      </c>
      <c r="E60">
        <v>295</v>
      </c>
    </row>
    <row r="61" spans="2:5" x14ac:dyDescent="0.25">
      <c r="B61">
        <v>451</v>
      </c>
      <c r="C61" t="s">
        <v>182</v>
      </c>
      <c r="D61">
        <v>47400</v>
      </c>
      <c r="E61">
        <v>295</v>
      </c>
    </row>
  </sheetData>
  <conditionalFormatting sqref="S3:S14">
    <cfRule type="cellIs" dxfId="9" priority="1" operator="lessThan">
      <formula>0.05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12B7E-64DC-4F3E-85E7-222D5BF1C4AE}">
  <dimension ref="A1:W63"/>
  <sheetViews>
    <sheetView workbookViewId="0"/>
  </sheetViews>
  <sheetFormatPr defaultRowHeight="15" x14ac:dyDescent="0.25"/>
  <cols>
    <col min="3" max="3" width="37" bestFit="1" customWidth="1"/>
  </cols>
  <sheetData>
    <row r="1" spans="1:23" x14ac:dyDescent="0.25">
      <c r="E1" t="s">
        <v>503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1</v>
      </c>
      <c r="N1">
        <v>1</v>
      </c>
      <c r="O1">
        <v>1</v>
      </c>
      <c r="P1">
        <v>1</v>
      </c>
      <c r="Q1">
        <v>1</v>
      </c>
    </row>
    <row r="2" spans="1:23" x14ac:dyDescent="0.25">
      <c r="B2" s="2" t="s">
        <v>0</v>
      </c>
      <c r="C2" s="2" t="s">
        <v>1</v>
      </c>
      <c r="D2" s="2" t="s">
        <v>2</v>
      </c>
      <c r="E2" s="2" t="s">
        <v>3</v>
      </c>
      <c r="F2" s="1">
        <v>67898</v>
      </c>
      <c r="G2" s="1">
        <v>190211</v>
      </c>
      <c r="H2" s="1">
        <v>191735</v>
      </c>
      <c r="I2" s="1">
        <v>212741</v>
      </c>
      <c r="J2" s="1">
        <v>277750</v>
      </c>
      <c r="K2" s="1">
        <v>340773</v>
      </c>
      <c r="L2" s="1">
        <v>340805</v>
      </c>
      <c r="M2" s="1">
        <v>190196</v>
      </c>
      <c r="N2" s="1">
        <v>190198</v>
      </c>
      <c r="O2" s="1">
        <v>340770</v>
      </c>
      <c r="P2" s="1">
        <v>340771</v>
      </c>
      <c r="Q2" s="1">
        <v>343011</v>
      </c>
      <c r="S2" s="3" t="s">
        <v>504</v>
      </c>
      <c r="T2" s="3" t="s">
        <v>505</v>
      </c>
      <c r="U2" s="3" t="s">
        <v>506</v>
      </c>
      <c r="V2" s="1" t="s">
        <v>1256</v>
      </c>
      <c r="W2" s="1" t="s">
        <v>1257</v>
      </c>
    </row>
    <row r="3" spans="1:23" x14ac:dyDescent="0.25">
      <c r="A3" t="s">
        <v>491</v>
      </c>
      <c r="B3">
        <v>382</v>
      </c>
      <c r="C3" t="s">
        <v>158</v>
      </c>
      <c r="D3">
        <v>37700</v>
      </c>
      <c r="E3">
        <v>375</v>
      </c>
      <c r="F3">
        <f>SUMIFS('Total-corrected counts'!E:E,'Total-corrected counts'!$A:$A,'Activation map corrected'!$B3)</f>
        <v>16.535859457977072</v>
      </c>
      <c r="G3">
        <f>SUMIFS('Total-corrected counts'!F:F,'Total-corrected counts'!$A:$A,'Activation map corrected'!$B3)</f>
        <v>11.049276704860148</v>
      </c>
      <c r="H3">
        <f>SUMIFS('Total-corrected counts'!G:G,'Total-corrected counts'!$A:$A,'Activation map corrected'!$B3)</f>
        <v>4.9643300386610587</v>
      </c>
      <c r="I3">
        <f>SUMIFS('Total-corrected counts'!H:H,'Total-corrected counts'!$A:$A,'Activation map corrected'!$B3)</f>
        <v>22.859113545550752</v>
      </c>
      <c r="J3">
        <f>SUMIFS('Total-corrected counts'!I:I,'Total-corrected counts'!$A:$A,'Activation map corrected'!$B3)</f>
        <v>20.69867585183249</v>
      </c>
      <c r="K3">
        <f>SUMIFS('Total-corrected counts'!J:J,'Total-corrected counts'!$A:$A,'Activation map corrected'!$B3)</f>
        <v>15.228933670498883</v>
      </c>
      <c r="L3">
        <f>SUMIFS('Total-corrected counts'!K:K,'Total-corrected counts'!$A:$A,'Activation map corrected'!$B3)</f>
        <v>22.41775565352631</v>
      </c>
      <c r="M3">
        <f>SUMIFS('Total-corrected counts'!L:L,'Total-corrected counts'!$A:$A,'Activation map corrected'!$B3)</f>
        <v>6.510193592598938</v>
      </c>
      <c r="N3">
        <f>SUMIFS('Total-corrected counts'!M:M,'Total-corrected counts'!$A:$A,'Activation map corrected'!$B3)</f>
        <v>6.1127818472867625</v>
      </c>
      <c r="O3">
        <f>SUMIFS('Total-corrected counts'!N:N,'Total-corrected counts'!$A:$A,'Activation map corrected'!$B3)</f>
        <v>51.293872567852539</v>
      </c>
      <c r="P3">
        <f>SUMIFS('Total-corrected counts'!O:O,'Total-corrected counts'!$A:$A,'Activation map corrected'!$B3)</f>
        <v>6.950078551832485</v>
      </c>
      <c r="Q3">
        <f>SUMIFS('Total-corrected counts'!P:P,'Total-corrected counts'!$A:$A,'Activation map corrected'!$B3)</f>
        <v>33.722263438321981</v>
      </c>
      <c r="S3">
        <f>_xlfn.T.TEST(F3:L3,M3:Q3,2,2)</f>
        <v>0.58220933985435641</v>
      </c>
      <c r="T3">
        <f>AVERAGE(F3:L3)</f>
        <v>16.250563560415248</v>
      </c>
      <c r="U3">
        <f>AVERAGE(M3:Q3)</f>
        <v>20.917837999578541</v>
      </c>
      <c r="V3">
        <f>STDEV(F3:L3)/SQRT(COUNT(F3:L3))</f>
        <v>2.4739137472881638</v>
      </c>
      <c r="W3">
        <f>STDEV(M3:Q3)/SQRT(COUNT(M3:Q3))</f>
        <v>9.2426321898307169</v>
      </c>
    </row>
    <row r="4" spans="1:23" x14ac:dyDescent="0.25">
      <c r="A4" t="s">
        <v>492</v>
      </c>
      <c r="B4">
        <v>463</v>
      </c>
      <c r="C4" t="s">
        <v>187</v>
      </c>
      <c r="D4">
        <v>38700</v>
      </c>
      <c r="E4">
        <v>375</v>
      </c>
      <c r="F4">
        <f>SUMIFS('Total-corrected counts'!E:E,'Total-corrected counts'!$A:$A,'Activation map corrected'!$B4)</f>
        <v>26.796691433657852</v>
      </c>
      <c r="G4">
        <f>SUMIFS('Total-corrected counts'!F:F,'Total-corrected counts'!$A:$A,'Activation map corrected'!$B4)</f>
        <v>5.7339049566887885</v>
      </c>
      <c r="H4">
        <f>SUMIFS('Total-corrected counts'!G:G,'Total-corrected counts'!$A:$A,'Activation map corrected'!$B4)</f>
        <v>3.5714604594683879</v>
      </c>
      <c r="I4">
        <f>SUMIFS('Total-corrected counts'!H:H,'Total-corrected counts'!$A:$A,'Activation map corrected'!$B4)</f>
        <v>13.741409711460916</v>
      </c>
      <c r="J4">
        <f>SUMIFS('Total-corrected counts'!I:I,'Total-corrected counts'!$A:$A,'Activation map corrected'!$B4)</f>
        <v>19.206990456911868</v>
      </c>
      <c r="K4">
        <f>SUMIFS('Total-corrected counts'!J:J,'Total-corrected counts'!$A:$A,'Activation map corrected'!$B4)</f>
        <v>10.666770944671828</v>
      </c>
      <c r="L4">
        <f>SUMIFS('Total-corrected counts'!K:K,'Total-corrected counts'!$A:$A,'Activation map corrected'!$B4)</f>
        <v>23.138175022354186</v>
      </c>
      <c r="M4">
        <f>SUMIFS('Total-corrected counts'!L:L,'Total-corrected counts'!$A:$A,'Activation map corrected'!$B4)</f>
        <v>5.0186941317558373</v>
      </c>
      <c r="N4">
        <f>SUMIFS('Total-corrected counts'!M:M,'Total-corrected counts'!$A:$A,'Activation map corrected'!$B4)</f>
        <v>3.0052807075289438</v>
      </c>
      <c r="O4">
        <f>SUMIFS('Total-corrected counts'!N:N,'Total-corrected counts'!$A:$A,'Activation map corrected'!$B4)</f>
        <v>58.192249570985837</v>
      </c>
      <c r="P4">
        <f>SUMIFS('Total-corrected counts'!O:O,'Total-corrected counts'!$A:$A,'Activation map corrected'!$B4)</f>
        <v>6.6218022369686027</v>
      </c>
      <c r="Q4">
        <f>SUMIFS('Total-corrected counts'!P:P,'Total-corrected counts'!$A:$A,'Activation map corrected'!$B4)</f>
        <v>34.478735834370823</v>
      </c>
      <c r="S4">
        <f t="shared" ref="S4:S14" si="0">_xlfn.T.TEST(F4:L4,M4:Q4,2,2)</f>
        <v>0.5060029634251868</v>
      </c>
      <c r="T4">
        <f t="shared" ref="T4:T14" si="1">AVERAGE(F4:L4)</f>
        <v>14.693628997887689</v>
      </c>
      <c r="U4">
        <f t="shared" ref="U4:U14" si="2">AVERAGE(M4:Q4)</f>
        <v>21.46335249632201</v>
      </c>
      <c r="V4">
        <f t="shared" ref="V4:V14" si="3">STDEV(F4:L4)/SQRT(COUNT(F4:L4))</f>
        <v>3.3067985697035422</v>
      </c>
      <c r="W4">
        <f t="shared" ref="W4:W14" si="4">STDEV(M4:Q4)/SQRT(COUNT(M4:Q4))</f>
        <v>10.839305560657602</v>
      </c>
    </row>
    <row r="5" spans="1:23" x14ac:dyDescent="0.25">
      <c r="A5" t="s">
        <v>493</v>
      </c>
      <c r="C5" t="s">
        <v>305</v>
      </c>
      <c r="E5">
        <v>726</v>
      </c>
      <c r="F5">
        <f>SUMPRODUCT(SUMIFS('Total-corrected counts'!E:E,'Total-corrected counts'!$A:$A,$B18:$B20))</f>
        <v>36.557845295007638</v>
      </c>
      <c r="G5">
        <f>SUMPRODUCT(SUMIFS('Total-corrected counts'!F:F,'Total-corrected counts'!$A:$A,$B18:$B20))</f>
        <v>38.951490606022134</v>
      </c>
      <c r="H5">
        <f>SUMPRODUCT(SUMIFS('Total-corrected counts'!G:G,'Total-corrected counts'!$A:$A,$B18:$B20))</f>
        <v>25.05379512317074</v>
      </c>
      <c r="I5">
        <f>SUMPRODUCT(SUMIFS('Total-corrected counts'!H:H,'Total-corrected counts'!$A:$A,$B18:$B20))</f>
        <v>14.626475522970891</v>
      </c>
      <c r="J5">
        <f>SUMPRODUCT(SUMIFS('Total-corrected counts'!I:I,'Total-corrected counts'!$A:$A,$B18:$B20))</f>
        <v>23.250567395209099</v>
      </c>
      <c r="K5">
        <f>SUMPRODUCT(SUMIFS('Total-corrected counts'!J:J,'Total-corrected counts'!$A:$A,$B18:$B20))</f>
        <v>53.681448073898352</v>
      </c>
      <c r="L5">
        <f>SUMPRODUCT(SUMIFS('Total-corrected counts'!K:K,'Total-corrected counts'!$A:$A,$B18:$B20))</f>
        <v>28.633138443413884</v>
      </c>
      <c r="M5">
        <f>SUMPRODUCT(SUMIFS('Total-corrected counts'!L:L,'Total-corrected counts'!$A:$A,$B18:$B20))</f>
        <v>68.24617803263159</v>
      </c>
      <c r="N5">
        <f>SUMPRODUCT(SUMIFS('Total-corrected counts'!M:M,'Total-corrected counts'!$A:$A,$B18:$B20))</f>
        <v>35.981592144564225</v>
      </c>
      <c r="O5">
        <f>SUMPRODUCT(SUMIFS('Total-corrected counts'!N:N,'Total-corrected counts'!$A:$A,$B18:$B20))</f>
        <v>49.321688053342896</v>
      </c>
      <c r="P5">
        <f>SUMPRODUCT(SUMIFS('Total-corrected counts'!O:O,'Total-corrected counts'!$A:$A,$B18:$B20))</f>
        <v>15.081951837174948</v>
      </c>
      <c r="Q5">
        <f>SUMPRODUCT(SUMIFS('Total-corrected counts'!P:P,'Total-corrected counts'!$A:$A,$B18:$B20))</f>
        <v>38.388695568165453</v>
      </c>
      <c r="S5">
        <f t="shared" si="0"/>
        <v>0.31065730817694326</v>
      </c>
      <c r="T5">
        <f t="shared" si="1"/>
        <v>31.536394351384679</v>
      </c>
      <c r="U5">
        <f t="shared" si="2"/>
        <v>41.404021127175824</v>
      </c>
      <c r="V5">
        <f t="shared" si="3"/>
        <v>4.8197394149323491</v>
      </c>
      <c r="W5">
        <f t="shared" si="4"/>
        <v>8.702117825267365</v>
      </c>
    </row>
    <row r="6" spans="1:23" x14ac:dyDescent="0.25">
      <c r="A6" t="s">
        <v>494</v>
      </c>
      <c r="B6">
        <v>2382</v>
      </c>
      <c r="C6" t="s">
        <v>485</v>
      </c>
      <c r="D6">
        <v>37700</v>
      </c>
      <c r="E6">
        <v>2375</v>
      </c>
      <c r="F6">
        <f>SUMIFS('Total-corrected counts'!E:E,'Total-corrected counts'!$A:$A,'Activation map corrected'!$B6)</f>
        <v>50.455869126167556</v>
      </c>
      <c r="G6">
        <f>SUMIFS('Total-corrected counts'!F:F,'Total-corrected counts'!$A:$A,'Activation map corrected'!$B6)</f>
        <v>36.300780285411747</v>
      </c>
      <c r="H6">
        <f>SUMIFS('Total-corrected counts'!G:G,'Total-corrected counts'!$A:$A,'Activation map corrected'!$B6)</f>
        <v>19.660889829373478</v>
      </c>
      <c r="I6">
        <f>SUMIFS('Total-corrected counts'!H:H,'Total-corrected counts'!$A:$A,'Activation map corrected'!$B6)</f>
        <v>85.752195306557041</v>
      </c>
      <c r="J6">
        <f>SUMIFS('Total-corrected counts'!I:I,'Total-corrected counts'!$A:$A,'Activation map corrected'!$B6)</f>
        <v>86.641032690100516</v>
      </c>
      <c r="K6">
        <f>SUMIFS('Total-corrected counts'!J:J,'Total-corrected counts'!$A:$A,'Activation map corrected'!$B6)</f>
        <v>38.278717728129863</v>
      </c>
      <c r="L6">
        <f>SUMIFS('Total-corrected counts'!K:K,'Total-corrected counts'!$A:$A,'Activation map corrected'!$B6)</f>
        <v>45.216909796432084</v>
      </c>
      <c r="M6">
        <f>SUMIFS('Total-corrected counts'!L:L,'Total-corrected counts'!$A:$A,'Activation map corrected'!$B6)</f>
        <v>22.211248727690496</v>
      </c>
      <c r="N6">
        <f>SUMIFS('Total-corrected counts'!M:M,'Total-corrected counts'!$A:$A,'Activation map corrected'!$B6)</f>
        <v>36.738023343057904</v>
      </c>
      <c r="O6">
        <f>SUMIFS('Total-corrected counts'!N:N,'Total-corrected counts'!$A:$A,'Activation map corrected'!$B6)</f>
        <v>84.79539652861375</v>
      </c>
      <c r="P6">
        <f>SUMIFS('Total-corrected counts'!O:O,'Total-corrected counts'!$A:$A,'Activation map corrected'!$B6)</f>
        <v>21.760030013834502</v>
      </c>
      <c r="Q6">
        <f>SUMIFS('Total-corrected counts'!P:P,'Total-corrected counts'!$A:$A,'Activation map corrected'!$B6)</f>
        <v>47.065342809593169</v>
      </c>
      <c r="S6">
        <f t="shared" si="0"/>
        <v>0.55118746155354192</v>
      </c>
      <c r="T6">
        <f t="shared" si="1"/>
        <v>51.758056394596046</v>
      </c>
      <c r="U6">
        <f t="shared" si="2"/>
        <v>42.51400828455796</v>
      </c>
      <c r="V6">
        <f t="shared" si="3"/>
        <v>9.5963210500488429</v>
      </c>
      <c r="W6">
        <f t="shared" si="4"/>
        <v>11.586030596225408</v>
      </c>
    </row>
    <row r="7" spans="1:23" x14ac:dyDescent="0.25">
      <c r="A7" t="s">
        <v>495</v>
      </c>
      <c r="B7">
        <v>2463</v>
      </c>
      <c r="C7" t="s">
        <v>487</v>
      </c>
      <c r="D7">
        <v>38700</v>
      </c>
      <c r="E7">
        <v>2375</v>
      </c>
      <c r="F7">
        <f>SUMIFS('Total-corrected counts'!E:E,'Total-corrected counts'!$A:$A,'Activation map corrected'!$B7)</f>
        <v>32.513938695305583</v>
      </c>
      <c r="G7">
        <f>SUMIFS('Total-corrected counts'!F:F,'Total-corrected counts'!$A:$A,'Activation map corrected'!$B7)</f>
        <v>13.267502710002525</v>
      </c>
      <c r="H7">
        <f>SUMIFS('Total-corrected counts'!G:G,'Total-corrected counts'!$A:$A,'Activation map corrected'!$B7)</f>
        <v>14.500129465441656</v>
      </c>
      <c r="I7">
        <f>SUMIFS('Total-corrected counts'!H:H,'Total-corrected counts'!$A:$A,'Activation map corrected'!$B7)</f>
        <v>14.443358458520553</v>
      </c>
      <c r="J7">
        <f>SUMIFS('Total-corrected counts'!I:I,'Total-corrected counts'!$A:$A,'Activation map corrected'!$B7)</f>
        <v>50.507727793304184</v>
      </c>
      <c r="K7">
        <f>SUMIFS('Total-corrected counts'!J:J,'Total-corrected counts'!$A:$A,'Activation map corrected'!$B7)</f>
        <v>19.247981786108433</v>
      </c>
      <c r="L7">
        <f>SUMIFS('Total-corrected counts'!K:K,'Total-corrected counts'!$A:$A,'Activation map corrected'!$B7)</f>
        <v>26.584887296746388</v>
      </c>
      <c r="M7">
        <f>SUMIFS('Total-corrected counts'!L:L,'Total-corrected counts'!$A:$A,'Activation map corrected'!$B7)</f>
        <v>21.868606959658969</v>
      </c>
      <c r="N7">
        <f>SUMIFS('Total-corrected counts'!M:M,'Total-corrected counts'!$A:$A,'Activation map corrected'!$B7)</f>
        <v>12.573113164151705</v>
      </c>
      <c r="O7">
        <f>SUMIFS('Total-corrected counts'!N:N,'Total-corrected counts'!$A:$A,'Activation map corrected'!$B7)</f>
        <v>68.488589503880334</v>
      </c>
      <c r="P7">
        <f>SUMIFS('Total-corrected counts'!O:O,'Total-corrected counts'!$A:$A,'Activation map corrected'!$B7)</f>
        <v>9.4731165146434684</v>
      </c>
      <c r="Q7">
        <f>SUMIFS('Total-corrected counts'!P:P,'Total-corrected counts'!$A:$A,'Activation map corrected'!$B7)</f>
        <v>34.67924658995004</v>
      </c>
      <c r="S7">
        <f t="shared" si="0"/>
        <v>0.65423071852990344</v>
      </c>
      <c r="T7">
        <f t="shared" si="1"/>
        <v>24.437932315061328</v>
      </c>
      <c r="U7">
        <f t="shared" si="2"/>
        <v>29.416534546456898</v>
      </c>
      <c r="V7">
        <f t="shared" si="3"/>
        <v>5.1172701221564889</v>
      </c>
      <c r="W7">
        <f t="shared" si="4"/>
        <v>10.706851998037866</v>
      </c>
    </row>
    <row r="8" spans="1:23" x14ac:dyDescent="0.25">
      <c r="A8" t="s">
        <v>496</v>
      </c>
      <c r="C8" t="s">
        <v>489</v>
      </c>
      <c r="E8">
        <v>2726</v>
      </c>
      <c r="F8">
        <f>SUMPRODUCT(SUMIFS('Total-corrected counts'!E:E,'Total-corrected counts'!$A:$A,$B21:$B23))</f>
        <v>54.023338454065637</v>
      </c>
      <c r="G8">
        <f>SUMPRODUCT(SUMIFS('Total-corrected counts'!F:F,'Total-corrected counts'!$A:$A,$B21:$B23))</f>
        <v>72.992191565439754</v>
      </c>
      <c r="H8">
        <f>SUMPRODUCT(SUMIFS('Total-corrected counts'!G:G,'Total-corrected counts'!$A:$A,$B21:$B23))</f>
        <v>53.393333869052405</v>
      </c>
      <c r="I8">
        <f>SUMPRODUCT(SUMIFS('Total-corrected counts'!H:H,'Total-corrected counts'!$A:$A,$B21:$B23))</f>
        <v>31.496135085458445</v>
      </c>
      <c r="J8">
        <f>SUMPRODUCT(SUMIFS('Total-corrected counts'!I:I,'Total-corrected counts'!$A:$A,$B21:$B23))</f>
        <v>50.310480137777489</v>
      </c>
      <c r="K8">
        <f>SUMPRODUCT(SUMIFS('Total-corrected counts'!J:J,'Total-corrected counts'!$A:$A,$B21:$B23))</f>
        <v>86.20315093372264</v>
      </c>
      <c r="L8">
        <f>SUMPRODUCT(SUMIFS('Total-corrected counts'!K:K,'Total-corrected counts'!$A:$A,$B21:$B23))</f>
        <v>48.465859891146039</v>
      </c>
      <c r="M8">
        <f>SUMPRODUCT(SUMIFS('Total-corrected counts'!L:L,'Total-corrected counts'!$A:$A,$B21:$B23))</f>
        <v>64.860071148555363</v>
      </c>
      <c r="N8">
        <f>SUMPRODUCT(SUMIFS('Total-corrected counts'!M:M,'Total-corrected counts'!$A:$A,$B21:$B23))</f>
        <v>42.646364325886914</v>
      </c>
      <c r="O8">
        <f>SUMPRODUCT(SUMIFS('Total-corrected counts'!N:N,'Total-corrected counts'!$A:$A,$B21:$B23))</f>
        <v>71.604811788711601</v>
      </c>
      <c r="P8">
        <f>SUMPRODUCT(SUMIFS('Total-corrected counts'!O:O,'Total-corrected counts'!$A:$A,$B21:$B23))</f>
        <v>48.594273923136448</v>
      </c>
      <c r="Q8">
        <f>SUMPRODUCT(SUMIFS('Total-corrected counts'!P:P,'Total-corrected counts'!$A:$A,$B21:$B23))</f>
        <v>41.779150162504855</v>
      </c>
      <c r="S8">
        <f t="shared" si="0"/>
        <v>0.77419111655822881</v>
      </c>
      <c r="T8">
        <f t="shared" si="1"/>
        <v>56.697784276666049</v>
      </c>
      <c r="U8">
        <f t="shared" si="2"/>
        <v>53.896934269759036</v>
      </c>
      <c r="V8">
        <f t="shared" si="3"/>
        <v>6.7220882856135322</v>
      </c>
      <c r="W8">
        <f t="shared" si="4"/>
        <v>6.0633881573468251</v>
      </c>
    </row>
    <row r="9" spans="1:23" x14ac:dyDescent="0.25">
      <c r="A9" t="s">
        <v>497</v>
      </c>
      <c r="C9" t="s">
        <v>102</v>
      </c>
      <c r="F9">
        <f>SUMPRODUCT(SUMIFS('Total-corrected counts'!E:E,'Total-corrected counts'!$A:$A,$B24:$B40))</f>
        <v>144.44183630544973</v>
      </c>
      <c r="G9">
        <f>SUMPRODUCT(SUMIFS('Total-corrected counts'!F:F,'Total-corrected counts'!$A:$A,$B24:$B40))</f>
        <v>46.582746107989948</v>
      </c>
      <c r="H9">
        <f>SUMPRODUCT(SUMIFS('Total-corrected counts'!G:G,'Total-corrected counts'!$A:$A,$B24:$B40))</f>
        <v>80.268573826552014</v>
      </c>
      <c r="I9">
        <f>SUMPRODUCT(SUMIFS('Total-corrected counts'!H:H,'Total-corrected counts'!$A:$A,$B24:$B40))</f>
        <v>92.199441950746092</v>
      </c>
      <c r="J9">
        <f>SUMPRODUCT(SUMIFS('Total-corrected counts'!I:I,'Total-corrected counts'!$A:$A,$B24:$B40))</f>
        <v>81.376985883231853</v>
      </c>
      <c r="K9">
        <f>SUMPRODUCT(SUMIFS('Total-corrected counts'!J:J,'Total-corrected counts'!$A:$A,$B24:$B40))</f>
        <v>158.19842366415529</v>
      </c>
      <c r="L9">
        <f>SUMPRODUCT(SUMIFS('Total-corrected counts'!K:K,'Total-corrected counts'!$A:$A,$B24:$B40))</f>
        <v>92.835217488957085</v>
      </c>
      <c r="M9">
        <f>SUMPRODUCT(SUMIFS('Total-corrected counts'!L:L,'Total-corrected counts'!$A:$A,$B24:$B40))</f>
        <v>99.648288302814692</v>
      </c>
      <c r="N9">
        <f>SUMPRODUCT(SUMIFS('Total-corrected counts'!M:M,'Total-corrected counts'!$A:$A,$B24:$B40))</f>
        <v>131.61902853790025</v>
      </c>
      <c r="O9">
        <f>SUMPRODUCT(SUMIFS('Total-corrected counts'!N:N,'Total-corrected counts'!$A:$A,$B24:$B40))</f>
        <v>150.14215096176008</v>
      </c>
      <c r="P9">
        <f>SUMPRODUCT(SUMIFS('Total-corrected counts'!O:O,'Total-corrected counts'!$A:$A,$B24:$B40))</f>
        <v>155.05897249513447</v>
      </c>
      <c r="Q9">
        <f>SUMPRODUCT(SUMIFS('Total-corrected counts'!P:P,'Total-corrected counts'!$A:$A,$B24:$B40))</f>
        <v>239.45541278784685</v>
      </c>
      <c r="S9">
        <f t="shared" si="0"/>
        <v>5.8136299103987807E-2</v>
      </c>
      <c r="T9">
        <f t="shared" si="1"/>
        <v>99.414746461011717</v>
      </c>
      <c r="U9">
        <f t="shared" si="2"/>
        <v>155.18477061709126</v>
      </c>
      <c r="V9">
        <f t="shared" si="3"/>
        <v>14.688404351541413</v>
      </c>
      <c r="W9">
        <f t="shared" si="4"/>
        <v>23.201971939486356</v>
      </c>
    </row>
    <row r="10" spans="1:23" x14ac:dyDescent="0.25">
      <c r="A10" t="s">
        <v>498</v>
      </c>
      <c r="C10" t="s">
        <v>18</v>
      </c>
      <c r="F10">
        <f>SUMPRODUCT(SUMIFS('Total-corrected counts'!E:E,'Total-corrected counts'!$A:$A,$B41:$B50))</f>
        <v>27.110442807772671</v>
      </c>
      <c r="G10">
        <f>SUMPRODUCT(SUMIFS('Total-corrected counts'!F:F,'Total-corrected counts'!$A:$A,$B41:$B50))</f>
        <v>67.328042143503879</v>
      </c>
      <c r="H10">
        <f>SUMPRODUCT(SUMIFS('Total-corrected counts'!G:G,'Total-corrected counts'!$A:$A,$B41:$B50))</f>
        <v>38.393199939285175</v>
      </c>
      <c r="I10">
        <f>SUMPRODUCT(SUMIFS('Total-corrected counts'!H:H,'Total-corrected counts'!$A:$A,$B41:$B50))</f>
        <v>38.927635951068069</v>
      </c>
      <c r="J10">
        <f>SUMPRODUCT(SUMIFS('Total-corrected counts'!I:I,'Total-corrected counts'!$A:$A,$B41:$B50))</f>
        <v>27.626999752207631</v>
      </c>
      <c r="K10">
        <f>SUMPRODUCT(SUMIFS('Total-corrected counts'!J:J,'Total-corrected counts'!$A:$A,$B41:$B50))</f>
        <v>80.837178584773682</v>
      </c>
      <c r="L10">
        <f>SUMPRODUCT(SUMIFS('Total-corrected counts'!K:K,'Total-corrected counts'!$A:$A,$B41:$B50))</f>
        <v>61.052010040668378</v>
      </c>
      <c r="M10">
        <f>SUMPRODUCT(SUMIFS('Total-corrected counts'!L:L,'Total-corrected counts'!$A:$A,$B41:$B50))</f>
        <v>34.969615737334848</v>
      </c>
      <c r="N10">
        <f>SUMPRODUCT(SUMIFS('Total-corrected counts'!M:M,'Total-corrected counts'!$A:$A,$B41:$B50))</f>
        <v>43.096134227693966</v>
      </c>
      <c r="O10">
        <f>SUMPRODUCT(SUMIFS('Total-corrected counts'!N:N,'Total-corrected counts'!$A:$A,$B41:$B50))</f>
        <v>115.30876213405732</v>
      </c>
      <c r="P10">
        <f>SUMPRODUCT(SUMIFS('Total-corrected counts'!O:O,'Total-corrected counts'!$A:$A,$B41:$B50))</f>
        <v>34.525289000398622</v>
      </c>
      <c r="Q10">
        <f>SUMPRODUCT(SUMIFS('Total-corrected counts'!P:P,'Total-corrected counts'!$A:$A,$B41:$B50))</f>
        <v>89.008547226662827</v>
      </c>
      <c r="S10">
        <f t="shared" si="0"/>
        <v>0.39922118208218993</v>
      </c>
      <c r="T10">
        <f t="shared" si="1"/>
        <v>48.753644174182789</v>
      </c>
      <c r="U10">
        <f t="shared" si="2"/>
        <v>63.381669665229516</v>
      </c>
      <c r="V10">
        <f t="shared" si="3"/>
        <v>7.9346493838115988</v>
      </c>
      <c r="W10">
        <f t="shared" si="4"/>
        <v>16.438671246906825</v>
      </c>
    </row>
    <row r="11" spans="1:23" x14ac:dyDescent="0.25">
      <c r="A11" t="s">
        <v>499</v>
      </c>
      <c r="C11" t="s">
        <v>411</v>
      </c>
      <c r="E11">
        <v>972</v>
      </c>
      <c r="F11">
        <f>SUMPRODUCT(SUMIFS('Total-corrected counts'!E:E,'Total-corrected counts'!$A:$A,$B51:$B55))</f>
        <v>3.7766369106412849</v>
      </c>
      <c r="G11">
        <f>SUMPRODUCT(SUMIFS('Total-corrected counts'!F:F,'Total-corrected counts'!$A:$A,$B51:$B55))</f>
        <v>37.249455558051253</v>
      </c>
      <c r="H11">
        <f>SUMPRODUCT(SUMIFS('Total-corrected counts'!G:G,'Total-corrected counts'!$A:$A,$B51:$B55))</f>
        <v>7.8214984062357704</v>
      </c>
      <c r="I11">
        <f>SUMPRODUCT(SUMIFS('Total-corrected counts'!H:H,'Total-corrected counts'!$A:$A,$B51:$B55))</f>
        <v>6.4548765218744775</v>
      </c>
      <c r="J11">
        <f>SUMPRODUCT(SUMIFS('Total-corrected counts'!I:I,'Total-corrected counts'!$A:$A,$B51:$B55))</f>
        <v>5.6338861609812083</v>
      </c>
      <c r="K11">
        <f>SUMPRODUCT(SUMIFS('Total-corrected counts'!J:J,'Total-corrected counts'!$A:$A,$B51:$B55))</f>
        <v>13.925458605976868</v>
      </c>
      <c r="L11">
        <f>SUMPRODUCT(SUMIFS('Total-corrected counts'!K:K,'Total-corrected counts'!$A:$A,$B51:$B55))</f>
        <v>21.457196495089139</v>
      </c>
      <c r="M11">
        <f>SUMPRODUCT(SUMIFS('Total-corrected counts'!L:L,'Total-corrected counts'!$A:$A,$B51:$B55))</f>
        <v>12.33510364913483</v>
      </c>
      <c r="N11">
        <f>SUMPRODUCT(SUMIFS('Total-corrected counts'!M:M,'Total-corrected counts'!$A:$A,$B51:$B55))</f>
        <v>4.599919450299403</v>
      </c>
      <c r="O11">
        <f>SUMPRODUCT(SUMIFS('Total-corrected counts'!N:N,'Total-corrected counts'!$A:$A,$B51:$B55))</f>
        <v>40.724329585329002</v>
      </c>
      <c r="P11">
        <f>SUMPRODUCT(SUMIFS('Total-corrected counts'!O:O,'Total-corrected counts'!$A:$A,$B51:$B55))</f>
        <v>2.7950383379839145</v>
      </c>
      <c r="Q11">
        <f>SUMPRODUCT(SUMIFS('Total-corrected counts'!P:P,'Total-corrected counts'!$A:$A,$B51:$B55))</f>
        <v>13.498019500582394</v>
      </c>
      <c r="S11">
        <f t="shared" si="0"/>
        <v>0.89803830192640199</v>
      </c>
      <c r="T11">
        <f t="shared" si="1"/>
        <v>13.759858379835714</v>
      </c>
      <c r="U11">
        <f t="shared" si="2"/>
        <v>14.790482104665909</v>
      </c>
      <c r="V11">
        <f t="shared" si="3"/>
        <v>4.5391435829954263</v>
      </c>
      <c r="W11">
        <f t="shared" si="4"/>
        <v>6.811761983750368</v>
      </c>
    </row>
    <row r="12" spans="1:23" x14ac:dyDescent="0.25">
      <c r="A12" t="s">
        <v>500</v>
      </c>
      <c r="C12" t="s">
        <v>25</v>
      </c>
      <c r="E12">
        <v>44</v>
      </c>
      <c r="F12">
        <f>SUMPRODUCT(SUMIFS('Total-corrected counts'!E:E,'Total-corrected counts'!$A:$A,$B56:$B60))</f>
        <v>11.306669889396829</v>
      </c>
      <c r="G12">
        <f>SUMPRODUCT(SUMIFS('Total-corrected counts'!F:F,'Total-corrected counts'!$A:$A,$B56:$B60))</f>
        <v>40.904645579103473</v>
      </c>
      <c r="H12">
        <f>SUMPRODUCT(SUMIFS('Total-corrected counts'!G:G,'Total-corrected counts'!$A:$A,$B56:$B60))</f>
        <v>18.143019134099415</v>
      </c>
      <c r="I12">
        <f>SUMPRODUCT(SUMIFS('Total-corrected counts'!H:H,'Total-corrected counts'!$A:$A,$B56:$B60))</f>
        <v>6.7371819962354191</v>
      </c>
      <c r="J12">
        <f>SUMPRODUCT(SUMIFS('Total-corrected counts'!I:I,'Total-corrected counts'!$A:$A,$B56:$B60))</f>
        <v>11.588299762193294</v>
      </c>
      <c r="K12">
        <f>SUMPRODUCT(SUMIFS('Total-corrected counts'!J:J,'Total-corrected counts'!$A:$A,$B56:$B60))</f>
        <v>12.40473769736785</v>
      </c>
      <c r="L12">
        <f>SUMPRODUCT(SUMIFS('Total-corrected counts'!K:K,'Total-corrected counts'!$A:$A,$B56:$B60))</f>
        <v>9.4360811446474955</v>
      </c>
      <c r="M12">
        <f>SUMPRODUCT(SUMIFS('Total-corrected counts'!L:L,'Total-corrected counts'!$A:$A,$B56:$B60))</f>
        <v>16.406494069274103</v>
      </c>
      <c r="N12">
        <f>SUMPRODUCT(SUMIFS('Total-corrected counts'!M:M,'Total-corrected counts'!$A:$A,$B56:$B60))</f>
        <v>6.3989990575276154</v>
      </c>
      <c r="O12">
        <f>SUMPRODUCT(SUMIFS('Total-corrected counts'!N:N,'Total-corrected counts'!$A:$A,$B56:$B60))</f>
        <v>26.970263555566937</v>
      </c>
      <c r="P12">
        <f>SUMPRODUCT(SUMIFS('Total-corrected counts'!O:O,'Total-corrected counts'!$A:$A,$B56:$B60))</f>
        <v>4.1925575069758718</v>
      </c>
      <c r="Q12">
        <f>SUMPRODUCT(SUMIFS('Total-corrected counts'!P:P,'Total-corrected counts'!$A:$A,$B56:$B60))</f>
        <v>16.441881957495365</v>
      </c>
      <c r="S12">
        <f t="shared" si="0"/>
        <v>0.79057880486381704</v>
      </c>
      <c r="T12">
        <f t="shared" si="1"/>
        <v>15.788662171863397</v>
      </c>
      <c r="U12">
        <f t="shared" si="2"/>
        <v>14.082039229367979</v>
      </c>
      <c r="V12">
        <f t="shared" si="3"/>
        <v>4.3856433592686068</v>
      </c>
      <c r="W12">
        <f t="shared" si="4"/>
        <v>4.086008010921697</v>
      </c>
    </row>
    <row r="13" spans="1:23" x14ac:dyDescent="0.25">
      <c r="A13" t="s">
        <v>501</v>
      </c>
      <c r="B13">
        <v>536</v>
      </c>
      <c r="C13" t="s">
        <v>214</v>
      </c>
      <c r="D13">
        <v>50300</v>
      </c>
      <c r="E13">
        <v>278</v>
      </c>
      <c r="F13">
        <f>SUMIFS('Total-corrected counts'!E:E,'Total-corrected counts'!$A:$A,'Activation map corrected'!$B13)</f>
        <v>6.5306767500935443</v>
      </c>
      <c r="G13">
        <f>SUMIFS('Total-corrected counts'!F:F,'Total-corrected counts'!$A:$A,'Activation map corrected'!$B13)</f>
        <v>7.8963265340288427</v>
      </c>
      <c r="H13">
        <f>SUMIFS('Total-corrected counts'!G:G,'Total-corrected counts'!$A:$A,'Activation map corrected'!$B13)</f>
        <v>8.5000758935347633</v>
      </c>
      <c r="I13">
        <f>SUMIFS('Total-corrected counts'!H:H,'Total-corrected counts'!$A:$A,'Activation map corrected'!$B13)</f>
        <v>17.678426597143222</v>
      </c>
      <c r="J13">
        <f>SUMIFS('Total-corrected counts'!I:I,'Total-corrected counts'!$A:$A,'Activation map corrected'!$B13)</f>
        <v>21.154811055237975</v>
      </c>
      <c r="K13">
        <f>SUMIFS('Total-corrected counts'!J:J,'Total-corrected counts'!$A:$A,'Activation map corrected'!$B13)</f>
        <v>23.723246174300687</v>
      </c>
      <c r="L13">
        <f>SUMIFS('Total-corrected counts'!K:K,'Total-corrected counts'!$A:$A,'Activation map corrected'!$B13)</f>
        <v>7.0064315086005351</v>
      </c>
      <c r="M13">
        <f>SUMIFS('Total-corrected counts'!L:L,'Total-corrected counts'!$A:$A,'Activation map corrected'!$B13)</f>
        <v>10.138165254109182</v>
      </c>
      <c r="N13">
        <f>SUMIFS('Total-corrected counts'!M:M,'Total-corrected counts'!$A:$A,'Activation map corrected'!$B13)</f>
        <v>10.610480865357291</v>
      </c>
      <c r="O13">
        <f>SUMIFS('Total-corrected counts'!N:N,'Total-corrected counts'!$A:$A,'Activation map corrected'!$B13)</f>
        <v>14.291934533719232</v>
      </c>
      <c r="P13">
        <f>SUMIFS('Total-corrected counts'!O:O,'Total-corrected counts'!$A:$A,'Activation map corrected'!$B13)</f>
        <v>8.8165638849157038</v>
      </c>
      <c r="Q13">
        <f>SUMIFS('Total-corrected counts'!P:P,'Total-corrected counts'!$A:$A,'Activation map corrected'!$B13)</f>
        <v>25.929686346493522</v>
      </c>
      <c r="S13">
        <f t="shared" si="0"/>
        <v>0.8639200420718548</v>
      </c>
      <c r="T13">
        <f t="shared" si="1"/>
        <v>13.212856358991369</v>
      </c>
      <c r="U13">
        <f t="shared" si="2"/>
        <v>13.957366176918985</v>
      </c>
      <c r="V13">
        <f t="shared" si="3"/>
        <v>2.7908493282395783</v>
      </c>
      <c r="W13">
        <f t="shared" si="4"/>
        <v>3.1278121060189865</v>
      </c>
    </row>
    <row r="14" spans="1:23" x14ac:dyDescent="0.25">
      <c r="A14" t="s">
        <v>502</v>
      </c>
      <c r="C14" t="s">
        <v>121</v>
      </c>
      <c r="E14">
        <v>295</v>
      </c>
      <c r="F14">
        <f>SUMPRODUCT(SUMIFS('Total-corrected counts'!E:E,'Total-corrected counts'!$A:$A,$B61:$B63))</f>
        <v>6.402852116194917</v>
      </c>
      <c r="G14">
        <f>SUMPRODUCT(SUMIFS('Total-corrected counts'!F:F,'Total-corrected counts'!$A:$A,$B61:$B63))</f>
        <v>4.882887432703348</v>
      </c>
      <c r="H14">
        <f>SUMPRODUCT(SUMIFS('Total-corrected counts'!G:G,'Total-corrected counts'!$A:$A,$B61:$B63))</f>
        <v>9.7858016589433845</v>
      </c>
      <c r="I14">
        <f>SUMPRODUCT(SUMIFS('Total-corrected counts'!H:H,'Total-corrected counts'!$A:$A,$B61:$B63))</f>
        <v>23.88151715539848</v>
      </c>
      <c r="J14">
        <f>SUMPRODUCT(SUMIFS('Total-corrected counts'!I:I,'Total-corrected counts'!$A:$A,$B61:$B63))</f>
        <v>30.19121927405466</v>
      </c>
      <c r="K14">
        <f>SUMPRODUCT(SUMIFS('Total-corrected counts'!J:J,'Total-corrected counts'!$A:$A,$B61:$B63))</f>
        <v>15.402730345768488</v>
      </c>
      <c r="L14">
        <f>SUMPRODUCT(SUMIFS('Total-corrected counts'!K:K,'Total-corrected counts'!$A:$A,$B61:$B63))</f>
        <v>8.5461513360954111</v>
      </c>
      <c r="M14">
        <f>SUMPRODUCT(SUMIFS('Total-corrected counts'!L:L,'Total-corrected counts'!$A:$A,$B61:$B63))</f>
        <v>9.7955234860776592</v>
      </c>
      <c r="N14">
        <f>SUMPRODUCT(SUMIFS('Total-corrected counts'!M:M,'Total-corrected counts'!$A:$A,$B61:$B63))</f>
        <v>21.077853125594157</v>
      </c>
      <c r="O14">
        <f>SUMPRODUCT(SUMIFS('Total-corrected counts'!N:N,'Total-corrected counts'!$A:$A,$B61:$B63))</f>
        <v>24.571199276011917</v>
      </c>
      <c r="P14">
        <f>SUMPRODUCT(SUMIFS('Total-corrected counts'!O:O,'Total-corrected counts'!$A:$A,$B61:$B63))</f>
        <v>5.8902150209862363</v>
      </c>
      <c r="Q14">
        <f>SUMPRODUCT(SUMIFS('Total-corrected counts'!P:P,'Total-corrected counts'!$A:$A,$B61:$B63))</f>
        <v>16.861131719160991</v>
      </c>
      <c r="S14">
        <f t="shared" si="0"/>
        <v>0.7814905244524768</v>
      </c>
      <c r="T14">
        <f t="shared" si="1"/>
        <v>14.156165617022669</v>
      </c>
      <c r="U14">
        <f t="shared" si="2"/>
        <v>15.639184525566193</v>
      </c>
      <c r="V14">
        <f t="shared" si="3"/>
        <v>3.6185344041739884</v>
      </c>
      <c r="W14">
        <f t="shared" si="4"/>
        <v>3.4644187054447557</v>
      </c>
    </row>
    <row r="15" spans="1:23" x14ac:dyDescent="0.25">
      <c r="A15" t="s">
        <v>1399</v>
      </c>
      <c r="B15">
        <v>571</v>
      </c>
      <c r="C15" t="s">
        <v>1400</v>
      </c>
      <c r="D15">
        <v>67900</v>
      </c>
      <c r="E15">
        <v>278</v>
      </c>
      <c r="F15">
        <f>SUMIFS('Total-corrected counts'!E:E,'Total-corrected counts'!$A:$A,'Activation map corrected'!$B15)</f>
        <v>0</v>
      </c>
      <c r="G15">
        <f>SUMIFS('Total-corrected counts'!F:F,'Total-corrected counts'!$A:$A,'Activation map corrected'!$B15)</f>
        <v>0</v>
      </c>
      <c r="H15">
        <f>SUMIFS('Total-corrected counts'!G:G,'Total-corrected counts'!$A:$A,'Activation map corrected'!$B15)</f>
        <v>0</v>
      </c>
      <c r="I15">
        <f>SUMIFS('Total-corrected counts'!H:H,'Total-corrected counts'!$A:$A,'Activation map corrected'!$B15)</f>
        <v>0</v>
      </c>
      <c r="J15">
        <f>SUMIFS('Total-corrected counts'!I:I,'Total-corrected counts'!$A:$A,'Activation map corrected'!$B15)</f>
        <v>0</v>
      </c>
      <c r="K15">
        <f>SUMIFS('Total-corrected counts'!J:J,'Total-corrected counts'!$A:$A,'Activation map corrected'!$B15)</f>
        <v>0</v>
      </c>
      <c r="L15">
        <f>SUMIFS('Total-corrected counts'!K:K,'Total-corrected counts'!$A:$A,'Activation map corrected'!$B15)</f>
        <v>0</v>
      </c>
      <c r="M15">
        <f>SUMIFS('Total-corrected counts'!L:L,'Total-corrected counts'!$A:$A,'Activation map corrected'!$B15)</f>
        <v>0</v>
      </c>
      <c r="N15">
        <f>SUMIFS('Total-corrected counts'!M:M,'Total-corrected counts'!$A:$A,'Activation map corrected'!$B15)</f>
        <v>0</v>
      </c>
      <c r="O15">
        <f>SUMIFS('Total-corrected counts'!N:N,'Total-corrected counts'!$A:$A,'Activation map corrected'!$B15)</f>
        <v>0</v>
      </c>
      <c r="P15">
        <f>SUMIFS('Total-corrected counts'!O:O,'Total-corrected counts'!$A:$A,'Activation map corrected'!$B15)</f>
        <v>0</v>
      </c>
      <c r="Q15">
        <f>SUMIFS('Total-corrected counts'!P:P,'Total-corrected counts'!$A:$A,'Activation map corrected'!$B15)</f>
        <v>0</v>
      </c>
      <c r="S15" t="e">
        <f t="shared" ref="S15:S16" si="5">_xlfn.T.TEST(F15:L15,M15:Q15,2,2)</f>
        <v>#DIV/0!</v>
      </c>
      <c r="T15">
        <f t="shared" ref="T15:T16" si="6">AVERAGE(F15:L15)</f>
        <v>0</v>
      </c>
      <c r="U15">
        <f t="shared" ref="U15:U16" si="7">AVERAGE(M15:Q15)</f>
        <v>0</v>
      </c>
      <c r="V15">
        <f t="shared" ref="V15:V16" si="8">STDEV(F15:L15)/SQRT(COUNT(F15:L15))</f>
        <v>0</v>
      </c>
      <c r="W15">
        <f t="shared" ref="W15:W16" si="9">STDEV(M15:Q15)/SQRT(COUNT(M15:Q15))</f>
        <v>0</v>
      </c>
    </row>
    <row r="16" spans="1:23" x14ac:dyDescent="0.25">
      <c r="A16" t="s">
        <v>1401</v>
      </c>
      <c r="B16">
        <v>181</v>
      </c>
      <c r="C16" t="s">
        <v>76</v>
      </c>
      <c r="D16">
        <v>174</v>
      </c>
      <c r="E16">
        <v>278</v>
      </c>
      <c r="F16">
        <f>SUMIFS('Total-corrected counts'!E:E,'Total-corrected counts'!$A:$A,'Activation map corrected'!$B16)</f>
        <v>9.2963370108093149E-2</v>
      </c>
      <c r="G16">
        <f>SUMIFS('Total-corrected counts'!F:F,'Total-corrected counts'!$A:$A,'Activation map corrected'!$B16)</f>
        <v>2.7902213901161987E-2</v>
      </c>
      <c r="H16">
        <f>SUMIFS('Total-corrected counts'!G:G,'Total-corrected counts'!$A:$A,'Activation map corrected'!$B16)</f>
        <v>0</v>
      </c>
      <c r="I16">
        <f>SUMIFS('Total-corrected counts'!H:H,'Total-corrected counts'!$A:$A,'Activation map corrected'!$B16)</f>
        <v>0.11444816528146237</v>
      </c>
      <c r="J16">
        <f>SUMIFS('Total-corrected counts'!I:I,'Total-corrected counts'!$A:$A,'Activation map corrected'!$B16)</f>
        <v>0.18491967705627599</v>
      </c>
      <c r="K16">
        <f>SUMIFS('Total-corrected counts'!J:J,'Total-corrected counts'!$A:$A,'Activation map corrected'!$B16)</f>
        <v>0</v>
      </c>
      <c r="L16">
        <f>SUMIFS('Total-corrected counts'!K:K,'Total-corrected counts'!$A:$A,'Activation map corrected'!$B16)</f>
        <v>0.14125869977017208</v>
      </c>
      <c r="M16">
        <f>SUMIFS('Total-corrected counts'!L:L,'Total-corrected counts'!$A:$A,'Activation map corrected'!$B16)</f>
        <v>0</v>
      </c>
      <c r="N16">
        <f>SUMIFS('Total-corrected counts'!M:M,'Total-corrected counts'!$A:$A,'Activation map corrected'!$B16)</f>
        <v>8.1776345783100515E-2</v>
      </c>
      <c r="O16">
        <f>SUMIFS('Total-corrected counts'!N:N,'Total-corrected counts'!$A:$A,'Activation map corrected'!$B16)</f>
        <v>0</v>
      </c>
      <c r="P16">
        <f>SUMIFS('Total-corrected counts'!O:O,'Total-corrected counts'!$A:$A,'Activation map corrected'!$B16)</f>
        <v>0.35641428470935821</v>
      </c>
      <c r="Q16">
        <f>SUMIFS('Total-corrected counts'!P:P,'Total-corrected counts'!$A:$A,'Activation map corrected'!$B16)</f>
        <v>0</v>
      </c>
      <c r="S16">
        <f t="shared" si="5"/>
        <v>0.9126179401769462</v>
      </c>
      <c r="T16">
        <f t="shared" si="6"/>
        <v>8.0213160873880793E-2</v>
      </c>
      <c r="U16">
        <f t="shared" si="7"/>
        <v>8.7638126098491739E-2</v>
      </c>
      <c r="V16">
        <f t="shared" si="8"/>
        <v>2.7442300177973802E-2</v>
      </c>
      <c r="W16">
        <f t="shared" si="9"/>
        <v>6.9034885146657898E-2</v>
      </c>
    </row>
    <row r="18" spans="2:5" x14ac:dyDescent="0.25">
      <c r="B18">
        <v>632</v>
      </c>
      <c r="C18" t="s">
        <v>260</v>
      </c>
      <c r="D18">
        <v>39600</v>
      </c>
      <c r="E18">
        <v>726</v>
      </c>
    </row>
    <row r="19" spans="2:5" x14ac:dyDescent="0.25">
      <c r="B19">
        <v>10703</v>
      </c>
      <c r="C19" t="s">
        <v>482</v>
      </c>
      <c r="D19">
        <v>39400</v>
      </c>
      <c r="E19">
        <v>726</v>
      </c>
    </row>
    <row r="20" spans="2:5" x14ac:dyDescent="0.25">
      <c r="B20">
        <v>10704</v>
      </c>
      <c r="C20" t="s">
        <v>483</v>
      </c>
      <c r="D20">
        <v>39500</v>
      </c>
      <c r="E20">
        <v>726</v>
      </c>
    </row>
    <row r="21" spans="2:5" x14ac:dyDescent="0.25">
      <c r="B21">
        <v>2632</v>
      </c>
      <c r="C21" t="s">
        <v>488</v>
      </c>
      <c r="D21">
        <v>39600</v>
      </c>
      <c r="E21">
        <v>2726</v>
      </c>
    </row>
    <row r="22" spans="2:5" x14ac:dyDescent="0.25">
      <c r="B22">
        <v>12703</v>
      </c>
      <c r="C22" t="s">
        <v>482</v>
      </c>
      <c r="D22">
        <v>39400</v>
      </c>
      <c r="E22">
        <v>2726</v>
      </c>
    </row>
    <row r="23" spans="2:5" x14ac:dyDescent="0.25">
      <c r="B23">
        <v>12704</v>
      </c>
      <c r="C23" t="s">
        <v>490</v>
      </c>
      <c r="D23">
        <v>39700</v>
      </c>
      <c r="E23">
        <v>2726</v>
      </c>
    </row>
    <row r="24" spans="2:5" x14ac:dyDescent="0.25">
      <c r="B24">
        <v>894</v>
      </c>
      <c r="C24" t="s">
        <v>372</v>
      </c>
      <c r="D24">
        <v>25300</v>
      </c>
      <c r="E24">
        <v>254</v>
      </c>
    </row>
    <row r="25" spans="2:5" x14ac:dyDescent="0.25">
      <c r="B25">
        <v>274</v>
      </c>
      <c r="C25" t="s">
        <v>113</v>
      </c>
      <c r="D25">
        <v>26400</v>
      </c>
      <c r="E25">
        <v>879</v>
      </c>
    </row>
    <row r="26" spans="2:5" x14ac:dyDescent="0.25">
      <c r="B26">
        <v>330</v>
      </c>
      <c r="C26" t="s">
        <v>138</v>
      </c>
      <c r="D26">
        <v>26500</v>
      </c>
      <c r="E26">
        <v>879</v>
      </c>
    </row>
    <row r="27" spans="2:5" x14ac:dyDescent="0.25">
      <c r="B27">
        <v>434</v>
      </c>
      <c r="C27" t="s">
        <v>173</v>
      </c>
      <c r="D27">
        <v>26100</v>
      </c>
      <c r="E27">
        <v>879</v>
      </c>
    </row>
    <row r="28" spans="2:5" x14ac:dyDescent="0.25">
      <c r="B28">
        <v>442</v>
      </c>
      <c r="C28" t="s">
        <v>177</v>
      </c>
      <c r="D28">
        <v>26000</v>
      </c>
      <c r="E28">
        <v>879</v>
      </c>
    </row>
    <row r="29" spans="2:5" x14ac:dyDescent="0.25">
      <c r="B29">
        <v>545</v>
      </c>
      <c r="C29" t="s">
        <v>217</v>
      </c>
      <c r="D29">
        <v>26200</v>
      </c>
      <c r="E29">
        <v>879</v>
      </c>
    </row>
    <row r="30" spans="2:5" x14ac:dyDescent="0.25">
      <c r="B30">
        <v>610</v>
      </c>
      <c r="C30" t="s">
        <v>247</v>
      </c>
      <c r="D30">
        <v>26300</v>
      </c>
      <c r="E30">
        <v>879</v>
      </c>
    </row>
    <row r="31" spans="2:5" x14ac:dyDescent="0.25">
      <c r="B31">
        <v>430</v>
      </c>
      <c r="C31" t="s">
        <v>171</v>
      </c>
      <c r="D31">
        <v>26900</v>
      </c>
      <c r="E31">
        <v>886</v>
      </c>
    </row>
    <row r="32" spans="2:5" x14ac:dyDescent="0.25">
      <c r="B32">
        <v>542</v>
      </c>
      <c r="C32" t="s">
        <v>216</v>
      </c>
      <c r="D32">
        <v>26700</v>
      </c>
      <c r="E32">
        <v>886</v>
      </c>
    </row>
    <row r="33" spans="2:5" x14ac:dyDescent="0.25">
      <c r="B33">
        <v>590</v>
      </c>
      <c r="C33" t="s">
        <v>235</v>
      </c>
      <c r="D33">
        <v>27100</v>
      </c>
      <c r="E33">
        <v>886</v>
      </c>
    </row>
    <row r="34" spans="2:5" x14ac:dyDescent="0.25">
      <c r="B34">
        <v>622</v>
      </c>
      <c r="C34" t="s">
        <v>255</v>
      </c>
      <c r="D34">
        <v>27200</v>
      </c>
      <c r="E34">
        <v>886</v>
      </c>
    </row>
    <row r="35" spans="2:5" x14ac:dyDescent="0.25">
      <c r="B35">
        <v>687</v>
      </c>
      <c r="C35" t="s">
        <v>287</v>
      </c>
      <c r="D35">
        <v>27000</v>
      </c>
      <c r="E35">
        <v>886</v>
      </c>
    </row>
    <row r="36" spans="2:5" x14ac:dyDescent="0.25">
      <c r="B36">
        <v>279</v>
      </c>
      <c r="C36" t="s">
        <v>115</v>
      </c>
      <c r="D36">
        <v>25800</v>
      </c>
      <c r="E36">
        <v>894</v>
      </c>
    </row>
    <row r="37" spans="2:5" x14ac:dyDescent="0.25">
      <c r="B37">
        <v>671</v>
      </c>
      <c r="C37" t="s">
        <v>279</v>
      </c>
      <c r="D37">
        <v>25400</v>
      </c>
      <c r="E37">
        <v>894</v>
      </c>
    </row>
    <row r="38" spans="2:5" x14ac:dyDescent="0.25">
      <c r="B38">
        <v>774</v>
      </c>
      <c r="C38" t="s">
        <v>320</v>
      </c>
      <c r="D38">
        <v>25600</v>
      </c>
      <c r="E38">
        <v>894</v>
      </c>
    </row>
    <row r="39" spans="2:5" x14ac:dyDescent="0.25">
      <c r="B39">
        <v>906</v>
      </c>
      <c r="C39" t="s">
        <v>379</v>
      </c>
      <c r="D39">
        <v>25700</v>
      </c>
      <c r="E39">
        <v>894</v>
      </c>
    </row>
    <row r="40" spans="2:5" x14ac:dyDescent="0.25">
      <c r="B40">
        <v>965</v>
      </c>
      <c r="C40" t="s">
        <v>408</v>
      </c>
      <c r="D40">
        <v>25500</v>
      </c>
      <c r="E40">
        <v>894</v>
      </c>
    </row>
    <row r="41" spans="2:5" x14ac:dyDescent="0.25">
      <c r="B41">
        <v>211</v>
      </c>
      <c r="C41" t="s">
        <v>87</v>
      </c>
      <c r="D41">
        <v>19100</v>
      </c>
      <c r="E41">
        <v>39</v>
      </c>
    </row>
    <row r="42" spans="2:5" x14ac:dyDescent="0.25">
      <c r="B42">
        <v>919</v>
      </c>
      <c r="C42" t="s">
        <v>386</v>
      </c>
      <c r="D42">
        <v>19300</v>
      </c>
      <c r="E42">
        <v>39</v>
      </c>
    </row>
    <row r="43" spans="2:5" x14ac:dyDescent="0.25">
      <c r="B43">
        <v>927</v>
      </c>
      <c r="C43" t="s">
        <v>390</v>
      </c>
      <c r="D43">
        <v>19400</v>
      </c>
      <c r="E43">
        <v>39</v>
      </c>
    </row>
    <row r="44" spans="2:5" x14ac:dyDescent="0.25">
      <c r="B44">
        <v>935</v>
      </c>
      <c r="C44" t="s">
        <v>396</v>
      </c>
      <c r="D44">
        <v>19000</v>
      </c>
      <c r="E44">
        <v>39</v>
      </c>
    </row>
    <row r="45" spans="2:5" x14ac:dyDescent="0.25">
      <c r="B45">
        <v>1015</v>
      </c>
      <c r="C45" t="s">
        <v>430</v>
      </c>
      <c r="D45">
        <v>19200</v>
      </c>
      <c r="E45">
        <v>39</v>
      </c>
    </row>
    <row r="46" spans="2:5" x14ac:dyDescent="0.25">
      <c r="B46">
        <v>296</v>
      </c>
      <c r="C46" t="s">
        <v>122</v>
      </c>
      <c r="D46">
        <v>19700</v>
      </c>
      <c r="E46">
        <v>48</v>
      </c>
    </row>
    <row r="47" spans="2:5" x14ac:dyDescent="0.25">
      <c r="B47">
        <v>588</v>
      </c>
      <c r="C47" t="s">
        <v>233</v>
      </c>
      <c r="D47">
        <v>19600</v>
      </c>
      <c r="E47">
        <v>48</v>
      </c>
    </row>
    <row r="48" spans="2:5" x14ac:dyDescent="0.25">
      <c r="B48">
        <v>772</v>
      </c>
      <c r="C48" t="s">
        <v>319</v>
      </c>
      <c r="D48">
        <v>19800</v>
      </c>
      <c r="E48">
        <v>48</v>
      </c>
    </row>
    <row r="49" spans="2:5" x14ac:dyDescent="0.25">
      <c r="B49">
        <v>810</v>
      </c>
      <c r="C49" t="s">
        <v>339</v>
      </c>
      <c r="D49">
        <v>19900</v>
      </c>
      <c r="E49">
        <v>48</v>
      </c>
    </row>
    <row r="50" spans="2:5" x14ac:dyDescent="0.25">
      <c r="B50">
        <v>819</v>
      </c>
      <c r="C50" t="s">
        <v>342</v>
      </c>
      <c r="D50">
        <v>20000</v>
      </c>
      <c r="E50">
        <v>48</v>
      </c>
    </row>
    <row r="51" spans="2:5" x14ac:dyDescent="0.25">
      <c r="B51">
        <v>84</v>
      </c>
      <c r="C51" t="s">
        <v>39</v>
      </c>
      <c r="D51">
        <v>20600</v>
      </c>
      <c r="E51">
        <v>972</v>
      </c>
    </row>
    <row r="52" spans="2:5" x14ac:dyDescent="0.25">
      <c r="B52">
        <v>132</v>
      </c>
      <c r="C52" t="s">
        <v>60</v>
      </c>
      <c r="D52">
        <v>20700</v>
      </c>
      <c r="E52">
        <v>972</v>
      </c>
    </row>
    <row r="53" spans="2:5" x14ac:dyDescent="0.25">
      <c r="B53">
        <v>171</v>
      </c>
      <c r="C53" t="s">
        <v>72</v>
      </c>
      <c r="D53">
        <v>20200</v>
      </c>
      <c r="E53">
        <v>972</v>
      </c>
    </row>
    <row r="54" spans="2:5" x14ac:dyDescent="0.25">
      <c r="B54">
        <v>304</v>
      </c>
      <c r="C54" t="s">
        <v>126</v>
      </c>
      <c r="D54">
        <v>20400</v>
      </c>
      <c r="E54">
        <v>972</v>
      </c>
    </row>
    <row r="55" spans="2:5" x14ac:dyDescent="0.25">
      <c r="B55">
        <v>363</v>
      </c>
      <c r="C55" t="s">
        <v>151</v>
      </c>
      <c r="D55">
        <v>20500</v>
      </c>
      <c r="E55">
        <v>972</v>
      </c>
    </row>
    <row r="56" spans="2:5" x14ac:dyDescent="0.25">
      <c r="B56">
        <v>556</v>
      </c>
      <c r="C56" t="s">
        <v>219</v>
      </c>
      <c r="D56">
        <v>8700</v>
      </c>
      <c r="E56">
        <v>44</v>
      </c>
    </row>
    <row r="57" spans="2:5" x14ac:dyDescent="0.25">
      <c r="B57">
        <v>707</v>
      </c>
      <c r="C57" t="s">
        <v>301</v>
      </c>
      <c r="D57">
        <v>8500</v>
      </c>
      <c r="E57">
        <v>44</v>
      </c>
    </row>
    <row r="58" spans="2:5" x14ac:dyDescent="0.25">
      <c r="B58">
        <v>827</v>
      </c>
      <c r="C58" t="s">
        <v>344</v>
      </c>
      <c r="D58">
        <v>8800</v>
      </c>
      <c r="E58">
        <v>44</v>
      </c>
    </row>
    <row r="59" spans="2:5" x14ac:dyDescent="0.25">
      <c r="B59">
        <v>1054</v>
      </c>
      <c r="C59" t="s">
        <v>451</v>
      </c>
      <c r="D59">
        <v>8900</v>
      </c>
      <c r="E59">
        <v>44</v>
      </c>
    </row>
    <row r="60" spans="2:5" x14ac:dyDescent="0.25">
      <c r="B60">
        <v>1081</v>
      </c>
      <c r="C60" t="s">
        <v>459</v>
      </c>
      <c r="D60">
        <v>9000</v>
      </c>
      <c r="E60">
        <v>44</v>
      </c>
    </row>
    <row r="61" spans="2:5" x14ac:dyDescent="0.25">
      <c r="B61">
        <v>303</v>
      </c>
      <c r="C61" t="s">
        <v>125</v>
      </c>
      <c r="D61">
        <v>47200</v>
      </c>
      <c r="E61">
        <v>295</v>
      </c>
    </row>
    <row r="62" spans="2:5" x14ac:dyDescent="0.25">
      <c r="B62">
        <v>311</v>
      </c>
      <c r="C62" t="s">
        <v>129</v>
      </c>
      <c r="D62">
        <v>47300</v>
      </c>
      <c r="E62">
        <v>295</v>
      </c>
    </row>
    <row r="63" spans="2:5" x14ac:dyDescent="0.25">
      <c r="B63">
        <v>451</v>
      </c>
      <c r="C63" t="s">
        <v>182</v>
      </c>
      <c r="D63">
        <v>47400</v>
      </c>
      <c r="E63">
        <v>295</v>
      </c>
    </row>
  </sheetData>
  <conditionalFormatting sqref="S3:S16">
    <cfRule type="cellIs" dxfId="8" priority="1" operator="lessThan">
      <formula>0.05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5762-1F3A-4D00-8D84-57F76EB5187F}">
  <dimension ref="A1:U113"/>
  <sheetViews>
    <sheetView workbookViewId="0"/>
  </sheetViews>
  <sheetFormatPr defaultRowHeight="15" x14ac:dyDescent="0.25"/>
  <cols>
    <col min="1" max="1" width="11.140625" bestFit="1" customWidth="1"/>
    <col min="3" max="3" width="27.28515625" customWidth="1"/>
    <col min="15" max="15" width="10.5703125" bestFit="1" customWidth="1"/>
  </cols>
  <sheetData>
    <row r="1" spans="1:21" x14ac:dyDescent="0.25">
      <c r="E1" t="s">
        <v>503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1</v>
      </c>
      <c r="N1">
        <v>1</v>
      </c>
      <c r="O1">
        <v>1</v>
      </c>
      <c r="P1">
        <v>1</v>
      </c>
      <c r="Q1">
        <v>1</v>
      </c>
    </row>
    <row r="2" spans="1:21" x14ac:dyDescent="0.25">
      <c r="A2" s="1" t="s">
        <v>1254</v>
      </c>
      <c r="B2" s="1" t="s">
        <v>0</v>
      </c>
      <c r="C2" s="1" t="s">
        <v>1</v>
      </c>
      <c r="D2" s="1" t="s">
        <v>2</v>
      </c>
      <c r="E2" s="1" t="s">
        <v>3</v>
      </c>
      <c r="F2" s="1">
        <v>67898</v>
      </c>
      <c r="G2" s="1">
        <v>190211</v>
      </c>
      <c r="H2" s="1">
        <v>191735</v>
      </c>
      <c r="I2" s="1">
        <v>212741</v>
      </c>
      <c r="J2" s="1">
        <v>277750</v>
      </c>
      <c r="K2" s="1">
        <v>340773</v>
      </c>
      <c r="L2" s="1">
        <v>340805</v>
      </c>
      <c r="M2" s="1">
        <v>190196</v>
      </c>
      <c r="N2" s="1">
        <v>190198</v>
      </c>
      <c r="O2" s="1">
        <v>340770</v>
      </c>
      <c r="P2" s="1">
        <v>340771</v>
      </c>
      <c r="Q2" s="1">
        <v>343011</v>
      </c>
      <c r="S2" s="1" t="s">
        <v>504</v>
      </c>
      <c r="T2" s="1" t="s">
        <v>505</v>
      </c>
      <c r="U2" s="1" t="s">
        <v>506</v>
      </c>
    </row>
    <row r="3" spans="1:21" x14ac:dyDescent="0.25">
      <c r="A3" s="4" t="s">
        <v>1258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S3" s="5"/>
      <c r="T3" s="5"/>
      <c r="U3" s="5"/>
    </row>
    <row r="4" spans="1:21" x14ac:dyDescent="0.25">
      <c r="A4" t="s">
        <v>496</v>
      </c>
      <c r="C4" t="s">
        <v>305</v>
      </c>
      <c r="E4">
        <v>726</v>
      </c>
      <c r="F4">
        <f>SUMPRODUCT(SUMIFS('Absolute counts'!E:E,'Absolute counts'!$A:$A,$B29:$B31))</f>
        <v>3146</v>
      </c>
      <c r="G4">
        <f>SUMPRODUCT(SUMIFS('Absolute counts'!F:F,'Absolute counts'!$A:$A,$B29:$B31))</f>
        <v>2792</v>
      </c>
      <c r="H4">
        <f>SUMPRODUCT(SUMIFS('Absolute counts'!G:G,'Absolute counts'!$A:$A,$B29:$B31))</f>
        <v>1403</v>
      </c>
      <c r="I4">
        <f>SUMPRODUCT(SUMIFS('Absolute counts'!H:H,'Absolute counts'!$A:$A,$B29:$B31))</f>
        <v>1917</v>
      </c>
      <c r="J4">
        <f>SUMPRODUCT(SUMIFS('Absolute counts'!I:I,'Absolute counts'!$A:$A,$B29:$B31))</f>
        <v>1886</v>
      </c>
      <c r="K4">
        <f>SUMPRODUCT(SUMIFS('Absolute counts'!J:J,'Absolute counts'!$A:$A,$B29:$B31))</f>
        <v>2471</v>
      </c>
      <c r="L4">
        <f>SUMPRODUCT(SUMIFS('Absolute counts'!K:K,'Absolute counts'!$A:$A,$B29:$B31))</f>
        <v>2027</v>
      </c>
      <c r="M4">
        <f>SUMPRODUCT(SUMIFS('Absolute counts'!L:L,'Absolute counts'!$A:$A,$B29:$B31))</f>
        <v>3386</v>
      </c>
      <c r="N4">
        <f>SUMPRODUCT(SUMIFS('Absolute counts'!M:M,'Absolute counts'!$A:$A,$B29:$B31))</f>
        <v>1760</v>
      </c>
      <c r="O4">
        <f>SUMPRODUCT(SUMIFS('Absolute counts'!N:N,'Absolute counts'!$A:$A,$B29:$B31))</f>
        <v>5777</v>
      </c>
      <c r="P4">
        <f>SUMPRODUCT(SUMIFS('Absolute counts'!O:O,'Absolute counts'!$A:$A,$B29:$B31))</f>
        <v>1608</v>
      </c>
      <c r="Q4">
        <f>SUMPRODUCT(SUMIFS('Absolute counts'!P:P,'Absolute counts'!$A:$A,$B29:$B31))</f>
        <v>4212</v>
      </c>
      <c r="S4">
        <f>_xlfn.T.TEST(F4:L4,M4:Q4,2,2)</f>
        <v>0.14333787186071095</v>
      </c>
      <c r="T4">
        <f>AVERAGE(F4:L4)</f>
        <v>2234.5714285714284</v>
      </c>
      <c r="U4">
        <f>AVERAGE(M4:Q4)</f>
        <v>3348.6</v>
      </c>
    </row>
    <row r="5" spans="1:21" x14ac:dyDescent="0.25">
      <c r="A5" t="s">
        <v>494</v>
      </c>
      <c r="B5">
        <v>2382</v>
      </c>
      <c r="C5" t="s">
        <v>485</v>
      </c>
      <c r="D5">
        <v>37700</v>
      </c>
      <c r="E5">
        <v>2375</v>
      </c>
      <c r="F5">
        <f>SUMIFS('Absolute counts'!E:E,'Absolute counts'!$A:$A,'Brain networks'!$B5)</f>
        <v>4342</v>
      </c>
      <c r="G5">
        <f>SUMIFS('Absolute counts'!F:F,'Absolute counts'!$A:$A,'Brain networks'!$B5)</f>
        <v>2602</v>
      </c>
      <c r="H5">
        <f>SUMIFS('Absolute counts'!G:G,'Absolute counts'!$A:$A,'Brain networks'!$B5)</f>
        <v>1101</v>
      </c>
      <c r="I5">
        <f>SUMIFS('Absolute counts'!H:H,'Absolute counts'!$A:$A,'Brain networks'!$B5)</f>
        <v>11239</v>
      </c>
      <c r="J5">
        <f>SUMIFS('Absolute counts'!I:I,'Absolute counts'!$A:$A,'Brain networks'!$B5)</f>
        <v>7028</v>
      </c>
      <c r="K5">
        <f>SUMIFS('Absolute counts'!J:J,'Absolute counts'!$A:$A,'Brain networks'!$B5)</f>
        <v>1762</v>
      </c>
      <c r="L5">
        <f>SUMIFS('Absolute counts'!K:K,'Absolute counts'!$A:$A,'Brain networks'!$B5)</f>
        <v>3201</v>
      </c>
      <c r="M5">
        <f>SUMIFS('Absolute counts'!L:L,'Absolute counts'!$A:$A,'Brain networks'!$B5)</f>
        <v>1102</v>
      </c>
      <c r="N5">
        <f>SUMIFS('Absolute counts'!M:M,'Absolute counts'!$A:$A,'Brain networks'!$B5)</f>
        <v>1797</v>
      </c>
      <c r="O5">
        <f>SUMIFS('Absolute counts'!N:N,'Absolute counts'!$A:$A,'Brain networks'!$B5)</f>
        <v>9932</v>
      </c>
      <c r="P5">
        <f>SUMIFS('Absolute counts'!O:O,'Absolute counts'!$A:$A,'Brain networks'!$B5)</f>
        <v>2320</v>
      </c>
      <c r="Q5">
        <f>SUMIFS('Absolute counts'!P:P,'Absolute counts'!$A:$A,'Brain networks'!$B5)</f>
        <v>5164</v>
      </c>
      <c r="S5">
        <f t="shared" ref="S5:S27" si="0">_xlfn.T.TEST(F5:L5,M5:Q5,2,2)</f>
        <v>0.85106031266960258</v>
      </c>
      <c r="T5">
        <f t="shared" ref="T5:T27" si="1">AVERAGE(F5:L5)</f>
        <v>4467.8571428571431</v>
      </c>
      <c r="U5">
        <f t="shared" ref="U5:U27" si="2">AVERAGE(M5:Q5)</f>
        <v>4063</v>
      </c>
    </row>
    <row r="6" spans="1:21" x14ac:dyDescent="0.25">
      <c r="A6" t="s">
        <v>495</v>
      </c>
      <c r="B6">
        <v>2463</v>
      </c>
      <c r="C6" t="s">
        <v>487</v>
      </c>
      <c r="D6">
        <v>38700</v>
      </c>
      <c r="E6">
        <v>2375</v>
      </c>
      <c r="F6">
        <f>SUMIFS('Absolute counts'!E:E,'Absolute counts'!$A:$A,'Brain networks'!$B6)</f>
        <v>2798</v>
      </c>
      <c r="G6">
        <f>SUMIFS('Absolute counts'!F:F,'Absolute counts'!$A:$A,'Brain networks'!$B6)</f>
        <v>951</v>
      </c>
      <c r="H6">
        <f>SUMIFS('Absolute counts'!G:G,'Absolute counts'!$A:$A,'Brain networks'!$B6)</f>
        <v>812</v>
      </c>
      <c r="I6">
        <f>SUMIFS('Absolute counts'!H:H,'Absolute counts'!$A:$A,'Brain networks'!$B6)</f>
        <v>1893</v>
      </c>
      <c r="J6">
        <f>SUMIFS('Absolute counts'!I:I,'Absolute counts'!$A:$A,'Brain networks'!$B6)</f>
        <v>4097</v>
      </c>
      <c r="K6">
        <f>SUMIFS('Absolute counts'!J:J,'Absolute counts'!$A:$A,'Brain networks'!$B6)</f>
        <v>886</v>
      </c>
      <c r="L6">
        <f>SUMIFS('Absolute counts'!K:K,'Absolute counts'!$A:$A,'Brain networks'!$B6)</f>
        <v>1882</v>
      </c>
      <c r="M6">
        <f>SUMIFS('Absolute counts'!L:L,'Absolute counts'!$A:$A,'Brain networks'!$B6)</f>
        <v>1085</v>
      </c>
      <c r="N6">
        <f>SUMIFS('Absolute counts'!M:M,'Absolute counts'!$A:$A,'Brain networks'!$B6)</f>
        <v>615</v>
      </c>
      <c r="O6">
        <f>SUMIFS('Absolute counts'!N:N,'Absolute counts'!$A:$A,'Brain networks'!$B6)</f>
        <v>8022</v>
      </c>
      <c r="P6">
        <f>SUMIFS('Absolute counts'!O:O,'Absolute counts'!$A:$A,'Brain networks'!$B6)</f>
        <v>1010</v>
      </c>
      <c r="Q6">
        <f>SUMIFS('Absolute counts'!P:P,'Absolute counts'!$A:$A,'Brain networks'!$B6)</f>
        <v>3805</v>
      </c>
      <c r="S6">
        <f t="shared" si="0"/>
        <v>0.45116276989052784</v>
      </c>
      <c r="T6">
        <f t="shared" si="1"/>
        <v>1902.7142857142858</v>
      </c>
      <c r="U6">
        <f t="shared" si="2"/>
        <v>2907.4</v>
      </c>
    </row>
    <row r="7" spans="1:21" x14ac:dyDescent="0.25">
      <c r="A7" t="s">
        <v>1259</v>
      </c>
      <c r="C7" t="s">
        <v>1260</v>
      </c>
      <c r="F7">
        <f>SUMPRODUCT(SUMIFS('Absolute counts'!E:E,'Absolute counts'!$A:$A,$B62:$B76))</f>
        <v>3923</v>
      </c>
      <c r="G7">
        <f>SUMPRODUCT(SUMIFS('Absolute counts'!F:F,'Absolute counts'!$A:$A,$B62:$B76))</f>
        <v>2650</v>
      </c>
      <c r="H7">
        <f>SUMPRODUCT(SUMIFS('Absolute counts'!G:G,'Absolute counts'!$A:$A,$B62:$B76))</f>
        <v>3490</v>
      </c>
      <c r="I7">
        <f>SUMPRODUCT(SUMIFS('Absolute counts'!H:H,'Absolute counts'!$A:$A,$B62:$B76))</f>
        <v>11459</v>
      </c>
      <c r="J7">
        <f>SUMPRODUCT(SUMIFS('Absolute counts'!I:I,'Absolute counts'!$A:$A,$B62:$B76))</f>
        <v>10127</v>
      </c>
      <c r="K7">
        <f>SUMPRODUCT(SUMIFS('Absolute counts'!J:J,'Absolute counts'!$A:$A,$B62:$B76))</f>
        <v>3646</v>
      </c>
      <c r="L7">
        <f>SUMPRODUCT(SUMIFS('Absolute counts'!K:K,'Absolute counts'!$A:$A,$B62:$B76))</f>
        <v>4106</v>
      </c>
      <c r="M7">
        <f>SUMPRODUCT(SUMIFS('Absolute counts'!L:L,'Absolute counts'!$A:$A,$B62:$B76))</f>
        <v>2367</v>
      </c>
      <c r="N7">
        <f>SUMPRODUCT(SUMIFS('Absolute counts'!M:M,'Absolute counts'!$A:$A,$B62:$B76))</f>
        <v>4906</v>
      </c>
      <c r="O7">
        <f>SUMPRODUCT(SUMIFS('Absolute counts'!N:N,'Absolute counts'!$A:$A,$B62:$B76))</f>
        <v>9083</v>
      </c>
      <c r="P7">
        <f>SUMPRODUCT(SUMIFS('Absolute counts'!O:O,'Absolute counts'!$A:$A,$B62:$B76))</f>
        <v>5586</v>
      </c>
      <c r="Q7">
        <f>SUMPRODUCT(SUMIFS('Absolute counts'!P:P,'Absolute counts'!$A:$A,$B62:$B76))</f>
        <v>14998</v>
      </c>
      <c r="S7">
        <f t="shared" si="0"/>
        <v>0.48567848948656178</v>
      </c>
      <c r="T7">
        <f t="shared" si="1"/>
        <v>5628.7142857142853</v>
      </c>
      <c r="U7">
        <f t="shared" si="2"/>
        <v>7388</v>
      </c>
    </row>
    <row r="8" spans="1:21" x14ac:dyDescent="0.25">
      <c r="A8" t="s">
        <v>1261</v>
      </c>
      <c r="C8" t="s">
        <v>1262</v>
      </c>
      <c r="F8">
        <f>SUMPRODUCT(SUMIFS('Absolute counts'!E:E,'Absolute counts'!$A:$A,$B77:$B91))</f>
        <v>5390</v>
      </c>
      <c r="G8">
        <f>SUMPRODUCT(SUMIFS('Absolute counts'!F:F,'Absolute counts'!$A:$A,$B77:$B91))</f>
        <v>18313</v>
      </c>
      <c r="H8">
        <f>SUMPRODUCT(SUMIFS('Absolute counts'!G:G,'Absolute counts'!$A:$A,$B77:$B91))</f>
        <v>10659</v>
      </c>
      <c r="I8">
        <f>SUMPRODUCT(SUMIFS('Absolute counts'!H:H,'Absolute counts'!$A:$A,$B77:$B91))</f>
        <v>9491</v>
      </c>
      <c r="J8">
        <f>SUMPRODUCT(SUMIFS('Absolute counts'!I:I,'Absolute counts'!$A:$A,$B77:$B91))</f>
        <v>8994</v>
      </c>
      <c r="K8">
        <f>SUMPRODUCT(SUMIFS('Absolute counts'!J:J,'Absolute counts'!$A:$A,$B77:$B91))</f>
        <v>5711</v>
      </c>
      <c r="L8">
        <f>SUMPRODUCT(SUMIFS('Absolute counts'!K:K,'Absolute counts'!$A:$A,$B77:$B91))</f>
        <v>3933</v>
      </c>
      <c r="M8">
        <f>SUMPRODUCT(SUMIFS('Absolute counts'!L:L,'Absolute counts'!$A:$A,$B77:$B91))</f>
        <v>7390</v>
      </c>
      <c r="N8">
        <f>SUMPRODUCT(SUMIFS('Absolute counts'!M:M,'Absolute counts'!$A:$A,$B77:$B91))</f>
        <v>9780</v>
      </c>
      <c r="O8">
        <f>SUMPRODUCT(SUMIFS('Absolute counts'!N:N,'Absolute counts'!$A:$A,$B77:$B91))</f>
        <v>22658</v>
      </c>
      <c r="P8">
        <f>SUMPRODUCT(SUMIFS('Absolute counts'!O:O,'Absolute counts'!$A:$A,$B77:$B91))</f>
        <v>10895</v>
      </c>
      <c r="Q8">
        <f>SUMPRODUCT(SUMIFS('Absolute counts'!P:P,'Absolute counts'!$A:$A,$B77:$B91))</f>
        <v>10077</v>
      </c>
      <c r="S8">
        <f t="shared" si="0"/>
        <v>0.32443276175571079</v>
      </c>
      <c r="T8">
        <f t="shared" si="1"/>
        <v>8927.2857142857138</v>
      </c>
      <c r="U8">
        <f t="shared" si="2"/>
        <v>12160</v>
      </c>
    </row>
    <row r="9" spans="1:21" x14ac:dyDescent="0.25">
      <c r="A9" t="s">
        <v>1263</v>
      </c>
      <c r="B9">
        <v>672</v>
      </c>
      <c r="C9" t="s">
        <v>280</v>
      </c>
      <c r="D9">
        <v>48200</v>
      </c>
      <c r="E9">
        <v>485</v>
      </c>
      <c r="F9">
        <f>SUMIFS('Absolute counts'!E:E,'Absolute counts'!$A:$A,'Brain networks'!$B9)</f>
        <v>81859</v>
      </c>
      <c r="G9">
        <f>SUMIFS('Absolute counts'!F:F,'Absolute counts'!$A:$A,'Brain networks'!$B9)</f>
        <v>70858</v>
      </c>
      <c r="H9">
        <f>SUMIFS('Absolute counts'!G:G,'Absolute counts'!$A:$A,'Brain networks'!$B9)</f>
        <v>33389</v>
      </c>
      <c r="I9">
        <f>SUMIFS('Absolute counts'!H:H,'Absolute counts'!$A:$A,'Brain networks'!$B9)</f>
        <v>129993</v>
      </c>
      <c r="J9">
        <f>SUMIFS('Absolute counts'!I:I,'Absolute counts'!$A:$A,'Brain networks'!$B9)</f>
        <v>64400</v>
      </c>
      <c r="K9">
        <f>SUMIFS('Absolute counts'!J:J,'Absolute counts'!$A:$A,'Brain networks'!$B9)</f>
        <v>45479</v>
      </c>
      <c r="L9">
        <f>SUMIFS('Absolute counts'!K:K,'Absolute counts'!$A:$A,'Brain networks'!$B9)</f>
        <v>70242</v>
      </c>
      <c r="M9">
        <f>SUMIFS('Absolute counts'!L:L,'Absolute counts'!$A:$A,'Brain networks'!$B9)</f>
        <v>50049</v>
      </c>
      <c r="N9">
        <f>SUMIFS('Absolute counts'!M:M,'Absolute counts'!$A:$A,'Brain networks'!$B9)</f>
        <v>48067</v>
      </c>
      <c r="O9">
        <f>SUMIFS('Absolute counts'!N:N,'Absolute counts'!$A:$A,'Brain networks'!$B9)</f>
        <v>87494</v>
      </c>
      <c r="P9">
        <f>SUMIFS('Absolute counts'!O:O,'Absolute counts'!$A:$A,'Brain networks'!$B9)</f>
        <v>90045</v>
      </c>
      <c r="Q9">
        <f>SUMIFS('Absolute counts'!P:P,'Absolute counts'!$A:$A,'Brain networks'!$B9)</f>
        <v>86422</v>
      </c>
      <c r="S9">
        <f t="shared" si="0"/>
        <v>0.92619940329022299</v>
      </c>
      <c r="T9">
        <f t="shared" si="1"/>
        <v>70888.571428571435</v>
      </c>
      <c r="U9">
        <f t="shared" si="2"/>
        <v>72415.399999999994</v>
      </c>
    </row>
    <row r="10" spans="1:21" x14ac:dyDescent="0.25">
      <c r="A10" t="s">
        <v>1264</v>
      </c>
      <c r="B10">
        <v>56</v>
      </c>
      <c r="C10" t="s">
        <v>27</v>
      </c>
      <c r="D10">
        <v>48400</v>
      </c>
      <c r="E10">
        <v>493</v>
      </c>
      <c r="F10">
        <f>SUMIFS('Absolute counts'!E:E,'Absolute counts'!$A:$A,'Brain networks'!$B10)</f>
        <v>3671</v>
      </c>
      <c r="G10">
        <f>SUMIFS('Absolute counts'!F:F,'Absolute counts'!$A:$A,'Brain networks'!$B10)</f>
        <v>933</v>
      </c>
      <c r="H10">
        <f>SUMIFS('Absolute counts'!G:G,'Absolute counts'!$A:$A,'Brain networks'!$B10)</f>
        <v>579</v>
      </c>
      <c r="I10">
        <f>SUMIFS('Absolute counts'!H:H,'Absolute counts'!$A:$A,'Brain networks'!$B10)</f>
        <v>6902</v>
      </c>
      <c r="J10">
        <f>SUMIFS('Absolute counts'!I:I,'Absolute counts'!$A:$A,'Brain networks'!$B10)</f>
        <v>3282</v>
      </c>
      <c r="K10">
        <f>SUMIFS('Absolute counts'!J:J,'Absolute counts'!$A:$A,'Brain networks'!$B10)</f>
        <v>654</v>
      </c>
      <c r="L10">
        <f>SUMIFS('Absolute counts'!K:K,'Absolute counts'!$A:$A,'Brain networks'!$B10)</f>
        <v>3058</v>
      </c>
      <c r="M10">
        <f>SUMIFS('Absolute counts'!L:L,'Absolute counts'!$A:$A,'Brain networks'!$B10)</f>
        <v>956</v>
      </c>
      <c r="N10">
        <f>SUMIFS('Absolute counts'!M:M,'Absolute counts'!$A:$A,'Brain networks'!$B10)</f>
        <v>1376</v>
      </c>
      <c r="O10">
        <f>SUMIFS('Absolute counts'!N:N,'Absolute counts'!$A:$A,'Brain networks'!$B10)</f>
        <v>9978</v>
      </c>
      <c r="P10">
        <f>SUMIFS('Absolute counts'!O:O,'Absolute counts'!$A:$A,'Brain networks'!$B10)</f>
        <v>4810</v>
      </c>
      <c r="Q10">
        <f>SUMIFS('Absolute counts'!P:P,'Absolute counts'!$A:$A,'Brain networks'!$B10)</f>
        <v>7916</v>
      </c>
      <c r="S10">
        <f t="shared" si="0"/>
        <v>0.23176923275802763</v>
      </c>
      <c r="T10">
        <f t="shared" si="1"/>
        <v>2725.5714285714284</v>
      </c>
      <c r="U10">
        <f t="shared" si="2"/>
        <v>5007.2</v>
      </c>
    </row>
    <row r="11" spans="1:21" x14ac:dyDescent="0.25">
      <c r="A11" t="s">
        <v>1265</v>
      </c>
      <c r="B11">
        <v>351</v>
      </c>
      <c r="C11" t="s">
        <v>147</v>
      </c>
      <c r="D11">
        <v>52900</v>
      </c>
      <c r="E11">
        <v>809</v>
      </c>
      <c r="F11">
        <f>SUMIFS('Absolute counts'!E:E,'Absolute counts'!$A:$A,'Brain networks'!$B11)</f>
        <v>67</v>
      </c>
      <c r="G11">
        <f>SUMIFS('Absolute counts'!F:F,'Absolute counts'!$A:$A,'Brain networks'!$B11)</f>
        <v>51</v>
      </c>
      <c r="H11">
        <f>SUMIFS('Absolute counts'!G:G,'Absolute counts'!$A:$A,'Brain networks'!$B11)</f>
        <v>189</v>
      </c>
      <c r="I11">
        <f>SUMIFS('Absolute counts'!H:H,'Absolute counts'!$A:$A,'Brain networks'!$B11)</f>
        <v>2709</v>
      </c>
      <c r="J11">
        <f>SUMIFS('Absolute counts'!I:I,'Absolute counts'!$A:$A,'Brain networks'!$B11)</f>
        <v>520</v>
      </c>
      <c r="K11">
        <f>SUMIFS('Absolute counts'!J:J,'Absolute counts'!$A:$A,'Brain networks'!$B11)</f>
        <v>236</v>
      </c>
      <c r="L11">
        <f>SUMIFS('Absolute counts'!K:K,'Absolute counts'!$A:$A,'Brain networks'!$B11)</f>
        <v>441</v>
      </c>
      <c r="M11">
        <f>SUMIFS('Absolute counts'!L:L,'Absolute counts'!$A:$A,'Brain networks'!$B11)</f>
        <v>548</v>
      </c>
      <c r="N11">
        <f>SUMIFS('Absolute counts'!M:M,'Absolute counts'!$A:$A,'Brain networks'!$B11)</f>
        <v>432</v>
      </c>
      <c r="O11">
        <f>SUMIFS('Absolute counts'!N:N,'Absolute counts'!$A:$A,'Brain networks'!$B11)</f>
        <v>791</v>
      </c>
      <c r="P11">
        <f>SUMIFS('Absolute counts'!O:O,'Absolute counts'!$A:$A,'Brain networks'!$B11)</f>
        <v>1085</v>
      </c>
      <c r="Q11">
        <f>SUMIFS('Absolute counts'!P:P,'Absolute counts'!$A:$A,'Brain networks'!$B11)</f>
        <v>957</v>
      </c>
      <c r="S11">
        <f t="shared" si="0"/>
        <v>0.72289027197638966</v>
      </c>
      <c r="T11">
        <f t="shared" si="1"/>
        <v>601.85714285714289</v>
      </c>
      <c r="U11">
        <f t="shared" si="2"/>
        <v>762.6</v>
      </c>
    </row>
    <row r="12" spans="1:21" x14ac:dyDescent="0.25">
      <c r="A12" t="s">
        <v>1266</v>
      </c>
      <c r="B12">
        <v>795</v>
      </c>
      <c r="C12" t="s">
        <v>330</v>
      </c>
      <c r="D12">
        <v>81500</v>
      </c>
      <c r="E12">
        <v>323</v>
      </c>
      <c r="F12">
        <f>SUMIFS('Absolute counts'!E:E,'Absolute counts'!$A:$A,'Brain networks'!$B12)</f>
        <v>380</v>
      </c>
      <c r="G12">
        <f>SUMIFS('Absolute counts'!F:F,'Absolute counts'!$A:$A,'Brain networks'!$B12)</f>
        <v>4</v>
      </c>
      <c r="H12">
        <f>SUMIFS('Absolute counts'!G:G,'Absolute counts'!$A:$A,'Brain networks'!$B12)</f>
        <v>4</v>
      </c>
      <c r="I12">
        <f>SUMIFS('Absolute counts'!H:H,'Absolute counts'!$A:$A,'Brain networks'!$B12)</f>
        <v>1318</v>
      </c>
      <c r="J12">
        <f>SUMIFS('Absolute counts'!I:I,'Absolute counts'!$A:$A,'Brain networks'!$B12)</f>
        <v>680</v>
      </c>
      <c r="K12">
        <f>SUMIFS('Absolute counts'!J:J,'Absolute counts'!$A:$A,'Brain networks'!$B12)</f>
        <v>36</v>
      </c>
      <c r="L12">
        <f>SUMIFS('Absolute counts'!K:K,'Absolute counts'!$A:$A,'Brain networks'!$B12)</f>
        <v>4639</v>
      </c>
      <c r="M12">
        <f>SUMIFS('Absolute counts'!L:L,'Absolute counts'!$A:$A,'Brain networks'!$B12)</f>
        <v>1</v>
      </c>
      <c r="N12">
        <f>SUMIFS('Absolute counts'!M:M,'Absolute counts'!$A:$A,'Brain networks'!$B12)</f>
        <v>39</v>
      </c>
      <c r="O12">
        <f>SUMIFS('Absolute counts'!N:N,'Absolute counts'!$A:$A,'Brain networks'!$B12)</f>
        <v>918</v>
      </c>
      <c r="P12">
        <f>SUMIFS('Absolute counts'!O:O,'Absolute counts'!$A:$A,'Brain networks'!$B12)</f>
        <v>94</v>
      </c>
      <c r="Q12">
        <f>SUMIFS('Absolute counts'!P:P,'Absolute counts'!$A:$A,'Brain networks'!$B12)</f>
        <v>8352</v>
      </c>
      <c r="S12">
        <f t="shared" si="0"/>
        <v>0.58499616732005189</v>
      </c>
      <c r="T12">
        <f t="shared" si="1"/>
        <v>1008.7142857142857</v>
      </c>
      <c r="U12">
        <f t="shared" si="2"/>
        <v>1880.8</v>
      </c>
    </row>
    <row r="13" spans="1:21" x14ac:dyDescent="0.25">
      <c r="A13" t="s">
        <v>1267</v>
      </c>
      <c r="B13">
        <v>88</v>
      </c>
      <c r="C13" t="s">
        <v>40</v>
      </c>
      <c r="D13">
        <v>74100</v>
      </c>
      <c r="E13">
        <v>467</v>
      </c>
      <c r="F13">
        <f>SUMIFS('Absolute counts'!E:E,'Absolute counts'!$A:$A,'Brain networks'!$B13)</f>
        <v>312</v>
      </c>
      <c r="G13">
        <f>SUMIFS('Absolute counts'!F:F,'Absolute counts'!$A:$A,'Brain networks'!$B13)</f>
        <v>96</v>
      </c>
      <c r="H13">
        <f>SUMIFS('Absolute counts'!G:G,'Absolute counts'!$A:$A,'Brain networks'!$B13)</f>
        <v>24</v>
      </c>
      <c r="I13">
        <f>SUMIFS('Absolute counts'!H:H,'Absolute counts'!$A:$A,'Brain networks'!$B13)</f>
        <v>611</v>
      </c>
      <c r="J13">
        <f>SUMIFS('Absolute counts'!I:I,'Absolute counts'!$A:$A,'Brain networks'!$B13)</f>
        <v>406</v>
      </c>
      <c r="K13">
        <f>SUMIFS('Absolute counts'!J:J,'Absolute counts'!$A:$A,'Brain networks'!$B13)</f>
        <v>40</v>
      </c>
      <c r="L13">
        <f>SUMIFS('Absolute counts'!K:K,'Absolute counts'!$A:$A,'Brain networks'!$B13)</f>
        <v>14</v>
      </c>
      <c r="M13">
        <f>SUMIFS('Absolute counts'!L:L,'Absolute counts'!$A:$A,'Brain networks'!$B13)</f>
        <v>14</v>
      </c>
      <c r="N13">
        <f>SUMIFS('Absolute counts'!M:M,'Absolute counts'!$A:$A,'Brain networks'!$B13)</f>
        <v>8</v>
      </c>
      <c r="O13">
        <f>SUMIFS('Absolute counts'!N:N,'Absolute counts'!$A:$A,'Brain networks'!$B13)</f>
        <v>0</v>
      </c>
      <c r="P13">
        <f>SUMIFS('Absolute counts'!O:O,'Absolute counts'!$A:$A,'Brain networks'!$B13)</f>
        <v>1328</v>
      </c>
      <c r="Q13">
        <f>SUMIFS('Absolute counts'!P:P,'Absolute counts'!$A:$A,'Brain networks'!$B13)</f>
        <v>127</v>
      </c>
      <c r="S13">
        <f t="shared" si="0"/>
        <v>0.74279514059846097</v>
      </c>
      <c r="T13">
        <f t="shared" si="1"/>
        <v>214.71428571428572</v>
      </c>
      <c r="U13">
        <f t="shared" si="2"/>
        <v>295.39999999999998</v>
      </c>
    </row>
    <row r="15" spans="1:21" x14ac:dyDescent="0.25">
      <c r="A15" s="4" t="s">
        <v>1268</v>
      </c>
    </row>
    <row r="16" spans="1:21" x14ac:dyDescent="0.25">
      <c r="A16" t="s">
        <v>1269</v>
      </c>
      <c r="C16" t="s">
        <v>1270</v>
      </c>
      <c r="E16">
        <v>993</v>
      </c>
      <c r="F16">
        <f>SUMPRODUCT(SUMIFS('Absolute counts'!E:E,'Absolute counts'!$A:$A,$B92:$B96))</f>
        <v>13850</v>
      </c>
      <c r="G16">
        <f>SUMPRODUCT(SUMIFS('Absolute counts'!F:F,'Absolute counts'!$A:$A,$B92:$B96))</f>
        <v>12283</v>
      </c>
      <c r="H16">
        <f>SUMPRODUCT(SUMIFS('Absolute counts'!G:G,'Absolute counts'!$A:$A,$B92:$B96))</f>
        <v>17307</v>
      </c>
      <c r="I16">
        <f>SUMPRODUCT(SUMIFS('Absolute counts'!H:H,'Absolute counts'!$A:$A,$B92:$B96))</f>
        <v>16458</v>
      </c>
      <c r="J16">
        <f>SUMPRODUCT(SUMIFS('Absolute counts'!I:I,'Absolute counts'!$A:$A,$B92:$B96))</f>
        <v>11277</v>
      </c>
      <c r="K16">
        <f>SUMPRODUCT(SUMIFS('Absolute counts'!J:J,'Absolute counts'!$A:$A,$B92:$B96))</f>
        <v>5760</v>
      </c>
      <c r="L16">
        <f>SUMPRODUCT(SUMIFS('Absolute counts'!K:K,'Absolute counts'!$A:$A,$B92:$B96))</f>
        <v>20946</v>
      </c>
      <c r="M16">
        <f>SUMPRODUCT(SUMIFS('Absolute counts'!L:L,'Absolute counts'!$A:$A,$B92:$B96))</f>
        <v>9928</v>
      </c>
      <c r="N16">
        <f>SUMPRODUCT(SUMIFS('Absolute counts'!M:M,'Absolute counts'!$A:$A,$B92:$B96))</f>
        <v>10339</v>
      </c>
      <c r="O16">
        <f>SUMPRODUCT(SUMIFS('Absolute counts'!N:N,'Absolute counts'!$A:$A,$B92:$B96))</f>
        <v>40201</v>
      </c>
      <c r="P16">
        <f>SUMPRODUCT(SUMIFS('Absolute counts'!O:O,'Absolute counts'!$A:$A,$B92:$B96))</f>
        <v>22854</v>
      </c>
      <c r="Q16">
        <f>SUMPRODUCT(SUMIFS('Absolute counts'!P:P,'Absolute counts'!$A:$A,$B92:$B96))</f>
        <v>35971</v>
      </c>
      <c r="S16">
        <f t="shared" si="0"/>
        <v>0.11174402184855987</v>
      </c>
      <c r="T16">
        <f t="shared" si="1"/>
        <v>13983</v>
      </c>
      <c r="U16">
        <f t="shared" si="2"/>
        <v>23858.6</v>
      </c>
    </row>
    <row r="17" spans="1:21" x14ac:dyDescent="0.25">
      <c r="A17" t="s">
        <v>500</v>
      </c>
      <c r="C17" t="s">
        <v>25</v>
      </c>
      <c r="E17">
        <v>44</v>
      </c>
      <c r="F17">
        <f>SUMPRODUCT(SUMIFS('Absolute counts'!E:E,'Absolute counts'!$A:$A,$B57:$B61))</f>
        <v>973</v>
      </c>
      <c r="G17">
        <f>SUMPRODUCT(SUMIFS('Absolute counts'!F:F,'Absolute counts'!$A:$A,$B57:$B61))</f>
        <v>2932</v>
      </c>
      <c r="H17">
        <f>SUMPRODUCT(SUMIFS('Absolute counts'!G:G,'Absolute counts'!$A:$A,$B57:$B61))</f>
        <v>1016</v>
      </c>
      <c r="I17">
        <f>SUMPRODUCT(SUMIFS('Absolute counts'!H:H,'Absolute counts'!$A:$A,$B57:$B61))</f>
        <v>883</v>
      </c>
      <c r="J17">
        <f>SUMPRODUCT(SUMIFS('Absolute counts'!I:I,'Absolute counts'!$A:$A,$B57:$B61))</f>
        <v>940</v>
      </c>
      <c r="K17">
        <f>SUMPRODUCT(SUMIFS('Absolute counts'!J:J,'Absolute counts'!$A:$A,$B57:$B61))</f>
        <v>571</v>
      </c>
      <c r="L17">
        <f>SUMPRODUCT(SUMIFS('Absolute counts'!K:K,'Absolute counts'!$A:$A,$B57:$B61))</f>
        <v>668</v>
      </c>
      <c r="M17">
        <f>SUMPRODUCT(SUMIFS('Absolute counts'!L:L,'Absolute counts'!$A:$A,$B57:$B61))</f>
        <v>814</v>
      </c>
      <c r="N17">
        <f>SUMPRODUCT(SUMIFS('Absolute counts'!M:M,'Absolute counts'!$A:$A,$B57:$B61))</f>
        <v>313</v>
      </c>
      <c r="O17">
        <f>SUMPRODUCT(SUMIFS('Absolute counts'!N:N,'Absolute counts'!$A:$A,$B57:$B61))</f>
        <v>3159</v>
      </c>
      <c r="P17">
        <f>SUMPRODUCT(SUMIFS('Absolute counts'!O:O,'Absolute counts'!$A:$A,$B57:$B61))</f>
        <v>447</v>
      </c>
      <c r="Q17">
        <f>SUMPRODUCT(SUMIFS('Absolute counts'!P:P,'Absolute counts'!$A:$A,$B57:$B61))</f>
        <v>1804</v>
      </c>
      <c r="S17">
        <f t="shared" si="0"/>
        <v>0.77645745490003537</v>
      </c>
      <c r="T17">
        <f t="shared" si="1"/>
        <v>1140.4285714285713</v>
      </c>
      <c r="U17">
        <f t="shared" si="2"/>
        <v>1307.4000000000001</v>
      </c>
    </row>
    <row r="19" spans="1:21" x14ac:dyDescent="0.25">
      <c r="A19" s="4" t="s">
        <v>1271</v>
      </c>
    </row>
    <row r="20" spans="1:21" x14ac:dyDescent="0.25">
      <c r="A20" t="s">
        <v>499</v>
      </c>
      <c r="C20" t="s">
        <v>411</v>
      </c>
      <c r="E20">
        <v>972</v>
      </c>
      <c r="F20">
        <f>SUMPRODUCT(SUMIFS('Absolute counts'!E:E,'Absolute counts'!$A:$A,$B52:$B56))</f>
        <v>325</v>
      </c>
      <c r="G20">
        <f>SUMPRODUCT(SUMIFS('Absolute counts'!F:F,'Absolute counts'!$A:$A,$B52:$B56))</f>
        <v>2670</v>
      </c>
      <c r="H20">
        <f>SUMPRODUCT(SUMIFS('Absolute counts'!G:G,'Absolute counts'!$A:$A,$B52:$B56))</f>
        <v>438</v>
      </c>
      <c r="I20">
        <f>SUMPRODUCT(SUMIFS('Absolute counts'!H:H,'Absolute counts'!$A:$A,$B52:$B56))</f>
        <v>846</v>
      </c>
      <c r="J20">
        <f>SUMPRODUCT(SUMIFS('Absolute counts'!I:I,'Absolute counts'!$A:$A,$B52:$B56))</f>
        <v>457</v>
      </c>
      <c r="K20">
        <f>SUMPRODUCT(SUMIFS('Absolute counts'!J:J,'Absolute counts'!$A:$A,$B52:$B56))</f>
        <v>641</v>
      </c>
      <c r="L20">
        <f>SUMPRODUCT(SUMIFS('Absolute counts'!K:K,'Absolute counts'!$A:$A,$B52:$B56))</f>
        <v>1519</v>
      </c>
      <c r="M20">
        <f>SUMPRODUCT(SUMIFS('Absolute counts'!L:L,'Absolute counts'!$A:$A,$B52:$B56))</f>
        <v>612</v>
      </c>
      <c r="N20">
        <f>SUMPRODUCT(SUMIFS('Absolute counts'!M:M,'Absolute counts'!$A:$A,$B52:$B56))</f>
        <v>225</v>
      </c>
      <c r="O20">
        <f>SUMPRODUCT(SUMIFS('Absolute counts'!N:N,'Absolute counts'!$A:$A,$B52:$B56))</f>
        <v>4770</v>
      </c>
      <c r="P20">
        <f>SUMPRODUCT(SUMIFS('Absolute counts'!O:O,'Absolute counts'!$A:$A,$B52:$B56))</f>
        <v>298</v>
      </c>
      <c r="Q20">
        <f>SUMPRODUCT(SUMIFS('Absolute counts'!P:P,'Absolute counts'!$A:$A,$B52:$B56))</f>
        <v>1481</v>
      </c>
      <c r="S20">
        <f t="shared" si="0"/>
        <v>0.55389491591877671</v>
      </c>
      <c r="T20">
        <f t="shared" si="1"/>
        <v>985.14285714285711</v>
      </c>
      <c r="U20">
        <f t="shared" si="2"/>
        <v>1477.2</v>
      </c>
    </row>
    <row r="21" spans="1:21" x14ac:dyDescent="0.25">
      <c r="A21" t="s">
        <v>1272</v>
      </c>
      <c r="C21" t="s">
        <v>1273</v>
      </c>
      <c r="F21">
        <f>SUMPRODUCT(SUMIFS('Absolute counts'!E:E,'Absolute counts'!$A:$A,$B97:$B106))</f>
        <v>2333</v>
      </c>
      <c r="G21">
        <f>SUMPRODUCT(SUMIFS('Absolute counts'!F:F,'Absolute counts'!$A:$A,$B97:$B106))</f>
        <v>4826</v>
      </c>
      <c r="H21">
        <f>SUMPRODUCT(SUMIFS('Absolute counts'!G:G,'Absolute counts'!$A:$A,$B97:$B106))</f>
        <v>2150</v>
      </c>
      <c r="I21">
        <f>SUMPRODUCT(SUMIFS('Absolute counts'!H:H,'Absolute counts'!$A:$A,$B97:$B106))</f>
        <v>5102</v>
      </c>
      <c r="J21">
        <f>SUMPRODUCT(SUMIFS('Absolute counts'!I:I,'Absolute counts'!$A:$A,$B97:$B106))</f>
        <v>2241</v>
      </c>
      <c r="K21">
        <f>SUMPRODUCT(SUMIFS('Absolute counts'!J:J,'Absolute counts'!$A:$A,$B97:$B106))</f>
        <v>3721</v>
      </c>
      <c r="L21">
        <f>SUMPRODUCT(SUMIFS('Absolute counts'!K:K,'Absolute counts'!$A:$A,$B97:$B106))</f>
        <v>4322</v>
      </c>
      <c r="M21">
        <f>SUMPRODUCT(SUMIFS('Absolute counts'!L:L,'Absolute counts'!$A:$A,$B97:$B106))</f>
        <v>1735</v>
      </c>
      <c r="N21">
        <f>SUMPRODUCT(SUMIFS('Absolute counts'!M:M,'Absolute counts'!$A:$A,$B97:$B106))</f>
        <v>2108</v>
      </c>
      <c r="O21">
        <f>SUMPRODUCT(SUMIFS('Absolute counts'!N:N,'Absolute counts'!$A:$A,$B97:$B106))</f>
        <v>13506</v>
      </c>
      <c r="P21">
        <f>SUMPRODUCT(SUMIFS('Absolute counts'!O:O,'Absolute counts'!$A:$A,$B97:$B106))</f>
        <v>3681</v>
      </c>
      <c r="Q21">
        <f>SUMPRODUCT(SUMIFS('Absolute counts'!P:P,'Absolute counts'!$A:$A,$B97:$B106))</f>
        <v>9766</v>
      </c>
      <c r="S21">
        <f t="shared" si="0"/>
        <v>0.22173919127877675</v>
      </c>
      <c r="T21">
        <f t="shared" si="1"/>
        <v>3527.8571428571427</v>
      </c>
      <c r="U21">
        <f t="shared" si="2"/>
        <v>6159.2</v>
      </c>
    </row>
    <row r="22" spans="1:21" x14ac:dyDescent="0.25">
      <c r="A22" t="s">
        <v>1274</v>
      </c>
      <c r="C22" t="s">
        <v>1275</v>
      </c>
      <c r="E22">
        <v>731</v>
      </c>
      <c r="F22">
        <f>SUMPRODUCT(SUMIFS('Absolute counts'!E:E,'Absolute counts'!$A:$A,$B107:$B110))</f>
        <v>350</v>
      </c>
      <c r="G22">
        <f>SUMPRODUCT(SUMIFS('Absolute counts'!F:F,'Absolute counts'!$A:$A,$B107:$B110))</f>
        <v>626</v>
      </c>
      <c r="H22">
        <f>SUMPRODUCT(SUMIFS('Absolute counts'!G:G,'Absolute counts'!$A:$A,$B107:$B110))</f>
        <v>263</v>
      </c>
      <c r="I22">
        <f>SUMPRODUCT(SUMIFS('Absolute counts'!H:H,'Absolute counts'!$A:$A,$B107:$B110))</f>
        <v>355</v>
      </c>
      <c r="J22">
        <f>SUMPRODUCT(SUMIFS('Absolute counts'!I:I,'Absolute counts'!$A:$A,$B107:$B110))</f>
        <v>139</v>
      </c>
      <c r="K22">
        <f>SUMPRODUCT(SUMIFS('Absolute counts'!J:J,'Absolute counts'!$A:$A,$B107:$B110))</f>
        <v>247</v>
      </c>
      <c r="L22">
        <f>SUMPRODUCT(SUMIFS('Absolute counts'!K:K,'Absolute counts'!$A:$A,$B107:$B110))</f>
        <v>449</v>
      </c>
      <c r="M22">
        <f>SUMPRODUCT(SUMIFS('Absolute counts'!L:L,'Absolute counts'!$A:$A,$B107:$B110))</f>
        <v>248</v>
      </c>
      <c r="N22">
        <f>SUMPRODUCT(SUMIFS('Absolute counts'!M:M,'Absolute counts'!$A:$A,$B107:$B110))</f>
        <v>92</v>
      </c>
      <c r="O22">
        <f>SUMPRODUCT(SUMIFS('Absolute counts'!N:N,'Absolute counts'!$A:$A,$B107:$B110))</f>
        <v>2543</v>
      </c>
      <c r="P22">
        <f>SUMPRODUCT(SUMIFS('Absolute counts'!O:O,'Absolute counts'!$A:$A,$B107:$B110))</f>
        <v>171</v>
      </c>
      <c r="Q22">
        <f>SUMPRODUCT(SUMIFS('Absolute counts'!P:P,'Absolute counts'!$A:$A,$B107:$B110))</f>
        <v>848</v>
      </c>
      <c r="S22">
        <f t="shared" si="0"/>
        <v>0.2899952044208855</v>
      </c>
      <c r="T22">
        <f t="shared" si="1"/>
        <v>347</v>
      </c>
      <c r="U22">
        <f t="shared" si="2"/>
        <v>780.4</v>
      </c>
    </row>
    <row r="23" spans="1:21" x14ac:dyDescent="0.25">
      <c r="A23" t="s">
        <v>497</v>
      </c>
      <c r="C23" t="s">
        <v>102</v>
      </c>
      <c r="F23">
        <f>SUMPRODUCT(SUMIFS('Absolute counts'!E:E,'Absolute counts'!$A:$A,$B35:$B51))</f>
        <v>12430</v>
      </c>
      <c r="G23">
        <f>SUMPRODUCT(SUMIFS('Absolute counts'!F:F,'Absolute counts'!$A:$A,$B35:$B51))</f>
        <v>3339</v>
      </c>
      <c r="H23">
        <f>SUMPRODUCT(SUMIFS('Absolute counts'!G:G,'Absolute counts'!$A:$A,$B35:$B51))</f>
        <v>4495</v>
      </c>
      <c r="I23">
        <f>SUMPRODUCT(SUMIFS('Absolute counts'!H:H,'Absolute counts'!$A:$A,$B35:$B51))</f>
        <v>12084</v>
      </c>
      <c r="J23">
        <f>SUMPRODUCT(SUMIFS('Absolute counts'!I:I,'Absolute counts'!$A:$A,$B35:$B51))</f>
        <v>6601</v>
      </c>
      <c r="K23">
        <f>SUMPRODUCT(SUMIFS('Absolute counts'!J:J,'Absolute counts'!$A:$A,$B35:$B51))</f>
        <v>7282</v>
      </c>
      <c r="L23">
        <f>SUMPRODUCT(SUMIFS('Absolute counts'!K:K,'Absolute counts'!$A:$A,$B35:$B51))</f>
        <v>6572</v>
      </c>
      <c r="M23">
        <f>SUMPRODUCT(SUMIFS('Absolute counts'!L:L,'Absolute counts'!$A:$A,$B35:$B51))</f>
        <v>4944</v>
      </c>
      <c r="N23">
        <f>SUMPRODUCT(SUMIFS('Absolute counts'!M:M,'Absolute counts'!$A:$A,$B35:$B51))</f>
        <v>6438</v>
      </c>
      <c r="O23">
        <f>SUMPRODUCT(SUMIFS('Absolute counts'!N:N,'Absolute counts'!$A:$A,$B35:$B51))</f>
        <v>17586</v>
      </c>
      <c r="P23">
        <f>SUMPRODUCT(SUMIFS('Absolute counts'!O:O,'Absolute counts'!$A:$A,$B35:$B51))</f>
        <v>16532</v>
      </c>
      <c r="Q23">
        <f>SUMPRODUCT(SUMIFS('Absolute counts'!P:P,'Absolute counts'!$A:$A,$B35:$B51))</f>
        <v>26273</v>
      </c>
      <c r="S23">
        <f t="shared" si="0"/>
        <v>8.9153047300543131E-2</v>
      </c>
      <c r="T23">
        <f t="shared" si="1"/>
        <v>7543.2857142857147</v>
      </c>
      <c r="U23">
        <f t="shared" si="2"/>
        <v>14354.6</v>
      </c>
    </row>
    <row r="24" spans="1:21" x14ac:dyDescent="0.25">
      <c r="A24" t="s">
        <v>1276</v>
      </c>
      <c r="C24" t="s">
        <v>1277</v>
      </c>
      <c r="E24">
        <v>909</v>
      </c>
      <c r="F24">
        <f>SUMPRODUCT(SUMIFS('Absolute counts'!E:E,'Absolute counts'!$A:$A,$B111:$B113))</f>
        <v>2567</v>
      </c>
      <c r="G24">
        <f>SUMPRODUCT(SUMIFS('Absolute counts'!F:F,'Absolute counts'!$A:$A,$B111:$B113))</f>
        <v>5743</v>
      </c>
      <c r="H24">
        <f>SUMPRODUCT(SUMIFS('Absolute counts'!G:G,'Absolute counts'!$A:$A,$B111:$B113))</f>
        <v>21087</v>
      </c>
      <c r="I24">
        <f>SUMPRODUCT(SUMIFS('Absolute counts'!H:H,'Absolute counts'!$A:$A,$B111:$B113))</f>
        <v>38317</v>
      </c>
      <c r="J24">
        <f>SUMPRODUCT(SUMIFS('Absolute counts'!I:I,'Absolute counts'!$A:$A,$B111:$B113))</f>
        <v>8167</v>
      </c>
      <c r="K24">
        <f>SUMPRODUCT(SUMIFS('Absolute counts'!J:J,'Absolute counts'!$A:$A,$B111:$B113))</f>
        <v>12851</v>
      </c>
      <c r="L24">
        <f>SUMPRODUCT(SUMIFS('Absolute counts'!K:K,'Absolute counts'!$A:$A,$B111:$B113))</f>
        <v>9187</v>
      </c>
      <c r="M24">
        <f>SUMPRODUCT(SUMIFS('Absolute counts'!L:L,'Absolute counts'!$A:$A,$B111:$B113))</f>
        <v>3998</v>
      </c>
      <c r="N24">
        <f>SUMPRODUCT(SUMIFS('Absolute counts'!M:M,'Absolute counts'!$A:$A,$B111:$B113))</f>
        <v>14706</v>
      </c>
      <c r="O24">
        <f>SUMPRODUCT(SUMIFS('Absolute counts'!N:N,'Absolute counts'!$A:$A,$B111:$B113))</f>
        <v>9697</v>
      </c>
      <c r="P24">
        <f>SUMPRODUCT(SUMIFS('Absolute counts'!O:O,'Absolute counts'!$A:$A,$B111:$B113))</f>
        <v>13563</v>
      </c>
      <c r="Q24">
        <f>SUMPRODUCT(SUMIFS('Absolute counts'!P:P,'Absolute counts'!$A:$A,$B111:$B113))</f>
        <v>8857</v>
      </c>
      <c r="S24">
        <f t="shared" si="0"/>
        <v>0.52246101189836014</v>
      </c>
      <c r="T24">
        <f t="shared" si="1"/>
        <v>13988.428571428571</v>
      </c>
      <c r="U24">
        <f t="shared" si="2"/>
        <v>10164.200000000001</v>
      </c>
    </row>
    <row r="25" spans="1:21" x14ac:dyDescent="0.25">
      <c r="A25" t="s">
        <v>493</v>
      </c>
      <c r="C25" t="s">
        <v>305</v>
      </c>
      <c r="E25">
        <v>726</v>
      </c>
      <c r="F25">
        <f>SUMPRODUCT(SUMIFS('Absolute counts'!E:E,'Absolute counts'!$A:$A,$B32:$B34))</f>
        <v>4649</v>
      </c>
      <c r="G25">
        <f>SUMPRODUCT(SUMIFS('Absolute counts'!F:F,'Absolute counts'!$A:$A,$B32:$B34))</f>
        <v>5232</v>
      </c>
      <c r="H25">
        <f>SUMPRODUCT(SUMIFS('Absolute counts'!G:G,'Absolute counts'!$A:$A,$B32:$B34))</f>
        <v>2990</v>
      </c>
      <c r="I25">
        <f>SUMPRODUCT(SUMIFS('Absolute counts'!H:H,'Absolute counts'!$A:$A,$B32:$B34))</f>
        <v>4128</v>
      </c>
      <c r="J25">
        <f>SUMPRODUCT(SUMIFS('Absolute counts'!I:I,'Absolute counts'!$A:$A,$B32:$B34))</f>
        <v>4081</v>
      </c>
      <c r="K25">
        <f>SUMPRODUCT(SUMIFS('Absolute counts'!J:J,'Absolute counts'!$A:$A,$B32:$B34))</f>
        <v>3968</v>
      </c>
      <c r="L25">
        <f>SUMPRODUCT(SUMIFS('Absolute counts'!K:K,'Absolute counts'!$A:$A,$B32:$B34))</f>
        <v>3431</v>
      </c>
      <c r="M25">
        <f>SUMPRODUCT(SUMIFS('Absolute counts'!L:L,'Absolute counts'!$A:$A,$B32:$B34))</f>
        <v>3218</v>
      </c>
      <c r="N25">
        <f>SUMPRODUCT(SUMIFS('Absolute counts'!M:M,'Absolute counts'!$A:$A,$B32:$B34))</f>
        <v>2086</v>
      </c>
      <c r="O25">
        <f>SUMPRODUCT(SUMIFS('Absolute counts'!N:N,'Absolute counts'!$A:$A,$B32:$B34))</f>
        <v>8387</v>
      </c>
      <c r="P25">
        <f>SUMPRODUCT(SUMIFS('Absolute counts'!O:O,'Absolute counts'!$A:$A,$B32:$B34))</f>
        <v>5181</v>
      </c>
      <c r="Q25">
        <f>SUMPRODUCT(SUMIFS('Absolute counts'!P:P,'Absolute counts'!$A:$A,$B32:$B34))</f>
        <v>4584</v>
      </c>
      <c r="S25">
        <f t="shared" si="0"/>
        <v>0.52550889087653108</v>
      </c>
      <c r="T25">
        <f t="shared" si="1"/>
        <v>4068.4285714285716</v>
      </c>
      <c r="U25">
        <f t="shared" si="2"/>
        <v>4691.2</v>
      </c>
    </row>
    <row r="26" spans="1:21" x14ac:dyDescent="0.25">
      <c r="A26" t="s">
        <v>491</v>
      </c>
      <c r="B26">
        <v>382</v>
      </c>
      <c r="C26" t="s">
        <v>158</v>
      </c>
      <c r="D26">
        <v>37700</v>
      </c>
      <c r="E26">
        <v>375</v>
      </c>
      <c r="F26">
        <f>SUMIFS('Absolute counts'!E:E,'Absolute counts'!$A:$A,'Brain networks'!$B26)</f>
        <v>1423</v>
      </c>
      <c r="G26">
        <f>SUMIFS('Absolute counts'!F:F,'Absolute counts'!$A:$A,'Brain networks'!$B26)</f>
        <v>792</v>
      </c>
      <c r="H26">
        <f>SUMIFS('Absolute counts'!G:G,'Absolute counts'!$A:$A,'Brain networks'!$B26)</f>
        <v>278</v>
      </c>
      <c r="I26">
        <f>SUMIFS('Absolute counts'!H:H,'Absolute counts'!$A:$A,'Brain networks'!$B26)</f>
        <v>2996</v>
      </c>
      <c r="J26">
        <f>SUMIFS('Absolute counts'!I:I,'Absolute counts'!$A:$A,'Brain networks'!$B26)</f>
        <v>1679</v>
      </c>
      <c r="K26">
        <f>SUMIFS('Absolute counts'!J:J,'Absolute counts'!$A:$A,'Brain networks'!$B26)</f>
        <v>701</v>
      </c>
      <c r="L26">
        <f>SUMIFS('Absolute counts'!K:K,'Absolute counts'!$A:$A,'Brain networks'!$B26)</f>
        <v>1587</v>
      </c>
      <c r="M26">
        <f>SUMIFS('Absolute counts'!L:L,'Absolute counts'!$A:$A,'Brain networks'!$B26)</f>
        <v>323</v>
      </c>
      <c r="N26">
        <f>SUMIFS('Absolute counts'!M:M,'Absolute counts'!$A:$A,'Brain networks'!$B26)</f>
        <v>299</v>
      </c>
      <c r="O26">
        <f>SUMIFS('Absolute counts'!N:N,'Absolute counts'!$A:$A,'Brain networks'!$B26)</f>
        <v>6008</v>
      </c>
      <c r="P26">
        <f>SUMIFS('Absolute counts'!O:O,'Absolute counts'!$A:$A,'Brain networks'!$B26)</f>
        <v>741</v>
      </c>
      <c r="Q26">
        <f>SUMIFS('Absolute counts'!P:P,'Absolute counts'!$A:$A,'Brain networks'!$B26)</f>
        <v>3700</v>
      </c>
      <c r="S26">
        <f t="shared" si="0"/>
        <v>0.42028994029153466</v>
      </c>
      <c r="T26">
        <f t="shared" si="1"/>
        <v>1350.8571428571429</v>
      </c>
      <c r="U26">
        <f t="shared" si="2"/>
        <v>2214.1999999999998</v>
      </c>
    </row>
    <row r="27" spans="1:21" x14ac:dyDescent="0.25">
      <c r="A27" t="s">
        <v>492</v>
      </c>
      <c r="B27">
        <v>463</v>
      </c>
      <c r="C27" t="s">
        <v>187</v>
      </c>
      <c r="D27">
        <v>38700</v>
      </c>
      <c r="E27">
        <v>375</v>
      </c>
      <c r="F27">
        <f>SUMIFS('Absolute counts'!E:E,'Absolute counts'!$A:$A,'Brain networks'!$B27)</f>
        <v>2306</v>
      </c>
      <c r="G27">
        <f>SUMIFS('Absolute counts'!F:F,'Absolute counts'!$A:$A,'Brain networks'!$B27)</f>
        <v>411</v>
      </c>
      <c r="H27">
        <f>SUMIFS('Absolute counts'!G:G,'Absolute counts'!$A:$A,'Brain networks'!$B27)</f>
        <v>200</v>
      </c>
      <c r="I27">
        <f>SUMIFS('Absolute counts'!H:H,'Absolute counts'!$A:$A,'Brain networks'!$B27)</f>
        <v>1801</v>
      </c>
      <c r="J27">
        <f>SUMIFS('Absolute counts'!I:I,'Absolute counts'!$A:$A,'Brain networks'!$B27)</f>
        <v>1558</v>
      </c>
      <c r="K27">
        <f>SUMIFS('Absolute counts'!J:J,'Absolute counts'!$A:$A,'Brain networks'!$B27)</f>
        <v>491</v>
      </c>
      <c r="L27">
        <f>SUMIFS('Absolute counts'!K:K,'Absolute counts'!$A:$A,'Brain networks'!$B27)</f>
        <v>1638</v>
      </c>
      <c r="M27">
        <f>SUMIFS('Absolute counts'!L:L,'Absolute counts'!$A:$A,'Brain networks'!$B27)</f>
        <v>249</v>
      </c>
      <c r="N27">
        <f>SUMIFS('Absolute counts'!M:M,'Absolute counts'!$A:$A,'Brain networks'!$B27)</f>
        <v>147</v>
      </c>
      <c r="O27">
        <f>SUMIFS('Absolute counts'!N:N,'Absolute counts'!$A:$A,'Brain networks'!$B27)</f>
        <v>6816</v>
      </c>
      <c r="P27">
        <f>SUMIFS('Absolute counts'!O:O,'Absolute counts'!$A:$A,'Brain networks'!$B27)</f>
        <v>706</v>
      </c>
      <c r="Q27">
        <f>SUMIFS('Absolute counts'!P:P,'Absolute counts'!$A:$A,'Brain networks'!$B27)</f>
        <v>3783</v>
      </c>
      <c r="S27">
        <f t="shared" si="0"/>
        <v>0.3416652478793859</v>
      </c>
      <c r="T27">
        <f t="shared" si="1"/>
        <v>1200.7142857142858</v>
      </c>
      <c r="U27">
        <f t="shared" si="2"/>
        <v>2340.1999999999998</v>
      </c>
    </row>
    <row r="29" spans="1:21" x14ac:dyDescent="0.25">
      <c r="B29">
        <v>632</v>
      </c>
      <c r="C29" t="s">
        <v>260</v>
      </c>
      <c r="D29">
        <v>39600</v>
      </c>
      <c r="E29">
        <v>726</v>
      </c>
    </row>
    <row r="30" spans="1:21" x14ac:dyDescent="0.25">
      <c r="B30">
        <v>10703</v>
      </c>
      <c r="C30" t="s">
        <v>482</v>
      </c>
      <c r="D30">
        <v>39400</v>
      </c>
      <c r="E30">
        <v>726</v>
      </c>
    </row>
    <row r="31" spans="1:21" x14ac:dyDescent="0.25">
      <c r="B31">
        <v>10704</v>
      </c>
      <c r="C31" t="s">
        <v>483</v>
      </c>
      <c r="D31">
        <v>39500</v>
      </c>
      <c r="E31">
        <v>726</v>
      </c>
    </row>
    <row r="32" spans="1:21" x14ac:dyDescent="0.25">
      <c r="B32">
        <v>2632</v>
      </c>
      <c r="C32" t="s">
        <v>488</v>
      </c>
      <c r="D32">
        <v>39600</v>
      </c>
      <c r="E32">
        <v>2726</v>
      </c>
    </row>
    <row r="33" spans="2:5" x14ac:dyDescent="0.25">
      <c r="B33">
        <v>12703</v>
      </c>
      <c r="C33" t="s">
        <v>482</v>
      </c>
      <c r="D33">
        <v>39400</v>
      </c>
      <c r="E33">
        <v>2726</v>
      </c>
    </row>
    <row r="34" spans="2:5" x14ac:dyDescent="0.25">
      <c r="B34">
        <v>12704</v>
      </c>
      <c r="C34" t="s">
        <v>490</v>
      </c>
      <c r="D34">
        <v>39700</v>
      </c>
      <c r="E34">
        <v>2726</v>
      </c>
    </row>
    <row r="35" spans="2:5" x14ac:dyDescent="0.25">
      <c r="B35">
        <v>894</v>
      </c>
      <c r="C35" t="s">
        <v>372</v>
      </c>
      <c r="D35">
        <v>25300</v>
      </c>
      <c r="E35">
        <v>254</v>
      </c>
    </row>
    <row r="36" spans="2:5" x14ac:dyDescent="0.25">
      <c r="B36">
        <v>274</v>
      </c>
      <c r="C36" t="s">
        <v>113</v>
      </c>
      <c r="D36">
        <v>26400</v>
      </c>
      <c r="E36">
        <v>879</v>
      </c>
    </row>
    <row r="37" spans="2:5" x14ac:dyDescent="0.25">
      <c r="B37">
        <v>330</v>
      </c>
      <c r="C37" t="s">
        <v>138</v>
      </c>
      <c r="D37">
        <v>26500</v>
      </c>
      <c r="E37">
        <v>879</v>
      </c>
    </row>
    <row r="38" spans="2:5" x14ac:dyDescent="0.25">
      <c r="B38">
        <v>434</v>
      </c>
      <c r="C38" t="s">
        <v>173</v>
      </c>
      <c r="D38">
        <v>26100</v>
      </c>
      <c r="E38">
        <v>879</v>
      </c>
    </row>
    <row r="39" spans="2:5" x14ac:dyDescent="0.25">
      <c r="B39">
        <v>442</v>
      </c>
      <c r="C39" t="s">
        <v>177</v>
      </c>
      <c r="D39">
        <v>26000</v>
      </c>
      <c r="E39">
        <v>879</v>
      </c>
    </row>
    <row r="40" spans="2:5" x14ac:dyDescent="0.25">
      <c r="B40">
        <v>545</v>
      </c>
      <c r="C40" t="s">
        <v>217</v>
      </c>
      <c r="D40">
        <v>26200</v>
      </c>
      <c r="E40">
        <v>879</v>
      </c>
    </row>
    <row r="41" spans="2:5" x14ac:dyDescent="0.25">
      <c r="B41">
        <v>610</v>
      </c>
      <c r="C41" t="s">
        <v>247</v>
      </c>
      <c r="D41">
        <v>26300</v>
      </c>
      <c r="E41">
        <v>879</v>
      </c>
    </row>
    <row r="42" spans="2:5" x14ac:dyDescent="0.25">
      <c r="B42">
        <v>430</v>
      </c>
      <c r="C42" t="s">
        <v>171</v>
      </c>
      <c r="D42">
        <v>26900</v>
      </c>
      <c r="E42">
        <v>886</v>
      </c>
    </row>
    <row r="43" spans="2:5" x14ac:dyDescent="0.25">
      <c r="B43">
        <v>542</v>
      </c>
      <c r="C43" t="s">
        <v>216</v>
      </c>
      <c r="D43">
        <v>26700</v>
      </c>
      <c r="E43">
        <v>886</v>
      </c>
    </row>
    <row r="44" spans="2:5" x14ac:dyDescent="0.25">
      <c r="B44">
        <v>590</v>
      </c>
      <c r="C44" t="s">
        <v>235</v>
      </c>
      <c r="D44">
        <v>27100</v>
      </c>
      <c r="E44">
        <v>886</v>
      </c>
    </row>
    <row r="45" spans="2:5" x14ac:dyDescent="0.25">
      <c r="B45">
        <v>622</v>
      </c>
      <c r="C45" t="s">
        <v>255</v>
      </c>
      <c r="D45">
        <v>27200</v>
      </c>
      <c r="E45">
        <v>886</v>
      </c>
    </row>
    <row r="46" spans="2:5" x14ac:dyDescent="0.25">
      <c r="B46">
        <v>687</v>
      </c>
      <c r="C46" t="s">
        <v>287</v>
      </c>
      <c r="D46">
        <v>27000</v>
      </c>
      <c r="E46">
        <v>886</v>
      </c>
    </row>
    <row r="47" spans="2:5" x14ac:dyDescent="0.25">
      <c r="B47">
        <v>279</v>
      </c>
      <c r="C47" t="s">
        <v>115</v>
      </c>
      <c r="D47">
        <v>25800</v>
      </c>
      <c r="E47">
        <v>894</v>
      </c>
    </row>
    <row r="48" spans="2:5" x14ac:dyDescent="0.25">
      <c r="B48">
        <v>671</v>
      </c>
      <c r="C48" t="s">
        <v>279</v>
      </c>
      <c r="D48">
        <v>25400</v>
      </c>
      <c r="E48">
        <v>894</v>
      </c>
    </row>
    <row r="49" spans="2:5" x14ac:dyDescent="0.25">
      <c r="B49">
        <v>774</v>
      </c>
      <c r="C49" t="s">
        <v>320</v>
      </c>
      <c r="D49">
        <v>25600</v>
      </c>
      <c r="E49">
        <v>894</v>
      </c>
    </row>
    <row r="50" spans="2:5" x14ac:dyDescent="0.25">
      <c r="B50">
        <v>906</v>
      </c>
      <c r="C50" t="s">
        <v>379</v>
      </c>
      <c r="D50">
        <v>25700</v>
      </c>
      <c r="E50">
        <v>894</v>
      </c>
    </row>
    <row r="51" spans="2:5" x14ac:dyDescent="0.25">
      <c r="B51">
        <v>965</v>
      </c>
      <c r="C51" t="s">
        <v>408</v>
      </c>
      <c r="D51">
        <v>25500</v>
      </c>
      <c r="E51">
        <v>894</v>
      </c>
    </row>
    <row r="52" spans="2:5" x14ac:dyDescent="0.25">
      <c r="B52">
        <v>84</v>
      </c>
      <c r="C52" t="s">
        <v>39</v>
      </c>
      <c r="D52">
        <v>20600</v>
      </c>
      <c r="E52">
        <v>972</v>
      </c>
    </row>
    <row r="53" spans="2:5" x14ac:dyDescent="0.25">
      <c r="B53">
        <v>132</v>
      </c>
      <c r="C53" t="s">
        <v>60</v>
      </c>
      <c r="D53">
        <v>20700</v>
      </c>
      <c r="E53">
        <v>972</v>
      </c>
    </row>
    <row r="54" spans="2:5" x14ac:dyDescent="0.25">
      <c r="B54">
        <v>171</v>
      </c>
      <c r="C54" t="s">
        <v>72</v>
      </c>
      <c r="D54">
        <v>20200</v>
      </c>
      <c r="E54">
        <v>972</v>
      </c>
    </row>
    <row r="55" spans="2:5" x14ac:dyDescent="0.25">
      <c r="B55">
        <v>304</v>
      </c>
      <c r="C55" t="s">
        <v>126</v>
      </c>
      <c r="D55">
        <v>20400</v>
      </c>
      <c r="E55">
        <v>972</v>
      </c>
    </row>
    <row r="56" spans="2:5" x14ac:dyDescent="0.25">
      <c r="B56">
        <v>363</v>
      </c>
      <c r="C56" t="s">
        <v>151</v>
      </c>
      <c r="D56">
        <v>20500</v>
      </c>
      <c r="E56">
        <v>972</v>
      </c>
    </row>
    <row r="57" spans="2:5" x14ac:dyDescent="0.25">
      <c r="B57">
        <v>556</v>
      </c>
      <c r="C57" t="s">
        <v>219</v>
      </c>
      <c r="D57">
        <v>8700</v>
      </c>
      <c r="E57">
        <v>44</v>
      </c>
    </row>
    <row r="58" spans="2:5" x14ac:dyDescent="0.25">
      <c r="B58">
        <v>707</v>
      </c>
      <c r="C58" t="s">
        <v>301</v>
      </c>
      <c r="D58">
        <v>8500</v>
      </c>
      <c r="E58">
        <v>44</v>
      </c>
    </row>
    <row r="59" spans="2:5" x14ac:dyDescent="0.25">
      <c r="B59">
        <v>827</v>
      </c>
      <c r="C59" t="s">
        <v>344</v>
      </c>
      <c r="D59">
        <v>8800</v>
      </c>
      <c r="E59">
        <v>44</v>
      </c>
    </row>
    <row r="60" spans="2:5" x14ac:dyDescent="0.25">
      <c r="B60">
        <v>1054</v>
      </c>
      <c r="C60" t="s">
        <v>451</v>
      </c>
      <c r="D60">
        <v>8900</v>
      </c>
      <c r="E60">
        <v>44</v>
      </c>
    </row>
    <row r="61" spans="2:5" x14ac:dyDescent="0.25">
      <c r="B61">
        <v>1081</v>
      </c>
      <c r="C61" t="s">
        <v>459</v>
      </c>
      <c r="D61">
        <v>9000</v>
      </c>
      <c r="E61">
        <v>44</v>
      </c>
    </row>
    <row r="62" spans="2:5" x14ac:dyDescent="0.25">
      <c r="B62">
        <v>23</v>
      </c>
      <c r="C62" t="s">
        <v>15</v>
      </c>
      <c r="D62">
        <v>50100</v>
      </c>
      <c r="E62">
        <v>278</v>
      </c>
    </row>
    <row r="63" spans="2:5" x14ac:dyDescent="0.25">
      <c r="B63">
        <v>131</v>
      </c>
      <c r="C63" t="s">
        <v>59</v>
      </c>
      <c r="D63">
        <v>47000</v>
      </c>
      <c r="E63">
        <v>703</v>
      </c>
    </row>
    <row r="64" spans="2:5" x14ac:dyDescent="0.25">
      <c r="B64">
        <v>278</v>
      </c>
      <c r="C64" t="s">
        <v>114</v>
      </c>
      <c r="D64">
        <v>50000</v>
      </c>
      <c r="E64">
        <v>477</v>
      </c>
    </row>
    <row r="65" spans="2:5" x14ac:dyDescent="0.25">
      <c r="B65">
        <v>303</v>
      </c>
      <c r="C65" t="s">
        <v>125</v>
      </c>
      <c r="D65">
        <v>47200</v>
      </c>
      <c r="E65">
        <v>295</v>
      </c>
    </row>
    <row r="66" spans="2:5" x14ac:dyDescent="0.25">
      <c r="B66">
        <v>311</v>
      </c>
      <c r="C66" t="s">
        <v>129</v>
      </c>
      <c r="D66">
        <v>47300</v>
      </c>
      <c r="E66">
        <v>295</v>
      </c>
    </row>
    <row r="67" spans="2:5" x14ac:dyDescent="0.25">
      <c r="B67">
        <v>319</v>
      </c>
      <c r="C67" t="s">
        <v>132</v>
      </c>
      <c r="D67">
        <v>47500</v>
      </c>
      <c r="E67">
        <v>703</v>
      </c>
    </row>
    <row r="68" spans="2:5" x14ac:dyDescent="0.25">
      <c r="B68">
        <v>403</v>
      </c>
      <c r="C68" t="s">
        <v>163</v>
      </c>
      <c r="D68">
        <v>50800</v>
      </c>
      <c r="E68">
        <v>278</v>
      </c>
    </row>
    <row r="69" spans="2:5" x14ac:dyDescent="0.25">
      <c r="B69">
        <v>451</v>
      </c>
      <c r="C69" t="s">
        <v>182</v>
      </c>
      <c r="D69">
        <v>47400</v>
      </c>
      <c r="E69">
        <v>295</v>
      </c>
    </row>
    <row r="70" spans="2:5" x14ac:dyDescent="0.25">
      <c r="B70">
        <v>536</v>
      </c>
      <c r="C70" t="s">
        <v>214</v>
      </c>
      <c r="D70">
        <v>50300</v>
      </c>
      <c r="E70">
        <v>278</v>
      </c>
    </row>
    <row r="71" spans="2:5" x14ac:dyDescent="0.25">
      <c r="B71">
        <v>639</v>
      </c>
      <c r="C71" t="s">
        <v>264</v>
      </c>
      <c r="D71">
        <v>34700</v>
      </c>
      <c r="E71">
        <v>631</v>
      </c>
    </row>
    <row r="72" spans="2:5" x14ac:dyDescent="0.25">
      <c r="B72">
        <v>647</v>
      </c>
      <c r="C72" t="s">
        <v>267</v>
      </c>
      <c r="D72">
        <v>35100</v>
      </c>
      <c r="E72">
        <v>631</v>
      </c>
    </row>
    <row r="73" spans="2:5" x14ac:dyDescent="0.25">
      <c r="B73">
        <v>780</v>
      </c>
      <c r="C73" t="s">
        <v>323</v>
      </c>
      <c r="D73">
        <v>47800</v>
      </c>
      <c r="E73">
        <v>703</v>
      </c>
    </row>
    <row r="74" spans="2:5" x14ac:dyDescent="0.25">
      <c r="B74">
        <v>788</v>
      </c>
      <c r="C74" t="s">
        <v>327</v>
      </c>
      <c r="D74">
        <v>36400</v>
      </c>
      <c r="E74">
        <v>698</v>
      </c>
    </row>
    <row r="75" spans="2:5" x14ac:dyDescent="0.25">
      <c r="B75">
        <v>884</v>
      </c>
      <c r="C75" t="s">
        <v>368</v>
      </c>
      <c r="D75">
        <v>110700</v>
      </c>
      <c r="E75">
        <v>768</v>
      </c>
    </row>
    <row r="76" spans="2:5" x14ac:dyDescent="0.25">
      <c r="B76">
        <v>1105</v>
      </c>
      <c r="C76" t="s">
        <v>471</v>
      </c>
      <c r="D76">
        <v>50700</v>
      </c>
      <c r="E76">
        <v>278</v>
      </c>
    </row>
    <row r="77" spans="2:5" x14ac:dyDescent="0.25">
      <c r="B77">
        <v>104</v>
      </c>
      <c r="C77" t="s">
        <v>45</v>
      </c>
      <c r="D77">
        <v>23400</v>
      </c>
      <c r="E77">
        <v>95</v>
      </c>
    </row>
    <row r="78" spans="2:5" x14ac:dyDescent="0.25">
      <c r="B78">
        <v>120</v>
      </c>
      <c r="C78" t="s">
        <v>51</v>
      </c>
      <c r="D78">
        <v>24100</v>
      </c>
      <c r="E78">
        <v>111</v>
      </c>
    </row>
    <row r="79" spans="2:5" x14ac:dyDescent="0.25">
      <c r="B79">
        <v>163</v>
      </c>
      <c r="C79" t="s">
        <v>70</v>
      </c>
      <c r="D79">
        <v>24200</v>
      </c>
      <c r="E79">
        <v>111</v>
      </c>
    </row>
    <row r="80" spans="2:5" x14ac:dyDescent="0.25">
      <c r="B80">
        <v>314</v>
      </c>
      <c r="C80" t="s">
        <v>131</v>
      </c>
      <c r="D80">
        <v>24400</v>
      </c>
      <c r="E80">
        <v>111</v>
      </c>
    </row>
    <row r="81" spans="2:5" x14ac:dyDescent="0.25">
      <c r="B81">
        <v>328</v>
      </c>
      <c r="C81" t="s">
        <v>137</v>
      </c>
      <c r="D81">
        <v>23600</v>
      </c>
      <c r="E81">
        <v>104</v>
      </c>
    </row>
    <row r="82" spans="2:5" x14ac:dyDescent="0.25">
      <c r="B82">
        <v>344</v>
      </c>
      <c r="C82" t="s">
        <v>144</v>
      </c>
      <c r="D82">
        <v>24300</v>
      </c>
      <c r="E82">
        <v>111</v>
      </c>
    </row>
    <row r="83" spans="2:5" x14ac:dyDescent="0.25">
      <c r="B83">
        <v>675</v>
      </c>
      <c r="C83" t="s">
        <v>282</v>
      </c>
      <c r="D83">
        <v>25000</v>
      </c>
      <c r="E83">
        <v>119</v>
      </c>
    </row>
    <row r="84" spans="2:5" x14ac:dyDescent="0.25">
      <c r="B84">
        <v>694</v>
      </c>
      <c r="C84" t="s">
        <v>292</v>
      </c>
      <c r="D84">
        <v>24800</v>
      </c>
      <c r="E84">
        <v>119</v>
      </c>
    </row>
    <row r="85" spans="2:5" x14ac:dyDescent="0.25">
      <c r="B85">
        <v>699</v>
      </c>
      <c r="C85" t="s">
        <v>903</v>
      </c>
      <c r="D85">
        <v>25100</v>
      </c>
      <c r="E85">
        <v>119</v>
      </c>
    </row>
    <row r="86" spans="2:5" x14ac:dyDescent="0.25">
      <c r="B86">
        <v>704</v>
      </c>
      <c r="C86" t="s">
        <v>298</v>
      </c>
      <c r="D86">
        <v>24700</v>
      </c>
      <c r="E86">
        <v>119</v>
      </c>
    </row>
    <row r="87" spans="2:5" x14ac:dyDescent="0.25">
      <c r="B87">
        <v>783</v>
      </c>
      <c r="C87" t="s">
        <v>324</v>
      </c>
      <c r="D87">
        <v>23800</v>
      </c>
      <c r="E87">
        <v>104</v>
      </c>
    </row>
    <row r="88" spans="2:5" x14ac:dyDescent="0.25">
      <c r="B88">
        <v>800</v>
      </c>
      <c r="C88" t="s">
        <v>333</v>
      </c>
      <c r="D88">
        <v>24900</v>
      </c>
      <c r="E88">
        <v>119</v>
      </c>
    </row>
    <row r="89" spans="2:5" x14ac:dyDescent="0.25">
      <c r="B89">
        <v>831</v>
      </c>
      <c r="C89" t="s">
        <v>346</v>
      </c>
      <c r="D89">
        <v>23900</v>
      </c>
      <c r="E89">
        <v>104</v>
      </c>
    </row>
    <row r="90" spans="2:5" x14ac:dyDescent="0.25">
      <c r="B90">
        <v>996</v>
      </c>
      <c r="C90" t="s">
        <v>421</v>
      </c>
      <c r="D90">
        <v>23500</v>
      </c>
      <c r="E90">
        <v>104</v>
      </c>
    </row>
    <row r="91" spans="2:5" x14ac:dyDescent="0.25">
      <c r="B91">
        <v>1101</v>
      </c>
      <c r="C91" t="s">
        <v>469</v>
      </c>
      <c r="D91">
        <v>23700</v>
      </c>
      <c r="E91">
        <v>104</v>
      </c>
    </row>
    <row r="92" spans="2:5" x14ac:dyDescent="0.25">
      <c r="B92">
        <v>656</v>
      </c>
      <c r="C92" t="s">
        <v>271</v>
      </c>
      <c r="D92">
        <v>2200</v>
      </c>
      <c r="E92">
        <v>993</v>
      </c>
    </row>
    <row r="93" spans="2:5" x14ac:dyDescent="0.25">
      <c r="B93">
        <v>767</v>
      </c>
      <c r="C93" t="s">
        <v>317</v>
      </c>
      <c r="D93">
        <v>2400</v>
      </c>
      <c r="E93">
        <v>993</v>
      </c>
    </row>
    <row r="94" spans="2:5" x14ac:dyDescent="0.25">
      <c r="B94">
        <v>962</v>
      </c>
      <c r="C94" t="s">
        <v>407</v>
      </c>
      <c r="D94">
        <v>2300</v>
      </c>
      <c r="E94">
        <v>993</v>
      </c>
    </row>
    <row r="95" spans="2:5" x14ac:dyDescent="0.25">
      <c r="B95">
        <v>1021</v>
      </c>
      <c r="C95" t="s">
        <v>434</v>
      </c>
      <c r="D95">
        <v>2500</v>
      </c>
      <c r="E95">
        <v>993</v>
      </c>
    </row>
    <row r="96" spans="2:5" x14ac:dyDescent="0.25">
      <c r="B96">
        <v>1085</v>
      </c>
      <c r="C96" t="s">
        <v>461</v>
      </c>
      <c r="D96">
        <v>2600</v>
      </c>
      <c r="E96">
        <v>993</v>
      </c>
    </row>
    <row r="97" spans="2:5" x14ac:dyDescent="0.25">
      <c r="B97">
        <v>211</v>
      </c>
      <c r="C97" t="s">
        <v>87</v>
      </c>
      <c r="D97">
        <v>19100</v>
      </c>
      <c r="E97">
        <v>39</v>
      </c>
    </row>
    <row r="98" spans="2:5" x14ac:dyDescent="0.25">
      <c r="B98">
        <v>296</v>
      </c>
      <c r="C98" t="s">
        <v>122</v>
      </c>
      <c r="D98">
        <v>19700</v>
      </c>
      <c r="E98">
        <v>48</v>
      </c>
    </row>
    <row r="99" spans="2:5" x14ac:dyDescent="0.25">
      <c r="B99">
        <v>588</v>
      </c>
      <c r="C99" t="s">
        <v>233</v>
      </c>
      <c r="D99">
        <v>19600</v>
      </c>
      <c r="E99">
        <v>48</v>
      </c>
    </row>
    <row r="100" spans="2:5" x14ac:dyDescent="0.25">
      <c r="B100">
        <v>772</v>
      </c>
      <c r="C100" t="s">
        <v>319</v>
      </c>
      <c r="D100">
        <v>19800</v>
      </c>
      <c r="E100">
        <v>48</v>
      </c>
    </row>
    <row r="101" spans="2:5" x14ac:dyDescent="0.25">
      <c r="B101">
        <v>810</v>
      </c>
      <c r="C101" t="s">
        <v>339</v>
      </c>
      <c r="D101">
        <v>19900</v>
      </c>
      <c r="E101">
        <v>48</v>
      </c>
    </row>
    <row r="102" spans="2:5" x14ac:dyDescent="0.25">
      <c r="B102">
        <v>819</v>
      </c>
      <c r="C102" t="s">
        <v>342</v>
      </c>
      <c r="D102">
        <v>20000</v>
      </c>
      <c r="E102">
        <v>48</v>
      </c>
    </row>
    <row r="103" spans="2:5" x14ac:dyDescent="0.25">
      <c r="B103">
        <v>919</v>
      </c>
      <c r="C103" t="s">
        <v>386</v>
      </c>
      <c r="D103">
        <v>19300</v>
      </c>
      <c r="E103">
        <v>39</v>
      </c>
    </row>
    <row r="104" spans="2:5" x14ac:dyDescent="0.25">
      <c r="B104">
        <v>927</v>
      </c>
      <c r="C104" t="s">
        <v>390</v>
      </c>
      <c r="D104">
        <v>19400</v>
      </c>
      <c r="E104">
        <v>39</v>
      </c>
    </row>
    <row r="105" spans="2:5" x14ac:dyDescent="0.25">
      <c r="B105">
        <v>935</v>
      </c>
      <c r="C105" t="s">
        <v>396</v>
      </c>
      <c r="D105">
        <v>19000</v>
      </c>
      <c r="E105">
        <v>39</v>
      </c>
    </row>
    <row r="106" spans="2:5" x14ac:dyDescent="0.25">
      <c r="B106">
        <v>1015</v>
      </c>
      <c r="C106" t="s">
        <v>430</v>
      </c>
      <c r="D106">
        <v>19200</v>
      </c>
      <c r="E106">
        <v>39</v>
      </c>
    </row>
    <row r="107" spans="2:5" x14ac:dyDescent="0.25">
      <c r="B107">
        <v>484</v>
      </c>
      <c r="C107" t="s">
        <v>196</v>
      </c>
      <c r="D107">
        <v>22100</v>
      </c>
      <c r="E107">
        <v>731</v>
      </c>
    </row>
    <row r="108" spans="2:5" x14ac:dyDescent="0.25">
      <c r="B108">
        <v>582</v>
      </c>
      <c r="C108" t="s">
        <v>230</v>
      </c>
      <c r="D108">
        <v>22300</v>
      </c>
      <c r="E108">
        <v>731</v>
      </c>
    </row>
    <row r="109" spans="2:5" x14ac:dyDescent="0.25">
      <c r="B109">
        <v>620</v>
      </c>
      <c r="C109" t="s">
        <v>253</v>
      </c>
      <c r="D109">
        <v>22400</v>
      </c>
      <c r="E109">
        <v>731</v>
      </c>
    </row>
    <row r="110" spans="2:5" x14ac:dyDescent="0.25">
      <c r="B110">
        <v>910</v>
      </c>
      <c r="C110" t="s">
        <v>382</v>
      </c>
      <c r="D110">
        <v>22500</v>
      </c>
      <c r="E110">
        <v>731</v>
      </c>
    </row>
    <row r="111" spans="2:5" x14ac:dyDescent="0.25">
      <c r="B111">
        <v>918</v>
      </c>
      <c r="C111" t="s">
        <v>385</v>
      </c>
      <c r="D111">
        <v>41350</v>
      </c>
      <c r="E111">
        <v>909</v>
      </c>
    </row>
    <row r="112" spans="2:5" x14ac:dyDescent="0.25">
      <c r="B112">
        <v>926</v>
      </c>
      <c r="C112" t="s">
        <v>389</v>
      </c>
      <c r="D112">
        <v>42700</v>
      </c>
      <c r="E112">
        <v>909</v>
      </c>
    </row>
    <row r="113" spans="2:5" x14ac:dyDescent="0.25">
      <c r="B113">
        <v>934</v>
      </c>
      <c r="C113" t="s">
        <v>395</v>
      </c>
      <c r="D113">
        <v>43700</v>
      </c>
      <c r="E113">
        <v>909</v>
      </c>
    </row>
  </sheetData>
  <conditionalFormatting sqref="S4:S13 S20:S27 S16:S17">
    <cfRule type="cellIs" dxfId="7" priority="1" operator="lessThan">
      <formula>0.05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2079-C478-4E62-AF19-D93CA7C75D10}">
  <dimension ref="A1:W63"/>
  <sheetViews>
    <sheetView workbookViewId="0"/>
  </sheetViews>
  <sheetFormatPr defaultRowHeight="15" x14ac:dyDescent="0.25"/>
  <cols>
    <col min="3" max="3" width="37" bestFit="1" customWidth="1"/>
  </cols>
  <sheetData>
    <row r="1" spans="1:23" x14ac:dyDescent="0.25">
      <c r="E1" t="s">
        <v>503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1</v>
      </c>
      <c r="N1">
        <v>1</v>
      </c>
      <c r="O1">
        <v>1</v>
      </c>
      <c r="P1">
        <v>1</v>
      </c>
      <c r="Q1">
        <v>1</v>
      </c>
    </row>
    <row r="2" spans="1:23" x14ac:dyDescent="0.25">
      <c r="B2" s="2" t="s">
        <v>0</v>
      </c>
      <c r="C2" s="2" t="s">
        <v>1</v>
      </c>
      <c r="D2" s="2" t="s">
        <v>2</v>
      </c>
      <c r="E2" s="2" t="s">
        <v>3</v>
      </c>
      <c r="F2" s="1">
        <v>67898</v>
      </c>
      <c r="G2" s="1">
        <v>190211</v>
      </c>
      <c r="H2" s="1">
        <v>191735</v>
      </c>
      <c r="I2" s="1">
        <v>212741</v>
      </c>
      <c r="J2" s="1">
        <v>277750</v>
      </c>
      <c r="K2" s="1">
        <v>340773</v>
      </c>
      <c r="L2" s="1">
        <v>340805</v>
      </c>
      <c r="M2" s="1">
        <v>190196</v>
      </c>
      <c r="N2" s="1">
        <v>190198</v>
      </c>
      <c r="O2" s="1">
        <v>340770</v>
      </c>
      <c r="P2" s="1">
        <v>340771</v>
      </c>
      <c r="Q2" s="1">
        <v>343011</v>
      </c>
      <c r="S2" s="3" t="s">
        <v>504</v>
      </c>
      <c r="T2" s="3" t="s">
        <v>505</v>
      </c>
      <c r="U2" s="3" t="s">
        <v>506</v>
      </c>
      <c r="V2" s="1" t="s">
        <v>1256</v>
      </c>
      <c r="W2" s="1" t="s">
        <v>1257</v>
      </c>
    </row>
    <row r="3" spans="1:23" x14ac:dyDescent="0.25">
      <c r="A3" t="s">
        <v>491</v>
      </c>
      <c r="B3">
        <v>382</v>
      </c>
      <c r="C3" t="s">
        <v>158</v>
      </c>
      <c r="D3">
        <v>37700</v>
      </c>
      <c r="E3">
        <v>375</v>
      </c>
      <c r="F3">
        <f>SUMIFS('Total-corrected counts Z&lt;3'!E:E,'Total-corrected counts Z&lt;3'!$A:$A,'Activation map corrected Z&lt;3'!$B3)</f>
        <v>16.535859457977072</v>
      </c>
      <c r="G3">
        <f>SUMIFS('Total-corrected counts Z&lt;3'!F:F,'Total-corrected counts Z&lt;3'!$A:$A,'Activation map corrected Z&lt;3'!$B3)</f>
        <v>11.049276704860148</v>
      </c>
      <c r="H3">
        <f>SUMIFS('Total-corrected counts Z&lt;3'!G:G,'Total-corrected counts Z&lt;3'!$A:$A,'Activation map corrected Z&lt;3'!$B3)</f>
        <v>4.9643300386610587</v>
      </c>
      <c r="I3">
        <f>SUMIFS('Total-corrected counts Z&lt;3'!H:H,'Total-corrected counts Z&lt;3'!$A:$A,'Activation map corrected Z&lt;3'!$B3)</f>
        <v>22.859113545550752</v>
      </c>
      <c r="J3">
        <f>SUMIFS('Total-corrected counts Z&lt;3'!I:I,'Total-corrected counts Z&lt;3'!$A:$A,'Activation map corrected Z&lt;3'!$B3)</f>
        <v>20.69867585183249</v>
      </c>
      <c r="K3">
        <f>SUMIFS('Total-corrected counts Z&lt;3'!J:J,'Total-corrected counts Z&lt;3'!$A:$A,'Activation map corrected Z&lt;3'!$B3)</f>
        <v>15.228933670498883</v>
      </c>
      <c r="L3">
        <f>SUMIFS('Total-corrected counts Z&lt;3'!K:K,'Total-corrected counts Z&lt;3'!$A:$A,'Activation map corrected Z&lt;3'!$B3)</f>
        <v>22.41775565352631</v>
      </c>
      <c r="M3">
        <f>SUMIFS('Total-corrected counts Z&lt;3'!L:L,'Total-corrected counts Z&lt;3'!$A:$A,'Activation map corrected Z&lt;3'!$B3)</f>
        <v>6.510193592598938</v>
      </c>
      <c r="N3">
        <f>SUMIFS('Total-corrected counts Z&lt;3'!M:M,'Total-corrected counts Z&lt;3'!$A:$A,'Activation map corrected Z&lt;3'!$B3)</f>
        <v>6.1127818472867625</v>
      </c>
      <c r="O3">
        <f>SUMIFS('Total-corrected counts Z&lt;3'!N:N,'Total-corrected counts Z&lt;3'!$A:$A,'Activation map corrected Z&lt;3'!$B3)</f>
        <v>51.293872567852539</v>
      </c>
      <c r="P3">
        <f>SUMIFS('Total-corrected counts Z&lt;3'!O:O,'Total-corrected counts Z&lt;3'!$A:$A,'Activation map corrected Z&lt;3'!$B3)</f>
        <v>6.950078551832485</v>
      </c>
      <c r="Q3">
        <f>SUMIFS('Total-corrected counts Z&lt;3'!P:P,'Total-corrected counts Z&lt;3'!$A:$A,'Activation map corrected Z&lt;3'!$B3)</f>
        <v>33.722263438321981</v>
      </c>
      <c r="S3">
        <f>_xlfn.T.TEST(F3:L3,M3:Q3,2,2)</f>
        <v>0.58220933985435641</v>
      </c>
      <c r="T3">
        <f>AVERAGE(F3:L3)</f>
        <v>16.250563560415248</v>
      </c>
      <c r="U3">
        <f>AVERAGE(M3:Q3)</f>
        <v>20.917837999578541</v>
      </c>
      <c r="V3">
        <f>STDEV(F3:L3)/SQRT(COUNT(F3:L3))</f>
        <v>2.4739137472881638</v>
      </c>
      <c r="W3">
        <f>STDEV(M3:Q3)/SQRT(COUNT(M3:Q3))</f>
        <v>9.2426321898307169</v>
      </c>
    </row>
    <row r="4" spans="1:23" x14ac:dyDescent="0.25">
      <c r="A4" t="s">
        <v>492</v>
      </c>
      <c r="B4">
        <v>463</v>
      </c>
      <c r="C4" t="s">
        <v>187</v>
      </c>
      <c r="D4">
        <v>38700</v>
      </c>
      <c r="E4">
        <v>375</v>
      </c>
      <c r="F4">
        <f>SUMIFS('Total-corrected counts Z&lt;3'!E:E,'Total-corrected counts Z&lt;3'!$A:$A,'Activation map corrected Z&lt;3'!$B4)</f>
        <v>26.796691433657852</v>
      </c>
      <c r="G4">
        <f>SUMIFS('Total-corrected counts Z&lt;3'!F:F,'Total-corrected counts Z&lt;3'!$A:$A,'Activation map corrected Z&lt;3'!$B4)</f>
        <v>5.7339049566887885</v>
      </c>
      <c r="H4">
        <f>SUMIFS('Total-corrected counts Z&lt;3'!G:G,'Total-corrected counts Z&lt;3'!$A:$A,'Activation map corrected Z&lt;3'!$B4)</f>
        <v>3.5714604594683879</v>
      </c>
      <c r="I4">
        <f>SUMIFS('Total-corrected counts Z&lt;3'!H:H,'Total-corrected counts Z&lt;3'!$A:$A,'Activation map corrected Z&lt;3'!$B4)</f>
        <v>13.741409711460916</v>
      </c>
      <c r="J4">
        <f>SUMIFS('Total-corrected counts Z&lt;3'!I:I,'Total-corrected counts Z&lt;3'!$A:$A,'Activation map corrected Z&lt;3'!$B4)</f>
        <v>19.206990456911868</v>
      </c>
      <c r="K4">
        <f>SUMIFS('Total-corrected counts Z&lt;3'!J:J,'Total-corrected counts Z&lt;3'!$A:$A,'Activation map corrected Z&lt;3'!$B4)</f>
        <v>10.666770944671828</v>
      </c>
      <c r="L4">
        <f>SUMIFS('Total-corrected counts Z&lt;3'!K:K,'Total-corrected counts Z&lt;3'!$A:$A,'Activation map corrected Z&lt;3'!$B4)</f>
        <v>23.138175022354186</v>
      </c>
      <c r="M4">
        <f>SUMIFS('Total-corrected counts Z&lt;3'!L:L,'Total-corrected counts Z&lt;3'!$A:$A,'Activation map corrected Z&lt;3'!$B4)</f>
        <v>5.0186941317558373</v>
      </c>
      <c r="N4">
        <f>SUMIFS('Total-corrected counts Z&lt;3'!M:M,'Total-corrected counts Z&lt;3'!$A:$A,'Activation map corrected Z&lt;3'!$B4)</f>
        <v>3.0052807075289438</v>
      </c>
      <c r="O4">
        <f>SUMIFS('Total-corrected counts Z&lt;3'!N:N,'Total-corrected counts Z&lt;3'!$A:$A,'Activation map corrected Z&lt;3'!$B4)</f>
        <v>58.192249570985837</v>
      </c>
      <c r="P4">
        <f>SUMIFS('Total-corrected counts Z&lt;3'!O:O,'Total-corrected counts Z&lt;3'!$A:$A,'Activation map corrected Z&lt;3'!$B4)</f>
        <v>6.6218022369686027</v>
      </c>
      <c r="Q4">
        <f>SUMIFS('Total-corrected counts Z&lt;3'!P:P,'Total-corrected counts Z&lt;3'!$A:$A,'Activation map corrected Z&lt;3'!$B4)</f>
        <v>34.478735834370823</v>
      </c>
      <c r="S4">
        <f t="shared" ref="S4:S16" si="0">_xlfn.T.TEST(F4:L4,M4:Q4,2,2)</f>
        <v>0.5060029634251868</v>
      </c>
      <c r="T4">
        <f t="shared" ref="T4:T16" si="1">AVERAGE(F4:L4)</f>
        <v>14.693628997887689</v>
      </c>
      <c r="U4">
        <f t="shared" ref="U4:U16" si="2">AVERAGE(M4:Q4)</f>
        <v>21.46335249632201</v>
      </c>
      <c r="V4">
        <f t="shared" ref="V4:V16" si="3">STDEV(F4:L4)/SQRT(COUNT(F4:L4))</f>
        <v>3.3067985697035422</v>
      </c>
      <c r="W4">
        <f t="shared" ref="W4:W16" si="4">STDEV(M4:Q4)/SQRT(COUNT(M4:Q4))</f>
        <v>10.839305560657602</v>
      </c>
    </row>
    <row r="5" spans="1:23" x14ac:dyDescent="0.25">
      <c r="A5" t="s">
        <v>493</v>
      </c>
      <c r="C5" t="s">
        <v>305</v>
      </c>
      <c r="E5">
        <v>726</v>
      </c>
      <c r="F5">
        <f>SUMPRODUCT(SUMIFS('Total-corrected counts Z&lt;3'!E:E,'Total-corrected counts Z&lt;3'!$A:$A,$B18:$B20))</f>
        <v>36.557845295007638</v>
      </c>
      <c r="G5">
        <f>SUMPRODUCT(SUMIFS('Total-corrected counts Z&lt;3'!F:F,'Total-corrected counts Z&lt;3'!$A:$A,$B18:$B20))</f>
        <v>38.951490606022134</v>
      </c>
      <c r="H5">
        <f>SUMPRODUCT(SUMIFS('Total-corrected counts Z&lt;3'!G:G,'Total-corrected counts Z&lt;3'!$A:$A,$B18:$B20))</f>
        <v>25.05379512317074</v>
      </c>
      <c r="I5">
        <f>SUMPRODUCT(SUMIFS('Total-corrected counts Z&lt;3'!H:H,'Total-corrected counts Z&lt;3'!$A:$A,$B18:$B20))</f>
        <v>14.626475522970891</v>
      </c>
      <c r="J5">
        <f>SUMPRODUCT(SUMIFS('Total-corrected counts Z&lt;3'!I:I,'Total-corrected counts Z&lt;3'!$A:$A,$B18:$B20))</f>
        <v>23.250567395209099</v>
      </c>
      <c r="K5">
        <f>SUMPRODUCT(SUMIFS('Total-corrected counts Z&lt;3'!J:J,'Total-corrected counts Z&lt;3'!$A:$A,$B18:$B20))</f>
        <v>53.681448073898352</v>
      </c>
      <c r="L5">
        <f>SUMPRODUCT(SUMIFS('Total-corrected counts Z&lt;3'!K:K,'Total-corrected counts Z&lt;3'!$A:$A,$B18:$B20))</f>
        <v>28.633138443413884</v>
      </c>
      <c r="M5">
        <f>SUMPRODUCT(SUMIFS('Total-corrected counts Z&lt;3'!L:L,'Total-corrected counts Z&lt;3'!$A:$A,$B18:$B20))</f>
        <v>68.24617803263159</v>
      </c>
      <c r="N5">
        <f>SUMPRODUCT(SUMIFS('Total-corrected counts Z&lt;3'!M:M,'Total-corrected counts Z&lt;3'!$A:$A,$B18:$B20))</f>
        <v>35.981592144564225</v>
      </c>
      <c r="O5">
        <f>SUMPRODUCT(SUMIFS('Total-corrected counts Z&lt;3'!N:N,'Total-corrected counts Z&lt;3'!$A:$A,$B18:$B20))</f>
        <v>49.321688053342896</v>
      </c>
      <c r="P5">
        <f>SUMPRODUCT(SUMIFS('Total-corrected counts Z&lt;3'!O:O,'Total-corrected counts Z&lt;3'!$A:$A,$B18:$B20))</f>
        <v>15.081951837174948</v>
      </c>
      <c r="Q5">
        <f>SUMPRODUCT(SUMIFS('Total-corrected counts Z&lt;3'!P:P,'Total-corrected counts Z&lt;3'!$A:$A,$B18:$B20))</f>
        <v>38.388695568165453</v>
      </c>
      <c r="S5">
        <f t="shared" si="0"/>
        <v>0.31065730817694326</v>
      </c>
      <c r="T5">
        <f t="shared" si="1"/>
        <v>31.536394351384679</v>
      </c>
      <c r="U5">
        <f t="shared" si="2"/>
        <v>41.404021127175824</v>
      </c>
      <c r="V5">
        <f t="shared" si="3"/>
        <v>4.8197394149323491</v>
      </c>
      <c r="W5">
        <f t="shared" si="4"/>
        <v>8.702117825267365</v>
      </c>
    </row>
    <row r="6" spans="1:23" x14ac:dyDescent="0.25">
      <c r="A6" t="s">
        <v>494</v>
      </c>
      <c r="B6">
        <v>2382</v>
      </c>
      <c r="C6" t="s">
        <v>485</v>
      </c>
      <c r="D6">
        <v>37700</v>
      </c>
      <c r="E6">
        <v>2375</v>
      </c>
      <c r="F6">
        <f>SUMIFS('Total-corrected counts Z&lt;3'!E:E,'Total-corrected counts Z&lt;3'!$A:$A,'Activation map corrected Z&lt;3'!$B6)</f>
        <v>50.455869126167556</v>
      </c>
      <c r="G6">
        <f>SUMIFS('Total-corrected counts Z&lt;3'!F:F,'Total-corrected counts Z&lt;3'!$A:$A,'Activation map corrected Z&lt;3'!$B6)</f>
        <v>36.300780285411747</v>
      </c>
      <c r="H6">
        <f>SUMIFS('Total-corrected counts Z&lt;3'!G:G,'Total-corrected counts Z&lt;3'!$A:$A,'Activation map corrected Z&lt;3'!$B6)</f>
        <v>19.660889829373478</v>
      </c>
      <c r="I6">
        <f>SUMIFS('Total-corrected counts Z&lt;3'!H:H,'Total-corrected counts Z&lt;3'!$A:$A,'Activation map corrected Z&lt;3'!$B6)</f>
        <v>85.752195306557041</v>
      </c>
      <c r="J6">
        <f>SUMIFS('Total-corrected counts Z&lt;3'!I:I,'Total-corrected counts Z&lt;3'!$A:$A,'Activation map corrected Z&lt;3'!$B6)</f>
        <v>86.641032690100516</v>
      </c>
      <c r="K6">
        <f>SUMIFS('Total-corrected counts Z&lt;3'!J:J,'Total-corrected counts Z&lt;3'!$A:$A,'Activation map corrected Z&lt;3'!$B6)</f>
        <v>38.278717728129863</v>
      </c>
      <c r="L6">
        <f>SUMIFS('Total-corrected counts Z&lt;3'!K:K,'Total-corrected counts Z&lt;3'!$A:$A,'Activation map corrected Z&lt;3'!$B6)</f>
        <v>45.216909796432084</v>
      </c>
      <c r="M6">
        <f>SUMIFS('Total-corrected counts Z&lt;3'!L:L,'Total-corrected counts Z&lt;3'!$A:$A,'Activation map corrected Z&lt;3'!$B6)</f>
        <v>22.211248727690496</v>
      </c>
      <c r="N6">
        <f>SUMIFS('Total-corrected counts Z&lt;3'!M:M,'Total-corrected counts Z&lt;3'!$A:$A,'Activation map corrected Z&lt;3'!$B6)</f>
        <v>36.738023343057904</v>
      </c>
      <c r="O6">
        <f>SUMIFS('Total-corrected counts Z&lt;3'!N:N,'Total-corrected counts Z&lt;3'!$A:$A,'Activation map corrected Z&lt;3'!$B6)</f>
        <v>84.79539652861375</v>
      </c>
      <c r="P6">
        <f>SUMIFS('Total-corrected counts Z&lt;3'!O:O,'Total-corrected counts Z&lt;3'!$A:$A,'Activation map corrected Z&lt;3'!$B6)</f>
        <v>21.760030013834502</v>
      </c>
      <c r="Q6">
        <f>SUMIFS('Total-corrected counts Z&lt;3'!P:P,'Total-corrected counts Z&lt;3'!$A:$A,'Activation map corrected Z&lt;3'!$B6)</f>
        <v>47.065342809593169</v>
      </c>
      <c r="S6">
        <f t="shared" si="0"/>
        <v>0.55118746155354192</v>
      </c>
      <c r="T6">
        <f t="shared" si="1"/>
        <v>51.758056394596046</v>
      </c>
      <c r="U6">
        <f t="shared" si="2"/>
        <v>42.51400828455796</v>
      </c>
      <c r="V6">
        <f t="shared" si="3"/>
        <v>9.5963210500488429</v>
      </c>
      <c r="W6">
        <f t="shared" si="4"/>
        <v>11.586030596225408</v>
      </c>
    </row>
    <row r="7" spans="1:23" x14ac:dyDescent="0.25">
      <c r="A7" t="s">
        <v>495</v>
      </c>
      <c r="B7">
        <v>2463</v>
      </c>
      <c r="C7" t="s">
        <v>487</v>
      </c>
      <c r="D7">
        <v>38700</v>
      </c>
      <c r="E7">
        <v>2375</v>
      </c>
      <c r="F7">
        <f>SUMIFS('Total-corrected counts Z&lt;3'!E:E,'Total-corrected counts Z&lt;3'!$A:$A,'Activation map corrected Z&lt;3'!$B7)</f>
        <v>32.513938695305583</v>
      </c>
      <c r="G7">
        <f>SUMIFS('Total-corrected counts Z&lt;3'!F:F,'Total-corrected counts Z&lt;3'!$A:$A,'Activation map corrected Z&lt;3'!$B7)</f>
        <v>13.267502710002525</v>
      </c>
      <c r="H7">
        <f>SUMIFS('Total-corrected counts Z&lt;3'!G:G,'Total-corrected counts Z&lt;3'!$A:$A,'Activation map corrected Z&lt;3'!$B7)</f>
        <v>14.500129465441656</v>
      </c>
      <c r="I7">
        <f>SUMIFS('Total-corrected counts Z&lt;3'!H:H,'Total-corrected counts Z&lt;3'!$A:$A,'Activation map corrected Z&lt;3'!$B7)</f>
        <v>14.443358458520553</v>
      </c>
      <c r="J7">
        <f>SUMIFS('Total-corrected counts Z&lt;3'!I:I,'Total-corrected counts Z&lt;3'!$A:$A,'Activation map corrected Z&lt;3'!$B7)</f>
        <v>50.507727793304184</v>
      </c>
      <c r="K7">
        <f>SUMIFS('Total-corrected counts Z&lt;3'!J:J,'Total-corrected counts Z&lt;3'!$A:$A,'Activation map corrected Z&lt;3'!$B7)</f>
        <v>19.247981786108433</v>
      </c>
      <c r="L7">
        <f>SUMIFS('Total-corrected counts Z&lt;3'!K:K,'Total-corrected counts Z&lt;3'!$A:$A,'Activation map corrected Z&lt;3'!$B7)</f>
        <v>26.584887296746388</v>
      </c>
      <c r="M7">
        <f>SUMIFS('Total-corrected counts Z&lt;3'!L:L,'Total-corrected counts Z&lt;3'!$A:$A,'Activation map corrected Z&lt;3'!$B7)</f>
        <v>21.868606959658969</v>
      </c>
      <c r="N7">
        <f>SUMIFS('Total-corrected counts Z&lt;3'!M:M,'Total-corrected counts Z&lt;3'!$A:$A,'Activation map corrected Z&lt;3'!$B7)</f>
        <v>12.573113164151705</v>
      </c>
      <c r="O7">
        <f>SUMIFS('Total-corrected counts Z&lt;3'!N:N,'Total-corrected counts Z&lt;3'!$A:$A,'Activation map corrected Z&lt;3'!$B7)</f>
        <v>68.488589503880334</v>
      </c>
      <c r="P7">
        <f>SUMIFS('Total-corrected counts Z&lt;3'!O:O,'Total-corrected counts Z&lt;3'!$A:$A,'Activation map corrected Z&lt;3'!$B7)</f>
        <v>9.4731165146434684</v>
      </c>
      <c r="Q7">
        <f>SUMIFS('Total-corrected counts Z&lt;3'!P:P,'Total-corrected counts Z&lt;3'!$A:$A,'Activation map corrected Z&lt;3'!$B7)</f>
        <v>34.67924658995004</v>
      </c>
      <c r="S7">
        <f t="shared" si="0"/>
        <v>0.65423071852990344</v>
      </c>
      <c r="T7">
        <f t="shared" si="1"/>
        <v>24.437932315061328</v>
      </c>
      <c r="U7">
        <f t="shared" si="2"/>
        <v>29.416534546456898</v>
      </c>
      <c r="V7">
        <f t="shared" si="3"/>
        <v>5.1172701221564889</v>
      </c>
      <c r="W7">
        <f t="shared" si="4"/>
        <v>10.706851998037866</v>
      </c>
    </row>
    <row r="8" spans="1:23" x14ac:dyDescent="0.25">
      <c r="A8" t="s">
        <v>496</v>
      </c>
      <c r="C8" t="s">
        <v>489</v>
      </c>
      <c r="E8">
        <v>2726</v>
      </c>
      <c r="F8">
        <f>SUMPRODUCT(SUMIFS('Total-corrected counts Z&lt;3'!E:E,'Total-corrected counts Z&lt;3'!$A:$A,$B21:$B23))</f>
        <v>54.023338454065637</v>
      </c>
      <c r="G8">
        <f>SUMPRODUCT(SUMIFS('Total-corrected counts Z&lt;3'!F:F,'Total-corrected counts Z&lt;3'!$A:$A,$B21:$B23))</f>
        <v>72.992191565439754</v>
      </c>
      <c r="H8">
        <f>SUMPRODUCT(SUMIFS('Total-corrected counts Z&lt;3'!G:G,'Total-corrected counts Z&lt;3'!$A:$A,$B21:$B23))</f>
        <v>53.393333869052405</v>
      </c>
      <c r="I8">
        <f>SUMPRODUCT(SUMIFS('Total-corrected counts Z&lt;3'!H:H,'Total-corrected counts Z&lt;3'!$A:$A,$B21:$B23))</f>
        <v>31.496135085458445</v>
      </c>
      <c r="J8">
        <f>SUMPRODUCT(SUMIFS('Total-corrected counts Z&lt;3'!I:I,'Total-corrected counts Z&lt;3'!$A:$A,$B21:$B23))</f>
        <v>50.310480137777489</v>
      </c>
      <c r="K8">
        <f>SUMPRODUCT(SUMIFS('Total-corrected counts Z&lt;3'!J:J,'Total-corrected counts Z&lt;3'!$A:$A,$B21:$B23))</f>
        <v>86.20315093372264</v>
      </c>
      <c r="L8">
        <f>SUMPRODUCT(SUMIFS('Total-corrected counts Z&lt;3'!K:K,'Total-corrected counts Z&lt;3'!$A:$A,$B21:$B23))</f>
        <v>48.465859891146039</v>
      </c>
      <c r="M8">
        <f>SUMPRODUCT(SUMIFS('Total-corrected counts Z&lt;3'!L:L,'Total-corrected counts Z&lt;3'!$A:$A,$B21:$B23))</f>
        <v>64.860071148555363</v>
      </c>
      <c r="N8">
        <f>SUMPRODUCT(SUMIFS('Total-corrected counts Z&lt;3'!M:M,'Total-corrected counts Z&lt;3'!$A:$A,$B21:$B23))</f>
        <v>42.646364325886914</v>
      </c>
      <c r="O8">
        <f>SUMPRODUCT(SUMIFS('Total-corrected counts Z&lt;3'!N:N,'Total-corrected counts Z&lt;3'!$A:$A,$B21:$B23))</f>
        <v>71.604811788711601</v>
      </c>
      <c r="P8">
        <f>SUMPRODUCT(SUMIFS('Total-corrected counts Z&lt;3'!O:O,'Total-corrected counts Z&lt;3'!$A:$A,$B21:$B23))</f>
        <v>48.594273923136448</v>
      </c>
      <c r="Q8">
        <f>SUMPRODUCT(SUMIFS('Total-corrected counts Z&lt;3'!P:P,'Total-corrected counts Z&lt;3'!$A:$A,$B21:$B23))</f>
        <v>41.779150162504855</v>
      </c>
      <c r="S8">
        <f t="shared" si="0"/>
        <v>0.77419111655822881</v>
      </c>
      <c r="T8">
        <f t="shared" si="1"/>
        <v>56.697784276666049</v>
      </c>
      <c r="U8">
        <f t="shared" si="2"/>
        <v>53.896934269759036</v>
      </c>
      <c r="V8">
        <f t="shared" si="3"/>
        <v>6.7220882856135322</v>
      </c>
      <c r="W8">
        <f t="shared" si="4"/>
        <v>6.0633881573468251</v>
      </c>
    </row>
    <row r="9" spans="1:23" x14ac:dyDescent="0.25">
      <c r="A9" t="s">
        <v>497</v>
      </c>
      <c r="C9" t="s">
        <v>102</v>
      </c>
      <c r="F9">
        <f>SUMPRODUCT(SUMIFS('Total-corrected counts Z&lt;3'!E:E,'Total-corrected counts Z&lt;3'!$A:$A,$B24:$B40))</f>
        <v>144.44183630544973</v>
      </c>
      <c r="G9">
        <f>SUMPRODUCT(SUMIFS('Total-corrected counts Z&lt;3'!F:F,'Total-corrected counts Z&lt;3'!$A:$A,$B24:$B40))</f>
        <v>46.582746107989948</v>
      </c>
      <c r="H9">
        <f>SUMPRODUCT(SUMIFS('Total-corrected counts Z&lt;3'!G:G,'Total-corrected counts Z&lt;3'!$A:$A,$B24:$B40))</f>
        <v>80.268573826552014</v>
      </c>
      <c r="I9">
        <f>SUMPRODUCT(SUMIFS('Total-corrected counts Z&lt;3'!H:H,'Total-corrected counts Z&lt;3'!$A:$A,$B24:$B40))</f>
        <v>92.199441950746092</v>
      </c>
      <c r="J9">
        <f>SUMPRODUCT(SUMIFS('Total-corrected counts Z&lt;3'!I:I,'Total-corrected counts Z&lt;3'!$A:$A,$B24:$B40))</f>
        <v>81.376985883231853</v>
      </c>
      <c r="K9">
        <f>SUMPRODUCT(SUMIFS('Total-corrected counts Z&lt;3'!J:J,'Total-corrected counts Z&lt;3'!$A:$A,$B24:$B40))</f>
        <v>158.19842366415529</v>
      </c>
      <c r="L9">
        <f>SUMPRODUCT(SUMIFS('Total-corrected counts Z&lt;3'!K:K,'Total-corrected counts Z&lt;3'!$A:$A,$B24:$B40))</f>
        <v>92.835217488957085</v>
      </c>
      <c r="M9">
        <f>SUMPRODUCT(SUMIFS('Total-corrected counts Z&lt;3'!L:L,'Total-corrected counts Z&lt;3'!$A:$A,$B24:$B40))</f>
        <v>99.648288302814692</v>
      </c>
      <c r="N9">
        <f>SUMPRODUCT(SUMIFS('Total-corrected counts Z&lt;3'!M:M,'Total-corrected counts Z&lt;3'!$A:$A,$B24:$B40))</f>
        <v>131.61902853790025</v>
      </c>
      <c r="O9">
        <f>SUMPRODUCT(SUMIFS('Total-corrected counts Z&lt;3'!N:N,'Total-corrected counts Z&lt;3'!$A:$A,$B24:$B40))</f>
        <v>150.14215096176008</v>
      </c>
      <c r="P9">
        <f>SUMPRODUCT(SUMIFS('Total-corrected counts Z&lt;3'!O:O,'Total-corrected counts Z&lt;3'!$A:$A,$B24:$B40))</f>
        <v>154.04600558069737</v>
      </c>
      <c r="Q9">
        <f>SUMPRODUCT(SUMIFS('Total-corrected counts Z&lt;3'!P:P,'Total-corrected counts Z&lt;3'!$A:$A,$B24:$B40))</f>
        <v>239.45541278784685</v>
      </c>
      <c r="S9">
        <f t="shared" si="0"/>
        <v>5.8908300836055243E-2</v>
      </c>
      <c r="T9">
        <f t="shared" si="1"/>
        <v>99.414746461011717</v>
      </c>
      <c r="U9">
        <f t="shared" si="2"/>
        <v>154.98217723420385</v>
      </c>
      <c r="V9">
        <f t="shared" si="3"/>
        <v>14.688404351541413</v>
      </c>
      <c r="W9">
        <f t="shared" si="4"/>
        <v>23.203131014866216</v>
      </c>
    </row>
    <row r="10" spans="1:23" x14ac:dyDescent="0.25">
      <c r="A10" t="s">
        <v>498</v>
      </c>
      <c r="C10" t="s">
        <v>18</v>
      </c>
      <c r="F10">
        <f>SUMPRODUCT(SUMIFS('Total-corrected counts Z&lt;3'!E:E,'Total-corrected counts Z&lt;3'!$A:$A,$B41:$B50))</f>
        <v>27.110442807772671</v>
      </c>
      <c r="G10">
        <f>SUMPRODUCT(SUMIFS('Total-corrected counts Z&lt;3'!F:F,'Total-corrected counts Z&lt;3'!$A:$A,$B41:$B50))</f>
        <v>67.328042143503879</v>
      </c>
      <c r="H10">
        <f>SUMPRODUCT(SUMIFS('Total-corrected counts Z&lt;3'!G:G,'Total-corrected counts Z&lt;3'!$A:$A,$B41:$B50))</f>
        <v>38.393199939285175</v>
      </c>
      <c r="I10">
        <f>SUMPRODUCT(SUMIFS('Total-corrected counts Z&lt;3'!H:H,'Total-corrected counts Z&lt;3'!$A:$A,$B41:$B50))</f>
        <v>38.927635951068069</v>
      </c>
      <c r="J10">
        <f>SUMPRODUCT(SUMIFS('Total-corrected counts Z&lt;3'!I:I,'Total-corrected counts Z&lt;3'!$A:$A,$B41:$B50))</f>
        <v>27.626999752207631</v>
      </c>
      <c r="K10">
        <f>SUMPRODUCT(SUMIFS('Total-corrected counts Z&lt;3'!J:J,'Total-corrected counts Z&lt;3'!$A:$A,$B41:$B50))</f>
        <v>80.837178584773682</v>
      </c>
      <c r="L10">
        <f>SUMPRODUCT(SUMIFS('Total-corrected counts Z&lt;3'!K:K,'Total-corrected counts Z&lt;3'!$A:$A,$B41:$B50))</f>
        <v>61.052010040668378</v>
      </c>
      <c r="M10">
        <f>SUMPRODUCT(SUMIFS('Total-corrected counts Z&lt;3'!L:L,'Total-corrected counts Z&lt;3'!$A:$A,$B41:$B50))</f>
        <v>34.969615737334848</v>
      </c>
      <c r="N10">
        <f>SUMPRODUCT(SUMIFS('Total-corrected counts Z&lt;3'!M:M,'Total-corrected counts Z&lt;3'!$A:$A,$B41:$B50))</f>
        <v>43.096134227693966</v>
      </c>
      <c r="O10">
        <f>SUMPRODUCT(SUMIFS('Total-corrected counts Z&lt;3'!N:N,'Total-corrected counts Z&lt;3'!$A:$A,$B41:$B50))</f>
        <v>115.30876213405732</v>
      </c>
      <c r="P10">
        <f>SUMPRODUCT(SUMIFS('Total-corrected counts Z&lt;3'!O:O,'Total-corrected counts Z&lt;3'!$A:$A,$B41:$B50))</f>
        <v>34.525289000398622</v>
      </c>
      <c r="Q10">
        <f>SUMPRODUCT(SUMIFS('Total-corrected counts Z&lt;3'!P:P,'Total-corrected counts Z&lt;3'!$A:$A,$B41:$B50))</f>
        <v>89.008547226662827</v>
      </c>
      <c r="S10">
        <f t="shared" si="0"/>
        <v>0.39922118208218993</v>
      </c>
      <c r="T10">
        <f t="shared" si="1"/>
        <v>48.753644174182789</v>
      </c>
      <c r="U10">
        <f t="shared" si="2"/>
        <v>63.381669665229516</v>
      </c>
      <c r="V10">
        <f t="shared" si="3"/>
        <v>7.9346493838115988</v>
      </c>
      <c r="W10">
        <f t="shared" si="4"/>
        <v>16.438671246906825</v>
      </c>
    </row>
    <row r="11" spans="1:23" x14ac:dyDescent="0.25">
      <c r="A11" t="s">
        <v>499</v>
      </c>
      <c r="C11" t="s">
        <v>411</v>
      </c>
      <c r="E11">
        <v>972</v>
      </c>
      <c r="F11">
        <f>SUMPRODUCT(SUMIFS('Total-corrected counts Z&lt;3'!E:E,'Total-corrected counts Z&lt;3'!$A:$A,$B51:$B55))</f>
        <v>3.7766369106412849</v>
      </c>
      <c r="G11">
        <f>SUMPRODUCT(SUMIFS('Total-corrected counts Z&lt;3'!F:F,'Total-corrected counts Z&lt;3'!$A:$A,$B51:$B55))</f>
        <v>37.249455558051253</v>
      </c>
      <c r="H11">
        <f>SUMPRODUCT(SUMIFS('Total-corrected counts Z&lt;3'!G:G,'Total-corrected counts Z&lt;3'!$A:$A,$B51:$B55))</f>
        <v>7.8214984062357704</v>
      </c>
      <c r="I11">
        <f>SUMPRODUCT(SUMIFS('Total-corrected counts Z&lt;3'!H:H,'Total-corrected counts Z&lt;3'!$A:$A,$B51:$B55))</f>
        <v>6.4548765218744775</v>
      </c>
      <c r="J11">
        <f>SUMPRODUCT(SUMIFS('Total-corrected counts Z&lt;3'!I:I,'Total-corrected counts Z&lt;3'!$A:$A,$B51:$B55))</f>
        <v>5.6338861609812083</v>
      </c>
      <c r="K11">
        <f>SUMPRODUCT(SUMIFS('Total-corrected counts Z&lt;3'!J:J,'Total-corrected counts Z&lt;3'!$A:$A,$B51:$B55))</f>
        <v>13.925458605976868</v>
      </c>
      <c r="L11">
        <f>SUMPRODUCT(SUMIFS('Total-corrected counts Z&lt;3'!K:K,'Total-corrected counts Z&lt;3'!$A:$A,$B51:$B55))</f>
        <v>21.457196495089139</v>
      </c>
      <c r="M11">
        <f>SUMPRODUCT(SUMIFS('Total-corrected counts Z&lt;3'!L:L,'Total-corrected counts Z&lt;3'!$A:$A,$B51:$B55))</f>
        <v>9.997077467272673</v>
      </c>
      <c r="N11">
        <f>SUMPRODUCT(SUMIFS('Total-corrected counts Z&lt;3'!M:M,'Total-corrected counts Z&lt;3'!$A:$A,$B51:$B55))</f>
        <v>4.599919450299403</v>
      </c>
      <c r="O11">
        <f>SUMPRODUCT(SUMIFS('Total-corrected counts Z&lt;3'!N:N,'Total-corrected counts Z&lt;3'!$A:$A,$B51:$B55))</f>
        <v>40.724329585329002</v>
      </c>
      <c r="P11">
        <f>SUMPRODUCT(SUMIFS('Total-corrected counts Z&lt;3'!O:O,'Total-corrected counts Z&lt;3'!$A:$A,$B51:$B55))</f>
        <v>2.7950383379839145</v>
      </c>
      <c r="Q11">
        <f>SUMPRODUCT(SUMIFS('Total-corrected counts Z&lt;3'!P:P,'Total-corrected counts Z&lt;3'!$A:$A,$B51:$B55))</f>
        <v>13.498019500582394</v>
      </c>
      <c r="S11">
        <f t="shared" si="0"/>
        <v>0.94442050239363851</v>
      </c>
      <c r="T11">
        <f t="shared" si="1"/>
        <v>13.759858379835714</v>
      </c>
      <c r="U11">
        <f t="shared" si="2"/>
        <v>14.322876868293481</v>
      </c>
      <c r="V11">
        <f t="shared" si="3"/>
        <v>4.5391435829954263</v>
      </c>
      <c r="W11">
        <f t="shared" si="4"/>
        <v>6.8697037703157804</v>
      </c>
    </row>
    <row r="12" spans="1:23" x14ac:dyDescent="0.25">
      <c r="A12" t="s">
        <v>500</v>
      </c>
      <c r="C12" t="s">
        <v>25</v>
      </c>
      <c r="E12">
        <v>44</v>
      </c>
      <c r="F12">
        <f>SUMPRODUCT(SUMIFS('Total-corrected counts Z&lt;3'!E:E,'Total-corrected counts Z&lt;3'!$A:$A,$B56:$B60))</f>
        <v>11.306669889396829</v>
      </c>
      <c r="G12">
        <f>SUMPRODUCT(SUMIFS('Total-corrected counts Z&lt;3'!F:F,'Total-corrected counts Z&lt;3'!$A:$A,$B56:$B60))</f>
        <v>40.904645579103473</v>
      </c>
      <c r="H12">
        <f>SUMPRODUCT(SUMIFS('Total-corrected counts Z&lt;3'!G:G,'Total-corrected counts Z&lt;3'!$A:$A,$B56:$B60))</f>
        <v>18.143019134099415</v>
      </c>
      <c r="I12">
        <f>SUMPRODUCT(SUMIFS('Total-corrected counts Z&lt;3'!H:H,'Total-corrected counts Z&lt;3'!$A:$A,$B56:$B60))</f>
        <v>6.7371819962354191</v>
      </c>
      <c r="J12">
        <f>SUMPRODUCT(SUMIFS('Total-corrected counts Z&lt;3'!I:I,'Total-corrected counts Z&lt;3'!$A:$A,$B56:$B60))</f>
        <v>11.588299762193294</v>
      </c>
      <c r="K12">
        <f>SUMPRODUCT(SUMIFS('Total-corrected counts Z&lt;3'!J:J,'Total-corrected counts Z&lt;3'!$A:$A,$B56:$B60))</f>
        <v>12.40473769736785</v>
      </c>
      <c r="L12">
        <f>SUMPRODUCT(SUMIFS('Total-corrected counts Z&lt;3'!K:K,'Total-corrected counts Z&lt;3'!$A:$A,$B56:$B60))</f>
        <v>9.4360811446474955</v>
      </c>
      <c r="M12">
        <f>SUMPRODUCT(SUMIFS('Total-corrected counts Z&lt;3'!L:L,'Total-corrected counts Z&lt;3'!$A:$A,$B56:$B60))</f>
        <v>16.406494069274103</v>
      </c>
      <c r="N12">
        <f>SUMPRODUCT(SUMIFS('Total-corrected counts Z&lt;3'!M:M,'Total-corrected counts Z&lt;3'!$A:$A,$B56:$B60))</f>
        <v>6.3989990575276154</v>
      </c>
      <c r="O12">
        <f>SUMPRODUCT(SUMIFS('Total-corrected counts Z&lt;3'!N:N,'Total-corrected counts Z&lt;3'!$A:$A,$B56:$B60))</f>
        <v>26.970263555566937</v>
      </c>
      <c r="P12">
        <f>SUMPRODUCT(SUMIFS('Total-corrected counts Z&lt;3'!O:O,'Total-corrected counts Z&lt;3'!$A:$A,$B56:$B60))</f>
        <v>4.1925575069758718</v>
      </c>
      <c r="Q12">
        <f>SUMPRODUCT(SUMIFS('Total-corrected counts Z&lt;3'!P:P,'Total-corrected counts Z&lt;3'!$A:$A,$B56:$B60))</f>
        <v>16.441881957495365</v>
      </c>
      <c r="S12">
        <f t="shared" si="0"/>
        <v>0.79057880486381704</v>
      </c>
      <c r="T12">
        <f t="shared" si="1"/>
        <v>15.788662171863397</v>
      </c>
      <c r="U12">
        <f t="shared" si="2"/>
        <v>14.082039229367979</v>
      </c>
      <c r="V12">
        <f t="shared" si="3"/>
        <v>4.3856433592686068</v>
      </c>
      <c r="W12">
        <f t="shared" si="4"/>
        <v>4.086008010921697</v>
      </c>
    </row>
    <row r="13" spans="1:23" x14ac:dyDescent="0.25">
      <c r="A13" t="s">
        <v>501</v>
      </c>
      <c r="B13">
        <v>536</v>
      </c>
      <c r="C13" t="s">
        <v>214</v>
      </c>
      <c r="D13">
        <v>50300</v>
      </c>
      <c r="E13">
        <v>278</v>
      </c>
      <c r="F13">
        <f>SUMIFS('Total-corrected counts Z&lt;3'!E:E,'Total-corrected counts Z&lt;3'!$A:$A,'Activation map corrected Z&lt;3'!$B13)</f>
        <v>6.5306767500935443</v>
      </c>
      <c r="G13">
        <f>SUMIFS('Total-corrected counts Z&lt;3'!F:F,'Total-corrected counts Z&lt;3'!$A:$A,'Activation map corrected Z&lt;3'!$B13)</f>
        <v>7.8963265340288427</v>
      </c>
      <c r="H13">
        <f>SUMIFS('Total-corrected counts Z&lt;3'!G:G,'Total-corrected counts Z&lt;3'!$A:$A,'Activation map corrected Z&lt;3'!$B13)</f>
        <v>8.5000758935347633</v>
      </c>
      <c r="I13">
        <f>SUMIFS('Total-corrected counts Z&lt;3'!H:H,'Total-corrected counts Z&lt;3'!$A:$A,'Activation map corrected Z&lt;3'!$B13)</f>
        <v>17.678426597143222</v>
      </c>
      <c r="J13">
        <f>SUMIFS('Total-corrected counts Z&lt;3'!I:I,'Total-corrected counts Z&lt;3'!$A:$A,'Activation map corrected Z&lt;3'!$B13)</f>
        <v>21.154811055237975</v>
      </c>
      <c r="K13">
        <f>SUMIFS('Total-corrected counts Z&lt;3'!J:J,'Total-corrected counts Z&lt;3'!$A:$A,'Activation map corrected Z&lt;3'!$B13)</f>
        <v>23.723246174300687</v>
      </c>
      <c r="L13">
        <f>SUMIFS('Total-corrected counts Z&lt;3'!K:K,'Total-corrected counts Z&lt;3'!$A:$A,'Activation map corrected Z&lt;3'!$B13)</f>
        <v>7.0064315086005351</v>
      </c>
      <c r="M13">
        <f>SUMIFS('Total-corrected counts Z&lt;3'!L:L,'Total-corrected counts Z&lt;3'!$A:$A,'Activation map corrected Z&lt;3'!$B13)</f>
        <v>10.138165254109182</v>
      </c>
      <c r="N13">
        <f>SUMIFS('Total-corrected counts Z&lt;3'!M:M,'Total-corrected counts Z&lt;3'!$A:$A,'Activation map corrected Z&lt;3'!$B13)</f>
        <v>10.610480865357291</v>
      </c>
      <c r="O13">
        <f>SUMIFS('Total-corrected counts Z&lt;3'!N:N,'Total-corrected counts Z&lt;3'!$A:$A,'Activation map corrected Z&lt;3'!$B13)</f>
        <v>14.291934533719232</v>
      </c>
      <c r="P13">
        <f>SUMIFS('Total-corrected counts Z&lt;3'!O:O,'Total-corrected counts Z&lt;3'!$A:$A,'Activation map corrected Z&lt;3'!$B13)</f>
        <v>8.8165638849157038</v>
      </c>
      <c r="Q13">
        <f>SUMIFS('Total-corrected counts Z&lt;3'!P:P,'Total-corrected counts Z&lt;3'!$A:$A,'Activation map corrected Z&lt;3'!$B13)</f>
        <v>25.929686346493522</v>
      </c>
      <c r="S13">
        <f t="shared" si="0"/>
        <v>0.8639200420718548</v>
      </c>
      <c r="T13">
        <f t="shared" si="1"/>
        <v>13.212856358991369</v>
      </c>
      <c r="U13">
        <f t="shared" si="2"/>
        <v>13.957366176918985</v>
      </c>
      <c r="V13">
        <f t="shared" si="3"/>
        <v>2.7908493282395783</v>
      </c>
      <c r="W13">
        <f t="shared" si="4"/>
        <v>3.1278121060189865</v>
      </c>
    </row>
    <row r="14" spans="1:23" x14ac:dyDescent="0.25">
      <c r="A14" t="s">
        <v>502</v>
      </c>
      <c r="C14" t="s">
        <v>121</v>
      </c>
      <c r="E14">
        <v>295</v>
      </c>
      <c r="F14">
        <f>SUMPRODUCT(SUMIFS('Total-corrected counts Z&lt;3'!E:E,'Total-corrected counts Z&lt;3'!$A:$A,$B61:$B63))</f>
        <v>6.402852116194917</v>
      </c>
      <c r="G14">
        <f>SUMPRODUCT(SUMIFS('Total-corrected counts Z&lt;3'!F:F,'Total-corrected counts Z&lt;3'!$A:$A,$B61:$B63))</f>
        <v>4.882887432703348</v>
      </c>
      <c r="H14">
        <f>SUMPRODUCT(SUMIFS('Total-corrected counts Z&lt;3'!G:G,'Total-corrected counts Z&lt;3'!$A:$A,$B61:$B63))</f>
        <v>9.7858016589433845</v>
      </c>
      <c r="I14">
        <f>SUMPRODUCT(SUMIFS('Total-corrected counts Z&lt;3'!H:H,'Total-corrected counts Z&lt;3'!$A:$A,$B61:$B63))</f>
        <v>23.88151715539848</v>
      </c>
      <c r="J14">
        <f>SUMPRODUCT(SUMIFS('Total-corrected counts Z&lt;3'!I:I,'Total-corrected counts Z&lt;3'!$A:$A,$B61:$B63))</f>
        <v>30.19121927405466</v>
      </c>
      <c r="K14">
        <f>SUMPRODUCT(SUMIFS('Total-corrected counts Z&lt;3'!J:J,'Total-corrected counts Z&lt;3'!$A:$A,$B61:$B63))</f>
        <v>15.402730345768488</v>
      </c>
      <c r="L14">
        <f>SUMPRODUCT(SUMIFS('Total-corrected counts Z&lt;3'!K:K,'Total-corrected counts Z&lt;3'!$A:$A,$B61:$B63))</f>
        <v>8.5461513360954111</v>
      </c>
      <c r="M14">
        <f>SUMPRODUCT(SUMIFS('Total-corrected counts Z&lt;3'!L:L,'Total-corrected counts Z&lt;3'!$A:$A,$B61:$B63))</f>
        <v>9.7955234860776592</v>
      </c>
      <c r="N14">
        <f>SUMPRODUCT(SUMIFS('Total-corrected counts Z&lt;3'!M:M,'Total-corrected counts Z&lt;3'!$A:$A,$B61:$B63))</f>
        <v>21.077853125594157</v>
      </c>
      <c r="O14">
        <f>SUMPRODUCT(SUMIFS('Total-corrected counts Z&lt;3'!N:N,'Total-corrected counts Z&lt;3'!$A:$A,$B61:$B63))</f>
        <v>24.571199276011917</v>
      </c>
      <c r="P14">
        <f>SUMPRODUCT(SUMIFS('Total-corrected counts Z&lt;3'!O:O,'Total-corrected counts Z&lt;3'!$A:$A,$B61:$B63))</f>
        <v>5.8902150209862363</v>
      </c>
      <c r="Q14">
        <f>SUMPRODUCT(SUMIFS('Total-corrected counts Z&lt;3'!P:P,'Total-corrected counts Z&lt;3'!$A:$A,$B61:$B63))</f>
        <v>16.861131719160991</v>
      </c>
      <c r="S14">
        <f t="shared" si="0"/>
        <v>0.7814905244524768</v>
      </c>
      <c r="T14">
        <f t="shared" si="1"/>
        <v>14.156165617022669</v>
      </c>
      <c r="U14">
        <f t="shared" si="2"/>
        <v>15.639184525566193</v>
      </c>
      <c r="V14">
        <f t="shared" si="3"/>
        <v>3.6185344041739884</v>
      </c>
      <c r="W14">
        <f t="shared" si="4"/>
        <v>3.4644187054447557</v>
      </c>
    </row>
    <row r="15" spans="1:23" x14ac:dyDescent="0.25">
      <c r="A15" t="s">
        <v>1399</v>
      </c>
      <c r="B15">
        <v>571</v>
      </c>
      <c r="C15" t="s">
        <v>1400</v>
      </c>
      <c r="D15">
        <v>67900</v>
      </c>
      <c r="E15">
        <v>278</v>
      </c>
      <c r="F15">
        <f>SUMIFS('Total-corrected counts Z&lt;3'!E:E,'Total-corrected counts Z&lt;3'!$A:$A,'Activation map corrected Z&lt;3'!$B15)</f>
        <v>0</v>
      </c>
      <c r="G15">
        <f>SUMIFS('Total-corrected counts Z&lt;3'!F:F,'Total-corrected counts Z&lt;3'!$A:$A,'Activation map corrected Z&lt;3'!$B15)</f>
        <v>0</v>
      </c>
      <c r="H15">
        <f>SUMIFS('Total-corrected counts Z&lt;3'!G:G,'Total-corrected counts Z&lt;3'!$A:$A,'Activation map corrected Z&lt;3'!$B15)</f>
        <v>0</v>
      </c>
      <c r="I15">
        <f>SUMIFS('Total-corrected counts Z&lt;3'!H:H,'Total-corrected counts Z&lt;3'!$A:$A,'Activation map corrected Z&lt;3'!$B15)</f>
        <v>0</v>
      </c>
      <c r="J15">
        <f>SUMIFS('Total-corrected counts Z&lt;3'!I:I,'Total-corrected counts Z&lt;3'!$A:$A,'Activation map corrected Z&lt;3'!$B15)</f>
        <v>0</v>
      </c>
      <c r="K15">
        <f>SUMIFS('Total-corrected counts Z&lt;3'!J:J,'Total-corrected counts Z&lt;3'!$A:$A,'Activation map corrected Z&lt;3'!$B15)</f>
        <v>0</v>
      </c>
      <c r="L15">
        <f>SUMIFS('Total-corrected counts Z&lt;3'!K:K,'Total-corrected counts Z&lt;3'!$A:$A,'Activation map corrected Z&lt;3'!$B15)</f>
        <v>0</v>
      </c>
      <c r="M15">
        <f>SUMIFS('Total-corrected counts Z&lt;3'!L:L,'Total-corrected counts Z&lt;3'!$A:$A,'Activation map corrected Z&lt;3'!$B15)</f>
        <v>0</v>
      </c>
      <c r="N15">
        <f>SUMIFS('Total-corrected counts Z&lt;3'!M:M,'Total-corrected counts Z&lt;3'!$A:$A,'Activation map corrected Z&lt;3'!$B15)</f>
        <v>0</v>
      </c>
      <c r="O15">
        <f>SUMIFS('Total-corrected counts Z&lt;3'!N:N,'Total-corrected counts Z&lt;3'!$A:$A,'Activation map corrected Z&lt;3'!$B15)</f>
        <v>0</v>
      </c>
      <c r="P15">
        <f>SUMIFS('Total-corrected counts Z&lt;3'!O:O,'Total-corrected counts Z&lt;3'!$A:$A,'Activation map corrected Z&lt;3'!$B15)</f>
        <v>0</v>
      </c>
      <c r="Q15">
        <f>SUMIFS('Total-corrected counts Z&lt;3'!P:P,'Total-corrected counts Z&lt;3'!$A:$A,'Activation map corrected Z&lt;3'!$B15)</f>
        <v>0</v>
      </c>
      <c r="S15" t="e">
        <f t="shared" si="0"/>
        <v>#DIV/0!</v>
      </c>
      <c r="T15">
        <f t="shared" si="1"/>
        <v>0</v>
      </c>
      <c r="U15">
        <f t="shared" si="2"/>
        <v>0</v>
      </c>
      <c r="V15">
        <f t="shared" si="3"/>
        <v>0</v>
      </c>
      <c r="W15">
        <f t="shared" si="4"/>
        <v>0</v>
      </c>
    </row>
    <row r="16" spans="1:23" x14ac:dyDescent="0.25">
      <c r="A16" t="s">
        <v>1401</v>
      </c>
      <c r="B16">
        <v>181</v>
      </c>
      <c r="C16" t="s">
        <v>76</v>
      </c>
      <c r="D16">
        <v>174</v>
      </c>
      <c r="E16">
        <v>278</v>
      </c>
      <c r="F16">
        <f>SUMIFS('Total-corrected counts Z&lt;3'!E:E,'Total-corrected counts Z&lt;3'!$A:$A,'Activation map corrected Z&lt;3'!$B16)</f>
        <v>9.2963370108093149E-2</v>
      </c>
      <c r="G16">
        <f>SUMIFS('Total-corrected counts Z&lt;3'!F:F,'Total-corrected counts Z&lt;3'!$A:$A,'Activation map corrected Z&lt;3'!$B16)</f>
        <v>2.7902213901161987E-2</v>
      </c>
      <c r="H16">
        <f>SUMIFS('Total-corrected counts Z&lt;3'!G:G,'Total-corrected counts Z&lt;3'!$A:$A,'Activation map corrected Z&lt;3'!$B16)</f>
        <v>0</v>
      </c>
      <c r="I16">
        <f>SUMIFS('Total-corrected counts Z&lt;3'!H:H,'Total-corrected counts Z&lt;3'!$A:$A,'Activation map corrected Z&lt;3'!$B16)</f>
        <v>0.11444816528146237</v>
      </c>
      <c r="J16">
        <f>SUMIFS('Total-corrected counts Z&lt;3'!I:I,'Total-corrected counts Z&lt;3'!$A:$A,'Activation map corrected Z&lt;3'!$B16)</f>
        <v>0.18491967705627599</v>
      </c>
      <c r="K16">
        <f>SUMIFS('Total-corrected counts Z&lt;3'!J:J,'Total-corrected counts Z&lt;3'!$A:$A,'Activation map corrected Z&lt;3'!$B16)</f>
        <v>0</v>
      </c>
      <c r="L16">
        <f>SUMIFS('Total-corrected counts Z&lt;3'!K:K,'Total-corrected counts Z&lt;3'!$A:$A,'Activation map corrected Z&lt;3'!$B16)</f>
        <v>0.14125869977017208</v>
      </c>
      <c r="M16">
        <f>SUMIFS('Total-corrected counts Z&lt;3'!L:L,'Total-corrected counts Z&lt;3'!$A:$A,'Activation map corrected Z&lt;3'!$B16)</f>
        <v>0</v>
      </c>
      <c r="N16">
        <f>SUMIFS('Total-corrected counts Z&lt;3'!M:M,'Total-corrected counts Z&lt;3'!$A:$A,'Activation map corrected Z&lt;3'!$B16)</f>
        <v>8.1776345783100515E-2</v>
      </c>
      <c r="O16">
        <f>SUMIFS('Total-corrected counts Z&lt;3'!N:N,'Total-corrected counts Z&lt;3'!$A:$A,'Activation map corrected Z&lt;3'!$B16)</f>
        <v>0</v>
      </c>
      <c r="P16">
        <f>SUMIFS('Total-corrected counts Z&lt;3'!O:O,'Total-corrected counts Z&lt;3'!$A:$A,'Activation map corrected Z&lt;3'!$B16)</f>
        <v>0.35641428470935821</v>
      </c>
      <c r="Q16">
        <f>SUMIFS('Total-corrected counts Z&lt;3'!P:P,'Total-corrected counts Z&lt;3'!$A:$A,'Activation map corrected Z&lt;3'!$B16)</f>
        <v>0</v>
      </c>
      <c r="S16">
        <f t="shared" si="0"/>
        <v>0.9126179401769462</v>
      </c>
      <c r="T16">
        <f t="shared" si="1"/>
        <v>8.0213160873880793E-2</v>
      </c>
      <c r="U16">
        <f t="shared" si="2"/>
        <v>8.7638126098491739E-2</v>
      </c>
      <c r="V16">
        <f t="shared" si="3"/>
        <v>2.7442300177973802E-2</v>
      </c>
      <c r="W16">
        <f t="shared" si="4"/>
        <v>6.9034885146657898E-2</v>
      </c>
    </row>
    <row r="18" spans="2:5" x14ac:dyDescent="0.25">
      <c r="B18">
        <v>632</v>
      </c>
      <c r="C18" t="s">
        <v>260</v>
      </c>
      <c r="D18">
        <v>39600</v>
      </c>
      <c r="E18">
        <v>726</v>
      </c>
    </row>
    <row r="19" spans="2:5" x14ac:dyDescent="0.25">
      <c r="B19">
        <v>10703</v>
      </c>
      <c r="C19" t="s">
        <v>482</v>
      </c>
      <c r="D19">
        <v>39400</v>
      </c>
      <c r="E19">
        <v>726</v>
      </c>
    </row>
    <row r="20" spans="2:5" x14ac:dyDescent="0.25">
      <c r="B20">
        <v>10704</v>
      </c>
      <c r="C20" t="s">
        <v>483</v>
      </c>
      <c r="D20">
        <v>39500</v>
      </c>
      <c r="E20">
        <v>726</v>
      </c>
    </row>
    <row r="21" spans="2:5" x14ac:dyDescent="0.25">
      <c r="B21">
        <v>2632</v>
      </c>
      <c r="C21" t="s">
        <v>488</v>
      </c>
      <c r="D21">
        <v>39600</v>
      </c>
      <c r="E21">
        <v>2726</v>
      </c>
    </row>
    <row r="22" spans="2:5" x14ac:dyDescent="0.25">
      <c r="B22">
        <v>12703</v>
      </c>
      <c r="C22" t="s">
        <v>482</v>
      </c>
      <c r="D22">
        <v>39400</v>
      </c>
      <c r="E22">
        <v>2726</v>
      </c>
    </row>
    <row r="23" spans="2:5" x14ac:dyDescent="0.25">
      <c r="B23">
        <v>12704</v>
      </c>
      <c r="C23" t="s">
        <v>490</v>
      </c>
      <c r="D23">
        <v>39700</v>
      </c>
      <c r="E23">
        <v>2726</v>
      </c>
    </row>
    <row r="24" spans="2:5" x14ac:dyDescent="0.25">
      <c r="B24">
        <v>894</v>
      </c>
      <c r="C24" t="s">
        <v>372</v>
      </c>
      <c r="D24">
        <v>25300</v>
      </c>
      <c r="E24">
        <v>254</v>
      </c>
    </row>
    <row r="25" spans="2:5" x14ac:dyDescent="0.25">
      <c r="B25">
        <v>274</v>
      </c>
      <c r="C25" t="s">
        <v>113</v>
      </c>
      <c r="D25">
        <v>26400</v>
      </c>
      <c r="E25">
        <v>879</v>
      </c>
    </row>
    <row r="26" spans="2:5" x14ac:dyDescent="0.25">
      <c r="B26">
        <v>330</v>
      </c>
      <c r="C26" t="s">
        <v>138</v>
      </c>
      <c r="D26">
        <v>26500</v>
      </c>
      <c r="E26">
        <v>879</v>
      </c>
    </row>
    <row r="27" spans="2:5" x14ac:dyDescent="0.25">
      <c r="B27">
        <v>434</v>
      </c>
      <c r="C27" t="s">
        <v>173</v>
      </c>
      <c r="D27">
        <v>26100</v>
      </c>
      <c r="E27">
        <v>879</v>
      </c>
    </row>
    <row r="28" spans="2:5" x14ac:dyDescent="0.25">
      <c r="B28">
        <v>442</v>
      </c>
      <c r="C28" t="s">
        <v>177</v>
      </c>
      <c r="D28">
        <v>26000</v>
      </c>
      <c r="E28">
        <v>879</v>
      </c>
    </row>
    <row r="29" spans="2:5" x14ac:dyDescent="0.25">
      <c r="B29">
        <v>545</v>
      </c>
      <c r="C29" t="s">
        <v>217</v>
      </c>
      <c r="D29">
        <v>26200</v>
      </c>
      <c r="E29">
        <v>879</v>
      </c>
    </row>
    <row r="30" spans="2:5" x14ac:dyDescent="0.25">
      <c r="B30">
        <v>610</v>
      </c>
      <c r="C30" t="s">
        <v>247</v>
      </c>
      <c r="D30">
        <v>26300</v>
      </c>
      <c r="E30">
        <v>879</v>
      </c>
    </row>
    <row r="31" spans="2:5" x14ac:dyDescent="0.25">
      <c r="B31">
        <v>430</v>
      </c>
      <c r="C31" t="s">
        <v>171</v>
      </c>
      <c r="D31">
        <v>26900</v>
      </c>
      <c r="E31">
        <v>886</v>
      </c>
    </row>
    <row r="32" spans="2:5" x14ac:dyDescent="0.25">
      <c r="B32">
        <v>542</v>
      </c>
      <c r="C32" t="s">
        <v>216</v>
      </c>
      <c r="D32">
        <v>26700</v>
      </c>
      <c r="E32">
        <v>886</v>
      </c>
    </row>
    <row r="33" spans="2:5" x14ac:dyDescent="0.25">
      <c r="B33">
        <v>590</v>
      </c>
      <c r="C33" t="s">
        <v>235</v>
      </c>
      <c r="D33">
        <v>27100</v>
      </c>
      <c r="E33">
        <v>886</v>
      </c>
    </row>
    <row r="34" spans="2:5" x14ac:dyDescent="0.25">
      <c r="B34">
        <v>622</v>
      </c>
      <c r="C34" t="s">
        <v>255</v>
      </c>
      <c r="D34">
        <v>27200</v>
      </c>
      <c r="E34">
        <v>886</v>
      </c>
    </row>
    <row r="35" spans="2:5" x14ac:dyDescent="0.25">
      <c r="B35">
        <v>687</v>
      </c>
      <c r="C35" t="s">
        <v>287</v>
      </c>
      <c r="D35">
        <v>27000</v>
      </c>
      <c r="E35">
        <v>886</v>
      </c>
    </row>
    <row r="36" spans="2:5" x14ac:dyDescent="0.25">
      <c r="B36">
        <v>279</v>
      </c>
      <c r="C36" t="s">
        <v>115</v>
      </c>
      <c r="D36">
        <v>25800</v>
      </c>
      <c r="E36">
        <v>894</v>
      </c>
    </row>
    <row r="37" spans="2:5" x14ac:dyDescent="0.25">
      <c r="B37">
        <v>671</v>
      </c>
      <c r="C37" t="s">
        <v>279</v>
      </c>
      <c r="D37">
        <v>25400</v>
      </c>
      <c r="E37">
        <v>894</v>
      </c>
    </row>
    <row r="38" spans="2:5" x14ac:dyDescent="0.25">
      <c r="B38">
        <v>774</v>
      </c>
      <c r="C38" t="s">
        <v>320</v>
      </c>
      <c r="D38">
        <v>25600</v>
      </c>
      <c r="E38">
        <v>894</v>
      </c>
    </row>
    <row r="39" spans="2:5" x14ac:dyDescent="0.25">
      <c r="B39">
        <v>906</v>
      </c>
      <c r="C39" t="s">
        <v>379</v>
      </c>
      <c r="D39">
        <v>25700</v>
      </c>
      <c r="E39">
        <v>894</v>
      </c>
    </row>
    <row r="40" spans="2:5" x14ac:dyDescent="0.25">
      <c r="B40">
        <v>965</v>
      </c>
      <c r="C40" t="s">
        <v>408</v>
      </c>
      <c r="D40">
        <v>25500</v>
      </c>
      <c r="E40">
        <v>894</v>
      </c>
    </row>
    <row r="41" spans="2:5" x14ac:dyDescent="0.25">
      <c r="B41">
        <v>211</v>
      </c>
      <c r="C41" t="s">
        <v>87</v>
      </c>
      <c r="D41">
        <v>19100</v>
      </c>
      <c r="E41">
        <v>39</v>
      </c>
    </row>
    <row r="42" spans="2:5" x14ac:dyDescent="0.25">
      <c r="B42">
        <v>919</v>
      </c>
      <c r="C42" t="s">
        <v>386</v>
      </c>
      <c r="D42">
        <v>19300</v>
      </c>
      <c r="E42">
        <v>39</v>
      </c>
    </row>
    <row r="43" spans="2:5" x14ac:dyDescent="0.25">
      <c r="B43">
        <v>927</v>
      </c>
      <c r="C43" t="s">
        <v>390</v>
      </c>
      <c r="D43">
        <v>19400</v>
      </c>
      <c r="E43">
        <v>39</v>
      </c>
    </row>
    <row r="44" spans="2:5" x14ac:dyDescent="0.25">
      <c r="B44">
        <v>935</v>
      </c>
      <c r="C44" t="s">
        <v>396</v>
      </c>
      <c r="D44">
        <v>19000</v>
      </c>
      <c r="E44">
        <v>39</v>
      </c>
    </row>
    <row r="45" spans="2:5" x14ac:dyDescent="0.25">
      <c r="B45">
        <v>1015</v>
      </c>
      <c r="C45" t="s">
        <v>430</v>
      </c>
      <c r="D45">
        <v>19200</v>
      </c>
      <c r="E45">
        <v>39</v>
      </c>
    </row>
    <row r="46" spans="2:5" x14ac:dyDescent="0.25">
      <c r="B46">
        <v>296</v>
      </c>
      <c r="C46" t="s">
        <v>122</v>
      </c>
      <c r="D46">
        <v>19700</v>
      </c>
      <c r="E46">
        <v>48</v>
      </c>
    </row>
    <row r="47" spans="2:5" x14ac:dyDescent="0.25">
      <c r="B47">
        <v>588</v>
      </c>
      <c r="C47" t="s">
        <v>233</v>
      </c>
      <c r="D47">
        <v>19600</v>
      </c>
      <c r="E47">
        <v>48</v>
      </c>
    </row>
    <row r="48" spans="2:5" x14ac:dyDescent="0.25">
      <c r="B48">
        <v>772</v>
      </c>
      <c r="C48" t="s">
        <v>319</v>
      </c>
      <c r="D48">
        <v>19800</v>
      </c>
      <c r="E48">
        <v>48</v>
      </c>
    </row>
    <row r="49" spans="2:5" x14ac:dyDescent="0.25">
      <c r="B49">
        <v>810</v>
      </c>
      <c r="C49" t="s">
        <v>339</v>
      </c>
      <c r="D49">
        <v>19900</v>
      </c>
      <c r="E49">
        <v>48</v>
      </c>
    </row>
    <row r="50" spans="2:5" x14ac:dyDescent="0.25">
      <c r="B50">
        <v>819</v>
      </c>
      <c r="C50" t="s">
        <v>342</v>
      </c>
      <c r="D50">
        <v>20000</v>
      </c>
      <c r="E50">
        <v>48</v>
      </c>
    </row>
    <row r="51" spans="2:5" x14ac:dyDescent="0.25">
      <c r="B51">
        <v>84</v>
      </c>
      <c r="C51" t="s">
        <v>39</v>
      </c>
      <c r="D51">
        <v>20600</v>
      </c>
      <c r="E51">
        <v>972</v>
      </c>
    </row>
    <row r="52" spans="2:5" x14ac:dyDescent="0.25">
      <c r="B52">
        <v>132</v>
      </c>
      <c r="C52" t="s">
        <v>60</v>
      </c>
      <c r="D52">
        <v>20700</v>
      </c>
      <c r="E52">
        <v>972</v>
      </c>
    </row>
    <row r="53" spans="2:5" x14ac:dyDescent="0.25">
      <c r="B53">
        <v>171</v>
      </c>
      <c r="C53" t="s">
        <v>72</v>
      </c>
      <c r="D53">
        <v>20200</v>
      </c>
      <c r="E53">
        <v>972</v>
      </c>
    </row>
    <row r="54" spans="2:5" x14ac:dyDescent="0.25">
      <c r="B54">
        <v>304</v>
      </c>
      <c r="C54" t="s">
        <v>126</v>
      </c>
      <c r="D54">
        <v>20400</v>
      </c>
      <c r="E54">
        <v>972</v>
      </c>
    </row>
    <row r="55" spans="2:5" x14ac:dyDescent="0.25">
      <c r="B55">
        <v>363</v>
      </c>
      <c r="C55" t="s">
        <v>151</v>
      </c>
      <c r="D55">
        <v>20500</v>
      </c>
      <c r="E55">
        <v>972</v>
      </c>
    </row>
    <row r="56" spans="2:5" x14ac:dyDescent="0.25">
      <c r="B56">
        <v>556</v>
      </c>
      <c r="C56" t="s">
        <v>219</v>
      </c>
      <c r="D56">
        <v>8700</v>
      </c>
      <c r="E56">
        <v>44</v>
      </c>
    </row>
    <row r="57" spans="2:5" x14ac:dyDescent="0.25">
      <c r="B57">
        <v>707</v>
      </c>
      <c r="C57" t="s">
        <v>301</v>
      </c>
      <c r="D57">
        <v>8500</v>
      </c>
      <c r="E57">
        <v>44</v>
      </c>
    </row>
    <row r="58" spans="2:5" x14ac:dyDescent="0.25">
      <c r="B58">
        <v>827</v>
      </c>
      <c r="C58" t="s">
        <v>344</v>
      </c>
      <c r="D58">
        <v>8800</v>
      </c>
      <c r="E58">
        <v>44</v>
      </c>
    </row>
    <row r="59" spans="2:5" x14ac:dyDescent="0.25">
      <c r="B59">
        <v>1054</v>
      </c>
      <c r="C59" t="s">
        <v>451</v>
      </c>
      <c r="D59">
        <v>8900</v>
      </c>
      <c r="E59">
        <v>44</v>
      </c>
    </row>
    <row r="60" spans="2:5" x14ac:dyDescent="0.25">
      <c r="B60">
        <v>1081</v>
      </c>
      <c r="C60" t="s">
        <v>459</v>
      </c>
      <c r="D60">
        <v>9000</v>
      </c>
      <c r="E60">
        <v>44</v>
      </c>
    </row>
    <row r="61" spans="2:5" x14ac:dyDescent="0.25">
      <c r="B61">
        <v>303</v>
      </c>
      <c r="C61" t="s">
        <v>125</v>
      </c>
      <c r="D61">
        <v>47200</v>
      </c>
      <c r="E61">
        <v>295</v>
      </c>
    </row>
    <row r="62" spans="2:5" x14ac:dyDescent="0.25">
      <c r="B62">
        <v>311</v>
      </c>
      <c r="C62" t="s">
        <v>129</v>
      </c>
      <c r="D62">
        <v>47300</v>
      </c>
      <c r="E62">
        <v>295</v>
      </c>
    </row>
    <row r="63" spans="2:5" x14ac:dyDescent="0.25">
      <c r="B63">
        <v>451</v>
      </c>
      <c r="C63" t="s">
        <v>182</v>
      </c>
      <c r="D63">
        <v>47400</v>
      </c>
      <c r="E63">
        <v>295</v>
      </c>
    </row>
  </sheetData>
  <conditionalFormatting sqref="S3:S16">
    <cfRule type="cellIs" dxfId="6" priority="1" operator="lessThan">
      <formula>0.05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BECD-5846-4FDA-80F2-B21DF1A09D26}">
  <dimension ref="A1:W113"/>
  <sheetViews>
    <sheetView workbookViewId="0"/>
  </sheetViews>
  <sheetFormatPr defaultRowHeight="15" x14ac:dyDescent="0.25"/>
  <cols>
    <col min="1" max="1" width="11.140625" bestFit="1" customWidth="1"/>
    <col min="3" max="3" width="27.28515625" customWidth="1"/>
    <col min="15" max="15" width="10.5703125" bestFit="1" customWidth="1"/>
  </cols>
  <sheetData>
    <row r="1" spans="1:23" x14ac:dyDescent="0.25">
      <c r="E1" t="s">
        <v>503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1</v>
      </c>
      <c r="N1">
        <v>1</v>
      </c>
      <c r="O1">
        <v>1</v>
      </c>
      <c r="P1">
        <v>1</v>
      </c>
      <c r="Q1">
        <v>1</v>
      </c>
    </row>
    <row r="2" spans="1:23" x14ac:dyDescent="0.25">
      <c r="A2" s="1" t="s">
        <v>1254</v>
      </c>
      <c r="B2" s="1" t="s">
        <v>0</v>
      </c>
      <c r="C2" s="1" t="s">
        <v>1</v>
      </c>
      <c r="D2" s="1" t="s">
        <v>2</v>
      </c>
      <c r="E2" s="1" t="s">
        <v>3</v>
      </c>
      <c r="F2" s="1">
        <v>67898</v>
      </c>
      <c r="G2" s="1">
        <v>190211</v>
      </c>
      <c r="H2" s="1">
        <v>191735</v>
      </c>
      <c r="I2" s="1">
        <v>212741</v>
      </c>
      <c r="J2" s="1">
        <v>277750</v>
      </c>
      <c r="K2" s="1">
        <v>340773</v>
      </c>
      <c r="L2" s="1">
        <v>340805</v>
      </c>
      <c r="M2" s="1">
        <v>190196</v>
      </c>
      <c r="N2" s="1">
        <v>190198</v>
      </c>
      <c r="O2" s="1">
        <v>340770</v>
      </c>
      <c r="P2" s="1">
        <v>340771</v>
      </c>
      <c r="Q2" s="1">
        <v>343011</v>
      </c>
      <c r="S2" s="1" t="s">
        <v>504</v>
      </c>
      <c r="T2" s="1" t="s">
        <v>505</v>
      </c>
      <c r="U2" s="1" t="s">
        <v>506</v>
      </c>
      <c r="V2" s="1" t="s">
        <v>1256</v>
      </c>
      <c r="W2" s="1" t="s">
        <v>1257</v>
      </c>
    </row>
    <row r="3" spans="1:23" x14ac:dyDescent="0.25">
      <c r="A3" s="4" t="s">
        <v>1258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S3" s="5"/>
      <c r="T3" s="5"/>
      <c r="U3" s="5"/>
    </row>
    <row r="4" spans="1:23" x14ac:dyDescent="0.25">
      <c r="A4" t="s">
        <v>496</v>
      </c>
      <c r="C4" t="s">
        <v>305</v>
      </c>
      <c r="E4">
        <v>726</v>
      </c>
      <c r="F4">
        <f>SUMPRODUCT(SUMIFS('Total-corrected counts'!E:E,'Total-corrected counts'!$A:$A,$B29:$B31))</f>
        <v>36.557845295007638</v>
      </c>
      <c r="G4">
        <f>SUMPRODUCT(SUMIFS('Total-corrected counts'!F:F,'Total-corrected counts'!$A:$A,$B29:$B31))</f>
        <v>38.951490606022134</v>
      </c>
      <c r="H4">
        <f>SUMPRODUCT(SUMIFS('Total-corrected counts'!G:G,'Total-corrected counts'!$A:$A,$B29:$B31))</f>
        <v>25.05379512317074</v>
      </c>
      <c r="I4">
        <f>SUMPRODUCT(SUMIFS('Total-corrected counts'!H:H,'Total-corrected counts'!$A:$A,$B29:$B31))</f>
        <v>14.626475522970891</v>
      </c>
      <c r="J4">
        <f>SUMPRODUCT(SUMIFS('Total-corrected counts'!I:I,'Total-corrected counts'!$A:$A,$B29:$B31))</f>
        <v>23.250567395209099</v>
      </c>
      <c r="K4">
        <f>SUMPRODUCT(SUMIFS('Total-corrected counts'!J:J,'Total-corrected counts'!$A:$A,$B29:$B31))</f>
        <v>53.681448073898352</v>
      </c>
      <c r="L4">
        <f>SUMPRODUCT(SUMIFS('Total-corrected counts'!K:K,'Total-corrected counts'!$A:$A,$B29:$B31))</f>
        <v>28.633138443413884</v>
      </c>
      <c r="M4">
        <f>SUMPRODUCT(SUMIFS('Total-corrected counts'!L:L,'Total-corrected counts'!$A:$A,$B29:$B31))</f>
        <v>68.24617803263159</v>
      </c>
      <c r="N4">
        <f>SUMPRODUCT(SUMIFS('Total-corrected counts'!M:M,'Total-corrected counts'!$A:$A,$B29:$B31))</f>
        <v>35.981592144564225</v>
      </c>
      <c r="O4">
        <f>SUMPRODUCT(SUMIFS('Total-corrected counts'!N:N,'Total-corrected counts'!$A:$A,$B29:$B31))</f>
        <v>49.321688053342896</v>
      </c>
      <c r="P4">
        <f>SUMPRODUCT(SUMIFS('Total-corrected counts'!O:O,'Total-corrected counts'!$A:$A,$B29:$B31))</f>
        <v>15.081951837174948</v>
      </c>
      <c r="Q4">
        <f>SUMPRODUCT(SUMIFS('Total-corrected counts'!P:P,'Total-corrected counts'!$A:$A,$B29:$B31))</f>
        <v>38.388695568165453</v>
      </c>
      <c r="S4">
        <f>_xlfn.T.TEST(F4:L4,M4:Q4,2,2)</f>
        <v>0.31065730817694326</v>
      </c>
      <c r="T4">
        <f>AVERAGE(F4:L4)</f>
        <v>31.536394351384679</v>
      </c>
      <c r="U4">
        <f>AVERAGE(M4:Q4)</f>
        <v>41.404021127175824</v>
      </c>
      <c r="V4">
        <f>STDEV(F4:L4)/SQRT(COUNT(F4:L4))</f>
        <v>4.8197394149323491</v>
      </c>
      <c r="W4">
        <f>STDEV(M4:Q4)/SQRT(COUNT(M4:Q4))</f>
        <v>8.702117825267365</v>
      </c>
    </row>
    <row r="5" spans="1:23" x14ac:dyDescent="0.25">
      <c r="A5" t="s">
        <v>494</v>
      </c>
      <c r="B5">
        <v>2382</v>
      </c>
      <c r="C5" t="s">
        <v>485</v>
      </c>
      <c r="D5">
        <v>37700</v>
      </c>
      <c r="E5">
        <v>2375</v>
      </c>
      <c r="F5">
        <f>SUMIFS('Total-corrected counts'!E:E,'Total-corrected counts'!$A:$A,'Brain networks corrected'!$B5)</f>
        <v>50.455869126167556</v>
      </c>
      <c r="G5">
        <f>SUMIFS('Total-corrected counts'!F:F,'Total-corrected counts'!$A:$A,'Brain networks corrected'!$B5)</f>
        <v>36.300780285411747</v>
      </c>
      <c r="H5">
        <f>SUMIFS('Total-corrected counts'!G:G,'Total-corrected counts'!$A:$A,'Brain networks corrected'!$B5)</f>
        <v>19.660889829373478</v>
      </c>
      <c r="I5">
        <f>SUMIFS('Total-corrected counts'!H:H,'Total-corrected counts'!$A:$A,'Brain networks corrected'!$B5)</f>
        <v>85.752195306557041</v>
      </c>
      <c r="J5">
        <f>SUMIFS('Total-corrected counts'!I:I,'Total-corrected counts'!$A:$A,'Brain networks corrected'!$B5)</f>
        <v>86.641032690100516</v>
      </c>
      <c r="K5">
        <f>SUMIFS('Total-corrected counts'!J:J,'Total-corrected counts'!$A:$A,'Brain networks corrected'!$B5)</f>
        <v>38.278717728129863</v>
      </c>
      <c r="L5">
        <f>SUMIFS('Total-corrected counts'!K:K,'Total-corrected counts'!$A:$A,'Brain networks corrected'!$B5)</f>
        <v>45.216909796432084</v>
      </c>
      <c r="M5">
        <f>SUMIFS('Total-corrected counts'!L:L,'Total-corrected counts'!$A:$A,'Brain networks corrected'!$B5)</f>
        <v>22.211248727690496</v>
      </c>
      <c r="N5">
        <f>SUMIFS('Total-corrected counts'!M:M,'Total-corrected counts'!$A:$A,'Brain networks corrected'!$B5)</f>
        <v>36.738023343057904</v>
      </c>
      <c r="O5">
        <f>SUMIFS('Total-corrected counts'!N:N,'Total-corrected counts'!$A:$A,'Brain networks corrected'!$B5)</f>
        <v>84.79539652861375</v>
      </c>
      <c r="P5">
        <f>SUMIFS('Total-corrected counts'!O:O,'Total-corrected counts'!$A:$A,'Brain networks corrected'!$B5)</f>
        <v>21.760030013834502</v>
      </c>
      <c r="Q5">
        <f>SUMIFS('Total-corrected counts'!P:P,'Total-corrected counts'!$A:$A,'Brain networks corrected'!$B5)</f>
        <v>47.065342809593169</v>
      </c>
      <c r="S5">
        <f t="shared" ref="S5:S27" si="0">_xlfn.T.TEST(F5:L5,M5:Q5,2,2)</f>
        <v>0.55118746155354192</v>
      </c>
      <c r="T5">
        <f t="shared" ref="T5:T27" si="1">AVERAGE(F5:L5)</f>
        <v>51.758056394596046</v>
      </c>
      <c r="U5">
        <f t="shared" ref="U5:U27" si="2">AVERAGE(M5:Q5)</f>
        <v>42.51400828455796</v>
      </c>
      <c r="V5">
        <f t="shared" ref="V5:V27" si="3">STDEV(F5:L5)/SQRT(COUNT(F5:L5))</f>
        <v>9.5963210500488429</v>
      </c>
      <c r="W5">
        <f t="shared" ref="W5:W27" si="4">STDEV(M5:Q5)/SQRT(COUNT(M5:Q5))</f>
        <v>11.586030596225408</v>
      </c>
    </row>
    <row r="6" spans="1:23" x14ac:dyDescent="0.25">
      <c r="A6" t="s">
        <v>495</v>
      </c>
      <c r="B6">
        <v>2463</v>
      </c>
      <c r="C6" t="s">
        <v>487</v>
      </c>
      <c r="D6">
        <v>38700</v>
      </c>
      <c r="E6">
        <v>2375</v>
      </c>
      <c r="F6">
        <f>SUMIFS('Total-corrected counts'!E:E,'Total-corrected counts'!$A:$A,'Brain networks corrected'!$B6)</f>
        <v>32.513938695305583</v>
      </c>
      <c r="G6">
        <f>SUMIFS('Total-corrected counts'!F:F,'Total-corrected counts'!$A:$A,'Brain networks corrected'!$B6)</f>
        <v>13.267502710002525</v>
      </c>
      <c r="H6">
        <f>SUMIFS('Total-corrected counts'!G:G,'Total-corrected counts'!$A:$A,'Brain networks corrected'!$B6)</f>
        <v>14.500129465441656</v>
      </c>
      <c r="I6">
        <f>SUMIFS('Total-corrected counts'!H:H,'Total-corrected counts'!$A:$A,'Brain networks corrected'!$B6)</f>
        <v>14.443358458520553</v>
      </c>
      <c r="J6">
        <f>SUMIFS('Total-corrected counts'!I:I,'Total-corrected counts'!$A:$A,'Brain networks corrected'!$B6)</f>
        <v>50.507727793304184</v>
      </c>
      <c r="K6">
        <f>SUMIFS('Total-corrected counts'!J:J,'Total-corrected counts'!$A:$A,'Brain networks corrected'!$B6)</f>
        <v>19.247981786108433</v>
      </c>
      <c r="L6">
        <f>SUMIFS('Total-corrected counts'!K:K,'Total-corrected counts'!$A:$A,'Brain networks corrected'!$B6)</f>
        <v>26.584887296746388</v>
      </c>
      <c r="M6">
        <f>SUMIFS('Total-corrected counts'!L:L,'Total-corrected counts'!$A:$A,'Brain networks corrected'!$B6)</f>
        <v>21.868606959658969</v>
      </c>
      <c r="N6">
        <f>SUMIFS('Total-corrected counts'!M:M,'Total-corrected counts'!$A:$A,'Brain networks corrected'!$B6)</f>
        <v>12.573113164151705</v>
      </c>
      <c r="O6">
        <f>SUMIFS('Total-corrected counts'!N:N,'Total-corrected counts'!$A:$A,'Brain networks corrected'!$B6)</f>
        <v>68.488589503880334</v>
      </c>
      <c r="P6">
        <f>SUMIFS('Total-corrected counts'!O:O,'Total-corrected counts'!$A:$A,'Brain networks corrected'!$B6)</f>
        <v>9.4731165146434684</v>
      </c>
      <c r="Q6">
        <f>SUMIFS('Total-corrected counts'!P:P,'Total-corrected counts'!$A:$A,'Brain networks corrected'!$B6)</f>
        <v>34.67924658995004</v>
      </c>
      <c r="S6">
        <f t="shared" si="0"/>
        <v>0.65423071852990344</v>
      </c>
      <c r="T6">
        <f t="shared" si="1"/>
        <v>24.437932315061328</v>
      </c>
      <c r="U6">
        <f t="shared" si="2"/>
        <v>29.416534546456898</v>
      </c>
      <c r="V6">
        <f t="shared" si="3"/>
        <v>5.1172701221564889</v>
      </c>
      <c r="W6">
        <f t="shared" si="4"/>
        <v>10.706851998037866</v>
      </c>
    </row>
    <row r="7" spans="1:23" x14ac:dyDescent="0.25">
      <c r="A7" t="s">
        <v>1259</v>
      </c>
      <c r="C7" t="s">
        <v>1260</v>
      </c>
      <c r="F7">
        <f>SUMPRODUCT(SUMIFS('Total-corrected counts'!E:E,'Total-corrected counts'!$A:$A,$B62:$B76))</f>
        <v>45.58691261675618</v>
      </c>
      <c r="G7">
        <f>SUMPRODUCT(SUMIFS('Total-corrected counts'!F:F,'Total-corrected counts'!$A:$A,$B62:$B76))</f>
        <v>36.970433419039644</v>
      </c>
      <c r="H7">
        <f>SUMPRODUCT(SUMIFS('Total-corrected counts'!G:G,'Total-corrected counts'!$A:$A,$B62:$B76))</f>
        <v>62.321985017723378</v>
      </c>
      <c r="I7">
        <f>SUMPRODUCT(SUMIFS('Total-corrected counts'!H:H,'Total-corrected counts'!$A:$A,$B62:$B76))</f>
        <v>87.430768397351812</v>
      </c>
      <c r="J7">
        <f>SUMPRODUCT(SUMIFS('Total-corrected counts'!I:I,'Total-corrected counts'!$A:$A,$B62:$B76))</f>
        <v>124.84543796992712</v>
      </c>
      <c r="K7">
        <f>SUMPRODUCT(SUMIFS('Total-corrected counts'!J:J,'Total-corrected counts'!$A:$A,$B62:$B76))</f>
        <v>79.207834754121166</v>
      </c>
      <c r="L7">
        <f>SUMPRODUCT(SUMIFS('Total-corrected counts'!K:K,'Total-corrected counts'!$A:$A,$B62:$B76))</f>
        <v>58.000822125632659</v>
      </c>
      <c r="M7">
        <f>SUMPRODUCT(SUMIFS('Total-corrected counts'!L:L,'Total-corrected counts'!$A:$A,$B62:$B76))</f>
        <v>47.707827348859716</v>
      </c>
      <c r="N7">
        <f>SUMPRODUCT(SUMIFS('Total-corrected counts'!M:M,'Total-corrected counts'!$A:$A,$B62:$B76))</f>
        <v>100.29868810297278</v>
      </c>
      <c r="O7">
        <f>SUMPRODUCT(SUMIFS('Total-corrected counts'!N:N,'Total-corrected counts'!$A:$A,$B62:$B76))</f>
        <v>77.54697811814323</v>
      </c>
      <c r="P7">
        <f>SUMPRODUCT(SUMIFS('Total-corrected counts'!O:O,'Total-corrected counts'!$A:$A,$B62:$B76))</f>
        <v>52.392899852275661</v>
      </c>
      <c r="Q7">
        <f>SUMPRODUCT(SUMIFS('Total-corrected counts'!P:P,'Total-corrected counts'!$A:$A,$B62:$B76))</f>
        <v>136.69365055350085</v>
      </c>
      <c r="S7">
        <f t="shared" si="0"/>
        <v>0.53464188276724101</v>
      </c>
      <c r="T7">
        <f t="shared" si="1"/>
        <v>70.623456328650278</v>
      </c>
      <c r="U7">
        <f t="shared" si="2"/>
        <v>82.928008795150447</v>
      </c>
      <c r="V7">
        <f t="shared" si="3"/>
        <v>11.216272593206739</v>
      </c>
      <c r="W7">
        <f t="shared" si="4"/>
        <v>16.422993459951567</v>
      </c>
    </row>
    <row r="8" spans="1:23" x14ac:dyDescent="0.25">
      <c r="A8" t="s">
        <v>1261</v>
      </c>
      <c r="C8" t="s">
        <v>1262</v>
      </c>
      <c r="F8">
        <f>SUMPRODUCT(SUMIFS('Total-corrected counts'!E:E,'Total-corrected counts'!$A:$A,$B77:$B91))</f>
        <v>62.634070610327768</v>
      </c>
      <c r="G8">
        <f>SUMPRODUCT(SUMIFS('Total-corrected counts'!F:F,'Total-corrected counts'!$A:$A,$B77:$B91))</f>
        <v>255.48662158598972</v>
      </c>
      <c r="H8">
        <f>SUMPRODUCT(SUMIFS('Total-corrected counts'!G:G,'Total-corrected counts'!$A:$A,$B77:$B91))</f>
        <v>190.34098518736769</v>
      </c>
      <c r="I8">
        <f>SUMPRODUCT(SUMIFS('Total-corrected counts'!H:H,'Total-corrected counts'!$A:$A,$B77:$B91))</f>
        <v>72.415169112423968</v>
      </c>
      <c r="J8">
        <f>SUMPRODUCT(SUMIFS('Total-corrected counts'!I:I,'Total-corrected counts'!$A:$A,$B77:$B91))</f>
        <v>110.87783836294307</v>
      </c>
      <c r="K8">
        <f>SUMPRODUCT(SUMIFS('Total-corrected counts'!J:J,'Total-corrected counts'!$A:$A,$B77:$B91))</f>
        <v>124.0691015580872</v>
      </c>
      <c r="L8">
        <f>SUMPRODUCT(SUMIFS('Total-corrected counts'!K:K,'Total-corrected counts'!$A:$A,$B77:$B91))</f>
        <v>55.557046619608684</v>
      </c>
      <c r="M8">
        <f>SUMPRODUCT(SUMIFS('Total-corrected counts'!L:L,'Total-corrected counts'!$A:$A,$B77:$B91))</f>
        <v>148.94839210311503</v>
      </c>
      <c r="N8">
        <f>SUMPRODUCT(SUMIFS('Total-corrected counts'!M:M,'Total-corrected counts'!$A:$A,$B77:$B91))</f>
        <v>199.94316543968071</v>
      </c>
      <c r="O8">
        <f>SUMPRODUCT(SUMIFS('Total-corrected counts'!N:N,'Total-corrected counts'!$A:$A,$B77:$B91))</f>
        <v>193.44483432796318</v>
      </c>
      <c r="P8">
        <f>SUMPRODUCT(SUMIFS('Total-corrected counts'!O:O,'Total-corrected counts'!$A:$A,$B77:$B91))</f>
        <v>102.18772715548573</v>
      </c>
      <c r="Q8">
        <f>SUMPRODUCT(SUMIFS('Total-corrected counts'!P:P,'Total-corrected counts'!$A:$A,$B77:$B91))</f>
        <v>91.843040180532597</v>
      </c>
      <c r="S8">
        <f t="shared" si="0"/>
        <v>0.56592756131338318</v>
      </c>
      <c r="T8">
        <f t="shared" si="1"/>
        <v>124.48297614810687</v>
      </c>
      <c r="U8">
        <f t="shared" si="2"/>
        <v>147.27343184135546</v>
      </c>
      <c r="V8">
        <f t="shared" si="3"/>
        <v>28.018544431302722</v>
      </c>
      <c r="W8">
        <f t="shared" si="4"/>
        <v>22.376275185417946</v>
      </c>
    </row>
    <row r="9" spans="1:23" x14ac:dyDescent="0.25">
      <c r="A9" t="s">
        <v>1263</v>
      </c>
      <c r="B9">
        <v>672</v>
      </c>
      <c r="C9" t="s">
        <v>280</v>
      </c>
      <c r="D9">
        <v>48200</v>
      </c>
      <c r="E9">
        <v>485</v>
      </c>
      <c r="F9">
        <f>SUMIFS('Total-corrected counts'!E:E,'Total-corrected counts'!$A:$A,'Brain networks corrected'!$B9)</f>
        <v>951.23606420979968</v>
      </c>
      <c r="G9">
        <f>SUMIFS('Total-corrected counts'!F:F,'Total-corrected counts'!$A:$A,'Brain networks corrected'!$B9)</f>
        <v>988.54753630426808</v>
      </c>
      <c r="H9">
        <f>SUMIFS('Total-corrected counts'!G:G,'Total-corrected counts'!$A:$A,'Brain networks corrected'!$B9)</f>
        <v>596.23746640595004</v>
      </c>
      <c r="I9">
        <f>SUMIFS('Total-corrected counts'!H:H,'Total-corrected counts'!$A:$A,'Brain networks corrected'!$B9)</f>
        <v>991.83068996220925</v>
      </c>
      <c r="J9">
        <f>SUMIFS('Total-corrected counts'!I:I,'Total-corrected counts'!$A:$A,'Brain networks corrected'!$B9)</f>
        <v>793.9218134949449</v>
      </c>
      <c r="K9">
        <f>SUMIFS('Total-corrected counts'!J:J,'Total-corrected counts'!$A:$A,'Brain networks corrected'!$B9)</f>
        <v>988.01237432327923</v>
      </c>
      <c r="L9">
        <f>SUMIFS('Total-corrected counts'!K:K,'Total-corrected counts'!$A:$A,'Brain networks corrected'!$B9)</f>
        <v>992.22935892564283</v>
      </c>
      <c r="M9">
        <f>SUMIFS('Total-corrected counts'!L:L,'Total-corrected counts'!$A:$A,'Brain networks corrected'!$B9)</f>
        <v>1008.7575204829233</v>
      </c>
      <c r="N9">
        <f>SUMIFS('Total-corrected counts'!M:M,'Total-corrected counts'!$A:$A,'Brain networks corrected'!$B9)</f>
        <v>982.68590318907309</v>
      </c>
      <c r="O9">
        <f>SUMIFS('Total-corrected counts'!N:N,'Total-corrected counts'!$A:$A,'Brain networks corrected'!$B9)</f>
        <v>746.98836325760487</v>
      </c>
      <c r="P9">
        <f>SUMIFS('Total-corrected counts'!O:O,'Total-corrected counts'!$A:$A,'Brain networks corrected'!$B9)</f>
        <v>844.56116491195166</v>
      </c>
      <c r="Q9">
        <f>SUMIFS('Total-corrected counts'!P:P,'Total-corrected counts'!$A:$A,'Brain networks corrected'!$B9)</f>
        <v>787.66093266666542</v>
      </c>
      <c r="S9">
        <f t="shared" si="0"/>
        <v>0.75447170097451144</v>
      </c>
      <c r="T9">
        <f t="shared" si="1"/>
        <v>900.28790051801354</v>
      </c>
      <c r="U9">
        <f t="shared" si="2"/>
        <v>874.13077690164369</v>
      </c>
      <c r="V9">
        <f t="shared" si="3"/>
        <v>57.461122886691591</v>
      </c>
      <c r="W9">
        <f t="shared" si="4"/>
        <v>52.165680668928864</v>
      </c>
    </row>
    <row r="10" spans="1:23" x14ac:dyDescent="0.25">
      <c r="A10" t="s">
        <v>1264</v>
      </c>
      <c r="B10">
        <v>56</v>
      </c>
      <c r="C10" t="s">
        <v>27</v>
      </c>
      <c r="D10">
        <v>48400</v>
      </c>
      <c r="E10">
        <v>493</v>
      </c>
      <c r="F10">
        <f>SUMIFS('Total-corrected counts'!E:E,'Total-corrected counts'!$A:$A,'Brain networks corrected'!$B10)</f>
        <v>42.658566458351252</v>
      </c>
      <c r="G10">
        <f>SUMIFS('Total-corrected counts'!F:F,'Total-corrected counts'!$A:$A,'Brain networks corrected'!$B10)</f>
        <v>13.016382784892066</v>
      </c>
      <c r="H10">
        <f>SUMIFS('Total-corrected counts'!G:G,'Total-corrected counts'!$A:$A,'Brain networks corrected'!$B10)</f>
        <v>10.339378030160985</v>
      </c>
      <c r="I10">
        <f>SUMIFS('Total-corrected counts'!H:H,'Total-corrected counts'!$A:$A,'Brain networks corrected'!$B10)</f>
        <v>52.661415784843555</v>
      </c>
      <c r="J10">
        <f>SUMIFS('Total-corrected counts'!I:I,'Total-corrected counts'!$A:$A,'Brain networks corrected'!$B10)</f>
        <v>40.460425339913186</v>
      </c>
      <c r="K10">
        <f>SUMIFS('Total-corrected counts'!J:J,'Total-corrected counts'!$A:$A,'Brain networks corrected'!$B10)</f>
        <v>14.207878203289972</v>
      </c>
      <c r="L10">
        <f>SUMIFS('Total-corrected counts'!K:K,'Total-corrected counts'!$A:$A,'Brain networks corrected'!$B10)</f>
        <v>43.196910389718624</v>
      </c>
      <c r="M10">
        <f>SUMIFS('Total-corrected counts'!L:L,'Total-corrected counts'!$A:$A,'Brain networks corrected'!$B10)</f>
        <v>19.268560602243298</v>
      </c>
      <c r="N10">
        <f>SUMIFS('Total-corrected counts'!M:M,'Total-corrected counts'!$A:$A,'Brain networks corrected'!$B10)</f>
        <v>28.131062949386575</v>
      </c>
      <c r="O10">
        <f>SUMIFS('Total-corrected counts'!N:N,'Total-corrected counts'!$A:$A,'Brain networks corrected'!$B10)</f>
        <v>85.18812591245549</v>
      </c>
      <c r="P10">
        <f>SUMIFS('Total-corrected counts'!O:O,'Total-corrected counts'!$A:$A,'Brain networks corrected'!$B10)</f>
        <v>45.114544985579293</v>
      </c>
      <c r="Q10">
        <f>SUMIFS('Total-corrected counts'!P:P,'Total-corrected counts'!$A:$A,'Brain networks corrected'!$B10)</f>
        <v>72.147415507501833</v>
      </c>
      <c r="S10">
        <f t="shared" si="0"/>
        <v>0.17863721264880972</v>
      </c>
      <c r="T10">
        <f t="shared" si="1"/>
        <v>30.934422427309947</v>
      </c>
      <c r="U10">
        <f t="shared" si="2"/>
        <v>49.969941991433302</v>
      </c>
      <c r="V10">
        <f t="shared" si="3"/>
        <v>6.6826363776794286</v>
      </c>
      <c r="W10">
        <f t="shared" si="4"/>
        <v>12.600093545988001</v>
      </c>
    </row>
    <row r="11" spans="1:23" x14ac:dyDescent="0.25">
      <c r="A11" t="s">
        <v>1265</v>
      </c>
      <c r="B11">
        <v>351</v>
      </c>
      <c r="C11" t="s">
        <v>147</v>
      </c>
      <c r="D11">
        <v>52900</v>
      </c>
      <c r="E11">
        <v>809</v>
      </c>
      <c r="F11">
        <f>SUMIFS('Total-corrected counts'!E:E,'Total-corrected counts'!$A:$A,'Brain networks corrected'!$B11)</f>
        <v>0.77856822465528019</v>
      </c>
      <c r="G11">
        <f>SUMIFS('Total-corrected counts'!F:F,'Total-corrected counts'!$A:$A,'Brain networks corrected'!$B11)</f>
        <v>0.71150645447963068</v>
      </c>
      <c r="H11">
        <f>SUMIFS('Total-corrected counts'!G:G,'Total-corrected counts'!$A:$A,'Brain networks corrected'!$B11)</f>
        <v>3.3750301341976265</v>
      </c>
      <c r="I11">
        <f>SUMIFS('Total-corrected counts'!H:H,'Total-corrected counts'!$A:$A,'Brain networks corrected'!$B11)</f>
        <v>20.669338649832106</v>
      </c>
      <c r="J11">
        <f>SUMIFS('Total-corrected counts'!I:I,'Total-corrected counts'!$A:$A,'Brain networks corrected'!$B11)</f>
        <v>6.4105488046175676</v>
      </c>
      <c r="K11">
        <f>SUMIFS('Total-corrected counts'!J:J,'Total-corrected counts'!$A:$A,'Brain networks corrected'!$B11)</f>
        <v>5.127001920453262</v>
      </c>
      <c r="L11">
        <f>SUMIFS('Total-corrected counts'!K:K,'Total-corrected counts'!$A:$A,'Brain networks corrected'!$B11)</f>
        <v>6.2295086598645888</v>
      </c>
      <c r="M11">
        <f>SUMIFS('Total-corrected counts'!L:L,'Total-corrected counts'!$A:$A,'Brain networks corrected'!$B11)</f>
        <v>11.045158169486742</v>
      </c>
      <c r="N11">
        <f>SUMIFS('Total-corrected counts'!M:M,'Total-corrected counts'!$A:$A,'Brain networks corrected'!$B11)</f>
        <v>8.8318453445748553</v>
      </c>
      <c r="O11">
        <f>SUMIFS('Total-corrected counts'!N:N,'Total-corrected counts'!$A:$A,'Brain networks corrected'!$B11)</f>
        <v>6.753237883017869</v>
      </c>
      <c r="P11">
        <f>SUMIFS('Total-corrected counts'!O:O,'Total-corrected counts'!$A:$A,'Brain networks corrected'!$B11)</f>
        <v>10.17656576078036</v>
      </c>
      <c r="Q11">
        <f>SUMIFS('Total-corrected counts'!P:P,'Total-corrected counts'!$A:$A,'Brain networks corrected'!$B11)</f>
        <v>8.7222178676957114</v>
      </c>
      <c r="S11">
        <f t="shared" si="0"/>
        <v>0.37523884533962215</v>
      </c>
      <c r="T11">
        <f t="shared" si="1"/>
        <v>6.1859289783000078</v>
      </c>
      <c r="U11">
        <f t="shared" si="2"/>
        <v>9.1058050051111064</v>
      </c>
      <c r="V11">
        <f t="shared" si="3"/>
        <v>2.5729954753695665</v>
      </c>
      <c r="W11">
        <f t="shared" si="4"/>
        <v>0.73021860917128389</v>
      </c>
    </row>
    <row r="12" spans="1:23" x14ac:dyDescent="0.25">
      <c r="A12" t="s">
        <v>1266</v>
      </c>
      <c r="B12">
        <v>795</v>
      </c>
      <c r="C12" t="s">
        <v>330</v>
      </c>
      <c r="D12">
        <v>81500</v>
      </c>
      <c r="E12">
        <v>323</v>
      </c>
      <c r="F12">
        <f>SUMIFS('Total-corrected counts'!E:E,'Total-corrected counts'!$A:$A,'Brain networks corrected'!$B12)</f>
        <v>4.415760080134425</v>
      </c>
      <c r="G12">
        <f>SUMIFS('Total-corrected counts'!F:F,'Total-corrected counts'!$A:$A,'Brain networks corrected'!$B12)</f>
        <v>5.5804427802323975E-2</v>
      </c>
      <c r="H12">
        <f>SUMIFS('Total-corrected counts'!G:G,'Total-corrected counts'!$A:$A,'Brain networks corrected'!$B12)</f>
        <v>7.1429209189367765E-2</v>
      </c>
      <c r="I12">
        <f>SUMIFS('Total-corrected counts'!H:H,'Total-corrected counts'!$A:$A,'Brain networks corrected'!$B12)</f>
        <v>10.056178789397828</v>
      </c>
      <c r="J12">
        <f>SUMIFS('Total-corrected counts'!I:I,'Total-corrected counts'!$A:$A,'Brain networks corrected'!$B12)</f>
        <v>8.3830253598845115</v>
      </c>
      <c r="K12">
        <f>SUMIFS('Total-corrected counts'!J:J,'Total-corrected counts'!$A:$A,'Brain networks corrected'!$B12)</f>
        <v>0.78208503871320934</v>
      </c>
      <c r="L12">
        <f>SUMIFS('Total-corrected counts'!K:K,'Total-corrected counts'!$A:$A,'Brain networks corrected'!$B12)</f>
        <v>65.529910823382835</v>
      </c>
      <c r="M12">
        <f>SUMIFS('Total-corrected counts'!L:L,'Total-corrected counts'!$A:$A,'Brain networks corrected'!$B12)</f>
        <v>2.0155398119501355E-2</v>
      </c>
      <c r="N12">
        <f>SUMIFS('Total-corrected counts'!M:M,'Total-corrected counts'!$A:$A,'Brain networks corrected'!$B12)</f>
        <v>0.7973193713852299</v>
      </c>
      <c r="O12">
        <f>SUMIFS('Total-corrected counts'!N:N,'Total-corrected counts'!$A:$A,'Brain networks corrected'!$B12)</f>
        <v>7.8375124862331278</v>
      </c>
      <c r="P12">
        <f>SUMIFS('Total-corrected counts'!O:O,'Total-corrected counts'!$A:$A,'Brain networks corrected'!$B12)</f>
        <v>0.88165638849157024</v>
      </c>
      <c r="Q12">
        <f>SUMIFS('Total-corrected counts'!P:P,'Total-corrected counts'!$A:$A,'Brain networks corrected'!$B12)</f>
        <v>76.121174118071679</v>
      </c>
      <c r="S12">
        <f t="shared" si="0"/>
        <v>0.79366518082631754</v>
      </c>
      <c r="T12">
        <f t="shared" si="1"/>
        <v>12.756313389786357</v>
      </c>
      <c r="U12">
        <f t="shared" si="2"/>
        <v>17.131563552460221</v>
      </c>
      <c r="V12">
        <f t="shared" si="3"/>
        <v>8.9264523292389715</v>
      </c>
      <c r="W12">
        <f t="shared" si="4"/>
        <v>14.815230077074665</v>
      </c>
    </row>
    <row r="13" spans="1:23" x14ac:dyDescent="0.25">
      <c r="A13" t="s">
        <v>1267</v>
      </c>
      <c r="B13">
        <v>88</v>
      </c>
      <c r="C13" t="s">
        <v>40</v>
      </c>
      <c r="D13">
        <v>74100</v>
      </c>
      <c r="E13">
        <v>467</v>
      </c>
      <c r="F13">
        <f>SUMIFS('Total-corrected counts'!E:E,'Total-corrected counts'!$A:$A,'Brain networks corrected'!$B13)</f>
        <v>3.6255714342156331</v>
      </c>
      <c r="G13">
        <f>SUMIFS('Total-corrected counts'!F:F,'Total-corrected counts'!$A:$A,'Brain networks corrected'!$B13)</f>
        <v>1.3393062672557754</v>
      </c>
      <c r="H13">
        <f>SUMIFS('Total-corrected counts'!G:G,'Total-corrected counts'!$A:$A,'Brain networks corrected'!$B13)</f>
        <v>0.42857525513620659</v>
      </c>
      <c r="I13">
        <f>SUMIFS('Total-corrected counts'!H:H,'Total-corrected counts'!$A:$A,'Brain networks corrected'!$B13)</f>
        <v>4.6618552657982342</v>
      </c>
      <c r="J13">
        <f>SUMIFS('Total-corrected counts'!I:I,'Total-corrected counts'!$A:$A,'Brain networks corrected'!$B13)</f>
        <v>5.0051592589898704</v>
      </c>
      <c r="K13">
        <f>SUMIFS('Total-corrected counts'!J:J,'Total-corrected counts'!$A:$A,'Brain networks corrected'!$B13)</f>
        <v>0.86898337634801048</v>
      </c>
      <c r="L13">
        <f>SUMIFS('Total-corrected counts'!K:K,'Total-corrected counts'!$A:$A,'Brain networks corrected'!$B13)</f>
        <v>0.19776217967824092</v>
      </c>
      <c r="M13">
        <f>SUMIFS('Total-corrected counts'!L:L,'Total-corrected counts'!$A:$A,'Brain networks corrected'!$B13)</f>
        <v>0.28217557367301899</v>
      </c>
      <c r="N13">
        <f>SUMIFS('Total-corrected counts'!M:M,'Total-corrected counts'!$A:$A,'Brain networks corrected'!$B13)</f>
        <v>0.16355269156620103</v>
      </c>
      <c r="O13">
        <f>SUMIFS('Total-corrected counts'!N:N,'Total-corrected counts'!$A:$A,'Brain networks corrected'!$B13)</f>
        <v>0</v>
      </c>
      <c r="P13">
        <f>SUMIFS('Total-corrected counts'!O:O,'Total-corrected counts'!$A:$A,'Brain networks corrected'!$B13)</f>
        <v>12.455741318263888</v>
      </c>
      <c r="Q13">
        <f>SUMIFS('Total-corrected counts'!P:P,'Total-corrected counts'!$A:$A,'Brain networks corrected'!$B13)</f>
        <v>1.1574939072072681</v>
      </c>
      <c r="S13">
        <f t="shared" si="0"/>
        <v>0.82295692138330911</v>
      </c>
      <c r="T13">
        <f t="shared" si="1"/>
        <v>2.3038875767745672</v>
      </c>
      <c r="U13">
        <f t="shared" si="2"/>
        <v>2.8117926981420753</v>
      </c>
      <c r="V13">
        <f t="shared" si="3"/>
        <v>0.77989096004773995</v>
      </c>
      <c r="W13">
        <f t="shared" si="4"/>
        <v>2.4193053298767282</v>
      </c>
    </row>
    <row r="15" spans="1:23" x14ac:dyDescent="0.25">
      <c r="A15" s="4" t="s">
        <v>1268</v>
      </c>
    </row>
    <row r="16" spans="1:23" x14ac:dyDescent="0.25">
      <c r="A16" t="s">
        <v>1269</v>
      </c>
      <c r="C16" t="s">
        <v>1270</v>
      </c>
      <c r="E16">
        <v>993</v>
      </c>
      <c r="F16">
        <f>SUMPRODUCT(SUMIFS('Total-corrected counts'!E:E,'Total-corrected counts'!$A:$A,$B92:$B96))</f>
        <v>160.94283449963629</v>
      </c>
      <c r="G16">
        <f>SUMPRODUCT(SUMIFS('Total-corrected counts'!F:F,'Total-corrected counts'!$A:$A,$B92:$B96))</f>
        <v>171.36144667398634</v>
      </c>
      <c r="H16">
        <f>SUMPRODUCT(SUMIFS('Total-corrected counts'!G:G,'Total-corrected counts'!$A:$A,$B92:$B96))</f>
        <v>309.05633086009698</v>
      </c>
      <c r="I16">
        <f>SUMPRODUCT(SUMIFS('Total-corrected counts'!H:H,'Total-corrected counts'!$A:$A,$B92:$B96))</f>
        <v>125.57252694682052</v>
      </c>
      <c r="J16">
        <f>SUMPRODUCT(SUMIFS('Total-corrected counts'!I:I,'Total-corrected counts'!$A:$A,$B92:$B96))</f>
        <v>139.0226132109083</v>
      </c>
      <c r="K16">
        <f>SUMPRODUCT(SUMIFS('Total-corrected counts'!J:J,'Total-corrected counts'!$A:$A,$B92:$B96))</f>
        <v>125.1336061941135</v>
      </c>
      <c r="L16">
        <f>SUMPRODUCT(SUMIFS('Total-corrected counts'!K:K,'Total-corrected counts'!$A:$A,$B92:$B96))</f>
        <v>295.88047253860248</v>
      </c>
      <c r="M16">
        <f>SUMPRODUCT(SUMIFS('Total-corrected counts'!L:L,'Total-corrected counts'!$A:$A,$B92:$B96))</f>
        <v>200.10279253040946</v>
      </c>
      <c r="N16">
        <f>SUMPRODUCT(SUMIFS('Total-corrected counts'!M:M,'Total-corrected counts'!$A:$A,$B92:$B96))</f>
        <v>211.37140976286904</v>
      </c>
      <c r="O16">
        <f>SUMPRODUCT(SUMIFS('Total-corrected counts'!N:N,'Total-corrected counts'!$A:$A,$B92:$B96))</f>
        <v>343.21986869178426</v>
      </c>
      <c r="P16">
        <f>SUMPRODUCT(SUMIFS('Total-corrected counts'!O:O,'Total-corrected counts'!$A:$A,$B92:$B96))</f>
        <v>214.35505428283352</v>
      </c>
      <c r="Q16">
        <f>SUMPRODUCT(SUMIFS('Total-corrected counts'!P:P,'Total-corrected counts'!$A:$A,$B92:$B96))</f>
        <v>327.84419949726487</v>
      </c>
      <c r="S16">
        <f t="shared" si="0"/>
        <v>0.14567472191461073</v>
      </c>
      <c r="T16">
        <f t="shared" si="1"/>
        <v>189.56711870345205</v>
      </c>
      <c r="U16">
        <f t="shared" si="2"/>
        <v>259.37866495303223</v>
      </c>
      <c r="V16">
        <f t="shared" si="3"/>
        <v>29.893752138115545</v>
      </c>
      <c r="W16">
        <f t="shared" si="4"/>
        <v>31.274852505590253</v>
      </c>
    </row>
    <row r="17" spans="1:23" x14ac:dyDescent="0.25">
      <c r="A17" t="s">
        <v>500</v>
      </c>
      <c r="C17" t="s">
        <v>25</v>
      </c>
      <c r="E17">
        <v>44</v>
      </c>
      <c r="F17">
        <f>SUMPRODUCT(SUMIFS('Total-corrected counts'!E:E,'Total-corrected counts'!$A:$A,$B57:$B61))</f>
        <v>11.306669889396829</v>
      </c>
      <c r="G17">
        <f>SUMPRODUCT(SUMIFS('Total-corrected counts'!F:F,'Total-corrected counts'!$A:$A,$B57:$B61))</f>
        <v>40.904645579103473</v>
      </c>
      <c r="H17">
        <f>SUMPRODUCT(SUMIFS('Total-corrected counts'!G:G,'Total-corrected counts'!$A:$A,$B57:$B61))</f>
        <v>18.143019134099415</v>
      </c>
      <c r="I17">
        <f>SUMPRODUCT(SUMIFS('Total-corrected counts'!H:H,'Total-corrected counts'!$A:$A,$B57:$B61))</f>
        <v>6.7371819962354191</v>
      </c>
      <c r="J17">
        <f>SUMPRODUCT(SUMIFS('Total-corrected counts'!I:I,'Total-corrected counts'!$A:$A,$B57:$B61))</f>
        <v>11.588299762193294</v>
      </c>
      <c r="K17">
        <f>SUMPRODUCT(SUMIFS('Total-corrected counts'!J:J,'Total-corrected counts'!$A:$A,$B57:$B61))</f>
        <v>12.40473769736785</v>
      </c>
      <c r="L17">
        <f>SUMPRODUCT(SUMIFS('Total-corrected counts'!K:K,'Total-corrected counts'!$A:$A,$B57:$B61))</f>
        <v>9.4360811446474955</v>
      </c>
      <c r="M17">
        <f>SUMPRODUCT(SUMIFS('Total-corrected counts'!L:L,'Total-corrected counts'!$A:$A,$B57:$B61))</f>
        <v>16.406494069274103</v>
      </c>
      <c r="N17">
        <f>SUMPRODUCT(SUMIFS('Total-corrected counts'!M:M,'Total-corrected counts'!$A:$A,$B57:$B61))</f>
        <v>6.3989990575276154</v>
      </c>
      <c r="O17">
        <f>SUMPRODUCT(SUMIFS('Total-corrected counts'!N:N,'Total-corrected counts'!$A:$A,$B57:$B61))</f>
        <v>26.970263555566937</v>
      </c>
      <c r="P17">
        <f>SUMPRODUCT(SUMIFS('Total-corrected counts'!O:O,'Total-corrected counts'!$A:$A,$B57:$B61))</f>
        <v>4.1925575069758718</v>
      </c>
      <c r="Q17">
        <f>SUMPRODUCT(SUMIFS('Total-corrected counts'!P:P,'Total-corrected counts'!$A:$A,$B57:$B61))</f>
        <v>16.441881957495365</v>
      </c>
      <c r="S17">
        <f t="shared" si="0"/>
        <v>0.79057880486381704</v>
      </c>
      <c r="T17">
        <f t="shared" si="1"/>
        <v>15.788662171863397</v>
      </c>
      <c r="U17">
        <f t="shared" si="2"/>
        <v>14.082039229367979</v>
      </c>
      <c r="V17">
        <f t="shared" si="3"/>
        <v>4.3856433592686068</v>
      </c>
      <c r="W17">
        <f t="shared" si="4"/>
        <v>4.086008010921697</v>
      </c>
    </row>
    <row r="19" spans="1:23" x14ac:dyDescent="0.25">
      <c r="A19" s="4" t="s">
        <v>1271</v>
      </c>
    </row>
    <row r="20" spans="1:23" x14ac:dyDescent="0.25">
      <c r="A20" t="s">
        <v>499</v>
      </c>
      <c r="C20" t="s">
        <v>411</v>
      </c>
      <c r="E20">
        <v>972</v>
      </c>
      <c r="F20">
        <f>SUMPRODUCT(SUMIFS('Total-corrected counts'!E:E,'Total-corrected counts'!$A:$A,$B52:$B56))</f>
        <v>3.7766369106412849</v>
      </c>
      <c r="G20">
        <f>SUMPRODUCT(SUMIFS('Total-corrected counts'!F:F,'Total-corrected counts'!$A:$A,$B52:$B56))</f>
        <v>37.249455558051253</v>
      </c>
      <c r="H20">
        <f>SUMPRODUCT(SUMIFS('Total-corrected counts'!G:G,'Total-corrected counts'!$A:$A,$B52:$B56))</f>
        <v>7.8214984062357704</v>
      </c>
      <c r="I20">
        <f>SUMPRODUCT(SUMIFS('Total-corrected counts'!H:H,'Total-corrected counts'!$A:$A,$B52:$B56))</f>
        <v>6.4548765218744775</v>
      </c>
      <c r="J20">
        <f>SUMPRODUCT(SUMIFS('Total-corrected counts'!I:I,'Total-corrected counts'!$A:$A,$B52:$B56))</f>
        <v>5.6338861609812083</v>
      </c>
      <c r="K20">
        <f>SUMPRODUCT(SUMIFS('Total-corrected counts'!J:J,'Total-corrected counts'!$A:$A,$B52:$B56))</f>
        <v>13.925458605976868</v>
      </c>
      <c r="L20">
        <f>SUMPRODUCT(SUMIFS('Total-corrected counts'!K:K,'Total-corrected counts'!$A:$A,$B52:$B56))</f>
        <v>21.457196495089139</v>
      </c>
      <c r="M20">
        <f>SUMPRODUCT(SUMIFS('Total-corrected counts'!L:L,'Total-corrected counts'!$A:$A,$B52:$B56))</f>
        <v>12.33510364913483</v>
      </c>
      <c r="N20">
        <f>SUMPRODUCT(SUMIFS('Total-corrected counts'!M:M,'Total-corrected counts'!$A:$A,$B52:$B56))</f>
        <v>4.599919450299403</v>
      </c>
      <c r="O20">
        <f>SUMPRODUCT(SUMIFS('Total-corrected counts'!N:N,'Total-corrected counts'!$A:$A,$B52:$B56))</f>
        <v>40.724329585329002</v>
      </c>
      <c r="P20">
        <f>SUMPRODUCT(SUMIFS('Total-corrected counts'!O:O,'Total-corrected counts'!$A:$A,$B52:$B56))</f>
        <v>2.7950383379839145</v>
      </c>
      <c r="Q20">
        <f>SUMPRODUCT(SUMIFS('Total-corrected counts'!P:P,'Total-corrected counts'!$A:$A,$B52:$B56))</f>
        <v>13.498019500582394</v>
      </c>
      <c r="S20">
        <f t="shared" si="0"/>
        <v>0.89803830192640199</v>
      </c>
      <c r="T20">
        <f t="shared" si="1"/>
        <v>13.759858379835714</v>
      </c>
      <c r="U20">
        <f t="shared" si="2"/>
        <v>14.790482104665909</v>
      </c>
      <c r="V20">
        <f t="shared" si="3"/>
        <v>4.5391435829954263</v>
      </c>
      <c r="W20">
        <f t="shared" si="4"/>
        <v>6.811761983750368</v>
      </c>
    </row>
    <row r="21" spans="1:23" x14ac:dyDescent="0.25">
      <c r="A21" t="s">
        <v>1272</v>
      </c>
      <c r="C21" t="s">
        <v>1273</v>
      </c>
      <c r="F21">
        <f>SUMPRODUCT(SUMIFS('Total-corrected counts'!E:E,'Total-corrected counts'!$A:$A,$B97:$B106))</f>
        <v>27.110442807772671</v>
      </c>
      <c r="G21">
        <f>SUMPRODUCT(SUMIFS('Total-corrected counts'!F:F,'Total-corrected counts'!$A:$A,$B97:$B106))</f>
        <v>67.328042143503879</v>
      </c>
      <c r="H21">
        <f>SUMPRODUCT(SUMIFS('Total-corrected counts'!G:G,'Total-corrected counts'!$A:$A,$B97:$B106))</f>
        <v>38.393199939285168</v>
      </c>
      <c r="I21">
        <f>SUMPRODUCT(SUMIFS('Total-corrected counts'!H:H,'Total-corrected counts'!$A:$A,$B97:$B106))</f>
        <v>38.927635951068069</v>
      </c>
      <c r="J21">
        <f>SUMPRODUCT(SUMIFS('Total-corrected counts'!I:I,'Total-corrected counts'!$A:$A,$B97:$B106))</f>
        <v>27.626999752207631</v>
      </c>
      <c r="K21">
        <f>SUMPRODUCT(SUMIFS('Total-corrected counts'!J:J,'Total-corrected counts'!$A:$A,$B97:$B106))</f>
        <v>80.837178584773667</v>
      </c>
      <c r="L21">
        <f>SUMPRODUCT(SUMIFS('Total-corrected counts'!K:K,'Total-corrected counts'!$A:$A,$B97:$B106))</f>
        <v>61.052010040668378</v>
      </c>
      <c r="M21">
        <f>SUMPRODUCT(SUMIFS('Total-corrected counts'!L:L,'Total-corrected counts'!$A:$A,$B97:$B106))</f>
        <v>34.969615737334848</v>
      </c>
      <c r="N21">
        <f>SUMPRODUCT(SUMIFS('Total-corrected counts'!M:M,'Total-corrected counts'!$A:$A,$B97:$B106))</f>
        <v>43.096134227693973</v>
      </c>
      <c r="O21">
        <f>SUMPRODUCT(SUMIFS('Total-corrected counts'!N:N,'Total-corrected counts'!$A:$A,$B97:$B106))</f>
        <v>115.3087621340573</v>
      </c>
      <c r="P21">
        <f>SUMPRODUCT(SUMIFS('Total-corrected counts'!O:O,'Total-corrected counts'!$A:$A,$B97:$B106))</f>
        <v>34.525289000398622</v>
      </c>
      <c r="Q21">
        <f>SUMPRODUCT(SUMIFS('Total-corrected counts'!P:P,'Total-corrected counts'!$A:$A,$B97:$B106))</f>
        <v>89.008547226662813</v>
      </c>
      <c r="S21">
        <f t="shared" si="0"/>
        <v>0.39922118208218993</v>
      </c>
      <c r="T21">
        <f t="shared" si="1"/>
        <v>48.753644174182789</v>
      </c>
      <c r="U21">
        <f t="shared" si="2"/>
        <v>63.381669665229516</v>
      </c>
      <c r="V21">
        <f t="shared" si="3"/>
        <v>7.9346493838115935</v>
      </c>
      <c r="W21">
        <f t="shared" si="4"/>
        <v>16.438671246906818</v>
      </c>
    </row>
    <row r="22" spans="1:23" x14ac:dyDescent="0.25">
      <c r="A22" t="s">
        <v>1274</v>
      </c>
      <c r="C22" t="s">
        <v>1275</v>
      </c>
      <c r="E22">
        <v>731</v>
      </c>
      <c r="F22">
        <f>SUMPRODUCT(SUMIFS('Total-corrected counts'!E:E,'Total-corrected counts'!$A:$A,$B107:$B110))</f>
        <v>4.067147442229075</v>
      </c>
      <c r="G22">
        <f>SUMPRODUCT(SUMIFS('Total-corrected counts'!F:F,'Total-corrected counts'!$A:$A,$B107:$B110))</f>
        <v>8.7333929510637027</v>
      </c>
      <c r="H22">
        <f>SUMPRODUCT(SUMIFS('Total-corrected counts'!G:G,'Total-corrected counts'!$A:$A,$B107:$B110))</f>
        <v>4.6964705042009305</v>
      </c>
      <c r="I22">
        <f>SUMPRODUCT(SUMIFS('Total-corrected counts'!H:H,'Total-corrected counts'!$A:$A,$B107:$B110))</f>
        <v>2.7086065783279425</v>
      </c>
      <c r="J22">
        <f>SUMPRODUCT(SUMIFS('Total-corrected counts'!I:I,'Total-corrected counts'!$A:$A,$B107:$B110))</f>
        <v>1.7135890073881574</v>
      </c>
      <c r="K22">
        <f>SUMPRODUCT(SUMIFS('Total-corrected counts'!J:J,'Total-corrected counts'!$A:$A,$B107:$B110))</f>
        <v>5.365972348948965</v>
      </c>
      <c r="L22">
        <f>SUMPRODUCT(SUMIFS('Total-corrected counts'!K:K,'Total-corrected counts'!$A:$A,$B107:$B110))</f>
        <v>6.3425156196807269</v>
      </c>
      <c r="M22">
        <f>SUMPRODUCT(SUMIFS('Total-corrected counts'!L:L,'Total-corrected counts'!$A:$A,$B107:$B110))</f>
        <v>4.9985387336363356</v>
      </c>
      <c r="N22">
        <f>SUMPRODUCT(SUMIFS('Total-corrected counts'!M:M,'Total-corrected counts'!$A:$A,$B107:$B110))</f>
        <v>1.8808559530113116</v>
      </c>
      <c r="O22">
        <f>SUMPRODUCT(SUMIFS('Total-corrected counts'!N:N,'Total-corrected counts'!$A:$A,$B107:$B110))</f>
        <v>21.711104850207889</v>
      </c>
      <c r="P22">
        <f>SUMPRODUCT(SUMIFS('Total-corrected counts'!O:O,'Total-corrected counts'!$A:$A,$B107:$B110))</f>
        <v>1.603864281192112</v>
      </c>
      <c r="Q22">
        <f>SUMPRODUCT(SUMIFS('Total-corrected counts'!P:P,'Total-corrected counts'!$A:$A,$B107:$B110))</f>
        <v>7.7287782150532536</v>
      </c>
      <c r="S22">
        <f t="shared" si="0"/>
        <v>0.4116046924899186</v>
      </c>
      <c r="T22">
        <f t="shared" si="1"/>
        <v>4.8039563502627862</v>
      </c>
      <c r="U22">
        <f t="shared" si="2"/>
        <v>7.5846284066201806</v>
      </c>
      <c r="V22">
        <f t="shared" si="3"/>
        <v>0.88127072974902332</v>
      </c>
      <c r="W22">
        <f t="shared" si="4"/>
        <v>3.7051891679223212</v>
      </c>
    </row>
    <row r="23" spans="1:23" x14ac:dyDescent="0.25">
      <c r="A23" t="s">
        <v>497</v>
      </c>
      <c r="C23" t="s">
        <v>102</v>
      </c>
      <c r="F23">
        <f>SUMPRODUCT(SUMIFS('Total-corrected counts'!E:E,'Total-corrected counts'!$A:$A,$B35:$B51))</f>
        <v>144.44183630544973</v>
      </c>
      <c r="G23">
        <f>SUMPRODUCT(SUMIFS('Total-corrected counts'!F:F,'Total-corrected counts'!$A:$A,$B35:$B51))</f>
        <v>46.582746107989948</v>
      </c>
      <c r="H23">
        <f>SUMPRODUCT(SUMIFS('Total-corrected counts'!G:G,'Total-corrected counts'!$A:$A,$B35:$B51))</f>
        <v>80.268573826552014</v>
      </c>
      <c r="I23">
        <f>SUMPRODUCT(SUMIFS('Total-corrected counts'!H:H,'Total-corrected counts'!$A:$A,$B35:$B51))</f>
        <v>92.199441950746092</v>
      </c>
      <c r="J23">
        <f>SUMPRODUCT(SUMIFS('Total-corrected counts'!I:I,'Total-corrected counts'!$A:$A,$B35:$B51))</f>
        <v>81.376985883231853</v>
      </c>
      <c r="K23">
        <f>SUMPRODUCT(SUMIFS('Total-corrected counts'!J:J,'Total-corrected counts'!$A:$A,$B35:$B51))</f>
        <v>158.19842366415529</v>
      </c>
      <c r="L23">
        <f>SUMPRODUCT(SUMIFS('Total-corrected counts'!K:K,'Total-corrected counts'!$A:$A,$B35:$B51))</f>
        <v>92.835217488957085</v>
      </c>
      <c r="M23">
        <f>SUMPRODUCT(SUMIFS('Total-corrected counts'!L:L,'Total-corrected counts'!$A:$A,$B35:$B51))</f>
        <v>99.648288302814692</v>
      </c>
      <c r="N23">
        <f>SUMPRODUCT(SUMIFS('Total-corrected counts'!M:M,'Total-corrected counts'!$A:$A,$B35:$B51))</f>
        <v>131.61902853790025</v>
      </c>
      <c r="O23">
        <f>SUMPRODUCT(SUMIFS('Total-corrected counts'!N:N,'Total-corrected counts'!$A:$A,$B35:$B51))</f>
        <v>150.14215096176008</v>
      </c>
      <c r="P23">
        <f>SUMPRODUCT(SUMIFS('Total-corrected counts'!O:O,'Total-corrected counts'!$A:$A,$B35:$B51))</f>
        <v>155.05897249513447</v>
      </c>
      <c r="Q23">
        <f>SUMPRODUCT(SUMIFS('Total-corrected counts'!P:P,'Total-corrected counts'!$A:$A,$B35:$B51))</f>
        <v>239.45541278784685</v>
      </c>
      <c r="S23">
        <f t="shared" si="0"/>
        <v>5.8136299103987807E-2</v>
      </c>
      <c r="T23">
        <f t="shared" si="1"/>
        <v>99.414746461011717</v>
      </c>
      <c r="U23">
        <f t="shared" si="2"/>
        <v>155.18477061709126</v>
      </c>
      <c r="V23">
        <f t="shared" si="3"/>
        <v>14.688404351541413</v>
      </c>
      <c r="W23">
        <f t="shared" si="4"/>
        <v>23.201971939486356</v>
      </c>
    </row>
    <row r="24" spans="1:23" x14ac:dyDescent="0.25">
      <c r="A24" t="s">
        <v>1276</v>
      </c>
      <c r="C24" t="s">
        <v>1277</v>
      </c>
      <c r="E24">
        <v>909</v>
      </c>
      <c r="F24">
        <f>SUMPRODUCT(SUMIFS('Total-corrected counts'!E:E,'Total-corrected counts'!$A:$A,$B111:$B113))</f>
        <v>29.829621383434393</v>
      </c>
      <c r="G24">
        <f>SUMPRODUCT(SUMIFS('Total-corrected counts'!F:F,'Total-corrected counts'!$A:$A,$B111:$B113))</f>
        <v>80.121207217186651</v>
      </c>
      <c r="H24">
        <f>SUMPRODUCT(SUMIFS('Total-corrected counts'!G:G,'Total-corrected counts'!$A:$A,$B111:$B113))</f>
        <v>376.55693354404951</v>
      </c>
      <c r="I24">
        <f>SUMPRODUCT(SUMIFS('Total-corrected counts'!H:H,'Total-corrected counts'!$A:$A,$B111:$B113))</f>
        <v>292.35402327265291</v>
      </c>
      <c r="J24">
        <f>SUMPRODUCT(SUMIFS('Total-corrected counts'!I:I,'Total-corrected counts'!$A:$A,$B111:$B113))</f>
        <v>100.68260016790708</v>
      </c>
      <c r="K24">
        <f>SUMPRODUCT(SUMIFS('Total-corrected counts'!J:J,'Total-corrected counts'!$A:$A,$B111:$B113))</f>
        <v>279.18263423620704</v>
      </c>
      <c r="L24">
        <f>SUMPRODUCT(SUMIFS('Total-corrected counts'!K:K,'Total-corrected counts'!$A:$A,$B111:$B113))</f>
        <v>129.77436747885707</v>
      </c>
      <c r="M24">
        <f>SUMPRODUCT(SUMIFS('Total-corrected counts'!L:L,'Total-corrected counts'!$A:$A,$B111:$B113))</f>
        <v>80.581281681766413</v>
      </c>
      <c r="N24">
        <f>SUMPRODUCT(SUMIFS('Total-corrected counts'!M:M,'Total-corrected counts'!$A:$A,$B111:$B113))</f>
        <v>300.65073527156909</v>
      </c>
      <c r="O24">
        <f>SUMPRODUCT(SUMIFS('Total-corrected counts'!N:N,'Total-corrected counts'!$A:$A,$B111:$B113))</f>
        <v>82.789061632900484</v>
      </c>
      <c r="P24">
        <f>SUMPRODUCT(SUMIFS('Total-corrected counts'!O:O,'Total-corrected counts'!$A:$A,$B111:$B113))</f>
        <v>127.21176167139539</v>
      </c>
      <c r="Q24">
        <f>SUMPRODUCT(SUMIFS('Total-corrected counts'!P:P,'Total-corrected counts'!$A:$A,$B111:$B113))</f>
        <v>80.723807371139941</v>
      </c>
      <c r="S24">
        <f t="shared" si="0"/>
        <v>0.48738148952417393</v>
      </c>
      <c r="T24">
        <f t="shared" si="1"/>
        <v>184.07162675718499</v>
      </c>
      <c r="U24">
        <f t="shared" si="2"/>
        <v>134.39132952575429</v>
      </c>
      <c r="V24">
        <f t="shared" si="3"/>
        <v>49.357776087448116</v>
      </c>
      <c r="W24">
        <f t="shared" si="4"/>
        <v>42.504267096610967</v>
      </c>
    </row>
    <row r="25" spans="1:23" x14ac:dyDescent="0.25">
      <c r="A25" t="s">
        <v>493</v>
      </c>
      <c r="C25" t="s">
        <v>305</v>
      </c>
      <c r="E25">
        <v>726</v>
      </c>
      <c r="F25">
        <f>SUMPRODUCT(SUMIFS('Total-corrected counts'!E:E,'Total-corrected counts'!$A:$A,$B32:$B34))</f>
        <v>54.023338454065637</v>
      </c>
      <c r="G25">
        <f>SUMPRODUCT(SUMIFS('Total-corrected counts'!F:F,'Total-corrected counts'!$A:$A,$B32:$B34))</f>
        <v>72.992191565439754</v>
      </c>
      <c r="H25">
        <f>SUMPRODUCT(SUMIFS('Total-corrected counts'!G:G,'Total-corrected counts'!$A:$A,$B32:$B34))</f>
        <v>53.393333869052405</v>
      </c>
      <c r="I25">
        <f>SUMPRODUCT(SUMIFS('Total-corrected counts'!H:H,'Total-corrected counts'!$A:$A,$B32:$B34))</f>
        <v>31.496135085458445</v>
      </c>
      <c r="J25">
        <f>SUMPRODUCT(SUMIFS('Total-corrected counts'!I:I,'Total-corrected counts'!$A:$A,$B32:$B34))</f>
        <v>50.310480137777489</v>
      </c>
      <c r="K25">
        <f>SUMPRODUCT(SUMIFS('Total-corrected counts'!J:J,'Total-corrected counts'!$A:$A,$B32:$B34))</f>
        <v>86.20315093372264</v>
      </c>
      <c r="L25">
        <f>SUMPRODUCT(SUMIFS('Total-corrected counts'!K:K,'Total-corrected counts'!$A:$A,$B32:$B34))</f>
        <v>48.465859891146039</v>
      </c>
      <c r="M25">
        <f>SUMPRODUCT(SUMIFS('Total-corrected counts'!L:L,'Total-corrected counts'!$A:$A,$B32:$B34))</f>
        <v>64.860071148555363</v>
      </c>
      <c r="N25">
        <f>SUMPRODUCT(SUMIFS('Total-corrected counts'!M:M,'Total-corrected counts'!$A:$A,$B32:$B34))</f>
        <v>42.646364325886914</v>
      </c>
      <c r="O25">
        <f>SUMPRODUCT(SUMIFS('Total-corrected counts'!N:N,'Total-corrected counts'!$A:$A,$B32:$B34))</f>
        <v>71.604811788711601</v>
      </c>
      <c r="P25">
        <f>SUMPRODUCT(SUMIFS('Total-corrected counts'!O:O,'Total-corrected counts'!$A:$A,$B32:$B34))</f>
        <v>48.594273923136448</v>
      </c>
      <c r="Q25">
        <f>SUMPRODUCT(SUMIFS('Total-corrected counts'!P:P,'Total-corrected counts'!$A:$A,$B32:$B34))</f>
        <v>41.779150162504855</v>
      </c>
      <c r="S25">
        <f t="shared" si="0"/>
        <v>0.77419111655822881</v>
      </c>
      <c r="T25">
        <f t="shared" si="1"/>
        <v>56.697784276666049</v>
      </c>
      <c r="U25">
        <f t="shared" si="2"/>
        <v>53.896934269759036</v>
      </c>
      <c r="V25">
        <f t="shared" si="3"/>
        <v>6.7220882856135322</v>
      </c>
      <c r="W25">
        <f t="shared" si="4"/>
        <v>6.0633881573468251</v>
      </c>
    </row>
    <row r="26" spans="1:23" x14ac:dyDescent="0.25">
      <c r="A26" t="s">
        <v>491</v>
      </c>
      <c r="B26">
        <v>382</v>
      </c>
      <c r="C26" t="s">
        <v>158</v>
      </c>
      <c r="D26">
        <v>37700</v>
      </c>
      <c r="E26">
        <v>375</v>
      </c>
      <c r="F26">
        <f>SUMIFS('Total-corrected counts'!E:E,'Total-corrected counts'!$A:$A,'Brain networks corrected'!$B26)</f>
        <v>16.535859457977072</v>
      </c>
      <c r="G26">
        <f>SUMIFS('Total-corrected counts'!F:F,'Total-corrected counts'!$A:$A,'Brain networks corrected'!$B26)</f>
        <v>11.049276704860148</v>
      </c>
      <c r="H26">
        <f>SUMIFS('Total-corrected counts'!G:G,'Total-corrected counts'!$A:$A,'Brain networks corrected'!$B26)</f>
        <v>4.9643300386610587</v>
      </c>
      <c r="I26">
        <f>SUMIFS('Total-corrected counts'!H:H,'Total-corrected counts'!$A:$A,'Brain networks corrected'!$B26)</f>
        <v>22.859113545550752</v>
      </c>
      <c r="J26">
        <f>SUMIFS('Total-corrected counts'!I:I,'Total-corrected counts'!$A:$A,'Brain networks corrected'!$B26)</f>
        <v>20.69867585183249</v>
      </c>
      <c r="K26">
        <f>SUMIFS('Total-corrected counts'!J:J,'Total-corrected counts'!$A:$A,'Brain networks corrected'!$B26)</f>
        <v>15.228933670498883</v>
      </c>
      <c r="L26">
        <f>SUMIFS('Total-corrected counts'!K:K,'Total-corrected counts'!$A:$A,'Brain networks corrected'!$B26)</f>
        <v>22.41775565352631</v>
      </c>
      <c r="M26">
        <f>SUMIFS('Total-corrected counts'!L:L,'Total-corrected counts'!$A:$A,'Brain networks corrected'!$B26)</f>
        <v>6.510193592598938</v>
      </c>
      <c r="N26">
        <f>SUMIFS('Total-corrected counts'!M:M,'Total-corrected counts'!$A:$A,'Brain networks corrected'!$B26)</f>
        <v>6.1127818472867625</v>
      </c>
      <c r="O26">
        <f>SUMIFS('Total-corrected counts'!N:N,'Total-corrected counts'!$A:$A,'Brain networks corrected'!$B26)</f>
        <v>51.293872567852539</v>
      </c>
      <c r="P26">
        <f>SUMIFS('Total-corrected counts'!O:O,'Total-corrected counts'!$A:$A,'Brain networks corrected'!$B26)</f>
        <v>6.950078551832485</v>
      </c>
      <c r="Q26">
        <f>SUMIFS('Total-corrected counts'!P:P,'Total-corrected counts'!$A:$A,'Brain networks corrected'!$B26)</f>
        <v>33.722263438321981</v>
      </c>
      <c r="S26">
        <f t="shared" si="0"/>
        <v>0.58220933985435641</v>
      </c>
      <c r="T26">
        <f t="shared" si="1"/>
        <v>16.250563560415248</v>
      </c>
      <c r="U26">
        <f t="shared" si="2"/>
        <v>20.917837999578541</v>
      </c>
      <c r="V26">
        <f t="shared" si="3"/>
        <v>2.4739137472881638</v>
      </c>
      <c r="W26">
        <f t="shared" si="4"/>
        <v>9.2426321898307169</v>
      </c>
    </row>
    <row r="27" spans="1:23" x14ac:dyDescent="0.25">
      <c r="A27" t="s">
        <v>492</v>
      </c>
      <c r="B27">
        <v>463</v>
      </c>
      <c r="C27" t="s">
        <v>187</v>
      </c>
      <c r="D27">
        <v>38700</v>
      </c>
      <c r="E27">
        <v>375</v>
      </c>
      <c r="F27">
        <f>SUMIFS('Total-corrected counts'!E:E,'Total-corrected counts'!$A:$A,'Brain networks corrected'!$B27)</f>
        <v>26.796691433657852</v>
      </c>
      <c r="G27">
        <f>SUMIFS('Total-corrected counts'!F:F,'Total-corrected counts'!$A:$A,'Brain networks corrected'!$B27)</f>
        <v>5.7339049566887885</v>
      </c>
      <c r="H27">
        <f>SUMIFS('Total-corrected counts'!G:G,'Total-corrected counts'!$A:$A,'Brain networks corrected'!$B27)</f>
        <v>3.5714604594683879</v>
      </c>
      <c r="I27">
        <f>SUMIFS('Total-corrected counts'!H:H,'Total-corrected counts'!$A:$A,'Brain networks corrected'!$B27)</f>
        <v>13.741409711460916</v>
      </c>
      <c r="J27">
        <f>SUMIFS('Total-corrected counts'!I:I,'Total-corrected counts'!$A:$A,'Brain networks corrected'!$B27)</f>
        <v>19.206990456911868</v>
      </c>
      <c r="K27">
        <f>SUMIFS('Total-corrected counts'!J:J,'Total-corrected counts'!$A:$A,'Brain networks corrected'!$B27)</f>
        <v>10.666770944671828</v>
      </c>
      <c r="L27">
        <f>SUMIFS('Total-corrected counts'!K:K,'Total-corrected counts'!$A:$A,'Brain networks corrected'!$B27)</f>
        <v>23.138175022354186</v>
      </c>
      <c r="M27">
        <f>SUMIFS('Total-corrected counts'!L:L,'Total-corrected counts'!$A:$A,'Brain networks corrected'!$B27)</f>
        <v>5.0186941317558373</v>
      </c>
      <c r="N27">
        <f>SUMIFS('Total-corrected counts'!M:M,'Total-corrected counts'!$A:$A,'Brain networks corrected'!$B27)</f>
        <v>3.0052807075289438</v>
      </c>
      <c r="O27">
        <f>SUMIFS('Total-corrected counts'!N:N,'Total-corrected counts'!$A:$A,'Brain networks corrected'!$B27)</f>
        <v>58.192249570985837</v>
      </c>
      <c r="P27">
        <f>SUMIFS('Total-corrected counts'!O:O,'Total-corrected counts'!$A:$A,'Brain networks corrected'!$B27)</f>
        <v>6.6218022369686027</v>
      </c>
      <c r="Q27">
        <f>SUMIFS('Total-corrected counts'!P:P,'Total-corrected counts'!$A:$A,'Brain networks corrected'!$B27)</f>
        <v>34.478735834370823</v>
      </c>
      <c r="S27">
        <f t="shared" si="0"/>
        <v>0.5060029634251868</v>
      </c>
      <c r="T27">
        <f t="shared" si="1"/>
        <v>14.693628997887689</v>
      </c>
      <c r="U27">
        <f t="shared" si="2"/>
        <v>21.46335249632201</v>
      </c>
      <c r="V27">
        <f t="shared" si="3"/>
        <v>3.3067985697035422</v>
      </c>
      <c r="W27">
        <f t="shared" si="4"/>
        <v>10.839305560657602</v>
      </c>
    </row>
    <row r="29" spans="1:23" x14ac:dyDescent="0.25">
      <c r="B29">
        <v>632</v>
      </c>
      <c r="C29" t="s">
        <v>260</v>
      </c>
      <c r="D29">
        <v>39600</v>
      </c>
      <c r="E29">
        <v>726</v>
      </c>
    </row>
    <row r="30" spans="1:23" x14ac:dyDescent="0.25">
      <c r="B30">
        <v>10703</v>
      </c>
      <c r="C30" t="s">
        <v>482</v>
      </c>
      <c r="D30">
        <v>39400</v>
      </c>
      <c r="E30">
        <v>726</v>
      </c>
    </row>
    <row r="31" spans="1:23" x14ac:dyDescent="0.25">
      <c r="B31">
        <v>10704</v>
      </c>
      <c r="C31" t="s">
        <v>483</v>
      </c>
      <c r="D31">
        <v>39500</v>
      </c>
      <c r="E31">
        <v>726</v>
      </c>
    </row>
    <row r="32" spans="1:23" x14ac:dyDescent="0.25">
      <c r="B32">
        <v>2632</v>
      </c>
      <c r="C32" t="s">
        <v>488</v>
      </c>
      <c r="D32">
        <v>39600</v>
      </c>
      <c r="E32">
        <v>2726</v>
      </c>
    </row>
    <row r="33" spans="2:5" x14ac:dyDescent="0.25">
      <c r="B33">
        <v>12703</v>
      </c>
      <c r="C33" t="s">
        <v>482</v>
      </c>
      <c r="D33">
        <v>39400</v>
      </c>
      <c r="E33">
        <v>2726</v>
      </c>
    </row>
    <row r="34" spans="2:5" x14ac:dyDescent="0.25">
      <c r="B34">
        <v>12704</v>
      </c>
      <c r="C34" t="s">
        <v>490</v>
      </c>
      <c r="D34">
        <v>39700</v>
      </c>
      <c r="E34">
        <v>2726</v>
      </c>
    </row>
    <row r="35" spans="2:5" x14ac:dyDescent="0.25">
      <c r="B35">
        <v>894</v>
      </c>
      <c r="C35" t="s">
        <v>372</v>
      </c>
      <c r="D35">
        <v>25300</v>
      </c>
      <c r="E35">
        <v>254</v>
      </c>
    </row>
    <row r="36" spans="2:5" x14ac:dyDescent="0.25">
      <c r="B36">
        <v>274</v>
      </c>
      <c r="C36" t="s">
        <v>113</v>
      </c>
      <c r="D36">
        <v>26400</v>
      </c>
      <c r="E36">
        <v>879</v>
      </c>
    </row>
    <row r="37" spans="2:5" x14ac:dyDescent="0.25">
      <c r="B37">
        <v>330</v>
      </c>
      <c r="C37" t="s">
        <v>138</v>
      </c>
      <c r="D37">
        <v>26500</v>
      </c>
      <c r="E37">
        <v>879</v>
      </c>
    </row>
    <row r="38" spans="2:5" x14ac:dyDescent="0.25">
      <c r="B38">
        <v>434</v>
      </c>
      <c r="C38" t="s">
        <v>173</v>
      </c>
      <c r="D38">
        <v>26100</v>
      </c>
      <c r="E38">
        <v>879</v>
      </c>
    </row>
    <row r="39" spans="2:5" x14ac:dyDescent="0.25">
      <c r="B39">
        <v>442</v>
      </c>
      <c r="C39" t="s">
        <v>177</v>
      </c>
      <c r="D39">
        <v>26000</v>
      </c>
      <c r="E39">
        <v>879</v>
      </c>
    </row>
    <row r="40" spans="2:5" x14ac:dyDescent="0.25">
      <c r="B40">
        <v>545</v>
      </c>
      <c r="C40" t="s">
        <v>217</v>
      </c>
      <c r="D40">
        <v>26200</v>
      </c>
      <c r="E40">
        <v>879</v>
      </c>
    </row>
    <row r="41" spans="2:5" x14ac:dyDescent="0.25">
      <c r="B41">
        <v>610</v>
      </c>
      <c r="C41" t="s">
        <v>247</v>
      </c>
      <c r="D41">
        <v>26300</v>
      </c>
      <c r="E41">
        <v>879</v>
      </c>
    </row>
    <row r="42" spans="2:5" x14ac:dyDescent="0.25">
      <c r="B42">
        <v>430</v>
      </c>
      <c r="C42" t="s">
        <v>171</v>
      </c>
      <c r="D42">
        <v>26900</v>
      </c>
      <c r="E42">
        <v>886</v>
      </c>
    </row>
    <row r="43" spans="2:5" x14ac:dyDescent="0.25">
      <c r="B43">
        <v>542</v>
      </c>
      <c r="C43" t="s">
        <v>216</v>
      </c>
      <c r="D43">
        <v>26700</v>
      </c>
      <c r="E43">
        <v>886</v>
      </c>
    </row>
    <row r="44" spans="2:5" x14ac:dyDescent="0.25">
      <c r="B44">
        <v>590</v>
      </c>
      <c r="C44" t="s">
        <v>235</v>
      </c>
      <c r="D44">
        <v>27100</v>
      </c>
      <c r="E44">
        <v>886</v>
      </c>
    </row>
    <row r="45" spans="2:5" x14ac:dyDescent="0.25">
      <c r="B45">
        <v>622</v>
      </c>
      <c r="C45" t="s">
        <v>255</v>
      </c>
      <c r="D45">
        <v>27200</v>
      </c>
      <c r="E45">
        <v>886</v>
      </c>
    </row>
    <row r="46" spans="2:5" x14ac:dyDescent="0.25">
      <c r="B46">
        <v>687</v>
      </c>
      <c r="C46" t="s">
        <v>287</v>
      </c>
      <c r="D46">
        <v>27000</v>
      </c>
      <c r="E46">
        <v>886</v>
      </c>
    </row>
    <row r="47" spans="2:5" x14ac:dyDescent="0.25">
      <c r="B47">
        <v>279</v>
      </c>
      <c r="C47" t="s">
        <v>115</v>
      </c>
      <c r="D47">
        <v>25800</v>
      </c>
      <c r="E47">
        <v>894</v>
      </c>
    </row>
    <row r="48" spans="2:5" x14ac:dyDescent="0.25">
      <c r="B48">
        <v>671</v>
      </c>
      <c r="C48" t="s">
        <v>279</v>
      </c>
      <c r="D48">
        <v>25400</v>
      </c>
      <c r="E48">
        <v>894</v>
      </c>
    </row>
    <row r="49" spans="2:5" x14ac:dyDescent="0.25">
      <c r="B49">
        <v>774</v>
      </c>
      <c r="C49" t="s">
        <v>320</v>
      </c>
      <c r="D49">
        <v>25600</v>
      </c>
      <c r="E49">
        <v>894</v>
      </c>
    </row>
    <row r="50" spans="2:5" x14ac:dyDescent="0.25">
      <c r="B50">
        <v>906</v>
      </c>
      <c r="C50" t="s">
        <v>379</v>
      </c>
      <c r="D50">
        <v>25700</v>
      </c>
      <c r="E50">
        <v>894</v>
      </c>
    </row>
    <row r="51" spans="2:5" x14ac:dyDescent="0.25">
      <c r="B51">
        <v>965</v>
      </c>
      <c r="C51" t="s">
        <v>408</v>
      </c>
      <c r="D51">
        <v>25500</v>
      </c>
      <c r="E51">
        <v>894</v>
      </c>
    </row>
    <row r="52" spans="2:5" x14ac:dyDescent="0.25">
      <c r="B52">
        <v>84</v>
      </c>
      <c r="C52" t="s">
        <v>39</v>
      </c>
      <c r="D52">
        <v>20600</v>
      </c>
      <c r="E52">
        <v>972</v>
      </c>
    </row>
    <row r="53" spans="2:5" x14ac:dyDescent="0.25">
      <c r="B53">
        <v>132</v>
      </c>
      <c r="C53" t="s">
        <v>60</v>
      </c>
      <c r="D53">
        <v>20700</v>
      </c>
      <c r="E53">
        <v>972</v>
      </c>
    </row>
    <row r="54" spans="2:5" x14ac:dyDescent="0.25">
      <c r="B54">
        <v>171</v>
      </c>
      <c r="C54" t="s">
        <v>72</v>
      </c>
      <c r="D54">
        <v>20200</v>
      </c>
      <c r="E54">
        <v>972</v>
      </c>
    </row>
    <row r="55" spans="2:5" x14ac:dyDescent="0.25">
      <c r="B55">
        <v>304</v>
      </c>
      <c r="C55" t="s">
        <v>126</v>
      </c>
      <c r="D55">
        <v>20400</v>
      </c>
      <c r="E55">
        <v>972</v>
      </c>
    </row>
    <row r="56" spans="2:5" x14ac:dyDescent="0.25">
      <c r="B56">
        <v>363</v>
      </c>
      <c r="C56" t="s">
        <v>151</v>
      </c>
      <c r="D56">
        <v>20500</v>
      </c>
      <c r="E56">
        <v>972</v>
      </c>
    </row>
    <row r="57" spans="2:5" x14ac:dyDescent="0.25">
      <c r="B57">
        <v>556</v>
      </c>
      <c r="C57" t="s">
        <v>219</v>
      </c>
      <c r="D57">
        <v>8700</v>
      </c>
      <c r="E57">
        <v>44</v>
      </c>
    </row>
    <row r="58" spans="2:5" x14ac:dyDescent="0.25">
      <c r="B58">
        <v>707</v>
      </c>
      <c r="C58" t="s">
        <v>301</v>
      </c>
      <c r="D58">
        <v>8500</v>
      </c>
      <c r="E58">
        <v>44</v>
      </c>
    </row>
    <row r="59" spans="2:5" x14ac:dyDescent="0.25">
      <c r="B59">
        <v>827</v>
      </c>
      <c r="C59" t="s">
        <v>344</v>
      </c>
      <c r="D59">
        <v>8800</v>
      </c>
      <c r="E59">
        <v>44</v>
      </c>
    </row>
    <row r="60" spans="2:5" x14ac:dyDescent="0.25">
      <c r="B60">
        <v>1054</v>
      </c>
      <c r="C60" t="s">
        <v>451</v>
      </c>
      <c r="D60">
        <v>8900</v>
      </c>
      <c r="E60">
        <v>44</v>
      </c>
    </row>
    <row r="61" spans="2:5" x14ac:dyDescent="0.25">
      <c r="B61">
        <v>1081</v>
      </c>
      <c r="C61" t="s">
        <v>459</v>
      </c>
      <c r="D61">
        <v>9000</v>
      </c>
      <c r="E61">
        <v>44</v>
      </c>
    </row>
    <row r="62" spans="2:5" x14ac:dyDescent="0.25">
      <c r="B62">
        <v>23</v>
      </c>
      <c r="C62" t="s">
        <v>15</v>
      </c>
      <c r="D62">
        <v>50100</v>
      </c>
      <c r="E62">
        <v>278</v>
      </c>
    </row>
    <row r="63" spans="2:5" x14ac:dyDescent="0.25">
      <c r="B63">
        <v>131</v>
      </c>
      <c r="C63" t="s">
        <v>59</v>
      </c>
      <c r="D63">
        <v>47000</v>
      </c>
      <c r="E63">
        <v>703</v>
      </c>
    </row>
    <row r="64" spans="2:5" x14ac:dyDescent="0.25">
      <c r="B64">
        <v>278</v>
      </c>
      <c r="C64" t="s">
        <v>114</v>
      </c>
      <c r="D64">
        <v>50000</v>
      </c>
      <c r="E64">
        <v>477</v>
      </c>
    </row>
    <row r="65" spans="2:5" x14ac:dyDescent="0.25">
      <c r="B65">
        <v>303</v>
      </c>
      <c r="C65" t="s">
        <v>125</v>
      </c>
      <c r="D65">
        <v>47200</v>
      </c>
      <c r="E65">
        <v>295</v>
      </c>
    </row>
    <row r="66" spans="2:5" x14ac:dyDescent="0.25">
      <c r="B66">
        <v>311</v>
      </c>
      <c r="C66" t="s">
        <v>129</v>
      </c>
      <c r="D66">
        <v>47300</v>
      </c>
      <c r="E66">
        <v>295</v>
      </c>
    </row>
    <row r="67" spans="2:5" x14ac:dyDescent="0.25">
      <c r="B67">
        <v>319</v>
      </c>
      <c r="C67" t="s">
        <v>132</v>
      </c>
      <c r="D67">
        <v>47500</v>
      </c>
      <c r="E67">
        <v>703</v>
      </c>
    </row>
    <row r="68" spans="2:5" x14ac:dyDescent="0.25">
      <c r="B68">
        <v>403</v>
      </c>
      <c r="C68" t="s">
        <v>163</v>
      </c>
      <c r="D68">
        <v>50800</v>
      </c>
      <c r="E68">
        <v>278</v>
      </c>
    </row>
    <row r="69" spans="2:5" x14ac:dyDescent="0.25">
      <c r="B69">
        <v>451</v>
      </c>
      <c r="C69" t="s">
        <v>182</v>
      </c>
      <c r="D69">
        <v>47400</v>
      </c>
      <c r="E69">
        <v>295</v>
      </c>
    </row>
    <row r="70" spans="2:5" x14ac:dyDescent="0.25">
      <c r="B70">
        <v>536</v>
      </c>
      <c r="C70" t="s">
        <v>214</v>
      </c>
      <c r="D70">
        <v>50300</v>
      </c>
      <c r="E70">
        <v>278</v>
      </c>
    </row>
    <row r="71" spans="2:5" x14ac:dyDescent="0.25">
      <c r="B71">
        <v>639</v>
      </c>
      <c r="C71" t="s">
        <v>264</v>
      </c>
      <c r="D71">
        <v>34700</v>
      </c>
      <c r="E71">
        <v>631</v>
      </c>
    </row>
    <row r="72" spans="2:5" x14ac:dyDescent="0.25">
      <c r="B72">
        <v>647</v>
      </c>
      <c r="C72" t="s">
        <v>267</v>
      </c>
      <c r="D72">
        <v>35100</v>
      </c>
      <c r="E72">
        <v>631</v>
      </c>
    </row>
    <row r="73" spans="2:5" x14ac:dyDescent="0.25">
      <c r="B73">
        <v>780</v>
      </c>
      <c r="C73" t="s">
        <v>323</v>
      </c>
      <c r="D73">
        <v>47800</v>
      </c>
      <c r="E73">
        <v>703</v>
      </c>
    </row>
    <row r="74" spans="2:5" x14ac:dyDescent="0.25">
      <c r="B74">
        <v>788</v>
      </c>
      <c r="C74" t="s">
        <v>327</v>
      </c>
      <c r="D74">
        <v>36400</v>
      </c>
      <c r="E74">
        <v>698</v>
      </c>
    </row>
    <row r="75" spans="2:5" x14ac:dyDescent="0.25">
      <c r="B75">
        <v>884</v>
      </c>
      <c r="C75" t="s">
        <v>368</v>
      </c>
      <c r="D75">
        <v>110700</v>
      </c>
      <c r="E75">
        <v>768</v>
      </c>
    </row>
    <row r="76" spans="2:5" x14ac:dyDescent="0.25">
      <c r="B76">
        <v>1105</v>
      </c>
      <c r="C76" t="s">
        <v>471</v>
      </c>
      <c r="D76">
        <v>50700</v>
      </c>
      <c r="E76">
        <v>278</v>
      </c>
    </row>
    <row r="77" spans="2:5" x14ac:dyDescent="0.25">
      <c r="B77">
        <v>104</v>
      </c>
      <c r="C77" t="s">
        <v>45</v>
      </c>
      <c r="D77">
        <v>23400</v>
      </c>
      <c r="E77">
        <v>95</v>
      </c>
    </row>
    <row r="78" spans="2:5" x14ac:dyDescent="0.25">
      <c r="B78">
        <v>120</v>
      </c>
      <c r="C78" t="s">
        <v>51</v>
      </c>
      <c r="D78">
        <v>24100</v>
      </c>
      <c r="E78">
        <v>111</v>
      </c>
    </row>
    <row r="79" spans="2:5" x14ac:dyDescent="0.25">
      <c r="B79">
        <v>163</v>
      </c>
      <c r="C79" t="s">
        <v>70</v>
      </c>
      <c r="D79">
        <v>24200</v>
      </c>
      <c r="E79">
        <v>111</v>
      </c>
    </row>
    <row r="80" spans="2:5" x14ac:dyDescent="0.25">
      <c r="B80">
        <v>314</v>
      </c>
      <c r="C80" t="s">
        <v>131</v>
      </c>
      <c r="D80">
        <v>24400</v>
      </c>
      <c r="E80">
        <v>111</v>
      </c>
    </row>
    <row r="81" spans="2:5" x14ac:dyDescent="0.25">
      <c r="B81">
        <v>328</v>
      </c>
      <c r="C81" t="s">
        <v>137</v>
      </c>
      <c r="D81">
        <v>23600</v>
      </c>
      <c r="E81">
        <v>104</v>
      </c>
    </row>
    <row r="82" spans="2:5" x14ac:dyDescent="0.25">
      <c r="B82">
        <v>344</v>
      </c>
      <c r="C82" t="s">
        <v>144</v>
      </c>
      <c r="D82">
        <v>24300</v>
      </c>
      <c r="E82">
        <v>111</v>
      </c>
    </row>
    <row r="83" spans="2:5" x14ac:dyDescent="0.25">
      <c r="B83">
        <v>675</v>
      </c>
      <c r="C83" t="s">
        <v>282</v>
      </c>
      <c r="D83">
        <v>25000</v>
      </c>
      <c r="E83">
        <v>119</v>
      </c>
    </row>
    <row r="84" spans="2:5" x14ac:dyDescent="0.25">
      <c r="B84">
        <v>694</v>
      </c>
      <c r="C84" t="s">
        <v>292</v>
      </c>
      <c r="D84">
        <v>24800</v>
      </c>
      <c r="E84">
        <v>119</v>
      </c>
    </row>
    <row r="85" spans="2:5" x14ac:dyDescent="0.25">
      <c r="B85">
        <v>699</v>
      </c>
      <c r="C85" t="s">
        <v>903</v>
      </c>
      <c r="D85">
        <v>25100</v>
      </c>
      <c r="E85">
        <v>119</v>
      </c>
    </row>
    <row r="86" spans="2:5" x14ac:dyDescent="0.25">
      <c r="B86">
        <v>704</v>
      </c>
      <c r="C86" t="s">
        <v>298</v>
      </c>
      <c r="D86">
        <v>24700</v>
      </c>
      <c r="E86">
        <v>119</v>
      </c>
    </row>
    <row r="87" spans="2:5" x14ac:dyDescent="0.25">
      <c r="B87">
        <v>783</v>
      </c>
      <c r="C87" t="s">
        <v>324</v>
      </c>
      <c r="D87">
        <v>23800</v>
      </c>
      <c r="E87">
        <v>104</v>
      </c>
    </row>
    <row r="88" spans="2:5" x14ac:dyDescent="0.25">
      <c r="B88">
        <v>800</v>
      </c>
      <c r="C88" t="s">
        <v>333</v>
      </c>
      <c r="D88">
        <v>24900</v>
      </c>
      <c r="E88">
        <v>119</v>
      </c>
    </row>
    <row r="89" spans="2:5" x14ac:dyDescent="0.25">
      <c r="B89">
        <v>831</v>
      </c>
      <c r="C89" t="s">
        <v>346</v>
      </c>
      <c r="D89">
        <v>23900</v>
      </c>
      <c r="E89">
        <v>104</v>
      </c>
    </row>
    <row r="90" spans="2:5" x14ac:dyDescent="0.25">
      <c r="B90">
        <v>996</v>
      </c>
      <c r="C90" t="s">
        <v>421</v>
      </c>
      <c r="D90">
        <v>23500</v>
      </c>
      <c r="E90">
        <v>104</v>
      </c>
    </row>
    <row r="91" spans="2:5" x14ac:dyDescent="0.25">
      <c r="B91">
        <v>1101</v>
      </c>
      <c r="C91" t="s">
        <v>469</v>
      </c>
      <c r="D91">
        <v>23700</v>
      </c>
      <c r="E91">
        <v>104</v>
      </c>
    </row>
    <row r="92" spans="2:5" x14ac:dyDescent="0.25">
      <c r="B92">
        <v>656</v>
      </c>
      <c r="C92" t="s">
        <v>271</v>
      </c>
      <c r="D92">
        <v>2200</v>
      </c>
      <c r="E92">
        <v>993</v>
      </c>
    </row>
    <row r="93" spans="2:5" x14ac:dyDescent="0.25">
      <c r="B93">
        <v>767</v>
      </c>
      <c r="C93" t="s">
        <v>317</v>
      </c>
      <c r="D93">
        <v>2400</v>
      </c>
      <c r="E93">
        <v>993</v>
      </c>
    </row>
    <row r="94" spans="2:5" x14ac:dyDescent="0.25">
      <c r="B94">
        <v>962</v>
      </c>
      <c r="C94" t="s">
        <v>407</v>
      </c>
      <c r="D94">
        <v>2300</v>
      </c>
      <c r="E94">
        <v>993</v>
      </c>
    </row>
    <row r="95" spans="2:5" x14ac:dyDescent="0.25">
      <c r="B95">
        <v>1021</v>
      </c>
      <c r="C95" t="s">
        <v>434</v>
      </c>
      <c r="D95">
        <v>2500</v>
      </c>
      <c r="E95">
        <v>993</v>
      </c>
    </row>
    <row r="96" spans="2:5" x14ac:dyDescent="0.25">
      <c r="B96">
        <v>1085</v>
      </c>
      <c r="C96" t="s">
        <v>461</v>
      </c>
      <c r="D96">
        <v>2600</v>
      </c>
      <c r="E96">
        <v>993</v>
      </c>
    </row>
    <row r="97" spans="2:5" x14ac:dyDescent="0.25">
      <c r="B97">
        <v>211</v>
      </c>
      <c r="C97" t="s">
        <v>87</v>
      </c>
      <c r="D97">
        <v>19100</v>
      </c>
      <c r="E97">
        <v>39</v>
      </c>
    </row>
    <row r="98" spans="2:5" x14ac:dyDescent="0.25">
      <c r="B98">
        <v>296</v>
      </c>
      <c r="C98" t="s">
        <v>122</v>
      </c>
      <c r="D98">
        <v>19700</v>
      </c>
      <c r="E98">
        <v>48</v>
      </c>
    </row>
    <row r="99" spans="2:5" x14ac:dyDescent="0.25">
      <c r="B99">
        <v>588</v>
      </c>
      <c r="C99" t="s">
        <v>233</v>
      </c>
      <c r="D99">
        <v>19600</v>
      </c>
      <c r="E99">
        <v>48</v>
      </c>
    </row>
    <row r="100" spans="2:5" x14ac:dyDescent="0.25">
      <c r="B100">
        <v>772</v>
      </c>
      <c r="C100" t="s">
        <v>319</v>
      </c>
      <c r="D100">
        <v>19800</v>
      </c>
      <c r="E100">
        <v>48</v>
      </c>
    </row>
    <row r="101" spans="2:5" x14ac:dyDescent="0.25">
      <c r="B101">
        <v>810</v>
      </c>
      <c r="C101" t="s">
        <v>339</v>
      </c>
      <c r="D101">
        <v>19900</v>
      </c>
      <c r="E101">
        <v>48</v>
      </c>
    </row>
    <row r="102" spans="2:5" x14ac:dyDescent="0.25">
      <c r="B102">
        <v>819</v>
      </c>
      <c r="C102" t="s">
        <v>342</v>
      </c>
      <c r="D102">
        <v>20000</v>
      </c>
      <c r="E102">
        <v>48</v>
      </c>
    </row>
    <row r="103" spans="2:5" x14ac:dyDescent="0.25">
      <c r="B103">
        <v>919</v>
      </c>
      <c r="C103" t="s">
        <v>386</v>
      </c>
      <c r="D103">
        <v>19300</v>
      </c>
      <c r="E103">
        <v>39</v>
      </c>
    </row>
    <row r="104" spans="2:5" x14ac:dyDescent="0.25">
      <c r="B104">
        <v>927</v>
      </c>
      <c r="C104" t="s">
        <v>390</v>
      </c>
      <c r="D104">
        <v>19400</v>
      </c>
      <c r="E104">
        <v>39</v>
      </c>
    </row>
    <row r="105" spans="2:5" x14ac:dyDescent="0.25">
      <c r="B105">
        <v>935</v>
      </c>
      <c r="C105" t="s">
        <v>396</v>
      </c>
      <c r="D105">
        <v>19000</v>
      </c>
      <c r="E105">
        <v>39</v>
      </c>
    </row>
    <row r="106" spans="2:5" x14ac:dyDescent="0.25">
      <c r="B106">
        <v>1015</v>
      </c>
      <c r="C106" t="s">
        <v>430</v>
      </c>
      <c r="D106">
        <v>19200</v>
      </c>
      <c r="E106">
        <v>39</v>
      </c>
    </row>
    <row r="107" spans="2:5" x14ac:dyDescent="0.25">
      <c r="B107">
        <v>484</v>
      </c>
      <c r="C107" t="s">
        <v>196</v>
      </c>
      <c r="D107">
        <v>22100</v>
      </c>
      <c r="E107">
        <v>731</v>
      </c>
    </row>
    <row r="108" spans="2:5" x14ac:dyDescent="0.25">
      <c r="B108">
        <v>582</v>
      </c>
      <c r="C108" t="s">
        <v>230</v>
      </c>
      <c r="D108">
        <v>22300</v>
      </c>
      <c r="E108">
        <v>731</v>
      </c>
    </row>
    <row r="109" spans="2:5" x14ac:dyDescent="0.25">
      <c r="B109">
        <v>620</v>
      </c>
      <c r="C109" t="s">
        <v>253</v>
      </c>
      <c r="D109">
        <v>22400</v>
      </c>
      <c r="E109">
        <v>731</v>
      </c>
    </row>
    <row r="110" spans="2:5" x14ac:dyDescent="0.25">
      <c r="B110">
        <v>910</v>
      </c>
      <c r="C110" t="s">
        <v>382</v>
      </c>
      <c r="D110">
        <v>22500</v>
      </c>
      <c r="E110">
        <v>731</v>
      </c>
    </row>
    <row r="111" spans="2:5" x14ac:dyDescent="0.25">
      <c r="B111">
        <v>918</v>
      </c>
      <c r="C111" t="s">
        <v>385</v>
      </c>
      <c r="D111">
        <v>41350</v>
      </c>
      <c r="E111">
        <v>909</v>
      </c>
    </row>
    <row r="112" spans="2:5" x14ac:dyDescent="0.25">
      <c r="B112">
        <v>926</v>
      </c>
      <c r="C112" t="s">
        <v>389</v>
      </c>
      <c r="D112">
        <v>42700</v>
      </c>
      <c r="E112">
        <v>909</v>
      </c>
    </row>
    <row r="113" spans="2:5" x14ac:dyDescent="0.25">
      <c r="B113">
        <v>934</v>
      </c>
      <c r="C113" t="s">
        <v>395</v>
      </c>
      <c r="D113">
        <v>43700</v>
      </c>
      <c r="E113">
        <v>909</v>
      </c>
    </row>
  </sheetData>
  <conditionalFormatting sqref="S4:S13 S20:S27 S16:S17">
    <cfRule type="cellIs" dxfId="5" priority="1" operator="lessThan">
      <formula>0.05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597A-10E7-455B-A8DC-57E84927ACDD}">
  <dimension ref="A1:W113"/>
  <sheetViews>
    <sheetView workbookViewId="0"/>
  </sheetViews>
  <sheetFormatPr defaultRowHeight="15" x14ac:dyDescent="0.25"/>
  <cols>
    <col min="1" max="1" width="11.140625" bestFit="1" customWidth="1"/>
    <col min="3" max="3" width="27.28515625" customWidth="1"/>
    <col min="15" max="15" width="10.5703125" bestFit="1" customWidth="1"/>
  </cols>
  <sheetData>
    <row r="1" spans="1:23" x14ac:dyDescent="0.25">
      <c r="E1" t="s">
        <v>503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1</v>
      </c>
      <c r="N1">
        <v>1</v>
      </c>
      <c r="O1">
        <v>1</v>
      </c>
      <c r="P1">
        <v>1</v>
      </c>
      <c r="Q1">
        <v>1</v>
      </c>
    </row>
    <row r="2" spans="1:23" x14ac:dyDescent="0.25">
      <c r="A2" s="1" t="s">
        <v>1254</v>
      </c>
      <c r="B2" s="1" t="s">
        <v>0</v>
      </c>
      <c r="C2" s="1" t="s">
        <v>1</v>
      </c>
      <c r="D2" s="1" t="s">
        <v>2</v>
      </c>
      <c r="E2" s="1" t="s">
        <v>3</v>
      </c>
      <c r="F2" s="1">
        <v>67898</v>
      </c>
      <c r="G2" s="1">
        <v>190211</v>
      </c>
      <c r="H2" s="1">
        <v>191735</v>
      </c>
      <c r="I2" s="1">
        <v>212741</v>
      </c>
      <c r="J2" s="1">
        <v>277750</v>
      </c>
      <c r="K2" s="1">
        <v>340773</v>
      </c>
      <c r="L2" s="1">
        <v>340805</v>
      </c>
      <c r="M2" s="1">
        <v>190196</v>
      </c>
      <c r="N2" s="1">
        <v>190198</v>
      </c>
      <c r="O2" s="1">
        <v>340770</v>
      </c>
      <c r="P2" s="1">
        <v>340771</v>
      </c>
      <c r="Q2" s="1">
        <v>343011</v>
      </c>
      <c r="S2" s="1" t="s">
        <v>504</v>
      </c>
      <c r="T2" s="1" t="s">
        <v>505</v>
      </c>
      <c r="U2" s="1" t="s">
        <v>506</v>
      </c>
      <c r="V2" s="1" t="s">
        <v>1256</v>
      </c>
      <c r="W2" s="1" t="s">
        <v>1257</v>
      </c>
    </row>
    <row r="3" spans="1:23" x14ac:dyDescent="0.25">
      <c r="A3" s="4" t="s">
        <v>1258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S3" s="5"/>
      <c r="T3" s="5"/>
      <c r="U3" s="5"/>
    </row>
    <row r="4" spans="1:23" x14ac:dyDescent="0.25">
      <c r="A4" t="s">
        <v>496</v>
      </c>
      <c r="C4" t="s">
        <v>305</v>
      </c>
      <c r="E4">
        <v>726</v>
      </c>
      <c r="F4">
        <f>SUMPRODUCT(SUMIFS('Total-corrected counts Z&lt;3'!E:E,'Total-corrected counts Z&lt;3'!$A:$A,$B29:$B31))</f>
        <v>36.557845295007638</v>
      </c>
      <c r="G4">
        <f>SUMPRODUCT(SUMIFS('Total-corrected counts Z&lt;3'!F:F,'Total-corrected counts Z&lt;3'!$A:$A,$B29:$B31))</f>
        <v>38.951490606022134</v>
      </c>
      <c r="H4">
        <f>SUMPRODUCT(SUMIFS('Total-corrected counts Z&lt;3'!G:G,'Total-corrected counts Z&lt;3'!$A:$A,$B29:$B31))</f>
        <v>25.05379512317074</v>
      </c>
      <c r="I4">
        <f>SUMPRODUCT(SUMIFS('Total-corrected counts Z&lt;3'!H:H,'Total-corrected counts Z&lt;3'!$A:$A,$B29:$B31))</f>
        <v>14.626475522970891</v>
      </c>
      <c r="J4">
        <f>SUMPRODUCT(SUMIFS('Total-corrected counts Z&lt;3'!I:I,'Total-corrected counts Z&lt;3'!$A:$A,$B29:$B31))</f>
        <v>23.250567395209099</v>
      </c>
      <c r="K4">
        <f>SUMPRODUCT(SUMIFS('Total-corrected counts Z&lt;3'!J:J,'Total-corrected counts Z&lt;3'!$A:$A,$B29:$B31))</f>
        <v>53.681448073898352</v>
      </c>
      <c r="L4">
        <f>SUMPRODUCT(SUMIFS('Total-corrected counts Z&lt;3'!K:K,'Total-corrected counts Z&lt;3'!$A:$A,$B29:$B31))</f>
        <v>28.633138443413884</v>
      </c>
      <c r="M4">
        <f>SUMPRODUCT(SUMIFS('Total-corrected counts Z&lt;3'!L:L,'Total-corrected counts Z&lt;3'!$A:$A,$B29:$B31))</f>
        <v>68.24617803263159</v>
      </c>
      <c r="N4">
        <f>SUMPRODUCT(SUMIFS('Total-corrected counts Z&lt;3'!M:M,'Total-corrected counts Z&lt;3'!$A:$A,$B29:$B31))</f>
        <v>35.981592144564225</v>
      </c>
      <c r="O4">
        <f>SUMPRODUCT(SUMIFS('Total-corrected counts Z&lt;3'!N:N,'Total-corrected counts Z&lt;3'!$A:$A,$B29:$B31))</f>
        <v>49.321688053342896</v>
      </c>
      <c r="P4">
        <f>SUMPRODUCT(SUMIFS('Total-corrected counts Z&lt;3'!O:O,'Total-corrected counts Z&lt;3'!$A:$A,$B29:$B31))</f>
        <v>15.081951837174948</v>
      </c>
      <c r="Q4">
        <f>SUMPRODUCT(SUMIFS('Total-corrected counts Z&lt;3'!P:P,'Total-corrected counts Z&lt;3'!$A:$A,$B29:$B31))</f>
        <v>38.388695568165453</v>
      </c>
      <c r="S4">
        <f>_xlfn.T.TEST(F4:L4,M4:Q4,2,2)</f>
        <v>0.31065730817694326</v>
      </c>
      <c r="T4">
        <f>AVERAGE(F4:L4)</f>
        <v>31.536394351384679</v>
      </c>
      <c r="U4">
        <f>AVERAGE(M4:Q4)</f>
        <v>41.404021127175824</v>
      </c>
      <c r="V4">
        <f>STDEV(F4:L4)/SQRT(COUNT(F4:L4))</f>
        <v>4.8197394149323491</v>
      </c>
      <c r="W4">
        <f>STDEV(M4:Q4)/SQRT(COUNT(M4:Q4))</f>
        <v>8.702117825267365</v>
      </c>
    </row>
    <row r="5" spans="1:23" x14ac:dyDescent="0.25">
      <c r="A5" t="s">
        <v>494</v>
      </c>
      <c r="B5">
        <v>2382</v>
      </c>
      <c r="C5" t="s">
        <v>485</v>
      </c>
      <c r="D5">
        <v>37700</v>
      </c>
      <c r="E5">
        <v>2375</v>
      </c>
      <c r="F5">
        <f>SUMIFS('Total-corrected counts Z&lt;3'!E:E,'Total-corrected counts Z&lt;3'!$A:$A,'Brain networks corrected Z&lt;3'!$B5)</f>
        <v>50.455869126167556</v>
      </c>
      <c r="G5">
        <f>SUMIFS('Total-corrected counts Z&lt;3'!F:F,'Total-corrected counts Z&lt;3'!$A:$A,'Brain networks corrected Z&lt;3'!$B5)</f>
        <v>36.300780285411747</v>
      </c>
      <c r="H5">
        <f>SUMIFS('Total-corrected counts Z&lt;3'!G:G,'Total-corrected counts Z&lt;3'!$A:$A,'Brain networks corrected Z&lt;3'!$B5)</f>
        <v>19.660889829373478</v>
      </c>
      <c r="I5">
        <f>SUMIFS('Total-corrected counts Z&lt;3'!H:H,'Total-corrected counts Z&lt;3'!$A:$A,'Brain networks corrected Z&lt;3'!$B5)</f>
        <v>85.752195306557041</v>
      </c>
      <c r="J5">
        <f>SUMIFS('Total-corrected counts Z&lt;3'!I:I,'Total-corrected counts Z&lt;3'!$A:$A,'Brain networks corrected Z&lt;3'!$B5)</f>
        <v>86.641032690100516</v>
      </c>
      <c r="K5">
        <f>SUMIFS('Total-corrected counts Z&lt;3'!J:J,'Total-corrected counts Z&lt;3'!$A:$A,'Brain networks corrected Z&lt;3'!$B5)</f>
        <v>38.278717728129863</v>
      </c>
      <c r="L5">
        <f>SUMIFS('Total-corrected counts Z&lt;3'!K:K,'Total-corrected counts Z&lt;3'!$A:$A,'Brain networks corrected Z&lt;3'!$B5)</f>
        <v>45.216909796432084</v>
      </c>
      <c r="M5">
        <f>SUMIFS('Total-corrected counts Z&lt;3'!L:L,'Total-corrected counts Z&lt;3'!$A:$A,'Brain networks corrected Z&lt;3'!$B5)</f>
        <v>22.211248727690496</v>
      </c>
      <c r="N5">
        <f>SUMIFS('Total-corrected counts Z&lt;3'!M:M,'Total-corrected counts Z&lt;3'!$A:$A,'Brain networks corrected Z&lt;3'!$B5)</f>
        <v>36.738023343057904</v>
      </c>
      <c r="O5">
        <f>SUMIFS('Total-corrected counts Z&lt;3'!N:N,'Total-corrected counts Z&lt;3'!$A:$A,'Brain networks corrected Z&lt;3'!$B5)</f>
        <v>84.79539652861375</v>
      </c>
      <c r="P5">
        <f>SUMIFS('Total-corrected counts Z&lt;3'!O:O,'Total-corrected counts Z&lt;3'!$A:$A,'Brain networks corrected Z&lt;3'!$B5)</f>
        <v>21.760030013834502</v>
      </c>
      <c r="Q5">
        <f>SUMIFS('Total-corrected counts Z&lt;3'!P:P,'Total-corrected counts Z&lt;3'!$A:$A,'Brain networks corrected Z&lt;3'!$B5)</f>
        <v>47.065342809593169</v>
      </c>
      <c r="S5">
        <f t="shared" ref="S5:S27" si="0">_xlfn.T.TEST(F5:L5,M5:Q5,2,2)</f>
        <v>0.55118746155354192</v>
      </c>
      <c r="T5">
        <f t="shared" ref="T5:T27" si="1">AVERAGE(F5:L5)</f>
        <v>51.758056394596046</v>
      </c>
      <c r="U5">
        <f t="shared" ref="U5:U27" si="2">AVERAGE(M5:Q5)</f>
        <v>42.51400828455796</v>
      </c>
      <c r="V5">
        <f t="shared" ref="V5:V27" si="3">STDEV(F5:L5)/SQRT(COUNT(F5:L5))</f>
        <v>9.5963210500488429</v>
      </c>
      <c r="W5">
        <f t="shared" ref="W5:W27" si="4">STDEV(M5:Q5)/SQRT(COUNT(M5:Q5))</f>
        <v>11.586030596225408</v>
      </c>
    </row>
    <row r="6" spans="1:23" x14ac:dyDescent="0.25">
      <c r="A6" t="s">
        <v>495</v>
      </c>
      <c r="B6">
        <v>2463</v>
      </c>
      <c r="C6" t="s">
        <v>487</v>
      </c>
      <c r="D6">
        <v>38700</v>
      </c>
      <c r="E6">
        <v>2375</v>
      </c>
      <c r="F6">
        <f>SUMIFS('Total-corrected counts Z&lt;3'!E:E,'Total-corrected counts Z&lt;3'!$A:$A,'Brain networks corrected Z&lt;3'!$B6)</f>
        <v>32.513938695305583</v>
      </c>
      <c r="G6">
        <f>SUMIFS('Total-corrected counts Z&lt;3'!F:F,'Total-corrected counts Z&lt;3'!$A:$A,'Brain networks corrected Z&lt;3'!$B6)</f>
        <v>13.267502710002525</v>
      </c>
      <c r="H6">
        <f>SUMIFS('Total-corrected counts Z&lt;3'!G:G,'Total-corrected counts Z&lt;3'!$A:$A,'Brain networks corrected Z&lt;3'!$B6)</f>
        <v>14.500129465441656</v>
      </c>
      <c r="I6">
        <f>SUMIFS('Total-corrected counts Z&lt;3'!H:H,'Total-corrected counts Z&lt;3'!$A:$A,'Brain networks corrected Z&lt;3'!$B6)</f>
        <v>14.443358458520553</v>
      </c>
      <c r="J6">
        <f>SUMIFS('Total-corrected counts Z&lt;3'!I:I,'Total-corrected counts Z&lt;3'!$A:$A,'Brain networks corrected Z&lt;3'!$B6)</f>
        <v>50.507727793304184</v>
      </c>
      <c r="K6">
        <f>SUMIFS('Total-corrected counts Z&lt;3'!J:J,'Total-corrected counts Z&lt;3'!$A:$A,'Brain networks corrected Z&lt;3'!$B6)</f>
        <v>19.247981786108433</v>
      </c>
      <c r="L6">
        <f>SUMIFS('Total-corrected counts Z&lt;3'!K:K,'Total-corrected counts Z&lt;3'!$A:$A,'Brain networks corrected Z&lt;3'!$B6)</f>
        <v>26.584887296746388</v>
      </c>
      <c r="M6">
        <f>SUMIFS('Total-corrected counts Z&lt;3'!L:L,'Total-corrected counts Z&lt;3'!$A:$A,'Brain networks corrected Z&lt;3'!$B6)</f>
        <v>21.868606959658969</v>
      </c>
      <c r="N6">
        <f>SUMIFS('Total-corrected counts Z&lt;3'!M:M,'Total-corrected counts Z&lt;3'!$A:$A,'Brain networks corrected Z&lt;3'!$B6)</f>
        <v>12.573113164151705</v>
      </c>
      <c r="O6">
        <f>SUMIFS('Total-corrected counts Z&lt;3'!N:N,'Total-corrected counts Z&lt;3'!$A:$A,'Brain networks corrected Z&lt;3'!$B6)</f>
        <v>68.488589503880334</v>
      </c>
      <c r="P6">
        <f>SUMIFS('Total-corrected counts Z&lt;3'!O:O,'Total-corrected counts Z&lt;3'!$A:$A,'Brain networks corrected Z&lt;3'!$B6)</f>
        <v>9.4731165146434684</v>
      </c>
      <c r="Q6">
        <f>SUMIFS('Total-corrected counts Z&lt;3'!P:P,'Total-corrected counts Z&lt;3'!$A:$A,'Brain networks corrected Z&lt;3'!$B6)</f>
        <v>34.67924658995004</v>
      </c>
      <c r="S6">
        <f t="shared" si="0"/>
        <v>0.65423071852990344</v>
      </c>
      <c r="T6">
        <f t="shared" si="1"/>
        <v>24.437932315061328</v>
      </c>
      <c r="U6">
        <f t="shared" si="2"/>
        <v>29.416534546456898</v>
      </c>
      <c r="V6">
        <f t="shared" si="3"/>
        <v>5.1172701221564889</v>
      </c>
      <c r="W6">
        <f t="shared" si="4"/>
        <v>10.706851998037866</v>
      </c>
    </row>
    <row r="7" spans="1:23" x14ac:dyDescent="0.25">
      <c r="A7" t="s">
        <v>1259</v>
      </c>
      <c r="C7" t="s">
        <v>1260</v>
      </c>
      <c r="F7">
        <f>SUMPRODUCT(SUMIFS('Total-corrected counts Z&lt;3'!E:E,'Total-corrected counts Z&lt;3'!$A:$A,$B62:$B76))</f>
        <v>45.58691261675618</v>
      </c>
      <c r="G7">
        <f>SUMPRODUCT(SUMIFS('Total-corrected counts Z&lt;3'!F:F,'Total-corrected counts Z&lt;3'!$A:$A,$B62:$B76))</f>
        <v>36.970433419039644</v>
      </c>
      <c r="H7">
        <f>SUMPRODUCT(SUMIFS('Total-corrected counts Z&lt;3'!G:G,'Total-corrected counts Z&lt;3'!$A:$A,$B62:$B76))</f>
        <v>62.321985017723378</v>
      </c>
      <c r="I7">
        <f>SUMPRODUCT(SUMIFS('Total-corrected counts Z&lt;3'!H:H,'Total-corrected counts Z&lt;3'!$A:$A,$B62:$B76))</f>
        <v>87.430768397351812</v>
      </c>
      <c r="J7">
        <f>SUMPRODUCT(SUMIFS('Total-corrected counts Z&lt;3'!I:I,'Total-corrected counts Z&lt;3'!$A:$A,$B62:$B76))</f>
        <v>124.84543796992712</v>
      </c>
      <c r="K7">
        <f>SUMPRODUCT(SUMIFS('Total-corrected counts Z&lt;3'!J:J,'Total-corrected counts Z&lt;3'!$A:$A,$B62:$B76))</f>
        <v>79.207834754121166</v>
      </c>
      <c r="L7">
        <f>SUMPRODUCT(SUMIFS('Total-corrected counts Z&lt;3'!K:K,'Total-corrected counts Z&lt;3'!$A:$A,$B62:$B76))</f>
        <v>58.000822125632659</v>
      </c>
      <c r="M7">
        <f>SUMPRODUCT(SUMIFS('Total-corrected counts Z&lt;3'!L:L,'Total-corrected counts Z&lt;3'!$A:$A,$B62:$B76))</f>
        <v>47.707827348859716</v>
      </c>
      <c r="N7">
        <f>SUMPRODUCT(SUMIFS('Total-corrected counts Z&lt;3'!M:M,'Total-corrected counts Z&lt;3'!$A:$A,$B62:$B76))</f>
        <v>100.29868810297278</v>
      </c>
      <c r="O7">
        <f>SUMPRODUCT(SUMIFS('Total-corrected counts Z&lt;3'!N:N,'Total-corrected counts Z&lt;3'!$A:$A,$B62:$B76))</f>
        <v>77.54697811814323</v>
      </c>
      <c r="P7">
        <f>SUMPRODUCT(SUMIFS('Total-corrected counts Z&lt;3'!O:O,'Total-corrected counts Z&lt;3'!$A:$A,$B62:$B76))</f>
        <v>52.392899852275661</v>
      </c>
      <c r="Q7">
        <f>SUMPRODUCT(SUMIFS('Total-corrected counts Z&lt;3'!P:P,'Total-corrected counts Z&lt;3'!$A:$A,$B62:$B76))</f>
        <v>136.69365055350085</v>
      </c>
      <c r="S7">
        <f t="shared" si="0"/>
        <v>0.53464188276724101</v>
      </c>
      <c r="T7">
        <f t="shared" si="1"/>
        <v>70.623456328650278</v>
      </c>
      <c r="U7">
        <f t="shared" si="2"/>
        <v>82.928008795150447</v>
      </c>
      <c r="V7">
        <f t="shared" si="3"/>
        <v>11.216272593206739</v>
      </c>
      <c r="W7">
        <f t="shared" si="4"/>
        <v>16.422993459951567</v>
      </c>
    </row>
    <row r="8" spans="1:23" x14ac:dyDescent="0.25">
      <c r="A8" t="s">
        <v>1261</v>
      </c>
      <c r="C8" t="s">
        <v>1262</v>
      </c>
      <c r="F8">
        <f>SUMPRODUCT(SUMIFS('Total-corrected counts Z&lt;3'!E:E,'Total-corrected counts Z&lt;3'!$A:$A,$B77:$B91))</f>
        <v>62.634070610327768</v>
      </c>
      <c r="G8">
        <f>SUMPRODUCT(SUMIFS('Total-corrected counts Z&lt;3'!F:F,'Total-corrected counts Z&lt;3'!$A:$A,$B77:$B91))</f>
        <v>255.48662158598972</v>
      </c>
      <c r="H8">
        <f>SUMPRODUCT(SUMIFS('Total-corrected counts Z&lt;3'!G:G,'Total-corrected counts Z&lt;3'!$A:$A,$B77:$B91))</f>
        <v>190.34098518736769</v>
      </c>
      <c r="I8">
        <f>SUMPRODUCT(SUMIFS('Total-corrected counts Z&lt;3'!H:H,'Total-corrected counts Z&lt;3'!$A:$A,$B77:$B91))</f>
        <v>72.415169112423968</v>
      </c>
      <c r="J8">
        <f>SUMPRODUCT(SUMIFS('Total-corrected counts Z&lt;3'!I:I,'Total-corrected counts Z&lt;3'!$A:$A,$B77:$B91))</f>
        <v>110.87783836294307</v>
      </c>
      <c r="K8">
        <f>SUMPRODUCT(SUMIFS('Total-corrected counts Z&lt;3'!J:J,'Total-corrected counts Z&lt;3'!$A:$A,$B77:$B91))</f>
        <v>124.0691015580872</v>
      </c>
      <c r="L8">
        <f>SUMPRODUCT(SUMIFS('Total-corrected counts Z&lt;3'!K:K,'Total-corrected counts Z&lt;3'!$A:$A,$B77:$B91))</f>
        <v>55.557046619608684</v>
      </c>
      <c r="M8">
        <f>SUMPRODUCT(SUMIFS('Total-corrected counts Z&lt;3'!L:L,'Total-corrected counts Z&lt;3'!$A:$A,$B77:$B91))</f>
        <v>148.94839210311503</v>
      </c>
      <c r="N8">
        <f>SUMPRODUCT(SUMIFS('Total-corrected counts Z&lt;3'!M:M,'Total-corrected counts Z&lt;3'!$A:$A,$B77:$B91))</f>
        <v>199.94316543968071</v>
      </c>
      <c r="O8">
        <f>SUMPRODUCT(SUMIFS('Total-corrected counts Z&lt;3'!N:N,'Total-corrected counts Z&lt;3'!$A:$A,$B77:$B91))</f>
        <v>193.44483432796318</v>
      </c>
      <c r="P8">
        <f>SUMPRODUCT(SUMIFS('Total-corrected counts Z&lt;3'!O:O,'Total-corrected counts Z&lt;3'!$A:$A,$B77:$B91))</f>
        <v>102.18772715548573</v>
      </c>
      <c r="Q8">
        <f>SUMPRODUCT(SUMIFS('Total-corrected counts Z&lt;3'!P:P,'Total-corrected counts Z&lt;3'!$A:$A,$B77:$B91))</f>
        <v>91.843040180532597</v>
      </c>
      <c r="S8">
        <f t="shared" si="0"/>
        <v>0.56592756131338318</v>
      </c>
      <c r="T8">
        <f t="shared" si="1"/>
        <v>124.48297614810687</v>
      </c>
      <c r="U8">
        <f t="shared" si="2"/>
        <v>147.27343184135546</v>
      </c>
      <c r="V8">
        <f t="shared" si="3"/>
        <v>28.018544431302722</v>
      </c>
      <c r="W8">
        <f t="shared" si="4"/>
        <v>22.376275185417946</v>
      </c>
    </row>
    <row r="9" spans="1:23" x14ac:dyDescent="0.25">
      <c r="A9" t="s">
        <v>1263</v>
      </c>
      <c r="B9">
        <v>672</v>
      </c>
      <c r="C9" t="s">
        <v>280</v>
      </c>
      <c r="D9">
        <v>48200</v>
      </c>
      <c r="E9">
        <v>485</v>
      </c>
      <c r="F9">
        <f>SUMIFS('Total-corrected counts Z&lt;3'!E:E,'Total-corrected counts Z&lt;3'!$A:$A,'Brain networks corrected Z&lt;3'!$B9)</f>
        <v>951.23606420979968</v>
      </c>
      <c r="G9">
        <f>SUMIFS('Total-corrected counts Z&lt;3'!F:F,'Total-corrected counts Z&lt;3'!$A:$A,'Brain networks corrected Z&lt;3'!$B9)</f>
        <v>988.54753630426808</v>
      </c>
      <c r="H9">
        <f>SUMIFS('Total-corrected counts Z&lt;3'!G:G,'Total-corrected counts Z&lt;3'!$A:$A,'Brain networks corrected Z&lt;3'!$B9)</f>
        <v>596.23746640595004</v>
      </c>
      <c r="I9">
        <f>SUMIFS('Total-corrected counts Z&lt;3'!H:H,'Total-corrected counts Z&lt;3'!$A:$A,'Brain networks corrected Z&lt;3'!$B9)</f>
        <v>991.83068996220925</v>
      </c>
      <c r="J9">
        <f>SUMIFS('Total-corrected counts Z&lt;3'!I:I,'Total-corrected counts Z&lt;3'!$A:$A,'Brain networks corrected Z&lt;3'!$B9)</f>
        <v>793.9218134949449</v>
      </c>
      <c r="K9">
        <f>SUMIFS('Total-corrected counts Z&lt;3'!J:J,'Total-corrected counts Z&lt;3'!$A:$A,'Brain networks corrected Z&lt;3'!$B9)</f>
        <v>988.01237432327923</v>
      </c>
      <c r="L9">
        <f>SUMIFS('Total-corrected counts Z&lt;3'!K:K,'Total-corrected counts Z&lt;3'!$A:$A,'Brain networks corrected Z&lt;3'!$B9)</f>
        <v>992.22935892564283</v>
      </c>
      <c r="M9">
        <f>SUMIFS('Total-corrected counts Z&lt;3'!L:L,'Total-corrected counts Z&lt;3'!$A:$A,'Brain networks corrected Z&lt;3'!$B9)</f>
        <v>1008.7575204829233</v>
      </c>
      <c r="N9">
        <f>SUMIFS('Total-corrected counts Z&lt;3'!M:M,'Total-corrected counts Z&lt;3'!$A:$A,'Brain networks corrected Z&lt;3'!$B9)</f>
        <v>982.68590318907309</v>
      </c>
      <c r="O9">
        <f>SUMIFS('Total-corrected counts Z&lt;3'!N:N,'Total-corrected counts Z&lt;3'!$A:$A,'Brain networks corrected Z&lt;3'!$B9)</f>
        <v>746.98836325760487</v>
      </c>
      <c r="P9">
        <f>SUMIFS('Total-corrected counts Z&lt;3'!O:O,'Total-corrected counts Z&lt;3'!$A:$A,'Brain networks corrected Z&lt;3'!$B9)</f>
        <v>844.56116491195166</v>
      </c>
      <c r="Q9">
        <f>SUMIFS('Total-corrected counts Z&lt;3'!P:P,'Total-corrected counts Z&lt;3'!$A:$A,'Brain networks corrected Z&lt;3'!$B9)</f>
        <v>787.66093266666542</v>
      </c>
      <c r="S9">
        <f t="shared" si="0"/>
        <v>0.75447170097451144</v>
      </c>
      <c r="T9">
        <f t="shared" si="1"/>
        <v>900.28790051801354</v>
      </c>
      <c r="U9">
        <f t="shared" si="2"/>
        <v>874.13077690164369</v>
      </c>
      <c r="V9">
        <f t="shared" si="3"/>
        <v>57.461122886691591</v>
      </c>
      <c r="W9">
        <f t="shared" si="4"/>
        <v>52.165680668928864</v>
      </c>
    </row>
    <row r="10" spans="1:23" x14ac:dyDescent="0.25">
      <c r="A10" t="s">
        <v>1264</v>
      </c>
      <c r="B10">
        <v>56</v>
      </c>
      <c r="C10" t="s">
        <v>27</v>
      </c>
      <c r="D10">
        <v>48400</v>
      </c>
      <c r="E10">
        <v>493</v>
      </c>
      <c r="F10">
        <f>SUMIFS('Total-corrected counts Z&lt;3'!E:E,'Total-corrected counts Z&lt;3'!$A:$A,'Brain networks corrected Z&lt;3'!$B10)</f>
        <v>42.658566458351252</v>
      </c>
      <c r="G10">
        <f>SUMIFS('Total-corrected counts Z&lt;3'!F:F,'Total-corrected counts Z&lt;3'!$A:$A,'Brain networks corrected Z&lt;3'!$B10)</f>
        <v>13.016382784892066</v>
      </c>
      <c r="H10">
        <f>SUMIFS('Total-corrected counts Z&lt;3'!G:G,'Total-corrected counts Z&lt;3'!$A:$A,'Brain networks corrected Z&lt;3'!$B10)</f>
        <v>10.339378030160985</v>
      </c>
      <c r="I10">
        <f>SUMIFS('Total-corrected counts Z&lt;3'!H:H,'Total-corrected counts Z&lt;3'!$A:$A,'Brain networks corrected Z&lt;3'!$B10)</f>
        <v>52.661415784843555</v>
      </c>
      <c r="J10">
        <f>SUMIFS('Total-corrected counts Z&lt;3'!I:I,'Total-corrected counts Z&lt;3'!$A:$A,'Brain networks corrected Z&lt;3'!$B10)</f>
        <v>40.460425339913186</v>
      </c>
      <c r="K10">
        <f>SUMIFS('Total-corrected counts Z&lt;3'!J:J,'Total-corrected counts Z&lt;3'!$A:$A,'Brain networks corrected Z&lt;3'!$B10)</f>
        <v>14.207878203289972</v>
      </c>
      <c r="L10">
        <f>SUMIFS('Total-corrected counts Z&lt;3'!K:K,'Total-corrected counts Z&lt;3'!$A:$A,'Brain networks corrected Z&lt;3'!$B10)</f>
        <v>43.196910389718624</v>
      </c>
      <c r="M10">
        <f>SUMIFS('Total-corrected counts Z&lt;3'!L:L,'Total-corrected counts Z&lt;3'!$A:$A,'Brain networks corrected Z&lt;3'!$B10)</f>
        <v>19.268560602243298</v>
      </c>
      <c r="N10">
        <f>SUMIFS('Total-corrected counts Z&lt;3'!M:M,'Total-corrected counts Z&lt;3'!$A:$A,'Brain networks corrected Z&lt;3'!$B10)</f>
        <v>28.131062949386575</v>
      </c>
      <c r="O10">
        <f>SUMIFS('Total-corrected counts Z&lt;3'!N:N,'Total-corrected counts Z&lt;3'!$A:$A,'Brain networks corrected Z&lt;3'!$B10)</f>
        <v>85.18812591245549</v>
      </c>
      <c r="P10">
        <f>SUMIFS('Total-corrected counts Z&lt;3'!O:O,'Total-corrected counts Z&lt;3'!$A:$A,'Brain networks corrected Z&lt;3'!$B10)</f>
        <v>45.114544985579293</v>
      </c>
      <c r="Q10">
        <f>SUMIFS('Total-corrected counts Z&lt;3'!P:P,'Total-corrected counts Z&lt;3'!$A:$A,'Brain networks corrected Z&lt;3'!$B10)</f>
        <v>72.147415507501833</v>
      </c>
      <c r="S10">
        <f t="shared" si="0"/>
        <v>0.17863721264880972</v>
      </c>
      <c r="T10">
        <f t="shared" si="1"/>
        <v>30.934422427309947</v>
      </c>
      <c r="U10">
        <f t="shared" si="2"/>
        <v>49.969941991433302</v>
      </c>
      <c r="V10">
        <f t="shared" si="3"/>
        <v>6.6826363776794286</v>
      </c>
      <c r="W10">
        <f t="shared" si="4"/>
        <v>12.600093545988001</v>
      </c>
    </row>
    <row r="11" spans="1:23" x14ac:dyDescent="0.25">
      <c r="A11" t="s">
        <v>1265</v>
      </c>
      <c r="B11">
        <v>351</v>
      </c>
      <c r="C11" t="s">
        <v>147</v>
      </c>
      <c r="D11">
        <v>52900</v>
      </c>
      <c r="E11">
        <v>809</v>
      </c>
      <c r="F11">
        <f>SUMIFS('Total-corrected counts Z&lt;3'!E:E,'Total-corrected counts Z&lt;3'!$A:$A,'Brain networks corrected Z&lt;3'!$B11)</f>
        <v>0.77856822465528019</v>
      </c>
      <c r="G11">
        <f>SUMIFS('Total-corrected counts Z&lt;3'!F:F,'Total-corrected counts Z&lt;3'!$A:$A,'Brain networks corrected Z&lt;3'!$B11)</f>
        <v>0.71150645447963068</v>
      </c>
      <c r="H11">
        <f>SUMIFS('Total-corrected counts Z&lt;3'!G:G,'Total-corrected counts Z&lt;3'!$A:$A,'Brain networks corrected Z&lt;3'!$B11)</f>
        <v>3.3750301341976265</v>
      </c>
      <c r="I11">
        <f>SUMIFS('Total-corrected counts Z&lt;3'!H:H,'Total-corrected counts Z&lt;3'!$A:$A,'Brain networks corrected Z&lt;3'!$B11)</f>
        <v>20.669338649832106</v>
      </c>
      <c r="J11">
        <f>SUMIFS('Total-corrected counts Z&lt;3'!I:I,'Total-corrected counts Z&lt;3'!$A:$A,'Brain networks corrected Z&lt;3'!$B11)</f>
        <v>6.4105488046175676</v>
      </c>
      <c r="K11">
        <f>SUMIFS('Total-corrected counts Z&lt;3'!J:J,'Total-corrected counts Z&lt;3'!$A:$A,'Brain networks corrected Z&lt;3'!$B11)</f>
        <v>5.127001920453262</v>
      </c>
      <c r="L11">
        <f>SUMIFS('Total-corrected counts Z&lt;3'!K:K,'Total-corrected counts Z&lt;3'!$A:$A,'Brain networks corrected Z&lt;3'!$B11)</f>
        <v>6.2295086598645888</v>
      </c>
      <c r="M11">
        <f>SUMIFS('Total-corrected counts Z&lt;3'!L:L,'Total-corrected counts Z&lt;3'!$A:$A,'Brain networks corrected Z&lt;3'!$B11)</f>
        <v>11.045158169486742</v>
      </c>
      <c r="N11">
        <f>SUMIFS('Total-corrected counts Z&lt;3'!M:M,'Total-corrected counts Z&lt;3'!$A:$A,'Brain networks corrected Z&lt;3'!$B11)</f>
        <v>8.8318453445748553</v>
      </c>
      <c r="O11">
        <f>SUMIFS('Total-corrected counts Z&lt;3'!N:N,'Total-corrected counts Z&lt;3'!$A:$A,'Brain networks corrected Z&lt;3'!$B11)</f>
        <v>6.753237883017869</v>
      </c>
      <c r="P11">
        <f>SUMIFS('Total-corrected counts Z&lt;3'!O:O,'Total-corrected counts Z&lt;3'!$A:$A,'Brain networks corrected Z&lt;3'!$B11)</f>
        <v>10.17656576078036</v>
      </c>
      <c r="Q11">
        <f>SUMIFS('Total-corrected counts Z&lt;3'!P:P,'Total-corrected counts Z&lt;3'!$A:$A,'Brain networks corrected Z&lt;3'!$B11)</f>
        <v>8.7222178676957114</v>
      </c>
      <c r="S11">
        <f t="shared" si="0"/>
        <v>0.37523884533962215</v>
      </c>
      <c r="T11">
        <f t="shared" si="1"/>
        <v>6.1859289783000078</v>
      </c>
      <c r="U11">
        <f t="shared" si="2"/>
        <v>9.1058050051111064</v>
      </c>
      <c r="V11">
        <f t="shared" si="3"/>
        <v>2.5729954753695665</v>
      </c>
      <c r="W11">
        <f t="shared" si="4"/>
        <v>0.73021860917128389</v>
      </c>
    </row>
    <row r="12" spans="1:23" x14ac:dyDescent="0.25">
      <c r="A12" t="s">
        <v>1266</v>
      </c>
      <c r="B12">
        <v>795</v>
      </c>
      <c r="C12" t="s">
        <v>330</v>
      </c>
      <c r="D12">
        <v>81500</v>
      </c>
      <c r="E12">
        <v>323</v>
      </c>
      <c r="F12">
        <f>SUMIFS('Total-corrected counts Z&lt;3'!E:E,'Total-corrected counts Z&lt;3'!$A:$A,'Brain networks corrected Z&lt;3'!$B12)</f>
        <v>4.415760080134425</v>
      </c>
      <c r="G12">
        <f>SUMIFS('Total-corrected counts Z&lt;3'!F:F,'Total-corrected counts Z&lt;3'!$A:$A,'Brain networks corrected Z&lt;3'!$B12)</f>
        <v>5.5804427802323975E-2</v>
      </c>
      <c r="H12">
        <f>SUMIFS('Total-corrected counts Z&lt;3'!G:G,'Total-corrected counts Z&lt;3'!$A:$A,'Brain networks corrected Z&lt;3'!$B12)</f>
        <v>7.1429209189367765E-2</v>
      </c>
      <c r="I12">
        <f>SUMIFS('Total-corrected counts Z&lt;3'!H:H,'Total-corrected counts Z&lt;3'!$A:$A,'Brain networks corrected Z&lt;3'!$B12)</f>
        <v>10.056178789397828</v>
      </c>
      <c r="J12">
        <f>SUMIFS('Total-corrected counts Z&lt;3'!I:I,'Total-corrected counts Z&lt;3'!$A:$A,'Brain networks corrected Z&lt;3'!$B12)</f>
        <v>8.3830253598845115</v>
      </c>
      <c r="K12">
        <f>SUMIFS('Total-corrected counts Z&lt;3'!J:J,'Total-corrected counts Z&lt;3'!$A:$A,'Brain networks corrected Z&lt;3'!$B12)</f>
        <v>0.78208503871320934</v>
      </c>
      <c r="L12">
        <f>SUMIFS('Total-corrected counts Z&lt;3'!K:K,'Total-corrected counts Z&lt;3'!$A:$A,'Brain networks corrected Z&lt;3'!$B12)</f>
        <v>65.529910823382835</v>
      </c>
      <c r="M12">
        <f>SUMIFS('Total-corrected counts Z&lt;3'!L:L,'Total-corrected counts Z&lt;3'!$A:$A,'Brain networks corrected Z&lt;3'!$B12)</f>
        <v>2.0155398119501355E-2</v>
      </c>
      <c r="N12">
        <f>SUMIFS('Total-corrected counts Z&lt;3'!M:M,'Total-corrected counts Z&lt;3'!$A:$A,'Brain networks corrected Z&lt;3'!$B12)</f>
        <v>0.7973193713852299</v>
      </c>
      <c r="O12">
        <f>SUMIFS('Total-corrected counts Z&lt;3'!N:N,'Total-corrected counts Z&lt;3'!$A:$A,'Brain networks corrected Z&lt;3'!$B12)</f>
        <v>7.8375124862331278</v>
      </c>
      <c r="P12">
        <f>SUMIFS('Total-corrected counts Z&lt;3'!O:O,'Total-corrected counts Z&lt;3'!$A:$A,'Brain networks corrected Z&lt;3'!$B12)</f>
        <v>0.88165638849157024</v>
      </c>
      <c r="Q12">
        <f>SUMIFS('Total-corrected counts Z&lt;3'!P:P,'Total-corrected counts Z&lt;3'!$A:$A,'Brain networks corrected Z&lt;3'!$B12)</f>
        <v>76.121174118071679</v>
      </c>
      <c r="S12">
        <f t="shared" si="0"/>
        <v>0.79366518082631754</v>
      </c>
      <c r="T12">
        <f t="shared" si="1"/>
        <v>12.756313389786357</v>
      </c>
      <c r="U12">
        <f t="shared" si="2"/>
        <v>17.131563552460221</v>
      </c>
      <c r="V12">
        <f t="shared" si="3"/>
        <v>8.9264523292389715</v>
      </c>
      <c r="W12">
        <f t="shared" si="4"/>
        <v>14.815230077074665</v>
      </c>
    </row>
    <row r="13" spans="1:23" x14ac:dyDescent="0.25">
      <c r="A13" t="s">
        <v>1267</v>
      </c>
      <c r="B13">
        <v>88</v>
      </c>
      <c r="C13" t="s">
        <v>40</v>
      </c>
      <c r="D13">
        <v>74100</v>
      </c>
      <c r="E13">
        <v>467</v>
      </c>
      <c r="F13">
        <f>SUMIFS('Total-corrected counts Z&lt;3'!E:E,'Total-corrected counts Z&lt;3'!$A:$A,'Brain networks corrected Z&lt;3'!$B13)</f>
        <v>3.6255714342156331</v>
      </c>
      <c r="G13">
        <f>SUMIFS('Total-corrected counts Z&lt;3'!F:F,'Total-corrected counts Z&lt;3'!$A:$A,'Brain networks corrected Z&lt;3'!$B13)</f>
        <v>1.3393062672557754</v>
      </c>
      <c r="H13">
        <f>SUMIFS('Total-corrected counts Z&lt;3'!G:G,'Total-corrected counts Z&lt;3'!$A:$A,'Brain networks corrected Z&lt;3'!$B13)</f>
        <v>0.42857525513620659</v>
      </c>
      <c r="I13">
        <f>SUMIFS('Total-corrected counts Z&lt;3'!H:H,'Total-corrected counts Z&lt;3'!$A:$A,'Brain networks corrected Z&lt;3'!$B13)</f>
        <v>4.6618552657982342</v>
      </c>
      <c r="J13">
        <f>SUMIFS('Total-corrected counts Z&lt;3'!I:I,'Total-corrected counts Z&lt;3'!$A:$A,'Brain networks corrected Z&lt;3'!$B13)</f>
        <v>5.0051592589898704</v>
      </c>
      <c r="K13">
        <f>SUMIFS('Total-corrected counts Z&lt;3'!J:J,'Total-corrected counts Z&lt;3'!$A:$A,'Brain networks corrected Z&lt;3'!$B13)</f>
        <v>0.86898337634801048</v>
      </c>
      <c r="L13">
        <f>SUMIFS('Total-corrected counts Z&lt;3'!K:K,'Total-corrected counts Z&lt;3'!$A:$A,'Brain networks corrected Z&lt;3'!$B13)</f>
        <v>0.19776217967824092</v>
      </c>
      <c r="M13">
        <f>SUMIFS('Total-corrected counts Z&lt;3'!L:L,'Total-corrected counts Z&lt;3'!$A:$A,'Brain networks corrected Z&lt;3'!$B13)</f>
        <v>0.28217557367301899</v>
      </c>
      <c r="N13">
        <f>SUMIFS('Total-corrected counts Z&lt;3'!M:M,'Total-corrected counts Z&lt;3'!$A:$A,'Brain networks corrected Z&lt;3'!$B13)</f>
        <v>0.16355269156620103</v>
      </c>
      <c r="O13">
        <f>SUMIFS('Total-corrected counts Z&lt;3'!N:N,'Total-corrected counts Z&lt;3'!$A:$A,'Brain networks corrected Z&lt;3'!$B13)</f>
        <v>0</v>
      </c>
      <c r="P13">
        <f>SUMIFS('Total-corrected counts Z&lt;3'!O:O,'Total-corrected counts Z&lt;3'!$A:$A,'Brain networks corrected Z&lt;3'!$B13)</f>
        <v>12.455741318263888</v>
      </c>
      <c r="Q13">
        <f>SUMIFS('Total-corrected counts Z&lt;3'!P:P,'Total-corrected counts Z&lt;3'!$A:$A,'Brain networks corrected Z&lt;3'!$B13)</f>
        <v>1.1574939072072681</v>
      </c>
      <c r="S13">
        <f t="shared" si="0"/>
        <v>0.82295692138330911</v>
      </c>
      <c r="T13">
        <f t="shared" si="1"/>
        <v>2.3038875767745672</v>
      </c>
      <c r="U13">
        <f t="shared" si="2"/>
        <v>2.8117926981420753</v>
      </c>
      <c r="V13">
        <f t="shared" si="3"/>
        <v>0.77989096004773995</v>
      </c>
      <c r="W13">
        <f t="shared" si="4"/>
        <v>2.4193053298767282</v>
      </c>
    </row>
    <row r="15" spans="1:23" x14ac:dyDescent="0.25">
      <c r="A15" s="4" t="s">
        <v>1268</v>
      </c>
    </row>
    <row r="16" spans="1:23" x14ac:dyDescent="0.25">
      <c r="A16" t="s">
        <v>1269</v>
      </c>
      <c r="C16" t="s">
        <v>1270</v>
      </c>
      <c r="E16">
        <v>993</v>
      </c>
      <c r="F16">
        <f>SUMPRODUCT(SUMIFS('Total-corrected counts Z&lt;3'!E:E,'Total-corrected counts Z&lt;3'!$A:$A,$B92:$B96))</f>
        <v>160.94283449963629</v>
      </c>
      <c r="G16">
        <f>SUMPRODUCT(SUMIFS('Total-corrected counts Z&lt;3'!F:F,'Total-corrected counts Z&lt;3'!$A:$A,$B92:$B96))</f>
        <v>171.36144667398634</v>
      </c>
      <c r="H16">
        <f>SUMPRODUCT(SUMIFS('Total-corrected counts Z&lt;3'!G:G,'Total-corrected counts Z&lt;3'!$A:$A,$B92:$B96))</f>
        <v>309.05633086009698</v>
      </c>
      <c r="I16">
        <f>SUMPRODUCT(SUMIFS('Total-corrected counts Z&lt;3'!H:H,'Total-corrected counts Z&lt;3'!$A:$A,$B92:$B96))</f>
        <v>125.57252694682052</v>
      </c>
      <c r="J16">
        <f>SUMPRODUCT(SUMIFS('Total-corrected counts Z&lt;3'!I:I,'Total-corrected counts Z&lt;3'!$A:$A,$B92:$B96))</f>
        <v>139.0226132109083</v>
      </c>
      <c r="K16">
        <f>SUMPRODUCT(SUMIFS('Total-corrected counts Z&lt;3'!J:J,'Total-corrected counts Z&lt;3'!$A:$A,$B92:$B96))</f>
        <v>125.1336061941135</v>
      </c>
      <c r="L16">
        <f>SUMPRODUCT(SUMIFS('Total-corrected counts Z&lt;3'!K:K,'Total-corrected counts Z&lt;3'!$A:$A,$B92:$B96))</f>
        <v>295.88047253860248</v>
      </c>
      <c r="M16">
        <f>SUMPRODUCT(SUMIFS('Total-corrected counts Z&lt;3'!L:L,'Total-corrected counts Z&lt;3'!$A:$A,$B92:$B96))</f>
        <v>200.10279253040946</v>
      </c>
      <c r="N16">
        <f>SUMPRODUCT(SUMIFS('Total-corrected counts Z&lt;3'!M:M,'Total-corrected counts Z&lt;3'!$A:$A,$B92:$B96))</f>
        <v>211.37140976286904</v>
      </c>
      <c r="O16">
        <f>SUMPRODUCT(SUMIFS('Total-corrected counts Z&lt;3'!N:N,'Total-corrected counts Z&lt;3'!$A:$A,$B92:$B96))</f>
        <v>343.21986869178426</v>
      </c>
      <c r="P16">
        <f>SUMPRODUCT(SUMIFS('Total-corrected counts Z&lt;3'!O:O,'Total-corrected counts Z&lt;3'!$A:$A,$B92:$B96))</f>
        <v>214.35505428283352</v>
      </c>
      <c r="Q16">
        <f>SUMPRODUCT(SUMIFS('Total-corrected counts Z&lt;3'!P:P,'Total-corrected counts Z&lt;3'!$A:$A,$B92:$B96))</f>
        <v>327.84419949726487</v>
      </c>
      <c r="S16">
        <f t="shared" si="0"/>
        <v>0.14567472191461073</v>
      </c>
      <c r="T16">
        <f t="shared" si="1"/>
        <v>189.56711870345205</v>
      </c>
      <c r="U16">
        <f t="shared" si="2"/>
        <v>259.37866495303223</v>
      </c>
      <c r="V16">
        <f t="shared" si="3"/>
        <v>29.893752138115545</v>
      </c>
      <c r="W16">
        <f t="shared" si="4"/>
        <v>31.274852505590253</v>
      </c>
    </row>
    <row r="17" spans="1:23" x14ac:dyDescent="0.25">
      <c r="A17" t="s">
        <v>500</v>
      </c>
      <c r="C17" t="s">
        <v>25</v>
      </c>
      <c r="E17">
        <v>44</v>
      </c>
      <c r="F17">
        <f>SUMPRODUCT(SUMIFS('Total-corrected counts Z&lt;3'!E:E,'Total-corrected counts Z&lt;3'!$A:$A,$B57:$B61))</f>
        <v>11.306669889396829</v>
      </c>
      <c r="G17">
        <f>SUMPRODUCT(SUMIFS('Total-corrected counts Z&lt;3'!F:F,'Total-corrected counts Z&lt;3'!$A:$A,$B57:$B61))</f>
        <v>40.904645579103473</v>
      </c>
      <c r="H17">
        <f>SUMPRODUCT(SUMIFS('Total-corrected counts Z&lt;3'!G:G,'Total-corrected counts Z&lt;3'!$A:$A,$B57:$B61))</f>
        <v>18.143019134099415</v>
      </c>
      <c r="I17">
        <f>SUMPRODUCT(SUMIFS('Total-corrected counts Z&lt;3'!H:H,'Total-corrected counts Z&lt;3'!$A:$A,$B57:$B61))</f>
        <v>6.7371819962354191</v>
      </c>
      <c r="J17">
        <f>SUMPRODUCT(SUMIFS('Total-corrected counts Z&lt;3'!I:I,'Total-corrected counts Z&lt;3'!$A:$A,$B57:$B61))</f>
        <v>11.588299762193294</v>
      </c>
      <c r="K17">
        <f>SUMPRODUCT(SUMIFS('Total-corrected counts Z&lt;3'!J:J,'Total-corrected counts Z&lt;3'!$A:$A,$B57:$B61))</f>
        <v>12.40473769736785</v>
      </c>
      <c r="L17">
        <f>SUMPRODUCT(SUMIFS('Total-corrected counts Z&lt;3'!K:K,'Total-corrected counts Z&lt;3'!$A:$A,$B57:$B61))</f>
        <v>9.4360811446474955</v>
      </c>
      <c r="M17">
        <f>SUMPRODUCT(SUMIFS('Total-corrected counts Z&lt;3'!L:L,'Total-corrected counts Z&lt;3'!$A:$A,$B57:$B61))</f>
        <v>16.406494069274103</v>
      </c>
      <c r="N17">
        <f>SUMPRODUCT(SUMIFS('Total-corrected counts Z&lt;3'!M:M,'Total-corrected counts Z&lt;3'!$A:$A,$B57:$B61))</f>
        <v>6.3989990575276154</v>
      </c>
      <c r="O17">
        <f>SUMPRODUCT(SUMIFS('Total-corrected counts Z&lt;3'!N:N,'Total-corrected counts Z&lt;3'!$A:$A,$B57:$B61))</f>
        <v>26.970263555566937</v>
      </c>
      <c r="P17">
        <f>SUMPRODUCT(SUMIFS('Total-corrected counts Z&lt;3'!O:O,'Total-corrected counts Z&lt;3'!$A:$A,$B57:$B61))</f>
        <v>4.1925575069758718</v>
      </c>
      <c r="Q17">
        <f>SUMPRODUCT(SUMIFS('Total-corrected counts Z&lt;3'!P:P,'Total-corrected counts Z&lt;3'!$A:$A,$B57:$B61))</f>
        <v>16.441881957495365</v>
      </c>
      <c r="S17">
        <f t="shared" si="0"/>
        <v>0.79057880486381704</v>
      </c>
      <c r="T17">
        <f t="shared" si="1"/>
        <v>15.788662171863397</v>
      </c>
      <c r="U17">
        <f t="shared" si="2"/>
        <v>14.082039229367979</v>
      </c>
      <c r="V17">
        <f t="shared" si="3"/>
        <v>4.3856433592686068</v>
      </c>
      <c r="W17">
        <f t="shared" si="4"/>
        <v>4.086008010921697</v>
      </c>
    </row>
    <row r="19" spans="1:23" x14ac:dyDescent="0.25">
      <c r="A19" s="4" t="s">
        <v>1271</v>
      </c>
    </row>
    <row r="20" spans="1:23" x14ac:dyDescent="0.25">
      <c r="A20" t="s">
        <v>499</v>
      </c>
      <c r="C20" t="s">
        <v>411</v>
      </c>
      <c r="E20">
        <v>972</v>
      </c>
      <c r="F20">
        <f>SUMPRODUCT(SUMIFS('Total-corrected counts Z&lt;3'!E:E,'Total-corrected counts Z&lt;3'!$A:$A,$B52:$B56))</f>
        <v>3.7766369106412849</v>
      </c>
      <c r="G20">
        <f>SUMPRODUCT(SUMIFS('Total-corrected counts Z&lt;3'!F:F,'Total-corrected counts Z&lt;3'!$A:$A,$B52:$B56))</f>
        <v>37.249455558051253</v>
      </c>
      <c r="H20">
        <f>SUMPRODUCT(SUMIFS('Total-corrected counts Z&lt;3'!G:G,'Total-corrected counts Z&lt;3'!$A:$A,$B52:$B56))</f>
        <v>7.8214984062357704</v>
      </c>
      <c r="I20">
        <f>SUMPRODUCT(SUMIFS('Total-corrected counts Z&lt;3'!H:H,'Total-corrected counts Z&lt;3'!$A:$A,$B52:$B56))</f>
        <v>6.4548765218744775</v>
      </c>
      <c r="J20">
        <f>SUMPRODUCT(SUMIFS('Total-corrected counts Z&lt;3'!I:I,'Total-corrected counts Z&lt;3'!$A:$A,$B52:$B56))</f>
        <v>5.6338861609812083</v>
      </c>
      <c r="K20">
        <f>SUMPRODUCT(SUMIFS('Total-corrected counts Z&lt;3'!J:J,'Total-corrected counts Z&lt;3'!$A:$A,$B52:$B56))</f>
        <v>13.925458605976868</v>
      </c>
      <c r="L20">
        <f>SUMPRODUCT(SUMIFS('Total-corrected counts Z&lt;3'!K:K,'Total-corrected counts Z&lt;3'!$A:$A,$B52:$B56))</f>
        <v>21.457196495089139</v>
      </c>
      <c r="M20">
        <f>SUMPRODUCT(SUMIFS('Total-corrected counts Z&lt;3'!L:L,'Total-corrected counts Z&lt;3'!$A:$A,$B52:$B56))</f>
        <v>9.997077467272673</v>
      </c>
      <c r="N20">
        <f>SUMPRODUCT(SUMIFS('Total-corrected counts Z&lt;3'!M:M,'Total-corrected counts Z&lt;3'!$A:$A,$B52:$B56))</f>
        <v>4.599919450299403</v>
      </c>
      <c r="O20">
        <f>SUMPRODUCT(SUMIFS('Total-corrected counts Z&lt;3'!N:N,'Total-corrected counts Z&lt;3'!$A:$A,$B52:$B56))</f>
        <v>40.724329585329002</v>
      </c>
      <c r="P20">
        <f>SUMPRODUCT(SUMIFS('Total-corrected counts Z&lt;3'!O:O,'Total-corrected counts Z&lt;3'!$A:$A,$B52:$B56))</f>
        <v>2.7950383379839145</v>
      </c>
      <c r="Q20">
        <f>SUMPRODUCT(SUMIFS('Total-corrected counts Z&lt;3'!P:P,'Total-corrected counts Z&lt;3'!$A:$A,$B52:$B56))</f>
        <v>13.498019500582394</v>
      </c>
      <c r="S20">
        <f t="shared" si="0"/>
        <v>0.94442050239363851</v>
      </c>
      <c r="T20">
        <f t="shared" si="1"/>
        <v>13.759858379835714</v>
      </c>
      <c r="U20">
        <f t="shared" si="2"/>
        <v>14.322876868293481</v>
      </c>
      <c r="V20">
        <f t="shared" si="3"/>
        <v>4.5391435829954263</v>
      </c>
      <c r="W20">
        <f t="shared" si="4"/>
        <v>6.8697037703157804</v>
      </c>
    </row>
    <row r="21" spans="1:23" x14ac:dyDescent="0.25">
      <c r="A21" t="s">
        <v>1272</v>
      </c>
      <c r="C21" t="s">
        <v>1273</v>
      </c>
      <c r="F21">
        <f>SUMPRODUCT(SUMIFS('Total-corrected counts Z&lt;3'!E:E,'Total-corrected counts Z&lt;3'!$A:$A,$B97:$B106))</f>
        <v>27.110442807772671</v>
      </c>
      <c r="G21">
        <f>SUMPRODUCT(SUMIFS('Total-corrected counts Z&lt;3'!F:F,'Total-corrected counts Z&lt;3'!$A:$A,$B97:$B106))</f>
        <v>67.328042143503879</v>
      </c>
      <c r="H21">
        <f>SUMPRODUCT(SUMIFS('Total-corrected counts Z&lt;3'!G:G,'Total-corrected counts Z&lt;3'!$A:$A,$B97:$B106))</f>
        <v>38.393199939285168</v>
      </c>
      <c r="I21">
        <f>SUMPRODUCT(SUMIFS('Total-corrected counts Z&lt;3'!H:H,'Total-corrected counts Z&lt;3'!$A:$A,$B97:$B106))</f>
        <v>38.927635951068069</v>
      </c>
      <c r="J21">
        <f>SUMPRODUCT(SUMIFS('Total-corrected counts Z&lt;3'!I:I,'Total-corrected counts Z&lt;3'!$A:$A,$B97:$B106))</f>
        <v>27.626999752207631</v>
      </c>
      <c r="K21">
        <f>SUMPRODUCT(SUMIFS('Total-corrected counts Z&lt;3'!J:J,'Total-corrected counts Z&lt;3'!$A:$A,$B97:$B106))</f>
        <v>80.837178584773667</v>
      </c>
      <c r="L21">
        <f>SUMPRODUCT(SUMIFS('Total-corrected counts Z&lt;3'!K:K,'Total-corrected counts Z&lt;3'!$A:$A,$B97:$B106))</f>
        <v>61.052010040668378</v>
      </c>
      <c r="M21">
        <f>SUMPRODUCT(SUMIFS('Total-corrected counts Z&lt;3'!L:L,'Total-corrected counts Z&lt;3'!$A:$A,$B97:$B106))</f>
        <v>34.969615737334848</v>
      </c>
      <c r="N21">
        <f>SUMPRODUCT(SUMIFS('Total-corrected counts Z&lt;3'!M:M,'Total-corrected counts Z&lt;3'!$A:$A,$B97:$B106))</f>
        <v>43.096134227693973</v>
      </c>
      <c r="O21">
        <f>SUMPRODUCT(SUMIFS('Total-corrected counts Z&lt;3'!N:N,'Total-corrected counts Z&lt;3'!$A:$A,$B97:$B106))</f>
        <v>115.3087621340573</v>
      </c>
      <c r="P21">
        <f>SUMPRODUCT(SUMIFS('Total-corrected counts Z&lt;3'!O:O,'Total-corrected counts Z&lt;3'!$A:$A,$B97:$B106))</f>
        <v>34.525289000398622</v>
      </c>
      <c r="Q21">
        <f>SUMPRODUCT(SUMIFS('Total-corrected counts Z&lt;3'!P:P,'Total-corrected counts Z&lt;3'!$A:$A,$B97:$B106))</f>
        <v>89.008547226662813</v>
      </c>
      <c r="S21">
        <f t="shared" si="0"/>
        <v>0.39922118208218993</v>
      </c>
      <c r="T21">
        <f t="shared" si="1"/>
        <v>48.753644174182789</v>
      </c>
      <c r="U21">
        <f t="shared" si="2"/>
        <v>63.381669665229516</v>
      </c>
      <c r="V21">
        <f t="shared" si="3"/>
        <v>7.9346493838115935</v>
      </c>
      <c r="W21">
        <f t="shared" si="4"/>
        <v>16.438671246906818</v>
      </c>
    </row>
    <row r="22" spans="1:23" x14ac:dyDescent="0.25">
      <c r="A22" t="s">
        <v>1274</v>
      </c>
      <c r="C22" t="s">
        <v>1275</v>
      </c>
      <c r="E22">
        <v>731</v>
      </c>
      <c r="F22">
        <f>SUMPRODUCT(SUMIFS('Total-corrected counts Z&lt;3'!E:E,'Total-corrected counts Z&lt;3'!$A:$A,$B107:$B110))</f>
        <v>4.067147442229075</v>
      </c>
      <c r="G22">
        <f>SUMPRODUCT(SUMIFS('Total-corrected counts Z&lt;3'!F:F,'Total-corrected counts Z&lt;3'!$A:$A,$B107:$B110))</f>
        <v>8.7333929510637027</v>
      </c>
      <c r="H22">
        <f>SUMPRODUCT(SUMIFS('Total-corrected counts Z&lt;3'!G:G,'Total-corrected counts Z&lt;3'!$A:$A,$B107:$B110))</f>
        <v>4.6964705042009305</v>
      </c>
      <c r="I22">
        <f>SUMPRODUCT(SUMIFS('Total-corrected counts Z&lt;3'!H:H,'Total-corrected counts Z&lt;3'!$A:$A,$B107:$B110))</f>
        <v>2.7086065783279425</v>
      </c>
      <c r="J22">
        <f>SUMPRODUCT(SUMIFS('Total-corrected counts Z&lt;3'!I:I,'Total-corrected counts Z&lt;3'!$A:$A,$B107:$B110))</f>
        <v>1.7135890073881574</v>
      </c>
      <c r="K22">
        <f>SUMPRODUCT(SUMIFS('Total-corrected counts Z&lt;3'!J:J,'Total-corrected counts Z&lt;3'!$A:$A,$B107:$B110))</f>
        <v>5.105277336044562</v>
      </c>
      <c r="L22">
        <f>SUMPRODUCT(SUMIFS('Total-corrected counts Z&lt;3'!K:K,'Total-corrected counts Z&lt;3'!$A:$A,$B107:$B110))</f>
        <v>6.3425156196807269</v>
      </c>
      <c r="M22">
        <f>SUMPRODUCT(SUMIFS('Total-corrected counts Z&lt;3'!L:L,'Total-corrected counts Z&lt;3'!$A:$A,$B107:$B110))</f>
        <v>4.9985387336363356</v>
      </c>
      <c r="N22">
        <f>SUMPRODUCT(SUMIFS('Total-corrected counts Z&lt;3'!M:M,'Total-corrected counts Z&lt;3'!$A:$A,$B107:$B110))</f>
        <v>1.8808559530113116</v>
      </c>
      <c r="O22">
        <f>SUMPRODUCT(SUMIFS('Total-corrected counts Z&lt;3'!N:N,'Total-corrected counts Z&lt;3'!$A:$A,$B107:$B110))</f>
        <v>21.711104850207889</v>
      </c>
      <c r="P22">
        <f>SUMPRODUCT(SUMIFS('Total-corrected counts Z&lt;3'!O:O,'Total-corrected counts Z&lt;3'!$A:$A,$B107:$B110))</f>
        <v>1.603864281192112</v>
      </c>
      <c r="Q22">
        <f>SUMPRODUCT(SUMIFS('Total-corrected counts Z&lt;3'!P:P,'Total-corrected counts Z&lt;3'!$A:$A,$B107:$B110))</f>
        <v>7.7287782150532536</v>
      </c>
      <c r="S22">
        <f t="shared" si="0"/>
        <v>0.40541336819649354</v>
      </c>
      <c r="T22">
        <f t="shared" si="1"/>
        <v>4.766714205562157</v>
      </c>
      <c r="U22">
        <f t="shared" si="2"/>
        <v>7.5846284066201806</v>
      </c>
      <c r="V22">
        <f t="shared" si="3"/>
        <v>0.87809349316491669</v>
      </c>
      <c r="W22">
        <f t="shared" si="4"/>
        <v>3.7051891679223212</v>
      </c>
    </row>
    <row r="23" spans="1:23" x14ac:dyDescent="0.25">
      <c r="A23" t="s">
        <v>497</v>
      </c>
      <c r="C23" t="s">
        <v>102</v>
      </c>
      <c r="F23">
        <f>SUMPRODUCT(SUMIFS('Total-corrected counts Z&lt;3'!E:E,'Total-corrected counts Z&lt;3'!$A:$A,$B35:$B51))</f>
        <v>144.44183630544973</v>
      </c>
      <c r="G23">
        <f>SUMPRODUCT(SUMIFS('Total-corrected counts Z&lt;3'!F:F,'Total-corrected counts Z&lt;3'!$A:$A,$B35:$B51))</f>
        <v>46.582746107989948</v>
      </c>
      <c r="H23">
        <f>SUMPRODUCT(SUMIFS('Total-corrected counts Z&lt;3'!G:G,'Total-corrected counts Z&lt;3'!$A:$A,$B35:$B51))</f>
        <v>80.268573826552014</v>
      </c>
      <c r="I23">
        <f>SUMPRODUCT(SUMIFS('Total-corrected counts Z&lt;3'!H:H,'Total-corrected counts Z&lt;3'!$A:$A,$B35:$B51))</f>
        <v>92.199441950746092</v>
      </c>
      <c r="J23">
        <f>SUMPRODUCT(SUMIFS('Total-corrected counts Z&lt;3'!I:I,'Total-corrected counts Z&lt;3'!$A:$A,$B35:$B51))</f>
        <v>81.376985883231853</v>
      </c>
      <c r="K23">
        <f>SUMPRODUCT(SUMIFS('Total-corrected counts Z&lt;3'!J:J,'Total-corrected counts Z&lt;3'!$A:$A,$B35:$B51))</f>
        <v>158.19842366415529</v>
      </c>
      <c r="L23">
        <f>SUMPRODUCT(SUMIFS('Total-corrected counts Z&lt;3'!K:K,'Total-corrected counts Z&lt;3'!$A:$A,$B35:$B51))</f>
        <v>92.835217488957085</v>
      </c>
      <c r="M23">
        <f>SUMPRODUCT(SUMIFS('Total-corrected counts Z&lt;3'!L:L,'Total-corrected counts Z&lt;3'!$A:$A,$B35:$B51))</f>
        <v>99.648288302814692</v>
      </c>
      <c r="N23">
        <f>SUMPRODUCT(SUMIFS('Total-corrected counts Z&lt;3'!M:M,'Total-corrected counts Z&lt;3'!$A:$A,$B35:$B51))</f>
        <v>131.61902853790025</v>
      </c>
      <c r="O23">
        <f>SUMPRODUCT(SUMIFS('Total-corrected counts Z&lt;3'!N:N,'Total-corrected counts Z&lt;3'!$A:$A,$B35:$B51))</f>
        <v>150.14215096176008</v>
      </c>
      <c r="P23">
        <f>SUMPRODUCT(SUMIFS('Total-corrected counts Z&lt;3'!O:O,'Total-corrected counts Z&lt;3'!$A:$A,$B35:$B51))</f>
        <v>154.04600558069737</v>
      </c>
      <c r="Q23">
        <f>SUMPRODUCT(SUMIFS('Total-corrected counts Z&lt;3'!P:P,'Total-corrected counts Z&lt;3'!$A:$A,$B35:$B51))</f>
        <v>239.45541278784685</v>
      </c>
      <c r="S23">
        <f t="shared" si="0"/>
        <v>5.8908300836055243E-2</v>
      </c>
      <c r="T23">
        <f t="shared" si="1"/>
        <v>99.414746461011717</v>
      </c>
      <c r="U23">
        <f t="shared" si="2"/>
        <v>154.98217723420385</v>
      </c>
      <c r="V23">
        <f t="shared" si="3"/>
        <v>14.688404351541413</v>
      </c>
      <c r="W23">
        <f t="shared" si="4"/>
        <v>23.203131014866216</v>
      </c>
    </row>
    <row r="24" spans="1:23" x14ac:dyDescent="0.25">
      <c r="A24" t="s">
        <v>1276</v>
      </c>
      <c r="C24" t="s">
        <v>1277</v>
      </c>
      <c r="E24">
        <v>909</v>
      </c>
      <c r="F24">
        <f>SUMPRODUCT(SUMIFS('Total-corrected counts Z&lt;3'!E:E,'Total-corrected counts Z&lt;3'!$A:$A,$B111:$B113))</f>
        <v>29.829621383434393</v>
      </c>
      <c r="G24">
        <f>SUMPRODUCT(SUMIFS('Total-corrected counts Z&lt;3'!F:F,'Total-corrected counts Z&lt;3'!$A:$A,$B111:$B113))</f>
        <v>80.121207217186651</v>
      </c>
      <c r="H24">
        <f>SUMPRODUCT(SUMIFS('Total-corrected counts Z&lt;3'!G:G,'Total-corrected counts Z&lt;3'!$A:$A,$B111:$B113))</f>
        <v>376.55693354404951</v>
      </c>
      <c r="I24">
        <f>SUMPRODUCT(SUMIFS('Total-corrected counts Z&lt;3'!H:H,'Total-corrected counts Z&lt;3'!$A:$A,$B111:$B113))</f>
        <v>292.35402327265291</v>
      </c>
      <c r="J24">
        <f>SUMPRODUCT(SUMIFS('Total-corrected counts Z&lt;3'!I:I,'Total-corrected counts Z&lt;3'!$A:$A,$B111:$B113))</f>
        <v>100.68260016790708</v>
      </c>
      <c r="K24">
        <f>SUMPRODUCT(SUMIFS('Total-corrected counts Z&lt;3'!J:J,'Total-corrected counts Z&lt;3'!$A:$A,$B111:$B113))</f>
        <v>279.18263423620704</v>
      </c>
      <c r="L24">
        <f>SUMPRODUCT(SUMIFS('Total-corrected counts Z&lt;3'!K:K,'Total-corrected counts Z&lt;3'!$A:$A,$B111:$B113))</f>
        <v>129.77436747885707</v>
      </c>
      <c r="M24">
        <f>SUMPRODUCT(SUMIFS('Total-corrected counts Z&lt;3'!L:L,'Total-corrected counts Z&lt;3'!$A:$A,$B111:$B113))</f>
        <v>80.581281681766413</v>
      </c>
      <c r="N24">
        <f>SUMPRODUCT(SUMIFS('Total-corrected counts Z&lt;3'!M:M,'Total-corrected counts Z&lt;3'!$A:$A,$B111:$B113))</f>
        <v>300.65073527156909</v>
      </c>
      <c r="O24">
        <f>SUMPRODUCT(SUMIFS('Total-corrected counts Z&lt;3'!N:N,'Total-corrected counts Z&lt;3'!$A:$A,$B111:$B113))</f>
        <v>82.789061632900484</v>
      </c>
      <c r="P24">
        <f>SUMPRODUCT(SUMIFS('Total-corrected counts Z&lt;3'!O:O,'Total-corrected counts Z&lt;3'!$A:$A,$B111:$B113))</f>
        <v>127.21176167139539</v>
      </c>
      <c r="Q24">
        <f>SUMPRODUCT(SUMIFS('Total-corrected counts Z&lt;3'!P:P,'Total-corrected counts Z&lt;3'!$A:$A,$B111:$B113))</f>
        <v>80.723807371139941</v>
      </c>
      <c r="S24">
        <f t="shared" si="0"/>
        <v>0.48738148952417393</v>
      </c>
      <c r="T24">
        <f t="shared" si="1"/>
        <v>184.07162675718499</v>
      </c>
      <c r="U24">
        <f t="shared" si="2"/>
        <v>134.39132952575429</v>
      </c>
      <c r="V24">
        <f t="shared" si="3"/>
        <v>49.357776087448116</v>
      </c>
      <c r="W24">
        <f t="shared" si="4"/>
        <v>42.504267096610967</v>
      </c>
    </row>
    <row r="25" spans="1:23" x14ac:dyDescent="0.25">
      <c r="A25" t="s">
        <v>493</v>
      </c>
      <c r="C25" t="s">
        <v>305</v>
      </c>
      <c r="E25">
        <v>726</v>
      </c>
      <c r="F25">
        <f>SUMPRODUCT(SUMIFS('Total-corrected counts Z&lt;3'!E:E,'Total-corrected counts Z&lt;3'!$A:$A,$B32:$B34))</f>
        <v>54.023338454065637</v>
      </c>
      <c r="G25">
        <f>SUMPRODUCT(SUMIFS('Total-corrected counts Z&lt;3'!F:F,'Total-corrected counts Z&lt;3'!$A:$A,$B32:$B34))</f>
        <v>72.992191565439754</v>
      </c>
      <c r="H25">
        <f>SUMPRODUCT(SUMIFS('Total-corrected counts Z&lt;3'!G:G,'Total-corrected counts Z&lt;3'!$A:$A,$B32:$B34))</f>
        <v>53.393333869052405</v>
      </c>
      <c r="I25">
        <f>SUMPRODUCT(SUMIFS('Total-corrected counts Z&lt;3'!H:H,'Total-corrected counts Z&lt;3'!$A:$A,$B32:$B34))</f>
        <v>31.496135085458445</v>
      </c>
      <c r="J25">
        <f>SUMPRODUCT(SUMIFS('Total-corrected counts Z&lt;3'!I:I,'Total-corrected counts Z&lt;3'!$A:$A,$B32:$B34))</f>
        <v>50.310480137777489</v>
      </c>
      <c r="K25">
        <f>SUMPRODUCT(SUMIFS('Total-corrected counts Z&lt;3'!J:J,'Total-corrected counts Z&lt;3'!$A:$A,$B32:$B34))</f>
        <v>86.20315093372264</v>
      </c>
      <c r="L25">
        <f>SUMPRODUCT(SUMIFS('Total-corrected counts Z&lt;3'!K:K,'Total-corrected counts Z&lt;3'!$A:$A,$B32:$B34))</f>
        <v>48.465859891146039</v>
      </c>
      <c r="M25">
        <f>SUMPRODUCT(SUMIFS('Total-corrected counts Z&lt;3'!L:L,'Total-corrected counts Z&lt;3'!$A:$A,$B32:$B34))</f>
        <v>64.860071148555363</v>
      </c>
      <c r="N25">
        <f>SUMPRODUCT(SUMIFS('Total-corrected counts Z&lt;3'!M:M,'Total-corrected counts Z&lt;3'!$A:$A,$B32:$B34))</f>
        <v>42.646364325886914</v>
      </c>
      <c r="O25">
        <f>SUMPRODUCT(SUMIFS('Total-corrected counts Z&lt;3'!N:N,'Total-corrected counts Z&lt;3'!$A:$A,$B32:$B34))</f>
        <v>71.604811788711601</v>
      </c>
      <c r="P25">
        <f>SUMPRODUCT(SUMIFS('Total-corrected counts Z&lt;3'!O:O,'Total-corrected counts Z&lt;3'!$A:$A,$B32:$B34))</f>
        <v>48.594273923136448</v>
      </c>
      <c r="Q25">
        <f>SUMPRODUCT(SUMIFS('Total-corrected counts Z&lt;3'!P:P,'Total-corrected counts Z&lt;3'!$A:$A,$B32:$B34))</f>
        <v>41.779150162504855</v>
      </c>
      <c r="S25">
        <f t="shared" si="0"/>
        <v>0.77419111655822881</v>
      </c>
      <c r="T25">
        <f t="shared" si="1"/>
        <v>56.697784276666049</v>
      </c>
      <c r="U25">
        <f t="shared" si="2"/>
        <v>53.896934269759036</v>
      </c>
      <c r="V25">
        <f t="shared" si="3"/>
        <v>6.7220882856135322</v>
      </c>
      <c r="W25">
        <f t="shared" si="4"/>
        <v>6.0633881573468251</v>
      </c>
    </row>
    <row r="26" spans="1:23" x14ac:dyDescent="0.25">
      <c r="A26" t="s">
        <v>491</v>
      </c>
      <c r="B26">
        <v>382</v>
      </c>
      <c r="C26" t="s">
        <v>158</v>
      </c>
      <c r="D26">
        <v>37700</v>
      </c>
      <c r="E26">
        <v>375</v>
      </c>
      <c r="F26">
        <f>SUMIFS('Total-corrected counts Z&lt;3'!E:E,'Total-corrected counts Z&lt;3'!$A:$A,'Brain networks corrected Z&lt;3'!$B26)</f>
        <v>16.535859457977072</v>
      </c>
      <c r="G26">
        <f>SUMIFS('Total-corrected counts Z&lt;3'!F:F,'Total-corrected counts Z&lt;3'!$A:$A,'Brain networks corrected Z&lt;3'!$B26)</f>
        <v>11.049276704860148</v>
      </c>
      <c r="H26">
        <f>SUMIFS('Total-corrected counts Z&lt;3'!G:G,'Total-corrected counts Z&lt;3'!$A:$A,'Brain networks corrected Z&lt;3'!$B26)</f>
        <v>4.9643300386610587</v>
      </c>
      <c r="I26">
        <f>SUMIFS('Total-corrected counts Z&lt;3'!H:H,'Total-corrected counts Z&lt;3'!$A:$A,'Brain networks corrected Z&lt;3'!$B26)</f>
        <v>22.859113545550752</v>
      </c>
      <c r="J26">
        <f>SUMIFS('Total-corrected counts Z&lt;3'!I:I,'Total-corrected counts Z&lt;3'!$A:$A,'Brain networks corrected Z&lt;3'!$B26)</f>
        <v>20.69867585183249</v>
      </c>
      <c r="K26">
        <f>SUMIFS('Total-corrected counts Z&lt;3'!J:J,'Total-corrected counts Z&lt;3'!$A:$A,'Brain networks corrected Z&lt;3'!$B26)</f>
        <v>15.228933670498883</v>
      </c>
      <c r="L26">
        <f>SUMIFS('Total-corrected counts Z&lt;3'!K:K,'Total-corrected counts Z&lt;3'!$A:$A,'Brain networks corrected Z&lt;3'!$B26)</f>
        <v>22.41775565352631</v>
      </c>
      <c r="M26">
        <f>SUMIFS('Total-corrected counts Z&lt;3'!L:L,'Total-corrected counts Z&lt;3'!$A:$A,'Brain networks corrected Z&lt;3'!$B26)</f>
        <v>6.510193592598938</v>
      </c>
      <c r="N26">
        <f>SUMIFS('Total-corrected counts Z&lt;3'!M:M,'Total-corrected counts Z&lt;3'!$A:$A,'Brain networks corrected Z&lt;3'!$B26)</f>
        <v>6.1127818472867625</v>
      </c>
      <c r="O26">
        <f>SUMIFS('Total-corrected counts Z&lt;3'!N:N,'Total-corrected counts Z&lt;3'!$A:$A,'Brain networks corrected Z&lt;3'!$B26)</f>
        <v>51.293872567852539</v>
      </c>
      <c r="P26">
        <f>SUMIFS('Total-corrected counts Z&lt;3'!O:O,'Total-corrected counts Z&lt;3'!$A:$A,'Brain networks corrected Z&lt;3'!$B26)</f>
        <v>6.950078551832485</v>
      </c>
      <c r="Q26">
        <f>SUMIFS('Total-corrected counts Z&lt;3'!P:P,'Total-corrected counts Z&lt;3'!$A:$A,'Brain networks corrected Z&lt;3'!$B26)</f>
        <v>33.722263438321981</v>
      </c>
      <c r="S26">
        <f t="shared" si="0"/>
        <v>0.58220933985435641</v>
      </c>
      <c r="T26">
        <f t="shared" si="1"/>
        <v>16.250563560415248</v>
      </c>
      <c r="U26">
        <f t="shared" si="2"/>
        <v>20.917837999578541</v>
      </c>
      <c r="V26">
        <f t="shared" si="3"/>
        <v>2.4739137472881638</v>
      </c>
      <c r="W26">
        <f t="shared" si="4"/>
        <v>9.2426321898307169</v>
      </c>
    </row>
    <row r="27" spans="1:23" x14ac:dyDescent="0.25">
      <c r="A27" t="s">
        <v>492</v>
      </c>
      <c r="B27">
        <v>463</v>
      </c>
      <c r="C27" t="s">
        <v>187</v>
      </c>
      <c r="D27">
        <v>38700</v>
      </c>
      <c r="E27">
        <v>375</v>
      </c>
      <c r="F27">
        <f>SUMIFS('Total-corrected counts Z&lt;3'!E:E,'Total-corrected counts Z&lt;3'!$A:$A,'Brain networks corrected Z&lt;3'!$B27)</f>
        <v>26.796691433657852</v>
      </c>
      <c r="G27">
        <f>SUMIFS('Total-corrected counts Z&lt;3'!F:F,'Total-corrected counts Z&lt;3'!$A:$A,'Brain networks corrected Z&lt;3'!$B27)</f>
        <v>5.7339049566887885</v>
      </c>
      <c r="H27">
        <f>SUMIFS('Total-corrected counts Z&lt;3'!G:G,'Total-corrected counts Z&lt;3'!$A:$A,'Brain networks corrected Z&lt;3'!$B27)</f>
        <v>3.5714604594683879</v>
      </c>
      <c r="I27">
        <f>SUMIFS('Total-corrected counts Z&lt;3'!H:H,'Total-corrected counts Z&lt;3'!$A:$A,'Brain networks corrected Z&lt;3'!$B27)</f>
        <v>13.741409711460916</v>
      </c>
      <c r="J27">
        <f>SUMIFS('Total-corrected counts Z&lt;3'!I:I,'Total-corrected counts Z&lt;3'!$A:$A,'Brain networks corrected Z&lt;3'!$B27)</f>
        <v>19.206990456911868</v>
      </c>
      <c r="K27">
        <f>SUMIFS('Total-corrected counts Z&lt;3'!J:J,'Total-corrected counts Z&lt;3'!$A:$A,'Brain networks corrected Z&lt;3'!$B27)</f>
        <v>10.666770944671828</v>
      </c>
      <c r="L27">
        <f>SUMIFS('Total-corrected counts Z&lt;3'!K:K,'Total-corrected counts Z&lt;3'!$A:$A,'Brain networks corrected Z&lt;3'!$B27)</f>
        <v>23.138175022354186</v>
      </c>
      <c r="M27">
        <f>SUMIFS('Total-corrected counts Z&lt;3'!L:L,'Total-corrected counts Z&lt;3'!$A:$A,'Brain networks corrected Z&lt;3'!$B27)</f>
        <v>5.0186941317558373</v>
      </c>
      <c r="N27">
        <f>SUMIFS('Total-corrected counts Z&lt;3'!M:M,'Total-corrected counts Z&lt;3'!$A:$A,'Brain networks corrected Z&lt;3'!$B27)</f>
        <v>3.0052807075289438</v>
      </c>
      <c r="O27">
        <f>SUMIFS('Total-corrected counts Z&lt;3'!N:N,'Total-corrected counts Z&lt;3'!$A:$A,'Brain networks corrected Z&lt;3'!$B27)</f>
        <v>58.192249570985837</v>
      </c>
      <c r="P27">
        <f>SUMIFS('Total-corrected counts Z&lt;3'!O:O,'Total-corrected counts Z&lt;3'!$A:$A,'Brain networks corrected Z&lt;3'!$B27)</f>
        <v>6.6218022369686027</v>
      </c>
      <c r="Q27">
        <f>SUMIFS('Total-corrected counts Z&lt;3'!P:P,'Total-corrected counts Z&lt;3'!$A:$A,'Brain networks corrected Z&lt;3'!$B27)</f>
        <v>34.478735834370823</v>
      </c>
      <c r="S27">
        <f t="shared" si="0"/>
        <v>0.5060029634251868</v>
      </c>
      <c r="T27">
        <f t="shared" si="1"/>
        <v>14.693628997887689</v>
      </c>
      <c r="U27">
        <f t="shared" si="2"/>
        <v>21.46335249632201</v>
      </c>
      <c r="V27">
        <f t="shared" si="3"/>
        <v>3.3067985697035422</v>
      </c>
      <c r="W27">
        <f t="shared" si="4"/>
        <v>10.839305560657602</v>
      </c>
    </row>
    <row r="29" spans="1:23" x14ac:dyDescent="0.25">
      <c r="B29">
        <v>632</v>
      </c>
      <c r="C29" t="s">
        <v>260</v>
      </c>
      <c r="D29">
        <v>39600</v>
      </c>
      <c r="E29">
        <v>726</v>
      </c>
    </row>
    <row r="30" spans="1:23" x14ac:dyDescent="0.25">
      <c r="B30">
        <v>10703</v>
      </c>
      <c r="C30" t="s">
        <v>482</v>
      </c>
      <c r="D30">
        <v>39400</v>
      </c>
      <c r="E30">
        <v>726</v>
      </c>
    </row>
    <row r="31" spans="1:23" x14ac:dyDescent="0.25">
      <c r="B31">
        <v>10704</v>
      </c>
      <c r="C31" t="s">
        <v>483</v>
      </c>
      <c r="D31">
        <v>39500</v>
      </c>
      <c r="E31">
        <v>726</v>
      </c>
    </row>
    <row r="32" spans="1:23" x14ac:dyDescent="0.25">
      <c r="B32">
        <v>2632</v>
      </c>
      <c r="C32" t="s">
        <v>488</v>
      </c>
      <c r="D32">
        <v>39600</v>
      </c>
      <c r="E32">
        <v>2726</v>
      </c>
    </row>
    <row r="33" spans="2:5" x14ac:dyDescent="0.25">
      <c r="B33">
        <v>12703</v>
      </c>
      <c r="C33" t="s">
        <v>482</v>
      </c>
      <c r="D33">
        <v>39400</v>
      </c>
      <c r="E33">
        <v>2726</v>
      </c>
    </row>
    <row r="34" spans="2:5" x14ac:dyDescent="0.25">
      <c r="B34">
        <v>12704</v>
      </c>
      <c r="C34" t="s">
        <v>490</v>
      </c>
      <c r="D34">
        <v>39700</v>
      </c>
      <c r="E34">
        <v>2726</v>
      </c>
    </row>
    <row r="35" spans="2:5" x14ac:dyDescent="0.25">
      <c r="B35">
        <v>894</v>
      </c>
      <c r="C35" t="s">
        <v>372</v>
      </c>
      <c r="D35">
        <v>25300</v>
      </c>
      <c r="E35">
        <v>254</v>
      </c>
    </row>
    <row r="36" spans="2:5" x14ac:dyDescent="0.25">
      <c r="B36">
        <v>274</v>
      </c>
      <c r="C36" t="s">
        <v>113</v>
      </c>
      <c r="D36">
        <v>26400</v>
      </c>
      <c r="E36">
        <v>879</v>
      </c>
    </row>
    <row r="37" spans="2:5" x14ac:dyDescent="0.25">
      <c r="B37">
        <v>330</v>
      </c>
      <c r="C37" t="s">
        <v>138</v>
      </c>
      <c r="D37">
        <v>26500</v>
      </c>
      <c r="E37">
        <v>879</v>
      </c>
    </row>
    <row r="38" spans="2:5" x14ac:dyDescent="0.25">
      <c r="B38">
        <v>434</v>
      </c>
      <c r="C38" t="s">
        <v>173</v>
      </c>
      <c r="D38">
        <v>26100</v>
      </c>
      <c r="E38">
        <v>879</v>
      </c>
    </row>
    <row r="39" spans="2:5" x14ac:dyDescent="0.25">
      <c r="B39">
        <v>442</v>
      </c>
      <c r="C39" t="s">
        <v>177</v>
      </c>
      <c r="D39">
        <v>26000</v>
      </c>
      <c r="E39">
        <v>879</v>
      </c>
    </row>
    <row r="40" spans="2:5" x14ac:dyDescent="0.25">
      <c r="B40">
        <v>545</v>
      </c>
      <c r="C40" t="s">
        <v>217</v>
      </c>
      <c r="D40">
        <v>26200</v>
      </c>
      <c r="E40">
        <v>879</v>
      </c>
    </row>
    <row r="41" spans="2:5" x14ac:dyDescent="0.25">
      <c r="B41">
        <v>610</v>
      </c>
      <c r="C41" t="s">
        <v>247</v>
      </c>
      <c r="D41">
        <v>26300</v>
      </c>
      <c r="E41">
        <v>879</v>
      </c>
    </row>
    <row r="42" spans="2:5" x14ac:dyDescent="0.25">
      <c r="B42">
        <v>430</v>
      </c>
      <c r="C42" t="s">
        <v>171</v>
      </c>
      <c r="D42">
        <v>26900</v>
      </c>
      <c r="E42">
        <v>886</v>
      </c>
    </row>
    <row r="43" spans="2:5" x14ac:dyDescent="0.25">
      <c r="B43">
        <v>542</v>
      </c>
      <c r="C43" t="s">
        <v>216</v>
      </c>
      <c r="D43">
        <v>26700</v>
      </c>
      <c r="E43">
        <v>886</v>
      </c>
    </row>
    <row r="44" spans="2:5" x14ac:dyDescent="0.25">
      <c r="B44">
        <v>590</v>
      </c>
      <c r="C44" t="s">
        <v>235</v>
      </c>
      <c r="D44">
        <v>27100</v>
      </c>
      <c r="E44">
        <v>886</v>
      </c>
    </row>
    <row r="45" spans="2:5" x14ac:dyDescent="0.25">
      <c r="B45">
        <v>622</v>
      </c>
      <c r="C45" t="s">
        <v>255</v>
      </c>
      <c r="D45">
        <v>27200</v>
      </c>
      <c r="E45">
        <v>886</v>
      </c>
    </row>
    <row r="46" spans="2:5" x14ac:dyDescent="0.25">
      <c r="B46">
        <v>687</v>
      </c>
      <c r="C46" t="s">
        <v>287</v>
      </c>
      <c r="D46">
        <v>27000</v>
      </c>
      <c r="E46">
        <v>886</v>
      </c>
    </row>
    <row r="47" spans="2:5" x14ac:dyDescent="0.25">
      <c r="B47">
        <v>279</v>
      </c>
      <c r="C47" t="s">
        <v>115</v>
      </c>
      <c r="D47">
        <v>25800</v>
      </c>
      <c r="E47">
        <v>894</v>
      </c>
    </row>
    <row r="48" spans="2:5" x14ac:dyDescent="0.25">
      <c r="B48">
        <v>671</v>
      </c>
      <c r="C48" t="s">
        <v>279</v>
      </c>
      <c r="D48">
        <v>25400</v>
      </c>
      <c r="E48">
        <v>894</v>
      </c>
    </row>
    <row r="49" spans="2:5" x14ac:dyDescent="0.25">
      <c r="B49">
        <v>774</v>
      </c>
      <c r="C49" t="s">
        <v>320</v>
      </c>
      <c r="D49">
        <v>25600</v>
      </c>
      <c r="E49">
        <v>894</v>
      </c>
    </row>
    <row r="50" spans="2:5" x14ac:dyDescent="0.25">
      <c r="B50">
        <v>906</v>
      </c>
      <c r="C50" t="s">
        <v>379</v>
      </c>
      <c r="D50">
        <v>25700</v>
      </c>
      <c r="E50">
        <v>894</v>
      </c>
    </row>
    <row r="51" spans="2:5" x14ac:dyDescent="0.25">
      <c r="B51">
        <v>965</v>
      </c>
      <c r="C51" t="s">
        <v>408</v>
      </c>
      <c r="D51">
        <v>25500</v>
      </c>
      <c r="E51">
        <v>894</v>
      </c>
    </row>
    <row r="52" spans="2:5" x14ac:dyDescent="0.25">
      <c r="B52">
        <v>84</v>
      </c>
      <c r="C52" t="s">
        <v>39</v>
      </c>
      <c r="D52">
        <v>20600</v>
      </c>
      <c r="E52">
        <v>972</v>
      </c>
    </row>
    <row r="53" spans="2:5" x14ac:dyDescent="0.25">
      <c r="B53">
        <v>132</v>
      </c>
      <c r="C53" t="s">
        <v>60</v>
      </c>
      <c r="D53">
        <v>20700</v>
      </c>
      <c r="E53">
        <v>972</v>
      </c>
    </row>
    <row r="54" spans="2:5" x14ac:dyDescent="0.25">
      <c r="B54">
        <v>171</v>
      </c>
      <c r="C54" t="s">
        <v>72</v>
      </c>
      <c r="D54">
        <v>20200</v>
      </c>
      <c r="E54">
        <v>972</v>
      </c>
    </row>
    <row r="55" spans="2:5" x14ac:dyDescent="0.25">
      <c r="B55">
        <v>304</v>
      </c>
      <c r="C55" t="s">
        <v>126</v>
      </c>
      <c r="D55">
        <v>20400</v>
      </c>
      <c r="E55">
        <v>972</v>
      </c>
    </row>
    <row r="56" spans="2:5" x14ac:dyDescent="0.25">
      <c r="B56">
        <v>363</v>
      </c>
      <c r="C56" t="s">
        <v>151</v>
      </c>
      <c r="D56">
        <v>20500</v>
      </c>
      <c r="E56">
        <v>972</v>
      </c>
    </row>
    <row r="57" spans="2:5" x14ac:dyDescent="0.25">
      <c r="B57">
        <v>556</v>
      </c>
      <c r="C57" t="s">
        <v>219</v>
      </c>
      <c r="D57">
        <v>8700</v>
      </c>
      <c r="E57">
        <v>44</v>
      </c>
    </row>
    <row r="58" spans="2:5" x14ac:dyDescent="0.25">
      <c r="B58">
        <v>707</v>
      </c>
      <c r="C58" t="s">
        <v>301</v>
      </c>
      <c r="D58">
        <v>8500</v>
      </c>
      <c r="E58">
        <v>44</v>
      </c>
    </row>
    <row r="59" spans="2:5" x14ac:dyDescent="0.25">
      <c r="B59">
        <v>827</v>
      </c>
      <c r="C59" t="s">
        <v>344</v>
      </c>
      <c r="D59">
        <v>8800</v>
      </c>
      <c r="E59">
        <v>44</v>
      </c>
    </row>
    <row r="60" spans="2:5" x14ac:dyDescent="0.25">
      <c r="B60">
        <v>1054</v>
      </c>
      <c r="C60" t="s">
        <v>451</v>
      </c>
      <c r="D60">
        <v>8900</v>
      </c>
      <c r="E60">
        <v>44</v>
      </c>
    </row>
    <row r="61" spans="2:5" x14ac:dyDescent="0.25">
      <c r="B61">
        <v>1081</v>
      </c>
      <c r="C61" t="s">
        <v>459</v>
      </c>
      <c r="D61">
        <v>9000</v>
      </c>
      <c r="E61">
        <v>44</v>
      </c>
    </row>
    <row r="62" spans="2:5" x14ac:dyDescent="0.25">
      <c r="B62">
        <v>23</v>
      </c>
      <c r="C62" t="s">
        <v>15</v>
      </c>
      <c r="D62">
        <v>50100</v>
      </c>
      <c r="E62">
        <v>278</v>
      </c>
    </row>
    <row r="63" spans="2:5" x14ac:dyDescent="0.25">
      <c r="B63">
        <v>131</v>
      </c>
      <c r="C63" t="s">
        <v>59</v>
      </c>
      <c r="D63">
        <v>47000</v>
      </c>
      <c r="E63">
        <v>703</v>
      </c>
    </row>
    <row r="64" spans="2:5" x14ac:dyDescent="0.25">
      <c r="B64">
        <v>278</v>
      </c>
      <c r="C64" t="s">
        <v>114</v>
      </c>
      <c r="D64">
        <v>50000</v>
      </c>
      <c r="E64">
        <v>477</v>
      </c>
    </row>
    <row r="65" spans="2:5" x14ac:dyDescent="0.25">
      <c r="B65">
        <v>303</v>
      </c>
      <c r="C65" t="s">
        <v>125</v>
      </c>
      <c r="D65">
        <v>47200</v>
      </c>
      <c r="E65">
        <v>295</v>
      </c>
    </row>
    <row r="66" spans="2:5" x14ac:dyDescent="0.25">
      <c r="B66">
        <v>311</v>
      </c>
      <c r="C66" t="s">
        <v>129</v>
      </c>
      <c r="D66">
        <v>47300</v>
      </c>
      <c r="E66">
        <v>295</v>
      </c>
    </row>
    <row r="67" spans="2:5" x14ac:dyDescent="0.25">
      <c r="B67">
        <v>319</v>
      </c>
      <c r="C67" t="s">
        <v>132</v>
      </c>
      <c r="D67">
        <v>47500</v>
      </c>
      <c r="E67">
        <v>703</v>
      </c>
    </row>
    <row r="68" spans="2:5" x14ac:dyDescent="0.25">
      <c r="B68">
        <v>403</v>
      </c>
      <c r="C68" t="s">
        <v>163</v>
      </c>
      <c r="D68">
        <v>50800</v>
      </c>
      <c r="E68">
        <v>278</v>
      </c>
    </row>
    <row r="69" spans="2:5" x14ac:dyDescent="0.25">
      <c r="B69">
        <v>451</v>
      </c>
      <c r="C69" t="s">
        <v>182</v>
      </c>
      <c r="D69">
        <v>47400</v>
      </c>
      <c r="E69">
        <v>295</v>
      </c>
    </row>
    <row r="70" spans="2:5" x14ac:dyDescent="0.25">
      <c r="B70">
        <v>536</v>
      </c>
      <c r="C70" t="s">
        <v>214</v>
      </c>
      <c r="D70">
        <v>50300</v>
      </c>
      <c r="E70">
        <v>278</v>
      </c>
    </row>
    <row r="71" spans="2:5" x14ac:dyDescent="0.25">
      <c r="B71">
        <v>639</v>
      </c>
      <c r="C71" t="s">
        <v>264</v>
      </c>
      <c r="D71">
        <v>34700</v>
      </c>
      <c r="E71">
        <v>631</v>
      </c>
    </row>
    <row r="72" spans="2:5" x14ac:dyDescent="0.25">
      <c r="B72">
        <v>647</v>
      </c>
      <c r="C72" t="s">
        <v>267</v>
      </c>
      <c r="D72">
        <v>35100</v>
      </c>
      <c r="E72">
        <v>631</v>
      </c>
    </row>
    <row r="73" spans="2:5" x14ac:dyDescent="0.25">
      <c r="B73">
        <v>780</v>
      </c>
      <c r="C73" t="s">
        <v>323</v>
      </c>
      <c r="D73">
        <v>47800</v>
      </c>
      <c r="E73">
        <v>703</v>
      </c>
    </row>
    <row r="74" spans="2:5" x14ac:dyDescent="0.25">
      <c r="B74">
        <v>788</v>
      </c>
      <c r="C74" t="s">
        <v>327</v>
      </c>
      <c r="D74">
        <v>36400</v>
      </c>
      <c r="E74">
        <v>698</v>
      </c>
    </row>
    <row r="75" spans="2:5" x14ac:dyDescent="0.25">
      <c r="B75">
        <v>884</v>
      </c>
      <c r="C75" t="s">
        <v>368</v>
      </c>
      <c r="D75">
        <v>110700</v>
      </c>
      <c r="E75">
        <v>768</v>
      </c>
    </row>
    <row r="76" spans="2:5" x14ac:dyDescent="0.25">
      <c r="B76">
        <v>1105</v>
      </c>
      <c r="C76" t="s">
        <v>471</v>
      </c>
      <c r="D76">
        <v>50700</v>
      </c>
      <c r="E76">
        <v>278</v>
      </c>
    </row>
    <row r="77" spans="2:5" x14ac:dyDescent="0.25">
      <c r="B77">
        <v>104</v>
      </c>
      <c r="C77" t="s">
        <v>45</v>
      </c>
      <c r="D77">
        <v>23400</v>
      </c>
      <c r="E77">
        <v>95</v>
      </c>
    </row>
    <row r="78" spans="2:5" x14ac:dyDescent="0.25">
      <c r="B78">
        <v>120</v>
      </c>
      <c r="C78" t="s">
        <v>51</v>
      </c>
      <c r="D78">
        <v>24100</v>
      </c>
      <c r="E78">
        <v>111</v>
      </c>
    </row>
    <row r="79" spans="2:5" x14ac:dyDescent="0.25">
      <c r="B79">
        <v>163</v>
      </c>
      <c r="C79" t="s">
        <v>70</v>
      </c>
      <c r="D79">
        <v>24200</v>
      </c>
      <c r="E79">
        <v>111</v>
      </c>
    </row>
    <row r="80" spans="2:5" x14ac:dyDescent="0.25">
      <c r="B80">
        <v>314</v>
      </c>
      <c r="C80" t="s">
        <v>131</v>
      </c>
      <c r="D80">
        <v>24400</v>
      </c>
      <c r="E80">
        <v>111</v>
      </c>
    </row>
    <row r="81" spans="2:5" x14ac:dyDescent="0.25">
      <c r="B81">
        <v>328</v>
      </c>
      <c r="C81" t="s">
        <v>137</v>
      </c>
      <c r="D81">
        <v>23600</v>
      </c>
      <c r="E81">
        <v>104</v>
      </c>
    </row>
    <row r="82" spans="2:5" x14ac:dyDescent="0.25">
      <c r="B82">
        <v>344</v>
      </c>
      <c r="C82" t="s">
        <v>144</v>
      </c>
      <c r="D82">
        <v>24300</v>
      </c>
      <c r="E82">
        <v>111</v>
      </c>
    </row>
    <row r="83" spans="2:5" x14ac:dyDescent="0.25">
      <c r="B83">
        <v>675</v>
      </c>
      <c r="C83" t="s">
        <v>282</v>
      </c>
      <c r="D83">
        <v>25000</v>
      </c>
      <c r="E83">
        <v>119</v>
      </c>
    </row>
    <row r="84" spans="2:5" x14ac:dyDescent="0.25">
      <c r="B84">
        <v>694</v>
      </c>
      <c r="C84" t="s">
        <v>292</v>
      </c>
      <c r="D84">
        <v>24800</v>
      </c>
      <c r="E84">
        <v>119</v>
      </c>
    </row>
    <row r="85" spans="2:5" x14ac:dyDescent="0.25">
      <c r="B85">
        <v>699</v>
      </c>
      <c r="C85" t="s">
        <v>903</v>
      </c>
      <c r="D85">
        <v>25100</v>
      </c>
      <c r="E85">
        <v>119</v>
      </c>
    </row>
    <row r="86" spans="2:5" x14ac:dyDescent="0.25">
      <c r="B86">
        <v>704</v>
      </c>
      <c r="C86" t="s">
        <v>298</v>
      </c>
      <c r="D86">
        <v>24700</v>
      </c>
      <c r="E86">
        <v>119</v>
      </c>
    </row>
    <row r="87" spans="2:5" x14ac:dyDescent="0.25">
      <c r="B87">
        <v>783</v>
      </c>
      <c r="C87" t="s">
        <v>324</v>
      </c>
      <c r="D87">
        <v>23800</v>
      </c>
      <c r="E87">
        <v>104</v>
      </c>
    </row>
    <row r="88" spans="2:5" x14ac:dyDescent="0.25">
      <c r="B88">
        <v>800</v>
      </c>
      <c r="C88" t="s">
        <v>333</v>
      </c>
      <c r="D88">
        <v>24900</v>
      </c>
      <c r="E88">
        <v>119</v>
      </c>
    </row>
    <row r="89" spans="2:5" x14ac:dyDescent="0.25">
      <c r="B89">
        <v>831</v>
      </c>
      <c r="C89" t="s">
        <v>346</v>
      </c>
      <c r="D89">
        <v>23900</v>
      </c>
      <c r="E89">
        <v>104</v>
      </c>
    </row>
    <row r="90" spans="2:5" x14ac:dyDescent="0.25">
      <c r="B90">
        <v>996</v>
      </c>
      <c r="C90" t="s">
        <v>421</v>
      </c>
      <c r="D90">
        <v>23500</v>
      </c>
      <c r="E90">
        <v>104</v>
      </c>
    </row>
    <row r="91" spans="2:5" x14ac:dyDescent="0.25">
      <c r="B91">
        <v>1101</v>
      </c>
      <c r="C91" t="s">
        <v>469</v>
      </c>
      <c r="D91">
        <v>23700</v>
      </c>
      <c r="E91">
        <v>104</v>
      </c>
    </row>
    <row r="92" spans="2:5" x14ac:dyDescent="0.25">
      <c r="B92">
        <v>656</v>
      </c>
      <c r="C92" t="s">
        <v>271</v>
      </c>
      <c r="D92">
        <v>2200</v>
      </c>
      <c r="E92">
        <v>993</v>
      </c>
    </row>
    <row r="93" spans="2:5" x14ac:dyDescent="0.25">
      <c r="B93">
        <v>767</v>
      </c>
      <c r="C93" t="s">
        <v>317</v>
      </c>
      <c r="D93">
        <v>2400</v>
      </c>
      <c r="E93">
        <v>993</v>
      </c>
    </row>
    <row r="94" spans="2:5" x14ac:dyDescent="0.25">
      <c r="B94">
        <v>962</v>
      </c>
      <c r="C94" t="s">
        <v>407</v>
      </c>
      <c r="D94">
        <v>2300</v>
      </c>
      <c r="E94">
        <v>993</v>
      </c>
    </row>
    <row r="95" spans="2:5" x14ac:dyDescent="0.25">
      <c r="B95">
        <v>1021</v>
      </c>
      <c r="C95" t="s">
        <v>434</v>
      </c>
      <c r="D95">
        <v>2500</v>
      </c>
      <c r="E95">
        <v>993</v>
      </c>
    </row>
    <row r="96" spans="2:5" x14ac:dyDescent="0.25">
      <c r="B96">
        <v>1085</v>
      </c>
      <c r="C96" t="s">
        <v>461</v>
      </c>
      <c r="D96">
        <v>2600</v>
      </c>
      <c r="E96">
        <v>993</v>
      </c>
    </row>
    <row r="97" spans="2:5" x14ac:dyDescent="0.25">
      <c r="B97">
        <v>211</v>
      </c>
      <c r="C97" t="s">
        <v>87</v>
      </c>
      <c r="D97">
        <v>19100</v>
      </c>
      <c r="E97">
        <v>39</v>
      </c>
    </row>
    <row r="98" spans="2:5" x14ac:dyDescent="0.25">
      <c r="B98">
        <v>296</v>
      </c>
      <c r="C98" t="s">
        <v>122</v>
      </c>
      <c r="D98">
        <v>19700</v>
      </c>
      <c r="E98">
        <v>48</v>
      </c>
    </row>
    <row r="99" spans="2:5" x14ac:dyDescent="0.25">
      <c r="B99">
        <v>588</v>
      </c>
      <c r="C99" t="s">
        <v>233</v>
      </c>
      <c r="D99">
        <v>19600</v>
      </c>
      <c r="E99">
        <v>48</v>
      </c>
    </row>
    <row r="100" spans="2:5" x14ac:dyDescent="0.25">
      <c r="B100">
        <v>772</v>
      </c>
      <c r="C100" t="s">
        <v>319</v>
      </c>
      <c r="D100">
        <v>19800</v>
      </c>
      <c r="E100">
        <v>48</v>
      </c>
    </row>
    <row r="101" spans="2:5" x14ac:dyDescent="0.25">
      <c r="B101">
        <v>810</v>
      </c>
      <c r="C101" t="s">
        <v>339</v>
      </c>
      <c r="D101">
        <v>19900</v>
      </c>
      <c r="E101">
        <v>48</v>
      </c>
    </row>
    <row r="102" spans="2:5" x14ac:dyDescent="0.25">
      <c r="B102">
        <v>819</v>
      </c>
      <c r="C102" t="s">
        <v>342</v>
      </c>
      <c r="D102">
        <v>20000</v>
      </c>
      <c r="E102">
        <v>48</v>
      </c>
    </row>
    <row r="103" spans="2:5" x14ac:dyDescent="0.25">
      <c r="B103">
        <v>919</v>
      </c>
      <c r="C103" t="s">
        <v>386</v>
      </c>
      <c r="D103">
        <v>19300</v>
      </c>
      <c r="E103">
        <v>39</v>
      </c>
    </row>
    <row r="104" spans="2:5" x14ac:dyDescent="0.25">
      <c r="B104">
        <v>927</v>
      </c>
      <c r="C104" t="s">
        <v>390</v>
      </c>
      <c r="D104">
        <v>19400</v>
      </c>
      <c r="E104">
        <v>39</v>
      </c>
    </row>
    <row r="105" spans="2:5" x14ac:dyDescent="0.25">
      <c r="B105">
        <v>935</v>
      </c>
      <c r="C105" t="s">
        <v>396</v>
      </c>
      <c r="D105">
        <v>19000</v>
      </c>
      <c r="E105">
        <v>39</v>
      </c>
    </row>
    <row r="106" spans="2:5" x14ac:dyDescent="0.25">
      <c r="B106">
        <v>1015</v>
      </c>
      <c r="C106" t="s">
        <v>430</v>
      </c>
      <c r="D106">
        <v>19200</v>
      </c>
      <c r="E106">
        <v>39</v>
      </c>
    </row>
    <row r="107" spans="2:5" x14ac:dyDescent="0.25">
      <c r="B107">
        <v>484</v>
      </c>
      <c r="C107" t="s">
        <v>196</v>
      </c>
      <c r="D107">
        <v>22100</v>
      </c>
      <c r="E107">
        <v>731</v>
      </c>
    </row>
    <row r="108" spans="2:5" x14ac:dyDescent="0.25">
      <c r="B108">
        <v>582</v>
      </c>
      <c r="C108" t="s">
        <v>230</v>
      </c>
      <c r="D108">
        <v>22300</v>
      </c>
      <c r="E108">
        <v>731</v>
      </c>
    </row>
    <row r="109" spans="2:5" x14ac:dyDescent="0.25">
      <c r="B109">
        <v>620</v>
      </c>
      <c r="C109" t="s">
        <v>253</v>
      </c>
      <c r="D109">
        <v>22400</v>
      </c>
      <c r="E109">
        <v>731</v>
      </c>
    </row>
    <row r="110" spans="2:5" x14ac:dyDescent="0.25">
      <c r="B110">
        <v>910</v>
      </c>
      <c r="C110" t="s">
        <v>382</v>
      </c>
      <c r="D110">
        <v>22500</v>
      </c>
      <c r="E110">
        <v>731</v>
      </c>
    </row>
    <row r="111" spans="2:5" x14ac:dyDescent="0.25">
      <c r="B111">
        <v>918</v>
      </c>
      <c r="C111" t="s">
        <v>385</v>
      </c>
      <c r="D111">
        <v>41350</v>
      </c>
      <c r="E111">
        <v>909</v>
      </c>
    </row>
    <row r="112" spans="2:5" x14ac:dyDescent="0.25">
      <c r="B112">
        <v>926</v>
      </c>
      <c r="C112" t="s">
        <v>389</v>
      </c>
      <c r="D112">
        <v>42700</v>
      </c>
      <c r="E112">
        <v>909</v>
      </c>
    </row>
    <row r="113" spans="2:5" x14ac:dyDescent="0.25">
      <c r="B113">
        <v>934</v>
      </c>
      <c r="C113" t="s">
        <v>395</v>
      </c>
      <c r="D113">
        <v>43700</v>
      </c>
      <c r="E113">
        <v>909</v>
      </c>
    </row>
  </sheetData>
  <conditionalFormatting sqref="S4:S13 S20:S27 S16:S17">
    <cfRule type="cellIs" dxfId="4" priority="1" operator="lessThan">
      <formula>0.05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931AD-C6D7-454D-9C17-E74364560319}">
  <sheetPr>
    <pageSetUpPr fitToPage="1"/>
  </sheetPr>
  <dimension ref="A1:AKC41"/>
  <sheetViews>
    <sheetView zoomScale="85" zoomScaleNormal="85" workbookViewId="0"/>
  </sheetViews>
  <sheetFormatPr defaultRowHeight="15" x14ac:dyDescent="0.25"/>
  <cols>
    <col min="3" max="3" width="16.85546875" bestFit="1" customWidth="1"/>
    <col min="4" max="4" width="9.7109375" bestFit="1" customWidth="1"/>
    <col min="18" max="18" width="16.7109375" bestFit="1" customWidth="1"/>
  </cols>
  <sheetData>
    <row r="1" spans="1:965" x14ac:dyDescent="0.25">
      <c r="B1" s="4" t="s">
        <v>1278</v>
      </c>
      <c r="C1">
        <v>5</v>
      </c>
      <c r="D1">
        <v>7</v>
      </c>
      <c r="E1">
        <v>8</v>
      </c>
      <c r="F1">
        <v>15</v>
      </c>
      <c r="G1">
        <v>16</v>
      </c>
      <c r="H1">
        <v>17</v>
      </c>
      <c r="I1">
        <v>18</v>
      </c>
      <c r="J1">
        <v>19</v>
      </c>
      <c r="K1">
        <v>20</v>
      </c>
      <c r="L1">
        <v>22</v>
      </c>
      <c r="M1">
        <v>23</v>
      </c>
      <c r="N1">
        <v>24</v>
      </c>
      <c r="O1">
        <v>25</v>
      </c>
      <c r="P1">
        <v>26</v>
      </c>
      <c r="Q1">
        <v>42</v>
      </c>
      <c r="R1">
        <v>43</v>
      </c>
      <c r="S1">
        <v>44</v>
      </c>
      <c r="T1">
        <v>45</v>
      </c>
      <c r="U1">
        <v>46</v>
      </c>
      <c r="V1">
        <v>47</v>
      </c>
      <c r="W1">
        <v>49</v>
      </c>
      <c r="X1">
        <v>50</v>
      </c>
      <c r="Y1">
        <v>51</v>
      </c>
      <c r="Z1">
        <v>52</v>
      </c>
      <c r="AA1">
        <v>53</v>
      </c>
      <c r="AB1">
        <v>54</v>
      </c>
      <c r="AC1">
        <v>56</v>
      </c>
      <c r="AD1">
        <v>57</v>
      </c>
      <c r="AE1">
        <v>58</v>
      </c>
      <c r="AF1">
        <v>59</v>
      </c>
      <c r="AG1">
        <v>60</v>
      </c>
      <c r="AH1">
        <v>61</v>
      </c>
      <c r="AI1">
        <v>63</v>
      </c>
      <c r="AJ1">
        <v>64</v>
      </c>
      <c r="AK1">
        <v>65</v>
      </c>
      <c r="AL1">
        <v>66</v>
      </c>
      <c r="AM1">
        <v>67</v>
      </c>
      <c r="AN1">
        <v>68</v>
      </c>
      <c r="AO1">
        <v>70</v>
      </c>
      <c r="AP1">
        <v>71</v>
      </c>
      <c r="AQ1">
        <v>72</v>
      </c>
      <c r="AR1">
        <v>73</v>
      </c>
      <c r="AS1">
        <v>74</v>
      </c>
      <c r="AT1">
        <v>75</v>
      </c>
      <c r="AU1">
        <v>77</v>
      </c>
      <c r="AV1">
        <v>78</v>
      </c>
      <c r="AW1">
        <v>79</v>
      </c>
      <c r="AX1">
        <v>80</v>
      </c>
      <c r="AY1">
        <v>81</v>
      </c>
      <c r="AZ1">
        <v>82</v>
      </c>
      <c r="BA1">
        <v>84</v>
      </c>
      <c r="BB1">
        <v>85</v>
      </c>
      <c r="BC1">
        <v>86</v>
      </c>
      <c r="BD1">
        <v>87</v>
      </c>
      <c r="BE1">
        <v>88</v>
      </c>
      <c r="BF1">
        <v>89</v>
      </c>
      <c r="BG1">
        <v>91</v>
      </c>
      <c r="BH1">
        <v>92</v>
      </c>
      <c r="BI1">
        <v>93</v>
      </c>
      <c r="BJ1">
        <v>94</v>
      </c>
      <c r="BK1">
        <v>95</v>
      </c>
      <c r="BL1">
        <v>96</v>
      </c>
      <c r="BM1">
        <v>98</v>
      </c>
      <c r="BN1">
        <v>99</v>
      </c>
      <c r="BO1">
        <v>100</v>
      </c>
      <c r="BP1">
        <v>101</v>
      </c>
      <c r="BQ1">
        <v>102</v>
      </c>
      <c r="BR1">
        <v>103</v>
      </c>
      <c r="BS1">
        <v>106</v>
      </c>
      <c r="BT1">
        <v>107</v>
      </c>
      <c r="BU1">
        <v>108</v>
      </c>
      <c r="BV1">
        <v>109</v>
      </c>
      <c r="BW1">
        <v>110</v>
      </c>
      <c r="BX1">
        <v>111</v>
      </c>
      <c r="BY1">
        <v>113</v>
      </c>
      <c r="BZ1">
        <v>114</v>
      </c>
      <c r="CA1">
        <v>115</v>
      </c>
      <c r="CB1">
        <v>116</v>
      </c>
      <c r="CC1">
        <v>117</v>
      </c>
      <c r="CD1">
        <v>118</v>
      </c>
      <c r="CE1">
        <v>120</v>
      </c>
      <c r="CF1">
        <v>121</v>
      </c>
      <c r="CG1">
        <v>122</v>
      </c>
      <c r="CH1">
        <v>123</v>
      </c>
      <c r="CI1">
        <v>124</v>
      </c>
      <c r="CJ1">
        <v>125</v>
      </c>
      <c r="CK1">
        <v>127</v>
      </c>
      <c r="CL1">
        <v>128</v>
      </c>
      <c r="CM1">
        <v>129</v>
      </c>
      <c r="CN1">
        <v>130</v>
      </c>
      <c r="CO1">
        <v>131</v>
      </c>
      <c r="CP1">
        <v>132</v>
      </c>
      <c r="CQ1">
        <v>141</v>
      </c>
      <c r="CR1">
        <v>142</v>
      </c>
      <c r="CS1">
        <v>143</v>
      </c>
      <c r="CT1">
        <v>144</v>
      </c>
      <c r="CU1">
        <v>145</v>
      </c>
      <c r="CV1">
        <v>146</v>
      </c>
      <c r="CW1">
        <v>148</v>
      </c>
      <c r="CX1">
        <v>149</v>
      </c>
      <c r="CY1">
        <v>150</v>
      </c>
      <c r="CZ1">
        <v>151</v>
      </c>
      <c r="DA1">
        <v>152</v>
      </c>
      <c r="DB1">
        <v>153</v>
      </c>
      <c r="DC1">
        <v>155</v>
      </c>
      <c r="DD1">
        <v>156</v>
      </c>
      <c r="DE1">
        <v>157</v>
      </c>
      <c r="DF1">
        <v>158</v>
      </c>
      <c r="DG1">
        <v>159</v>
      </c>
      <c r="DH1">
        <v>160</v>
      </c>
      <c r="DI1">
        <v>162</v>
      </c>
      <c r="DJ1">
        <v>163</v>
      </c>
      <c r="DK1">
        <v>164</v>
      </c>
      <c r="DL1">
        <v>165</v>
      </c>
      <c r="DM1">
        <v>166</v>
      </c>
      <c r="DN1">
        <v>167</v>
      </c>
      <c r="DO1">
        <v>169</v>
      </c>
      <c r="DP1">
        <v>170</v>
      </c>
      <c r="DQ1">
        <v>171</v>
      </c>
      <c r="DR1">
        <v>172</v>
      </c>
      <c r="DS1">
        <v>173</v>
      </c>
      <c r="DT1">
        <v>174</v>
      </c>
      <c r="DU1">
        <v>176</v>
      </c>
      <c r="DV1">
        <v>177</v>
      </c>
      <c r="DW1">
        <v>178</v>
      </c>
      <c r="DX1">
        <v>179</v>
      </c>
      <c r="DY1">
        <v>180</v>
      </c>
      <c r="DZ1">
        <v>181</v>
      </c>
      <c r="EA1">
        <v>189</v>
      </c>
      <c r="EB1">
        <v>190</v>
      </c>
      <c r="EC1">
        <v>191</v>
      </c>
      <c r="ED1">
        <v>192</v>
      </c>
      <c r="EE1">
        <v>193</v>
      </c>
      <c r="EF1">
        <v>196</v>
      </c>
      <c r="EG1">
        <v>197</v>
      </c>
      <c r="EH1">
        <v>198</v>
      </c>
      <c r="EI1">
        <v>199</v>
      </c>
      <c r="EJ1">
        <v>201</v>
      </c>
      <c r="EK1">
        <v>203</v>
      </c>
      <c r="EL1">
        <v>204</v>
      </c>
      <c r="EM1">
        <v>205</v>
      </c>
      <c r="EN1">
        <v>206</v>
      </c>
      <c r="EO1">
        <v>208</v>
      </c>
      <c r="EP1">
        <v>210</v>
      </c>
      <c r="EQ1">
        <v>211</v>
      </c>
      <c r="ER1">
        <v>212</v>
      </c>
      <c r="ES1">
        <v>213</v>
      </c>
      <c r="ET1">
        <v>221</v>
      </c>
      <c r="EU1">
        <v>222</v>
      </c>
      <c r="EV1">
        <v>223</v>
      </c>
      <c r="EW1">
        <v>224</v>
      </c>
      <c r="EX1">
        <v>225</v>
      </c>
      <c r="EY1">
        <v>227</v>
      </c>
      <c r="EZ1">
        <v>229</v>
      </c>
      <c r="FA1">
        <v>230</v>
      </c>
      <c r="FB1">
        <v>231</v>
      </c>
      <c r="FC1">
        <v>234</v>
      </c>
      <c r="FD1">
        <v>235</v>
      </c>
      <c r="FE1">
        <v>236</v>
      </c>
      <c r="FF1">
        <v>237</v>
      </c>
      <c r="FG1">
        <v>238</v>
      </c>
      <c r="FH1">
        <v>240</v>
      </c>
      <c r="FI1">
        <v>241</v>
      </c>
      <c r="FJ1">
        <v>242</v>
      </c>
      <c r="FK1">
        <v>243</v>
      </c>
      <c r="FL1">
        <v>244</v>
      </c>
      <c r="FM1">
        <v>245</v>
      </c>
      <c r="FN1">
        <v>247</v>
      </c>
      <c r="FO1">
        <v>248</v>
      </c>
      <c r="FP1">
        <v>249</v>
      </c>
      <c r="FQ1">
        <v>250</v>
      </c>
      <c r="FR1">
        <v>253</v>
      </c>
      <c r="FS1">
        <v>254</v>
      </c>
      <c r="FT1">
        <v>255</v>
      </c>
      <c r="FU1">
        <v>256</v>
      </c>
      <c r="FV1">
        <v>257</v>
      </c>
      <c r="FW1">
        <v>259</v>
      </c>
      <c r="FX1">
        <v>260</v>
      </c>
      <c r="FY1">
        <v>261</v>
      </c>
      <c r="FZ1">
        <v>262</v>
      </c>
      <c r="GA1">
        <v>263</v>
      </c>
      <c r="GB1">
        <v>264</v>
      </c>
      <c r="GC1">
        <v>266</v>
      </c>
      <c r="GD1">
        <v>267</v>
      </c>
      <c r="GE1">
        <v>268</v>
      </c>
      <c r="GF1">
        <v>269</v>
      </c>
      <c r="GG1">
        <v>270</v>
      </c>
      <c r="GH1">
        <v>271</v>
      </c>
      <c r="GI1">
        <v>273</v>
      </c>
      <c r="GJ1">
        <v>275</v>
      </c>
      <c r="GK1">
        <v>276</v>
      </c>
      <c r="GL1">
        <v>277</v>
      </c>
      <c r="GM1">
        <v>278</v>
      </c>
      <c r="GN1">
        <v>287</v>
      </c>
      <c r="GO1">
        <v>288</v>
      </c>
      <c r="GP1">
        <v>289</v>
      </c>
      <c r="GQ1">
        <v>290</v>
      </c>
      <c r="GR1">
        <v>291</v>
      </c>
      <c r="GS1">
        <v>292</v>
      </c>
      <c r="GT1">
        <v>294</v>
      </c>
      <c r="GU1">
        <v>295</v>
      </c>
      <c r="GV1">
        <v>296</v>
      </c>
      <c r="GW1">
        <v>297</v>
      </c>
      <c r="GX1">
        <v>298</v>
      </c>
      <c r="GY1">
        <v>299</v>
      </c>
      <c r="GZ1">
        <v>300</v>
      </c>
      <c r="HA1">
        <v>301</v>
      </c>
      <c r="HB1">
        <v>302</v>
      </c>
      <c r="HC1">
        <v>303</v>
      </c>
      <c r="HD1">
        <v>304</v>
      </c>
      <c r="HE1">
        <v>305</v>
      </c>
      <c r="HF1">
        <v>306</v>
      </c>
      <c r="HG1">
        <v>313</v>
      </c>
      <c r="HH1">
        <v>314</v>
      </c>
      <c r="HI1">
        <v>315</v>
      </c>
      <c r="HJ1">
        <v>316</v>
      </c>
      <c r="HK1">
        <v>323</v>
      </c>
      <c r="HL1">
        <v>335</v>
      </c>
      <c r="HM1">
        <v>341</v>
      </c>
      <c r="HN1">
        <v>348</v>
      </c>
      <c r="HO1">
        <v>350</v>
      </c>
      <c r="HP1">
        <v>352</v>
      </c>
      <c r="HQ1">
        <v>355</v>
      </c>
      <c r="HR1">
        <v>368</v>
      </c>
      <c r="HS1">
        <v>373</v>
      </c>
      <c r="HT1">
        <v>378</v>
      </c>
      <c r="HU1">
        <v>381</v>
      </c>
      <c r="HV1">
        <v>386</v>
      </c>
      <c r="HW1">
        <v>391</v>
      </c>
      <c r="HX1">
        <v>397</v>
      </c>
      <c r="HY1">
        <v>402</v>
      </c>
      <c r="HZ1">
        <v>407</v>
      </c>
      <c r="IA1">
        <v>414</v>
      </c>
      <c r="IB1">
        <v>415</v>
      </c>
      <c r="IC1">
        <v>416</v>
      </c>
      <c r="ID1">
        <v>418</v>
      </c>
      <c r="IE1">
        <v>437</v>
      </c>
      <c r="IF1">
        <v>455</v>
      </c>
      <c r="IG1">
        <v>468</v>
      </c>
      <c r="IH1">
        <v>478</v>
      </c>
      <c r="II1">
        <v>484</v>
      </c>
      <c r="IJ1">
        <v>488</v>
      </c>
      <c r="IK1">
        <v>492</v>
      </c>
      <c r="IL1">
        <v>496</v>
      </c>
      <c r="IM1">
        <v>505</v>
      </c>
      <c r="IN1">
        <v>507</v>
      </c>
      <c r="IO1">
        <v>509</v>
      </c>
      <c r="IP1">
        <v>510</v>
      </c>
      <c r="IQ1">
        <v>511</v>
      </c>
      <c r="IR1">
        <v>513</v>
      </c>
      <c r="IS1">
        <v>514</v>
      </c>
      <c r="IT1">
        <v>515</v>
      </c>
      <c r="IU1">
        <v>516</v>
      </c>
      <c r="IV1">
        <v>519</v>
      </c>
      <c r="IW1">
        <v>521</v>
      </c>
      <c r="IX1">
        <v>523</v>
      </c>
      <c r="IY1">
        <v>525</v>
      </c>
      <c r="IZ1">
        <v>526</v>
      </c>
      <c r="JA1">
        <v>527</v>
      </c>
      <c r="JB1">
        <v>535</v>
      </c>
      <c r="JC1">
        <v>536</v>
      </c>
      <c r="JD1">
        <v>537</v>
      </c>
      <c r="JE1">
        <v>538</v>
      </c>
      <c r="JF1">
        <v>539</v>
      </c>
      <c r="JG1">
        <v>540</v>
      </c>
      <c r="JH1">
        <v>541</v>
      </c>
      <c r="JI1">
        <v>542</v>
      </c>
      <c r="JJ1">
        <v>543</v>
      </c>
      <c r="JK1">
        <v>547</v>
      </c>
      <c r="JL1">
        <v>548</v>
      </c>
      <c r="JM1">
        <v>556</v>
      </c>
      <c r="JN1">
        <v>558</v>
      </c>
      <c r="JO1">
        <v>559</v>
      </c>
      <c r="JP1">
        <v>560</v>
      </c>
      <c r="JQ1">
        <v>562</v>
      </c>
      <c r="JR1">
        <v>565</v>
      </c>
      <c r="JS1">
        <v>566</v>
      </c>
      <c r="JT1">
        <v>567</v>
      </c>
      <c r="JU1">
        <v>569</v>
      </c>
      <c r="JV1">
        <v>586</v>
      </c>
      <c r="JW1">
        <v>589</v>
      </c>
      <c r="JX1">
        <v>592</v>
      </c>
      <c r="JY1">
        <v>593</v>
      </c>
      <c r="JZ1">
        <v>595</v>
      </c>
      <c r="KA1">
        <v>596</v>
      </c>
      <c r="KB1">
        <v>597</v>
      </c>
      <c r="KC1">
        <v>598</v>
      </c>
      <c r="KD1">
        <v>600</v>
      </c>
      <c r="KE1">
        <v>601</v>
      </c>
      <c r="KF1">
        <v>602</v>
      </c>
      <c r="KG1">
        <v>603</v>
      </c>
      <c r="KH1">
        <v>605</v>
      </c>
      <c r="KI1">
        <v>609</v>
      </c>
      <c r="KJ1">
        <v>612</v>
      </c>
      <c r="KK1">
        <v>613</v>
      </c>
      <c r="KL1">
        <v>614</v>
      </c>
      <c r="KM1">
        <v>615</v>
      </c>
      <c r="KN1">
        <v>617</v>
      </c>
      <c r="KO1">
        <v>618</v>
      </c>
      <c r="KP1">
        <v>621</v>
      </c>
      <c r="KQ1">
        <v>623</v>
      </c>
      <c r="KR1">
        <v>624</v>
      </c>
      <c r="KS1">
        <v>627</v>
      </c>
      <c r="KT1">
        <v>631</v>
      </c>
      <c r="KU1">
        <v>632</v>
      </c>
      <c r="KV1">
        <v>634</v>
      </c>
      <c r="KW1">
        <v>635</v>
      </c>
      <c r="KX1">
        <v>636</v>
      </c>
      <c r="KY1">
        <v>640</v>
      </c>
      <c r="KZ1">
        <v>641</v>
      </c>
      <c r="LA1">
        <v>642</v>
      </c>
      <c r="LB1">
        <v>643</v>
      </c>
      <c r="LC1">
        <v>645</v>
      </c>
      <c r="LD1">
        <v>646</v>
      </c>
      <c r="LE1">
        <v>649</v>
      </c>
      <c r="LF1">
        <v>650</v>
      </c>
      <c r="LG1">
        <v>651</v>
      </c>
      <c r="LH1">
        <v>653</v>
      </c>
      <c r="LI1">
        <v>655</v>
      </c>
      <c r="LJ1">
        <v>656</v>
      </c>
      <c r="LK1">
        <v>658</v>
      </c>
      <c r="LL1">
        <v>671</v>
      </c>
      <c r="LM1">
        <v>673</v>
      </c>
      <c r="LN1">
        <v>675</v>
      </c>
      <c r="LO1">
        <v>676</v>
      </c>
      <c r="LP1">
        <v>677</v>
      </c>
      <c r="LQ1">
        <v>682</v>
      </c>
      <c r="LR1">
        <v>684</v>
      </c>
      <c r="LS1">
        <v>685</v>
      </c>
      <c r="LT1">
        <v>687</v>
      </c>
      <c r="LU1">
        <v>689</v>
      </c>
      <c r="LV1">
        <v>690</v>
      </c>
      <c r="LW1">
        <v>692</v>
      </c>
      <c r="LX1">
        <v>694</v>
      </c>
      <c r="LY1">
        <v>700</v>
      </c>
      <c r="LZ1">
        <v>701</v>
      </c>
      <c r="MA1">
        <v>703</v>
      </c>
      <c r="MB1">
        <v>707</v>
      </c>
      <c r="MC1">
        <v>708</v>
      </c>
      <c r="MD1">
        <v>709</v>
      </c>
      <c r="ME1">
        <v>713</v>
      </c>
      <c r="MF1">
        <v>714</v>
      </c>
      <c r="MG1">
        <v>715</v>
      </c>
      <c r="MH1">
        <v>720</v>
      </c>
      <c r="MI1">
        <v>725</v>
      </c>
      <c r="MJ1">
        <v>726</v>
      </c>
      <c r="MK1">
        <v>728</v>
      </c>
      <c r="ML1">
        <v>729</v>
      </c>
      <c r="MM1">
        <v>730</v>
      </c>
      <c r="MN1">
        <v>731</v>
      </c>
      <c r="MO1">
        <v>732</v>
      </c>
      <c r="MP1">
        <v>733</v>
      </c>
      <c r="MQ1">
        <v>734</v>
      </c>
      <c r="MR1">
        <v>736</v>
      </c>
      <c r="MS1">
        <v>737</v>
      </c>
      <c r="MT1">
        <v>740</v>
      </c>
      <c r="MU1">
        <v>741</v>
      </c>
      <c r="MV1">
        <v>743</v>
      </c>
      <c r="MW1">
        <v>747</v>
      </c>
      <c r="MX1">
        <v>748</v>
      </c>
      <c r="MY1">
        <v>749</v>
      </c>
      <c r="MZ1">
        <v>750</v>
      </c>
      <c r="NA1">
        <v>752</v>
      </c>
      <c r="NB1">
        <v>753</v>
      </c>
      <c r="NC1">
        <v>754</v>
      </c>
      <c r="ND1">
        <v>758</v>
      </c>
      <c r="NE1">
        <v>760</v>
      </c>
      <c r="NF1">
        <v>761</v>
      </c>
      <c r="NG1">
        <v>762</v>
      </c>
      <c r="NH1">
        <v>763</v>
      </c>
      <c r="NI1">
        <v>764</v>
      </c>
      <c r="NJ1">
        <v>765</v>
      </c>
      <c r="NK1">
        <v>766</v>
      </c>
      <c r="NL1">
        <v>767</v>
      </c>
      <c r="NM1">
        <v>768</v>
      </c>
      <c r="NN1">
        <v>769</v>
      </c>
      <c r="NO1">
        <v>770</v>
      </c>
      <c r="NP1">
        <v>772</v>
      </c>
      <c r="NQ1">
        <v>773</v>
      </c>
      <c r="NR1">
        <v>774</v>
      </c>
      <c r="NS1">
        <v>775</v>
      </c>
      <c r="NT1">
        <v>776</v>
      </c>
      <c r="NU1">
        <v>777</v>
      </c>
      <c r="NV1">
        <v>778</v>
      </c>
      <c r="NW1">
        <v>779</v>
      </c>
      <c r="NX1">
        <v>780</v>
      </c>
      <c r="NY1">
        <v>782</v>
      </c>
      <c r="NZ1">
        <v>784</v>
      </c>
      <c r="OA1">
        <v>785</v>
      </c>
      <c r="OB1">
        <v>790</v>
      </c>
      <c r="OC1">
        <v>791</v>
      </c>
      <c r="OD1">
        <v>794</v>
      </c>
      <c r="OE1">
        <v>795</v>
      </c>
      <c r="OF1">
        <v>798</v>
      </c>
      <c r="OG1">
        <v>799</v>
      </c>
      <c r="OH1">
        <v>804</v>
      </c>
      <c r="OI1">
        <v>805</v>
      </c>
      <c r="OJ1">
        <v>818</v>
      </c>
      <c r="OK1">
        <v>819</v>
      </c>
      <c r="OL1">
        <v>820</v>
      </c>
      <c r="OM1">
        <v>822</v>
      </c>
      <c r="ON1">
        <v>823</v>
      </c>
      <c r="OO1">
        <v>825</v>
      </c>
      <c r="OP1">
        <v>826</v>
      </c>
      <c r="OQ1">
        <v>827</v>
      </c>
      <c r="OR1">
        <v>831</v>
      </c>
      <c r="OS1">
        <v>832</v>
      </c>
      <c r="OT1">
        <v>833</v>
      </c>
      <c r="OU1">
        <v>835</v>
      </c>
      <c r="OV1">
        <v>838</v>
      </c>
      <c r="OW1">
        <v>839</v>
      </c>
      <c r="OX1">
        <v>841</v>
      </c>
      <c r="OY1">
        <v>843</v>
      </c>
      <c r="OZ1">
        <v>844</v>
      </c>
      <c r="PA1">
        <v>845</v>
      </c>
      <c r="PB1">
        <v>852</v>
      </c>
      <c r="PC1">
        <v>857</v>
      </c>
      <c r="PD1">
        <v>857</v>
      </c>
      <c r="PE1">
        <v>876</v>
      </c>
      <c r="PF1">
        <v>893</v>
      </c>
      <c r="PG1">
        <v>914</v>
      </c>
      <c r="PH1">
        <v>933</v>
      </c>
      <c r="PI1">
        <v>942</v>
      </c>
      <c r="PJ1">
        <v>975</v>
      </c>
      <c r="PK1">
        <v>979</v>
      </c>
      <c r="PL1">
        <v>996</v>
      </c>
      <c r="PM1">
        <v>1000</v>
      </c>
      <c r="PN1">
        <v>1008</v>
      </c>
      <c r="PO1">
        <v>1010</v>
      </c>
      <c r="PP1">
        <v>1011</v>
      </c>
      <c r="PQ1">
        <v>1014</v>
      </c>
      <c r="PR1">
        <v>1017</v>
      </c>
      <c r="PS1">
        <v>1018</v>
      </c>
      <c r="PT1">
        <v>1019</v>
      </c>
      <c r="PU1">
        <v>1020</v>
      </c>
      <c r="PV1">
        <v>1021</v>
      </c>
      <c r="PW1">
        <v>1023</v>
      </c>
      <c r="PX1">
        <v>1024</v>
      </c>
      <c r="PY1">
        <v>1025</v>
      </c>
      <c r="PZ1">
        <v>1026</v>
      </c>
      <c r="QA1">
        <v>1027</v>
      </c>
      <c r="QB1">
        <v>1029</v>
      </c>
      <c r="QC1">
        <v>1030</v>
      </c>
      <c r="QD1">
        <v>1031</v>
      </c>
      <c r="QE1">
        <v>1032</v>
      </c>
      <c r="QF1">
        <v>1038</v>
      </c>
      <c r="QG1">
        <v>1042</v>
      </c>
      <c r="QH1">
        <v>1043</v>
      </c>
      <c r="QI1">
        <v>1046</v>
      </c>
      <c r="QJ1">
        <v>1047</v>
      </c>
      <c r="QK1">
        <v>1048</v>
      </c>
      <c r="QL1">
        <v>1049</v>
      </c>
      <c r="QM1">
        <v>1050</v>
      </c>
      <c r="QN1">
        <v>1051</v>
      </c>
      <c r="QO1">
        <v>1052</v>
      </c>
      <c r="QP1">
        <v>1054</v>
      </c>
      <c r="QQ1">
        <v>1055</v>
      </c>
      <c r="QR1">
        <v>1056</v>
      </c>
      <c r="QS1">
        <v>1058</v>
      </c>
      <c r="QT1">
        <v>1060</v>
      </c>
      <c r="QU1">
        <v>1062</v>
      </c>
      <c r="QV1">
        <v>1063</v>
      </c>
      <c r="QW1">
        <v>1064</v>
      </c>
      <c r="QX1">
        <v>1065</v>
      </c>
      <c r="QY1">
        <v>1066</v>
      </c>
      <c r="QZ1">
        <v>1067</v>
      </c>
      <c r="RA1">
        <v>1068</v>
      </c>
      <c r="RB1">
        <v>1069</v>
      </c>
      <c r="RC1">
        <v>1071</v>
      </c>
      <c r="RD1">
        <v>1072</v>
      </c>
      <c r="RE1">
        <v>1073</v>
      </c>
      <c r="RF1">
        <v>1074</v>
      </c>
      <c r="RG1">
        <v>1075</v>
      </c>
      <c r="RH1">
        <v>1076</v>
      </c>
      <c r="RI1">
        <v>1077</v>
      </c>
      <c r="RJ1">
        <v>1078</v>
      </c>
      <c r="RK1">
        <v>1079</v>
      </c>
      <c r="RL1">
        <v>1080</v>
      </c>
      <c r="RM1">
        <v>1083</v>
      </c>
      <c r="RN1">
        <v>1084</v>
      </c>
      <c r="RO1">
        <v>1088</v>
      </c>
    </row>
    <row r="2" spans="1:965" x14ac:dyDescent="0.25">
      <c r="B2" s="4" t="s">
        <v>1279</v>
      </c>
      <c r="C2">
        <v>315</v>
      </c>
      <c r="D2">
        <v>68</v>
      </c>
      <c r="E2">
        <v>667</v>
      </c>
      <c r="F2">
        <v>985</v>
      </c>
      <c r="G2">
        <v>320</v>
      </c>
      <c r="H2">
        <v>943</v>
      </c>
      <c r="I2">
        <v>648</v>
      </c>
      <c r="J2">
        <v>844</v>
      </c>
      <c r="K2">
        <v>882</v>
      </c>
      <c r="L2">
        <v>656</v>
      </c>
      <c r="M2">
        <v>962</v>
      </c>
      <c r="N2">
        <v>767</v>
      </c>
      <c r="O2">
        <v>1021</v>
      </c>
      <c r="P2">
        <v>1085</v>
      </c>
      <c r="Q2">
        <v>558</v>
      </c>
      <c r="R2">
        <v>838</v>
      </c>
      <c r="S2">
        <v>654</v>
      </c>
      <c r="T2">
        <v>702</v>
      </c>
      <c r="U2">
        <v>889</v>
      </c>
      <c r="V2">
        <v>929</v>
      </c>
      <c r="W2">
        <v>981</v>
      </c>
      <c r="X2">
        <v>201</v>
      </c>
      <c r="Y2">
        <v>1047</v>
      </c>
      <c r="Z2">
        <v>1070</v>
      </c>
      <c r="AA2">
        <v>1038</v>
      </c>
      <c r="AB2">
        <v>1062</v>
      </c>
      <c r="AC2">
        <v>1030</v>
      </c>
      <c r="AD2">
        <v>113</v>
      </c>
      <c r="AE2">
        <v>1094</v>
      </c>
      <c r="AF2">
        <v>1128</v>
      </c>
      <c r="AG2">
        <v>478</v>
      </c>
      <c r="AH2">
        <v>510</v>
      </c>
      <c r="AI2">
        <v>878</v>
      </c>
      <c r="AJ2">
        <v>657</v>
      </c>
      <c r="AK2">
        <v>950</v>
      </c>
      <c r="AL2">
        <v>974</v>
      </c>
      <c r="AM2">
        <v>1102</v>
      </c>
      <c r="AN2">
        <v>2</v>
      </c>
      <c r="AO2">
        <v>450</v>
      </c>
      <c r="AP2">
        <v>854</v>
      </c>
      <c r="AQ2">
        <v>577</v>
      </c>
      <c r="AR2">
        <v>625</v>
      </c>
      <c r="AS2">
        <v>945</v>
      </c>
      <c r="AT2">
        <v>1026</v>
      </c>
      <c r="AU2">
        <v>1006</v>
      </c>
      <c r="AV2">
        <v>670</v>
      </c>
      <c r="AW2">
        <v>1086</v>
      </c>
      <c r="AX2">
        <v>1111</v>
      </c>
      <c r="AY2">
        <v>9</v>
      </c>
      <c r="AZ2">
        <v>461</v>
      </c>
      <c r="BA2">
        <v>873</v>
      </c>
      <c r="BB2">
        <v>806</v>
      </c>
      <c r="BC2">
        <v>1035</v>
      </c>
      <c r="BD2">
        <v>1090</v>
      </c>
      <c r="BE2">
        <v>862</v>
      </c>
      <c r="BF2">
        <v>893</v>
      </c>
      <c r="BG2">
        <v>36</v>
      </c>
      <c r="BH2">
        <v>180</v>
      </c>
      <c r="BI2">
        <v>148</v>
      </c>
      <c r="BJ2">
        <v>187</v>
      </c>
      <c r="BK2">
        <v>638</v>
      </c>
      <c r="BL2">
        <v>662</v>
      </c>
      <c r="BM2">
        <v>897</v>
      </c>
      <c r="BN2">
        <v>1106</v>
      </c>
      <c r="BO2">
        <v>1010</v>
      </c>
      <c r="BP2">
        <v>1058</v>
      </c>
      <c r="BQ2">
        <v>857</v>
      </c>
      <c r="BR2">
        <v>849</v>
      </c>
      <c r="BS2">
        <v>527</v>
      </c>
      <c r="BT2">
        <v>600</v>
      </c>
      <c r="BU2">
        <v>678</v>
      </c>
      <c r="BV2">
        <v>252</v>
      </c>
      <c r="BW2">
        <v>156</v>
      </c>
      <c r="BX2">
        <v>243</v>
      </c>
      <c r="BY2">
        <v>735</v>
      </c>
      <c r="BZ2">
        <v>251</v>
      </c>
      <c r="CA2">
        <v>816</v>
      </c>
      <c r="CB2">
        <v>847</v>
      </c>
      <c r="CC2">
        <v>954</v>
      </c>
      <c r="CD2">
        <v>1005</v>
      </c>
      <c r="CE2">
        <v>696</v>
      </c>
      <c r="CF2">
        <v>643</v>
      </c>
      <c r="CG2">
        <v>759</v>
      </c>
      <c r="CH2">
        <v>791</v>
      </c>
      <c r="CI2">
        <v>249</v>
      </c>
      <c r="CJ2">
        <v>456</v>
      </c>
      <c r="CK2">
        <v>959</v>
      </c>
      <c r="CL2">
        <v>755</v>
      </c>
      <c r="CM2">
        <v>990</v>
      </c>
      <c r="CN2">
        <v>1023</v>
      </c>
      <c r="CO2">
        <v>520</v>
      </c>
      <c r="CP2">
        <v>598</v>
      </c>
      <c r="CQ2">
        <v>1074</v>
      </c>
      <c r="CR2">
        <v>905</v>
      </c>
      <c r="CS2">
        <v>1114</v>
      </c>
      <c r="CT2">
        <v>233</v>
      </c>
      <c r="CU2">
        <v>601</v>
      </c>
      <c r="CV2">
        <v>649</v>
      </c>
      <c r="CW2">
        <v>281</v>
      </c>
      <c r="CX2">
        <v>1066</v>
      </c>
      <c r="CY2">
        <v>401</v>
      </c>
      <c r="CZ2">
        <v>433</v>
      </c>
      <c r="DA2">
        <v>1046</v>
      </c>
      <c r="DB2">
        <v>441</v>
      </c>
      <c r="DC2">
        <v>421</v>
      </c>
      <c r="DD2">
        <v>973</v>
      </c>
      <c r="DE2">
        <v>573</v>
      </c>
      <c r="DF2">
        <v>613</v>
      </c>
      <c r="DG2">
        <v>74</v>
      </c>
      <c r="DH2">
        <v>121</v>
      </c>
      <c r="DI2">
        <v>593</v>
      </c>
      <c r="DJ2">
        <v>821</v>
      </c>
      <c r="DK2">
        <v>721</v>
      </c>
      <c r="DL2">
        <v>778</v>
      </c>
      <c r="DM2">
        <v>33</v>
      </c>
      <c r="DN2">
        <v>305</v>
      </c>
      <c r="DO2">
        <v>750</v>
      </c>
      <c r="DP2">
        <v>269</v>
      </c>
      <c r="DQ2">
        <v>869</v>
      </c>
      <c r="DR2">
        <v>902</v>
      </c>
      <c r="DS2">
        <v>377</v>
      </c>
      <c r="DT2">
        <v>393</v>
      </c>
      <c r="DU2">
        <v>805</v>
      </c>
      <c r="DV2">
        <v>41</v>
      </c>
      <c r="DW2">
        <v>501</v>
      </c>
      <c r="DX2">
        <v>565</v>
      </c>
      <c r="DY2">
        <v>257</v>
      </c>
      <c r="DZ2">
        <v>469</v>
      </c>
      <c r="EA2">
        <v>935</v>
      </c>
      <c r="EB2">
        <v>211</v>
      </c>
      <c r="EC2">
        <v>1015</v>
      </c>
      <c r="ED2">
        <v>919</v>
      </c>
      <c r="EE2">
        <v>927</v>
      </c>
      <c r="EF2">
        <v>296</v>
      </c>
      <c r="EG2">
        <v>772</v>
      </c>
      <c r="EH2">
        <v>810</v>
      </c>
      <c r="EI2">
        <v>819</v>
      </c>
      <c r="EJ2">
        <v>171</v>
      </c>
      <c r="EK2">
        <v>304</v>
      </c>
      <c r="EL2">
        <v>363</v>
      </c>
      <c r="EM2">
        <v>84</v>
      </c>
      <c r="EN2">
        <v>132</v>
      </c>
      <c r="EO2">
        <v>707</v>
      </c>
      <c r="EP2">
        <v>556</v>
      </c>
      <c r="EQ2">
        <v>827</v>
      </c>
      <c r="ER2">
        <v>1054</v>
      </c>
      <c r="ES2">
        <v>1081</v>
      </c>
      <c r="ET2">
        <v>448</v>
      </c>
      <c r="EU2">
        <v>412</v>
      </c>
      <c r="EV2">
        <v>630</v>
      </c>
      <c r="EW2">
        <v>440</v>
      </c>
      <c r="EX2">
        <v>488</v>
      </c>
      <c r="EY2">
        <v>484</v>
      </c>
      <c r="EZ2">
        <v>582</v>
      </c>
      <c r="FA2">
        <v>620</v>
      </c>
      <c r="FB2">
        <v>910</v>
      </c>
      <c r="FC2">
        <v>969</v>
      </c>
      <c r="FD2">
        <v>288</v>
      </c>
      <c r="FE2">
        <v>1125</v>
      </c>
      <c r="FF2">
        <v>608</v>
      </c>
      <c r="FG2">
        <v>680</v>
      </c>
      <c r="FH2">
        <v>104</v>
      </c>
      <c r="FI2">
        <v>996</v>
      </c>
      <c r="FJ2">
        <v>328</v>
      </c>
      <c r="FK2">
        <v>1101</v>
      </c>
      <c r="FL2">
        <v>783</v>
      </c>
      <c r="FM2">
        <v>831</v>
      </c>
      <c r="FN2">
        <v>120</v>
      </c>
      <c r="FO2">
        <v>163</v>
      </c>
      <c r="FP2">
        <v>344</v>
      </c>
      <c r="FQ2">
        <v>314</v>
      </c>
      <c r="FR2">
        <v>704</v>
      </c>
      <c r="FS2">
        <v>694</v>
      </c>
      <c r="FT2">
        <v>800</v>
      </c>
      <c r="FU2">
        <v>675</v>
      </c>
      <c r="FV2">
        <v>699</v>
      </c>
      <c r="FW2">
        <v>894</v>
      </c>
      <c r="FX2">
        <v>671</v>
      </c>
      <c r="FY2">
        <v>965</v>
      </c>
      <c r="FZ2">
        <v>774</v>
      </c>
      <c r="GA2">
        <v>906</v>
      </c>
      <c r="GB2">
        <v>279</v>
      </c>
      <c r="GC2">
        <v>442</v>
      </c>
      <c r="GD2">
        <v>434</v>
      </c>
      <c r="GE2">
        <v>545</v>
      </c>
      <c r="GF2">
        <v>610</v>
      </c>
      <c r="GG2">
        <v>274</v>
      </c>
      <c r="GH2">
        <v>330</v>
      </c>
      <c r="GI2">
        <v>542</v>
      </c>
      <c r="GJ2">
        <v>430</v>
      </c>
      <c r="GK2">
        <v>687</v>
      </c>
      <c r="GL2">
        <v>590</v>
      </c>
      <c r="GM2">
        <v>622</v>
      </c>
      <c r="GN2">
        <v>97</v>
      </c>
      <c r="GO2">
        <v>1127</v>
      </c>
      <c r="GP2">
        <v>234</v>
      </c>
      <c r="GQ2">
        <v>289</v>
      </c>
      <c r="GR2">
        <v>729</v>
      </c>
      <c r="GS2">
        <v>786</v>
      </c>
      <c r="GT2">
        <v>540</v>
      </c>
      <c r="GU2">
        <v>888</v>
      </c>
      <c r="GV2">
        <v>692</v>
      </c>
      <c r="GW2">
        <v>335</v>
      </c>
      <c r="GX2">
        <v>368</v>
      </c>
      <c r="GY2">
        <v>895</v>
      </c>
      <c r="GZ2">
        <v>836</v>
      </c>
      <c r="HA2">
        <v>427</v>
      </c>
      <c r="HB2">
        <v>988</v>
      </c>
      <c r="HC2">
        <v>977</v>
      </c>
      <c r="HD2">
        <v>1045</v>
      </c>
      <c r="HE2">
        <v>698</v>
      </c>
      <c r="HF2">
        <v>507</v>
      </c>
      <c r="HG2">
        <v>188</v>
      </c>
      <c r="HH2">
        <v>196</v>
      </c>
      <c r="HI2">
        <v>204</v>
      </c>
      <c r="HJ2">
        <v>159</v>
      </c>
      <c r="HK2">
        <v>589</v>
      </c>
      <c r="HL2">
        <v>814</v>
      </c>
      <c r="HM2">
        <v>961</v>
      </c>
      <c r="HN2">
        <v>260</v>
      </c>
      <c r="HO2">
        <v>1139</v>
      </c>
      <c r="HP2">
        <v>639</v>
      </c>
      <c r="HQ2">
        <v>647</v>
      </c>
      <c r="HR2">
        <v>788</v>
      </c>
      <c r="HS2">
        <v>566</v>
      </c>
      <c r="HT2">
        <v>1089</v>
      </c>
      <c r="HU2">
        <v>382</v>
      </c>
      <c r="HV2">
        <v>423</v>
      </c>
      <c r="HW2">
        <v>463</v>
      </c>
      <c r="HX2">
        <v>2382</v>
      </c>
      <c r="HY2">
        <v>2423</v>
      </c>
      <c r="HZ2">
        <v>2463</v>
      </c>
      <c r="IA2">
        <v>10703</v>
      </c>
      <c r="IB2">
        <v>12703</v>
      </c>
      <c r="IC2">
        <v>10704</v>
      </c>
      <c r="ID2">
        <v>632</v>
      </c>
      <c r="IE2">
        <v>2632</v>
      </c>
      <c r="IF2">
        <v>918</v>
      </c>
      <c r="IG2">
        <v>926</v>
      </c>
      <c r="IH2">
        <v>934</v>
      </c>
      <c r="II2">
        <v>843</v>
      </c>
      <c r="IJ2">
        <v>1037</v>
      </c>
      <c r="IK2">
        <v>1084</v>
      </c>
      <c r="IL2">
        <v>502</v>
      </c>
      <c r="IM2">
        <v>703</v>
      </c>
      <c r="IN2">
        <v>583</v>
      </c>
      <c r="IO2">
        <v>952</v>
      </c>
      <c r="IP2">
        <v>966</v>
      </c>
      <c r="IQ2">
        <v>131</v>
      </c>
      <c r="IR2">
        <v>303</v>
      </c>
      <c r="IS2">
        <v>311</v>
      </c>
      <c r="IT2">
        <v>451</v>
      </c>
      <c r="IU2">
        <v>319</v>
      </c>
      <c r="IV2">
        <v>780</v>
      </c>
      <c r="IW2">
        <v>477</v>
      </c>
      <c r="IX2">
        <v>672</v>
      </c>
      <c r="IY2">
        <v>56</v>
      </c>
      <c r="IZ2">
        <v>998</v>
      </c>
      <c r="JA2">
        <v>754</v>
      </c>
      <c r="JB2">
        <v>250</v>
      </c>
      <c r="JC2">
        <v>258</v>
      </c>
      <c r="JD2">
        <v>266</v>
      </c>
      <c r="JE2">
        <v>310</v>
      </c>
      <c r="JF2">
        <v>333</v>
      </c>
      <c r="JG2">
        <v>278</v>
      </c>
      <c r="JH2">
        <v>23</v>
      </c>
      <c r="JI2">
        <v>292</v>
      </c>
      <c r="JJ2">
        <v>536</v>
      </c>
      <c r="JK2">
        <v>1105</v>
      </c>
      <c r="JL2">
        <v>403</v>
      </c>
      <c r="JM2">
        <v>803</v>
      </c>
      <c r="JN2">
        <v>1031</v>
      </c>
      <c r="JO2">
        <v>1022</v>
      </c>
      <c r="JP2">
        <v>342</v>
      </c>
      <c r="JQ2">
        <v>298</v>
      </c>
      <c r="JR2">
        <v>564</v>
      </c>
      <c r="JS2">
        <v>596</v>
      </c>
      <c r="JT2">
        <v>581</v>
      </c>
      <c r="JU2">
        <v>351</v>
      </c>
      <c r="JV2">
        <v>287</v>
      </c>
      <c r="JW2">
        <v>549</v>
      </c>
      <c r="JX2">
        <v>629</v>
      </c>
      <c r="JY2">
        <v>685</v>
      </c>
      <c r="JZ2">
        <v>718</v>
      </c>
      <c r="KA2">
        <v>725</v>
      </c>
      <c r="KB2">
        <v>733</v>
      </c>
      <c r="KC2">
        <v>741</v>
      </c>
      <c r="KD2">
        <v>414</v>
      </c>
      <c r="KE2">
        <v>422</v>
      </c>
      <c r="KF2">
        <v>609</v>
      </c>
      <c r="KG2">
        <v>1044</v>
      </c>
      <c r="KH2">
        <v>475</v>
      </c>
      <c r="KI2">
        <v>170</v>
      </c>
      <c r="KJ2">
        <v>218</v>
      </c>
      <c r="KK2">
        <v>1020</v>
      </c>
      <c r="KL2">
        <v>1029</v>
      </c>
      <c r="KM2">
        <v>325</v>
      </c>
      <c r="KN2">
        <v>255</v>
      </c>
      <c r="KO2">
        <v>127</v>
      </c>
      <c r="KP2">
        <v>64</v>
      </c>
      <c r="KQ2">
        <v>1113</v>
      </c>
      <c r="KR2">
        <v>155</v>
      </c>
      <c r="KS2">
        <v>362</v>
      </c>
      <c r="KT2">
        <v>366</v>
      </c>
      <c r="KU2">
        <v>1077</v>
      </c>
      <c r="KV2">
        <v>149</v>
      </c>
      <c r="KW2">
        <v>15</v>
      </c>
      <c r="KX2">
        <v>181</v>
      </c>
      <c r="KY2">
        <v>907</v>
      </c>
      <c r="KZ2">
        <v>575</v>
      </c>
      <c r="LA2">
        <v>930</v>
      </c>
      <c r="LB2">
        <v>262</v>
      </c>
      <c r="LC2">
        <v>27</v>
      </c>
      <c r="LD2">
        <v>178</v>
      </c>
      <c r="LE2">
        <v>321</v>
      </c>
      <c r="LF2">
        <v>483</v>
      </c>
      <c r="LG2">
        <v>186</v>
      </c>
      <c r="LH2">
        <v>1097</v>
      </c>
      <c r="LI2">
        <v>390</v>
      </c>
      <c r="LJ2">
        <v>332</v>
      </c>
      <c r="LK2">
        <v>38</v>
      </c>
      <c r="LL2">
        <v>223</v>
      </c>
      <c r="LM2">
        <v>72</v>
      </c>
      <c r="LN2">
        <v>263</v>
      </c>
      <c r="LO2">
        <v>272</v>
      </c>
      <c r="LP2">
        <v>830</v>
      </c>
      <c r="LQ2">
        <v>523</v>
      </c>
      <c r="LR2">
        <v>914</v>
      </c>
      <c r="LS2">
        <v>1109</v>
      </c>
      <c r="LT2">
        <v>126</v>
      </c>
      <c r="LU2">
        <v>347</v>
      </c>
      <c r="LV2">
        <v>286</v>
      </c>
      <c r="LW2">
        <v>689</v>
      </c>
      <c r="LX2">
        <v>88</v>
      </c>
      <c r="LY2">
        <v>210</v>
      </c>
      <c r="LZ2">
        <v>491</v>
      </c>
      <c r="MA2">
        <v>525</v>
      </c>
      <c r="MB2">
        <v>1126</v>
      </c>
      <c r="MC2">
        <v>1</v>
      </c>
      <c r="MD2">
        <v>515</v>
      </c>
      <c r="ME2">
        <v>980</v>
      </c>
      <c r="MF2">
        <v>1004</v>
      </c>
      <c r="MG2">
        <v>63</v>
      </c>
      <c r="MH2">
        <v>693</v>
      </c>
      <c r="MI2">
        <v>946</v>
      </c>
      <c r="MJ2">
        <v>194</v>
      </c>
      <c r="MK2">
        <v>226</v>
      </c>
      <c r="ML2">
        <v>356</v>
      </c>
      <c r="MM2">
        <v>364</v>
      </c>
      <c r="MN2">
        <v>173</v>
      </c>
      <c r="MO2">
        <v>470</v>
      </c>
      <c r="MP2">
        <v>614</v>
      </c>
      <c r="MQ2">
        <v>797</v>
      </c>
      <c r="MR2">
        <v>804</v>
      </c>
      <c r="MS2">
        <v>313</v>
      </c>
      <c r="MT2">
        <v>851</v>
      </c>
      <c r="MU2">
        <v>842</v>
      </c>
      <c r="MV2">
        <v>4</v>
      </c>
      <c r="MW2">
        <v>580</v>
      </c>
      <c r="MX2">
        <v>271</v>
      </c>
      <c r="MY2">
        <v>874</v>
      </c>
      <c r="MZ2">
        <v>460</v>
      </c>
      <c r="NA2">
        <v>381</v>
      </c>
      <c r="NB2">
        <v>749</v>
      </c>
      <c r="NC2">
        <v>128</v>
      </c>
      <c r="ND2">
        <v>246</v>
      </c>
      <c r="NE2">
        <v>26</v>
      </c>
      <c r="NF2">
        <v>42</v>
      </c>
      <c r="NG2">
        <v>17</v>
      </c>
      <c r="NH2">
        <v>10</v>
      </c>
      <c r="NI2">
        <v>494</v>
      </c>
      <c r="NJ2">
        <v>503</v>
      </c>
      <c r="NK2">
        <v>511</v>
      </c>
      <c r="NL2">
        <v>795</v>
      </c>
      <c r="NM2">
        <v>50</v>
      </c>
      <c r="NN2">
        <v>67</v>
      </c>
      <c r="NO2">
        <v>587</v>
      </c>
      <c r="NP2">
        <v>215</v>
      </c>
      <c r="NQ2">
        <v>531</v>
      </c>
      <c r="NR2">
        <v>628</v>
      </c>
      <c r="NS2">
        <v>634</v>
      </c>
      <c r="NT2">
        <v>706</v>
      </c>
      <c r="NU2">
        <v>1061</v>
      </c>
      <c r="NV2">
        <v>616</v>
      </c>
      <c r="NW2">
        <v>214</v>
      </c>
      <c r="NX2">
        <v>35</v>
      </c>
      <c r="NY2">
        <v>115</v>
      </c>
      <c r="NZ2">
        <v>231</v>
      </c>
      <c r="OA2">
        <v>66</v>
      </c>
      <c r="OB2">
        <v>374</v>
      </c>
      <c r="OC2">
        <v>1052</v>
      </c>
      <c r="OD2">
        <v>100</v>
      </c>
      <c r="OE2">
        <v>591</v>
      </c>
      <c r="OF2">
        <v>771</v>
      </c>
      <c r="OG2">
        <v>612</v>
      </c>
      <c r="OH2">
        <v>7</v>
      </c>
      <c r="OI2">
        <v>867</v>
      </c>
      <c r="OJ2">
        <v>122</v>
      </c>
      <c r="OK2">
        <v>105</v>
      </c>
      <c r="OL2">
        <v>114</v>
      </c>
      <c r="OM2">
        <v>280</v>
      </c>
      <c r="ON2">
        <v>880</v>
      </c>
      <c r="OO2">
        <v>898</v>
      </c>
      <c r="OP2">
        <v>931</v>
      </c>
      <c r="OQ2">
        <v>1093</v>
      </c>
      <c r="OR2">
        <v>534</v>
      </c>
      <c r="OS2">
        <v>574</v>
      </c>
      <c r="OT2">
        <v>621</v>
      </c>
      <c r="OU2">
        <v>679</v>
      </c>
      <c r="OV2">
        <v>147</v>
      </c>
      <c r="OW2">
        <v>162</v>
      </c>
      <c r="OX2">
        <v>146</v>
      </c>
      <c r="OY2">
        <v>350</v>
      </c>
      <c r="OZ2">
        <v>358</v>
      </c>
      <c r="PA2">
        <v>354</v>
      </c>
      <c r="PB2">
        <v>101</v>
      </c>
      <c r="PC2">
        <v>12704</v>
      </c>
      <c r="PD2">
        <v>642</v>
      </c>
      <c r="PE2">
        <v>661</v>
      </c>
      <c r="PF2">
        <v>307</v>
      </c>
      <c r="PG2">
        <v>217</v>
      </c>
      <c r="PH2">
        <v>920</v>
      </c>
      <c r="PI2">
        <v>928</v>
      </c>
      <c r="PJ2">
        <v>1007</v>
      </c>
      <c r="PK2">
        <v>1017</v>
      </c>
      <c r="PL2">
        <v>1041</v>
      </c>
      <c r="PM2">
        <v>1049</v>
      </c>
      <c r="PN2">
        <v>1009</v>
      </c>
      <c r="PO2">
        <v>1016</v>
      </c>
      <c r="PP2">
        <v>665</v>
      </c>
      <c r="PQ2">
        <v>900</v>
      </c>
      <c r="PR2">
        <v>117</v>
      </c>
      <c r="PS2">
        <v>125</v>
      </c>
      <c r="PT2">
        <v>62</v>
      </c>
      <c r="PU2">
        <v>158</v>
      </c>
      <c r="PV2">
        <v>911</v>
      </c>
      <c r="PW2">
        <v>93</v>
      </c>
      <c r="PX2">
        <v>705</v>
      </c>
      <c r="PY2">
        <v>794</v>
      </c>
      <c r="PZ2">
        <v>798</v>
      </c>
      <c r="QA2">
        <v>413</v>
      </c>
      <c r="QB2">
        <v>841</v>
      </c>
      <c r="QC2">
        <v>658</v>
      </c>
      <c r="QD2">
        <v>633</v>
      </c>
      <c r="QE2">
        <v>482</v>
      </c>
      <c r="QF2">
        <v>697</v>
      </c>
      <c r="QG2">
        <v>326</v>
      </c>
      <c r="QH2">
        <v>78</v>
      </c>
      <c r="QI2">
        <v>728</v>
      </c>
      <c r="QJ2">
        <v>776</v>
      </c>
      <c r="QK2">
        <v>784</v>
      </c>
      <c r="QL2">
        <v>1092</v>
      </c>
      <c r="QM2">
        <v>6</v>
      </c>
      <c r="QN2">
        <v>924</v>
      </c>
      <c r="QO2">
        <v>190</v>
      </c>
      <c r="QP2">
        <v>877</v>
      </c>
      <c r="QQ2">
        <v>1060</v>
      </c>
      <c r="QR2">
        <v>863</v>
      </c>
      <c r="QS2">
        <v>397</v>
      </c>
      <c r="QT2">
        <v>884</v>
      </c>
      <c r="QU2">
        <v>908</v>
      </c>
      <c r="QV2">
        <v>940</v>
      </c>
      <c r="QW2">
        <v>466</v>
      </c>
      <c r="QX2">
        <v>530</v>
      </c>
      <c r="QY2">
        <v>603</v>
      </c>
      <c r="QZ2">
        <v>436</v>
      </c>
      <c r="RA2">
        <v>443</v>
      </c>
      <c r="RB2">
        <v>449</v>
      </c>
      <c r="RC2">
        <v>301</v>
      </c>
      <c r="RD2">
        <v>341</v>
      </c>
      <c r="RE2">
        <v>690</v>
      </c>
      <c r="RF2">
        <v>681</v>
      </c>
      <c r="RG2">
        <v>673</v>
      </c>
      <c r="RH2">
        <v>802</v>
      </c>
      <c r="RI2">
        <v>595</v>
      </c>
      <c r="RJ2">
        <v>611</v>
      </c>
      <c r="RK2">
        <v>73</v>
      </c>
      <c r="RL2">
        <v>81</v>
      </c>
      <c r="RM2">
        <v>129</v>
      </c>
      <c r="RN2">
        <v>140</v>
      </c>
      <c r="RO2">
        <v>997</v>
      </c>
    </row>
    <row r="3" spans="1:965" s="4" customFormat="1" x14ac:dyDescent="0.25">
      <c r="A3" s="4" t="s">
        <v>1280</v>
      </c>
      <c r="B3" s="4" t="s">
        <v>503</v>
      </c>
      <c r="C3" s="16" t="s">
        <v>684</v>
      </c>
      <c r="D3" s="16" t="s">
        <v>33</v>
      </c>
      <c r="E3" s="16" t="s">
        <v>277</v>
      </c>
      <c r="F3" s="16" t="s">
        <v>418</v>
      </c>
      <c r="G3" s="16" t="s">
        <v>133</v>
      </c>
      <c r="H3" s="16" t="s">
        <v>398</v>
      </c>
      <c r="I3" s="16" t="s">
        <v>268</v>
      </c>
      <c r="J3" s="16" t="s">
        <v>352</v>
      </c>
      <c r="K3" s="16" t="s">
        <v>367</v>
      </c>
      <c r="L3" s="16" t="s">
        <v>271</v>
      </c>
      <c r="M3" s="16" t="s">
        <v>407</v>
      </c>
      <c r="N3" s="16" t="s">
        <v>317</v>
      </c>
      <c r="O3" s="16" t="s">
        <v>434</v>
      </c>
      <c r="P3" s="16" t="s">
        <v>461</v>
      </c>
      <c r="Q3" s="16" t="s">
        <v>220</v>
      </c>
      <c r="R3" s="16" t="s">
        <v>348</v>
      </c>
      <c r="S3" s="16" t="s">
        <v>270</v>
      </c>
      <c r="T3" s="16" t="s">
        <v>296</v>
      </c>
      <c r="U3" s="16" t="s">
        <v>370</v>
      </c>
      <c r="V3" s="16" t="s">
        <v>392</v>
      </c>
      <c r="W3" s="16" t="s">
        <v>416</v>
      </c>
      <c r="X3" s="16" t="s">
        <v>84</v>
      </c>
      <c r="Y3" s="16" t="s">
        <v>448</v>
      </c>
      <c r="Z3" s="16" t="s">
        <v>1299</v>
      </c>
      <c r="AA3" s="16" t="s">
        <v>443</v>
      </c>
      <c r="AB3" s="16" t="s">
        <v>455</v>
      </c>
      <c r="AC3" s="16" t="s">
        <v>439</v>
      </c>
      <c r="AD3" s="16" t="s">
        <v>47</v>
      </c>
      <c r="AE3" s="16" t="s">
        <v>467</v>
      </c>
      <c r="AF3" s="16" t="s">
        <v>480</v>
      </c>
      <c r="AG3" s="16" t="s">
        <v>193</v>
      </c>
      <c r="AH3" s="16" t="s">
        <v>204</v>
      </c>
      <c r="AI3" s="16" t="s">
        <v>365</v>
      </c>
      <c r="AJ3" s="16" t="s">
        <v>272</v>
      </c>
      <c r="AK3" s="16" t="s">
        <v>402</v>
      </c>
      <c r="AL3" s="16" t="s">
        <v>413</v>
      </c>
      <c r="AM3" s="16" t="s">
        <v>470</v>
      </c>
      <c r="AN3" s="16" t="s">
        <v>6</v>
      </c>
      <c r="AO3" s="16" t="s">
        <v>181</v>
      </c>
      <c r="AP3" s="16" t="s">
        <v>356</v>
      </c>
      <c r="AQ3" s="16" t="s">
        <v>227</v>
      </c>
      <c r="AR3" s="16" t="s">
        <v>256</v>
      </c>
      <c r="AS3" s="16" t="s">
        <v>399</v>
      </c>
      <c r="AT3" s="16" t="s">
        <v>437</v>
      </c>
      <c r="AU3" s="16" t="s">
        <v>426</v>
      </c>
      <c r="AV3" s="16" t="s">
        <v>278</v>
      </c>
      <c r="AW3" s="16" t="s">
        <v>462</v>
      </c>
      <c r="AX3" s="16" t="s">
        <v>474</v>
      </c>
      <c r="AY3" s="16" t="s">
        <v>10</v>
      </c>
      <c r="AZ3" s="16" t="s">
        <v>186</v>
      </c>
      <c r="BA3" s="16" t="s">
        <v>362</v>
      </c>
      <c r="BB3" s="16" t="s">
        <v>338</v>
      </c>
      <c r="BC3" s="16" t="s">
        <v>441</v>
      </c>
      <c r="BD3" s="16" t="s">
        <v>464</v>
      </c>
      <c r="BE3" s="16" t="s">
        <v>358</v>
      </c>
      <c r="BF3" s="16" t="s">
        <v>371</v>
      </c>
      <c r="BG3" s="16" t="s">
        <v>21</v>
      </c>
      <c r="BH3" s="16" t="s">
        <v>75</v>
      </c>
      <c r="BI3" s="16" t="s">
        <v>64</v>
      </c>
      <c r="BJ3" s="16" t="s">
        <v>78</v>
      </c>
      <c r="BK3" s="16" t="s">
        <v>263</v>
      </c>
      <c r="BL3" s="16" t="s">
        <v>275</v>
      </c>
      <c r="BM3" s="16" t="s">
        <v>374</v>
      </c>
      <c r="BN3" s="16" t="s">
        <v>472</v>
      </c>
      <c r="BO3" s="16" t="s">
        <v>429</v>
      </c>
      <c r="BP3" s="16" t="s">
        <v>452</v>
      </c>
      <c r="BQ3" s="16" t="s">
        <v>357</v>
      </c>
      <c r="BR3" s="16" t="s">
        <v>354</v>
      </c>
      <c r="BS3" s="16" t="s">
        <v>210</v>
      </c>
      <c r="BT3" s="16" t="s">
        <v>241</v>
      </c>
      <c r="BU3" s="16" t="s">
        <v>283</v>
      </c>
      <c r="BV3" s="16" t="s">
        <v>101</v>
      </c>
      <c r="BW3" s="16" t="s">
        <v>66</v>
      </c>
      <c r="BX3" s="16" t="s">
        <v>96</v>
      </c>
      <c r="BY3" s="16" t="s">
        <v>309</v>
      </c>
      <c r="BZ3" s="16" t="s">
        <v>100</v>
      </c>
      <c r="CA3" s="16" t="s">
        <v>341</v>
      </c>
      <c r="CB3" s="16" t="s">
        <v>353</v>
      </c>
      <c r="CC3" s="16" t="s">
        <v>404</v>
      </c>
      <c r="CD3" s="16" t="s">
        <v>425</v>
      </c>
      <c r="CE3" s="16" t="s">
        <v>293</v>
      </c>
      <c r="CF3" s="16" t="s">
        <v>266</v>
      </c>
      <c r="CG3" s="16" t="s">
        <v>316</v>
      </c>
      <c r="CH3" s="16" t="s">
        <v>328</v>
      </c>
      <c r="CI3" s="16" t="s">
        <v>98</v>
      </c>
      <c r="CJ3" s="16" t="s">
        <v>184</v>
      </c>
      <c r="CK3" s="16" t="s">
        <v>405</v>
      </c>
      <c r="CL3" s="16" t="s">
        <v>314</v>
      </c>
      <c r="CM3" s="16" t="s">
        <v>420</v>
      </c>
      <c r="CN3" s="16" t="s">
        <v>436</v>
      </c>
      <c r="CO3" s="16" t="s">
        <v>207</v>
      </c>
      <c r="CP3" s="16" t="s">
        <v>239</v>
      </c>
      <c r="CQ3" s="16" t="s">
        <v>457</v>
      </c>
      <c r="CR3" s="16" t="s">
        <v>378</v>
      </c>
      <c r="CS3" s="16" t="s">
        <v>476</v>
      </c>
      <c r="CT3" s="16" t="s">
        <v>94</v>
      </c>
      <c r="CU3" s="16" t="s">
        <v>242</v>
      </c>
      <c r="CV3" s="16" t="s">
        <v>269</v>
      </c>
      <c r="CW3" s="16" t="s">
        <v>116</v>
      </c>
      <c r="CX3" s="16" t="s">
        <v>456</v>
      </c>
      <c r="CY3" s="16" t="s">
        <v>162</v>
      </c>
      <c r="CZ3" s="16" t="s">
        <v>172</v>
      </c>
      <c r="DA3" s="16" t="s">
        <v>447</v>
      </c>
      <c r="DB3" s="16" t="s">
        <v>176</v>
      </c>
      <c r="DC3" s="16" t="s">
        <v>167</v>
      </c>
      <c r="DD3" s="16" t="s">
        <v>412</v>
      </c>
      <c r="DE3" s="16" t="s">
        <v>224</v>
      </c>
      <c r="DF3" s="16" t="s">
        <v>250</v>
      </c>
      <c r="DG3" s="16" t="s">
        <v>36</v>
      </c>
      <c r="DH3" s="16" t="s">
        <v>52</v>
      </c>
      <c r="DI3" s="16" t="s">
        <v>236</v>
      </c>
      <c r="DJ3" s="16" t="s">
        <v>343</v>
      </c>
      <c r="DK3" s="16" t="s">
        <v>303</v>
      </c>
      <c r="DL3" s="16" t="s">
        <v>322</v>
      </c>
      <c r="DM3" s="16" t="s">
        <v>19</v>
      </c>
      <c r="DN3" s="16" t="s">
        <v>127</v>
      </c>
      <c r="DO3" s="16" t="s">
        <v>312</v>
      </c>
      <c r="DP3" s="16" t="s">
        <v>110</v>
      </c>
      <c r="DQ3" s="16" t="s">
        <v>361</v>
      </c>
      <c r="DR3" s="16" t="s">
        <v>377</v>
      </c>
      <c r="DS3" s="16" t="s">
        <v>156</v>
      </c>
      <c r="DT3" s="16" t="s">
        <v>160</v>
      </c>
      <c r="DU3" s="16" t="s">
        <v>337</v>
      </c>
      <c r="DV3" s="16" t="s">
        <v>23</v>
      </c>
      <c r="DW3" s="16" t="s">
        <v>200</v>
      </c>
      <c r="DX3" s="16" t="s">
        <v>222</v>
      </c>
      <c r="DY3" s="16" t="s">
        <v>104</v>
      </c>
      <c r="DZ3" s="16" t="s">
        <v>189</v>
      </c>
      <c r="EA3" s="16" t="s">
        <v>396</v>
      </c>
      <c r="EB3" s="16" t="s">
        <v>87</v>
      </c>
      <c r="EC3" s="16" t="s">
        <v>430</v>
      </c>
      <c r="ED3" s="16" t="s">
        <v>386</v>
      </c>
      <c r="EE3" s="16" t="s">
        <v>390</v>
      </c>
      <c r="EF3" s="16" t="s">
        <v>122</v>
      </c>
      <c r="EG3" s="16" t="s">
        <v>319</v>
      </c>
      <c r="EH3" s="16" t="s">
        <v>339</v>
      </c>
      <c r="EI3" s="16" t="s">
        <v>342</v>
      </c>
      <c r="EJ3" s="16" t="s">
        <v>72</v>
      </c>
      <c r="EK3" s="16" t="s">
        <v>126</v>
      </c>
      <c r="EL3" s="16" t="s">
        <v>151</v>
      </c>
      <c r="EM3" s="16" t="s">
        <v>39</v>
      </c>
      <c r="EN3" s="16" t="s">
        <v>60</v>
      </c>
      <c r="EO3" s="16" t="s">
        <v>301</v>
      </c>
      <c r="EP3" s="16" t="s">
        <v>219</v>
      </c>
      <c r="EQ3" s="16" t="s">
        <v>344</v>
      </c>
      <c r="ER3" s="16" t="s">
        <v>451</v>
      </c>
      <c r="ES3" s="16" t="s">
        <v>459</v>
      </c>
      <c r="ET3" s="16" t="s">
        <v>179</v>
      </c>
      <c r="EU3" s="16" t="s">
        <v>164</v>
      </c>
      <c r="EV3" s="16" t="s">
        <v>259</v>
      </c>
      <c r="EW3" s="16" t="s">
        <v>175</v>
      </c>
      <c r="EX3" s="16" t="s">
        <v>197</v>
      </c>
      <c r="EY3" s="16" t="s">
        <v>196</v>
      </c>
      <c r="EZ3" s="16" t="s">
        <v>230</v>
      </c>
      <c r="FA3" s="16" t="s">
        <v>253</v>
      </c>
      <c r="FB3" s="16" t="s">
        <v>382</v>
      </c>
      <c r="FC3" s="16" t="s">
        <v>410</v>
      </c>
      <c r="FD3" s="16" t="s">
        <v>118</v>
      </c>
      <c r="FE3" s="16" t="s">
        <v>478</v>
      </c>
      <c r="FF3" s="16" t="s">
        <v>245</v>
      </c>
      <c r="FG3" s="16" t="s">
        <v>284</v>
      </c>
      <c r="FH3" s="16" t="s">
        <v>45</v>
      </c>
      <c r="FI3" s="16" t="s">
        <v>421</v>
      </c>
      <c r="FJ3" s="16" t="s">
        <v>137</v>
      </c>
      <c r="FK3" s="16" t="s">
        <v>469</v>
      </c>
      <c r="FL3" s="16" t="s">
        <v>324</v>
      </c>
      <c r="FM3" s="16" t="s">
        <v>346</v>
      </c>
      <c r="FN3" s="16" t="s">
        <v>51</v>
      </c>
      <c r="FO3" s="16" t="s">
        <v>70</v>
      </c>
      <c r="FP3" s="16" t="s">
        <v>144</v>
      </c>
      <c r="FQ3" s="16" t="s">
        <v>131</v>
      </c>
      <c r="FR3" s="16" t="s">
        <v>298</v>
      </c>
      <c r="FS3" s="16" t="s">
        <v>292</v>
      </c>
      <c r="FT3" s="16" t="s">
        <v>333</v>
      </c>
      <c r="FU3" s="16" t="s">
        <v>282</v>
      </c>
      <c r="FV3" s="16" t="s">
        <v>903</v>
      </c>
      <c r="FW3" s="16" t="s">
        <v>372</v>
      </c>
      <c r="FX3" s="16" t="s">
        <v>279</v>
      </c>
      <c r="FY3" s="16" t="s">
        <v>408</v>
      </c>
      <c r="FZ3" s="16" t="s">
        <v>320</v>
      </c>
      <c r="GA3" s="16" t="s">
        <v>379</v>
      </c>
      <c r="GB3" s="16" t="s">
        <v>115</v>
      </c>
      <c r="GC3" s="16" t="s">
        <v>177</v>
      </c>
      <c r="GD3" s="16" t="s">
        <v>173</v>
      </c>
      <c r="GE3" s="16" t="s">
        <v>217</v>
      </c>
      <c r="GF3" s="16" t="s">
        <v>247</v>
      </c>
      <c r="GG3" s="16" t="s">
        <v>113</v>
      </c>
      <c r="GH3" s="16" t="s">
        <v>138</v>
      </c>
      <c r="GI3" s="16" t="s">
        <v>216</v>
      </c>
      <c r="GJ3" s="16" t="s">
        <v>171</v>
      </c>
      <c r="GK3" s="16" t="s">
        <v>287</v>
      </c>
      <c r="GL3" s="16" t="s">
        <v>235</v>
      </c>
      <c r="GM3" s="16" t="s">
        <v>255</v>
      </c>
      <c r="GN3" s="16" t="s">
        <v>42</v>
      </c>
      <c r="GO3" s="16" t="s">
        <v>479</v>
      </c>
      <c r="GP3" s="16" t="s">
        <v>95</v>
      </c>
      <c r="GQ3" s="16" t="s">
        <v>119</v>
      </c>
      <c r="GR3" s="16" t="s">
        <v>307</v>
      </c>
      <c r="GS3" s="16" t="s">
        <v>326</v>
      </c>
      <c r="GT3" s="16" t="s">
        <v>215</v>
      </c>
      <c r="GU3" s="16" t="s">
        <v>369</v>
      </c>
      <c r="GV3" s="16" t="s">
        <v>290</v>
      </c>
      <c r="GW3" s="16" t="s">
        <v>141</v>
      </c>
      <c r="GX3" s="16" t="s">
        <v>154</v>
      </c>
      <c r="GY3" s="16" t="s">
        <v>373</v>
      </c>
      <c r="GZ3" s="16" t="s">
        <v>347</v>
      </c>
      <c r="HA3" s="16" t="s">
        <v>170</v>
      </c>
      <c r="HB3" s="16" t="s">
        <v>419</v>
      </c>
      <c r="HC3" s="16" t="s">
        <v>414</v>
      </c>
      <c r="HD3" s="16" t="s">
        <v>446</v>
      </c>
      <c r="HE3" s="16" t="s">
        <v>295</v>
      </c>
      <c r="HF3" s="16" t="s">
        <v>203</v>
      </c>
      <c r="HG3" s="16" t="s">
        <v>79</v>
      </c>
      <c r="HH3" s="16" t="s">
        <v>83</v>
      </c>
      <c r="HI3" s="16" t="s">
        <v>85</v>
      </c>
      <c r="HJ3" s="16" t="s">
        <v>68</v>
      </c>
      <c r="HK3" s="16" t="s">
        <v>234</v>
      </c>
      <c r="HL3" s="16" t="s">
        <v>340</v>
      </c>
      <c r="HM3" s="16" t="s">
        <v>406</v>
      </c>
      <c r="HN3" s="16" t="s">
        <v>106</v>
      </c>
      <c r="HO3" s="16" t="s">
        <v>481</v>
      </c>
      <c r="HP3" s="16" t="s">
        <v>264</v>
      </c>
      <c r="HQ3" s="16" t="s">
        <v>267</v>
      </c>
      <c r="HR3" s="16" t="s">
        <v>327</v>
      </c>
      <c r="HS3" s="16" t="s">
        <v>223</v>
      </c>
      <c r="HT3" s="16" t="s">
        <v>463</v>
      </c>
      <c r="HU3" s="16" t="s">
        <v>158</v>
      </c>
      <c r="HV3" s="16" t="s">
        <v>169</v>
      </c>
      <c r="HW3" s="16" t="s">
        <v>187</v>
      </c>
      <c r="HX3" s="16" t="s">
        <v>485</v>
      </c>
      <c r="HY3" s="16" t="s">
        <v>486</v>
      </c>
      <c r="HZ3" s="16" t="s">
        <v>487</v>
      </c>
      <c r="IA3" s="16" t="s">
        <v>482</v>
      </c>
      <c r="IB3" s="16" t="s">
        <v>482</v>
      </c>
      <c r="IC3" s="16" t="s">
        <v>483</v>
      </c>
      <c r="ID3" s="16" t="s">
        <v>260</v>
      </c>
      <c r="IE3" s="16" t="s">
        <v>488</v>
      </c>
      <c r="IF3" s="16" t="s">
        <v>385</v>
      </c>
      <c r="IG3" s="16" t="s">
        <v>389</v>
      </c>
      <c r="IH3" s="16" t="s">
        <v>395</v>
      </c>
      <c r="II3" s="16" t="s">
        <v>351</v>
      </c>
      <c r="IJ3" s="16" t="s">
        <v>442</v>
      </c>
      <c r="IK3" s="16" t="s">
        <v>460</v>
      </c>
      <c r="IL3" s="16" t="s">
        <v>201</v>
      </c>
      <c r="IM3" s="16" t="s">
        <v>297</v>
      </c>
      <c r="IN3" s="16" t="s">
        <v>231</v>
      </c>
      <c r="IO3" s="16" t="s">
        <v>403</v>
      </c>
      <c r="IP3" s="16" t="s">
        <v>409</v>
      </c>
      <c r="IQ3" s="16" t="s">
        <v>59</v>
      </c>
      <c r="IR3" s="16" t="s">
        <v>125</v>
      </c>
      <c r="IS3" s="16" t="s">
        <v>129</v>
      </c>
      <c r="IT3" s="16" t="s">
        <v>423</v>
      </c>
      <c r="IU3" s="16" t="s">
        <v>132</v>
      </c>
      <c r="IV3" s="16" t="s">
        <v>323</v>
      </c>
      <c r="IW3" s="16" t="s">
        <v>192</v>
      </c>
      <c r="IX3" s="16" t="s">
        <v>280</v>
      </c>
      <c r="IY3" s="16" t="s">
        <v>27</v>
      </c>
      <c r="IZ3" s="16" t="s">
        <v>423</v>
      </c>
      <c r="JA3" s="16" t="s">
        <v>313</v>
      </c>
      <c r="JB3" s="16" t="s">
        <v>99</v>
      </c>
      <c r="JC3" s="16" t="s">
        <v>105</v>
      </c>
      <c r="JD3" s="16" t="s">
        <v>109</v>
      </c>
      <c r="JE3" s="16" t="s">
        <v>128</v>
      </c>
      <c r="JF3" s="16" t="s">
        <v>140</v>
      </c>
      <c r="JG3" s="16" t="s">
        <v>114</v>
      </c>
      <c r="JH3" s="16" t="s">
        <v>15</v>
      </c>
      <c r="JI3" s="16" t="s">
        <v>120</v>
      </c>
      <c r="JJ3" s="16" t="s">
        <v>214</v>
      </c>
      <c r="JK3" s="16" t="s">
        <v>471</v>
      </c>
      <c r="JL3" s="16" t="s">
        <v>163</v>
      </c>
      <c r="JM3" s="16" t="s">
        <v>335</v>
      </c>
      <c r="JN3" s="16" t="s">
        <v>440</v>
      </c>
      <c r="JO3" s="16" t="s">
        <v>435</v>
      </c>
      <c r="JP3" s="16" t="s">
        <v>143</v>
      </c>
      <c r="JQ3" s="16" t="s">
        <v>123</v>
      </c>
      <c r="JR3" s="16" t="s">
        <v>221</v>
      </c>
      <c r="JS3" s="16" t="s">
        <v>238</v>
      </c>
      <c r="JT3" s="16" t="s">
        <v>229</v>
      </c>
      <c r="JU3" s="16" t="s">
        <v>147</v>
      </c>
      <c r="JV3" s="16" t="s">
        <v>117</v>
      </c>
      <c r="JW3" s="16" t="s">
        <v>218</v>
      </c>
      <c r="JX3" s="16" t="s">
        <v>258</v>
      </c>
      <c r="JY3" s="16" t="s">
        <v>286</v>
      </c>
      <c r="JZ3" s="16" t="s">
        <v>302</v>
      </c>
      <c r="KA3" s="16" t="s">
        <v>304</v>
      </c>
      <c r="KB3" s="16" t="s">
        <v>308</v>
      </c>
      <c r="KC3" s="16" t="s">
        <v>310</v>
      </c>
      <c r="KD3" s="16" t="s">
        <v>166</v>
      </c>
      <c r="KE3" s="16" t="s">
        <v>168</v>
      </c>
      <c r="KF3" s="16" t="s">
        <v>246</v>
      </c>
      <c r="KG3" s="16" t="s">
        <v>445</v>
      </c>
      <c r="KH3" s="16" t="s">
        <v>191</v>
      </c>
      <c r="KI3" s="16" t="s">
        <v>71</v>
      </c>
      <c r="KJ3" s="16" t="s">
        <v>90</v>
      </c>
      <c r="KK3" s="16" t="s">
        <v>433</v>
      </c>
      <c r="KL3" s="16" t="s">
        <v>438</v>
      </c>
      <c r="KM3" s="16" t="s">
        <v>135</v>
      </c>
      <c r="KN3" s="16" t="s">
        <v>103</v>
      </c>
      <c r="KO3" s="16" t="s">
        <v>56</v>
      </c>
      <c r="KP3" s="16" t="s">
        <v>30</v>
      </c>
      <c r="KQ3" s="16" t="s">
        <v>475</v>
      </c>
      <c r="KR3" s="16" t="s">
        <v>65</v>
      </c>
      <c r="KS3" s="16" t="s">
        <v>150</v>
      </c>
      <c r="KT3" s="16" t="s">
        <v>153</v>
      </c>
      <c r="KU3" s="16" t="s">
        <v>458</v>
      </c>
      <c r="KV3" s="16" t="s">
        <v>590</v>
      </c>
      <c r="KW3" s="16" t="s">
        <v>12</v>
      </c>
      <c r="KX3" s="16" t="s">
        <v>76</v>
      </c>
      <c r="KY3" s="16" t="s">
        <v>380</v>
      </c>
      <c r="KZ3" s="16" t="s">
        <v>226</v>
      </c>
      <c r="LA3" s="16" t="s">
        <v>393</v>
      </c>
      <c r="LB3" s="16" t="s">
        <v>107</v>
      </c>
      <c r="LC3" s="16" t="s">
        <v>17</v>
      </c>
      <c r="LD3" s="16" t="s">
        <v>74</v>
      </c>
      <c r="LE3" s="16" t="s">
        <v>134</v>
      </c>
      <c r="LF3" s="16" t="s">
        <v>195</v>
      </c>
      <c r="LG3" s="16" t="s">
        <v>77</v>
      </c>
      <c r="LH3" s="16" t="s">
        <v>468</v>
      </c>
      <c r="LI3" s="16" t="s">
        <v>159</v>
      </c>
      <c r="LJ3" s="16" t="s">
        <v>139</v>
      </c>
      <c r="LK3" s="16" t="s">
        <v>22</v>
      </c>
      <c r="LL3" s="16" t="s">
        <v>91</v>
      </c>
      <c r="LM3" s="16" t="s">
        <v>34</v>
      </c>
      <c r="LN3" s="16" t="s">
        <v>108</v>
      </c>
      <c r="LO3" s="16" t="s">
        <v>112</v>
      </c>
      <c r="LP3" s="16" t="s">
        <v>345</v>
      </c>
      <c r="LQ3" s="16" t="s">
        <v>208</v>
      </c>
      <c r="LR3" s="16" t="s">
        <v>384</v>
      </c>
      <c r="LS3" s="16" t="s">
        <v>473</v>
      </c>
      <c r="LT3" s="16" t="s">
        <v>55</v>
      </c>
      <c r="LU3" s="16" t="s">
        <v>145</v>
      </c>
      <c r="LV3" s="16" t="s">
        <v>670</v>
      </c>
      <c r="LW3" s="16" t="s">
        <v>288</v>
      </c>
      <c r="LX3" s="16" t="s">
        <v>40</v>
      </c>
      <c r="LY3" s="16" t="s">
        <v>86</v>
      </c>
      <c r="LZ3" s="16" t="s">
        <v>198</v>
      </c>
      <c r="MA3" s="16" t="s">
        <v>209</v>
      </c>
      <c r="MB3" s="16" t="s">
        <v>1144</v>
      </c>
      <c r="MC3" s="16" t="s">
        <v>5</v>
      </c>
      <c r="MD3" s="16" t="s">
        <v>206</v>
      </c>
      <c r="ME3" s="16" t="s">
        <v>415</v>
      </c>
      <c r="MF3" s="16" t="s">
        <v>424</v>
      </c>
      <c r="MG3" s="16" t="s">
        <v>29</v>
      </c>
      <c r="MH3" s="16" t="s">
        <v>291</v>
      </c>
      <c r="MI3" s="16" t="s">
        <v>400</v>
      </c>
      <c r="MJ3" s="16" t="s">
        <v>82</v>
      </c>
      <c r="MK3" s="16" t="s">
        <v>92</v>
      </c>
      <c r="ML3" s="16" t="s">
        <v>148</v>
      </c>
      <c r="MM3" s="16" t="s">
        <v>152</v>
      </c>
      <c r="MN3" s="16" t="s">
        <v>73</v>
      </c>
      <c r="MO3" s="16" t="s">
        <v>190</v>
      </c>
      <c r="MP3" s="16" t="s">
        <v>251</v>
      </c>
      <c r="MQ3" s="16" t="s">
        <v>331</v>
      </c>
      <c r="MR3" s="16" t="s">
        <v>336</v>
      </c>
      <c r="MS3" s="16" t="s">
        <v>130</v>
      </c>
      <c r="MT3" s="16" t="s">
        <v>355</v>
      </c>
      <c r="MU3" s="16" t="s">
        <v>350</v>
      </c>
      <c r="MV3" s="16" t="s">
        <v>7</v>
      </c>
      <c r="MW3" s="16" t="s">
        <v>228</v>
      </c>
      <c r="MX3" s="16" t="s">
        <v>111</v>
      </c>
      <c r="MY3" s="16" t="s">
        <v>363</v>
      </c>
      <c r="MZ3" s="16" t="s">
        <v>185</v>
      </c>
      <c r="NA3" s="16" t="s">
        <v>157</v>
      </c>
      <c r="NB3" s="16" t="s">
        <v>311</v>
      </c>
      <c r="NC3" s="16" t="s">
        <v>57</v>
      </c>
      <c r="ND3" s="16" t="s">
        <v>97</v>
      </c>
      <c r="NE3" s="16" t="s">
        <v>16</v>
      </c>
      <c r="NF3" s="16" t="s">
        <v>24</v>
      </c>
      <c r="NG3" s="16" t="s">
        <v>13</v>
      </c>
      <c r="NH3" s="16" t="s">
        <v>11</v>
      </c>
      <c r="NI3" s="16" t="s">
        <v>199</v>
      </c>
      <c r="NJ3" s="16" t="s">
        <v>202</v>
      </c>
      <c r="NK3" s="16" t="s">
        <v>205</v>
      </c>
      <c r="NL3" s="16" t="s">
        <v>330</v>
      </c>
      <c r="NM3" s="16" t="s">
        <v>26</v>
      </c>
      <c r="NN3" s="16" t="s">
        <v>32</v>
      </c>
      <c r="NO3" s="16" t="s">
        <v>232</v>
      </c>
      <c r="NP3" s="16" t="s">
        <v>89</v>
      </c>
      <c r="NQ3" s="16" t="s">
        <v>212</v>
      </c>
      <c r="NR3" s="16" t="s">
        <v>257</v>
      </c>
      <c r="NS3" s="16" t="s">
        <v>262</v>
      </c>
      <c r="NT3" s="16" t="s">
        <v>300</v>
      </c>
      <c r="NU3" s="16" t="s">
        <v>454</v>
      </c>
      <c r="NV3" s="16" t="s">
        <v>252</v>
      </c>
      <c r="NW3" s="16" t="s">
        <v>88</v>
      </c>
      <c r="NX3" s="16" t="s">
        <v>20</v>
      </c>
      <c r="NY3" s="16" t="s">
        <v>572</v>
      </c>
      <c r="NZ3" s="16" t="s">
        <v>93</v>
      </c>
      <c r="OA3" s="16" t="s">
        <v>31</v>
      </c>
      <c r="OB3" s="16" t="s">
        <v>155</v>
      </c>
      <c r="OC3" s="16" t="s">
        <v>450</v>
      </c>
      <c r="OD3" s="16" t="s">
        <v>43</v>
      </c>
      <c r="OE3" s="16" t="s">
        <v>1381</v>
      </c>
      <c r="OF3" s="16" t="s">
        <v>318</v>
      </c>
      <c r="OG3" s="16" t="s">
        <v>249</v>
      </c>
      <c r="OH3" s="16" t="s">
        <v>9</v>
      </c>
      <c r="OI3" s="16" t="s">
        <v>360</v>
      </c>
      <c r="OJ3" s="16" t="s">
        <v>53</v>
      </c>
      <c r="OK3" s="16" t="s">
        <v>46</v>
      </c>
      <c r="OL3" s="16" t="s">
        <v>48</v>
      </c>
      <c r="OM3" s="16" t="s">
        <v>666</v>
      </c>
      <c r="ON3" s="16" t="s">
        <v>366</v>
      </c>
      <c r="OO3" s="16" t="s">
        <v>375</v>
      </c>
      <c r="OP3" s="16" t="s">
        <v>394</v>
      </c>
      <c r="OQ3" s="16" t="s">
        <v>466</v>
      </c>
      <c r="OR3" s="16" t="s">
        <v>213</v>
      </c>
      <c r="OS3" s="16" t="s">
        <v>225</v>
      </c>
      <c r="OT3" s="16" t="s">
        <v>254</v>
      </c>
      <c r="OU3" s="16" t="s">
        <v>1387</v>
      </c>
      <c r="OV3" s="16" t="s">
        <v>589</v>
      </c>
      <c r="OW3" s="16" t="s">
        <v>69</v>
      </c>
      <c r="OX3" s="16" t="s">
        <v>63</v>
      </c>
      <c r="OY3" s="16" t="s">
        <v>146</v>
      </c>
      <c r="OZ3" s="16" t="s">
        <v>149</v>
      </c>
      <c r="PA3" s="16" t="s">
        <v>707</v>
      </c>
      <c r="PB3" s="16" t="s">
        <v>44</v>
      </c>
      <c r="PC3" s="16" t="s">
        <v>260</v>
      </c>
      <c r="PD3" s="16" t="s">
        <v>265</v>
      </c>
      <c r="PE3" s="16" t="s">
        <v>274</v>
      </c>
      <c r="PF3" s="16" t="s">
        <v>680</v>
      </c>
      <c r="PG3" s="16" t="s">
        <v>631</v>
      </c>
      <c r="PH3" s="16" t="s">
        <v>387</v>
      </c>
      <c r="PI3" s="16" t="s">
        <v>391</v>
      </c>
      <c r="PJ3" s="16" t="s">
        <v>427</v>
      </c>
      <c r="PK3" s="16" t="s">
        <v>432</v>
      </c>
      <c r="PL3" s="16" t="s">
        <v>444</v>
      </c>
      <c r="PM3" s="16" t="s">
        <v>449</v>
      </c>
      <c r="PN3" s="16" t="s">
        <v>428</v>
      </c>
      <c r="PO3" s="16" t="s">
        <v>431</v>
      </c>
      <c r="PP3" s="16" t="s">
        <v>276</v>
      </c>
      <c r="PQ3" s="16" t="s">
        <v>376</v>
      </c>
      <c r="PR3" s="16" t="s">
        <v>49</v>
      </c>
      <c r="PS3" s="16" t="s">
        <v>54</v>
      </c>
      <c r="PT3" s="16" t="s">
        <v>28</v>
      </c>
      <c r="PU3" s="16" t="s">
        <v>67</v>
      </c>
      <c r="PV3" s="16" t="s">
        <v>383</v>
      </c>
      <c r="PW3" s="16" t="s">
        <v>41</v>
      </c>
      <c r="PX3" s="16" t="s">
        <v>299</v>
      </c>
      <c r="PY3" s="16" t="s">
        <v>329</v>
      </c>
      <c r="PZ3" s="16" t="s">
        <v>332</v>
      </c>
      <c r="QA3" s="16" t="s">
        <v>165</v>
      </c>
      <c r="QB3" s="16" t="s">
        <v>349</v>
      </c>
      <c r="QC3" s="16" t="s">
        <v>273</v>
      </c>
      <c r="QD3" s="16" t="s">
        <v>261</v>
      </c>
      <c r="QE3" s="16" t="s">
        <v>194</v>
      </c>
      <c r="QF3" s="16" t="s">
        <v>294</v>
      </c>
      <c r="QG3" s="16" t="s">
        <v>136</v>
      </c>
      <c r="QH3" s="16" t="s">
        <v>37</v>
      </c>
      <c r="QI3" s="16" t="s">
        <v>306</v>
      </c>
      <c r="QJ3" s="16" t="s">
        <v>321</v>
      </c>
      <c r="QK3" s="16" t="s">
        <v>325</v>
      </c>
      <c r="QL3" s="16" t="s">
        <v>465</v>
      </c>
      <c r="QM3" s="16" t="s">
        <v>8</v>
      </c>
      <c r="QN3" s="16" t="s">
        <v>388</v>
      </c>
      <c r="QO3" s="16" t="s">
        <v>81</v>
      </c>
      <c r="QP3" s="16" t="s">
        <v>364</v>
      </c>
      <c r="QQ3" s="16" t="s">
        <v>453</v>
      </c>
      <c r="QR3" s="16" t="s">
        <v>359</v>
      </c>
      <c r="QS3" s="16" t="s">
        <v>161</v>
      </c>
      <c r="QT3" s="16" t="s">
        <v>368</v>
      </c>
      <c r="QU3" s="16" t="s">
        <v>381</v>
      </c>
      <c r="QV3" s="16" t="s">
        <v>397</v>
      </c>
      <c r="QW3" s="16" t="s">
        <v>188</v>
      </c>
      <c r="QX3" s="16" t="s">
        <v>211</v>
      </c>
      <c r="QY3" s="16" t="s">
        <v>243</v>
      </c>
      <c r="QZ3" s="16" t="s">
        <v>174</v>
      </c>
      <c r="RA3" s="16" t="s">
        <v>178</v>
      </c>
      <c r="RB3" s="16" t="s">
        <v>180</v>
      </c>
      <c r="RC3" s="16" t="s">
        <v>124</v>
      </c>
      <c r="RD3" s="16" t="s">
        <v>142</v>
      </c>
      <c r="RE3" s="16" t="s">
        <v>289</v>
      </c>
      <c r="RF3" s="16" t="s">
        <v>285</v>
      </c>
      <c r="RG3" s="16" t="s">
        <v>281</v>
      </c>
      <c r="RH3" s="16" t="s">
        <v>334</v>
      </c>
      <c r="RI3" s="16" t="s">
        <v>237</v>
      </c>
      <c r="RJ3" s="16" t="s">
        <v>248</v>
      </c>
      <c r="RK3" s="16" t="s">
        <v>35</v>
      </c>
      <c r="RL3" s="16" t="s">
        <v>38</v>
      </c>
      <c r="RM3" s="16" t="s">
        <v>58</v>
      </c>
      <c r="RN3" s="16" t="s">
        <v>62</v>
      </c>
      <c r="RO3" s="16" t="s">
        <v>422</v>
      </c>
      <c r="RP3" s="16"/>
      <c r="SC3" s="16"/>
      <c r="SJ3" s="16"/>
      <c r="SM3" s="16"/>
      <c r="ST3" s="16"/>
      <c r="TD3" s="16"/>
      <c r="TH3" s="16"/>
      <c r="TX3" s="16"/>
      <c r="TZ3" s="16"/>
      <c r="UN3" s="16"/>
      <c r="UP3" s="16"/>
      <c r="UV3" s="16"/>
      <c r="UZ3" s="16"/>
      <c r="VO3" s="16"/>
      <c r="VZ3" s="16"/>
      <c r="WC3" s="16"/>
      <c r="WR3" s="16"/>
      <c r="WU3" s="16"/>
      <c r="YF3" s="16"/>
      <c r="YQ3" s="16"/>
      <c r="ZL3" s="16"/>
      <c r="ZP3" s="16"/>
      <c r="ZQ3" s="16"/>
      <c r="ZU3" s="16"/>
      <c r="ABI3" s="16"/>
      <c r="ABK3" s="16"/>
      <c r="ACA3" s="16"/>
      <c r="ACH3" s="16"/>
      <c r="ACI3" s="16"/>
      <c r="ACZ3" s="16"/>
      <c r="ADD3" s="16"/>
      <c r="ADE3" s="16"/>
      <c r="ADF3" s="16"/>
      <c r="ADR3" s="16"/>
      <c r="ADZ3" s="16"/>
      <c r="AEB3" s="16"/>
      <c r="AEO3" s="16"/>
      <c r="AEV3" s="16"/>
      <c r="AFA3" s="16"/>
      <c r="AFG3" s="16"/>
      <c r="AFJ3" s="16"/>
      <c r="AFP3" s="16"/>
      <c r="AFR3" s="16"/>
      <c r="AFS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I3" s="16"/>
      <c r="AGM3" s="16"/>
      <c r="AGP3" s="16"/>
      <c r="AGV3" s="16"/>
      <c r="AGX3" s="16"/>
      <c r="AGY3" s="16"/>
      <c r="AHA3" s="16"/>
      <c r="AHD3" s="16"/>
      <c r="AHJ3" s="16"/>
      <c r="AHS3" s="16"/>
      <c r="AHW3" s="16"/>
      <c r="AHX3" s="16"/>
      <c r="AIA3" s="16"/>
      <c r="AIB3" s="16"/>
      <c r="AIC3" s="16"/>
      <c r="AIG3" s="16"/>
      <c r="AIH3" s="16"/>
      <c r="AII3" s="16"/>
      <c r="AIL3" s="16"/>
      <c r="AIQ3" s="16"/>
      <c r="AIT3" s="16"/>
      <c r="AIU3" s="16"/>
      <c r="AIW3" s="16"/>
      <c r="AIX3" s="16"/>
      <c r="AIY3" s="16"/>
      <c r="AJB3" s="16"/>
      <c r="AJG3" s="16"/>
      <c r="AJJ3" s="16"/>
      <c r="AJR3" s="16"/>
      <c r="AJT3" s="16"/>
      <c r="AKC3" s="16"/>
    </row>
    <row r="4" spans="1:965" x14ac:dyDescent="0.25">
      <c r="A4">
        <v>67898</v>
      </c>
      <c r="B4">
        <v>0</v>
      </c>
      <c r="C4">
        <v>-0.41991827346025429</v>
      </c>
      <c r="D4">
        <v>-6.3426067073552847E-2</v>
      </c>
      <c r="E4">
        <v>-0.81775954000938733</v>
      </c>
      <c r="F4">
        <v>-0.32608458156984166</v>
      </c>
      <c r="G4">
        <v>-5.2339389135058138E-2</v>
      </c>
      <c r="H4">
        <v>-0.85852591801328315</v>
      </c>
      <c r="I4" s="6">
        <v>-8.1708239292350202E-2</v>
      </c>
      <c r="J4">
        <v>0.37782297914139634</v>
      </c>
      <c r="K4">
        <v>0.90146079935799039</v>
      </c>
      <c r="L4" s="6">
        <v>0.18203618658012852</v>
      </c>
      <c r="M4">
        <v>-1.3180429645449123</v>
      </c>
      <c r="N4">
        <v>-0.49706811859665073</v>
      </c>
      <c r="O4">
        <v>-0.23360024033767046</v>
      </c>
      <c r="P4">
        <v>0.35689259543120616</v>
      </c>
      <c r="Q4" s="6">
        <v>0.30810013152147103</v>
      </c>
      <c r="R4">
        <v>-1.1512968289692571</v>
      </c>
      <c r="S4" s="6">
        <v>-0.38365490818225462</v>
      </c>
      <c r="T4">
        <v>1.0226279785445933</v>
      </c>
      <c r="U4">
        <v>1.7649512291821956</v>
      </c>
      <c r="V4">
        <v>1.8678631285576244</v>
      </c>
      <c r="W4">
        <v>-0.11320313036320809</v>
      </c>
      <c r="X4">
        <v>-0.71882029201520847</v>
      </c>
      <c r="Y4">
        <v>-0.35172048028015845</v>
      </c>
      <c r="Z4">
        <v>-0.17063277876880797</v>
      </c>
      <c r="AA4">
        <v>1.1796607600033229</v>
      </c>
      <c r="AB4">
        <v>0.89962330229317522</v>
      </c>
      <c r="AC4">
        <v>-0.31921200545222583</v>
      </c>
      <c r="AD4">
        <v>-0.29337505905117117</v>
      </c>
      <c r="AE4">
        <v>1.3608304387422374</v>
      </c>
      <c r="AF4">
        <v>0.33375816609091119</v>
      </c>
      <c r="AG4">
        <v>1.8820031141488553</v>
      </c>
      <c r="AH4">
        <v>2.259035945680155</v>
      </c>
      <c r="AI4">
        <v>-0.48943290051761418</v>
      </c>
      <c r="AJ4" s="6">
        <v>-1.2690129401936086</v>
      </c>
      <c r="AK4">
        <v>-0.96331540302984942</v>
      </c>
      <c r="AL4">
        <v>-0.68845948955112268</v>
      </c>
      <c r="AM4">
        <v>-0.10123189154225709</v>
      </c>
      <c r="AN4">
        <v>2.5567001097198269E-2</v>
      </c>
      <c r="AO4">
        <v>-0.1175032673124121</v>
      </c>
      <c r="AP4">
        <v>-0.75410131316462337</v>
      </c>
      <c r="AQ4">
        <v>0.59476427010491129</v>
      </c>
      <c r="AR4">
        <v>0.65065170144097306</v>
      </c>
      <c r="AS4">
        <v>2.1328383713075239</v>
      </c>
      <c r="AT4">
        <v>2.3637832366616687</v>
      </c>
      <c r="AU4">
        <v>-0.65569627318863222</v>
      </c>
      <c r="AV4">
        <v>-0.93920013376650291</v>
      </c>
      <c r="AW4">
        <v>-0.52448256353470102</v>
      </c>
      <c r="AX4">
        <v>-0.21197682778875787</v>
      </c>
      <c r="AY4">
        <v>0.8852162819584326</v>
      </c>
      <c r="AZ4">
        <v>0.55686256152271607</v>
      </c>
      <c r="BA4">
        <v>-0.71091063609632277</v>
      </c>
      <c r="BB4">
        <v>-1.4840052277659808</v>
      </c>
      <c r="BC4">
        <v>-1.4808469317134207</v>
      </c>
      <c r="BD4">
        <v>-1.8002644727181649</v>
      </c>
      <c r="BE4">
        <v>0.63245847939224997</v>
      </c>
      <c r="BF4">
        <v>0.68811089437491901</v>
      </c>
      <c r="BG4">
        <v>-0.9002304792998842</v>
      </c>
      <c r="BH4">
        <v>-1.145358180670379</v>
      </c>
      <c r="BI4">
        <v>-1.3559380301405106</v>
      </c>
      <c r="BJ4">
        <v>-1.273851052287774</v>
      </c>
      <c r="BK4">
        <v>-0.76945307281553366</v>
      </c>
      <c r="BL4" s="6">
        <v>-0.73486658382664549</v>
      </c>
      <c r="BM4">
        <v>-0.93014059888792211</v>
      </c>
      <c r="BN4">
        <v>-0.96088651064091934</v>
      </c>
      <c r="BO4">
        <v>-1.3886201429306189</v>
      </c>
      <c r="BP4">
        <v>-1.3540701640237482</v>
      </c>
      <c r="BQ4">
        <v>-1.0486378410424755</v>
      </c>
      <c r="BR4">
        <v>-0.3025834651395326</v>
      </c>
      <c r="BS4">
        <v>-0.77212325248281799</v>
      </c>
      <c r="BT4" s="6">
        <v>-1.0900187180387069</v>
      </c>
      <c r="BU4" s="6">
        <v>-1.0426067499537053</v>
      </c>
      <c r="BV4">
        <v>-1.0171088602125387</v>
      </c>
      <c r="BW4">
        <v>-0.46047916591617943</v>
      </c>
      <c r="BX4">
        <v>-0.51772362914612957</v>
      </c>
      <c r="BY4">
        <v>-0.90747398786936062</v>
      </c>
      <c r="BZ4">
        <v>-1.1984371937211917</v>
      </c>
      <c r="CA4">
        <v>-0.79013527382951354</v>
      </c>
      <c r="CB4">
        <v>-0.75979034405756873</v>
      </c>
      <c r="CC4">
        <v>-0.61866752601961261</v>
      </c>
      <c r="CD4">
        <v>-1.276661374689338</v>
      </c>
      <c r="CE4">
        <v>-1.3547776510299918</v>
      </c>
      <c r="CF4" s="6">
        <v>-0.68896314027277228</v>
      </c>
      <c r="CG4">
        <v>-0.61494014657218621</v>
      </c>
      <c r="CH4">
        <v>-0.46368245225656551</v>
      </c>
      <c r="CI4">
        <v>-0.8387467032852195</v>
      </c>
      <c r="CJ4">
        <v>-0.4006325667598401</v>
      </c>
      <c r="CK4">
        <v>-1.2267335826991552</v>
      </c>
      <c r="CL4">
        <v>-1.2109861624858085</v>
      </c>
      <c r="CM4">
        <v>-1.3393965669513481</v>
      </c>
      <c r="CN4">
        <v>-1.151782127005204</v>
      </c>
      <c r="CO4">
        <v>-1.0755696957563816</v>
      </c>
      <c r="CP4">
        <v>-0.64271330770031676</v>
      </c>
      <c r="CQ4">
        <v>-0.45322299437265973</v>
      </c>
      <c r="CR4">
        <v>-0.72277576871137283</v>
      </c>
      <c r="CS4">
        <v>-0.58442555504444493</v>
      </c>
      <c r="CT4">
        <v>-0.55681690455126531</v>
      </c>
      <c r="CU4">
        <v>-0.59955840813950323</v>
      </c>
      <c r="CV4">
        <v>-5.4603391007077472E-2</v>
      </c>
      <c r="CW4">
        <v>-0.48123743633365901</v>
      </c>
      <c r="CX4">
        <v>-0.81025375586317516</v>
      </c>
      <c r="CY4">
        <v>-0.19737031155784063</v>
      </c>
      <c r="CZ4">
        <v>-0.23927601250021813</v>
      </c>
      <c r="DA4">
        <v>1.9209226331376634</v>
      </c>
      <c r="DB4">
        <v>1.1220388756731456</v>
      </c>
      <c r="DC4">
        <v>-0.31059800120868952</v>
      </c>
      <c r="DD4">
        <v>-0.87861147476915069</v>
      </c>
      <c r="DE4">
        <v>-0.63230342910722859</v>
      </c>
      <c r="DF4" s="6">
        <v>-0.51996338074437443</v>
      </c>
      <c r="DG4">
        <v>-0.49324946306888534</v>
      </c>
      <c r="DH4">
        <v>-0.38486835507377776</v>
      </c>
      <c r="DI4">
        <v>0.36745682532632151</v>
      </c>
      <c r="DJ4">
        <v>-0.51577398389238382</v>
      </c>
      <c r="DK4">
        <v>0.25616719519232833</v>
      </c>
      <c r="DL4">
        <v>0.15668291861368489</v>
      </c>
      <c r="DM4">
        <v>1.3812133713878576</v>
      </c>
      <c r="DN4">
        <v>1.9517960923713276</v>
      </c>
      <c r="DO4">
        <v>-0.34293495143983027</v>
      </c>
      <c r="DP4">
        <v>-0.68098088106803811</v>
      </c>
      <c r="DQ4">
        <v>-0.4592339987359812</v>
      </c>
      <c r="DR4">
        <v>-0.44009179354848804</v>
      </c>
      <c r="DS4">
        <v>0.28907400099931413</v>
      </c>
      <c r="DT4" s="6">
        <v>-0.6274708392313304</v>
      </c>
      <c r="DU4">
        <v>-0.50151835580923365</v>
      </c>
      <c r="DV4">
        <v>-0.38582103774868531</v>
      </c>
      <c r="DW4">
        <v>0.69924739441246142</v>
      </c>
      <c r="DX4">
        <v>0.24643332744791907</v>
      </c>
      <c r="DY4">
        <v>2.0514676759992589</v>
      </c>
      <c r="DZ4">
        <v>1.542805807305605</v>
      </c>
      <c r="EA4">
        <v>-0.81305686361429153</v>
      </c>
      <c r="EB4">
        <v>-0.79592141514902204</v>
      </c>
      <c r="EC4">
        <v>-0.67280559196564393</v>
      </c>
      <c r="ED4">
        <v>-0.17065975630133223</v>
      </c>
      <c r="EE4">
        <v>-1.515797314041031E-2</v>
      </c>
      <c r="EF4">
        <v>-0.58679112760237828</v>
      </c>
      <c r="EG4">
        <v>-0.76018322105247693</v>
      </c>
      <c r="EH4">
        <v>-0.27688772000121298</v>
      </c>
      <c r="EI4">
        <v>-0.29008846089517237</v>
      </c>
      <c r="EJ4">
        <v>-0.43178056979300083</v>
      </c>
      <c r="EK4" s="6">
        <v>-0.68168994349656353</v>
      </c>
      <c r="EL4">
        <v>-0.61867289993287011</v>
      </c>
      <c r="EM4">
        <v>-0.30264007461474196</v>
      </c>
      <c r="EN4">
        <v>-0.33749620424361959</v>
      </c>
      <c r="EO4" s="6">
        <v>-0.52217229333855686</v>
      </c>
      <c r="EP4">
        <v>-0.64606251873406351</v>
      </c>
      <c r="EQ4">
        <v>-0.51143897500826296</v>
      </c>
      <c r="ER4">
        <v>0.62714028828018453</v>
      </c>
      <c r="ES4">
        <v>-0.22494636265570217</v>
      </c>
      <c r="ET4">
        <v>-0.95910242565916515</v>
      </c>
      <c r="EU4" s="6">
        <v>-0.49694039666338513</v>
      </c>
      <c r="EV4" s="6">
        <v>-0.11545164677425906</v>
      </c>
      <c r="EW4" s="6">
        <v>0.16904902091608678</v>
      </c>
      <c r="EX4">
        <v>-0.40179335203286509</v>
      </c>
      <c r="EY4">
        <v>-0.40968416013176012</v>
      </c>
      <c r="EZ4" s="6">
        <v>-0.6536938598596842</v>
      </c>
      <c r="FA4" s="6">
        <v>-0.43835679369555086</v>
      </c>
      <c r="FB4">
        <v>0.64256844246289624</v>
      </c>
      <c r="FC4">
        <v>-0.70290912476275524</v>
      </c>
      <c r="FD4">
        <v>-0.84503574536747394</v>
      </c>
      <c r="FE4">
        <v>-0.45508205513972816</v>
      </c>
      <c r="FF4">
        <v>0.71929992499368256</v>
      </c>
      <c r="FG4">
        <v>0.29073300011213571</v>
      </c>
      <c r="FH4">
        <v>-0.37802036839557013</v>
      </c>
      <c r="FI4">
        <v>-0.48438195868471201</v>
      </c>
      <c r="FJ4" s="6">
        <v>-1.2638871351728289</v>
      </c>
      <c r="FK4">
        <v>-0.55977920173575213</v>
      </c>
      <c r="FL4">
        <v>-0.39021626751067778</v>
      </c>
      <c r="FM4">
        <v>-7.808178654464068E-2</v>
      </c>
      <c r="FN4">
        <v>-1.0736344851258655</v>
      </c>
      <c r="FO4">
        <v>-0.59708939251133353</v>
      </c>
      <c r="FP4">
        <v>-0.53114093030604981</v>
      </c>
      <c r="FQ4">
        <v>-0.31508544380483522</v>
      </c>
      <c r="FR4" s="6">
        <v>-1.0049735850451615</v>
      </c>
      <c r="FS4">
        <v>-0.89051822864944274</v>
      </c>
      <c r="FT4">
        <v>-0.50292561871446773</v>
      </c>
      <c r="FU4" s="6">
        <v>-2.3540888767109209E-2</v>
      </c>
      <c r="FV4">
        <v>2.3145788889019916</v>
      </c>
      <c r="FW4">
        <v>0.13632501598715871</v>
      </c>
      <c r="FX4">
        <v>-0.20089649397993672</v>
      </c>
      <c r="FY4">
        <v>-0.59869151956221411</v>
      </c>
      <c r="FZ4">
        <v>0.40015092755275916</v>
      </c>
      <c r="GA4">
        <v>1.7124197527502927</v>
      </c>
      <c r="GB4">
        <v>0.45606932699679142</v>
      </c>
      <c r="GC4">
        <v>0.80249912453766026</v>
      </c>
      <c r="GD4">
        <v>-0.48759609723989911</v>
      </c>
      <c r="GE4" s="6">
        <v>-0.14990025664302631</v>
      </c>
      <c r="GF4">
        <v>-0.4928028828806752</v>
      </c>
      <c r="GG4">
        <v>1.018481612329714</v>
      </c>
      <c r="GH4">
        <v>0.71177317171245025</v>
      </c>
      <c r="GI4" s="6">
        <v>-9.5191695101402352E-2</v>
      </c>
      <c r="GJ4">
        <v>-0.69849012407036826</v>
      </c>
      <c r="GK4" s="6">
        <v>-0.17359411363149516</v>
      </c>
      <c r="GL4">
        <v>1.0213554871462378</v>
      </c>
      <c r="GM4" s="6">
        <v>1.1277083852601493</v>
      </c>
      <c r="GN4">
        <v>-1.4341948366660453</v>
      </c>
      <c r="GO4">
        <v>-1.3362930271546811</v>
      </c>
      <c r="GP4">
        <v>-0.96316399222811966</v>
      </c>
      <c r="GQ4">
        <v>-0.88889743794068832</v>
      </c>
      <c r="GR4">
        <v>-1.1976067324279667</v>
      </c>
      <c r="GS4">
        <v>-0.90331017939250091</v>
      </c>
      <c r="GT4" s="6">
        <v>-1.4509510660174738</v>
      </c>
      <c r="GU4">
        <v>-0.99332792458911046</v>
      </c>
      <c r="GV4" s="6">
        <v>-0.52068436675883967</v>
      </c>
      <c r="GW4" s="6">
        <v>-0.75030188120996488</v>
      </c>
      <c r="GX4">
        <v>-0.60675678237654374</v>
      </c>
      <c r="GY4">
        <v>-0.23250155286732044</v>
      </c>
      <c r="GZ4">
        <v>-1.6406182280777635</v>
      </c>
      <c r="HA4">
        <v>-1.1763856602430056</v>
      </c>
      <c r="HB4">
        <v>-0.7168643350945102</v>
      </c>
      <c r="HC4">
        <v>-1.0402313788379056</v>
      </c>
      <c r="HD4">
        <v>-0.95053801082046852</v>
      </c>
      <c r="HE4">
        <v>-0.2978133177768249</v>
      </c>
      <c r="HF4">
        <v>-0.42786184434906871</v>
      </c>
      <c r="HG4" s="6">
        <v>0.3501011768405104</v>
      </c>
      <c r="HH4">
        <v>-0.57650272841194983</v>
      </c>
      <c r="HI4">
        <v>-0.86152613662001731</v>
      </c>
      <c r="HJ4">
        <v>-0.42053448927678838</v>
      </c>
      <c r="HK4">
        <v>-0.15088410599488897</v>
      </c>
      <c r="HL4">
        <v>-0.42906340151965644</v>
      </c>
      <c r="HM4">
        <v>-1.1678805213367289</v>
      </c>
      <c r="HN4">
        <v>2.0592261786506274</v>
      </c>
      <c r="HO4">
        <v>-0.33382664838693932</v>
      </c>
      <c r="HP4" s="6">
        <v>0.25825754031397452</v>
      </c>
      <c r="HQ4">
        <v>-0.38614852115363651</v>
      </c>
      <c r="HR4">
        <v>-0.34682121624145201</v>
      </c>
      <c r="HS4">
        <v>-0.41699655389705281</v>
      </c>
      <c r="HT4">
        <v>-1.6331590162833414</v>
      </c>
      <c r="HU4">
        <v>-0.12217857145938274</v>
      </c>
      <c r="HV4">
        <v>0.12996347564291794</v>
      </c>
      <c r="HW4">
        <v>0.56751539034579712</v>
      </c>
      <c r="HX4" s="6">
        <v>0.10252791805603899</v>
      </c>
      <c r="HY4">
        <v>-0.15755315475449883</v>
      </c>
      <c r="HZ4">
        <v>0.33815812267696005</v>
      </c>
      <c r="IA4">
        <v>0.15083724644833035</v>
      </c>
      <c r="IB4">
        <v>0.14583998561697492</v>
      </c>
      <c r="IC4">
        <v>0.36243635597190665</v>
      </c>
      <c r="ID4">
        <v>-0.11267713466288083</v>
      </c>
      <c r="IE4">
        <v>-0.58005437146064309</v>
      </c>
      <c r="IF4">
        <v>-1.1615443152757394</v>
      </c>
      <c r="IG4">
        <v>-0.89124318567217176</v>
      </c>
      <c r="IH4">
        <v>-0.62938220994841332</v>
      </c>
      <c r="II4">
        <v>-0.67066294775004098</v>
      </c>
      <c r="IJ4">
        <v>1.3578320382676574</v>
      </c>
      <c r="IK4">
        <v>0.14736074859459003</v>
      </c>
      <c r="IL4">
        <v>-0.52622716715242968</v>
      </c>
      <c r="IM4">
        <v>-1.0618189644065612</v>
      </c>
      <c r="IN4" s="6">
        <v>-0.34114532029490174</v>
      </c>
      <c r="IO4">
        <v>-0.49116203442773737</v>
      </c>
      <c r="IP4">
        <v>-0.69652124527522197</v>
      </c>
      <c r="IQ4">
        <v>-1.1602611798291207</v>
      </c>
      <c r="IR4">
        <v>-0.63482985677602466</v>
      </c>
      <c r="IS4">
        <v>-1.2789904550693914</v>
      </c>
      <c r="IT4">
        <v>-0.68915168489248757</v>
      </c>
      <c r="IU4">
        <v>-0.93976352670419216</v>
      </c>
      <c r="IV4">
        <v>-0.46047188611939027</v>
      </c>
      <c r="IW4">
        <v>9.6362942954611619E-2</v>
      </c>
      <c r="IX4" s="6">
        <v>0.46439879843168791</v>
      </c>
      <c r="IY4">
        <v>0.16095428307996582</v>
      </c>
      <c r="IZ4">
        <v>-7.5012051811075967E-2</v>
      </c>
      <c r="JA4">
        <v>-0.10266808727951682</v>
      </c>
      <c r="JB4">
        <v>0.6001895299905261</v>
      </c>
      <c r="JC4">
        <v>-0.29702651458534612</v>
      </c>
      <c r="JD4">
        <v>-1.0383196371372714</v>
      </c>
      <c r="JE4">
        <v>4.085937556558273E-2</v>
      </c>
      <c r="JF4">
        <v>-0.50531440676242356</v>
      </c>
      <c r="JG4">
        <v>0.28818281139426843</v>
      </c>
      <c r="JH4" s="6">
        <v>-0.34278119559837977</v>
      </c>
      <c r="JI4">
        <v>-0.29021910462249539</v>
      </c>
      <c r="JJ4">
        <v>-1.012711500482919</v>
      </c>
      <c r="JK4">
        <v>-0.39899146793568663</v>
      </c>
      <c r="JL4">
        <v>-0.2700323715533065</v>
      </c>
      <c r="JM4">
        <v>0.25076181103431738</v>
      </c>
      <c r="JN4">
        <v>0.27344289947491274</v>
      </c>
      <c r="JO4">
        <v>0.59420557597352008</v>
      </c>
      <c r="JP4">
        <v>0.2162592625321397</v>
      </c>
      <c r="JQ4">
        <v>-0.43262007360384697</v>
      </c>
      <c r="JR4">
        <v>-0.48816842691126505</v>
      </c>
      <c r="JS4">
        <v>-0.76792188560969099</v>
      </c>
      <c r="JT4">
        <v>-0.9444212544580104</v>
      </c>
      <c r="JU4">
        <v>-1.2406185836066945</v>
      </c>
      <c r="JV4">
        <v>-0.47502873598873913</v>
      </c>
      <c r="JW4">
        <v>1.5850865906474751</v>
      </c>
      <c r="JX4" s="6">
        <v>1.6050956704500765</v>
      </c>
      <c r="JY4" s="6">
        <v>1.2432008320295544</v>
      </c>
      <c r="JZ4">
        <v>1.4164823082965439</v>
      </c>
      <c r="KA4">
        <v>0.23320754390108775</v>
      </c>
      <c r="KB4">
        <v>1.6113191235530204</v>
      </c>
      <c r="KC4">
        <v>0.12944721977713344</v>
      </c>
      <c r="KD4">
        <v>-0.87193848188388523</v>
      </c>
      <c r="KE4">
        <v>0.91187948595445234</v>
      </c>
      <c r="KF4">
        <v>-0.28867513459481287</v>
      </c>
      <c r="KG4">
        <v>0.3823589205746078</v>
      </c>
      <c r="KH4">
        <v>0.39983645805903184</v>
      </c>
      <c r="KI4">
        <v>1.5057959482617562</v>
      </c>
      <c r="KJ4">
        <v>0.64308321311147987</v>
      </c>
      <c r="KK4">
        <v>0.49261109875139586</v>
      </c>
      <c r="KL4">
        <v>0.26446244195196639</v>
      </c>
      <c r="KM4">
        <v>8.2243726103821677E-2</v>
      </c>
      <c r="KN4">
        <v>2.1624154755992993</v>
      </c>
      <c r="KO4">
        <v>1.8630411171877732</v>
      </c>
      <c r="KP4">
        <v>1.515456326641565</v>
      </c>
      <c r="KQ4">
        <v>2.4446722458999881</v>
      </c>
      <c r="KR4">
        <v>1.1229478783007001</v>
      </c>
      <c r="KS4">
        <v>1.0513968845039805</v>
      </c>
      <c r="KT4">
        <v>0.59486612547282913</v>
      </c>
      <c r="KU4">
        <v>1.0760570227604309</v>
      </c>
      <c r="KV4" s="6">
        <v>1.5221490355900325</v>
      </c>
      <c r="KW4">
        <v>-0.45709417639622024</v>
      </c>
      <c r="KX4">
        <v>8.9832004984038719E-2</v>
      </c>
      <c r="KY4">
        <v>1.4206253868788776</v>
      </c>
      <c r="KZ4">
        <v>0.59161911541912027</v>
      </c>
      <c r="LA4">
        <v>0.97374569765463137</v>
      </c>
      <c r="LB4">
        <v>1.1570604791192654</v>
      </c>
      <c r="LC4">
        <v>1.1401170056860184</v>
      </c>
      <c r="LD4">
        <v>1.7978987871040244</v>
      </c>
      <c r="LE4">
        <v>1.1609077587335681</v>
      </c>
      <c r="LF4">
        <v>0.90705196690782985</v>
      </c>
      <c r="LG4">
        <v>0.38861987154512007</v>
      </c>
      <c r="LH4">
        <v>0.66188407988845221</v>
      </c>
      <c r="LI4" s="6">
        <v>-0.21922482247424974</v>
      </c>
      <c r="LJ4">
        <v>-0.28867513459481298</v>
      </c>
      <c r="LK4">
        <v>-0.55938667995684532</v>
      </c>
      <c r="LL4">
        <v>3.1567639854856826</v>
      </c>
      <c r="LM4">
        <v>-0.53599432149508908</v>
      </c>
      <c r="LN4" s="6">
        <v>-0.54782656348109571</v>
      </c>
      <c r="LO4">
        <v>-0.28867513459481292</v>
      </c>
      <c r="LP4">
        <v>-0.3240236170421637</v>
      </c>
      <c r="LQ4">
        <v>-0.82710646471651461</v>
      </c>
      <c r="LR4">
        <v>-0.28867513459481287</v>
      </c>
      <c r="LS4">
        <v>0.50152198578588814</v>
      </c>
      <c r="LT4">
        <v>3.0363466418563179</v>
      </c>
      <c r="LU4">
        <v>-0.51882438541657461</v>
      </c>
      <c r="LV4">
        <v>-0.28867513459481292</v>
      </c>
      <c r="LW4">
        <v>2.541412568242273</v>
      </c>
      <c r="LX4">
        <v>0.30748879471164814</v>
      </c>
      <c r="LY4">
        <v>-0.5573892610885226</v>
      </c>
      <c r="LZ4" s="6">
        <v>1.2714667547120055</v>
      </c>
      <c r="MA4">
        <v>0.64540570580422285</v>
      </c>
      <c r="MB4">
        <v>-0.28867513459481287</v>
      </c>
      <c r="MC4" s="6">
        <v>-0.46876468698468288</v>
      </c>
      <c r="MD4" s="6">
        <v>-0.29118955752435244</v>
      </c>
      <c r="ME4">
        <v>-4.2222288178458602E-3</v>
      </c>
      <c r="MF4">
        <v>-0.56155616810874986</v>
      </c>
      <c r="MG4" s="6">
        <v>0.61458933106651958</v>
      </c>
      <c r="MH4" s="6">
        <v>2.2765756243946469</v>
      </c>
      <c r="MI4">
        <v>0.5064188379178477</v>
      </c>
      <c r="MJ4">
        <v>0.80085502334689518</v>
      </c>
      <c r="MK4" s="6">
        <v>-0.78657350940717685</v>
      </c>
      <c r="ML4">
        <v>-0.27968188943402628</v>
      </c>
      <c r="MM4">
        <v>-0.1587303703985336</v>
      </c>
      <c r="MN4">
        <v>1.0755624478340347</v>
      </c>
      <c r="MO4" s="6">
        <v>0.17575641583165671</v>
      </c>
      <c r="MP4" s="6">
        <v>0.81405896410052825</v>
      </c>
      <c r="MQ4">
        <v>1.4016257649002961</v>
      </c>
      <c r="MR4">
        <v>1.8896168551215424</v>
      </c>
      <c r="MS4">
        <v>0.21888799100301071</v>
      </c>
      <c r="MT4">
        <v>2.6370465134504877</v>
      </c>
      <c r="MU4">
        <v>0.63630761099218314</v>
      </c>
      <c r="MV4">
        <v>7.7690329863200944E-2</v>
      </c>
      <c r="MW4">
        <v>-0.52958174764929056</v>
      </c>
      <c r="MX4">
        <v>-0.64879365389320109</v>
      </c>
      <c r="MY4">
        <v>-0.27141004121202561</v>
      </c>
      <c r="MZ4">
        <v>-0.56994897135081257</v>
      </c>
      <c r="NA4">
        <v>0.39409163770727873</v>
      </c>
      <c r="NB4">
        <v>1.9901204645944361</v>
      </c>
      <c r="NC4">
        <v>0.12547582488225129</v>
      </c>
      <c r="ND4">
        <v>-0.48712599604568635</v>
      </c>
      <c r="NE4">
        <v>-0.55946678952714968</v>
      </c>
      <c r="NF4" s="6">
        <v>-0.50780423995765267</v>
      </c>
      <c r="NG4">
        <v>-0.10326493439796182</v>
      </c>
      <c r="NH4">
        <v>0.4153292021112564</v>
      </c>
      <c r="NI4" s="6">
        <v>1.7710218183041444</v>
      </c>
      <c r="NJ4">
        <v>0.62233319217988226</v>
      </c>
      <c r="NK4">
        <v>0.41190529066426596</v>
      </c>
      <c r="NL4">
        <v>-0.38186561357567311</v>
      </c>
      <c r="NM4" s="6">
        <v>0.14326769925050942</v>
      </c>
      <c r="NN4">
        <v>2.0348520210953733</v>
      </c>
      <c r="NO4" s="6">
        <v>1.4843892060881554</v>
      </c>
      <c r="NP4">
        <v>0.69873326229425381</v>
      </c>
      <c r="NQ4" s="6">
        <v>0.19085429491252817</v>
      </c>
      <c r="NR4" s="6">
        <v>2.1871939324497052</v>
      </c>
      <c r="NS4" s="6">
        <v>0.48148229545711413</v>
      </c>
      <c r="NT4" s="6">
        <v>-0.15466476708025242</v>
      </c>
      <c r="NU4">
        <v>0.69832971493208862</v>
      </c>
      <c r="NV4" s="6">
        <v>-0.44650390214605462</v>
      </c>
      <c r="NW4">
        <v>1.0891644186352254</v>
      </c>
      <c r="NX4">
        <v>-0.28867513459481287</v>
      </c>
      <c r="NY4">
        <v>3.1754264805429409</v>
      </c>
      <c r="NZ4">
        <v>2.925025964848246</v>
      </c>
      <c r="OA4">
        <v>1.1456053792929048</v>
      </c>
      <c r="OB4">
        <v>-0.21634510743674809</v>
      </c>
      <c r="OC4">
        <v>-0.41490764682786091</v>
      </c>
      <c r="OD4">
        <v>0.374640724936877</v>
      </c>
      <c r="OE4" s="6">
        <v>-0.46755787408060423</v>
      </c>
      <c r="OF4">
        <v>-0.72199643637283872</v>
      </c>
      <c r="OG4" s="6">
        <v>2.058058784015164E-2</v>
      </c>
      <c r="OH4">
        <v>-0.69435640827879253</v>
      </c>
      <c r="OI4">
        <v>-0.46087776812034159</v>
      </c>
      <c r="OJ4">
        <v>-0.71569182114102847</v>
      </c>
      <c r="OK4">
        <v>-0.63707999404748328</v>
      </c>
      <c r="OL4">
        <v>-0.78002055243103652</v>
      </c>
      <c r="OM4">
        <v>-0.28867513459481292</v>
      </c>
      <c r="ON4">
        <v>-0.28867513459481292</v>
      </c>
      <c r="OO4">
        <v>-0.42439674828988105</v>
      </c>
      <c r="OP4">
        <v>-0.26454575724169771</v>
      </c>
      <c r="OQ4">
        <v>-0.47937889845308745</v>
      </c>
      <c r="OR4">
        <v>-0.4321512870609911</v>
      </c>
      <c r="OS4">
        <v>-0.42970490447043874</v>
      </c>
      <c r="OT4">
        <v>-0.44022792174110831</v>
      </c>
      <c r="OU4">
        <v>-0.28867513459481287</v>
      </c>
      <c r="OV4">
        <v>-0.28867513459481287</v>
      </c>
      <c r="OW4">
        <v>-0.39268689531558931</v>
      </c>
      <c r="OX4">
        <v>-0.46274687273469861</v>
      </c>
      <c r="OY4">
        <v>-0.36498815960640479</v>
      </c>
      <c r="OZ4">
        <v>-0.27110883762129961</v>
      </c>
      <c r="PA4">
        <v>-0.38200369528624967</v>
      </c>
      <c r="PB4">
        <v>1.8783912469266629E-2</v>
      </c>
      <c r="PC4">
        <v>9.9848511785875699E-2</v>
      </c>
      <c r="PD4" s="6">
        <v>-0.59458294615006924</v>
      </c>
      <c r="PE4">
        <v>-0.38857546351001893</v>
      </c>
      <c r="PF4">
        <v>-0.28867513459481287</v>
      </c>
      <c r="PG4">
        <v>-0.28867513459481292</v>
      </c>
      <c r="PH4">
        <v>-0.61538312413635976</v>
      </c>
      <c r="PI4">
        <v>-0.80208227848538616</v>
      </c>
      <c r="PJ4">
        <v>-0.40768020158573465</v>
      </c>
      <c r="PK4">
        <v>-0.36735405167536167</v>
      </c>
      <c r="PL4">
        <v>-0.57569036719699518</v>
      </c>
      <c r="PM4">
        <v>-0.98321475287585047</v>
      </c>
      <c r="PN4">
        <v>1.8408257275798858</v>
      </c>
      <c r="PO4">
        <v>-0.35635432807296974</v>
      </c>
      <c r="PP4" s="6">
        <v>-0.43582390771527935</v>
      </c>
      <c r="PQ4">
        <v>0.21946681490384293</v>
      </c>
      <c r="PR4">
        <v>-0.61352836461692761</v>
      </c>
      <c r="PS4">
        <v>0.63714002618898125</v>
      </c>
      <c r="PT4">
        <v>-0.32335424815877556</v>
      </c>
      <c r="PU4">
        <v>0.77850192406999175</v>
      </c>
      <c r="PV4">
        <v>-0.42194380204564769</v>
      </c>
      <c r="PW4">
        <v>-0.85868045896013023</v>
      </c>
      <c r="PX4" s="6">
        <v>-0.54740877709768565</v>
      </c>
      <c r="PY4">
        <v>-0.72725047798398113</v>
      </c>
      <c r="PZ4">
        <v>-0.61541652619541465</v>
      </c>
      <c r="QA4">
        <v>-0.45951895749929328</v>
      </c>
      <c r="QB4">
        <v>-0.67141467160238788</v>
      </c>
      <c r="QC4" s="6">
        <v>-0.38217735937515357</v>
      </c>
      <c r="QD4">
        <v>-0.32376714467787948</v>
      </c>
      <c r="QE4">
        <v>0.20381513342505325</v>
      </c>
      <c r="QF4" s="6">
        <v>1.1211628675115086</v>
      </c>
      <c r="QG4">
        <v>-0.43795288281927786</v>
      </c>
      <c r="QH4">
        <v>4.0327927752595853E-2</v>
      </c>
      <c r="QI4">
        <v>-0.57045296510711219</v>
      </c>
      <c r="QJ4">
        <v>2.234514407728224</v>
      </c>
      <c r="QK4">
        <v>-0.44693932313751772</v>
      </c>
      <c r="QL4">
        <v>1.3601011974906334</v>
      </c>
      <c r="QM4">
        <v>0.24899286186561148</v>
      </c>
      <c r="QN4">
        <v>9.0815116911381596E-2</v>
      </c>
      <c r="QO4">
        <v>-0.49880385109572573</v>
      </c>
      <c r="QP4">
        <v>-0.41891011491021551</v>
      </c>
      <c r="QQ4">
        <v>-0.33949613824634672</v>
      </c>
      <c r="QR4">
        <v>-0.28498877934741906</v>
      </c>
      <c r="QS4">
        <v>-0.36960315203571237</v>
      </c>
      <c r="QT4">
        <v>-0.43075779818627968</v>
      </c>
      <c r="QU4">
        <v>-4.9335922888316102E-3</v>
      </c>
      <c r="QV4">
        <v>2.1347600636743636</v>
      </c>
      <c r="QW4">
        <v>0.82071711370500955</v>
      </c>
      <c r="QX4" s="6">
        <v>-0.78540534885935132</v>
      </c>
      <c r="QY4" s="6">
        <v>2.3486745803200031</v>
      </c>
      <c r="QZ4">
        <v>0.20214687865468206</v>
      </c>
      <c r="RA4" s="6">
        <v>1.8850390376845536</v>
      </c>
      <c r="RB4">
        <v>-0.78436536386273181</v>
      </c>
      <c r="RC4">
        <v>1.0802480832222454</v>
      </c>
      <c r="RD4">
        <v>-0.41311656078380288</v>
      </c>
      <c r="RE4">
        <v>0.28940234366992384</v>
      </c>
      <c r="RF4">
        <v>0.39399393939296362</v>
      </c>
      <c r="RG4" s="6">
        <v>0.44851544950658151</v>
      </c>
      <c r="RH4">
        <v>1.2751933134997209</v>
      </c>
      <c r="RI4">
        <v>0.20307050568578844</v>
      </c>
      <c r="RJ4" s="6">
        <v>0.62449573317439411</v>
      </c>
      <c r="RK4">
        <v>-0.20931603682529612</v>
      </c>
      <c r="RL4">
        <v>2.6156137469497298</v>
      </c>
      <c r="RM4">
        <v>-0.59581117656807447</v>
      </c>
      <c r="RN4">
        <v>0.2822949557310912</v>
      </c>
      <c r="RO4">
        <v>-0.22093101120372494</v>
      </c>
      <c r="RP4" s="6"/>
      <c r="ST4" s="6"/>
      <c r="TX4" s="6"/>
      <c r="VO4" s="6"/>
      <c r="VZ4" s="6"/>
      <c r="WR4" s="6"/>
      <c r="WU4" s="6"/>
      <c r="ZP4" s="6"/>
      <c r="ZQ4" s="6"/>
      <c r="ZU4" s="6"/>
      <c r="ABK4" s="6"/>
      <c r="ACA4" s="6"/>
      <c r="ACZ4" s="6"/>
      <c r="ADD4" s="6"/>
      <c r="AEB4" s="6"/>
      <c r="AEO4" s="6"/>
      <c r="AFA4" s="6"/>
      <c r="AFP4" s="6"/>
      <c r="AFS4" s="6"/>
      <c r="AFV4" s="6"/>
      <c r="AFX4" s="6"/>
      <c r="AGC4" s="6"/>
      <c r="AGM4" s="6"/>
      <c r="AGX4" s="6"/>
      <c r="AHD4" s="6"/>
      <c r="AHS4" s="6"/>
      <c r="AHW4" s="6"/>
      <c r="AIA4" s="6"/>
      <c r="AIB4" s="6"/>
      <c r="AIG4" s="6"/>
      <c r="AIH4" s="6"/>
      <c r="AII4" s="6"/>
      <c r="AIL4" s="6"/>
      <c r="AIQ4" s="6"/>
      <c r="AIT4" s="6"/>
      <c r="AIW4" s="6"/>
      <c r="AJR4" s="6"/>
    </row>
    <row r="5" spans="1:965" x14ac:dyDescent="0.25">
      <c r="A5">
        <v>190211</v>
      </c>
      <c r="B5">
        <v>0</v>
      </c>
      <c r="C5">
        <v>1.6412690915773307</v>
      </c>
      <c r="D5">
        <v>-0.1526822103857991</v>
      </c>
      <c r="E5">
        <v>-0.77151207575220149</v>
      </c>
      <c r="F5">
        <v>-0.91542083995690338</v>
      </c>
      <c r="G5">
        <v>0.93087299600366291</v>
      </c>
      <c r="H5">
        <v>-0.14906349914726463</v>
      </c>
      <c r="I5" s="6">
        <v>-0.78907958922755794</v>
      </c>
      <c r="J5">
        <v>-0.61333913744674373</v>
      </c>
      <c r="K5">
        <v>-0.97066241097483907</v>
      </c>
      <c r="L5" s="6">
        <v>0.57204408388471395</v>
      </c>
      <c r="M5">
        <v>0.32816203077062933</v>
      </c>
      <c r="N5">
        <v>-0.79809344659594061</v>
      </c>
      <c r="O5">
        <v>-0.8952423831057218</v>
      </c>
      <c r="P5">
        <v>-1.3531971359989061</v>
      </c>
      <c r="Q5" s="6">
        <v>1.4131126406434136</v>
      </c>
      <c r="R5">
        <v>-7.7970185390978858E-2</v>
      </c>
      <c r="S5" s="6">
        <v>-1.40898472629381</v>
      </c>
      <c r="T5">
        <v>-1.9195914202682662</v>
      </c>
      <c r="U5">
        <v>-0.217351538561703</v>
      </c>
      <c r="V5">
        <v>0.51301979291483202</v>
      </c>
      <c r="W5">
        <v>1.4312164038706638</v>
      </c>
      <c r="X5">
        <v>0.53886683163374283</v>
      </c>
      <c r="Y5">
        <v>-1.5085005778212508</v>
      </c>
      <c r="Z5">
        <v>-1.5816369254419416</v>
      </c>
      <c r="AA5">
        <v>-0.77775084129638961</v>
      </c>
      <c r="AB5">
        <v>-0.90510598397978315</v>
      </c>
      <c r="AC5">
        <v>0.10395306119602697</v>
      </c>
      <c r="AD5">
        <v>0.64252116720048391</v>
      </c>
      <c r="AE5">
        <v>5.0308410098439782E-2</v>
      </c>
      <c r="AF5">
        <v>-1.2648115237284585</v>
      </c>
      <c r="AG5">
        <v>-0.80697621998779712</v>
      </c>
      <c r="AH5">
        <v>-0.87131205023355096</v>
      </c>
      <c r="AI5">
        <v>1.2755429157240654</v>
      </c>
      <c r="AJ5" s="6">
        <v>-0.21756269312771137</v>
      </c>
      <c r="AK5">
        <v>-1.1126307394832629</v>
      </c>
      <c r="AL5">
        <v>-0.50156893269433578</v>
      </c>
      <c r="AM5">
        <v>-0.7286394271779838</v>
      </c>
      <c r="AN5">
        <v>-0.78136204193167469</v>
      </c>
      <c r="AO5">
        <v>1.2618592580429473</v>
      </c>
      <c r="AP5">
        <v>1.4603026149056371</v>
      </c>
      <c r="AQ5">
        <v>-1.036119296266595</v>
      </c>
      <c r="AR5">
        <v>-1.1974689189775101</v>
      </c>
      <c r="AS5">
        <v>-1.3462855196075121</v>
      </c>
      <c r="AT5">
        <v>-1.4229977747597076</v>
      </c>
      <c r="AU5">
        <v>3.6581190376768311E-2</v>
      </c>
      <c r="AV5">
        <v>1.0502296196152727</v>
      </c>
      <c r="AW5">
        <v>-0.82064971321324431</v>
      </c>
      <c r="AX5">
        <v>-0.88601420141055676</v>
      </c>
      <c r="AY5">
        <v>-0.95603351418648352</v>
      </c>
      <c r="AZ5">
        <v>-0.71619694823629909</v>
      </c>
      <c r="BA5">
        <v>0.9441691267682234</v>
      </c>
      <c r="BB5">
        <v>1.573261465852972</v>
      </c>
      <c r="BC5">
        <v>-1.235378304653578</v>
      </c>
      <c r="BD5">
        <v>-1.2071398595240712</v>
      </c>
      <c r="BE5">
        <v>-0.14074733651230945</v>
      </c>
      <c r="BF5">
        <v>-0.65031931713344426</v>
      </c>
      <c r="BG5">
        <v>1.0822944590278112</v>
      </c>
      <c r="BH5">
        <v>1.6505184959662156</v>
      </c>
      <c r="BI5">
        <v>1.0474864990490473</v>
      </c>
      <c r="BJ5">
        <v>-0.55235797640862572</v>
      </c>
      <c r="BK5">
        <v>-0.6533071114036566</v>
      </c>
      <c r="BL5" s="6">
        <v>0.68655261164426806</v>
      </c>
      <c r="BM5">
        <v>1.2939267630806239</v>
      </c>
      <c r="BN5">
        <v>2.4543502089419906</v>
      </c>
      <c r="BO5">
        <v>2.1147754545998634</v>
      </c>
      <c r="BP5">
        <v>-0.8920640884595249</v>
      </c>
      <c r="BQ5">
        <v>-0.66383811225337963</v>
      </c>
      <c r="BR5">
        <v>-0.84333621392007718</v>
      </c>
      <c r="BS5">
        <v>1.1461587296182165</v>
      </c>
      <c r="BT5" s="6">
        <v>0.25946624500275584</v>
      </c>
      <c r="BU5" s="6">
        <v>-1.1720820441681326</v>
      </c>
      <c r="BV5">
        <v>-0.93716273808816153</v>
      </c>
      <c r="BW5">
        <v>-0.83701982975719846</v>
      </c>
      <c r="BX5">
        <v>-0.72296017533566781</v>
      </c>
      <c r="BY5">
        <v>0.51099086207454991</v>
      </c>
      <c r="BZ5">
        <v>0.28823105747106215</v>
      </c>
      <c r="CA5">
        <v>-0.51989680971323038</v>
      </c>
      <c r="CB5">
        <v>-0.7062835955185528</v>
      </c>
      <c r="CC5">
        <v>-0.70024605886219937</v>
      </c>
      <c r="CD5">
        <v>-0.74111154603827278</v>
      </c>
      <c r="CE5">
        <v>-0.48397877598876315</v>
      </c>
      <c r="CF5" s="6">
        <v>-0.71268067526466328</v>
      </c>
      <c r="CG5">
        <v>-0.73797034534850248</v>
      </c>
      <c r="CH5">
        <v>-0.47137814516059534</v>
      </c>
      <c r="CI5">
        <v>-0.31886196717139231</v>
      </c>
      <c r="CJ5">
        <v>2.6934599720219365</v>
      </c>
      <c r="CK5">
        <v>0.86781958983757879</v>
      </c>
      <c r="CL5">
        <v>2.1650237533485881</v>
      </c>
      <c r="CM5">
        <v>-0.9320415537358423</v>
      </c>
      <c r="CN5">
        <v>-1.1053183710167704</v>
      </c>
      <c r="CO5">
        <v>-0.34759080519223967</v>
      </c>
      <c r="CP5">
        <v>-0.85303348912964172</v>
      </c>
      <c r="CQ5">
        <v>3.3419882873616039E-2</v>
      </c>
      <c r="CR5">
        <v>0.13044235131109869</v>
      </c>
      <c r="CS5">
        <v>-0.45212608536918342</v>
      </c>
      <c r="CT5">
        <v>-0.53189323185098392</v>
      </c>
      <c r="CU5">
        <v>0.28174509043563273</v>
      </c>
      <c r="CV5">
        <v>1.7892495876931722</v>
      </c>
      <c r="CW5">
        <v>-5.8311466313135739E-2</v>
      </c>
      <c r="CX5">
        <v>-0.40550077264898243</v>
      </c>
      <c r="CY5">
        <v>-1.1149316186681162</v>
      </c>
      <c r="CZ5">
        <v>-1.2805612177764074</v>
      </c>
      <c r="DA5">
        <v>-0.82951359666374636</v>
      </c>
      <c r="DB5">
        <v>-0.47465732823815959</v>
      </c>
      <c r="DC5">
        <v>0.81378609344957475</v>
      </c>
      <c r="DD5">
        <v>0.49380436235802616</v>
      </c>
      <c r="DE5">
        <v>-0.5592467274202656</v>
      </c>
      <c r="DF5" s="6">
        <v>-0.97590839347366742</v>
      </c>
      <c r="DG5">
        <v>0.26302817678269141</v>
      </c>
      <c r="DH5">
        <v>1.2843894389986588</v>
      </c>
      <c r="DI5">
        <v>1.2278208106825099</v>
      </c>
      <c r="DJ5">
        <v>1.0491733107805832</v>
      </c>
      <c r="DK5">
        <v>8.8335123836097915E-2</v>
      </c>
      <c r="DL5">
        <v>-0.66014059745539155</v>
      </c>
      <c r="DM5">
        <v>-5.2326029097906207E-2</v>
      </c>
      <c r="DN5">
        <v>-5.2390956914897091E-2</v>
      </c>
      <c r="DO5">
        <v>0.48535111620493965</v>
      </c>
      <c r="DP5">
        <v>1.7374938218210825</v>
      </c>
      <c r="DQ5">
        <v>-0.33610991630690124</v>
      </c>
      <c r="DR5">
        <v>1.6930914759635951</v>
      </c>
      <c r="DS5">
        <v>-0.92709611686591398</v>
      </c>
      <c r="DT5" s="6">
        <v>-0.77013262051433828</v>
      </c>
      <c r="DU5">
        <v>0.97339857148569564</v>
      </c>
      <c r="DV5">
        <v>0.62688467046751628</v>
      </c>
      <c r="DW5">
        <v>-0.9370189293655512</v>
      </c>
      <c r="DX5">
        <v>-0.97897259501804035</v>
      </c>
      <c r="DY5">
        <v>-0.37251052896557107</v>
      </c>
      <c r="DZ5">
        <v>0.66991884247608791</v>
      </c>
      <c r="EA5">
        <v>0.89528410593746743</v>
      </c>
      <c r="EB5">
        <v>1.1492957549164726</v>
      </c>
      <c r="EC5">
        <v>0.84667016421302943</v>
      </c>
      <c r="ED5">
        <v>-0.91844600634576135</v>
      </c>
      <c r="EE5">
        <v>-1.025906559500513</v>
      </c>
      <c r="EF5">
        <v>0.8519259780085664</v>
      </c>
      <c r="EG5">
        <v>1.3092628516918916</v>
      </c>
      <c r="EH5">
        <v>-0.82112337122102097</v>
      </c>
      <c r="EI5">
        <v>-0.84145430355455286</v>
      </c>
      <c r="EJ5">
        <v>-0.38970201088911061</v>
      </c>
      <c r="EK5" s="6">
        <v>1.1186255818157873</v>
      </c>
      <c r="EL5">
        <v>2.4530969817269912</v>
      </c>
      <c r="EM5">
        <v>-0.67107794365676321</v>
      </c>
      <c r="EN5">
        <v>-0.53323456270359926</v>
      </c>
      <c r="EO5" s="6">
        <v>-0.52217229333855686</v>
      </c>
      <c r="EP5">
        <v>2.8744462580361905</v>
      </c>
      <c r="EQ5">
        <v>2.8106796184222387</v>
      </c>
      <c r="ER5">
        <v>-0.55273908750038458</v>
      </c>
      <c r="ES5">
        <v>-1.0296953606609269</v>
      </c>
      <c r="ET5">
        <v>-0.15497318399978524</v>
      </c>
      <c r="EU5" s="6">
        <v>-1.022966929276919</v>
      </c>
      <c r="EV5" s="6">
        <v>-0.55902677546811597</v>
      </c>
      <c r="EW5" s="6">
        <v>-0.56247306389580443</v>
      </c>
      <c r="EX5">
        <v>-0.40179335203286509</v>
      </c>
      <c r="EY5">
        <v>-0.40968416013176012</v>
      </c>
      <c r="EZ5" s="6">
        <v>1.6519563259440821</v>
      </c>
      <c r="FA5" s="6">
        <v>8.6646853214322472E-2</v>
      </c>
      <c r="FB5">
        <v>-0.46308119670094738</v>
      </c>
      <c r="FC5">
        <v>-0.6203711244727298</v>
      </c>
      <c r="FD5">
        <v>0.72670800767837662</v>
      </c>
      <c r="FE5">
        <v>-0.99420946911765029</v>
      </c>
      <c r="FF5">
        <v>-0.78428153210599894</v>
      </c>
      <c r="FG5">
        <v>-0.61975300723752214</v>
      </c>
      <c r="FH5">
        <v>-0.37802036839557013</v>
      </c>
      <c r="FI5">
        <v>2.172745889486793</v>
      </c>
      <c r="FJ5" s="6">
        <v>1.5378809770996864</v>
      </c>
      <c r="FK5">
        <v>-0.92437320433070969</v>
      </c>
      <c r="FL5">
        <v>-1.081584120050278</v>
      </c>
      <c r="FM5">
        <v>1.8428515176068441E-2</v>
      </c>
      <c r="FN5">
        <v>1.1858329771566594</v>
      </c>
      <c r="FO5">
        <v>2.8245789427841963</v>
      </c>
      <c r="FP5">
        <v>2.2717778574680247</v>
      </c>
      <c r="FQ5">
        <v>-1.4919658918890844</v>
      </c>
      <c r="FR5" s="6">
        <v>2.1252010560861909</v>
      </c>
      <c r="FS5">
        <v>-0.2224330931990498</v>
      </c>
      <c r="FT5">
        <v>-0.8104818685174543</v>
      </c>
      <c r="FU5" s="6">
        <v>-0.83788911172159031</v>
      </c>
      <c r="FV5">
        <v>-0.59536541498579432</v>
      </c>
      <c r="FW5">
        <v>-1.2284689491946761</v>
      </c>
      <c r="FX5">
        <v>-0.43467487432770541</v>
      </c>
      <c r="FY5">
        <v>-0.7178256323302693</v>
      </c>
      <c r="FZ5">
        <v>-0.99098380978830947</v>
      </c>
      <c r="GA5">
        <v>-0.9128501598033929</v>
      </c>
      <c r="GB5">
        <v>-0.77115221720150817</v>
      </c>
      <c r="GC5">
        <v>-0.2473014410123226</v>
      </c>
      <c r="GD5">
        <v>-0.71611707757640131</v>
      </c>
      <c r="GE5" s="6">
        <v>-0.47289955662414856</v>
      </c>
      <c r="GF5">
        <v>-0.60726730473698398</v>
      </c>
      <c r="GG5">
        <v>-1.1956257279651632</v>
      </c>
      <c r="GH5">
        <v>-1.4053155099213166</v>
      </c>
      <c r="GI5" s="6">
        <v>-1.002613662224505</v>
      </c>
      <c r="GJ5">
        <v>-0.98678408904384274</v>
      </c>
      <c r="GK5" s="6">
        <v>-0.8172409964793993</v>
      </c>
      <c r="GL5">
        <v>-1.244513845650929</v>
      </c>
      <c r="GM5" s="6">
        <v>-1.1459877962263401</v>
      </c>
      <c r="GN5">
        <v>0.59452785878605074</v>
      </c>
      <c r="GO5">
        <v>0.72579346929705801</v>
      </c>
      <c r="GP5">
        <v>-0.63938235525694387</v>
      </c>
      <c r="GQ5">
        <v>-1.0080725692067831</v>
      </c>
      <c r="GR5">
        <v>-0.72563366745203073</v>
      </c>
      <c r="GS5">
        <v>-0.74539893719913664</v>
      </c>
      <c r="GT5" s="6">
        <v>1.337653086228735</v>
      </c>
      <c r="GU5">
        <v>-7.862936138022418E-2</v>
      </c>
      <c r="GV5" s="6">
        <v>-0.83274947287908307</v>
      </c>
      <c r="GW5" s="6">
        <v>-1.122869026557326</v>
      </c>
      <c r="GX5">
        <v>-1.2410553083455742</v>
      </c>
      <c r="GY5">
        <v>1.9955585851741919</v>
      </c>
      <c r="GZ5">
        <v>1.0055510754038846</v>
      </c>
      <c r="HA5">
        <v>0.18147946505345472</v>
      </c>
      <c r="HB5">
        <v>-0.65174669238185567</v>
      </c>
      <c r="HC5">
        <v>-0.63723489847152082</v>
      </c>
      <c r="HD5">
        <v>-1.0609381773768316</v>
      </c>
      <c r="HE5">
        <v>-0.15931022651950635</v>
      </c>
      <c r="HF5">
        <v>-0.28275387699169791</v>
      </c>
      <c r="HG5" s="6">
        <v>0.49803457907165016</v>
      </c>
      <c r="HH5">
        <v>-0.61792494207347448</v>
      </c>
      <c r="HI5">
        <v>2.1323980734244501E-2</v>
      </c>
      <c r="HJ5">
        <v>-0.68648828413550345</v>
      </c>
      <c r="HK5">
        <v>0.26219710445747801</v>
      </c>
      <c r="HL5">
        <v>3.0451849749128224</v>
      </c>
      <c r="HM5">
        <v>1.9349056362344228</v>
      </c>
      <c r="HN5">
        <v>-0.94842966565449427</v>
      </c>
      <c r="HO5">
        <v>-0.41397387978250416</v>
      </c>
      <c r="HP5" s="6">
        <v>-1.2505554460144657</v>
      </c>
      <c r="HQ5">
        <v>-0.69220807016636754</v>
      </c>
      <c r="HR5">
        <v>0.48652078022641598</v>
      </c>
      <c r="HS5">
        <v>-8.3040230008208912E-2</v>
      </c>
      <c r="HT5">
        <v>-5.1779895106596717E-2</v>
      </c>
      <c r="HU5">
        <v>-0.52614513971885446</v>
      </c>
      <c r="HV5">
        <v>-0.77397155998215816</v>
      </c>
      <c r="HW5">
        <v>-0.72024717147947592</v>
      </c>
      <c r="HX5" s="6">
        <v>-0.46671785705521085</v>
      </c>
      <c r="HY5">
        <v>-0.80269505698979293</v>
      </c>
      <c r="HZ5">
        <v>-0.74627783129980729</v>
      </c>
      <c r="IA5">
        <v>-0.41808968450111178</v>
      </c>
      <c r="IB5">
        <v>1.2481361848342609</v>
      </c>
      <c r="IC5">
        <v>1.1178270887625303</v>
      </c>
      <c r="ID5">
        <v>0.4811964264795428</v>
      </c>
      <c r="IE5">
        <v>0.77956721838815946</v>
      </c>
      <c r="IF5">
        <v>-0.73986884008663911</v>
      </c>
      <c r="IG5">
        <v>-0.26217812988366657</v>
      </c>
      <c r="IH5">
        <v>-0.64788618025310629</v>
      </c>
      <c r="II5">
        <v>-0.88773973983990695</v>
      </c>
      <c r="IJ5">
        <v>-0.33742046651604174</v>
      </c>
      <c r="IK5">
        <v>-0.30743540511254674</v>
      </c>
      <c r="IL5">
        <v>-0.39372957105717193</v>
      </c>
      <c r="IM5">
        <v>-1.5013219906055009</v>
      </c>
      <c r="IN5" s="6">
        <v>-1.5303596653223073</v>
      </c>
      <c r="IO5">
        <v>-1.3840383061700765</v>
      </c>
      <c r="IP5">
        <v>-0.84313799815520729</v>
      </c>
      <c r="IQ5">
        <v>-1.4267814640294711</v>
      </c>
      <c r="IR5">
        <v>-1.0298595649869602</v>
      </c>
      <c r="IS5">
        <v>-1.1874950140222196</v>
      </c>
      <c r="IT5">
        <v>-0.69439279421337219</v>
      </c>
      <c r="IU5">
        <v>-0.8485186544624439</v>
      </c>
      <c r="IV5">
        <v>-0.95285362858397404</v>
      </c>
      <c r="IW5">
        <v>-1.6784659100267896</v>
      </c>
      <c r="IX5" s="6">
        <v>0.74456457128602538</v>
      </c>
      <c r="IY5">
        <v>-1.0970056574469231</v>
      </c>
      <c r="IZ5">
        <v>-0.13298235445064738</v>
      </c>
      <c r="JA5">
        <v>0.26518762119603562</v>
      </c>
      <c r="JB5">
        <v>0.61176235422174885</v>
      </c>
      <c r="JC5">
        <v>-0.95768304042758434</v>
      </c>
      <c r="JD5">
        <v>-1.1134745462597702</v>
      </c>
      <c r="JE5">
        <v>-1.3887570639175484</v>
      </c>
      <c r="JF5">
        <v>-0.50531440676242356</v>
      </c>
      <c r="JG5">
        <v>-0.42171764576607296</v>
      </c>
      <c r="JH5" s="6">
        <v>-0.61362226287630128</v>
      </c>
      <c r="JI5">
        <v>-0.34353143437573586</v>
      </c>
      <c r="JJ5">
        <v>-0.81492378559752265</v>
      </c>
      <c r="JK5">
        <v>-0.33776591058304872</v>
      </c>
      <c r="JL5">
        <v>-0.70414044388985209</v>
      </c>
      <c r="JM5">
        <v>-0.12254222455593834</v>
      </c>
      <c r="JN5">
        <v>2.1739810350613507</v>
      </c>
      <c r="JO5">
        <v>0.82650007660001834</v>
      </c>
      <c r="JP5">
        <v>-0.48288768340405896</v>
      </c>
      <c r="JQ5">
        <v>-0.65839087866663726</v>
      </c>
      <c r="JR5">
        <v>-0.7672051862959508</v>
      </c>
      <c r="JS5">
        <v>-0.90529188590616716</v>
      </c>
      <c r="JT5">
        <v>-0.9444212544580104</v>
      </c>
      <c r="JU5">
        <v>-1.2531787260815601</v>
      </c>
      <c r="JV5">
        <v>-0.47502873598873913</v>
      </c>
      <c r="JW5">
        <v>-0.36063107322747151</v>
      </c>
      <c r="JX5" s="6">
        <v>-0.94463219187159264</v>
      </c>
      <c r="JY5" s="6">
        <v>-1.2289601767098084</v>
      </c>
      <c r="JZ5">
        <v>9.494828298348619E-2</v>
      </c>
      <c r="KA5">
        <v>-1.0595710425818368</v>
      </c>
      <c r="KB5">
        <v>0.23371379367788003</v>
      </c>
      <c r="KC5">
        <v>-0.92687645631652293</v>
      </c>
      <c r="KD5">
        <v>-0.87193848188388523</v>
      </c>
      <c r="KE5">
        <v>-1.2437251909476819</v>
      </c>
      <c r="KF5">
        <v>-0.28867513459481287</v>
      </c>
      <c r="KG5">
        <v>-0.75428371584937581</v>
      </c>
      <c r="KH5">
        <v>-1.1426820684783705</v>
      </c>
      <c r="KI5">
        <v>0.96145921882907603</v>
      </c>
      <c r="KJ5">
        <v>3.3514901101103382E-2</v>
      </c>
      <c r="KK5">
        <v>-0.54952604542659689</v>
      </c>
      <c r="KL5">
        <v>-1.2812351475252908</v>
      </c>
      <c r="KM5">
        <v>-0.31131142143060403</v>
      </c>
      <c r="KN5">
        <v>-0.14233546671215436</v>
      </c>
      <c r="KO5">
        <v>-1.2288726749604189</v>
      </c>
      <c r="KP5">
        <v>-0.90283221437618832</v>
      </c>
      <c r="KQ5">
        <v>-0.91967105691027784</v>
      </c>
      <c r="KR5">
        <v>-0.67336055782169857</v>
      </c>
      <c r="KS5">
        <v>-0.87071122082601071</v>
      </c>
      <c r="KT5">
        <v>-1.0653888693818727</v>
      </c>
      <c r="KU5">
        <v>-0.67977293301755237</v>
      </c>
      <c r="KV5" s="6">
        <v>-0.47794297533826158</v>
      </c>
      <c r="KW5">
        <v>-0.43892202409511555</v>
      </c>
      <c r="KX5">
        <v>-0.51541731710252658</v>
      </c>
      <c r="KY5">
        <v>-0.93546726116486312</v>
      </c>
      <c r="KZ5">
        <v>-0.95521617506049961</v>
      </c>
      <c r="LA5">
        <v>-0.96611107010414554</v>
      </c>
      <c r="LB5">
        <v>-0.4410642734848233</v>
      </c>
      <c r="LC5">
        <v>-1.7022635863408559</v>
      </c>
      <c r="LD5">
        <v>-0.85524868113727004</v>
      </c>
      <c r="LE5">
        <v>-1.1352575007707382</v>
      </c>
      <c r="LF5">
        <v>-0.20974113972692757</v>
      </c>
      <c r="LG5">
        <v>-0.84293735270419667</v>
      </c>
      <c r="LH5">
        <v>-0.68119935493129347</v>
      </c>
      <c r="LI5" s="6">
        <v>-0.4162403159464676</v>
      </c>
      <c r="LJ5">
        <v>-0.28867513459481298</v>
      </c>
      <c r="LK5">
        <v>-0.58718995610112323</v>
      </c>
      <c r="LL5">
        <v>-0.32557593436745291</v>
      </c>
      <c r="LM5">
        <v>-0.53599432149508908</v>
      </c>
      <c r="LN5" s="6">
        <v>0.36313406278585908</v>
      </c>
      <c r="LO5">
        <v>-0.28867513459481292</v>
      </c>
      <c r="LP5">
        <v>-0.44502337425584187</v>
      </c>
      <c r="LQ5">
        <v>-0.88081254450769664</v>
      </c>
      <c r="LR5">
        <v>-0.28867513459481287</v>
      </c>
      <c r="LS5">
        <v>-0.66758270203221648</v>
      </c>
      <c r="LT5">
        <v>-0.37994599765926174</v>
      </c>
      <c r="LU5">
        <v>-0.51882438541657461</v>
      </c>
      <c r="LV5">
        <v>-0.28867513459481292</v>
      </c>
      <c r="LW5">
        <v>-0.5800261312596926</v>
      </c>
      <c r="LX5">
        <v>-0.32581300502575578</v>
      </c>
      <c r="LY5">
        <v>-0.40694990050587726</v>
      </c>
      <c r="LZ5" s="6">
        <v>-0.92818378613864472</v>
      </c>
      <c r="MA5">
        <v>-0.68684209504364946</v>
      </c>
      <c r="MB5">
        <v>-0.28867513459481287</v>
      </c>
      <c r="MC5" s="6">
        <v>5.8474207850456587E-2</v>
      </c>
      <c r="MD5" s="6">
        <v>-0.40940751402431746</v>
      </c>
      <c r="ME5">
        <v>-0.5619648692509478</v>
      </c>
      <c r="MF5">
        <v>-0.56155616810874986</v>
      </c>
      <c r="MG5" s="6">
        <v>-0.63245160714633064</v>
      </c>
      <c r="MH5" s="6">
        <v>-0.77258238224014109</v>
      </c>
      <c r="MI5">
        <v>-0.70807203791652407</v>
      </c>
      <c r="MJ5">
        <v>-0.83066899729155474</v>
      </c>
      <c r="MK5" s="6">
        <v>-0.8513867065177968</v>
      </c>
      <c r="ML5">
        <v>-0.5514318522147813</v>
      </c>
      <c r="MM5">
        <v>-0.77792011981285691</v>
      </c>
      <c r="MN5">
        <v>-0.71779205868592122</v>
      </c>
      <c r="MO5" s="6">
        <v>-0.81386726581649038</v>
      </c>
      <c r="MP5" s="6">
        <v>-0.81333912111442386</v>
      </c>
      <c r="MQ5">
        <v>-1.0505130127137015</v>
      </c>
      <c r="MR5">
        <v>-0.85067120753100511</v>
      </c>
      <c r="MS5">
        <v>-0.63022708871199906</v>
      </c>
      <c r="MT5">
        <v>5.4852209192576488E-2</v>
      </c>
      <c r="MU5">
        <v>-0.36861880376187339</v>
      </c>
      <c r="MV5">
        <v>-0.38630971008490939</v>
      </c>
      <c r="MW5">
        <v>-0.88604536431423564</v>
      </c>
      <c r="MX5">
        <v>-0.42096924810477043</v>
      </c>
      <c r="MY5">
        <v>-0.26711979324469132</v>
      </c>
      <c r="MZ5">
        <v>-0.56994897135081257</v>
      </c>
      <c r="NA5">
        <v>0.11431010771207821</v>
      </c>
      <c r="NB5">
        <v>-0.46307819227468644</v>
      </c>
      <c r="NC5">
        <v>-0.84060095156638515</v>
      </c>
      <c r="ND5">
        <v>-0.52142295666294169</v>
      </c>
      <c r="NE5">
        <v>-0.54647431501975074</v>
      </c>
      <c r="NF5" s="6">
        <v>-0.568842097050831</v>
      </c>
      <c r="NG5">
        <v>-0.45781331023866645</v>
      </c>
      <c r="NH5">
        <v>-0.72781126064964108</v>
      </c>
      <c r="NI5" s="6">
        <v>-0.89502146648427527</v>
      </c>
      <c r="NJ5">
        <v>-0.92647196467313608</v>
      </c>
      <c r="NK5">
        <v>-0.84795598793687854</v>
      </c>
      <c r="NL5">
        <v>-0.54567778296513092</v>
      </c>
      <c r="NM5" s="6">
        <v>-0.77463060454166932</v>
      </c>
      <c r="NN5">
        <v>-0.7901759011792876</v>
      </c>
      <c r="NO5" s="6">
        <v>-0.57547196429488556</v>
      </c>
      <c r="NP5">
        <v>-0.17672513457229824</v>
      </c>
      <c r="NQ5" s="6">
        <v>-0.76028977391008201</v>
      </c>
      <c r="NR5" s="6">
        <v>-0.31726715606692074</v>
      </c>
      <c r="NS5" s="6">
        <v>-0.8182283681023943</v>
      </c>
      <c r="NT5" s="6">
        <v>-0.45775009199991518</v>
      </c>
      <c r="NU5">
        <v>-0.46168253209655236</v>
      </c>
      <c r="NV5" s="6">
        <v>-0.44650390214605462</v>
      </c>
      <c r="NW5">
        <v>-0.85178705241055386</v>
      </c>
      <c r="NX5">
        <v>-0.28867513459481287</v>
      </c>
      <c r="NY5">
        <v>-0.28867513459481281</v>
      </c>
      <c r="NZ5">
        <v>-0.44936212658413427</v>
      </c>
      <c r="OA5">
        <v>-0.2727041632821533</v>
      </c>
      <c r="OB5">
        <v>-0.94037104039713448</v>
      </c>
      <c r="OC5">
        <v>-0.42134977420939884</v>
      </c>
      <c r="OD5">
        <v>2.3887885534438538</v>
      </c>
      <c r="OE5" s="6">
        <v>1.587616540610346</v>
      </c>
      <c r="OF5">
        <v>-1.1502303065142097</v>
      </c>
      <c r="OG5" s="6">
        <v>-0.88622300967436451</v>
      </c>
      <c r="OH5">
        <v>-0.48867277815806914</v>
      </c>
      <c r="OI5">
        <v>-0.46087776812034159</v>
      </c>
      <c r="OJ5">
        <v>-0.69776321735689939</v>
      </c>
      <c r="OK5">
        <v>-0.64725588110503662</v>
      </c>
      <c r="OL5">
        <v>-0.78523699206740594</v>
      </c>
      <c r="OM5">
        <v>-0.28867513459481292</v>
      </c>
      <c r="ON5">
        <v>-0.28867513459481292</v>
      </c>
      <c r="OO5">
        <v>-0.42439674828988105</v>
      </c>
      <c r="OP5">
        <v>-0.67410381374374961</v>
      </c>
      <c r="OQ5">
        <v>-0.42121961535004282</v>
      </c>
      <c r="OR5">
        <v>-0.4321512870609911</v>
      </c>
      <c r="OS5">
        <v>-0.42970490447043874</v>
      </c>
      <c r="OT5">
        <v>-0.44022792174110831</v>
      </c>
      <c r="OU5">
        <v>-0.28867513459481287</v>
      </c>
      <c r="OV5">
        <v>-0.28867513459481287</v>
      </c>
      <c r="OW5">
        <v>-0.39268689531558931</v>
      </c>
      <c r="OX5">
        <v>-0.46372543016799317</v>
      </c>
      <c r="OY5">
        <v>-0.36498815960640479</v>
      </c>
      <c r="OZ5">
        <v>-0.32346002046106509</v>
      </c>
      <c r="PA5">
        <v>-0.38200369528624967</v>
      </c>
      <c r="PB5">
        <v>-0.7905831323786231</v>
      </c>
      <c r="PC5">
        <v>-0.60802298525011778</v>
      </c>
      <c r="PD5" s="6">
        <v>-0.59458294615006924</v>
      </c>
      <c r="PE5">
        <v>-0.38857546351001893</v>
      </c>
      <c r="PF5">
        <v>-0.28867513459481287</v>
      </c>
      <c r="PG5">
        <v>-0.28867513459481292</v>
      </c>
      <c r="PH5">
        <v>-0.61538312413635976</v>
      </c>
      <c r="PI5">
        <v>-0.77248198007329505</v>
      </c>
      <c r="PJ5">
        <v>-0.32722077059760141</v>
      </c>
      <c r="PK5">
        <v>-0.36735405167536167</v>
      </c>
      <c r="PL5">
        <v>-0.61339419110513493</v>
      </c>
      <c r="PM5">
        <v>0.77774421010181161</v>
      </c>
      <c r="PN5">
        <v>1.1791216216100402</v>
      </c>
      <c r="PO5">
        <v>3.1362837288284484</v>
      </c>
      <c r="PP5" s="6">
        <v>-5.3928326405844738E-2</v>
      </c>
      <c r="PQ5">
        <v>-0.37273969793112843</v>
      </c>
      <c r="PR5">
        <v>-0.77134398885571043</v>
      </c>
      <c r="PS5">
        <v>0.18490702022702979</v>
      </c>
      <c r="PT5">
        <v>-0.47157011435008606</v>
      </c>
      <c r="PU5">
        <v>-0.88773366039654467</v>
      </c>
      <c r="PV5">
        <v>-0.42194380204564769</v>
      </c>
      <c r="PW5">
        <v>-0.85868045896013023</v>
      </c>
      <c r="PX5" s="6">
        <v>-0.54740877709768565</v>
      </c>
      <c r="PY5">
        <v>-0.33542383401415221</v>
      </c>
      <c r="PZ5">
        <v>-0.18960633839292942</v>
      </c>
      <c r="QA5">
        <v>1.313581987066229E-2</v>
      </c>
      <c r="QB5">
        <v>-0.81976535711164344</v>
      </c>
      <c r="QC5" s="6">
        <v>-0.73744934699131814</v>
      </c>
      <c r="QD5">
        <v>-0.32376714467787948</v>
      </c>
      <c r="QE5">
        <v>-1.04788120743985</v>
      </c>
      <c r="QF5" s="6">
        <v>-1.0059906740262421</v>
      </c>
      <c r="QG5">
        <v>-0.44117700807891375</v>
      </c>
      <c r="QH5">
        <v>-1.0255125860661676</v>
      </c>
      <c r="QI5">
        <v>-0.60005508679543262</v>
      </c>
      <c r="QJ5">
        <v>0.85632273070093601</v>
      </c>
      <c r="QK5">
        <v>-0.44693932313751772</v>
      </c>
      <c r="QL5">
        <v>-0.83707693999387456</v>
      </c>
      <c r="QM5">
        <v>1.828167931574902</v>
      </c>
      <c r="QN5">
        <v>2.2663185056328734</v>
      </c>
      <c r="QO5">
        <v>-0.49880385109572573</v>
      </c>
      <c r="QP5">
        <v>2.5797613213171622</v>
      </c>
      <c r="QQ5">
        <v>3.1360424794672461</v>
      </c>
      <c r="QR5">
        <v>-0.43549963596425223</v>
      </c>
      <c r="QS5">
        <v>2.8469495074292603</v>
      </c>
      <c r="QT5">
        <v>-1.3717711978278218</v>
      </c>
      <c r="QU5">
        <v>-2.474149144721044E-2</v>
      </c>
      <c r="QV5">
        <v>-1.1253976035608266</v>
      </c>
      <c r="QW5">
        <v>0.51409277388062524</v>
      </c>
      <c r="QX5" s="6">
        <v>-0.26738094170563831</v>
      </c>
      <c r="QY5" s="6">
        <v>0.47306829664112976</v>
      </c>
      <c r="QZ5">
        <v>0.235418798353183</v>
      </c>
      <c r="RA5" s="6">
        <v>-6.290384912556618E-2</v>
      </c>
      <c r="RB5">
        <v>-0.78436536386273181</v>
      </c>
      <c r="RC5">
        <v>0.32823992590019924</v>
      </c>
      <c r="RD5">
        <v>-0.41311656078380288</v>
      </c>
      <c r="RE5">
        <v>-0.41619105480273305</v>
      </c>
      <c r="RF5">
        <v>0.49263693443887585</v>
      </c>
      <c r="RG5" s="6">
        <v>-0.87253951174201994</v>
      </c>
      <c r="RH5">
        <v>-0.54176685192692442</v>
      </c>
      <c r="RI5">
        <v>-0.68135468114614528</v>
      </c>
      <c r="RJ5" s="6">
        <v>0.35800174197972445</v>
      </c>
      <c r="RK5">
        <v>-0.782328108323747</v>
      </c>
      <c r="RL5">
        <v>1.3941861059756822</v>
      </c>
      <c r="RM5">
        <v>-0.95114279159606741</v>
      </c>
      <c r="RN5">
        <v>-0.4413616490342438</v>
      </c>
      <c r="RO5">
        <v>-0.64979281015148704</v>
      </c>
      <c r="RP5" s="6"/>
      <c r="ST5" s="6"/>
      <c r="TX5" s="6"/>
      <c r="VO5" s="6"/>
      <c r="VZ5" s="6"/>
      <c r="WR5" s="6"/>
      <c r="WU5" s="6"/>
      <c r="ZP5" s="6"/>
      <c r="ZQ5" s="6"/>
      <c r="ZU5" s="6"/>
      <c r="ABK5" s="6"/>
      <c r="ACA5" s="6"/>
      <c r="ACZ5" s="6"/>
      <c r="ADD5" s="6"/>
      <c r="AEB5" s="6"/>
      <c r="AEO5" s="6"/>
      <c r="AFA5" s="6"/>
      <c r="AFP5" s="6"/>
      <c r="AFS5" s="6"/>
      <c r="AFV5" s="6"/>
      <c r="AFX5" s="6"/>
      <c r="AGC5" s="6"/>
      <c r="AGM5" s="6"/>
      <c r="AGX5" s="6"/>
      <c r="AHD5" s="6"/>
      <c r="AHS5" s="6"/>
      <c r="AHW5" s="6"/>
      <c r="AIA5" s="6"/>
      <c r="AIB5" s="6"/>
      <c r="AIG5" s="6"/>
      <c r="AIH5" s="6"/>
      <c r="AII5" s="6"/>
      <c r="AIL5" s="6"/>
      <c r="AIQ5" s="6"/>
      <c r="AIT5" s="6"/>
      <c r="AIW5" s="6"/>
      <c r="AJR5" s="6"/>
    </row>
    <row r="6" spans="1:965" x14ac:dyDescent="0.25">
      <c r="A6">
        <v>191735</v>
      </c>
      <c r="B6">
        <v>0</v>
      </c>
      <c r="C6">
        <v>-0.41991827346025429</v>
      </c>
      <c r="D6">
        <v>2.9764989407978484</v>
      </c>
      <c r="E6">
        <v>-2.5322249535356368E-2</v>
      </c>
      <c r="F6">
        <v>1.2692459326619518</v>
      </c>
      <c r="G6">
        <v>1.6378718190425468</v>
      </c>
      <c r="H6">
        <v>2.4513447727204154</v>
      </c>
      <c r="I6" s="6">
        <v>0.54261619657224802</v>
      </c>
      <c r="J6">
        <v>0.27497452279106371</v>
      </c>
      <c r="K6">
        <v>-0.57231298200382519</v>
      </c>
      <c r="L6" s="6">
        <v>2.9079021337050164</v>
      </c>
      <c r="M6">
        <v>0.7047005192298661</v>
      </c>
      <c r="N6">
        <v>-0.24752366634943254</v>
      </c>
      <c r="O6">
        <v>-6.7081302585871472E-2</v>
      </c>
      <c r="P6">
        <v>-0.70952627571603821</v>
      </c>
      <c r="Q6" s="6">
        <v>-0.40316098742001477</v>
      </c>
      <c r="R6">
        <v>0.79887491466364657</v>
      </c>
      <c r="S6" s="6">
        <v>3.1754405176038593E-2</v>
      </c>
      <c r="T6">
        <v>-0.22611475575607648</v>
      </c>
      <c r="U6">
        <v>-1.1425334557278084</v>
      </c>
      <c r="V6">
        <v>-1.1276427902225385</v>
      </c>
      <c r="W6">
        <v>-0.8811303752827031</v>
      </c>
      <c r="X6">
        <v>1.8111091045931829</v>
      </c>
      <c r="Y6">
        <v>0.88433650943845432</v>
      </c>
      <c r="Z6">
        <v>0.48926823796496377</v>
      </c>
      <c r="AA6">
        <v>-0.6568426665539091</v>
      </c>
      <c r="AB6">
        <v>-1.1593251325951073</v>
      </c>
      <c r="AC6">
        <v>-1.1408312809366929</v>
      </c>
      <c r="AD6">
        <v>-0.26548448964661125</v>
      </c>
      <c r="AE6">
        <v>-1.3842359759469607</v>
      </c>
      <c r="AF6">
        <v>-0.54245504794342503</v>
      </c>
      <c r="AG6">
        <v>0.65242919409362865</v>
      </c>
      <c r="AH6">
        <v>0.58287815017141908</v>
      </c>
      <c r="AI6">
        <v>1.5778994962407171</v>
      </c>
      <c r="AJ6" s="6">
        <v>0.96192196987376544</v>
      </c>
      <c r="AK6">
        <v>0.46564626576633639</v>
      </c>
      <c r="AL6">
        <v>0.61246468283538613</v>
      </c>
      <c r="AM6">
        <v>-0.80042208136206405</v>
      </c>
      <c r="AN6">
        <v>-1.3878930413077308</v>
      </c>
      <c r="AO6">
        <v>-1.052476948120294</v>
      </c>
      <c r="AP6">
        <v>1.685441215944965</v>
      </c>
      <c r="AQ6">
        <v>-0.31587679337773844</v>
      </c>
      <c r="AR6">
        <v>-0.29355411663103376</v>
      </c>
      <c r="AS6">
        <v>0.24639855047313897</v>
      </c>
      <c r="AT6">
        <v>-0.47651579631041319</v>
      </c>
      <c r="AU6">
        <v>0.3261867778176068</v>
      </c>
      <c r="AV6">
        <v>2.3226027290804296</v>
      </c>
      <c r="AW6">
        <v>2.0892268136734624</v>
      </c>
      <c r="AX6">
        <v>-0.5306287581266157</v>
      </c>
      <c r="AY6">
        <v>-0.93927485611614314</v>
      </c>
      <c r="AZ6">
        <v>-0.37137710137097329</v>
      </c>
      <c r="BA6">
        <v>0.68733366823889586</v>
      </c>
      <c r="BB6">
        <v>1.2658830928566347</v>
      </c>
      <c r="BC6">
        <v>0.49986699507943277</v>
      </c>
      <c r="BD6">
        <v>0.73114688701481612</v>
      </c>
      <c r="BE6">
        <v>0.17827625020131682</v>
      </c>
      <c r="BF6">
        <v>-1.4698393906137659</v>
      </c>
      <c r="BG6">
        <v>1.532173407719259</v>
      </c>
      <c r="BH6">
        <v>1.1049444639686927</v>
      </c>
      <c r="BI6">
        <v>0.49151970455888611</v>
      </c>
      <c r="BJ6">
        <v>0.76749938282891084</v>
      </c>
      <c r="BK6">
        <v>7.6851929547128203E-2</v>
      </c>
      <c r="BL6" s="6">
        <v>-0.37927549697617219</v>
      </c>
      <c r="BM6">
        <v>1.4166668932186326</v>
      </c>
      <c r="BN6">
        <v>1.0071892820098525</v>
      </c>
      <c r="BO6">
        <v>-0.62726177566686581</v>
      </c>
      <c r="BP6">
        <v>-0.25642679122350015</v>
      </c>
      <c r="BQ6">
        <v>-0.39236518816170313</v>
      </c>
      <c r="BR6">
        <v>-0.73022604518762824</v>
      </c>
      <c r="BS6">
        <v>-0.39424613523071261</v>
      </c>
      <c r="BT6" s="6">
        <v>0.97353027544924231</v>
      </c>
      <c r="BU6" s="6">
        <v>0.61414624488523906</v>
      </c>
      <c r="BV6">
        <v>0.29747912978838786</v>
      </c>
      <c r="BW6">
        <v>1.2469676605961444</v>
      </c>
      <c r="BX6">
        <v>-0.53757955083575215</v>
      </c>
      <c r="BY6">
        <v>-0.65959256105567809</v>
      </c>
      <c r="BZ6">
        <v>0.83540241345001631</v>
      </c>
      <c r="CA6">
        <v>0.27093941557544643</v>
      </c>
      <c r="CB6">
        <v>-0.28413967246396776</v>
      </c>
      <c r="CC6">
        <v>-5.5585988442075393E-2</v>
      </c>
      <c r="CD6">
        <v>-0.95219542007133751</v>
      </c>
      <c r="CE6">
        <v>-0.11114719431439962</v>
      </c>
      <c r="CF6" s="6">
        <v>1.879129873701289E-2</v>
      </c>
      <c r="CG6">
        <v>-0.18290859287213002</v>
      </c>
      <c r="CH6">
        <v>1.217721400247378E-2</v>
      </c>
      <c r="CI6">
        <v>1.6834205795963932</v>
      </c>
      <c r="CJ6">
        <v>-0.64762006521241411</v>
      </c>
      <c r="CK6">
        <v>1.6814680427564457</v>
      </c>
      <c r="CL6">
        <v>1.6011355985732383</v>
      </c>
      <c r="CM6">
        <v>1.3089355243606307</v>
      </c>
      <c r="CN6">
        <v>-2.5584135322637751E-2</v>
      </c>
      <c r="CO6">
        <v>-0.12471458360901566</v>
      </c>
      <c r="CP6">
        <v>-0.95370056915276891</v>
      </c>
      <c r="CQ6">
        <v>-0.41744277863551582</v>
      </c>
      <c r="CR6">
        <v>2.958662980800382E-2</v>
      </c>
      <c r="CS6">
        <v>9.4530690579687271E-2</v>
      </c>
      <c r="CT6">
        <v>8.9039531155970797E-2</v>
      </c>
      <c r="CU6">
        <v>-0.22479207518154279</v>
      </c>
      <c r="CV6">
        <v>0.53651533201100321</v>
      </c>
      <c r="CW6">
        <v>-0.45499871331162201</v>
      </c>
      <c r="CX6">
        <v>2.0745329949471882</v>
      </c>
      <c r="CY6">
        <v>1.8456115086833726</v>
      </c>
      <c r="CZ6">
        <v>0.67737782402491886</v>
      </c>
      <c r="DA6">
        <v>-0.86733947515086329</v>
      </c>
      <c r="DB6">
        <v>-1.3458882393115772</v>
      </c>
      <c r="DC6">
        <v>-0.76352521871860224</v>
      </c>
      <c r="DD6">
        <v>1.5813926233202618</v>
      </c>
      <c r="DE6">
        <v>0.13531993041210716</v>
      </c>
      <c r="DF6" s="6">
        <v>0.34556401932307834</v>
      </c>
      <c r="DG6">
        <v>-0.26774596417415603</v>
      </c>
      <c r="DH6">
        <v>0.168593582513521</v>
      </c>
      <c r="DI6">
        <v>-5.5871950918114241E-2</v>
      </c>
      <c r="DJ6">
        <v>1.4215962000206823</v>
      </c>
      <c r="DK6">
        <v>0.44295333312347057</v>
      </c>
      <c r="DL6">
        <v>-0.79556189459761095</v>
      </c>
      <c r="DM6">
        <v>-0.9407810085750381</v>
      </c>
      <c r="DN6">
        <v>-0.74691275553569414</v>
      </c>
      <c r="DO6">
        <v>0.79389715852566101</v>
      </c>
      <c r="DP6">
        <v>1.629589141000229</v>
      </c>
      <c r="DQ6">
        <v>2.9655884618803059</v>
      </c>
      <c r="DR6">
        <v>0.56376280172124094</v>
      </c>
      <c r="DS6">
        <v>-1.3100805229839674</v>
      </c>
      <c r="DT6" s="6">
        <v>-1.3421330445635522</v>
      </c>
      <c r="DU6">
        <v>0.83995384755445779</v>
      </c>
      <c r="DV6">
        <v>0.85116907321800928</v>
      </c>
      <c r="DW6">
        <v>1.4453335639267302</v>
      </c>
      <c r="DX6">
        <v>-0.29233273574014268</v>
      </c>
      <c r="DY6">
        <v>-0.99131391712271955</v>
      </c>
      <c r="DZ6">
        <v>-1.6813999246337101</v>
      </c>
      <c r="EA6">
        <v>-0.4891068783754321</v>
      </c>
      <c r="EB6">
        <v>-0.62470701915576898</v>
      </c>
      <c r="EC6">
        <v>-8.7778878700716573E-2</v>
      </c>
      <c r="ED6">
        <v>-9.4895808780780036E-2</v>
      </c>
      <c r="EE6">
        <v>-0.70077290865735198</v>
      </c>
      <c r="EF6">
        <v>-0.34173690665520934</v>
      </c>
      <c r="EG6">
        <v>-0.30614439381040093</v>
      </c>
      <c r="EH6">
        <v>3.4055238844490583E-2</v>
      </c>
      <c r="EI6">
        <v>-0.61185751922772291</v>
      </c>
      <c r="EJ6">
        <v>-0.40485046546251446</v>
      </c>
      <c r="EK6" s="6">
        <v>-0.41276727378527406</v>
      </c>
      <c r="EL6">
        <v>-0.33627162331615079</v>
      </c>
      <c r="EM6">
        <v>-0.21037325729953843</v>
      </c>
      <c r="EN6">
        <v>-0.4055650319200399</v>
      </c>
      <c r="EO6" s="6">
        <v>-0.52217229333855686</v>
      </c>
      <c r="EP6">
        <v>-0.37782983507672552</v>
      </c>
      <c r="EQ6">
        <v>-0.17261938947281802</v>
      </c>
      <c r="ER6">
        <v>1.6367464168992711</v>
      </c>
      <c r="ES6">
        <v>2.1650602930977401E-2</v>
      </c>
      <c r="ET6">
        <v>-0.42326006211603751</v>
      </c>
      <c r="EU6" s="6">
        <v>1.1609096518242334</v>
      </c>
      <c r="EV6" s="6">
        <v>0.58735590609615684</v>
      </c>
      <c r="EW6" s="6">
        <v>0.39767274544228481</v>
      </c>
      <c r="EX6">
        <v>-0.40179335203286509</v>
      </c>
      <c r="EY6">
        <v>-0.40968416013176012</v>
      </c>
      <c r="EZ6" s="6">
        <v>-0.35643556496232498</v>
      </c>
      <c r="FA6" s="6">
        <v>-6.4670865250640197E-2</v>
      </c>
      <c r="FB6">
        <v>-0.19573649541929342</v>
      </c>
      <c r="FC6">
        <v>-1.0412066317925794</v>
      </c>
      <c r="FD6">
        <v>0.59264281330755098</v>
      </c>
      <c r="FE6">
        <v>-0.4399996441318817</v>
      </c>
      <c r="FF6">
        <v>0.47254009715022088</v>
      </c>
      <c r="FG6">
        <v>-0.61975300723752214</v>
      </c>
      <c r="FH6">
        <v>-0.37802036839557013</v>
      </c>
      <c r="FI6">
        <v>0.49762618092633215</v>
      </c>
      <c r="FJ6" s="6">
        <v>0.52265693817009951</v>
      </c>
      <c r="FK6">
        <v>0.95317679137456135</v>
      </c>
      <c r="FL6">
        <v>-0.16811795271483637</v>
      </c>
      <c r="FM6">
        <v>-0.69128439907385386</v>
      </c>
      <c r="FN6">
        <v>1.4641753836452067</v>
      </c>
      <c r="FO6">
        <v>0.30506023257327225</v>
      </c>
      <c r="FP6">
        <v>-0.56835245850278671</v>
      </c>
      <c r="FQ6">
        <v>-0.43645093434602933</v>
      </c>
      <c r="FR6" s="6">
        <v>0.61294364299454418</v>
      </c>
      <c r="FS6">
        <v>0.48476309595857747</v>
      </c>
      <c r="FT6">
        <v>0.59248105919159277</v>
      </c>
      <c r="FU6" s="6">
        <v>-0.16120484528626816</v>
      </c>
      <c r="FV6">
        <v>-0.59536541498579432</v>
      </c>
      <c r="FW6">
        <v>0.11889004702359153</v>
      </c>
      <c r="FX6">
        <v>1.5065107063749421</v>
      </c>
      <c r="FY6">
        <v>1.1528306760294778</v>
      </c>
      <c r="FZ6">
        <v>-0.56899651468249091</v>
      </c>
      <c r="GA6">
        <v>-0.6717535908204576</v>
      </c>
      <c r="GB6">
        <v>-0.66257557504756437</v>
      </c>
      <c r="GC6">
        <v>1.0713600784391504</v>
      </c>
      <c r="GD6">
        <v>0.71199096352074953</v>
      </c>
      <c r="GE6" s="6">
        <v>-0.45897854937923721</v>
      </c>
      <c r="GF6">
        <v>-0.99605152711433487</v>
      </c>
      <c r="GG6">
        <v>-1.3317092793961018</v>
      </c>
      <c r="GH6">
        <v>-1.8546080855202915</v>
      </c>
      <c r="GI6" s="6">
        <v>-0.99597994738555751</v>
      </c>
      <c r="GJ6">
        <v>-0.92923501207672377</v>
      </c>
      <c r="GK6" s="6">
        <v>-0.71917363681680402</v>
      </c>
      <c r="GL6">
        <v>-1.2197072275789556</v>
      </c>
      <c r="GM6" s="6">
        <v>-1.2399305550786528</v>
      </c>
      <c r="GN6">
        <v>0.79508616665534049</v>
      </c>
      <c r="GO6">
        <v>2.1190481934711132</v>
      </c>
      <c r="GP6">
        <v>2.3444797510570701</v>
      </c>
      <c r="GQ6">
        <v>0.64328605971906883</v>
      </c>
      <c r="GR6">
        <v>-0.79583070086510199</v>
      </c>
      <c r="GS6">
        <v>-1.0260942283996826</v>
      </c>
      <c r="GT6" s="6">
        <v>1.1035112853400888</v>
      </c>
      <c r="GU6">
        <v>1.4884447381178407</v>
      </c>
      <c r="GV6" s="6">
        <v>-0.17997943001968042</v>
      </c>
      <c r="GW6" s="6">
        <v>-0.73820810838433304</v>
      </c>
      <c r="GX6">
        <v>-0.8083009225215706</v>
      </c>
      <c r="GY6">
        <v>-0.49144146744204587</v>
      </c>
      <c r="GZ6">
        <v>0.55477795369077887</v>
      </c>
      <c r="HA6">
        <v>1.9367752410396926</v>
      </c>
      <c r="HB6">
        <v>1.5364913858151492</v>
      </c>
      <c r="HC6">
        <v>-0.84054015953215133</v>
      </c>
      <c r="HD6">
        <v>-1.0349879702052034</v>
      </c>
      <c r="HE6">
        <v>2.5744780886102463</v>
      </c>
      <c r="HF6">
        <v>2.963708944768157</v>
      </c>
      <c r="HG6" s="6">
        <v>0.7014115669410762</v>
      </c>
      <c r="HH6">
        <v>0.17775295911388078</v>
      </c>
      <c r="HI6">
        <v>2.5602197578683312</v>
      </c>
      <c r="HJ6">
        <v>1.5939408477237553</v>
      </c>
      <c r="HK6">
        <v>-0.71254353769446976</v>
      </c>
      <c r="HL6">
        <v>-0.2948411077836311</v>
      </c>
      <c r="HM6">
        <v>1.3633462177769649</v>
      </c>
      <c r="HN6">
        <v>-0.91958408856010632</v>
      </c>
      <c r="HO6">
        <v>-0.2439419446407185</v>
      </c>
      <c r="HP6" s="6">
        <v>-0.59276164125316011</v>
      </c>
      <c r="HQ6">
        <v>0.47076262433682348</v>
      </c>
      <c r="HR6">
        <v>0.22172212068818556</v>
      </c>
      <c r="HS6">
        <v>1.677566781372678</v>
      </c>
      <c r="HT6">
        <v>2.2633000670217256</v>
      </c>
      <c r="HU6">
        <v>-0.97416809466396492</v>
      </c>
      <c r="HV6">
        <v>-0.7992472471651898</v>
      </c>
      <c r="HW6">
        <v>-0.85245736456665933</v>
      </c>
      <c r="HX6" s="6">
        <v>-1.135889732254052</v>
      </c>
      <c r="HY6">
        <v>-0.59058603906325413</v>
      </c>
      <c r="HZ6">
        <v>-0.67682576354698221</v>
      </c>
      <c r="IA6">
        <v>-0.94273232883573066</v>
      </c>
      <c r="IB6">
        <v>-0.54353185841505947</v>
      </c>
      <c r="IC6">
        <v>-0.31178700254110459</v>
      </c>
      <c r="ID6">
        <v>-0.19869031522930011</v>
      </c>
      <c r="IE6">
        <v>0.69636044105309669</v>
      </c>
      <c r="IF6">
        <v>1.7707419706244114</v>
      </c>
      <c r="IG6">
        <v>2.484471430063373</v>
      </c>
      <c r="IH6">
        <v>2.187420730167124</v>
      </c>
      <c r="II6">
        <v>-0.74295415111996155</v>
      </c>
      <c r="IJ6">
        <v>-1.5091747580897779</v>
      </c>
      <c r="IK6">
        <v>-0.59007620255507454</v>
      </c>
      <c r="IL6">
        <v>-1.5170017214530369</v>
      </c>
      <c r="IM6">
        <v>-0.21790343715982433</v>
      </c>
      <c r="IN6" s="6">
        <v>-0.30017936963265968</v>
      </c>
      <c r="IO6">
        <v>-0.19745569123157325</v>
      </c>
      <c r="IP6">
        <v>9.6958117111704864E-2</v>
      </c>
      <c r="IQ6">
        <v>-0.12415728724795633</v>
      </c>
      <c r="IR6">
        <v>-0.42383591547701083</v>
      </c>
      <c r="IS6">
        <v>-0.73915595612028684</v>
      </c>
      <c r="IT6">
        <v>-0.30996745558813465</v>
      </c>
      <c r="IU6">
        <v>-0.4047587369994638</v>
      </c>
      <c r="IV6">
        <v>-0.81428174926455099</v>
      </c>
      <c r="IW6">
        <v>-1.6914787107938489</v>
      </c>
      <c r="IX6" s="6">
        <v>-2.2012279087719366</v>
      </c>
      <c r="IY6">
        <v>-1.2106128320213234</v>
      </c>
      <c r="IZ6">
        <v>-0.26065249721239775</v>
      </c>
      <c r="JA6">
        <v>-7.9362434226170148E-2</v>
      </c>
      <c r="JB6">
        <v>-0.63335927930376812</v>
      </c>
      <c r="JC6">
        <v>-0.28517484299991308</v>
      </c>
      <c r="JD6">
        <v>-0.86364823479695063</v>
      </c>
      <c r="JE6">
        <v>-1.4190283431713007</v>
      </c>
      <c r="JF6">
        <v>1.000358589094507</v>
      </c>
      <c r="JG6">
        <v>0.72465424492755859</v>
      </c>
      <c r="JH6" s="6">
        <v>-0.23224013888348938</v>
      </c>
      <c r="JI6">
        <v>-0.31326959572565632</v>
      </c>
      <c r="JJ6">
        <v>-0.72748247547762124</v>
      </c>
      <c r="JK6">
        <v>-0.44900173181657055</v>
      </c>
      <c r="JL6">
        <v>-0.27939979213094074</v>
      </c>
      <c r="JM6">
        <v>-1.5851729848813392</v>
      </c>
      <c r="JN6">
        <v>-0.76176989675584261</v>
      </c>
      <c r="JO6">
        <v>-1.5485994742385558</v>
      </c>
      <c r="JP6">
        <v>-1.4350877550178325</v>
      </c>
      <c r="JQ6">
        <v>-0.62659558783416835</v>
      </c>
      <c r="JR6">
        <v>-5.2537505680437413E-2</v>
      </c>
      <c r="JS6">
        <v>-0.57727890352576749</v>
      </c>
      <c r="JT6">
        <v>-0.9444212544580104</v>
      </c>
      <c r="JU6">
        <v>-0.75432168119412013</v>
      </c>
      <c r="JV6">
        <v>-0.47502873598873913</v>
      </c>
      <c r="JW6">
        <v>-2.2357046936698337</v>
      </c>
      <c r="JX6" s="6">
        <v>-1.6013805263102356</v>
      </c>
      <c r="JY6" s="6">
        <v>-1.3973005195672141</v>
      </c>
      <c r="JZ6">
        <v>-1.922867037356814</v>
      </c>
      <c r="KA6">
        <v>-0.95320645999360387</v>
      </c>
      <c r="KB6">
        <v>-1.3655260701479239</v>
      </c>
      <c r="KC6">
        <v>-0.83184301542277406</v>
      </c>
      <c r="KD6">
        <v>-0.51580797886441909</v>
      </c>
      <c r="KE6">
        <v>-1.2485262117974987</v>
      </c>
      <c r="KF6">
        <v>-0.28867513459481287</v>
      </c>
      <c r="KG6">
        <v>-0.86690364025477107</v>
      </c>
      <c r="KH6">
        <v>-1.3715633536551401</v>
      </c>
      <c r="KI6">
        <v>-2.2219743619715118</v>
      </c>
      <c r="KJ6">
        <v>-1.410343521790979</v>
      </c>
      <c r="KK6">
        <v>-1.041578285885058</v>
      </c>
      <c r="KL6">
        <v>-1.305632731715034</v>
      </c>
      <c r="KM6">
        <v>-1.4942157879159281</v>
      </c>
      <c r="KN6">
        <v>-0.89457216747111634</v>
      </c>
      <c r="KO6">
        <v>-1.0749027300379099</v>
      </c>
      <c r="KP6">
        <v>-1.0466669982225165</v>
      </c>
      <c r="KQ6">
        <v>-0.70145489154446827</v>
      </c>
      <c r="KR6">
        <v>-1.2740863864733025</v>
      </c>
      <c r="KS6">
        <v>-0.91056560641065665</v>
      </c>
      <c r="KT6">
        <v>-0.37652637803573791</v>
      </c>
      <c r="KU6">
        <v>-0.72682695430737099</v>
      </c>
      <c r="KV6" s="6">
        <v>-0.44217969908752947</v>
      </c>
      <c r="KW6">
        <v>-0.54769758132028323</v>
      </c>
      <c r="KX6">
        <v>-0.7749853473449384</v>
      </c>
      <c r="KY6">
        <v>-1.0975114879896142</v>
      </c>
      <c r="KZ6">
        <v>-0.86357178921683941</v>
      </c>
      <c r="LA6">
        <v>-1.0536631051539553</v>
      </c>
      <c r="LB6">
        <v>-1.7465697819455637</v>
      </c>
      <c r="LC6">
        <v>-1.6293168989799787</v>
      </c>
      <c r="LD6">
        <v>-1.2914949416618551</v>
      </c>
      <c r="LE6">
        <v>-1.018841512693933</v>
      </c>
      <c r="LF6">
        <v>-1.02203538609577</v>
      </c>
      <c r="LG6">
        <v>-1.295190229913908</v>
      </c>
      <c r="LH6">
        <v>-1.3841653341542031</v>
      </c>
      <c r="LI6" s="6">
        <v>-0.35801779405518158</v>
      </c>
      <c r="LJ6">
        <v>-0.28867513459481298</v>
      </c>
      <c r="LK6">
        <v>-0.58718995610112323</v>
      </c>
      <c r="LL6">
        <v>5.28039018100925E-2</v>
      </c>
      <c r="LM6">
        <v>-0.53599432149508908</v>
      </c>
      <c r="LN6" s="6">
        <v>-0.54782656348109571</v>
      </c>
      <c r="LO6">
        <v>-0.28867513459481292</v>
      </c>
      <c r="LP6">
        <v>-0.40904927484625919</v>
      </c>
      <c r="LQ6">
        <v>-0.6090313989014533</v>
      </c>
      <c r="LR6">
        <v>-0.28867513459481287</v>
      </c>
      <c r="LS6">
        <v>-6.8721585579766223E-2</v>
      </c>
      <c r="LT6">
        <v>-0.37994599765926174</v>
      </c>
      <c r="LU6">
        <v>1.3209560730162471</v>
      </c>
      <c r="LV6">
        <v>-0.28867513459481292</v>
      </c>
      <c r="LW6">
        <v>-0.49587229360902346</v>
      </c>
      <c r="LX6">
        <v>-0.57808802425858263</v>
      </c>
      <c r="LY6">
        <v>-0.5573892610885226</v>
      </c>
      <c r="LZ6" s="6">
        <v>-0.86558673118131191</v>
      </c>
      <c r="MA6">
        <v>-0.57994794121821247</v>
      </c>
      <c r="MB6">
        <v>-0.28867513459481287</v>
      </c>
      <c r="MC6" s="6">
        <v>-0.52253651911613952</v>
      </c>
      <c r="MD6" s="6">
        <v>-0.22773993493723113</v>
      </c>
      <c r="ME6">
        <v>-0.5619648692509478</v>
      </c>
      <c r="MF6">
        <v>-0.56155616810874986</v>
      </c>
      <c r="MG6" s="6">
        <v>-0.35868741598047793</v>
      </c>
      <c r="MH6" s="6">
        <v>-0.77258238224014109</v>
      </c>
      <c r="MI6">
        <v>-0.83999008606514824</v>
      </c>
      <c r="MJ6">
        <v>-1.1380107377375346</v>
      </c>
      <c r="MK6" s="6">
        <v>-0.56616978268912221</v>
      </c>
      <c r="ML6">
        <v>-0.37475371653312667</v>
      </c>
      <c r="MM6">
        <v>-0.64056698318787908</v>
      </c>
      <c r="MN6">
        <v>1.4576003961584099</v>
      </c>
      <c r="MO6" s="6">
        <v>0.19691389599654247</v>
      </c>
      <c r="MP6" s="6">
        <v>0.43572634602418997</v>
      </c>
      <c r="MQ6">
        <v>-1.4113873003632325</v>
      </c>
      <c r="MR6">
        <v>-1.1023909755998231</v>
      </c>
      <c r="MS6">
        <v>-1.2375256096305385</v>
      </c>
      <c r="MT6">
        <v>-0.51264711353839176</v>
      </c>
      <c r="MU6">
        <v>1.5298295634894852</v>
      </c>
      <c r="MV6">
        <v>-2.975589288495015E-2</v>
      </c>
      <c r="MW6">
        <v>-0.83933511754828105</v>
      </c>
      <c r="MX6">
        <v>-0.66842359522619399</v>
      </c>
      <c r="MY6">
        <v>-0.32872217323069514</v>
      </c>
      <c r="MZ6">
        <v>-0.56994897135081257</v>
      </c>
      <c r="NA6">
        <v>-1.7195126216428231</v>
      </c>
      <c r="NB6">
        <v>-0.83326482060501517</v>
      </c>
      <c r="NC6">
        <v>-0.84854921325975263</v>
      </c>
      <c r="ND6">
        <v>-0.52719572993690211</v>
      </c>
      <c r="NE6">
        <v>-0.61744387991612837</v>
      </c>
      <c r="NF6" s="6">
        <v>-0.568842097050831</v>
      </c>
      <c r="NG6">
        <v>-0.84075135462199646</v>
      </c>
      <c r="NH6">
        <v>-0.71573960980177376</v>
      </c>
      <c r="NI6" s="6">
        <v>-0.96386260975304372</v>
      </c>
      <c r="NJ6">
        <v>-1.0187465411708847</v>
      </c>
      <c r="NK6">
        <v>-0.84795598793687854</v>
      </c>
      <c r="NL6">
        <v>-0.54509072899574684</v>
      </c>
      <c r="NM6" s="6">
        <v>-0.94197683760946693</v>
      </c>
      <c r="NN6">
        <v>-0.7901759011792876</v>
      </c>
      <c r="NO6" s="6">
        <v>-0.57547196429488556</v>
      </c>
      <c r="NP6">
        <v>-1.3943210943276581</v>
      </c>
      <c r="NQ6" s="6">
        <v>-0.81390215314453385</v>
      </c>
      <c r="NR6" s="6">
        <v>-0.63947216047571875</v>
      </c>
      <c r="NS6" s="6">
        <v>-1.1368298795084846</v>
      </c>
      <c r="NT6" s="6">
        <v>-1.1437022538203532</v>
      </c>
      <c r="NU6">
        <v>-1.0764991941988846</v>
      </c>
      <c r="NV6" s="6">
        <v>-0.44650390214605462</v>
      </c>
      <c r="NW6">
        <v>-0.86138973036784039</v>
      </c>
      <c r="NX6">
        <v>-0.28867513459481287</v>
      </c>
      <c r="NY6">
        <v>-0.28867513459481281</v>
      </c>
      <c r="NZ6">
        <v>-0.44936212658413427</v>
      </c>
      <c r="OA6">
        <v>-1.2388765036951568</v>
      </c>
      <c r="OB6">
        <v>-1.1214846486905123</v>
      </c>
      <c r="OC6">
        <v>-0.42871967843774766</v>
      </c>
      <c r="OD6">
        <v>-0.87405512400370056</v>
      </c>
      <c r="OE6" s="6">
        <v>-0.46755787408060423</v>
      </c>
      <c r="OF6">
        <v>-0.15366167436531444</v>
      </c>
      <c r="OG6" s="6">
        <v>-0.69995995018947299</v>
      </c>
      <c r="OH6">
        <v>-0.52733910776919524</v>
      </c>
      <c r="OI6">
        <v>-0.46087776812034159</v>
      </c>
      <c r="OJ6">
        <v>1.3583067344873427</v>
      </c>
      <c r="OK6">
        <v>2.515498330213407E-2</v>
      </c>
      <c r="OL6">
        <v>-0.29080397950584069</v>
      </c>
      <c r="OM6">
        <v>-0.28867513459481292</v>
      </c>
      <c r="ON6">
        <v>-0.28867513459481292</v>
      </c>
      <c r="OO6">
        <v>-0.42439674828988105</v>
      </c>
      <c r="OP6">
        <v>0.87405652082554508</v>
      </c>
      <c r="OQ6">
        <v>-0.48321032941637926</v>
      </c>
      <c r="OR6">
        <v>-0.4321512870609911</v>
      </c>
      <c r="OS6">
        <v>-0.42970490447043874</v>
      </c>
      <c r="OT6">
        <v>-0.44022792174110831</v>
      </c>
      <c r="OU6">
        <v>-0.28867513459481287</v>
      </c>
      <c r="OV6">
        <v>-0.28867513459481287</v>
      </c>
      <c r="OW6">
        <v>-0.39268689531558931</v>
      </c>
      <c r="OX6">
        <v>-0.46011584712209752</v>
      </c>
      <c r="OY6">
        <v>-0.36498815960640479</v>
      </c>
      <c r="OZ6">
        <v>-0.32346002046106509</v>
      </c>
      <c r="PA6">
        <v>-0.38200369528624967</v>
      </c>
      <c r="PB6">
        <v>1.4673072164369874</v>
      </c>
      <c r="PC6">
        <v>-4.2125803339208298E-3</v>
      </c>
      <c r="PD6" s="6">
        <v>2.7575777448654626</v>
      </c>
      <c r="PE6">
        <v>-0.38857546351001893</v>
      </c>
      <c r="PF6">
        <v>-0.28867513459481287</v>
      </c>
      <c r="PG6">
        <v>-0.28867513459481292</v>
      </c>
      <c r="PH6">
        <v>0.52806331396708528</v>
      </c>
      <c r="PI6">
        <v>-0.61453198703846235</v>
      </c>
      <c r="PJ6">
        <v>3.1530903584605183</v>
      </c>
      <c r="PK6">
        <v>3.0620849139246813</v>
      </c>
      <c r="PL6">
        <v>0.3136476816736341</v>
      </c>
      <c r="PM6">
        <v>-0.51745853751679005</v>
      </c>
      <c r="PN6">
        <v>-1.5254684975231179</v>
      </c>
      <c r="PO6">
        <v>-0.27792366009375319</v>
      </c>
      <c r="PP6" s="6">
        <v>2.6570364552043801</v>
      </c>
      <c r="PQ6">
        <v>-1.1718881805433974</v>
      </c>
      <c r="PR6">
        <v>1.168800004921003</v>
      </c>
      <c r="PS6">
        <v>-1.213059680829915</v>
      </c>
      <c r="PT6">
        <v>-0.47157011435008606</v>
      </c>
      <c r="PU6">
        <v>-0.88773366039654467</v>
      </c>
      <c r="PV6">
        <v>-0.42194380204564769</v>
      </c>
      <c r="PW6">
        <v>-0.85868045896013023</v>
      </c>
      <c r="PX6" s="6">
        <v>-0.54740877709768565</v>
      </c>
      <c r="PY6">
        <v>-0.577310528712486</v>
      </c>
      <c r="PZ6">
        <v>-0.61541652619541465</v>
      </c>
      <c r="QA6">
        <v>2.5832441007730864</v>
      </c>
      <c r="QB6">
        <v>-0.23025730351285678</v>
      </c>
      <c r="QC6" s="6">
        <v>-0.81857544313404917</v>
      </c>
      <c r="QD6">
        <v>-0.32376714467787948</v>
      </c>
      <c r="QE6">
        <v>-0.38689722019179645</v>
      </c>
      <c r="QF6" s="6">
        <v>-1.3672712226660906</v>
      </c>
      <c r="QG6">
        <v>-0.44117700807891375</v>
      </c>
      <c r="QH6">
        <v>-0.12633517800598101</v>
      </c>
      <c r="QI6">
        <v>-0.28162444294317285</v>
      </c>
      <c r="QJ6">
        <v>-1.6431425712228418</v>
      </c>
      <c r="QK6">
        <v>-0.44693932313751772</v>
      </c>
      <c r="QL6">
        <v>-1.7793782539209069</v>
      </c>
      <c r="QM6">
        <v>-1.085940187458124</v>
      </c>
      <c r="QN6">
        <v>-0.79783659605755564</v>
      </c>
      <c r="QO6">
        <v>1.7715548586481662</v>
      </c>
      <c r="QP6">
        <v>-0.41891011491021551</v>
      </c>
      <c r="QQ6">
        <v>-0.33949613824634672</v>
      </c>
      <c r="QR6">
        <v>-1.1707403248084352</v>
      </c>
      <c r="QS6">
        <v>-0.49421445802720054</v>
      </c>
      <c r="QT6">
        <v>-0.62223621420110764</v>
      </c>
      <c r="QU6">
        <v>-0.65328791746364756</v>
      </c>
      <c r="QV6">
        <v>-1.2140755899267872</v>
      </c>
      <c r="QW6">
        <v>-1.4608715623346471</v>
      </c>
      <c r="QX6" s="6">
        <v>-0.78540534885935132</v>
      </c>
      <c r="QY6" s="6">
        <v>-1.7230186624361485</v>
      </c>
      <c r="QZ6">
        <v>-0.56311676929205912</v>
      </c>
      <c r="RA6" s="6">
        <v>-1.2656514198674524</v>
      </c>
      <c r="RB6">
        <v>-0.78436536386273181</v>
      </c>
      <c r="RC6">
        <v>-1.8078004285776672</v>
      </c>
      <c r="RD6">
        <v>-0.41311656078380288</v>
      </c>
      <c r="RE6">
        <v>-0.69146636332183287</v>
      </c>
      <c r="RF6">
        <v>-0.68494961006963995</v>
      </c>
      <c r="RG6" s="6">
        <v>-0.87253951174201994</v>
      </c>
      <c r="RH6">
        <v>-0.93455779885810986</v>
      </c>
      <c r="RI6">
        <v>-0.73579673809574775</v>
      </c>
      <c r="RJ6" s="6">
        <v>-0.99398045932411694</v>
      </c>
      <c r="RK6">
        <v>-1.0375646622029167</v>
      </c>
      <c r="RL6">
        <v>-0.56204694184332749</v>
      </c>
      <c r="RM6">
        <v>-0.95114279159606741</v>
      </c>
      <c r="RN6">
        <v>-0.4413616490342438</v>
      </c>
      <c r="RO6">
        <v>1.3273252657841619</v>
      </c>
      <c r="RP6" s="6"/>
      <c r="ST6" s="6"/>
      <c r="TX6" s="6"/>
      <c r="VO6" s="6"/>
      <c r="VZ6" s="6"/>
      <c r="WR6" s="6"/>
      <c r="WU6" s="6"/>
      <c r="ZP6" s="6"/>
      <c r="ZQ6" s="6"/>
      <c r="ZU6" s="6"/>
      <c r="ABK6" s="6"/>
      <c r="ACA6" s="6"/>
      <c r="ACZ6" s="6"/>
      <c r="ADD6" s="6"/>
      <c r="AEB6" s="6"/>
      <c r="AEO6" s="6"/>
      <c r="AFA6" s="6"/>
      <c r="AFP6" s="6"/>
      <c r="AFS6" s="6"/>
      <c r="AFV6" s="6"/>
      <c r="AFX6" s="6"/>
      <c r="AGC6" s="6"/>
      <c r="AGM6" s="6"/>
      <c r="AGX6" s="6"/>
      <c r="AHD6" s="6"/>
      <c r="AHS6" s="6"/>
      <c r="AHW6" s="6"/>
      <c r="AIA6" s="6"/>
      <c r="AIB6" s="6"/>
      <c r="AIG6" s="6"/>
      <c r="AIH6" s="6"/>
      <c r="AII6" s="6"/>
      <c r="AIL6" s="6"/>
      <c r="AIQ6" s="6"/>
      <c r="AIT6" s="6"/>
      <c r="AIW6" s="6"/>
      <c r="AJR6" s="6"/>
    </row>
    <row r="7" spans="1:965" x14ac:dyDescent="0.25">
      <c r="A7">
        <v>212741</v>
      </c>
      <c r="B7">
        <v>0</v>
      </c>
      <c r="C7">
        <v>-0.41991827346025429</v>
      </c>
      <c r="D7">
        <v>-0.22454756744669951</v>
      </c>
      <c r="E7">
        <v>-0.30318238747695508</v>
      </c>
      <c r="F7">
        <v>-0.27293387121780166</v>
      </c>
      <c r="G7">
        <v>-0.38753995750460213</v>
      </c>
      <c r="H7">
        <v>-0.14931662456576672</v>
      </c>
      <c r="I7" s="6">
        <v>-0.49884038594930064</v>
      </c>
      <c r="J7">
        <v>-1.6720920414624405</v>
      </c>
      <c r="K7">
        <v>-0.64168088205493412</v>
      </c>
      <c r="L7" s="6">
        <v>-0.47154760927729661</v>
      </c>
      <c r="M7">
        <v>-0.4282351856601937</v>
      </c>
      <c r="N7">
        <v>-0.76095568501251176</v>
      </c>
      <c r="O7">
        <v>-0.92184511269609759</v>
      </c>
      <c r="P7">
        <v>-2.0848131790254139E-2</v>
      </c>
      <c r="Q7" s="6">
        <v>-0.2159627997319522</v>
      </c>
      <c r="R7">
        <v>-0.15332170991980504</v>
      </c>
      <c r="S7" s="6">
        <v>-5.2027134371366392E-2</v>
      </c>
      <c r="T7">
        <v>-0.18872659477962531</v>
      </c>
      <c r="U7">
        <v>-0.73338487442570011</v>
      </c>
      <c r="V7">
        <v>-0.19678091757515562</v>
      </c>
      <c r="W7">
        <v>-0.578623584251865</v>
      </c>
      <c r="X7">
        <v>-0.30536187162570994</v>
      </c>
      <c r="Y7">
        <v>0.36019060278904291</v>
      </c>
      <c r="Z7">
        <v>1.066622469609193</v>
      </c>
      <c r="AA7">
        <v>-1.202340128189751</v>
      </c>
      <c r="AB7">
        <v>-1.1172047215905725</v>
      </c>
      <c r="AC7">
        <v>0.17182067099818607</v>
      </c>
      <c r="AD7">
        <v>-0.14998670003844958</v>
      </c>
      <c r="AE7">
        <v>1.4421605221733178</v>
      </c>
      <c r="AF7">
        <v>1.2591497205006894</v>
      </c>
      <c r="AG7">
        <v>-1.3135275781705495</v>
      </c>
      <c r="AH7">
        <v>-1.4880764168831244</v>
      </c>
      <c r="AI7">
        <v>-0.564305483204814</v>
      </c>
      <c r="AJ7" s="6">
        <v>-0.62949637456772312</v>
      </c>
      <c r="AK7">
        <v>-0.63087698872831988</v>
      </c>
      <c r="AL7">
        <v>-1.072221603331851</v>
      </c>
      <c r="AM7">
        <v>-1.4651763672755092</v>
      </c>
      <c r="AN7">
        <v>-7.5567368728408787E-2</v>
      </c>
      <c r="AO7">
        <v>-0.49359172057068451</v>
      </c>
      <c r="AP7">
        <v>-0.24732861104771287</v>
      </c>
      <c r="AQ7">
        <v>-0.55957858165392649</v>
      </c>
      <c r="AR7">
        <v>-0.20682891291308508</v>
      </c>
      <c r="AS7">
        <v>-1.5886782703373383</v>
      </c>
      <c r="AT7">
        <v>4.566813499928455E-2</v>
      </c>
      <c r="AU7">
        <v>-0.75391886362888827</v>
      </c>
      <c r="AV7">
        <v>-0.34430863111620263</v>
      </c>
      <c r="AW7">
        <v>1.3833186724601689</v>
      </c>
      <c r="AX7">
        <v>1.7949825015314333</v>
      </c>
      <c r="AY7">
        <v>-0.79239901156190162</v>
      </c>
      <c r="AZ7">
        <v>-0.97031028562840282</v>
      </c>
      <c r="BA7">
        <v>-0.29086545192637747</v>
      </c>
      <c r="BB7">
        <v>-0.25982718000785071</v>
      </c>
      <c r="BC7">
        <v>0.42593390636023176</v>
      </c>
      <c r="BD7">
        <v>0.1579278297538308</v>
      </c>
      <c r="BE7">
        <v>-0.77532446878610983</v>
      </c>
      <c r="BF7">
        <v>0.57472388351848458</v>
      </c>
      <c r="BG7">
        <v>-0.68145810644261362</v>
      </c>
      <c r="BH7">
        <v>-0.64483785422174422</v>
      </c>
      <c r="BI7">
        <v>-0.11026946016799831</v>
      </c>
      <c r="BJ7">
        <v>-0.13769847641725694</v>
      </c>
      <c r="BK7">
        <v>-0.91641520236740193</v>
      </c>
      <c r="BL7" s="6">
        <v>-0.38322108855688197</v>
      </c>
      <c r="BM7">
        <v>-0.63242859268248663</v>
      </c>
      <c r="BN7">
        <v>-0.53739879419296921</v>
      </c>
      <c r="BO7">
        <v>0.36534570387825549</v>
      </c>
      <c r="BP7">
        <v>0.2930707970552543</v>
      </c>
      <c r="BQ7">
        <v>7.68224638591169E-3</v>
      </c>
      <c r="BR7">
        <v>0.31562110167236623</v>
      </c>
      <c r="BS7">
        <v>-0.37349091462007389</v>
      </c>
      <c r="BT7" s="6">
        <v>0.34027309083661667</v>
      </c>
      <c r="BU7" s="6">
        <v>0.66955094569095697</v>
      </c>
      <c r="BV7">
        <v>0.94313730032175891</v>
      </c>
      <c r="BW7">
        <v>-0.53730955866059438</v>
      </c>
      <c r="BX7">
        <v>0.11711524691823176</v>
      </c>
      <c r="BY7">
        <v>-4.7402275051186861E-2</v>
      </c>
      <c r="BZ7">
        <v>-0.21495927859281982</v>
      </c>
      <c r="CA7">
        <v>0.34221219749886628</v>
      </c>
      <c r="CB7">
        <v>0.83112979546759014</v>
      </c>
      <c r="CC7">
        <v>-0.29334573390145574</v>
      </c>
      <c r="CD7">
        <v>0.34197057464351482</v>
      </c>
      <c r="CE7">
        <v>0.13731235739772096</v>
      </c>
      <c r="CF7" s="6">
        <v>1.0699690320243118</v>
      </c>
      <c r="CG7">
        <v>2.7874222314407513</v>
      </c>
      <c r="CH7">
        <v>-0.43135528919858845</v>
      </c>
      <c r="CI7">
        <v>-1.3015486341314597</v>
      </c>
      <c r="CJ7">
        <v>-0.94181382545235892</v>
      </c>
      <c r="CK7">
        <v>0.46940341883593745</v>
      </c>
      <c r="CL7">
        <v>-0.33338124282206472</v>
      </c>
      <c r="CM7">
        <v>0.99744794448561902</v>
      </c>
      <c r="CN7">
        <v>1.2292093149147452</v>
      </c>
      <c r="CO7">
        <v>-8.4604838704121582E-2</v>
      </c>
      <c r="CP7">
        <v>0.51115712912006539</v>
      </c>
      <c r="CQ7">
        <v>-0.33012575258635418</v>
      </c>
      <c r="CR7">
        <v>4.395620307097018E-2</v>
      </c>
      <c r="CS7">
        <v>-0.33346356901608304</v>
      </c>
      <c r="CT7">
        <v>-0.59005541658866401</v>
      </c>
      <c r="CU7">
        <v>-1.1373469374456002</v>
      </c>
      <c r="CV7">
        <v>-1.2304710522668776</v>
      </c>
      <c r="CW7">
        <v>-0.5093209163570569</v>
      </c>
      <c r="CX7">
        <v>-0.27796134934272648</v>
      </c>
      <c r="CY7">
        <v>1.1654549171275115</v>
      </c>
      <c r="CZ7">
        <v>1.4862240752408846</v>
      </c>
      <c r="DA7">
        <v>-0.5906573970663509</v>
      </c>
      <c r="DB7">
        <v>-0.80561358152699791</v>
      </c>
      <c r="DC7">
        <v>-0.20356245216150723</v>
      </c>
      <c r="DD7">
        <v>0.66536339622015062</v>
      </c>
      <c r="DE7">
        <v>9.903460973382619E-2</v>
      </c>
      <c r="DF7" s="6">
        <v>-0.34141350765126965</v>
      </c>
      <c r="DG7">
        <v>-0.9832565605165331</v>
      </c>
      <c r="DH7">
        <v>-1.0402731039509052</v>
      </c>
      <c r="DI7">
        <v>-0.26526037075022213</v>
      </c>
      <c r="DJ7">
        <v>-0.12908936973949278</v>
      </c>
      <c r="DK7">
        <v>-8.5995985385955293E-3</v>
      </c>
      <c r="DL7">
        <v>-4.5491040839580991E-2</v>
      </c>
      <c r="DM7">
        <v>-1.1254915425725447</v>
      </c>
      <c r="DN7">
        <v>-1.1297860229453969</v>
      </c>
      <c r="DO7">
        <v>0.22273078476429375</v>
      </c>
      <c r="DP7">
        <v>-0.15815298005454309</v>
      </c>
      <c r="DQ7">
        <v>0.34858251243189653</v>
      </c>
      <c r="DR7">
        <v>-2.7669048573757439E-2</v>
      </c>
      <c r="DS7">
        <v>-0.6304763318915052</v>
      </c>
      <c r="DT7" s="6">
        <v>-1.0293053122951699</v>
      </c>
      <c r="DU7">
        <v>-0.39278695408875197</v>
      </c>
      <c r="DV7">
        <v>-0.35287307498513193</v>
      </c>
      <c r="DW7">
        <v>0.17417086005143545</v>
      </c>
      <c r="DX7">
        <v>0.98916509265990993</v>
      </c>
      <c r="DY7">
        <v>-0.64113039594112819</v>
      </c>
      <c r="DZ7">
        <v>-0.5791663693460718</v>
      </c>
      <c r="EA7">
        <v>2.0590314638886373</v>
      </c>
      <c r="EB7">
        <v>-0.55549771652635671</v>
      </c>
      <c r="EC7">
        <v>-0.79013885105473913</v>
      </c>
      <c r="ED7">
        <v>-0.48081255621103552</v>
      </c>
      <c r="EE7">
        <v>0.82875018283560109</v>
      </c>
      <c r="EF7">
        <v>-0.50178379457099775</v>
      </c>
      <c r="EG7">
        <v>-0.67112520816664778</v>
      </c>
      <c r="EH7">
        <v>0.1640535701336</v>
      </c>
      <c r="EI7">
        <v>1.303624640913837</v>
      </c>
      <c r="EJ7">
        <v>-0.28219726601760092</v>
      </c>
      <c r="EK7" s="6">
        <v>-0.43999866634821139</v>
      </c>
      <c r="EL7">
        <v>-0.50231933294018793</v>
      </c>
      <c r="EM7">
        <v>-0.39578636462952954</v>
      </c>
      <c r="EN7">
        <v>0.71791972488181144</v>
      </c>
      <c r="EO7" s="6">
        <v>1.5987670260404936</v>
      </c>
      <c r="EP7">
        <v>-0.55227117354124844</v>
      </c>
      <c r="EQ7">
        <v>-0.65416322868522758</v>
      </c>
      <c r="ER7">
        <v>-0.70696569365401452</v>
      </c>
      <c r="ES7">
        <v>0.30815997434928122</v>
      </c>
      <c r="ET7">
        <v>0.77746195055170297</v>
      </c>
      <c r="EU7" s="6">
        <v>0.37966569012191981</v>
      </c>
      <c r="EV7" s="6">
        <v>-1.3550297820510435</v>
      </c>
      <c r="EW7" s="6">
        <v>-1.0492665727304542</v>
      </c>
      <c r="EX7">
        <v>-0.40179335203286509</v>
      </c>
      <c r="EY7">
        <v>-9.9560872330946668E-2</v>
      </c>
      <c r="EZ7" s="6">
        <v>-0.33379972698858895</v>
      </c>
      <c r="FA7" s="6">
        <v>-0.51276069140255998</v>
      </c>
      <c r="FB7">
        <v>-0.46179159015925647</v>
      </c>
      <c r="FC7">
        <v>1.2328745028136963</v>
      </c>
      <c r="FD7">
        <v>0.16098330836169411</v>
      </c>
      <c r="FE7">
        <v>-1.0141023710854196</v>
      </c>
      <c r="FF7">
        <v>-1.4199077235487472</v>
      </c>
      <c r="FG7">
        <v>-0.17138951611475048</v>
      </c>
      <c r="FH7">
        <v>-0.37802036839557013</v>
      </c>
      <c r="FI7">
        <v>-0.90232536418888709</v>
      </c>
      <c r="FJ7" s="6">
        <v>-0.55111404835631539</v>
      </c>
      <c r="FK7">
        <v>-0.46359704948320096</v>
      </c>
      <c r="FL7">
        <v>-0.51026303473315127</v>
      </c>
      <c r="FM7">
        <v>-0.37757878000389666</v>
      </c>
      <c r="FN7">
        <v>-0.80998507817660326</v>
      </c>
      <c r="FO7">
        <v>-0.4946478197610874</v>
      </c>
      <c r="FP7">
        <v>-0.17371768583716948</v>
      </c>
      <c r="FQ7">
        <v>0.92924487990061067</v>
      </c>
      <c r="FR7" s="6">
        <v>-1.0206021044331288</v>
      </c>
      <c r="FS7">
        <v>-0.30953240648039704</v>
      </c>
      <c r="FT7">
        <v>-0.48267126997934318</v>
      </c>
      <c r="FU7" s="6">
        <v>-0.63231997219652902</v>
      </c>
      <c r="FV7">
        <v>0.35995793647175534</v>
      </c>
      <c r="FW7">
        <v>0.68732646397845354</v>
      </c>
      <c r="FX7">
        <v>-5.8749936222789179E-2</v>
      </c>
      <c r="FY7">
        <v>-0.40330115867901589</v>
      </c>
      <c r="FZ7">
        <v>0.50090316581867012</v>
      </c>
      <c r="GA7">
        <v>-0.67777053851029301</v>
      </c>
      <c r="GB7">
        <v>-0.628736950929352</v>
      </c>
      <c r="GC7">
        <v>-0.5722161638081118</v>
      </c>
      <c r="GD7">
        <v>-9.3792282311973021E-2</v>
      </c>
      <c r="GE7" s="6">
        <v>-0.41385261398031792</v>
      </c>
      <c r="GF7">
        <v>-0.20534816356821756</v>
      </c>
      <c r="GG7">
        <v>-0.72463157882612617</v>
      </c>
      <c r="GH7">
        <v>-0.33950768039065604</v>
      </c>
      <c r="GI7" s="6">
        <v>-0.87082744428866743</v>
      </c>
      <c r="GJ7">
        <v>-0.79112550674175841</v>
      </c>
      <c r="GK7" s="6">
        <v>-0.62780087444947197</v>
      </c>
      <c r="GL7">
        <v>-1.6544964066389441E-2</v>
      </c>
      <c r="GM7" s="6">
        <v>0.80313799635383221</v>
      </c>
      <c r="GN7">
        <v>1.2544335274158678</v>
      </c>
      <c r="GO7">
        <v>0.4087169057030377</v>
      </c>
      <c r="GP7">
        <v>0.90100002906542809</v>
      </c>
      <c r="GQ7">
        <v>1.0846011355854608</v>
      </c>
      <c r="GR7">
        <v>0.61850416831509902</v>
      </c>
      <c r="GS7">
        <v>2.9311868237144479E-2</v>
      </c>
      <c r="GT7" s="6">
        <v>0.30039841599152567</v>
      </c>
      <c r="GU7">
        <v>1.6999489037044919</v>
      </c>
      <c r="GV7" s="6">
        <v>0.80325780060467511</v>
      </c>
      <c r="GW7" s="6">
        <v>0.17292011701621982</v>
      </c>
      <c r="GX7">
        <v>-0.47103099411849542</v>
      </c>
      <c r="GY7">
        <v>-0.49144146744204587</v>
      </c>
      <c r="GZ7">
        <v>0.70405632706344179</v>
      </c>
      <c r="HA7">
        <v>0.85328647724808671</v>
      </c>
      <c r="HB7">
        <v>0.23630468321042203</v>
      </c>
      <c r="HC7">
        <v>0.18304698814738921</v>
      </c>
      <c r="HD7">
        <v>-0.49296055078198053</v>
      </c>
      <c r="HE7">
        <v>-1.20424774386931E-2</v>
      </c>
      <c r="HF7">
        <v>0.16991020866679968</v>
      </c>
      <c r="HG7" s="6">
        <v>-0.22750875543279617</v>
      </c>
      <c r="HH7">
        <v>-0.60432619168323976</v>
      </c>
      <c r="HI7">
        <v>-7.9219362497781012E-2</v>
      </c>
      <c r="HJ7">
        <v>0.67758939808129393</v>
      </c>
      <c r="HK7">
        <v>0.81434701261093712</v>
      </c>
      <c r="HL7">
        <v>-0.4013598822749701</v>
      </c>
      <c r="HM7">
        <v>-0.59398349246645898</v>
      </c>
      <c r="HN7">
        <v>4.9856771177979597E-3</v>
      </c>
      <c r="HO7">
        <v>-0.25981516026286894</v>
      </c>
      <c r="HP7" s="6">
        <v>-0.18307683843618844</v>
      </c>
      <c r="HQ7">
        <v>-0.29800837865073571</v>
      </c>
      <c r="HR7">
        <v>-0.22215073747117511</v>
      </c>
      <c r="HS7">
        <v>-4.8767417822499111E-2</v>
      </c>
      <c r="HT7">
        <v>0.43758145757007288</v>
      </c>
      <c r="HU7">
        <v>0.34339050253558739</v>
      </c>
      <c r="HV7">
        <v>1.0042886680097201</v>
      </c>
      <c r="HW7">
        <v>-0.2306744908766605</v>
      </c>
      <c r="HX7" s="6">
        <v>1.5219668761596459</v>
      </c>
      <c r="HY7">
        <v>0.20349749340328016</v>
      </c>
      <c r="HZ7">
        <v>-0.68002451288527843</v>
      </c>
      <c r="IA7">
        <v>-0.98579335642934962</v>
      </c>
      <c r="IB7">
        <v>-1.2942421497888814</v>
      </c>
      <c r="IC7">
        <v>-1.1765544151450775</v>
      </c>
      <c r="ID7">
        <v>-1.0596399232349798</v>
      </c>
      <c r="IE7">
        <v>-1.5651789071818394</v>
      </c>
      <c r="IF7">
        <v>1.1872263870070832</v>
      </c>
      <c r="IG7">
        <v>4.402221894319476E-2</v>
      </c>
      <c r="IH7">
        <v>-0.38696684173748475</v>
      </c>
      <c r="II7">
        <v>0.28862860221875947</v>
      </c>
      <c r="IJ7">
        <v>-0.43025321642332637</v>
      </c>
      <c r="IK7">
        <v>-0.20447672100446729</v>
      </c>
      <c r="IL7">
        <v>0.22406599243265604</v>
      </c>
      <c r="IM7">
        <v>-0.1034677566892481</v>
      </c>
      <c r="IN7" s="6">
        <v>0.51949744562816724</v>
      </c>
      <c r="IO7">
        <v>0.19766603593513912</v>
      </c>
      <c r="IP7">
        <v>-0.20587436097313105</v>
      </c>
      <c r="IQ7">
        <v>0.77319994498277811</v>
      </c>
      <c r="IR7">
        <v>1.2684015587330062</v>
      </c>
      <c r="IS7">
        <v>0.96371101555737837</v>
      </c>
      <c r="IT7">
        <v>-0.15506040830286394</v>
      </c>
      <c r="IU7">
        <v>0.20960416770606197</v>
      </c>
      <c r="IV7">
        <v>0.72134934354453839</v>
      </c>
      <c r="IW7">
        <v>0.51907377677730482</v>
      </c>
      <c r="IX7" s="6">
        <v>0.76921723820023336</v>
      </c>
      <c r="IY7">
        <v>0.58545687275174751</v>
      </c>
      <c r="IZ7">
        <v>0.37173188899349308</v>
      </c>
      <c r="JA7">
        <v>0.1697900681107683</v>
      </c>
      <c r="JB7">
        <v>-0.9801246617629279</v>
      </c>
      <c r="JC7">
        <v>-0.735135920437468</v>
      </c>
      <c r="JD7">
        <v>1.6941101327510573</v>
      </c>
      <c r="JE7">
        <v>0.1452378349904424</v>
      </c>
      <c r="JF7">
        <v>-0.50531440676242356</v>
      </c>
      <c r="JG7">
        <v>-0.39747293036748688</v>
      </c>
      <c r="JH7" s="6">
        <v>-0.30843373454577444</v>
      </c>
      <c r="JI7">
        <v>-0.29397020550317193</v>
      </c>
      <c r="JJ7">
        <v>0.60182247065526184</v>
      </c>
      <c r="JK7">
        <v>1.3491160729887117</v>
      </c>
      <c r="JL7">
        <v>-9.0257205931940365E-2</v>
      </c>
      <c r="JM7">
        <v>1.4869680827256</v>
      </c>
      <c r="JN7">
        <v>0.55366971233123963</v>
      </c>
      <c r="JO7">
        <v>1.2016236348352718</v>
      </c>
      <c r="JP7">
        <v>1.6999292341871743</v>
      </c>
      <c r="JQ7">
        <v>0.3927130516640665</v>
      </c>
      <c r="JR7">
        <v>-0.15649401187913123</v>
      </c>
      <c r="JS7">
        <v>7.1693321460035361E-2</v>
      </c>
      <c r="JT7">
        <v>2.1003033837968825</v>
      </c>
      <c r="JU7">
        <v>2.4847663376003841</v>
      </c>
      <c r="JV7">
        <v>2.3393860871301055</v>
      </c>
      <c r="JW7">
        <v>1.2558518537514096</v>
      </c>
      <c r="JX7" s="6">
        <v>1.3237671329420879</v>
      </c>
      <c r="JY7" s="6">
        <v>1.5512901637509848</v>
      </c>
      <c r="JZ7">
        <v>1.4725965721025125</v>
      </c>
      <c r="KA7">
        <v>2.0021267566620713</v>
      </c>
      <c r="KB7">
        <v>1.2005283059830034</v>
      </c>
      <c r="KC7">
        <v>-0.14570310562279334</v>
      </c>
      <c r="KD7">
        <v>-0.41544754533473732</v>
      </c>
      <c r="KE7">
        <v>0.95594097640519138</v>
      </c>
      <c r="KF7">
        <v>-0.28867513459481287</v>
      </c>
      <c r="KG7">
        <v>-0.29957635702571517</v>
      </c>
      <c r="KH7">
        <v>0.29520872657937564</v>
      </c>
      <c r="KI7">
        <v>1.1637138480082139</v>
      </c>
      <c r="KJ7">
        <v>0.92497439265655723</v>
      </c>
      <c r="KK7">
        <v>1.2076179209718549</v>
      </c>
      <c r="KL7">
        <v>1.2085644312721888</v>
      </c>
      <c r="KM7">
        <v>1.032623964769106</v>
      </c>
      <c r="KN7">
        <v>0.60945763511438389</v>
      </c>
      <c r="KO7">
        <v>0.56745579640085486</v>
      </c>
      <c r="KP7">
        <v>1.3522068716009978</v>
      </c>
      <c r="KQ7">
        <v>-3.7504877481113801E-2</v>
      </c>
      <c r="KR7">
        <v>1.0439552568824202</v>
      </c>
      <c r="KS7">
        <v>1.16733015084086E-3</v>
      </c>
      <c r="KT7">
        <v>1.5508761882865756</v>
      </c>
      <c r="KU7">
        <v>0.40546475434882073</v>
      </c>
      <c r="KV7" s="6">
        <v>0.79143840097385232</v>
      </c>
      <c r="KW7">
        <v>0.2256657487744822</v>
      </c>
      <c r="KX7">
        <v>0.28970022756709318</v>
      </c>
      <c r="KY7">
        <v>0.8013725757060155</v>
      </c>
      <c r="KZ7">
        <v>0.5996648477642782</v>
      </c>
      <c r="LA7">
        <v>0.21903914260304735</v>
      </c>
      <c r="LB7">
        <v>1.2574506433900585</v>
      </c>
      <c r="LC7">
        <v>0.18918708794597605</v>
      </c>
      <c r="LD7">
        <v>-0.11979180471083613</v>
      </c>
      <c r="LE7">
        <v>0.20957777216663295</v>
      </c>
      <c r="LF7">
        <v>1.045089953626954</v>
      </c>
      <c r="LG7">
        <v>1.8984575251715188</v>
      </c>
      <c r="LH7">
        <v>1.5389081902303894</v>
      </c>
      <c r="LI7" s="6">
        <v>9.1244330899338075E-2</v>
      </c>
      <c r="LJ7">
        <v>3.1754264805429417</v>
      </c>
      <c r="LK7">
        <v>-0.1308046063704581</v>
      </c>
      <c r="LL7">
        <v>-0.27938447798869959</v>
      </c>
      <c r="LM7">
        <v>-0.53599432149508908</v>
      </c>
      <c r="LN7" s="6">
        <v>-0.19908271636830407</v>
      </c>
      <c r="LO7">
        <v>-0.28867513459481292</v>
      </c>
      <c r="LP7">
        <v>-0.26629432831469263</v>
      </c>
      <c r="LQ7">
        <v>0.19204887449543739</v>
      </c>
      <c r="LR7">
        <v>-0.28867513459481287</v>
      </c>
      <c r="LS7">
        <v>-0.41170769597161516</v>
      </c>
      <c r="LT7">
        <v>-0.37994599765926174</v>
      </c>
      <c r="LU7">
        <v>-0.51882438541657461</v>
      </c>
      <c r="LV7">
        <v>-0.28867513459481292</v>
      </c>
      <c r="LW7">
        <v>-0.1485498736782509</v>
      </c>
      <c r="LX7">
        <v>0.59454229371829836</v>
      </c>
      <c r="LY7">
        <v>2.7336296344035729</v>
      </c>
      <c r="LZ7" s="6">
        <v>-0.82120057516209721</v>
      </c>
      <c r="MA7">
        <v>-0.23028864986339015</v>
      </c>
      <c r="MB7">
        <v>3.1754264805429417</v>
      </c>
      <c r="MC7" s="6">
        <v>-0.20478103420901372</v>
      </c>
      <c r="MD7" s="6">
        <v>-0.17654455335411762</v>
      </c>
      <c r="ME7">
        <v>-0.43989504694323012</v>
      </c>
      <c r="MF7">
        <v>-0.56155616810874986</v>
      </c>
      <c r="MG7" s="6">
        <v>6.9374666982673944E-2</v>
      </c>
      <c r="MH7" s="6">
        <v>-0.47598189205638025</v>
      </c>
      <c r="MI7">
        <v>-0.76176891895278531</v>
      </c>
      <c r="MJ7">
        <v>1.7331319755788657</v>
      </c>
      <c r="MK7" s="6">
        <v>2.0520820668414221</v>
      </c>
      <c r="ML7">
        <v>0.10051989530134556</v>
      </c>
      <c r="MM7">
        <v>1.7638583885645587</v>
      </c>
      <c r="MN7">
        <v>1.1504485436528815</v>
      </c>
      <c r="MO7" s="6">
        <v>1.136072948875966</v>
      </c>
      <c r="MP7" s="6">
        <v>1.845715248214677</v>
      </c>
      <c r="MQ7">
        <v>0.64449951479408485</v>
      </c>
      <c r="MR7">
        <v>0.9923624129550882</v>
      </c>
      <c r="MS7">
        <v>0.83844400065704638</v>
      </c>
      <c r="MT7">
        <v>-0.33411728164799209</v>
      </c>
      <c r="MU7">
        <v>-1.9652284466357351E-2</v>
      </c>
      <c r="MV7">
        <v>0.21283385287230611</v>
      </c>
      <c r="MW7">
        <v>2.0096581248502061</v>
      </c>
      <c r="MX7">
        <v>-0.35909081988711672</v>
      </c>
      <c r="MY7">
        <v>0.73746992363697383</v>
      </c>
      <c r="MZ7">
        <v>-0.56994897135081257</v>
      </c>
      <c r="NA7">
        <v>1.5837810318795189</v>
      </c>
      <c r="NB7">
        <v>0.42281217083283185</v>
      </c>
      <c r="NC7">
        <v>0.74271084327486914</v>
      </c>
      <c r="ND7">
        <v>-0.32724372956853032</v>
      </c>
      <c r="NE7">
        <v>-3.6973120422745989E-2</v>
      </c>
      <c r="NF7" s="6">
        <v>0.14621558840782567</v>
      </c>
      <c r="NG7">
        <v>0.24093461133523111</v>
      </c>
      <c r="NH7">
        <v>0.56881891333522872</v>
      </c>
      <c r="NI7" s="6">
        <v>1.2505427897381529</v>
      </c>
      <c r="NJ7">
        <v>1.2031887508707033</v>
      </c>
      <c r="NK7">
        <v>0.56921089497390531</v>
      </c>
      <c r="NL7">
        <v>-0.16994391094868799</v>
      </c>
      <c r="NM7" s="6">
        <v>-0.39938293866990937</v>
      </c>
      <c r="NN7">
        <v>-0.14243610651129793</v>
      </c>
      <c r="NO7" s="6">
        <v>-0.42519543217950434</v>
      </c>
      <c r="NP7">
        <v>1.3458558099727849</v>
      </c>
      <c r="NQ7" s="6">
        <v>0.32960423239720849</v>
      </c>
      <c r="NR7" s="6">
        <v>1.5140003752833864</v>
      </c>
      <c r="NS7" s="6">
        <v>0.92534876138043187</v>
      </c>
      <c r="NT7" s="6">
        <v>0.4629664524722627</v>
      </c>
      <c r="NU7">
        <v>1.7009683230430053</v>
      </c>
      <c r="NV7" s="6">
        <v>-0.43103981753788234</v>
      </c>
      <c r="NW7">
        <v>-0.23398466772402277</v>
      </c>
      <c r="NX7">
        <v>-0.28867513459481287</v>
      </c>
      <c r="NY7">
        <v>-0.28867513459481281</v>
      </c>
      <c r="NZ7">
        <v>-0.44936212658413427</v>
      </c>
      <c r="OA7">
        <v>0.13105162649215638</v>
      </c>
      <c r="OB7">
        <v>0.63129193987344634</v>
      </c>
      <c r="OC7">
        <v>-0.42871967843774766</v>
      </c>
      <c r="OD7">
        <v>1.296225859744756</v>
      </c>
      <c r="OE7" s="6">
        <v>-0.46755787408060423</v>
      </c>
      <c r="OF7">
        <v>-0.29062184780756445</v>
      </c>
      <c r="OG7" s="6">
        <v>-0.61007393700408008</v>
      </c>
      <c r="OH7">
        <v>-0.19572276936697386</v>
      </c>
      <c r="OI7">
        <v>-0.46087776812034159</v>
      </c>
      <c r="OJ7">
        <v>-0.14949139111660273</v>
      </c>
      <c r="OK7">
        <v>-0.33991111365474547</v>
      </c>
      <c r="OL7">
        <v>-9.4101142349462444E-2</v>
      </c>
      <c r="OM7">
        <v>-0.28867513459481292</v>
      </c>
      <c r="ON7">
        <v>-0.28867513459481292</v>
      </c>
      <c r="OO7">
        <v>-0.42439674828988105</v>
      </c>
      <c r="OP7">
        <v>-0.6713026714795356</v>
      </c>
      <c r="OQ7">
        <v>-0.16058449637671077</v>
      </c>
      <c r="OR7">
        <v>-0.4321512870609911</v>
      </c>
      <c r="OS7">
        <v>-0.42970490447043874</v>
      </c>
      <c r="OT7">
        <v>-0.40765740770174458</v>
      </c>
      <c r="OU7">
        <v>-0.28867513459481287</v>
      </c>
      <c r="OV7">
        <v>-0.28867513459481287</v>
      </c>
      <c r="OW7">
        <v>-0.39268689531558931</v>
      </c>
      <c r="OX7">
        <v>-0.38396376506723889</v>
      </c>
      <c r="OY7">
        <v>-0.36498815960640479</v>
      </c>
      <c r="OZ7">
        <v>-0.32346002046106509</v>
      </c>
      <c r="PA7">
        <v>3.0977083907515119</v>
      </c>
      <c r="PB7">
        <v>-5.1123859763403709E-2</v>
      </c>
      <c r="PC7">
        <v>-0.30119640953275328</v>
      </c>
      <c r="PD7" s="6">
        <v>6.7844458129038512E-2</v>
      </c>
      <c r="PE7">
        <v>2.9279018221890487</v>
      </c>
      <c r="PF7">
        <v>3.1754264805429417</v>
      </c>
      <c r="PG7">
        <v>-0.28867513459481292</v>
      </c>
      <c r="PH7">
        <v>-0.39637364835931493</v>
      </c>
      <c r="PI7">
        <v>-0.66553186765711192</v>
      </c>
      <c r="PJ7">
        <v>-8.9559129594938516E-2</v>
      </c>
      <c r="PK7">
        <v>-0.34352813180729896</v>
      </c>
      <c r="PL7">
        <v>0.35209118429654002</v>
      </c>
      <c r="PM7">
        <v>-0.727552410922501</v>
      </c>
      <c r="PN7">
        <v>0.51099809173555899</v>
      </c>
      <c r="PO7">
        <v>-0.35635432807296974</v>
      </c>
      <c r="PP7" s="6">
        <v>0.55208371114412269</v>
      </c>
      <c r="PQ7">
        <v>0.78962733285365527</v>
      </c>
      <c r="PR7">
        <v>-0.46048247680065957</v>
      </c>
      <c r="PS7">
        <v>-0.50933986334862702</v>
      </c>
      <c r="PT7">
        <v>-0.43264316320614954</v>
      </c>
      <c r="PU7">
        <v>1.8108915529648275</v>
      </c>
      <c r="PV7">
        <v>-0.42194380204564769</v>
      </c>
      <c r="PW7">
        <v>0.35327389997238579</v>
      </c>
      <c r="PX7" s="6">
        <v>-0.54740877709768565</v>
      </c>
      <c r="PY7">
        <v>-5.9480339614225837E-2</v>
      </c>
      <c r="PZ7">
        <v>0.78184018274674494</v>
      </c>
      <c r="QA7">
        <v>-0.27878915316993724</v>
      </c>
      <c r="QB7">
        <v>8.7742846595104659E-2</v>
      </c>
      <c r="QC7" s="6">
        <v>-0.55238311862801859</v>
      </c>
      <c r="QD7">
        <v>-0.32376714467787948</v>
      </c>
      <c r="QE7">
        <v>0.80582856540413716</v>
      </c>
      <c r="QF7" s="6">
        <v>1.1845700857755881</v>
      </c>
      <c r="QG7">
        <v>-0.44117700807891375</v>
      </c>
      <c r="QH7">
        <v>-0.62321164214443003</v>
      </c>
      <c r="QI7">
        <v>-0.1789304564763731</v>
      </c>
      <c r="QJ7">
        <v>0.11835785231633177</v>
      </c>
      <c r="QK7">
        <v>-0.33453861524091844</v>
      </c>
      <c r="QL7">
        <v>1.013069514678423</v>
      </c>
      <c r="QM7">
        <v>0.66018482191157368</v>
      </c>
      <c r="QN7">
        <v>0.56727491949226161</v>
      </c>
      <c r="QO7">
        <v>-0.15702293533282879</v>
      </c>
      <c r="QP7">
        <v>-0.41891011491021551</v>
      </c>
      <c r="QQ7">
        <v>-0.33949613824634672</v>
      </c>
      <c r="QR7">
        <v>-0.691625392063975</v>
      </c>
      <c r="QS7">
        <v>-0.49421445802720054</v>
      </c>
      <c r="QT7">
        <v>0.15959690947839847</v>
      </c>
      <c r="QU7">
        <v>2.2773150522426375</v>
      </c>
      <c r="QV7">
        <v>0.42584457937006259</v>
      </c>
      <c r="QW7">
        <v>1.9728948568305118</v>
      </c>
      <c r="QX7" s="6">
        <v>0.34782741843260784</v>
      </c>
      <c r="QY7" s="6">
        <v>0.16160257735788711</v>
      </c>
      <c r="QZ7">
        <v>3.0480528975138039</v>
      </c>
      <c r="RA7" s="6">
        <v>0.79710647835846282</v>
      </c>
      <c r="RB7">
        <v>1.8882476620517397</v>
      </c>
      <c r="RC7">
        <v>1.2043961188692227</v>
      </c>
      <c r="RD7">
        <v>-0.41311656078380288</v>
      </c>
      <c r="RE7">
        <v>2.6738897604311549</v>
      </c>
      <c r="RF7">
        <v>-0.68494961006963995</v>
      </c>
      <c r="RG7" s="6">
        <v>1.2236635088206702</v>
      </c>
      <c r="RH7">
        <v>2.4688039180360684</v>
      </c>
      <c r="RI7">
        <v>2.0493031325857292</v>
      </c>
      <c r="RJ7" s="6">
        <v>1.0048478825543357</v>
      </c>
      <c r="RK7">
        <v>1.4442781417124748</v>
      </c>
      <c r="RL7">
        <v>-0.17443055612904393</v>
      </c>
      <c r="RM7">
        <v>1.2198679044475451</v>
      </c>
      <c r="RN7">
        <v>-0.4413616490342438</v>
      </c>
      <c r="RO7">
        <v>-8.6618207372284178E-2</v>
      </c>
      <c r="RP7" s="6"/>
      <c r="ST7" s="6"/>
      <c r="TX7" s="6"/>
      <c r="VO7" s="6"/>
      <c r="VZ7" s="6"/>
      <c r="WR7" s="6"/>
      <c r="WU7" s="6"/>
      <c r="ZP7" s="6"/>
      <c r="ZQ7" s="6"/>
      <c r="ZU7" s="6"/>
      <c r="ABK7" s="6"/>
      <c r="ACA7" s="6"/>
      <c r="ACZ7" s="6"/>
      <c r="ADD7" s="6"/>
      <c r="AEB7" s="6"/>
      <c r="AEO7" s="6"/>
      <c r="AFA7" s="6"/>
      <c r="AFP7" s="6"/>
      <c r="AFS7" s="6"/>
      <c r="AFV7" s="6"/>
      <c r="AFX7" s="6"/>
      <c r="AGC7" s="6"/>
      <c r="AGM7" s="6"/>
      <c r="AGX7" s="6"/>
      <c r="AHD7" s="6"/>
      <c r="AHS7" s="6"/>
      <c r="AHW7" s="6"/>
      <c r="AIA7" s="6"/>
      <c r="AIB7" s="6"/>
      <c r="AIG7" s="6"/>
      <c r="AIH7" s="6"/>
      <c r="AII7" s="6"/>
      <c r="AIL7" s="6"/>
      <c r="AIQ7" s="6"/>
      <c r="AIT7" s="6"/>
      <c r="AIW7" s="6"/>
      <c r="AJR7" s="6"/>
    </row>
    <row r="8" spans="1:965" x14ac:dyDescent="0.25">
      <c r="A8">
        <v>277750</v>
      </c>
      <c r="B8">
        <v>0</v>
      </c>
      <c r="C8">
        <v>-0.41991827346025429</v>
      </c>
      <c r="D8">
        <v>-0.85449846579084654</v>
      </c>
      <c r="E8">
        <v>-0.68369567479937909</v>
      </c>
      <c r="F8">
        <v>0.32250789119061496</v>
      </c>
      <c r="G8">
        <v>-0.98970892605783689</v>
      </c>
      <c r="H8">
        <v>-0.27259906574097359</v>
      </c>
      <c r="I8" s="6">
        <v>-0.15687692301238071</v>
      </c>
      <c r="J8">
        <v>-0.30210530597937912</v>
      </c>
      <c r="K8">
        <v>-0.74219254387683631</v>
      </c>
      <c r="L8" s="6">
        <v>-0.74369604434044123</v>
      </c>
      <c r="M8">
        <v>-0.95192977195545536</v>
      </c>
      <c r="N8">
        <v>-0.60852500469061499</v>
      </c>
      <c r="O8">
        <v>-0.1610234974148724</v>
      </c>
      <c r="P8">
        <v>0.16952894772811364</v>
      </c>
      <c r="Q8" s="6">
        <v>-1.0057655692000766</v>
      </c>
      <c r="R8">
        <v>-0.28913654707895031</v>
      </c>
      <c r="S8" s="6">
        <v>0.14419929449789362</v>
      </c>
      <c r="T8">
        <v>-0.22562688801399303</v>
      </c>
      <c r="U8">
        <v>5.2204261654861257E-2</v>
      </c>
      <c r="V8">
        <v>-2.7701541683838451E-2</v>
      </c>
      <c r="W8">
        <v>-0.98464168320839029</v>
      </c>
      <c r="X8">
        <v>-0.3685287549793505</v>
      </c>
      <c r="Y8">
        <v>1.0392718522824069</v>
      </c>
      <c r="Z8">
        <v>0.9847469339553806</v>
      </c>
      <c r="AA8">
        <v>-0.56231915759987838</v>
      </c>
      <c r="AB8">
        <v>-6.6470764390268361E-2</v>
      </c>
      <c r="AC8">
        <v>0.22744473055712372</v>
      </c>
      <c r="AD8">
        <v>-0.87579802571785215</v>
      </c>
      <c r="AE8">
        <v>1.4640777744978513</v>
      </c>
      <c r="AF8">
        <v>1.8793948598765837</v>
      </c>
      <c r="AG8">
        <v>-0.14937555069131722</v>
      </c>
      <c r="AH8">
        <v>0.55787455161667565</v>
      </c>
      <c r="AI8">
        <v>-1.1213888929141744</v>
      </c>
      <c r="AJ8" s="6">
        <v>-0.3001464606016348</v>
      </c>
      <c r="AK8">
        <v>-0.40449000067363311</v>
      </c>
      <c r="AL8">
        <v>-0.78874705816605439</v>
      </c>
      <c r="AM8">
        <v>-4.2972365019980127E-2</v>
      </c>
      <c r="AN8">
        <v>-0.28865346957849836</v>
      </c>
      <c r="AO8">
        <v>-0.7028324036484116</v>
      </c>
      <c r="AP8">
        <v>-1.0791209231167791</v>
      </c>
      <c r="AQ8">
        <v>-0.13399141378408527</v>
      </c>
      <c r="AR8">
        <v>-0.14990604991723619</v>
      </c>
      <c r="AS8">
        <v>-7.8793036328889694E-3</v>
      </c>
      <c r="AT8">
        <v>0.11335564709497753</v>
      </c>
      <c r="AU8">
        <v>1.0705849136483798</v>
      </c>
      <c r="AV8">
        <v>-0.77224266533650909</v>
      </c>
      <c r="AW8">
        <v>0.5126486435110873</v>
      </c>
      <c r="AX8">
        <v>-7.9226110285743737E-2</v>
      </c>
      <c r="AY8">
        <v>-0.87678872112290829</v>
      </c>
      <c r="AZ8">
        <v>2.9257964064613069E-2</v>
      </c>
      <c r="BA8">
        <v>-1.0907064413066114</v>
      </c>
      <c r="BB8">
        <v>-0.27890386231664244</v>
      </c>
      <c r="BC8">
        <v>1.106144777024928</v>
      </c>
      <c r="BD8">
        <v>0.58363054707801276</v>
      </c>
      <c r="BE8">
        <v>-0.24414417734988689</v>
      </c>
      <c r="BF8">
        <v>0.35951484255495419</v>
      </c>
      <c r="BG8">
        <v>-0.94493974325306007</v>
      </c>
      <c r="BH8">
        <v>-0.10367112121920741</v>
      </c>
      <c r="BI8">
        <v>1.7875902676151134</v>
      </c>
      <c r="BJ8">
        <v>1.2602461203558255</v>
      </c>
      <c r="BK8">
        <v>-1.298240079486445E-2</v>
      </c>
      <c r="BL8" s="6">
        <v>-0.55335690683176497</v>
      </c>
      <c r="BM8">
        <v>-0.97502266012368055</v>
      </c>
      <c r="BN8">
        <v>-0.4709349185035881</v>
      </c>
      <c r="BO8">
        <v>0.38999819522415585</v>
      </c>
      <c r="BP8">
        <v>0.5090943209615626</v>
      </c>
      <c r="BQ8">
        <v>-0.22778125068095048</v>
      </c>
      <c r="BR8">
        <v>-0.24706511426217131</v>
      </c>
      <c r="BS8">
        <v>-0.98588465205963416</v>
      </c>
      <c r="BT8" s="6">
        <v>-0.56506177634901267</v>
      </c>
      <c r="BU8" s="6">
        <v>1.4716184781676991</v>
      </c>
      <c r="BV8">
        <v>1.5496242235774473</v>
      </c>
      <c r="BW8">
        <v>-0.43911291939834357</v>
      </c>
      <c r="BX8">
        <v>-0.66412045819449084</v>
      </c>
      <c r="BY8">
        <v>-1.0883213143684896</v>
      </c>
      <c r="BZ8">
        <v>-0.81633888280122524</v>
      </c>
      <c r="CA8">
        <v>0.77027209565700228</v>
      </c>
      <c r="CB8">
        <v>1.7882802515981637</v>
      </c>
      <c r="CC8">
        <v>0.33753039462229995</v>
      </c>
      <c r="CD8">
        <v>0.78534169223618111</v>
      </c>
      <c r="CE8">
        <v>-1.2438312303723058</v>
      </c>
      <c r="CF8" s="6">
        <v>-0.67991477792738697</v>
      </c>
      <c r="CG8">
        <v>0.23500015052290524</v>
      </c>
      <c r="CH8">
        <v>2.8303672419271226</v>
      </c>
      <c r="CI8">
        <v>1.0710746839620031</v>
      </c>
      <c r="CJ8">
        <v>-0.33570956249518069</v>
      </c>
      <c r="CK8">
        <v>-0.9808998489025661</v>
      </c>
      <c r="CL8">
        <v>0.12438234506349798</v>
      </c>
      <c r="CM8">
        <v>1.5540024078084689</v>
      </c>
      <c r="CN8">
        <v>2.1158450785528804</v>
      </c>
      <c r="CO8">
        <v>0.51215307606536353</v>
      </c>
      <c r="CP8">
        <v>-0.24603630403393681</v>
      </c>
      <c r="CQ8">
        <v>-0.43783450402950985</v>
      </c>
      <c r="CR8">
        <v>-0.70689322243054165</v>
      </c>
      <c r="CS8">
        <v>-0.32361351100202629</v>
      </c>
      <c r="CT8">
        <v>0.81876314623344915</v>
      </c>
      <c r="CU8">
        <v>-0.40552629973274845</v>
      </c>
      <c r="CV8">
        <v>-0.63061661583275952</v>
      </c>
      <c r="CW8">
        <v>-0.69688570683607887</v>
      </c>
      <c r="CX8">
        <v>-0.74189414334295556</v>
      </c>
      <c r="CY8">
        <v>-0.13772906297898488</v>
      </c>
      <c r="CZ8">
        <v>0.35489143877329887</v>
      </c>
      <c r="DA8">
        <v>-0.52790689647696742</v>
      </c>
      <c r="DB8">
        <v>2.9542317966597412E-2</v>
      </c>
      <c r="DC8">
        <v>-0.43327718471593368</v>
      </c>
      <c r="DD8">
        <v>-0.72838652869654119</v>
      </c>
      <c r="DE8">
        <v>8.5451364843475998E-4</v>
      </c>
      <c r="DF8" s="6">
        <v>0.33906656600042795</v>
      </c>
      <c r="DG8">
        <v>-0.95646413556560617</v>
      </c>
      <c r="DH8">
        <v>-0.29047261834775051</v>
      </c>
      <c r="DI8">
        <v>-1.0493247918445292</v>
      </c>
      <c r="DJ8">
        <v>-1.0554920054988846</v>
      </c>
      <c r="DK8">
        <v>-0.67569266605045675</v>
      </c>
      <c r="DL8">
        <v>-0.29064021370167492</v>
      </c>
      <c r="DM8">
        <v>-0.77353976232900434</v>
      </c>
      <c r="DN8">
        <v>-0.60004140997529387</v>
      </c>
      <c r="DO8">
        <v>-1.0518604119179731</v>
      </c>
      <c r="DP8">
        <v>-0.79957018929250978</v>
      </c>
      <c r="DQ8">
        <v>-0.55120059966739499</v>
      </c>
      <c r="DR8">
        <v>-0.74071007723553284</v>
      </c>
      <c r="DS8">
        <v>-1.0607479399851449</v>
      </c>
      <c r="DT8" s="6">
        <v>1.4378505775377364</v>
      </c>
      <c r="DU8">
        <v>-0.80913935582550012</v>
      </c>
      <c r="DV8">
        <v>-0.8577513764147644</v>
      </c>
      <c r="DW8">
        <v>0.29583487802221226</v>
      </c>
      <c r="DX8">
        <v>0.23342171732284764</v>
      </c>
      <c r="DY8">
        <v>-0.14570548936558889</v>
      </c>
      <c r="DZ8">
        <v>0.12780326265004116</v>
      </c>
      <c r="EA8">
        <v>-0.81305686361429153</v>
      </c>
      <c r="EB8">
        <v>-0.71821601437490712</v>
      </c>
      <c r="EC8">
        <v>-0.56619490811527895</v>
      </c>
      <c r="ED8">
        <v>-0.47090737693953844</v>
      </c>
      <c r="EE8">
        <v>-0.38165327434760099</v>
      </c>
      <c r="EF8">
        <v>-0.42096535667035323</v>
      </c>
      <c r="EG8">
        <v>-0.41337128175674853</v>
      </c>
      <c r="EH8">
        <v>-0.30069272985271495</v>
      </c>
      <c r="EI8">
        <v>-0.39554303898983723</v>
      </c>
      <c r="EJ8">
        <v>-0.43178056979300083</v>
      </c>
      <c r="EK8" s="6">
        <v>-0.51204094239978626</v>
      </c>
      <c r="EL8">
        <v>-0.48288805568663362</v>
      </c>
      <c r="EM8">
        <v>-0.31966920986511765</v>
      </c>
      <c r="EN8">
        <v>-0.30922423003479815</v>
      </c>
      <c r="EO8" s="6">
        <v>-0.52217229333855686</v>
      </c>
      <c r="EP8">
        <v>-0.18118540610569253</v>
      </c>
      <c r="EQ8">
        <v>-0.20750856808275744</v>
      </c>
      <c r="ER8">
        <v>-0.4357457430932215</v>
      </c>
      <c r="ES8">
        <v>-7.4124316903004701E-3</v>
      </c>
      <c r="ET8">
        <v>-0.9142974417504065</v>
      </c>
      <c r="EU8" s="6">
        <v>-1.2544493712290146</v>
      </c>
      <c r="EV8" s="6">
        <v>-0.36385345884306663</v>
      </c>
      <c r="EW8" s="6">
        <v>-0.96666912402031124</v>
      </c>
      <c r="EX8">
        <v>-0.40179335203286509</v>
      </c>
      <c r="EY8">
        <v>-0.40968416013176012</v>
      </c>
      <c r="EZ8" s="6">
        <v>-0.52011114976984596</v>
      </c>
      <c r="FA8" s="6">
        <v>-0.50467942388160614</v>
      </c>
      <c r="FB8">
        <v>-0.8698119976460772</v>
      </c>
      <c r="FC8">
        <v>-1.0832705708416883</v>
      </c>
      <c r="FD8">
        <v>-0.78192280000008096</v>
      </c>
      <c r="FE8">
        <v>-5.7104878147389473E-2</v>
      </c>
      <c r="FF8">
        <v>-1.2058745896695433</v>
      </c>
      <c r="FG8">
        <v>-0.37827184174374934</v>
      </c>
      <c r="FH8">
        <v>2.9914728205052152</v>
      </c>
      <c r="FI8">
        <v>-1.1938669456234714</v>
      </c>
      <c r="FJ8" s="6">
        <v>-0.18036200511880843</v>
      </c>
      <c r="FK8">
        <v>0.75092185494830088</v>
      </c>
      <c r="FL8">
        <v>0.90169634567672396</v>
      </c>
      <c r="FM8">
        <v>0.90246903336647621</v>
      </c>
      <c r="FN8">
        <v>-0.77279638291137021</v>
      </c>
      <c r="FO8">
        <v>-0.24363850791602201</v>
      </c>
      <c r="FP8">
        <v>1.8120714300962377</v>
      </c>
      <c r="FQ8">
        <v>1.9889235484811343</v>
      </c>
      <c r="FR8" s="6">
        <v>-0.86962173044117375</v>
      </c>
      <c r="FS8">
        <v>0.64593812291513186</v>
      </c>
      <c r="FT8">
        <v>8.4007344375250342E-2</v>
      </c>
      <c r="FU8" s="6">
        <v>-0.55510711400567814</v>
      </c>
      <c r="FV8">
        <v>-0.59536541498579432</v>
      </c>
      <c r="FW8">
        <v>1.3394171871516412</v>
      </c>
      <c r="FX8">
        <v>-0.94749875917414694</v>
      </c>
      <c r="FY8">
        <v>-0.69121110479479908</v>
      </c>
      <c r="FZ8">
        <v>1.5191473804285696</v>
      </c>
      <c r="GA8">
        <v>-0.46066798030920758</v>
      </c>
      <c r="GB8">
        <v>-0.30226583001082857</v>
      </c>
      <c r="GC8">
        <v>-0.37189304781348187</v>
      </c>
      <c r="GD8">
        <v>-1.3618145472734209</v>
      </c>
      <c r="GE8" s="6">
        <v>-0.25901013060723593</v>
      </c>
      <c r="GF8">
        <v>-0.55368025432311141</v>
      </c>
      <c r="GG8">
        <v>-0.55976717743181736</v>
      </c>
      <c r="GH8">
        <v>-0.13546103048715671</v>
      </c>
      <c r="GI8" s="6">
        <v>9.7958165565191699E-3</v>
      </c>
      <c r="GJ8">
        <v>-0.33904659093644868</v>
      </c>
      <c r="GK8" s="6">
        <v>-0.39283666844625992</v>
      </c>
      <c r="GL8">
        <v>-0.22799815303361004</v>
      </c>
      <c r="GM8" s="6">
        <v>-0.2749896930657984</v>
      </c>
      <c r="GN8">
        <v>-1.1231537457338783</v>
      </c>
      <c r="GO8">
        <v>0.32049603247266689</v>
      </c>
      <c r="GP8">
        <v>1.0852138079673861</v>
      </c>
      <c r="GQ8">
        <v>2.3601920888972976</v>
      </c>
      <c r="GR8">
        <v>1.2047044562137526</v>
      </c>
      <c r="GS8">
        <v>0.55000292344161461</v>
      </c>
      <c r="GT8" s="6">
        <v>-8.559110269128449E-2</v>
      </c>
      <c r="GU8">
        <v>1.349218576573965</v>
      </c>
      <c r="GV8" s="6">
        <v>2.8106876387471909</v>
      </c>
      <c r="GW8" s="6">
        <v>2.404379659778094</v>
      </c>
      <c r="GX8">
        <v>1.9326567183228567</v>
      </c>
      <c r="GY8">
        <v>-0.49144146744204587</v>
      </c>
      <c r="GZ8">
        <v>-0.3459661319501614</v>
      </c>
      <c r="HA8">
        <v>4.8163006142416268E-2</v>
      </c>
      <c r="HB8">
        <v>2.3996583300608849</v>
      </c>
      <c r="HC8">
        <v>2.1964862082359353</v>
      </c>
      <c r="HD8">
        <v>1.9668104579221115</v>
      </c>
      <c r="HE8">
        <v>-1.1874524912651412</v>
      </c>
      <c r="HF8">
        <v>-0.34915545121726532</v>
      </c>
      <c r="HG8" s="6">
        <v>-1.2908050205906401</v>
      </c>
      <c r="HH8">
        <v>-0.28834212376927038</v>
      </c>
      <c r="HI8">
        <v>-0.67303154887140304</v>
      </c>
      <c r="HJ8">
        <v>-1.4068715759928585</v>
      </c>
      <c r="HK8">
        <v>-1.0133696487492787</v>
      </c>
      <c r="HL8">
        <v>-0.38153209459983872</v>
      </c>
      <c r="HM8">
        <v>-0.92291845856125387</v>
      </c>
      <c r="HN8">
        <v>-0.84661973029268978</v>
      </c>
      <c r="HO8">
        <v>-0.24582234401737288</v>
      </c>
      <c r="HP8" s="6">
        <v>-0.50832391144080158</v>
      </c>
      <c r="HQ8">
        <v>0.96234812573229522</v>
      </c>
      <c r="HR8">
        <v>-0.56143213055091057</v>
      </c>
      <c r="HS8">
        <v>-0.6898097860377691</v>
      </c>
      <c r="HT8">
        <v>-1.1044681375006435</v>
      </c>
      <c r="HU8">
        <v>0.18432161725964827</v>
      </c>
      <c r="HV8">
        <v>-0.23356772779831225</v>
      </c>
      <c r="HW8">
        <v>0.10348691162842857</v>
      </c>
      <c r="HX8" s="6">
        <v>1.5577114009058397</v>
      </c>
      <c r="HY8">
        <v>1.7779282094999809</v>
      </c>
      <c r="HZ8">
        <v>1.3520139787746532</v>
      </c>
      <c r="IA8">
        <v>-0.75904937543666806</v>
      </c>
      <c r="IB8">
        <v>-0.20354687849074932</v>
      </c>
      <c r="IC8">
        <v>-0.86691597580615054</v>
      </c>
      <c r="ID8">
        <v>-0.43334218124353757</v>
      </c>
      <c r="IE8">
        <v>-0.58817893795019582</v>
      </c>
      <c r="IF8">
        <v>-0.49832814744150078</v>
      </c>
      <c r="IG8">
        <v>-1.0888179534653324</v>
      </c>
      <c r="IH8">
        <v>-0.58015929434847313</v>
      </c>
      <c r="II8">
        <v>-0.68039060536028384</v>
      </c>
      <c r="IJ8">
        <v>-0.2580505053977602</v>
      </c>
      <c r="IK8">
        <v>-0.4382490572458122</v>
      </c>
      <c r="IL8">
        <v>1.9770313534824631</v>
      </c>
      <c r="IM8">
        <v>0.12853300722300168</v>
      </c>
      <c r="IN8" s="6">
        <v>2.3923491858372428</v>
      </c>
      <c r="IO8">
        <v>1.966164826190804</v>
      </c>
      <c r="IP8">
        <v>0.48708572581516207</v>
      </c>
      <c r="IQ8">
        <v>0.56025979053617159</v>
      </c>
      <c r="IR8">
        <v>2.3312774089751915</v>
      </c>
      <c r="IS8">
        <v>1.013069334282136</v>
      </c>
      <c r="IT8">
        <v>0.76489763089124552</v>
      </c>
      <c r="IU8">
        <v>2.3702091021861009</v>
      </c>
      <c r="IV8">
        <v>2.3493138921232899</v>
      </c>
      <c r="IW8">
        <v>1.023558544813592</v>
      </c>
      <c r="IX8" s="6">
        <v>-0.71684831265097604</v>
      </c>
      <c r="IY8">
        <v>6.7669203193944663E-2</v>
      </c>
      <c r="IZ8">
        <v>-0.25629735337370207</v>
      </c>
      <c r="JA8">
        <v>-1.0416449965545793</v>
      </c>
      <c r="JB8">
        <v>0.13546234090769424</v>
      </c>
      <c r="JC8">
        <v>1.7342525364145578</v>
      </c>
      <c r="JD8">
        <v>0.28975659538432119</v>
      </c>
      <c r="JE8">
        <v>0.19168289956884998</v>
      </c>
      <c r="JF8">
        <v>2.6130576860670529</v>
      </c>
      <c r="JG8">
        <v>1.3255218727326501</v>
      </c>
      <c r="JH8" s="6">
        <v>0.24069866645927315</v>
      </c>
      <c r="JI8">
        <v>5.6201988865917504E-3</v>
      </c>
      <c r="JJ8">
        <v>1.1053089036062897</v>
      </c>
      <c r="JK8">
        <v>2.2294295110374938</v>
      </c>
      <c r="JL8">
        <v>0.6075136301016083</v>
      </c>
      <c r="JM8">
        <v>-0.39984989720659936</v>
      </c>
      <c r="JN8">
        <v>-0.37510608314743676</v>
      </c>
      <c r="JO8">
        <v>-0.30371091649478826</v>
      </c>
      <c r="JP8">
        <v>-0.1390939251465711</v>
      </c>
      <c r="JQ8">
        <v>-0.33526021098696435</v>
      </c>
      <c r="JR8">
        <v>-0.47117812968395134</v>
      </c>
      <c r="JS8">
        <v>-0.95587291354476944</v>
      </c>
      <c r="JT8">
        <v>3.04094475620276E-3</v>
      </c>
      <c r="JU8">
        <v>-0.18579289908255686</v>
      </c>
      <c r="JV8">
        <v>-0.47502873598873913</v>
      </c>
      <c r="JW8">
        <v>0.27405354350108474</v>
      </c>
      <c r="JX8" s="6">
        <v>0.24115927208179508</v>
      </c>
      <c r="JY8" s="6">
        <v>-8.4553053093702979E-2</v>
      </c>
      <c r="JZ8">
        <v>0.89667091679090172</v>
      </c>
      <c r="KA8">
        <v>0.54883258180974581</v>
      </c>
      <c r="KB8">
        <v>0.88405101031460653</v>
      </c>
      <c r="KC8">
        <v>-0.49663610739302677</v>
      </c>
      <c r="KD8">
        <v>1.8325048237473096</v>
      </c>
      <c r="KE8">
        <v>4.3781893613771238E-2</v>
      </c>
      <c r="KF8">
        <v>-0.28867513459481287</v>
      </c>
      <c r="KG8">
        <v>-0.24052111660789477</v>
      </c>
      <c r="KH8">
        <v>0.68356799310307126</v>
      </c>
      <c r="KI8">
        <v>-0.10071864165786172</v>
      </c>
      <c r="KJ8">
        <v>7.8207648789032413E-2</v>
      </c>
      <c r="KK8">
        <v>6.4738548873392629E-2</v>
      </c>
      <c r="KL8">
        <v>0.39102930865594121</v>
      </c>
      <c r="KM8">
        <v>7.9853617941189309E-2</v>
      </c>
      <c r="KN8">
        <v>-0.11602844860130362</v>
      </c>
      <c r="KO8">
        <v>0.2244629929946195</v>
      </c>
      <c r="KP8">
        <v>-3.0885827360374E-4</v>
      </c>
      <c r="KQ8">
        <v>0.51727766001807107</v>
      </c>
      <c r="KR8">
        <v>0.7351679484920326</v>
      </c>
      <c r="KS8">
        <v>0.395180811385618</v>
      </c>
      <c r="KT8">
        <v>1.2243615263797771</v>
      </c>
      <c r="KU8">
        <v>2.5995382531163944</v>
      </c>
      <c r="KV8" s="6">
        <v>2.3289251121523677</v>
      </c>
      <c r="KW8">
        <v>3.0087485795992581</v>
      </c>
      <c r="KX8">
        <v>0.94528087640178726</v>
      </c>
      <c r="KY8">
        <v>1.0477500337463099</v>
      </c>
      <c r="KZ8">
        <v>0.1046087624771905</v>
      </c>
      <c r="LA8">
        <v>0.28605616928201855</v>
      </c>
      <c r="LB8">
        <v>0.2253305974743729</v>
      </c>
      <c r="LC8">
        <v>1.0024659476495681</v>
      </c>
      <c r="LD8">
        <v>1.3494479023016772</v>
      </c>
      <c r="LE8">
        <v>1.1122189697046183</v>
      </c>
      <c r="LF8">
        <v>-0.97274666234865714</v>
      </c>
      <c r="LG8">
        <v>-0.32956951236936899</v>
      </c>
      <c r="LH8">
        <v>-0.43928976916218981</v>
      </c>
      <c r="LI8" s="6">
        <v>-0.13487855631997051</v>
      </c>
      <c r="LJ8">
        <v>-0.28867513459481298</v>
      </c>
      <c r="LK8">
        <v>2.952353297377682</v>
      </c>
      <c r="LL8">
        <v>-0.32557593436745291</v>
      </c>
      <c r="LM8">
        <v>0.48936644568436333</v>
      </c>
      <c r="LN8" s="6">
        <v>-0.46732899035313358</v>
      </c>
      <c r="LO8">
        <v>-0.28867513459481292</v>
      </c>
      <c r="LP8">
        <v>-0.34581831613604908</v>
      </c>
      <c r="LQ8">
        <v>-6.9381406391811451E-2</v>
      </c>
      <c r="LR8">
        <v>-0.28867513459481287</v>
      </c>
      <c r="LS8">
        <v>2.6398584637662017</v>
      </c>
      <c r="LT8">
        <v>-0.37994599765926174</v>
      </c>
      <c r="LU8">
        <v>2.6564555529030458</v>
      </c>
      <c r="LV8">
        <v>3.1754264805429422</v>
      </c>
      <c r="LW8">
        <v>-0.5800261312596926</v>
      </c>
      <c r="LX8">
        <v>0.68963845306241578</v>
      </c>
      <c r="LY8">
        <v>-0.5573892610885226</v>
      </c>
      <c r="LZ8" s="6">
        <v>-0.53925289961405476</v>
      </c>
      <c r="MA8">
        <v>-0.2343455957546412</v>
      </c>
      <c r="MB8">
        <v>-0.28867513459481287</v>
      </c>
      <c r="MC8" s="6">
        <v>-0.52253651911613952</v>
      </c>
      <c r="MD8" s="6">
        <v>-0.28399137230823623</v>
      </c>
      <c r="ME8">
        <v>-0.5619648692509478</v>
      </c>
      <c r="MF8">
        <v>-0.56155616810874986</v>
      </c>
      <c r="MG8" s="6">
        <v>1.2575086246750959</v>
      </c>
      <c r="MH8" s="6">
        <v>-0.41315810280380444</v>
      </c>
      <c r="MI8">
        <v>0.54570726972730688</v>
      </c>
      <c r="MJ8">
        <v>-8.9619240305961207E-3</v>
      </c>
      <c r="MK8" s="6">
        <v>-0.16691598866174184</v>
      </c>
      <c r="ML8">
        <v>-0.36293024331391127</v>
      </c>
      <c r="MM8">
        <v>-0.39897362535307035</v>
      </c>
      <c r="MN8">
        <v>-0.66537640961912847</v>
      </c>
      <c r="MO8" s="6">
        <v>-0.82716647649197328</v>
      </c>
      <c r="MP8" s="6">
        <v>-0.11367238918697251</v>
      </c>
      <c r="MQ8">
        <v>0.29569292329839669</v>
      </c>
      <c r="MR8">
        <v>-0.54931266777437393</v>
      </c>
      <c r="MS8">
        <v>-0.31929054679629926</v>
      </c>
      <c r="MT8">
        <v>-0.23921099795116668</v>
      </c>
      <c r="MU8">
        <v>0.23474598304218716</v>
      </c>
      <c r="MV8">
        <v>-1.0398276655634247</v>
      </c>
      <c r="MW8">
        <v>0.37451587577296186</v>
      </c>
      <c r="MX8">
        <v>-0.60594802287899519</v>
      </c>
      <c r="MY8">
        <v>-0.51240317336826402</v>
      </c>
      <c r="MZ8">
        <v>-0.56994897135081257</v>
      </c>
      <c r="NA8">
        <v>0.31038548755645207</v>
      </c>
      <c r="NB8">
        <v>-0.22411488893666248</v>
      </c>
      <c r="NC8">
        <v>-9.9243351073574973E-2</v>
      </c>
      <c r="ND8">
        <v>-0.20412319099435114</v>
      </c>
      <c r="NE8">
        <v>-0.24947183822612831</v>
      </c>
      <c r="NF8" s="6">
        <v>-0.28937574605411276</v>
      </c>
      <c r="NG8">
        <v>-0.20120256963449293</v>
      </c>
      <c r="NH8">
        <v>-4.9034372806225003E-2</v>
      </c>
      <c r="NI8" s="6">
        <v>0.39269175955520202</v>
      </c>
      <c r="NJ8">
        <v>6.8093708933869471E-2</v>
      </c>
      <c r="NK8">
        <v>-0.31954335860417177</v>
      </c>
      <c r="NL8">
        <v>-0.2328075992442295</v>
      </c>
      <c r="NM8" s="6">
        <v>0.98041756454462359</v>
      </c>
      <c r="NN8">
        <v>1.4932841995953159</v>
      </c>
      <c r="NO8" s="6">
        <v>0.39576550868855093</v>
      </c>
      <c r="NP8">
        <v>0.29557075369062324</v>
      </c>
      <c r="NQ8" s="6">
        <v>-9.5382882084055307E-2</v>
      </c>
      <c r="NR8" s="6">
        <v>0.32561835088307206</v>
      </c>
      <c r="NS8" s="6">
        <v>0.89887401240690568</v>
      </c>
      <c r="NT8" s="6">
        <v>-0.40796678395962005</v>
      </c>
      <c r="NU8">
        <v>0.22589969311855079</v>
      </c>
      <c r="NV8" s="6">
        <v>-0.44650390214605462</v>
      </c>
      <c r="NW8">
        <v>6.4657174308067528E-2</v>
      </c>
      <c r="NX8">
        <v>-0.28867513459481287</v>
      </c>
      <c r="NY8">
        <v>-0.28867513459481281</v>
      </c>
      <c r="NZ8">
        <v>-0.44936212658413427</v>
      </c>
      <c r="OA8">
        <v>0.15244248275866726</v>
      </c>
      <c r="OB8">
        <v>4.0560273142491041E-2</v>
      </c>
      <c r="OC8">
        <v>-0.42871967843774766</v>
      </c>
      <c r="OD8">
        <v>-0.79612995982262302</v>
      </c>
      <c r="OE8" s="6">
        <v>-0.46755787408060423</v>
      </c>
      <c r="OF8">
        <v>-1.2483347345444606</v>
      </c>
      <c r="OG8" s="6">
        <v>-0.90141760100800072</v>
      </c>
      <c r="OH8">
        <v>-0.73388863868522869</v>
      </c>
      <c r="OI8">
        <v>-0.46087776812034159</v>
      </c>
      <c r="OJ8">
        <v>-0.73360346599728354</v>
      </c>
      <c r="OK8">
        <v>-0.64725588110503662</v>
      </c>
      <c r="OL8">
        <v>-0.80615223409786396</v>
      </c>
      <c r="OM8">
        <v>-0.28867513459481292</v>
      </c>
      <c r="ON8">
        <v>-0.28867513459481292</v>
      </c>
      <c r="OO8">
        <v>-0.42439674828988105</v>
      </c>
      <c r="OP8">
        <v>-0.68424909775777587</v>
      </c>
      <c r="OQ8">
        <v>-0.48723403987889685</v>
      </c>
      <c r="OR8">
        <v>-0.4321512870609911</v>
      </c>
      <c r="OS8">
        <v>-0.42970490447043874</v>
      </c>
      <c r="OT8">
        <v>-0.44022792174110831</v>
      </c>
      <c r="OU8">
        <v>-0.28867513459481287</v>
      </c>
      <c r="OV8">
        <v>-0.28867513459481287</v>
      </c>
      <c r="OW8">
        <v>-0.39268689531558931</v>
      </c>
      <c r="OX8">
        <v>-0.4225774875505649</v>
      </c>
      <c r="OY8">
        <v>-0.36498815960640479</v>
      </c>
      <c r="OZ8">
        <v>-0.32346002046106509</v>
      </c>
      <c r="PA8">
        <v>-0.38200369528624967</v>
      </c>
      <c r="PB8">
        <v>-1.02990039798955</v>
      </c>
      <c r="PC8">
        <v>0.25416056399174747</v>
      </c>
      <c r="PD8" s="6">
        <v>-0.59458294615006924</v>
      </c>
      <c r="PE8">
        <v>-0.38857546351001893</v>
      </c>
      <c r="PF8">
        <v>-0.28867513459481287</v>
      </c>
      <c r="PG8">
        <v>-0.28867513459481292</v>
      </c>
      <c r="PH8">
        <v>-0.61538312413635976</v>
      </c>
      <c r="PI8">
        <v>-0.83165457726061842</v>
      </c>
      <c r="PJ8">
        <v>-0.41277351878021618</v>
      </c>
      <c r="PK8">
        <v>-0.36735405167536167</v>
      </c>
      <c r="PL8">
        <v>-0.61339419110513493</v>
      </c>
      <c r="PM8">
        <v>-1.0309502465222582</v>
      </c>
      <c r="PN8">
        <v>-7.2909011412339714E-2</v>
      </c>
      <c r="PO8">
        <v>-0.35635432807296974</v>
      </c>
      <c r="PP8" s="6">
        <v>-1.0986824752257014</v>
      </c>
      <c r="PQ8">
        <v>-0.55394458978025662</v>
      </c>
      <c r="PR8">
        <v>-0.77134398885571043</v>
      </c>
      <c r="PS8">
        <v>-1.0009770035509051</v>
      </c>
      <c r="PT8">
        <v>-0.31432951481466498</v>
      </c>
      <c r="PU8">
        <v>0.11395801954747092</v>
      </c>
      <c r="PV8">
        <v>-0.42194380204564769</v>
      </c>
      <c r="PW8">
        <v>-0.85868045896013023</v>
      </c>
      <c r="PX8" s="6">
        <v>-0.54740877709768565</v>
      </c>
      <c r="PY8">
        <v>-0.91448288544303924</v>
      </c>
      <c r="PZ8">
        <v>-0.61541652619541465</v>
      </c>
      <c r="QA8">
        <v>-0.68039111341604885</v>
      </c>
      <c r="QB8">
        <v>-0.93203992638482358</v>
      </c>
      <c r="QC8" s="6">
        <v>-1.0591712564305711</v>
      </c>
      <c r="QD8">
        <v>-0.32376714467787948</v>
      </c>
      <c r="QE8">
        <v>-0.72215672648661977</v>
      </c>
      <c r="QF8" s="6">
        <v>0.76989233352400621</v>
      </c>
      <c r="QG8">
        <v>-0.44117700807891375</v>
      </c>
      <c r="QH8">
        <v>-0.992071148557504</v>
      </c>
      <c r="QI8">
        <v>-0.60005508679543262</v>
      </c>
      <c r="QJ8">
        <v>-0.16413324668311219</v>
      </c>
      <c r="QK8">
        <v>-0.44693932313751772</v>
      </c>
      <c r="QL8">
        <v>0.14540604352903</v>
      </c>
      <c r="QM8">
        <v>0.25424716990855362</v>
      </c>
      <c r="QN8">
        <v>-0.69786266764985661</v>
      </c>
      <c r="QO8">
        <v>-0.49880385109572573</v>
      </c>
      <c r="QP8">
        <v>-0.41891011491021551</v>
      </c>
      <c r="QQ8">
        <v>-0.28996097352275618</v>
      </c>
      <c r="QR8">
        <v>-0.68903216140602574</v>
      </c>
      <c r="QS8">
        <v>0.12271317304434692</v>
      </c>
      <c r="QT8">
        <v>0.5158095615532845</v>
      </c>
      <c r="QU8">
        <v>-0.3098700635856963</v>
      </c>
      <c r="QV8">
        <v>-2.1277609505503468E-2</v>
      </c>
      <c r="QW8">
        <v>0.333412510720143</v>
      </c>
      <c r="QX8" s="6">
        <v>1.9611267021956167</v>
      </c>
      <c r="QY8" s="6">
        <v>-7.0766438366128462E-2</v>
      </c>
      <c r="QZ8">
        <v>-0.29543634788868511</v>
      </c>
      <c r="RA8" s="6">
        <v>0.86204558972949819</v>
      </c>
      <c r="RB8">
        <v>0.67945692589163453</v>
      </c>
      <c r="RC8">
        <v>0.1808262416631938</v>
      </c>
      <c r="RD8">
        <v>-0.41311656078380288</v>
      </c>
      <c r="RE8">
        <v>0.15318714855114898</v>
      </c>
      <c r="RF8">
        <v>-0.37277521259008822</v>
      </c>
      <c r="RG8" s="6">
        <v>-0.75574844662276119</v>
      </c>
      <c r="RH8">
        <v>0.11588690808378767</v>
      </c>
      <c r="RI8">
        <v>0.52219112979479454</v>
      </c>
      <c r="RJ8" s="6">
        <v>-1.0440337200263896</v>
      </c>
      <c r="RK8">
        <v>-0.48359579475077175</v>
      </c>
      <c r="RL8">
        <v>-0.7146791551577667</v>
      </c>
      <c r="RM8">
        <v>0.10494157369082799</v>
      </c>
      <c r="RN8">
        <v>-0.4413616490342438</v>
      </c>
      <c r="RO8">
        <v>-0.64979281015148704</v>
      </c>
      <c r="RP8" s="6"/>
      <c r="ST8" s="6"/>
      <c r="TX8" s="6"/>
      <c r="VO8" s="6"/>
      <c r="VZ8" s="6"/>
      <c r="WR8" s="6"/>
      <c r="WU8" s="6"/>
      <c r="ZP8" s="6"/>
      <c r="ZQ8" s="6"/>
      <c r="ZU8" s="6"/>
      <c r="ABK8" s="6"/>
      <c r="ACA8" s="6"/>
      <c r="ACZ8" s="6"/>
      <c r="ADD8" s="6"/>
      <c r="AEB8" s="6"/>
      <c r="AEO8" s="6"/>
      <c r="AFA8" s="6"/>
      <c r="AFP8" s="6"/>
      <c r="AFS8" s="6"/>
      <c r="AFV8" s="6"/>
      <c r="AFX8" s="6"/>
      <c r="AGC8" s="6"/>
      <c r="AGM8" s="6"/>
      <c r="AGX8" s="6"/>
      <c r="AHD8" s="6"/>
      <c r="AHS8" s="6"/>
      <c r="AHW8" s="6"/>
      <c r="AIA8" s="6"/>
      <c r="AIB8" s="6"/>
      <c r="AIG8" s="6"/>
      <c r="AIH8" s="6"/>
      <c r="AII8" s="6"/>
      <c r="AIL8" s="6"/>
      <c r="AIQ8" s="6"/>
      <c r="AIT8" s="6"/>
      <c r="AIW8" s="6"/>
      <c r="AJR8" s="6"/>
    </row>
    <row r="9" spans="1:965" x14ac:dyDescent="0.25">
      <c r="A9">
        <v>340773</v>
      </c>
      <c r="B9">
        <v>0</v>
      </c>
      <c r="C9">
        <v>-0.41991827346025429</v>
      </c>
      <c r="D9">
        <v>-0.35384730085941568</v>
      </c>
      <c r="E9">
        <v>-0.59071874287074944</v>
      </c>
      <c r="F9">
        <v>-0.10906841270127206</v>
      </c>
      <c r="G9">
        <v>0.1724902411110788</v>
      </c>
      <c r="H9">
        <v>-0.27995380561770072</v>
      </c>
      <c r="I9" s="6">
        <v>0.11776057680122812</v>
      </c>
      <c r="J9">
        <v>0.68231579027708511</v>
      </c>
      <c r="K9">
        <v>-0.34655602743381647</v>
      </c>
      <c r="L9" s="6">
        <v>-9.6033106331965656E-2</v>
      </c>
      <c r="M9">
        <v>-0.75368959466487995</v>
      </c>
      <c r="N9">
        <v>-0.74070006579165559</v>
      </c>
      <c r="O9">
        <v>-0.95524094194321219</v>
      </c>
      <c r="P9">
        <v>-1.0028094001395571</v>
      </c>
      <c r="Q9" s="6">
        <v>-0.65290154126016209</v>
      </c>
      <c r="R9">
        <v>-0.21561412468999439</v>
      </c>
      <c r="S9" s="6">
        <v>0.7323754049668707</v>
      </c>
      <c r="T9">
        <v>0.20706269398445865</v>
      </c>
      <c r="U9">
        <v>0.43224122392605402</v>
      </c>
      <c r="V9">
        <v>-0.3502860432829395</v>
      </c>
      <c r="W9">
        <v>0.24695614905132454</v>
      </c>
      <c r="X9">
        <v>-0.41144042560623756</v>
      </c>
      <c r="Y9">
        <v>0.99182213596578561</v>
      </c>
      <c r="Z9">
        <v>6.967570481857488E-2</v>
      </c>
      <c r="AA9">
        <v>2.094022475732765</v>
      </c>
      <c r="AB9">
        <v>0.73755582651853746</v>
      </c>
      <c r="AC9">
        <v>-7.2314426181643313E-2</v>
      </c>
      <c r="AD9">
        <v>-0.14779140926427248</v>
      </c>
      <c r="AE9">
        <v>-9.0965339793216082E-2</v>
      </c>
      <c r="AF9">
        <v>-0.48412104783717297</v>
      </c>
      <c r="AG9">
        <v>1.4676584788502076</v>
      </c>
      <c r="AH9">
        <v>-0.73056457321045054</v>
      </c>
      <c r="AI9">
        <v>-0.44947742275632202</v>
      </c>
      <c r="AJ9" s="6">
        <v>0.33189257723664489</v>
      </c>
      <c r="AK9">
        <v>1.0329340826873044</v>
      </c>
      <c r="AL9">
        <v>0.47065961909511611</v>
      </c>
      <c r="AM9">
        <v>0.91497957139793984</v>
      </c>
      <c r="AN9">
        <v>-9.6819837905760542E-2</v>
      </c>
      <c r="AO9">
        <v>1.2703562854060393</v>
      </c>
      <c r="AP9">
        <v>-0.3383422762995591</v>
      </c>
      <c r="AQ9">
        <v>0.7231116674722009</v>
      </c>
      <c r="AR9">
        <v>-0.27185791003387999</v>
      </c>
      <c r="AS9">
        <v>1.1220381651161417</v>
      </c>
      <c r="AT9">
        <v>-0.94061818363438021</v>
      </c>
      <c r="AU9">
        <v>1.4265034302967232</v>
      </c>
      <c r="AV9">
        <v>0.34329676463521835</v>
      </c>
      <c r="AW9">
        <v>-9.7435717975571795E-2</v>
      </c>
      <c r="AX9">
        <v>5.8138025285483112E-2</v>
      </c>
      <c r="AY9">
        <v>2.1795932621234311</v>
      </c>
      <c r="AZ9">
        <v>2.566163144904285</v>
      </c>
      <c r="BA9">
        <v>-0.19171460528996342</v>
      </c>
      <c r="BB9">
        <v>0.42535745372189865</v>
      </c>
      <c r="BC9">
        <v>1.1926623722319343</v>
      </c>
      <c r="BD9">
        <v>0.80649395176427885</v>
      </c>
      <c r="BE9">
        <v>0.79246097246865654</v>
      </c>
      <c r="BF9">
        <v>0.50450221502541792</v>
      </c>
      <c r="BG9">
        <v>-0.19788642703013298</v>
      </c>
      <c r="BH9">
        <v>-0.41877471049827725</v>
      </c>
      <c r="BI9">
        <v>0.40634606865355677</v>
      </c>
      <c r="BJ9">
        <v>0.69069990417121052</v>
      </c>
      <c r="BK9">
        <v>0.80113079814917998</v>
      </c>
      <c r="BL9" s="6">
        <v>-0.3556968143311634</v>
      </c>
      <c r="BM9">
        <v>-0.23372493421913204</v>
      </c>
      <c r="BN9">
        <v>-0.18301338939068051</v>
      </c>
      <c r="BO9">
        <v>0.60898686295059656</v>
      </c>
      <c r="BP9">
        <v>1.2888268364201791</v>
      </c>
      <c r="BQ9">
        <v>8.6046364521490098E-3</v>
      </c>
      <c r="BR9">
        <v>-0.47612442297028496</v>
      </c>
      <c r="BS9">
        <v>-0.17006697075487903</v>
      </c>
      <c r="BT9" s="6">
        <v>-0.14008794255324153</v>
      </c>
      <c r="BU9" s="6">
        <v>0.22372240058809076</v>
      </c>
      <c r="BV9">
        <v>2.1384175206322401E-3</v>
      </c>
      <c r="BW9">
        <v>1.3522564428620438</v>
      </c>
      <c r="BX9">
        <v>0.13345051876466452</v>
      </c>
      <c r="BY9">
        <v>1.8439814230589779</v>
      </c>
      <c r="BZ9">
        <v>0.35534441654463639</v>
      </c>
      <c r="CA9">
        <v>-5.9714462843711097E-2</v>
      </c>
      <c r="CB9">
        <v>-0.20796691390703015</v>
      </c>
      <c r="CC9">
        <v>2.0037540529386524</v>
      </c>
      <c r="CD9">
        <v>0.61189165350750141</v>
      </c>
      <c r="CE9">
        <v>0.30286594395595007</v>
      </c>
      <c r="CF9" s="6">
        <v>-0.29582256387773798</v>
      </c>
      <c r="CG9">
        <v>-0.37992284253546799</v>
      </c>
      <c r="CH9">
        <v>-0.45510935349379794</v>
      </c>
      <c r="CI9">
        <v>1.3956637518480679</v>
      </c>
      <c r="CJ9">
        <v>0.52649048055621217</v>
      </c>
      <c r="CK9">
        <v>1.7345156267462836</v>
      </c>
      <c r="CL9">
        <v>-6.8035949717395655E-2</v>
      </c>
      <c r="CM9">
        <v>0.45872614832813735</v>
      </c>
      <c r="CN9">
        <v>0.24913957055858732</v>
      </c>
      <c r="CO9">
        <v>0.54080673512374577</v>
      </c>
      <c r="CP9">
        <v>-0.28039154951362727</v>
      </c>
      <c r="CQ9">
        <v>-0.45049795640747659</v>
      </c>
      <c r="CR9">
        <v>-0.46774237447088707</v>
      </c>
      <c r="CS9">
        <v>-0.27475624398831794</v>
      </c>
      <c r="CT9">
        <v>9.0522984238117004E-4</v>
      </c>
      <c r="CU9">
        <v>2.1225021606356331</v>
      </c>
      <c r="CV9">
        <v>1.6328799232230213</v>
      </c>
      <c r="CW9">
        <v>8.6091514826738463E-2</v>
      </c>
      <c r="CX9">
        <v>0.45358437652156708</v>
      </c>
      <c r="CY9">
        <v>0.91372292733534188</v>
      </c>
      <c r="CZ9">
        <v>0.49135204188611881</v>
      </c>
      <c r="DA9">
        <v>1.2632849145796676</v>
      </c>
      <c r="DB9">
        <v>2.0181014287087864</v>
      </c>
      <c r="DC9">
        <v>-0.67214559833416854</v>
      </c>
      <c r="DD9">
        <v>-0.53301196469169487</v>
      </c>
      <c r="DE9">
        <v>3.1910682961966849E-2</v>
      </c>
      <c r="DF9" s="6">
        <v>-2.104543953087111E-2</v>
      </c>
      <c r="DG9">
        <v>1.460219530321136</v>
      </c>
      <c r="DH9">
        <v>0.7971589507816248</v>
      </c>
      <c r="DI9">
        <v>-0.79964551476380308</v>
      </c>
      <c r="DJ9">
        <v>-0.51008658824852737</v>
      </c>
      <c r="DK9">
        <v>0.38459557556895241</v>
      </c>
      <c r="DL9">
        <v>0.57977751182586834</v>
      </c>
      <c r="DM9">
        <v>0.83380645142095577</v>
      </c>
      <c r="DN9">
        <v>1.2943942563941719</v>
      </c>
      <c r="DO9">
        <v>-0.80530468749958939</v>
      </c>
      <c r="DP9">
        <v>-0.64020365237228471</v>
      </c>
      <c r="DQ9">
        <v>-0.48651375910064354</v>
      </c>
      <c r="DR9">
        <v>-0.27655812843361088</v>
      </c>
      <c r="DS9">
        <v>0.98656129153688488</v>
      </c>
      <c r="DT9" s="6">
        <v>-6.0593425670467599E-3</v>
      </c>
      <c r="DU9">
        <v>-6.910891500046637E-2</v>
      </c>
      <c r="DV9">
        <v>7.4927243619094211E-2</v>
      </c>
      <c r="DW9">
        <v>0.6612093878625922</v>
      </c>
      <c r="DX9">
        <v>0.58388563051637843</v>
      </c>
      <c r="DY9">
        <v>0.74067310254971241</v>
      </c>
      <c r="DZ9">
        <v>1.4320866506041008</v>
      </c>
      <c r="EA9">
        <v>-2.4843874992048019E-2</v>
      </c>
      <c r="EB9">
        <v>1.7395895565611725</v>
      </c>
      <c r="EC9">
        <v>0.26422048598550918</v>
      </c>
      <c r="ED9">
        <v>-1.0260599450517416</v>
      </c>
      <c r="EE9">
        <v>-0.7660139802937308</v>
      </c>
      <c r="EF9">
        <v>2.913959128203143</v>
      </c>
      <c r="EG9">
        <v>0.89586270167152537</v>
      </c>
      <c r="EH9">
        <v>-0.78338203575052456</v>
      </c>
      <c r="EI9">
        <v>-0.71081010125079847</v>
      </c>
      <c r="EJ9">
        <v>0.35451333939075991</v>
      </c>
      <c r="EK9" s="6">
        <v>1.3715345230494191</v>
      </c>
      <c r="EL9">
        <v>-0.20912750543868222</v>
      </c>
      <c r="EM9">
        <v>-0.68610063014447142</v>
      </c>
      <c r="EN9">
        <v>-0.59126670959267069</v>
      </c>
      <c r="EO9" s="6">
        <v>-0.52217229333855686</v>
      </c>
      <c r="EP9">
        <v>0.14878852169336448</v>
      </c>
      <c r="EQ9">
        <v>5.0565465494487767E-2</v>
      </c>
      <c r="ER9">
        <v>-0.79783491538164908</v>
      </c>
      <c r="ES9">
        <v>-0.82341180601979036</v>
      </c>
      <c r="ET9">
        <v>-0.25150805852884855</v>
      </c>
      <c r="EU9" s="6">
        <v>0.37214788087310735</v>
      </c>
      <c r="EV9" s="6">
        <v>1.3882639776785153</v>
      </c>
      <c r="EW9" s="6">
        <v>7.2811249731906641E-2</v>
      </c>
      <c r="EX9">
        <v>-0.40179335203286509</v>
      </c>
      <c r="EY9">
        <v>3.122377474269971</v>
      </c>
      <c r="EZ9" s="6">
        <v>0.60356010078991995</v>
      </c>
      <c r="FA9" s="6">
        <v>-0.30012924656229789</v>
      </c>
      <c r="FB9">
        <v>-0.57608685491928424</v>
      </c>
      <c r="FC9">
        <v>-0.44511193272019389</v>
      </c>
      <c r="FD9">
        <v>2.498499741798112E-2</v>
      </c>
      <c r="FE9">
        <v>0.32348738527039489</v>
      </c>
      <c r="FF9">
        <v>-0.17761698081287103</v>
      </c>
      <c r="FG9">
        <v>-0.61975300723752214</v>
      </c>
      <c r="FH9">
        <v>-0.37802036839557013</v>
      </c>
      <c r="FI9">
        <v>0.10329353577497383</v>
      </c>
      <c r="FJ9" s="6">
        <v>8.417977014366039E-2</v>
      </c>
      <c r="FK9">
        <v>0.38273257031703001</v>
      </c>
      <c r="FL9">
        <v>-0.25455854748729012</v>
      </c>
      <c r="FM9">
        <v>-0.77488118586322974</v>
      </c>
      <c r="FN9">
        <v>-7.2365505113958853E-2</v>
      </c>
      <c r="FO9">
        <v>-0.54448588691498023</v>
      </c>
      <c r="FP9">
        <v>-0.2573766420496359</v>
      </c>
      <c r="FQ9">
        <v>0.83005272827915155</v>
      </c>
      <c r="FR9" s="6">
        <v>-8.2922715321713761E-2</v>
      </c>
      <c r="FS9">
        <v>-0.25123601265603801</v>
      </c>
      <c r="FT9">
        <v>0.32921519493888701</v>
      </c>
      <c r="FU9" s="6">
        <v>-0.4542886916827219</v>
      </c>
      <c r="FV9">
        <v>-0.59536541498579432</v>
      </c>
      <c r="FW9">
        <v>1.537302768657999</v>
      </c>
      <c r="FX9">
        <v>6.8871479397857108E-2</v>
      </c>
      <c r="FY9">
        <v>0.3088634495431955</v>
      </c>
      <c r="FZ9">
        <v>1.1099721120631412</v>
      </c>
      <c r="GA9">
        <v>1.8761270149360072</v>
      </c>
      <c r="GB9">
        <v>2.1622746864890545</v>
      </c>
      <c r="GC9">
        <v>-0.22762695695428653</v>
      </c>
      <c r="GD9">
        <v>0.29814144550470012</v>
      </c>
      <c r="GE9" s="6">
        <v>-0.36777353633769483</v>
      </c>
      <c r="GF9">
        <v>-0.37336699747163088</v>
      </c>
      <c r="GG9">
        <v>1.0215249340893886</v>
      </c>
      <c r="GH9">
        <v>0.18986883229137019</v>
      </c>
      <c r="GI9" s="6">
        <v>1.097942233439176</v>
      </c>
      <c r="GJ9">
        <v>1.0684346326924896</v>
      </c>
      <c r="GK9" s="6">
        <v>-0.18344187178931437</v>
      </c>
      <c r="GL9">
        <v>0.71695462683531219</v>
      </c>
      <c r="GM9" s="6">
        <v>-0.23565107536621543</v>
      </c>
      <c r="GN9">
        <v>1.9504635972370403</v>
      </c>
      <c r="GO9">
        <v>0.42252459651994712</v>
      </c>
      <c r="GP9">
        <v>-0.27620860621933091</v>
      </c>
      <c r="GQ9">
        <v>0.10587967391474742</v>
      </c>
      <c r="GR9">
        <v>-0.27558909197866416</v>
      </c>
      <c r="GS9">
        <v>-0.21476007235368055</v>
      </c>
      <c r="GT9" s="6">
        <v>1.1205628442265085</v>
      </c>
      <c r="GU9">
        <v>0.26284611941770364</v>
      </c>
      <c r="GV9" s="6">
        <v>-8.1012341945897084E-2</v>
      </c>
      <c r="GW9" s="6">
        <v>0.27636246792046704</v>
      </c>
      <c r="GX9">
        <v>-0.13224089294312652</v>
      </c>
      <c r="GY9">
        <v>-0.49144146744204587</v>
      </c>
      <c r="GZ9">
        <v>1.6895316358005192</v>
      </c>
      <c r="HA9">
        <v>0.96918861666639666</v>
      </c>
      <c r="HB9">
        <v>-7.774397752595176E-2</v>
      </c>
      <c r="HC9">
        <v>-3.92916369934165E-3</v>
      </c>
      <c r="HD9">
        <v>-0.20776161406812227</v>
      </c>
      <c r="HE9">
        <v>-0.34762202613174892</v>
      </c>
      <c r="HF9">
        <v>-0.48476753195157946</v>
      </c>
      <c r="HG9" s="6">
        <v>-1.15713513280938</v>
      </c>
      <c r="HH9">
        <v>-0.61792494207347448</v>
      </c>
      <c r="HI9">
        <v>-0.34795861796316585</v>
      </c>
      <c r="HJ9">
        <v>-0.29421512921297804</v>
      </c>
      <c r="HK9">
        <v>-0.96946005296253568</v>
      </c>
      <c r="HL9">
        <v>0.39591441254230259</v>
      </c>
      <c r="HM9">
        <v>-6.5482848169830396E-2</v>
      </c>
      <c r="HN9">
        <v>-0.61027907179524876</v>
      </c>
      <c r="HO9">
        <v>-0.23419167478141531</v>
      </c>
      <c r="HP9" s="6">
        <v>-0.41054871931046721</v>
      </c>
      <c r="HQ9">
        <v>-0.17523107952235487</v>
      </c>
      <c r="HR9">
        <v>-0.41451816480784881</v>
      </c>
      <c r="HS9">
        <v>-0.42941637806514454</v>
      </c>
      <c r="HT9">
        <v>0.19972202544396572</v>
      </c>
      <c r="HU9">
        <v>-0.21840501138573487</v>
      </c>
      <c r="HV9">
        <v>-0.51373254743345442</v>
      </c>
      <c r="HW9">
        <v>-0.41865554002312527</v>
      </c>
      <c r="HX9" s="6">
        <v>-0.38717525976873846</v>
      </c>
      <c r="HY9">
        <v>-0.64315835871465366</v>
      </c>
      <c r="HZ9">
        <v>-0.40930913019963538</v>
      </c>
      <c r="IA9">
        <v>-0.1217518463172781</v>
      </c>
      <c r="IB9">
        <v>1.736757293281995</v>
      </c>
      <c r="IC9">
        <v>0.6538102783801697</v>
      </c>
      <c r="ID9">
        <v>1.8328389548347082</v>
      </c>
      <c r="IE9">
        <v>1.4203327474452836</v>
      </c>
      <c r="IF9">
        <v>1.1032409558790062</v>
      </c>
      <c r="IG9">
        <v>-0.53721566856310976</v>
      </c>
      <c r="IH9">
        <v>-0.34384676436065986</v>
      </c>
      <c r="II9">
        <v>-1.7586266288735001E-4</v>
      </c>
      <c r="IJ9">
        <v>1.9577491563369578</v>
      </c>
      <c r="IK9">
        <v>1.5747828309252418</v>
      </c>
      <c r="IL9">
        <v>0.40304358549102881</v>
      </c>
      <c r="IM9">
        <v>-0.33915536497014087</v>
      </c>
      <c r="IN9" s="6">
        <v>6.3876296595461582E-2</v>
      </c>
      <c r="IO9">
        <v>-0.36289632712964925</v>
      </c>
      <c r="IP9">
        <v>0.19995232084133929</v>
      </c>
      <c r="IQ9">
        <v>1.0969845452039537</v>
      </c>
      <c r="IR9">
        <v>-0.20961125530375335</v>
      </c>
      <c r="IS9">
        <v>0.40259472154002307</v>
      </c>
      <c r="IT9">
        <v>0.13787827397563127</v>
      </c>
      <c r="IU9">
        <v>6.8085515783355269E-2</v>
      </c>
      <c r="IV9">
        <v>-0.63125938668870407</v>
      </c>
      <c r="IW9">
        <v>-0.1371655231586571</v>
      </c>
      <c r="IX9" s="6">
        <v>0.74054612690703026</v>
      </c>
      <c r="IY9">
        <v>-1.046440775862556</v>
      </c>
      <c r="IZ9">
        <v>-0.36606963351687977</v>
      </c>
      <c r="JA9">
        <v>-0.57631806150733367</v>
      </c>
      <c r="JB9">
        <v>-0.60134751594024605</v>
      </c>
      <c r="JC9">
        <v>-0.3487570772815865</v>
      </c>
      <c r="JD9">
        <v>0.48990274467729916</v>
      </c>
      <c r="JE9">
        <v>0.93062397163885602</v>
      </c>
      <c r="JF9">
        <v>-0.50531440676242356</v>
      </c>
      <c r="JG9">
        <v>-0.35276341454680793</v>
      </c>
      <c r="JH9" s="6">
        <v>-0.44822748989015326</v>
      </c>
      <c r="JI9">
        <v>-0.3629302533855937</v>
      </c>
      <c r="JJ9">
        <v>1.4772965956120472</v>
      </c>
      <c r="JK9">
        <v>0.37781287509617639</v>
      </c>
      <c r="JL9">
        <v>-0.3227468626268481</v>
      </c>
      <c r="JM9">
        <v>0.8482834643022007</v>
      </c>
      <c r="JN9">
        <v>0.95903695367660402</v>
      </c>
      <c r="JO9">
        <v>0.79618796299999284</v>
      </c>
      <c r="JP9">
        <v>0.30759796105766507</v>
      </c>
      <c r="JQ9">
        <v>-0.46344631275963921</v>
      </c>
      <c r="JR9">
        <v>-0.7672051862959508</v>
      </c>
      <c r="JS9">
        <v>1.2267634918679702</v>
      </c>
      <c r="JT9">
        <v>0.27569652428543145</v>
      </c>
      <c r="JU9">
        <v>-0.42619113951628901</v>
      </c>
      <c r="JV9">
        <v>-0.47502873598873913</v>
      </c>
      <c r="JW9">
        <v>-0.13338003589398481</v>
      </c>
      <c r="JX9" s="6">
        <v>0.11190243022974895</v>
      </c>
      <c r="JY9" s="6">
        <v>7.5502148190808201E-3</v>
      </c>
      <c r="JZ9">
        <v>0.35868845146964945</v>
      </c>
      <c r="KA9">
        <v>-0.65758457663403502</v>
      </c>
      <c r="KB9">
        <v>-0.47650351852996797</v>
      </c>
      <c r="KC9">
        <v>-0.33105545466788233</v>
      </c>
      <c r="KD9">
        <v>-0.87193848188388523</v>
      </c>
      <c r="KE9">
        <v>-0.7203122442255403</v>
      </c>
      <c r="KF9">
        <v>-0.28867513459481287</v>
      </c>
      <c r="KG9">
        <v>-0.46940598328960287</v>
      </c>
      <c r="KH9">
        <v>-0.26580218319987209</v>
      </c>
      <c r="KI9">
        <v>-0.2565725194170817</v>
      </c>
      <c r="KJ9">
        <v>-0.76700263794092238</v>
      </c>
      <c r="KK9">
        <v>-0.80973674309945276</v>
      </c>
      <c r="KL9">
        <v>-0.55673281661864393</v>
      </c>
      <c r="KM9">
        <v>-0.95244756682608345</v>
      </c>
      <c r="KN9">
        <v>-8.6352077510042646E-2</v>
      </c>
      <c r="KO9">
        <v>-0.11682173848841089</v>
      </c>
      <c r="KP9">
        <v>-0.60007418049662598</v>
      </c>
      <c r="KQ9">
        <v>-0.67461782198996367</v>
      </c>
      <c r="KR9">
        <v>-0.60899960098612815</v>
      </c>
      <c r="KS9">
        <v>-0.79864699348773494</v>
      </c>
      <c r="KT9">
        <v>-0.50669114161093076</v>
      </c>
      <c r="KU9">
        <v>-0.3604656838827146</v>
      </c>
      <c r="KV9" s="6">
        <v>-0.60567272094607782</v>
      </c>
      <c r="KW9">
        <v>-0.46300524169186735</v>
      </c>
      <c r="KX9">
        <v>-0.7749853473449384</v>
      </c>
      <c r="KY9">
        <v>-0.51364618292830944</v>
      </c>
      <c r="KZ9">
        <v>-0.74625570102540595</v>
      </c>
      <c r="LA9">
        <v>-0.93559410578038305</v>
      </c>
      <c r="LB9">
        <v>0.14051366079465258</v>
      </c>
      <c r="LC9">
        <v>-0.74183095391632681</v>
      </c>
      <c r="LD9">
        <v>-1.0024690611041887</v>
      </c>
      <c r="LE9">
        <v>-0.89280403332669311</v>
      </c>
      <c r="LF9">
        <v>1.1834199548184734</v>
      </c>
      <c r="LG9">
        <v>-0.75080568904784617</v>
      </c>
      <c r="LH9">
        <v>-0.36551605807998877</v>
      </c>
      <c r="LI9" s="6">
        <v>-0.4162403159464676</v>
      </c>
      <c r="LJ9">
        <v>-0.28867513459481298</v>
      </c>
      <c r="LK9">
        <v>0.40040574080055402</v>
      </c>
      <c r="LL9">
        <v>-0.32557593436745291</v>
      </c>
      <c r="LM9">
        <v>-0.53599432149508908</v>
      </c>
      <c r="LN9" s="6">
        <v>-0.54782656348109571</v>
      </c>
      <c r="LO9">
        <v>-0.28867513459481292</v>
      </c>
      <c r="LP9">
        <v>7.0562729148278699E-2</v>
      </c>
      <c r="LQ9">
        <v>-0.8321129710953451</v>
      </c>
      <c r="LR9">
        <v>-0.28867513459481287</v>
      </c>
      <c r="LS9">
        <v>0.78952531217234789</v>
      </c>
      <c r="LT9">
        <v>-0.37994599765926174</v>
      </c>
      <c r="LU9">
        <v>-0.51882438541657461</v>
      </c>
      <c r="LV9">
        <v>-0.28867513459481292</v>
      </c>
      <c r="LW9">
        <v>-0.5800261312596926</v>
      </c>
      <c r="LX9">
        <v>-0.45609375182068729</v>
      </c>
      <c r="LY9">
        <v>-0.5573892610885226</v>
      </c>
      <c r="LZ9" s="6">
        <v>-1.434248716393941E-2</v>
      </c>
      <c r="MA9">
        <v>-0.67581223123358092</v>
      </c>
      <c r="MB9">
        <v>-0.28867513459481287</v>
      </c>
      <c r="MC9" s="6">
        <v>-0.52253651911613952</v>
      </c>
      <c r="MD9" s="6">
        <v>-0.40940751402431746</v>
      </c>
      <c r="ME9">
        <v>-0.5619648692509478</v>
      </c>
      <c r="MF9">
        <v>-0.56155616810874986</v>
      </c>
      <c r="MG9" s="6">
        <v>-0.63245160714633064</v>
      </c>
      <c r="MH9" s="6">
        <v>0.28305746436134671</v>
      </c>
      <c r="MI9">
        <v>-0.1836632264059827</v>
      </c>
      <c r="MJ9">
        <v>-0.24342606028692867</v>
      </c>
      <c r="MK9" s="6">
        <v>-0.75224808562184198</v>
      </c>
      <c r="ML9">
        <v>-8.2470566544203552E-2</v>
      </c>
      <c r="MM9">
        <v>-0.63479380102085692</v>
      </c>
      <c r="MN9">
        <v>-0.80500100699333643</v>
      </c>
      <c r="MO9" s="6">
        <v>-0.93875860154388246</v>
      </c>
      <c r="MP9" s="6">
        <v>-0.70036403731591512</v>
      </c>
      <c r="MQ9">
        <v>-0.29971162733210999</v>
      </c>
      <c r="MR9">
        <v>-0.29724986870214654</v>
      </c>
      <c r="MS9">
        <v>-0.71951609455419741</v>
      </c>
      <c r="MT9">
        <v>-0.19175057353999941</v>
      </c>
      <c r="MU9">
        <v>1.9188186425426876</v>
      </c>
      <c r="MV9">
        <v>-0.40292400602406298</v>
      </c>
      <c r="MW9">
        <v>-0.58641688009901582</v>
      </c>
      <c r="MX9">
        <v>1.7353297278309137</v>
      </c>
      <c r="MY9">
        <v>-0.2566453325251018</v>
      </c>
      <c r="MZ9">
        <v>-0.56994897135081257</v>
      </c>
      <c r="NA9">
        <v>-6.7946142919136998E-3</v>
      </c>
      <c r="NB9">
        <v>-0.70869967313534021</v>
      </c>
      <c r="NC9">
        <v>-0.74114864512790235</v>
      </c>
      <c r="ND9">
        <v>-0.33542336339301249</v>
      </c>
      <c r="NE9">
        <v>-0.29102022816542433</v>
      </c>
      <c r="NF9" s="6">
        <v>-0.47575125037803051</v>
      </c>
      <c r="NG9">
        <v>-0.38991497969352545</v>
      </c>
      <c r="NH9">
        <v>-0.53494927773920253</v>
      </c>
      <c r="NI9" s="6">
        <v>-0.98825903720210417</v>
      </c>
      <c r="NJ9">
        <v>-0.86101109773394635</v>
      </c>
      <c r="NK9">
        <v>-0.81143919573254064</v>
      </c>
      <c r="NL9">
        <v>-0.51838998190255925</v>
      </c>
      <c r="NM9" s="6">
        <v>-0.45802286045886126</v>
      </c>
      <c r="NN9">
        <v>-0.73428764709368055</v>
      </c>
      <c r="NO9" s="6">
        <v>-0.57547196429488556</v>
      </c>
      <c r="NP9">
        <v>-0.84610020810275388</v>
      </c>
      <c r="NQ9" s="6">
        <v>-0.67476066690934866</v>
      </c>
      <c r="NR9" s="6">
        <v>-0.87457730426080948</v>
      </c>
      <c r="NS9" s="6">
        <v>-0.75976831453807925</v>
      </c>
      <c r="NT9" s="6">
        <v>-0.23024059931431859</v>
      </c>
      <c r="NU9">
        <v>-0.84043067112538539</v>
      </c>
      <c r="NV9" s="6">
        <v>-0.39366675459963218</v>
      </c>
      <c r="NW9">
        <v>-0.78662355271827866</v>
      </c>
      <c r="NX9">
        <v>-0.28867513459481287</v>
      </c>
      <c r="NY9">
        <v>-0.28867513459481281</v>
      </c>
      <c r="NZ9">
        <v>-0.44936212658413427</v>
      </c>
      <c r="OA9">
        <v>-0.73737047857204374</v>
      </c>
      <c r="OB9">
        <v>-0.36736341100544806</v>
      </c>
      <c r="OC9">
        <v>-0.4201123987822325</v>
      </c>
      <c r="OD9">
        <v>-0.32477062205919899</v>
      </c>
      <c r="OE9" s="6">
        <v>-0.46755787408060423</v>
      </c>
      <c r="OF9">
        <v>0.55280129732858896</v>
      </c>
      <c r="OG9" s="6">
        <v>1.0511800554750763</v>
      </c>
      <c r="OH9">
        <v>-0.14756605173542031</v>
      </c>
      <c r="OI9">
        <v>-0.44790961894299436</v>
      </c>
      <c r="OJ9">
        <v>0.22633251013615005</v>
      </c>
      <c r="OK9">
        <v>0.66540028623275671</v>
      </c>
      <c r="OL9">
        <v>0.96072121519127041</v>
      </c>
      <c r="OM9">
        <v>-0.28867513459481292</v>
      </c>
      <c r="ON9">
        <v>-0.28867513459481292</v>
      </c>
      <c r="OO9">
        <v>-0.42439674828988105</v>
      </c>
      <c r="OP9">
        <v>-0.67898303835076801</v>
      </c>
      <c r="OQ9">
        <v>-0.48233893109176629</v>
      </c>
      <c r="OR9">
        <v>-0.4321512870609911</v>
      </c>
      <c r="OS9">
        <v>-7.4692676668441177E-2</v>
      </c>
      <c r="OT9">
        <v>-0.44022792174110831</v>
      </c>
      <c r="OU9">
        <v>-0.28867513459481287</v>
      </c>
      <c r="OV9">
        <v>-0.28867513459481287</v>
      </c>
      <c r="OW9">
        <v>-0.39268689531558931</v>
      </c>
      <c r="OX9">
        <v>-0.22020726041631769</v>
      </c>
      <c r="OY9">
        <v>-0.36498815960640479</v>
      </c>
      <c r="OZ9">
        <v>-0.32346002046106509</v>
      </c>
      <c r="PA9">
        <v>-0.38200369528624967</v>
      </c>
      <c r="PB9">
        <v>-0.88407555618848344</v>
      </c>
      <c r="PC9">
        <v>1.7524653085094439</v>
      </c>
      <c r="PD9" s="6">
        <v>0.11908880152866162</v>
      </c>
      <c r="PE9">
        <v>-0.38857546351001893</v>
      </c>
      <c r="PF9">
        <v>-0.28867513459481287</v>
      </c>
      <c r="PG9">
        <v>-0.28867513459481292</v>
      </c>
      <c r="PH9">
        <v>-0.61538312413635976</v>
      </c>
      <c r="PI9">
        <v>1.8343562673862357</v>
      </c>
      <c r="PJ9">
        <v>-0.37419778093324879</v>
      </c>
      <c r="PK9">
        <v>-0.36735405167536167</v>
      </c>
      <c r="PL9">
        <v>-0.57815020750206214</v>
      </c>
      <c r="PM9">
        <v>9.3503426404396447E-2</v>
      </c>
      <c r="PN9">
        <v>0.14553702402069504</v>
      </c>
      <c r="PO9">
        <v>-0.35635432807296974</v>
      </c>
      <c r="PP9" s="6">
        <v>2.55758436220371E-2</v>
      </c>
      <c r="PQ9">
        <v>-0.53275968941220464</v>
      </c>
      <c r="PR9">
        <v>2.4003265434853578</v>
      </c>
      <c r="PS9">
        <v>1.2234955265963883</v>
      </c>
      <c r="PT9">
        <v>-0.43462448750435118</v>
      </c>
      <c r="PU9">
        <v>-0.4723927139601718</v>
      </c>
      <c r="PV9">
        <v>-0.42194380204564769</v>
      </c>
      <c r="PW9">
        <v>1.991982882727324</v>
      </c>
      <c r="PX9" s="6">
        <v>-0.54740877709768565</v>
      </c>
      <c r="PY9">
        <v>-0.16408781088508093</v>
      </c>
      <c r="PZ9">
        <v>4.765267726463765E-2</v>
      </c>
      <c r="QA9">
        <v>-0.68039111341604885</v>
      </c>
      <c r="QB9">
        <v>-2.2178816962998778E-2</v>
      </c>
      <c r="QC9" s="6">
        <v>1.6380911142719465</v>
      </c>
      <c r="QD9">
        <v>-0.32376714467787948</v>
      </c>
      <c r="QE9">
        <v>1.0074739631973035</v>
      </c>
      <c r="QF9" s="6">
        <v>-0.35125944145428328</v>
      </c>
      <c r="QG9">
        <v>-0.44117700807891375</v>
      </c>
      <c r="QH9">
        <v>1.3575137636180912</v>
      </c>
      <c r="QI9">
        <v>-0.32334662133202197</v>
      </c>
      <c r="QJ9">
        <v>0.41211581011854437</v>
      </c>
      <c r="QK9">
        <v>0.19313874614460755</v>
      </c>
      <c r="QL9">
        <v>0.18545443133395714</v>
      </c>
      <c r="QM9">
        <v>0.63390216076936412</v>
      </c>
      <c r="QN9">
        <v>0.6342421557714496</v>
      </c>
      <c r="QO9">
        <v>-8.3782160313741749E-2</v>
      </c>
      <c r="QP9">
        <v>-0.41891011491021551</v>
      </c>
      <c r="QQ9">
        <v>-0.33949613824634672</v>
      </c>
      <c r="QR9">
        <v>1.8114011124604705</v>
      </c>
      <c r="QS9">
        <v>-0.33890575512604115</v>
      </c>
      <c r="QT9">
        <v>0.77625250773444077</v>
      </c>
      <c r="QU9">
        <v>0.15404928171024937</v>
      </c>
      <c r="QV9">
        <v>-0.20803971385298228</v>
      </c>
      <c r="QW9">
        <v>0.36870601310569751</v>
      </c>
      <c r="QX9" s="6">
        <v>0.82792397422207065</v>
      </c>
      <c r="QY9" s="6">
        <v>-0.28408071387739559</v>
      </c>
      <c r="QZ9">
        <v>-0.27149935037664608</v>
      </c>
      <c r="RA9" s="6">
        <v>0.73875218209228588</v>
      </c>
      <c r="RB9">
        <v>1.0213363362027348</v>
      </c>
      <c r="RC9">
        <v>-0.23043619752192171</v>
      </c>
      <c r="RD9">
        <v>-0.41311656078380288</v>
      </c>
      <c r="RE9">
        <v>-0.38476721231517219</v>
      </c>
      <c r="RF9">
        <v>-0.68494961006963995</v>
      </c>
      <c r="RG9" s="6">
        <v>2.2146301985087988</v>
      </c>
      <c r="RH9">
        <v>-0.59114242493496238</v>
      </c>
      <c r="RI9">
        <v>-0.55715444814184534</v>
      </c>
      <c r="RJ9" s="6">
        <v>0.41774559445164766</v>
      </c>
      <c r="RK9">
        <v>-4.6250385050178998E-2</v>
      </c>
      <c r="RL9">
        <v>-0.21041643458716394</v>
      </c>
      <c r="RM9">
        <v>-0.17528238502620025</v>
      </c>
      <c r="RN9">
        <v>-0.4413616490342438</v>
      </c>
      <c r="RO9">
        <v>1.755501538113271</v>
      </c>
      <c r="RP9" s="6"/>
      <c r="ST9" s="6"/>
      <c r="TX9" s="6"/>
      <c r="VO9" s="6"/>
      <c r="VZ9" s="6"/>
      <c r="WR9" s="6"/>
      <c r="WU9" s="6"/>
      <c r="ZP9" s="6"/>
      <c r="ZQ9" s="6"/>
      <c r="ZU9" s="6"/>
      <c r="ABK9" s="6"/>
      <c r="ACA9" s="6"/>
      <c r="ACZ9" s="6"/>
      <c r="ADD9" s="6"/>
      <c r="AEB9" s="6"/>
      <c r="AEO9" s="6"/>
      <c r="AFA9" s="6"/>
      <c r="AFP9" s="6"/>
      <c r="AFS9" s="6"/>
      <c r="AFV9" s="6"/>
      <c r="AFX9" s="6"/>
      <c r="AGC9" s="6"/>
      <c r="AGM9" s="6"/>
      <c r="AGX9" s="6"/>
      <c r="AHD9" s="6"/>
      <c r="AHS9" s="6"/>
      <c r="AHW9" s="6"/>
      <c r="AIA9" s="6"/>
      <c r="AIB9" s="6"/>
      <c r="AIG9" s="6"/>
      <c r="AIH9" s="6"/>
      <c r="AII9" s="6"/>
      <c r="AIL9" s="6"/>
      <c r="AIQ9" s="6"/>
      <c r="AIT9" s="6"/>
      <c r="AIW9" s="6"/>
      <c r="AJR9" s="6"/>
    </row>
    <row r="10" spans="1:965" x14ac:dyDescent="0.25">
      <c r="A10">
        <v>340805</v>
      </c>
      <c r="B10">
        <v>0</v>
      </c>
      <c r="C10">
        <v>-0.41991827346025429</v>
      </c>
      <c r="D10">
        <v>-0.65401486709052969</v>
      </c>
      <c r="E10">
        <v>-9.0872224269956128E-2</v>
      </c>
      <c r="F10">
        <v>-0.9805536712048234</v>
      </c>
      <c r="G10">
        <v>-1.2624854760473856</v>
      </c>
      <c r="H10">
        <v>-1.3057301856780543</v>
      </c>
      <c r="I10" s="6">
        <v>-1.0327246322933348</v>
      </c>
      <c r="J10">
        <v>-1.0470628303485601</v>
      </c>
      <c r="K10">
        <v>-0.85915076090650244</v>
      </c>
      <c r="L10" s="6">
        <v>-0.81231557884819816</v>
      </c>
      <c r="M10">
        <v>-0.52444795103142428</v>
      </c>
      <c r="N10">
        <v>1.4352096631090641</v>
      </c>
      <c r="O10">
        <v>1.3620752530689797</v>
      </c>
      <c r="P10">
        <v>0.3176216128939553</v>
      </c>
      <c r="Q10" s="6">
        <v>-0.6630988812503934</v>
      </c>
      <c r="R10">
        <v>-1.4264873113738059</v>
      </c>
      <c r="S10" s="6">
        <v>-1.0191852370807146</v>
      </c>
      <c r="T10">
        <v>-1.1136721609738087</v>
      </c>
      <c r="U10">
        <v>1.4709813591556087</v>
      </c>
      <c r="V10">
        <v>8.5997659155698125E-2</v>
      </c>
      <c r="W10">
        <v>-0.72258765934475011</v>
      </c>
      <c r="X10">
        <v>-1.1189440977858396</v>
      </c>
      <c r="Y10">
        <v>-1.1848092425228114</v>
      </c>
      <c r="Z10">
        <v>-0.97721848946238854</v>
      </c>
      <c r="AA10">
        <v>0.88347222091619604</v>
      </c>
      <c r="AB10">
        <v>1.2461448664865762</v>
      </c>
      <c r="AC10">
        <v>-1.4284755925625607</v>
      </c>
      <c r="AD10">
        <v>-0.85320152629256352</v>
      </c>
      <c r="AE10">
        <v>-0.94306850668524222</v>
      </c>
      <c r="AF10">
        <v>-0.75293282410982276</v>
      </c>
      <c r="AG10">
        <v>0.56384181006014078</v>
      </c>
      <c r="AH10">
        <v>-0.17811621436944197</v>
      </c>
      <c r="AI10">
        <v>-0.8756367076295728</v>
      </c>
      <c r="AJ10" s="6">
        <v>-1.4266869686567645</v>
      </c>
      <c r="AK10">
        <v>-1.2335586435116603</v>
      </c>
      <c r="AL10">
        <v>-0.81236989085771849</v>
      </c>
      <c r="AM10">
        <v>2.3903819338842811</v>
      </c>
      <c r="AN10">
        <v>1.0349708230331087</v>
      </c>
      <c r="AO10">
        <v>-1.0962277851381728</v>
      </c>
      <c r="AP10">
        <v>-1.2550751831391267</v>
      </c>
      <c r="AQ10">
        <v>-1.1052184824298854</v>
      </c>
      <c r="AR10">
        <v>-0.71803508224842016</v>
      </c>
      <c r="AS10">
        <v>0.35451301658828022</v>
      </c>
      <c r="AT10">
        <v>-0.70227460883721993</v>
      </c>
      <c r="AU10">
        <v>-1.6491049449746473</v>
      </c>
      <c r="AV10">
        <v>-0.83422515189958679</v>
      </c>
      <c r="AW10">
        <v>-1.1486687223520602</v>
      </c>
      <c r="AX10">
        <v>-0.86576119148062269</v>
      </c>
      <c r="AY10">
        <v>0.11865825105676991</v>
      </c>
      <c r="AZ10">
        <v>-0.21866725866092096</v>
      </c>
      <c r="BA10">
        <v>-0.86084033272620686</v>
      </c>
      <c r="BB10">
        <v>-1.2369900832610026</v>
      </c>
      <c r="BC10">
        <v>-1.2317611056579392</v>
      </c>
      <c r="BD10">
        <v>-1.1544920158705438</v>
      </c>
      <c r="BE10">
        <v>2.2034668552387862</v>
      </c>
      <c r="BF10">
        <v>1.7597052682920102</v>
      </c>
      <c r="BG10">
        <v>-0.88707703389639403</v>
      </c>
      <c r="BH10">
        <v>-1.0880942914594112</v>
      </c>
      <c r="BI10">
        <v>-1.2696355150530096</v>
      </c>
      <c r="BJ10">
        <v>-1.3475139916417664</v>
      </c>
      <c r="BK10">
        <v>-0.63096359619636488</v>
      </c>
      <c r="BL10" s="6">
        <v>-1.4089430122955222</v>
      </c>
      <c r="BM10">
        <v>-0.67564312859616693</v>
      </c>
      <c r="BN10">
        <v>-0.715727244798533</v>
      </c>
      <c r="BO10">
        <v>-0.77648852867301243</v>
      </c>
      <c r="BP10">
        <v>-0.5777711335767004</v>
      </c>
      <c r="BQ10">
        <v>1.5379803524805318</v>
      </c>
      <c r="BR10">
        <v>1.775520070560473</v>
      </c>
      <c r="BS10">
        <v>-0.60986792007975976</v>
      </c>
      <c r="BT10" s="6">
        <v>-1.1769205245167491</v>
      </c>
      <c r="BU10" s="6">
        <v>-1.1814582892720866</v>
      </c>
      <c r="BV10">
        <v>-1.1306407436425288</v>
      </c>
      <c r="BW10">
        <v>0.44090645188323846</v>
      </c>
      <c r="BX10">
        <v>1.6787475390560378</v>
      </c>
      <c r="BY10">
        <v>0.17857789432617965</v>
      </c>
      <c r="BZ10">
        <v>-1.313331153527497</v>
      </c>
      <c r="CA10">
        <v>-1.0845510658396122</v>
      </c>
      <c r="CB10">
        <v>-0.98511553153712328</v>
      </c>
      <c r="CC10">
        <v>0.4062571220409037</v>
      </c>
      <c r="CD10">
        <v>0.6713989770633888</v>
      </c>
      <c r="CE10">
        <v>0.48997919823275832</v>
      </c>
      <c r="CF10" s="6">
        <v>-0.73821285105788026</v>
      </c>
      <c r="CG10">
        <v>-0.52361400951634007</v>
      </c>
      <c r="CH10">
        <v>-0.51403513865385109</v>
      </c>
      <c r="CI10">
        <v>-0.11712536610111211</v>
      </c>
      <c r="CJ10">
        <v>-0.17074126131263309</v>
      </c>
      <c r="CK10">
        <v>-0.39613874898306045</v>
      </c>
      <c r="CL10">
        <v>-1.1312456148959835</v>
      </c>
      <c r="CM10">
        <v>-0.87132382089895843</v>
      </c>
      <c r="CN10">
        <v>-0.84375863319238564</v>
      </c>
      <c r="CO10">
        <v>0.60988089229509901</v>
      </c>
      <c r="CP10">
        <v>1.3947553100183232</v>
      </c>
      <c r="CQ10">
        <v>-0.36421293413850842</v>
      </c>
      <c r="CR10">
        <v>-0.65019436007100695</v>
      </c>
      <c r="CS10">
        <v>-0.64652260017767449</v>
      </c>
      <c r="CT10">
        <v>-0.99824347355413168</v>
      </c>
      <c r="CU10">
        <v>-1.1162679765883889</v>
      </c>
      <c r="CV10">
        <v>-1.535263023502748</v>
      </c>
      <c r="CW10">
        <v>-0.97367861858894622</v>
      </c>
      <c r="CX10">
        <v>-0.8860190381919838</v>
      </c>
      <c r="CY10">
        <v>-0.92324920516491382</v>
      </c>
      <c r="CZ10">
        <v>-1.1814596330593583</v>
      </c>
      <c r="DA10">
        <v>-0.77706317495807553</v>
      </c>
      <c r="DB10">
        <v>-0.48718499160508588</v>
      </c>
      <c r="DC10">
        <v>-0.58117959359280402</v>
      </c>
      <c r="DD10">
        <v>-0.8055794159986106</v>
      </c>
      <c r="DE10">
        <v>-0.61189961734457543</v>
      </c>
      <c r="DF10" s="6">
        <v>-0.59955343173187459</v>
      </c>
      <c r="DG10">
        <v>-0.35349644396640401</v>
      </c>
      <c r="DH10">
        <v>-1.3886489552516141</v>
      </c>
      <c r="DI10">
        <v>-0.94133544964418059</v>
      </c>
      <c r="DJ10">
        <v>-0.90690034877383952</v>
      </c>
      <c r="DK10">
        <v>-0.61139139535627007</v>
      </c>
      <c r="DL10">
        <v>-0.35664526305972016</v>
      </c>
      <c r="DM10">
        <v>-0.22294642454405733</v>
      </c>
      <c r="DN10">
        <v>-0.99922545353239611</v>
      </c>
      <c r="DO10">
        <v>-0.52608413747710536</v>
      </c>
      <c r="DP10">
        <v>-0.71194913403666449</v>
      </c>
      <c r="DQ10">
        <v>-0.60610459469634248</v>
      </c>
      <c r="DR10">
        <v>-0.84512705332756699</v>
      </c>
      <c r="DS10">
        <v>-0.28898880547344602</v>
      </c>
      <c r="DT10" s="6">
        <v>1.2641129210998396</v>
      </c>
      <c r="DU10">
        <v>-1.3522345871253012</v>
      </c>
      <c r="DV10">
        <v>-1.2131382884191722</v>
      </c>
      <c r="DW10">
        <v>-1.0289385179385568</v>
      </c>
      <c r="DX10">
        <v>-1.0098786884059225</v>
      </c>
      <c r="DY10">
        <v>-0.9212537724842963</v>
      </c>
      <c r="DZ10">
        <v>-1.4384638714550333</v>
      </c>
      <c r="EA10">
        <v>-0.81305686361429153</v>
      </c>
      <c r="EB10">
        <v>-0.79322423425673472</v>
      </c>
      <c r="EC10">
        <v>-0.92092908344546809</v>
      </c>
      <c r="ED10">
        <v>1.7935850434462712</v>
      </c>
      <c r="EE10">
        <v>2.4414997588698526</v>
      </c>
      <c r="EF10">
        <v>-0.58679112760237828</v>
      </c>
      <c r="EG10">
        <v>-1.1226725338673516</v>
      </c>
      <c r="EH10">
        <v>4.4815282638421668E-2</v>
      </c>
      <c r="EI10">
        <v>2.1792620678916483</v>
      </c>
      <c r="EJ10">
        <v>-0.43178056979300083</v>
      </c>
      <c r="EK10" s="6">
        <v>-0.68168994349656353</v>
      </c>
      <c r="EL10">
        <v>-0.68210152088189324</v>
      </c>
      <c r="EM10">
        <v>2.8651859152108523</v>
      </c>
      <c r="EN10">
        <v>2.934279591464831</v>
      </c>
      <c r="EO10" s="6">
        <v>-0.52217229333855686</v>
      </c>
      <c r="EP10">
        <v>-0.52281206460027518</v>
      </c>
      <c r="EQ10">
        <v>-0.83213317799625375</v>
      </c>
      <c r="ER10">
        <v>-4.5817049957031404E-3</v>
      </c>
      <c r="ES10">
        <v>1.7519757496424311</v>
      </c>
      <c r="ET10">
        <v>-0.30106384901033306</v>
      </c>
      <c r="EU10" s="6">
        <v>-0.98353239368556988</v>
      </c>
      <c r="EV10" s="6">
        <v>-1.2557737654058454</v>
      </c>
      <c r="EW10" s="6">
        <v>-0.72868222382067371</v>
      </c>
      <c r="EX10">
        <v>8.4714293658420994E-2</v>
      </c>
      <c r="EY10">
        <v>-0.40968416013176012</v>
      </c>
      <c r="EZ10" s="6">
        <v>-0.65967350777933531</v>
      </c>
      <c r="FA10" s="6">
        <v>-0.70699400509885046</v>
      </c>
      <c r="FB10">
        <v>2.7278431073122378</v>
      </c>
      <c r="FC10">
        <v>1.3231144715088241</v>
      </c>
      <c r="FD10">
        <v>-1.1787356996258971</v>
      </c>
      <c r="FE10">
        <v>-0.84450231552240962</v>
      </c>
      <c r="FF10">
        <v>-0.55007705110721317</v>
      </c>
      <c r="FG10">
        <v>0.48704051598697468</v>
      </c>
      <c r="FH10">
        <v>-0.37802036839557013</v>
      </c>
      <c r="FI10">
        <v>-0.94485995259105671</v>
      </c>
      <c r="FJ10" s="6">
        <v>-1.3698008827080252</v>
      </c>
      <c r="FK10">
        <v>-0.97324154314029232</v>
      </c>
      <c r="FL10">
        <v>-0.84482943685252221</v>
      </c>
      <c r="FM10">
        <v>-1.0170423061514486</v>
      </c>
      <c r="FN10">
        <v>-0.62652350851534255</v>
      </c>
      <c r="FO10">
        <v>-0.61987921651345346</v>
      </c>
      <c r="FP10">
        <v>-0.93099891573772076</v>
      </c>
      <c r="FQ10">
        <v>-0.75223823523490141</v>
      </c>
      <c r="FR10" s="6">
        <v>-0.67999328378942758</v>
      </c>
      <c r="FS10">
        <v>-0.93567203567478519</v>
      </c>
      <c r="FT10">
        <v>-0.7233409041816925</v>
      </c>
      <c r="FU10" s="6">
        <v>-0.47605616418180785</v>
      </c>
      <c r="FV10">
        <v>-0.59536541498579432</v>
      </c>
      <c r="FW10">
        <v>-1.3397502282965978</v>
      </c>
      <c r="FX10">
        <v>-1.1762961102377922</v>
      </c>
      <c r="FY10">
        <v>-0.72631750757427316</v>
      </c>
      <c r="FZ10">
        <v>-1.2723870249984524</v>
      </c>
      <c r="GA10">
        <v>-0.74187423198547209</v>
      </c>
      <c r="GB10">
        <v>-0.76629450342022165</v>
      </c>
      <c r="GC10">
        <v>-1.2137134240082101</v>
      </c>
      <c r="GD10">
        <v>-1.0355215090876502</v>
      </c>
      <c r="GE10" s="6">
        <v>-1.9197187826578609E-2</v>
      </c>
      <c r="GF10">
        <v>4.9652040359024839E-2</v>
      </c>
      <c r="GG10">
        <v>-2.50908401720552E-3</v>
      </c>
      <c r="GH10">
        <v>2.3714583033588841E-2</v>
      </c>
      <c r="GI10" s="6">
        <v>0.79410907860541113</v>
      </c>
      <c r="GJ10">
        <v>7.6425453495496509E-2</v>
      </c>
      <c r="GK10" s="6">
        <v>-4.900472750899619E-2</v>
      </c>
      <c r="GL10">
        <v>-0.22703733411213958</v>
      </c>
      <c r="GM10" s="6">
        <v>0.15874798466803894</v>
      </c>
      <c r="GN10">
        <v>-0.48582275216222442</v>
      </c>
      <c r="GO10">
        <v>-1.1995821924718724</v>
      </c>
      <c r="GP10">
        <v>-0.86937276105220818</v>
      </c>
      <c r="GQ10">
        <v>-0.92423762812289212</v>
      </c>
      <c r="GR10">
        <v>0.11220787896176823</v>
      </c>
      <c r="GS10">
        <v>1.0134024340713723</v>
      </c>
      <c r="GT10" s="6">
        <v>-0.68344765318889511</v>
      </c>
      <c r="GU10">
        <v>-0.65321574339400779</v>
      </c>
      <c r="GV10" s="6">
        <v>-0.63997079987587513</v>
      </c>
      <c r="GW10" s="6">
        <v>-0.19977255391004398</v>
      </c>
      <c r="GX10">
        <v>0.71083372686045776</v>
      </c>
      <c r="GY10">
        <v>-0.49144146744204587</v>
      </c>
      <c r="GZ10">
        <v>-0.66013416754415344</v>
      </c>
      <c r="HA10">
        <v>-0.95107157804598752</v>
      </c>
      <c r="HB10">
        <v>-0.84566725056093905</v>
      </c>
      <c r="HC10">
        <v>-0.1452707535805991</v>
      </c>
      <c r="HD10">
        <v>0.98821017312244697</v>
      </c>
      <c r="HE10">
        <v>-0.49197946594210351</v>
      </c>
      <c r="HF10">
        <v>-0.47186591946428474</v>
      </c>
      <c r="HG10" s="6">
        <v>1.4035733705188331</v>
      </c>
      <c r="HH10">
        <v>2.9697369341923507</v>
      </c>
      <c r="HI10">
        <v>1.4444001669330002</v>
      </c>
      <c r="HJ10">
        <v>0.1970202072877342</v>
      </c>
      <c r="HK10">
        <v>-1.2965621997551593</v>
      </c>
      <c r="HL10">
        <v>-0.56374159509465382</v>
      </c>
      <c r="HM10">
        <v>-0.52857126670685461</v>
      </c>
      <c r="HN10">
        <v>0.90442538687387253</v>
      </c>
      <c r="HO10">
        <v>-0.25777495291357777</v>
      </c>
      <c r="HP10" s="6">
        <v>-0.85457413571397867</v>
      </c>
      <c r="HQ10">
        <v>-0.30086303041631912</v>
      </c>
      <c r="HR10">
        <v>-0.92484343192929186</v>
      </c>
      <c r="HS10">
        <v>-0.77527808600041304</v>
      </c>
      <c r="HT10">
        <v>0.12682251923787505</v>
      </c>
      <c r="HU10">
        <v>0.3108941666492393</v>
      </c>
      <c r="HV10">
        <v>-0.12624607191744974</v>
      </c>
      <c r="HW10">
        <v>0.34383651145383609</v>
      </c>
      <c r="HX10" s="6">
        <v>-0.10815641591682805</v>
      </c>
      <c r="HY10">
        <v>-0.34962338074321703</v>
      </c>
      <c r="HZ10">
        <v>4.0871022305252799E-3</v>
      </c>
      <c r="IA10">
        <v>0.25238128882676036</v>
      </c>
      <c r="IB10">
        <v>-0.68399474833787866</v>
      </c>
      <c r="IC10">
        <v>-0.83462526295143991</v>
      </c>
      <c r="ID10">
        <v>-0.77541322219265019</v>
      </c>
      <c r="IE10">
        <v>1.87745763677503E-3</v>
      </c>
      <c r="IF10">
        <v>-0.29153058699746376</v>
      </c>
      <c r="IG10">
        <v>-0.30918226458740056</v>
      </c>
      <c r="IH10">
        <v>0.22290491281484578</v>
      </c>
      <c r="II10">
        <v>-0.77776067254759418</v>
      </c>
      <c r="IJ10">
        <v>-1.1620041788878077</v>
      </c>
      <c r="IK10">
        <v>-1.1751635344465214</v>
      </c>
      <c r="IL10">
        <v>-0.12151765235031163</v>
      </c>
      <c r="IM10">
        <v>-0.37589292804016256</v>
      </c>
      <c r="IN10" s="6">
        <v>-1.2968475906003014</v>
      </c>
      <c r="IO10">
        <v>-0.85862212927106896</v>
      </c>
      <c r="IP10">
        <v>-0.98679252846152266</v>
      </c>
      <c r="IQ10">
        <v>-4.3497116681302322E-2</v>
      </c>
      <c r="IR10">
        <v>-1.0005527512553345</v>
      </c>
      <c r="IS10">
        <v>-0.15219669052210141</v>
      </c>
      <c r="IT10">
        <v>-0.79972398433195346</v>
      </c>
      <c r="IU10">
        <v>-1.0164293294090394</v>
      </c>
      <c r="IV10">
        <v>-0.53968436705272538</v>
      </c>
      <c r="IW10">
        <v>-0.43830856257623818</v>
      </c>
      <c r="IX10" s="6">
        <v>0.77221077810083338</v>
      </c>
      <c r="IY10">
        <v>0.18380061267149092</v>
      </c>
      <c r="IZ10">
        <v>1.0277929171244422</v>
      </c>
      <c r="JA10">
        <v>-1.7311637275128279E-2</v>
      </c>
      <c r="JB10">
        <v>1.663996687470626</v>
      </c>
      <c r="JC10">
        <v>-0.60855663426399342</v>
      </c>
      <c r="JD10">
        <v>0.59404640818195786</v>
      </c>
      <c r="JE10">
        <v>-0.47436805205468252</v>
      </c>
      <c r="JF10">
        <v>-0.50531440676242356</v>
      </c>
      <c r="JG10">
        <v>-0.49962109201747806</v>
      </c>
      <c r="JH10" s="6">
        <v>0.61061905962105978</v>
      </c>
      <c r="JI10">
        <v>-0.25490021855199252</v>
      </c>
      <c r="JJ10">
        <v>-0.9438077099716744</v>
      </c>
      <c r="JK10">
        <v>-1.278115078877335</v>
      </c>
      <c r="JL10">
        <v>0.50673742308955505</v>
      </c>
      <c r="JM10">
        <v>-7.801766947069616E-2</v>
      </c>
      <c r="JN10">
        <v>-0.6188764361193132</v>
      </c>
      <c r="JO10">
        <v>0.47501283240116271</v>
      </c>
      <c r="JP10">
        <v>0.68844258020929172</v>
      </c>
      <c r="JQ10">
        <v>1.0898792498374317</v>
      </c>
      <c r="JR10">
        <v>-0.31493965877068941</v>
      </c>
      <c r="JS10">
        <v>-5.242125277845041E-2</v>
      </c>
      <c r="JT10">
        <v>-2.5804078078828861E-2</v>
      </c>
      <c r="JU10">
        <v>-0.2197002949201993</v>
      </c>
      <c r="JV10">
        <v>-0.47502873598873913</v>
      </c>
      <c r="JW10">
        <v>0.67762198810677532</v>
      </c>
      <c r="JX10" s="6">
        <v>1.0810914799241498</v>
      </c>
      <c r="JY10" s="6">
        <v>0.4231630270863011</v>
      </c>
      <c r="JZ10">
        <v>0.37465902734715262</v>
      </c>
      <c r="KA10">
        <v>-0.45817223000077462</v>
      </c>
      <c r="KB10">
        <v>0.9381162099259247</v>
      </c>
      <c r="KC10">
        <v>1.8736346525388439</v>
      </c>
      <c r="KD10">
        <v>1.6634881294926975</v>
      </c>
      <c r="KE10">
        <v>1.5443743964201582</v>
      </c>
      <c r="KF10">
        <v>-0.28867513459481287</v>
      </c>
      <c r="KG10">
        <v>0.61454354104384257</v>
      </c>
      <c r="KH10">
        <v>1.4996347025054186</v>
      </c>
      <c r="KI10">
        <v>0.32818025217541091</v>
      </c>
      <c r="KJ10">
        <v>1.0357981463052948</v>
      </c>
      <c r="KK10">
        <v>1.6445953010732013</v>
      </c>
      <c r="KL10">
        <v>1.4646302278839711</v>
      </c>
      <c r="KM10">
        <v>0.88713815648186545</v>
      </c>
      <c r="KN10">
        <v>3.4580790952018763E-2</v>
      </c>
      <c r="KO10">
        <v>0.82019501961443286</v>
      </c>
      <c r="KP10">
        <v>0.24600703878435448</v>
      </c>
      <c r="KQ10">
        <v>1.1915808035556303</v>
      </c>
      <c r="KR10">
        <v>1.2033716399974888</v>
      </c>
      <c r="KS10">
        <v>2.1694934161424184</v>
      </c>
      <c r="KT10">
        <v>-0.92411359209543009</v>
      </c>
      <c r="KU10">
        <v>-0.67918349578345516</v>
      </c>
      <c r="KV10" s="6">
        <v>-8.8353548613994831E-2</v>
      </c>
      <c r="KW10">
        <v>0.41601139550381772</v>
      </c>
      <c r="KX10">
        <v>0.53911261325430904</v>
      </c>
      <c r="KY10">
        <v>1.1691529335394759</v>
      </c>
      <c r="KZ10">
        <v>1.8115847363121829</v>
      </c>
      <c r="LA10">
        <v>1.0784508240159365</v>
      </c>
      <c r="LB10">
        <v>0.7070654671813893</v>
      </c>
      <c r="LC10">
        <v>0.4179886421266793</v>
      </c>
      <c r="LD10">
        <v>0.61076810487880306</v>
      </c>
      <c r="LE10">
        <v>1.5821521409490598</v>
      </c>
      <c r="LF10">
        <v>-0.13570444358484332</v>
      </c>
      <c r="LG10">
        <v>0.89695784730290196</v>
      </c>
      <c r="LH10">
        <v>0.57516929799025696</v>
      </c>
      <c r="LI10" s="6">
        <v>-0.17674682627704313</v>
      </c>
      <c r="LJ10">
        <v>-0.28867513459481298</v>
      </c>
      <c r="LK10">
        <v>-0.51959421849606202</v>
      </c>
      <c r="LL10">
        <v>-0.32557593436745291</v>
      </c>
      <c r="LM10">
        <v>-0.53599432149508908</v>
      </c>
      <c r="LN10" s="6">
        <v>-0.36335215035007196</v>
      </c>
      <c r="LO10">
        <v>-0.28867513459481292</v>
      </c>
      <c r="LP10">
        <v>-0.37468618252387681</v>
      </c>
      <c r="LQ10">
        <v>0.89187078838728107</v>
      </c>
      <c r="LR10">
        <v>-0.28867513459481287</v>
      </c>
      <c r="LS10">
        <v>-0.66758270203221648</v>
      </c>
      <c r="LT10">
        <v>0.64322501748194882</v>
      </c>
      <c r="LU10">
        <v>0.2088470975625159</v>
      </c>
      <c r="LV10">
        <v>-0.28867513459481292</v>
      </c>
      <c r="LW10">
        <v>-0.11404178521563717</v>
      </c>
      <c r="LX10">
        <v>-0.64202388695303636</v>
      </c>
      <c r="LY10">
        <v>1.1181734992866434</v>
      </c>
      <c r="LZ10" s="6">
        <v>1.7952445501498171</v>
      </c>
      <c r="MA10">
        <v>2.1595597847611812</v>
      </c>
      <c r="MB10">
        <v>-0.28867513459481287</v>
      </c>
      <c r="MC10" s="6">
        <v>2.8111008227768846</v>
      </c>
      <c r="MD10" s="6">
        <v>-0.40940751402431746</v>
      </c>
      <c r="ME10">
        <v>2.3760181143491774</v>
      </c>
      <c r="MF10">
        <v>1.0029186651560431</v>
      </c>
      <c r="MG10" s="6">
        <v>-0.63245160714633064</v>
      </c>
      <c r="MH10" s="6">
        <v>-0.63530167789752945</v>
      </c>
      <c r="MI10">
        <v>2.5053035490062041</v>
      </c>
      <c r="MJ10">
        <v>1.1665992744826852</v>
      </c>
      <c r="MK10" s="6">
        <v>0.35907427847361822</v>
      </c>
      <c r="ML10">
        <v>3.1204383417910675</v>
      </c>
      <c r="MM10">
        <v>0.75216617358256455</v>
      </c>
      <c r="MN10">
        <v>5.3237280266253191E-2</v>
      </c>
      <c r="MO10" s="6">
        <v>1.6310984642966446</v>
      </c>
      <c r="MP10" s="6">
        <v>-0.37932784490123034</v>
      </c>
      <c r="MQ10">
        <v>1.4097852826182846</v>
      </c>
      <c r="MR10">
        <v>1.1432469560493188</v>
      </c>
      <c r="MS10">
        <v>1.9257377107769917</v>
      </c>
      <c r="MT10">
        <v>0.17592021569849137</v>
      </c>
      <c r="MU10">
        <v>0.11476801651967164</v>
      </c>
      <c r="MV10">
        <v>2.2427280088710027</v>
      </c>
      <c r="MW10">
        <v>1.4518661531531265</v>
      </c>
      <c r="MX10">
        <v>1.4433900688175358</v>
      </c>
      <c r="MY10">
        <v>-0.33953724685684022</v>
      </c>
      <c r="MZ10">
        <v>1.4674290478951715</v>
      </c>
      <c r="NA10">
        <v>0.89438206925049113</v>
      </c>
      <c r="NB10">
        <v>-0.61868688098822744</v>
      </c>
      <c r="NC10">
        <v>2.0845671131241366</v>
      </c>
      <c r="ND10">
        <v>1.7231630547198693</v>
      </c>
      <c r="NE10">
        <v>2.0442833887725622</v>
      </c>
      <c r="NF10" s="6">
        <v>2.1452452089620344</v>
      </c>
      <c r="NG10">
        <v>0.75974516983724372</v>
      </c>
      <c r="NH10">
        <v>-0.31266796029511046</v>
      </c>
      <c r="NI10" s="6">
        <v>0.44543019893211355</v>
      </c>
      <c r="NJ10">
        <v>1.5827096221657562</v>
      </c>
      <c r="NK10">
        <v>1.0634468477009413</v>
      </c>
      <c r="NL10">
        <v>1.9143140754359291</v>
      </c>
      <c r="NM10" s="6">
        <v>0.9218912089677499</v>
      </c>
      <c r="NN10">
        <v>-0.77200592854436212</v>
      </c>
      <c r="NO10" s="6">
        <v>-0.57547196429488556</v>
      </c>
      <c r="NP10">
        <v>1.3764801887313247</v>
      </c>
      <c r="NQ10" s="6">
        <v>0.4255818685023085</v>
      </c>
      <c r="NR10" s="6">
        <v>0.34711316848171186</v>
      </c>
      <c r="NS10" s="6">
        <v>1.7047901219497823</v>
      </c>
      <c r="NT10" s="6">
        <v>1.1171613467295514</v>
      </c>
      <c r="NU10">
        <v>1.3282977604952486</v>
      </c>
      <c r="NV10" s="6">
        <v>2.3048422462967149</v>
      </c>
      <c r="NW10">
        <v>1.3684111607047207</v>
      </c>
      <c r="NX10">
        <v>3.1754264805429417</v>
      </c>
      <c r="NY10">
        <v>-0.28867513459481281</v>
      </c>
      <c r="NZ10">
        <v>0.5761206524743685</v>
      </c>
      <c r="OA10">
        <v>-0.40553078698932132</v>
      </c>
      <c r="OB10">
        <v>2.0996668277298678</v>
      </c>
      <c r="OC10">
        <v>1.4480300796452521</v>
      </c>
      <c r="OD10">
        <v>-0.51689655705928905</v>
      </c>
      <c r="OE10" s="6">
        <v>-0.46755787408060423</v>
      </c>
      <c r="OF10">
        <v>1.0114703513689394</v>
      </c>
      <c r="OG10" s="6">
        <v>4.1994084562082853E-2</v>
      </c>
      <c r="OH10">
        <v>2.1830906191732513</v>
      </c>
      <c r="OI10">
        <v>2.2332152453671799</v>
      </c>
      <c r="OJ10">
        <v>-0.73360346599728354</v>
      </c>
      <c r="OK10">
        <v>-0.58540646200495372</v>
      </c>
      <c r="OL10">
        <v>-0.80615223409786396</v>
      </c>
      <c r="OM10">
        <v>-0.28867513459481292</v>
      </c>
      <c r="ON10">
        <v>-0.28867513459481292</v>
      </c>
      <c r="OO10">
        <v>-0.17242942942614778</v>
      </c>
      <c r="OP10">
        <v>0.28477800728194624</v>
      </c>
      <c r="OQ10">
        <v>2.084567452627998</v>
      </c>
      <c r="OR10">
        <v>1.9017922614372087</v>
      </c>
      <c r="OS10">
        <v>2.90695143920165</v>
      </c>
      <c r="OT10">
        <v>2.348678708940648</v>
      </c>
      <c r="OU10">
        <v>-0.28867513459481287</v>
      </c>
      <c r="OV10">
        <v>-0.28867513459481287</v>
      </c>
      <c r="OW10">
        <v>-0.39268689531558931</v>
      </c>
      <c r="OX10">
        <v>1.3260077328373721</v>
      </c>
      <c r="OY10">
        <v>0.49160282896212631</v>
      </c>
      <c r="OZ10">
        <v>-6.8906075077930493E-2</v>
      </c>
      <c r="PA10">
        <v>-0.38200369528624967</v>
      </c>
      <c r="PB10">
        <v>1.0403138198208226</v>
      </c>
      <c r="PC10">
        <v>0.36159194884310014</v>
      </c>
      <c r="PD10" s="6">
        <v>-0.59458294615006924</v>
      </c>
      <c r="PE10">
        <v>-0.38857546351001893</v>
      </c>
      <c r="PF10">
        <v>-0.28867513459481287</v>
      </c>
      <c r="PG10">
        <v>-0.28867513459481292</v>
      </c>
      <c r="PH10">
        <v>-0.20991143660017592</v>
      </c>
      <c r="PI10">
        <v>1.6168244252966963</v>
      </c>
      <c r="PJ10">
        <v>-0.27482048058848935</v>
      </c>
      <c r="PK10">
        <v>-0.36735405167536167</v>
      </c>
      <c r="PL10">
        <v>-0.20089677564877922</v>
      </c>
      <c r="PM10">
        <v>1.3713931731562246</v>
      </c>
      <c r="PN10">
        <v>-0.85093567374805934</v>
      </c>
      <c r="PO10">
        <v>-0.35635432807296974</v>
      </c>
      <c r="PP10" s="6">
        <v>-0.25544695363025827</v>
      </c>
      <c r="PQ10">
        <v>-0.55140692317280593</v>
      </c>
      <c r="PR10">
        <v>4.3983830336305277E-2</v>
      </c>
      <c r="PS10">
        <v>-0.91292633707052684</v>
      </c>
      <c r="PT10">
        <v>1.9787731978801124</v>
      </c>
      <c r="PU10">
        <v>1.4078197355259727</v>
      </c>
      <c r="PV10">
        <v>2.5083451978500473</v>
      </c>
      <c r="PW10">
        <v>0.99489238381436818</v>
      </c>
      <c r="PX10" s="6">
        <v>1.2680183257708602</v>
      </c>
      <c r="PY10">
        <v>0.68654177904145086</v>
      </c>
      <c r="PZ10">
        <v>2.8337373553272442</v>
      </c>
      <c r="QA10">
        <v>1.2403724112726693</v>
      </c>
      <c r="QB10">
        <v>0.47905839231232145</v>
      </c>
      <c r="QC10" s="6">
        <v>1.6233072309306369</v>
      </c>
      <c r="QD10">
        <v>3.1535164982784267</v>
      </c>
      <c r="QE10">
        <v>-0.22001728491646488</v>
      </c>
      <c r="QF10" s="6">
        <v>0.35568435925686553</v>
      </c>
      <c r="QG10">
        <v>2.071075436645156</v>
      </c>
      <c r="QH10">
        <v>0.98860252094862089</v>
      </c>
      <c r="QI10">
        <v>2.926431567981159</v>
      </c>
      <c r="QJ10">
        <v>-0.12197252657227851</v>
      </c>
      <c r="QK10">
        <v>0.77563297053344438</v>
      </c>
      <c r="QL10">
        <v>2.797789561062286E-2</v>
      </c>
      <c r="QM10">
        <v>-0.73539044845047896</v>
      </c>
      <c r="QN10">
        <v>-0.67011994124803032</v>
      </c>
      <c r="QO10">
        <v>-0.49880385109572573</v>
      </c>
      <c r="QP10">
        <v>-0.41891011491021551</v>
      </c>
      <c r="QQ10">
        <v>-0.33949613824634672</v>
      </c>
      <c r="QR10">
        <v>0.61071868637267368</v>
      </c>
      <c r="QS10">
        <v>-0.49421445802720054</v>
      </c>
      <c r="QT10">
        <v>-0.21377875553430745</v>
      </c>
      <c r="QU10">
        <v>1.4081514745877155</v>
      </c>
      <c r="QV10">
        <v>0.16787666953111549</v>
      </c>
      <c r="QW10">
        <v>-0.25338118721171787</v>
      </c>
      <c r="QX10" s="6">
        <v>-0.78540534885935132</v>
      </c>
      <c r="QY10" s="6">
        <v>-0.47613194034309114</v>
      </c>
      <c r="QZ10">
        <v>-0.47272030646582025</v>
      </c>
      <c r="RA10" s="6">
        <v>-0.2851668934500689</v>
      </c>
      <c r="RB10">
        <v>1.5638597534719274</v>
      </c>
      <c r="RC10">
        <v>-0.7207482985798721</v>
      </c>
      <c r="RD10">
        <v>1.4491079737881518</v>
      </c>
      <c r="RE10">
        <v>-7.9252075723442003E-4</v>
      </c>
      <c r="RF10">
        <v>2.6535966657474379</v>
      </c>
      <c r="RG10" s="6">
        <v>-0.87253951174201994</v>
      </c>
      <c r="RH10">
        <v>-0.39156433589712786</v>
      </c>
      <c r="RI10">
        <v>-0.46921973899670705</v>
      </c>
      <c r="RJ10" s="6">
        <v>-0.45339057750477119</v>
      </c>
      <c r="RK10">
        <v>-0.29532483243334101</v>
      </c>
      <c r="RL10">
        <v>-0.58843138489343882</v>
      </c>
      <c r="RM10">
        <v>0.1369597529679441</v>
      </c>
      <c r="RN10">
        <v>-0.4413616490342438</v>
      </c>
      <c r="RO10">
        <v>-0.64979281015148704</v>
      </c>
      <c r="RP10" s="6"/>
      <c r="ST10" s="6"/>
      <c r="TX10" s="6"/>
      <c r="VO10" s="6"/>
      <c r="VZ10" s="6"/>
      <c r="WR10" s="6"/>
      <c r="WU10" s="6"/>
      <c r="ZP10" s="6"/>
      <c r="ZQ10" s="6"/>
      <c r="ZU10" s="6"/>
      <c r="ABK10" s="6"/>
      <c r="ACA10" s="6"/>
      <c r="ACZ10" s="6"/>
      <c r="ADD10" s="6"/>
      <c r="AEB10" s="6"/>
      <c r="AEO10" s="6"/>
      <c r="AFA10" s="6"/>
      <c r="AFP10" s="6"/>
      <c r="AFS10" s="6"/>
      <c r="AFV10" s="6"/>
      <c r="AFX10" s="6"/>
      <c r="AGC10" s="6"/>
      <c r="AGM10" s="6"/>
      <c r="AGX10" s="6"/>
      <c r="AHD10" s="6"/>
      <c r="AHS10" s="6"/>
      <c r="AHW10" s="6"/>
      <c r="AIA10" s="6"/>
      <c r="AIB10" s="6"/>
      <c r="AIG10" s="6"/>
      <c r="AIH10" s="6"/>
      <c r="AII10" s="6"/>
      <c r="AIL10" s="6"/>
      <c r="AIQ10" s="6"/>
      <c r="AIT10" s="6"/>
      <c r="AIW10" s="6"/>
      <c r="AJR10" s="6"/>
    </row>
    <row r="11" spans="1:965" x14ac:dyDescent="0.25">
      <c r="A11">
        <v>190196</v>
      </c>
      <c r="B11">
        <v>1</v>
      </c>
      <c r="C11">
        <v>2.5579136430252127</v>
      </c>
      <c r="D11">
        <v>0.39823093509368057</v>
      </c>
      <c r="E11">
        <v>1.3016907333922583</v>
      </c>
      <c r="F11">
        <v>0.48808958490788568</v>
      </c>
      <c r="G11">
        <v>0.48671131820423963</v>
      </c>
      <c r="H11">
        <v>0.39288016539747472</v>
      </c>
      <c r="I11" s="6">
        <v>-1.4888962919271991E-2</v>
      </c>
      <c r="J11">
        <v>0.44843003145123028</v>
      </c>
      <c r="K11">
        <v>-0.35232445535111362</v>
      </c>
      <c r="L11" s="6">
        <v>-4.991960889267158E-2</v>
      </c>
      <c r="M11">
        <v>0.1334044121503373</v>
      </c>
      <c r="N11">
        <v>-0.48253103966079464</v>
      </c>
      <c r="O11">
        <v>0.12766475848585543</v>
      </c>
      <c r="P11">
        <v>-0.94994344830590394</v>
      </c>
      <c r="Q11" s="6">
        <v>2.2130153092295011</v>
      </c>
      <c r="R11">
        <v>1.5514655603889067</v>
      </c>
      <c r="S11" s="6">
        <v>-0.15347959559400109</v>
      </c>
      <c r="T11">
        <v>-0.74582659410870789</v>
      </c>
      <c r="U11">
        <v>-0.97308756373166239</v>
      </c>
      <c r="V11">
        <v>-0.71264592437237329</v>
      </c>
      <c r="W11">
        <v>1.9113674475183866</v>
      </c>
      <c r="X11">
        <v>1.8232133559827588</v>
      </c>
      <c r="Y11">
        <v>-0.2157999516406966</v>
      </c>
      <c r="Z11">
        <v>-1.0561023599060653</v>
      </c>
      <c r="AA11">
        <v>-0.87634050834515531</v>
      </c>
      <c r="AB11">
        <v>-1.340077120383778</v>
      </c>
      <c r="AC11">
        <v>1.5553881527970792</v>
      </c>
      <c r="AD11">
        <v>1.8757681909937129</v>
      </c>
      <c r="AE11">
        <v>-0.77772006731591226</v>
      </c>
      <c r="AF11">
        <v>-0.41519572791544856</v>
      </c>
      <c r="AG11">
        <v>0.46479203708742728</v>
      </c>
      <c r="AH11">
        <v>0.4790216321773953</v>
      </c>
      <c r="AI11">
        <v>1.3975280911099499</v>
      </c>
      <c r="AJ11" s="6">
        <v>1.0620342885245206</v>
      </c>
      <c r="AK11">
        <v>0.27341303815223594</v>
      </c>
      <c r="AL11">
        <v>0.62378468989280844</v>
      </c>
      <c r="AM11">
        <v>-0.17219040011547593</v>
      </c>
      <c r="AN11">
        <v>-0.9059096990244927</v>
      </c>
      <c r="AO11">
        <v>1.4924608352697588</v>
      </c>
      <c r="AP11">
        <v>0.43665831843235065</v>
      </c>
      <c r="AQ11">
        <v>3.6463887358974899E-2</v>
      </c>
      <c r="AR11">
        <v>-0.33738536435897765</v>
      </c>
      <c r="AS11">
        <v>-0.13360676726650553</v>
      </c>
      <c r="AT11">
        <v>-0.10766050852299637</v>
      </c>
      <c r="AU11">
        <v>0.88454340007624321</v>
      </c>
      <c r="AV11">
        <v>0.52096985634581794</v>
      </c>
      <c r="AW11">
        <v>-0.44803155120349619</v>
      </c>
      <c r="AX11">
        <v>-0.28069462230232561</v>
      </c>
      <c r="AY11">
        <v>-0.84654842202915648</v>
      </c>
      <c r="AZ11">
        <v>-1.3819915440982626</v>
      </c>
      <c r="BA11">
        <v>1.4904629652432586</v>
      </c>
      <c r="BB11">
        <v>0.50786713399802796</v>
      </c>
      <c r="BC11">
        <v>-0.51818321501728959</v>
      </c>
      <c r="BD11">
        <v>-2.6262116886707751E-2</v>
      </c>
      <c r="BE11">
        <v>-0.89203330884442589</v>
      </c>
      <c r="BF11">
        <v>-1.3873935057145279</v>
      </c>
      <c r="BG11">
        <v>1.406084766588551</v>
      </c>
      <c r="BH11">
        <v>0.45404621063123363</v>
      </c>
      <c r="BI11">
        <v>-0.16668207997938522</v>
      </c>
      <c r="BJ11">
        <v>0.33075660747941432</v>
      </c>
      <c r="BK11">
        <v>-0.13198464339053351</v>
      </c>
      <c r="BL11" s="6">
        <v>-1.2119167402613173</v>
      </c>
      <c r="BM11">
        <v>1.4238810069550809</v>
      </c>
      <c r="BN11">
        <v>-0.39481132019588211</v>
      </c>
      <c r="BO11">
        <v>-0.76937885879742862</v>
      </c>
      <c r="BP11">
        <v>-0.27398930184265202</v>
      </c>
      <c r="BQ11">
        <v>-0.47617765499172499</v>
      </c>
      <c r="BR11">
        <v>-0.87335827771543617</v>
      </c>
      <c r="BS11">
        <v>1.9481154307415167</v>
      </c>
      <c r="BT11" s="6">
        <v>2.1397692312580561</v>
      </c>
      <c r="BU11" s="6">
        <v>1.4747973730503232</v>
      </c>
      <c r="BV11">
        <v>0.39578993932023454</v>
      </c>
      <c r="BW11">
        <v>1.9841356639100131E-2</v>
      </c>
      <c r="BX11">
        <v>-0.61923388106210997</v>
      </c>
      <c r="BY11">
        <v>0.70776277911856889</v>
      </c>
      <c r="BZ11">
        <v>1.8037393208385897</v>
      </c>
      <c r="CA11">
        <v>2.6052024245211629</v>
      </c>
      <c r="CB11">
        <v>1.7386438959624244</v>
      </c>
      <c r="CC11">
        <v>1.4947823031245504</v>
      </c>
      <c r="CD11">
        <v>1.2320620001364462</v>
      </c>
      <c r="CE11">
        <v>0.91934683624959823</v>
      </c>
      <c r="CF11" s="6">
        <v>1.1213380521896359</v>
      </c>
      <c r="CG11">
        <v>0.50513321582242965</v>
      </c>
      <c r="CH11">
        <v>0.67724495913453497</v>
      </c>
      <c r="CI11">
        <v>0.38439690017894479</v>
      </c>
      <c r="CJ11">
        <v>0.84485477118666252</v>
      </c>
      <c r="CK11">
        <v>-0.12807249323353925</v>
      </c>
      <c r="CL11">
        <v>-0.36408388785924545</v>
      </c>
      <c r="CM11">
        <v>0.75773330142796635</v>
      </c>
      <c r="CN11">
        <v>4.7513504036471199E-2</v>
      </c>
      <c r="CO11">
        <v>-0.10016674942954679</v>
      </c>
      <c r="CP11">
        <v>-0.75672790404810686</v>
      </c>
      <c r="CQ11">
        <v>0.40502895499025832</v>
      </c>
      <c r="CR11">
        <v>1.8940524209766949</v>
      </c>
      <c r="CS11">
        <v>1.9975780575931057</v>
      </c>
      <c r="CT11">
        <v>1.4164681820095588</v>
      </c>
      <c r="CU11">
        <v>1.1752967174560354</v>
      </c>
      <c r="CV11">
        <v>0.27492030725638772</v>
      </c>
      <c r="CW11">
        <v>1.2907417895009132</v>
      </c>
      <c r="CX11">
        <v>0.731002893364603</v>
      </c>
      <c r="CY11">
        <v>0.44798359431701262</v>
      </c>
      <c r="CZ11">
        <v>-0.53363906118771143</v>
      </c>
      <c r="DA11">
        <v>-1.0911895522058594</v>
      </c>
      <c r="DB11">
        <v>-1.3725527428858484</v>
      </c>
      <c r="DC11">
        <v>0.6976544705822274</v>
      </c>
      <c r="DD11">
        <v>1.0870847257133713</v>
      </c>
      <c r="DE11">
        <v>2.6107365882806519</v>
      </c>
      <c r="DF11" s="6">
        <v>1.3639135414947146</v>
      </c>
      <c r="DG11">
        <v>2.0091568841091272</v>
      </c>
      <c r="DH11">
        <v>1.4650426114500241</v>
      </c>
      <c r="DI11">
        <v>1.1486320763342055</v>
      </c>
      <c r="DJ11">
        <v>1.3554146043105522</v>
      </c>
      <c r="DK11">
        <v>-0.44514370653845303</v>
      </c>
      <c r="DL11">
        <v>-0.31953439938269496</v>
      </c>
      <c r="DM11">
        <v>0.72578095167810663</v>
      </c>
      <c r="DN11">
        <v>8.0547749709611691E-2</v>
      </c>
      <c r="DO11">
        <v>-1.1561460724677242</v>
      </c>
      <c r="DP11">
        <v>-0.87217871843190065</v>
      </c>
      <c r="DQ11">
        <v>0.30340245179476016</v>
      </c>
      <c r="DR11">
        <v>-0.23153502800718823</v>
      </c>
      <c r="DS11">
        <v>0.21638549590705414</v>
      </c>
      <c r="DT11" s="6">
        <v>-1.3421330445635522</v>
      </c>
      <c r="DU11">
        <v>1.0472668176156239</v>
      </c>
      <c r="DV11">
        <v>1.5595132790567861</v>
      </c>
      <c r="DW11">
        <v>0.96676528510365511</v>
      </c>
      <c r="DX11">
        <v>-0.63714676179562868</v>
      </c>
      <c r="DY11">
        <v>-0.59816288181219235</v>
      </c>
      <c r="DZ11">
        <v>5.5405117575760398E-3</v>
      </c>
      <c r="EA11">
        <v>-0.63023695069650076</v>
      </c>
      <c r="EB11">
        <v>-0.51625151367208644</v>
      </c>
      <c r="EC11">
        <v>-0.18618508913624571</v>
      </c>
      <c r="ED11">
        <v>-1.0482271334084839E-2</v>
      </c>
      <c r="EE11">
        <v>-0.67727703723203769</v>
      </c>
      <c r="EF11">
        <v>-0.35401669877249264</v>
      </c>
      <c r="EG11">
        <v>-0.65319645465551113</v>
      </c>
      <c r="EH11">
        <v>-0.3299207165982917</v>
      </c>
      <c r="EI11">
        <v>-0.58628871299131091</v>
      </c>
      <c r="EJ11">
        <v>3.0941321917579137</v>
      </c>
      <c r="EK11" s="6">
        <v>-0.45665839617097287</v>
      </c>
      <c r="EL11">
        <v>-0.23263328133908959</v>
      </c>
      <c r="EM11">
        <v>9.9689435550148475E-2</v>
      </c>
      <c r="EN11">
        <v>-0.48646669005388732</v>
      </c>
      <c r="EO11" s="6">
        <v>-0.52217229333855686</v>
      </c>
      <c r="EP11">
        <v>0.14985755150422067</v>
      </c>
      <c r="EQ11">
        <v>0.3577768309455534</v>
      </c>
      <c r="ER11">
        <v>-0.1886461274505917</v>
      </c>
      <c r="ES11">
        <v>-0.95034534777305513</v>
      </c>
      <c r="ET11">
        <v>7.2893557087581343E-2</v>
      </c>
      <c r="EU11" s="6">
        <v>0.43271753889101605</v>
      </c>
      <c r="EV11" s="6">
        <v>1.3531727572598711</v>
      </c>
      <c r="EW11" s="6">
        <v>-0.28359098520886966</v>
      </c>
      <c r="EX11">
        <v>-0.40179335203286509</v>
      </c>
      <c r="EY11">
        <v>-0.13660602494741966</v>
      </c>
      <c r="EZ11" s="6">
        <v>-0.36926912724000022</v>
      </c>
      <c r="FA11" s="6">
        <v>-2.8159931029290541E-2</v>
      </c>
      <c r="FB11">
        <v>-8.5111449458158323E-2</v>
      </c>
      <c r="FC11">
        <v>1.5481433712325698</v>
      </c>
      <c r="FD11">
        <v>1.0391346838365836</v>
      </c>
      <c r="FE11">
        <v>2.3588390742967484</v>
      </c>
      <c r="FF11">
        <v>1.3388178818314429</v>
      </c>
      <c r="FG11">
        <v>-0.61975300723752214</v>
      </c>
      <c r="FH11">
        <v>-0.37802036839557013</v>
      </c>
      <c r="FI11">
        <v>0.36123594783698049</v>
      </c>
      <c r="FJ11" s="6">
        <v>-0.13774928511767434</v>
      </c>
      <c r="FK11">
        <v>-0.30178144952351621</v>
      </c>
      <c r="FL11">
        <v>-0.49657840598872022</v>
      </c>
      <c r="FM11">
        <v>-0.80079886727971361</v>
      </c>
      <c r="FN11">
        <v>1.7563454675865071</v>
      </c>
      <c r="FO11">
        <v>-0.40261182438225968</v>
      </c>
      <c r="FP11">
        <v>-0.866718630902922</v>
      </c>
      <c r="FQ11">
        <v>-0.55454334532426475</v>
      </c>
      <c r="FR11" s="6">
        <v>0.33584368303689588</v>
      </c>
      <c r="FS11">
        <v>-0.65095787195925603</v>
      </c>
      <c r="FT11">
        <v>-0.2346053368630073</v>
      </c>
      <c r="FU11" s="6">
        <v>-0.4317936143001162</v>
      </c>
      <c r="FV11">
        <v>-0.59536541498579432</v>
      </c>
      <c r="FW11">
        <v>-0.36144878877354492</v>
      </c>
      <c r="FX11">
        <v>1.3908372778077205</v>
      </c>
      <c r="FY11">
        <v>2.4734709087501954</v>
      </c>
      <c r="FZ11">
        <v>-0.47809012104444798</v>
      </c>
      <c r="GA11">
        <v>-0.85980936778719741</v>
      </c>
      <c r="GB11">
        <v>-1.1589373017909457</v>
      </c>
      <c r="GC11">
        <v>1.0532899732820387</v>
      </c>
      <c r="GD11">
        <v>0.55357240655999285</v>
      </c>
      <c r="GE11" s="6">
        <v>-0.52261890284765589</v>
      </c>
      <c r="GF11">
        <v>-0.86920339732926355</v>
      </c>
      <c r="GG11">
        <v>-0.7966553702052257</v>
      </c>
      <c r="GH11">
        <v>-0.1815732203064474</v>
      </c>
      <c r="GI11" s="6">
        <v>1.225268623576726E-2</v>
      </c>
      <c r="GJ11">
        <v>-0.21541685369778918</v>
      </c>
      <c r="GK11" s="6">
        <v>-0.67990168765279546</v>
      </c>
      <c r="GL11">
        <v>-1.2090376891533212</v>
      </c>
      <c r="GM11" s="6">
        <v>-0.53908013530619747</v>
      </c>
      <c r="GN11">
        <v>-0.38619932680026298</v>
      </c>
      <c r="GO11">
        <v>-0.17882967401610173</v>
      </c>
      <c r="GP11">
        <v>0.12057242044334947</v>
      </c>
      <c r="GQ11">
        <v>3.1299281579932718E-2</v>
      </c>
      <c r="GR11">
        <v>0.19633359776909146</v>
      </c>
      <c r="GS11">
        <v>-0.65065521465249909</v>
      </c>
      <c r="GT11" s="6">
        <v>-0.80747370492130843</v>
      </c>
      <c r="GU11">
        <v>-0.98395974510295081</v>
      </c>
      <c r="GV11" s="6">
        <v>-0.64338955271616549</v>
      </c>
      <c r="GW11" s="6">
        <v>-0.75181662227841939</v>
      </c>
      <c r="GX11">
        <v>-1.0618045998781076</v>
      </c>
      <c r="GY11">
        <v>-0.49144146744204587</v>
      </c>
      <c r="GZ11">
        <v>-0.11081899699128045</v>
      </c>
      <c r="HA11">
        <v>-0.45512420604139875</v>
      </c>
      <c r="HB11">
        <v>-0.12095548946226525</v>
      </c>
      <c r="HC11">
        <v>6.091601478239167E-2</v>
      </c>
      <c r="HD11">
        <v>-0.33329554044060106</v>
      </c>
      <c r="HE11">
        <v>-0.11871112362380321</v>
      </c>
      <c r="HF11">
        <v>-0.59380863880899781</v>
      </c>
      <c r="HG11" s="6">
        <v>0.16201197763713757</v>
      </c>
      <c r="HH11">
        <v>-0.59996343309657174</v>
      </c>
      <c r="HI11">
        <v>-0.11805393754486165</v>
      </c>
      <c r="HJ11">
        <v>6.4756468611522663E-2</v>
      </c>
      <c r="HK11">
        <v>2.2051634627378327</v>
      </c>
      <c r="HL11">
        <v>-0.22721017470596863</v>
      </c>
      <c r="HM11">
        <v>-0.17914466003145499</v>
      </c>
      <c r="HN11">
        <v>-0.27004799868117657</v>
      </c>
      <c r="HO11">
        <v>-0.34233295594041108</v>
      </c>
      <c r="HP11" s="6">
        <v>-0.8100703724439926</v>
      </c>
      <c r="HQ11">
        <v>-0.65109606377755569</v>
      </c>
      <c r="HR11">
        <v>-0.6851434596583017</v>
      </c>
      <c r="HS11">
        <v>-0.78164107752509326</v>
      </c>
      <c r="HT11">
        <v>-0.22712264857083445</v>
      </c>
      <c r="HU11">
        <v>-0.86034912533035179</v>
      </c>
      <c r="HV11">
        <v>-0.8407698900789059</v>
      </c>
      <c r="HW11">
        <v>-0.76397461112416898</v>
      </c>
      <c r="HX11" s="6">
        <v>-1.0333272513503733</v>
      </c>
      <c r="HY11">
        <v>-0.52636149260086562</v>
      </c>
      <c r="HZ11">
        <v>-0.26165061525582634</v>
      </c>
      <c r="IA11">
        <v>1.1528691413480379</v>
      </c>
      <c r="IB11">
        <v>-0.26570910607832848</v>
      </c>
      <c r="IC11">
        <v>2.0921137073660505</v>
      </c>
      <c r="ID11">
        <v>1.9195796536777283</v>
      </c>
      <c r="IE11">
        <v>1.8014721940727845</v>
      </c>
      <c r="IF11">
        <v>-0.73333023989045443</v>
      </c>
      <c r="IG11">
        <v>-0.32788919925476856</v>
      </c>
      <c r="IH11">
        <v>-0.49385054329721512</v>
      </c>
      <c r="II11">
        <v>2.1278387035918591</v>
      </c>
      <c r="IJ11">
        <v>-0.2342780653761205</v>
      </c>
      <c r="IK11">
        <v>1.1799078069442459</v>
      </c>
      <c r="IL11">
        <v>-1.0761627809751826</v>
      </c>
      <c r="IM11">
        <v>-0.27404471742037495</v>
      </c>
      <c r="IN11" s="6">
        <v>-0.17293414461758821</v>
      </c>
      <c r="IO11">
        <v>-0.74181377431322759</v>
      </c>
      <c r="IP11">
        <v>-0.83050869697028418</v>
      </c>
      <c r="IQ11">
        <v>-0.39311260558805988</v>
      </c>
      <c r="IR11">
        <v>-0.2892269293637314</v>
      </c>
      <c r="IS11">
        <v>-0.86537988033435786</v>
      </c>
      <c r="IT11">
        <v>-0.44077805330825426</v>
      </c>
      <c r="IU11">
        <v>-0.25242331791059069</v>
      </c>
      <c r="IV11">
        <v>1.208510415033033</v>
      </c>
      <c r="IW11">
        <v>-5.4006596550122223E-2</v>
      </c>
      <c r="IX11" s="6">
        <v>0.89631805041728796</v>
      </c>
      <c r="IY11">
        <v>-0.83167469116196102</v>
      </c>
      <c r="IZ11">
        <v>-1.1605869430076781</v>
      </c>
      <c r="JA11">
        <v>-0.30564609639373896</v>
      </c>
      <c r="JB11">
        <v>-1.0990493589617418</v>
      </c>
      <c r="JC11">
        <v>0.64780807512885463</v>
      </c>
      <c r="JD11">
        <v>0.81839117060329625</v>
      </c>
      <c r="JE11">
        <v>-0.73381955639122443</v>
      </c>
      <c r="JF11">
        <v>-0.50531440676242356</v>
      </c>
      <c r="JG11">
        <v>-1.0385693369839806</v>
      </c>
      <c r="JH11" s="6">
        <v>-0.61144445115170543</v>
      </c>
      <c r="JI11">
        <v>-0.33490445458169582</v>
      </c>
      <c r="JJ11">
        <v>-0.49023720637769924</v>
      </c>
      <c r="JK11">
        <v>-0.23821100174773852</v>
      </c>
      <c r="JL11">
        <v>-0.6364302971797966</v>
      </c>
      <c r="JM11">
        <v>4.5556150780146958E-2</v>
      </c>
      <c r="JN11">
        <v>0.6430901297020184</v>
      </c>
      <c r="JO11">
        <v>0.39531193266876452</v>
      </c>
      <c r="JP11">
        <v>-1.1976404850252225</v>
      </c>
      <c r="JQ11">
        <v>-0.69172313521937467</v>
      </c>
      <c r="JR11">
        <v>-0.12189330752660081</v>
      </c>
      <c r="JS11">
        <v>-0.44062460699802425</v>
      </c>
      <c r="JT11">
        <v>-0.9444212544580104</v>
      </c>
      <c r="JU11">
        <v>0.68223299811222782</v>
      </c>
      <c r="JV11">
        <v>-0.47502873598873913</v>
      </c>
      <c r="JW11">
        <v>-0.27656251737307852</v>
      </c>
      <c r="JX11" s="6">
        <v>-0.9175602894971574</v>
      </c>
      <c r="JY11" s="6">
        <v>-0.9749723835746914</v>
      </c>
      <c r="JZ11">
        <v>-0.13744532669614629</v>
      </c>
      <c r="KA11">
        <v>-0.92463938731417505</v>
      </c>
      <c r="KB11">
        <v>-0.61150339590042335</v>
      </c>
      <c r="KC11">
        <v>-0.81002481209641386</v>
      </c>
      <c r="KD11">
        <v>-6.8015019280459194E-2</v>
      </c>
      <c r="KE11">
        <v>-1.2048848704480393</v>
      </c>
      <c r="KF11">
        <v>-0.28867513459481287</v>
      </c>
      <c r="KG11">
        <v>-1.0604294844808035</v>
      </c>
      <c r="KH11">
        <v>-0.91246875588485932</v>
      </c>
      <c r="KI11">
        <v>0.51076720086739402</v>
      </c>
      <c r="KJ11">
        <v>-0.73987520383954741</v>
      </c>
      <c r="KK11">
        <v>-0.97698230773976202</v>
      </c>
      <c r="KL11">
        <v>-0.83027453843497834</v>
      </c>
      <c r="KM11">
        <v>-0.10694093887149753</v>
      </c>
      <c r="KN11">
        <v>-1.003101024303249</v>
      </c>
      <c r="KO11">
        <v>-1.0237856110322257</v>
      </c>
      <c r="KP11">
        <v>-0.91157764965290633</v>
      </c>
      <c r="KQ11">
        <v>-0.82494071525205293</v>
      </c>
      <c r="KR11">
        <v>-1.1366727267226935</v>
      </c>
      <c r="KS11">
        <v>-0.88213161127203998</v>
      </c>
      <c r="KT11">
        <v>-0.95020165041943572</v>
      </c>
      <c r="KU11">
        <v>-0.6588472214734985</v>
      </c>
      <c r="KV11" s="6">
        <v>-0.60567272094607782</v>
      </c>
      <c r="KW11">
        <v>-0.42983517897409146</v>
      </c>
      <c r="KX11">
        <v>-0.7749853473449384</v>
      </c>
      <c r="KY11">
        <v>-0.96476135398984664</v>
      </c>
      <c r="KZ11">
        <v>-0.91382972340459345</v>
      </c>
      <c r="LA11">
        <v>-1.1006179234801923</v>
      </c>
      <c r="LB11">
        <v>0.56820384332308305</v>
      </c>
      <c r="LC11">
        <v>-0.19730823315991267</v>
      </c>
      <c r="LD11">
        <v>-0.78037503233769079</v>
      </c>
      <c r="LE11">
        <v>-1.1114521074495456</v>
      </c>
      <c r="LF11">
        <v>1.60879408891249E-3</v>
      </c>
      <c r="LG11">
        <v>-0.90305874017724619</v>
      </c>
      <c r="LH11">
        <v>-0.95471739910306741</v>
      </c>
      <c r="LI11" s="6">
        <v>-0.4162403159464676</v>
      </c>
      <c r="LJ11">
        <v>-0.28867513459481298</v>
      </c>
      <c r="LK11">
        <v>-0.20139594752450687</v>
      </c>
      <c r="LL11">
        <v>-0.32557593436745291</v>
      </c>
      <c r="LM11">
        <v>-0.53599432149508908</v>
      </c>
      <c r="LN11" s="6">
        <v>-0.4162185557098147</v>
      </c>
      <c r="LO11">
        <v>-0.28867513459481292</v>
      </c>
      <c r="LP11">
        <v>-0.46808393748065102</v>
      </c>
      <c r="LQ11">
        <v>-0.77074347696371381</v>
      </c>
      <c r="LR11">
        <v>-0.28867513459481287</v>
      </c>
      <c r="LS11">
        <v>-0.66758270203221648</v>
      </c>
      <c r="LT11">
        <v>-0.37994599765926174</v>
      </c>
      <c r="LU11">
        <v>-0.51882438541657461</v>
      </c>
      <c r="LV11">
        <v>-0.28867513459481292</v>
      </c>
      <c r="LW11">
        <v>-0.5800261312596926</v>
      </c>
      <c r="LX11">
        <v>-0.61864114241676249</v>
      </c>
      <c r="LY11">
        <v>-0.5573892610885226</v>
      </c>
      <c r="LZ11" s="6">
        <v>-0.92818378613864472</v>
      </c>
      <c r="MA11">
        <v>-0.70663745948734624</v>
      </c>
      <c r="MB11">
        <v>-0.28867513459481287</v>
      </c>
      <c r="MC11" s="6">
        <v>-0.52253651911613952</v>
      </c>
      <c r="MD11" s="6">
        <v>6.8605556382098001E-4</v>
      </c>
      <c r="ME11">
        <v>-0.5619648692509478</v>
      </c>
      <c r="MF11">
        <v>-0.56155616810874986</v>
      </c>
      <c r="MG11" s="6">
        <v>-0.63245160714633064</v>
      </c>
      <c r="MH11" s="6">
        <v>-0.77258238224014109</v>
      </c>
      <c r="MI11">
        <v>-0.67153073988812184</v>
      </c>
      <c r="MJ11">
        <v>-0.96929190824696199</v>
      </c>
      <c r="MK11" s="6">
        <v>-0.70320033301512574</v>
      </c>
      <c r="ML11">
        <v>-6.1958089040985861E-2</v>
      </c>
      <c r="MM11">
        <v>-0.47891408729098639</v>
      </c>
      <c r="MN11">
        <v>-0.84444594996471534</v>
      </c>
      <c r="MO11" s="6">
        <v>-0.71008096725268433</v>
      </c>
      <c r="MP11" s="6">
        <v>-0.80224661609203696</v>
      </c>
      <c r="MQ11">
        <v>-1.2207948598454161</v>
      </c>
      <c r="MR11">
        <v>-0.78787095869160351</v>
      </c>
      <c r="MS11">
        <v>-0.72987772599322343</v>
      </c>
      <c r="MT11">
        <v>-0.79348630162922962</v>
      </c>
      <c r="MU11">
        <v>-1.3535562849954397</v>
      </c>
      <c r="MV11">
        <v>-0.57365409888509045</v>
      </c>
      <c r="MW11">
        <v>-0.81415242055867809</v>
      </c>
      <c r="MX11">
        <v>-0.65139971703541055</v>
      </c>
      <c r="MY11">
        <v>-0.39750914837693435</v>
      </c>
      <c r="MZ11">
        <v>-0.56994897135081257</v>
      </c>
      <c r="NA11">
        <v>-1.140510695060108</v>
      </c>
      <c r="NB11">
        <v>-0.84030463243444642</v>
      </c>
      <c r="NC11">
        <v>-0.83733351886799112</v>
      </c>
      <c r="ND11">
        <v>-0.52163571509839335</v>
      </c>
      <c r="NE11">
        <v>-0.55724977532346398</v>
      </c>
      <c r="NF11" s="6">
        <v>-0.568842097050831</v>
      </c>
      <c r="NG11">
        <v>-0.47859854167148758</v>
      </c>
      <c r="NH11">
        <v>-0.25894034597120824</v>
      </c>
      <c r="NI11" s="6">
        <v>-0.76858971610598992</v>
      </c>
      <c r="NJ11">
        <v>-0.94222431121620565</v>
      </c>
      <c r="NK11">
        <v>-0.83101641239374835</v>
      </c>
      <c r="NL11">
        <v>-0.54701718763046303</v>
      </c>
      <c r="NM11" s="6">
        <v>-0.89016942883100902</v>
      </c>
      <c r="NN11">
        <v>-0.7901759011792876</v>
      </c>
      <c r="NO11" s="6">
        <v>-0.57547196429488556</v>
      </c>
      <c r="NP11">
        <v>-1.1412089568683097</v>
      </c>
      <c r="NQ11" s="6">
        <v>-0.81390215314453385</v>
      </c>
      <c r="NR11" s="6">
        <v>-0.23345847560102589</v>
      </c>
      <c r="NS11" s="6">
        <v>-1.077849959580659</v>
      </c>
      <c r="NT11" s="6">
        <v>-0.54226377208145116</v>
      </c>
      <c r="NU11">
        <v>-1.0034935006455379</v>
      </c>
      <c r="NV11" s="6">
        <v>-0.44650390214605462</v>
      </c>
      <c r="NW11">
        <v>-0.86138973036784039</v>
      </c>
      <c r="NX11">
        <v>-0.28867513459481287</v>
      </c>
      <c r="NY11">
        <v>-0.28867513459481281</v>
      </c>
      <c r="NZ11">
        <v>-0.44936212658413427</v>
      </c>
      <c r="OA11">
        <v>-0.20491696539175777</v>
      </c>
      <c r="OB11">
        <v>-0.96221464315989846</v>
      </c>
      <c r="OC11">
        <v>-0.42871967843774766</v>
      </c>
      <c r="OD11">
        <v>-0.87405512400370056</v>
      </c>
      <c r="OE11" s="6">
        <v>-0.46755787408060423</v>
      </c>
      <c r="OF11">
        <v>0.51363206858531529</v>
      </c>
      <c r="OG11" s="6">
        <v>-0.4060627144201302</v>
      </c>
      <c r="OH11">
        <v>-0.49390100097598277</v>
      </c>
      <c r="OI11">
        <v>-0.46087776812034159</v>
      </c>
      <c r="OJ11">
        <v>2.4145602162550626</v>
      </c>
      <c r="OK11">
        <v>-8.2459669552915948E-2</v>
      </c>
      <c r="OL11">
        <v>1.3543347176672964</v>
      </c>
      <c r="OM11">
        <v>-0.28867513459481292</v>
      </c>
      <c r="ON11">
        <v>-0.28867513459481292</v>
      </c>
      <c r="OO11">
        <v>-0.42439674828988105</v>
      </c>
      <c r="OP11">
        <v>0.77657140118961632</v>
      </c>
      <c r="OQ11">
        <v>-0.48723403987889685</v>
      </c>
      <c r="OR11">
        <v>-0.4321512870609911</v>
      </c>
      <c r="OS11">
        <v>-0.42970490447043874</v>
      </c>
      <c r="OT11">
        <v>-0.44022792174110831</v>
      </c>
      <c r="OU11">
        <v>-0.28867513459481287</v>
      </c>
      <c r="OV11">
        <v>-0.28867513459481287</v>
      </c>
      <c r="OW11">
        <v>-0.39268689531558931</v>
      </c>
      <c r="OX11">
        <v>-0.44214130404895657</v>
      </c>
      <c r="OY11">
        <v>-0.36498815960640479</v>
      </c>
      <c r="OZ11">
        <v>-0.32346002046106509</v>
      </c>
      <c r="PA11">
        <v>-0.38200369528624967</v>
      </c>
      <c r="PB11">
        <v>-0.48873326854722432</v>
      </c>
      <c r="PC11">
        <v>1.1722485947413968</v>
      </c>
      <c r="PD11" s="6">
        <v>-0.59458294615006924</v>
      </c>
      <c r="PE11">
        <v>-0.38857546351001893</v>
      </c>
      <c r="PF11">
        <v>-0.28867513459481287</v>
      </c>
      <c r="PG11">
        <v>-0.28867513459481292</v>
      </c>
      <c r="PH11">
        <v>-0.61538312413635976</v>
      </c>
      <c r="PI11">
        <v>1.180154629896607</v>
      </c>
      <c r="PJ11">
        <v>-0.31544731391744135</v>
      </c>
      <c r="PK11">
        <v>-0.36735405167536167</v>
      </c>
      <c r="PL11">
        <v>-0.61339419110513493</v>
      </c>
      <c r="PM11">
        <v>-0.8090561642648143</v>
      </c>
      <c r="PN11">
        <v>0.40620352752813887</v>
      </c>
      <c r="PO11">
        <v>-0.35635432807296974</v>
      </c>
      <c r="PP11" s="6">
        <v>-0.68217296816169148</v>
      </c>
      <c r="PQ11">
        <v>-0.35318078783722823</v>
      </c>
      <c r="PR11">
        <v>0.25513667923749628</v>
      </c>
      <c r="PS11">
        <v>1.5188340213745639</v>
      </c>
      <c r="PT11">
        <v>-0.47157011435008606</v>
      </c>
      <c r="PU11">
        <v>-0.88773366039654467</v>
      </c>
      <c r="PV11">
        <v>-0.42194380204564769</v>
      </c>
      <c r="PW11">
        <v>-0.37148831299795138</v>
      </c>
      <c r="PX11" s="6">
        <v>-0.54740877709768565</v>
      </c>
      <c r="PY11">
        <v>2.5194965463483774</v>
      </c>
      <c r="PZ11">
        <v>-2.4141445597809999E-4</v>
      </c>
      <c r="QA11">
        <v>-0.47410729190136996</v>
      </c>
      <c r="QB11">
        <v>2.3013082743837101</v>
      </c>
      <c r="QC11" s="6">
        <v>-0.23759259345056544</v>
      </c>
      <c r="QD11">
        <v>-0.32376714467787948</v>
      </c>
      <c r="QE11">
        <v>-0.23109771983525204</v>
      </c>
      <c r="QF11" s="6">
        <v>-1.2419032830257148</v>
      </c>
      <c r="QG11">
        <v>-0.44117700807891375</v>
      </c>
      <c r="QH11">
        <v>-0.65987717855887829</v>
      </c>
      <c r="QI11">
        <v>-0.60005508679543262</v>
      </c>
      <c r="QJ11">
        <v>-0.40897589412480539</v>
      </c>
      <c r="QK11">
        <v>-0.44693932313751772</v>
      </c>
      <c r="QL11">
        <v>1.5114407769886049</v>
      </c>
      <c r="QM11">
        <v>0.81230724809571331</v>
      </c>
      <c r="QN11">
        <v>0.87530070536641813</v>
      </c>
      <c r="QO11">
        <v>-0.49880385109572573</v>
      </c>
      <c r="QP11">
        <v>-0.41891011491021551</v>
      </c>
      <c r="QQ11">
        <v>-0.33949613824634672</v>
      </c>
      <c r="QR11">
        <v>-0.86077086030517314</v>
      </c>
      <c r="QS11">
        <v>-0.49421445802720054</v>
      </c>
      <c r="QT11">
        <v>-0.40951115687564998</v>
      </c>
      <c r="QU11">
        <v>-0.95858061745128686</v>
      </c>
      <c r="QV11">
        <v>-1.06419940845466</v>
      </c>
      <c r="QW11">
        <v>-0.65229465750193871</v>
      </c>
      <c r="QX11" s="6">
        <v>-0.78540534885935132</v>
      </c>
      <c r="QY11" s="6">
        <v>0.42261499843051203</v>
      </c>
      <c r="QZ11">
        <v>-0.52543361276958622</v>
      </c>
      <c r="RA11" s="6">
        <v>-1.108058804992853</v>
      </c>
      <c r="RB11">
        <v>-0.42537802902596572</v>
      </c>
      <c r="RC11">
        <v>0.84022341555019153</v>
      </c>
      <c r="RD11">
        <v>-0.41311656078380288</v>
      </c>
      <c r="RE11">
        <v>-0.84764288637484331</v>
      </c>
      <c r="RF11">
        <v>-0.68494961006963995</v>
      </c>
      <c r="RG11" s="6">
        <v>-0.87253951174201994</v>
      </c>
      <c r="RH11">
        <v>-0.73752887842457171</v>
      </c>
      <c r="RI11">
        <v>-0.74947178231992628</v>
      </c>
      <c r="RJ11" s="6">
        <v>1.1626070785379301</v>
      </c>
      <c r="RK11">
        <v>2.5451667882137663</v>
      </c>
      <c r="RL11">
        <v>-0.25691016797543154</v>
      </c>
      <c r="RM11">
        <v>6.5072706104996617E-2</v>
      </c>
      <c r="RN11">
        <v>-8.2742074413854144E-2</v>
      </c>
      <c r="RO11">
        <v>-0.64979281015148704</v>
      </c>
      <c r="RP11" s="6"/>
      <c r="ST11" s="6"/>
      <c r="TX11" s="6"/>
      <c r="VO11" s="6"/>
      <c r="VZ11" s="6"/>
      <c r="WR11" s="6"/>
      <c r="WU11" s="6"/>
      <c r="ZP11" s="6"/>
      <c r="ZQ11" s="6"/>
      <c r="ZU11" s="6"/>
      <c r="ABK11" s="6"/>
      <c r="ACA11" s="6"/>
      <c r="ACZ11" s="6"/>
      <c r="ADD11" s="6"/>
      <c r="AEB11" s="6"/>
      <c r="AEO11" s="6"/>
      <c r="AFA11" s="6"/>
      <c r="AFP11" s="6"/>
      <c r="AFS11" s="6"/>
      <c r="AFV11" s="6"/>
      <c r="AFX11" s="6"/>
      <c r="AGC11" s="6"/>
      <c r="AGM11" s="6"/>
      <c r="AGX11" s="6"/>
      <c r="AHD11" s="6"/>
      <c r="AHS11" s="6"/>
      <c r="AHW11" s="6"/>
      <c r="AIA11" s="6"/>
      <c r="AIB11" s="6"/>
      <c r="AIG11" s="6"/>
      <c r="AIH11" s="6"/>
      <c r="AII11" s="6"/>
      <c r="AIL11" s="6"/>
      <c r="AIQ11" s="6"/>
      <c r="AIT11" s="6"/>
      <c r="AIW11" s="6"/>
      <c r="AJR11" s="6"/>
    </row>
    <row r="12" spans="1:965" x14ac:dyDescent="0.25">
      <c r="A12">
        <v>190198</v>
      </c>
      <c r="B12">
        <v>1</v>
      </c>
      <c r="C12">
        <v>-0.41991827346025429</v>
      </c>
      <c r="D12">
        <v>-9.9247248152422602E-3</v>
      </c>
      <c r="E12">
        <v>0.71478504619653838</v>
      </c>
      <c r="F12">
        <v>-5.546116842081783E-2</v>
      </c>
      <c r="G12">
        <v>1.5542243454417908</v>
      </c>
      <c r="H12">
        <v>1.0677495873618752</v>
      </c>
      <c r="I12" s="6">
        <v>0.2417123639936509</v>
      </c>
      <c r="J12">
        <v>0.66921166090645179</v>
      </c>
      <c r="K12">
        <v>-0.27301557019653427</v>
      </c>
      <c r="L12" s="6">
        <v>-0.26110840008813757</v>
      </c>
      <c r="M12">
        <v>1.350525942348662</v>
      </c>
      <c r="N12">
        <v>-0.28616277052304928</v>
      </c>
      <c r="O12">
        <v>-0.54550546801250877</v>
      </c>
      <c r="P12">
        <v>-0.29541145784449119</v>
      </c>
      <c r="Q12" s="6">
        <v>0.30541229549421156</v>
      </c>
      <c r="R12">
        <v>0.97005400125247698</v>
      </c>
      <c r="S12" s="6">
        <v>-0.24624842022443089</v>
      </c>
      <c r="T12">
        <v>-0.21721138838010742</v>
      </c>
      <c r="U12">
        <v>-0.58086417904315502</v>
      </c>
      <c r="V12">
        <v>-0.86850703052530842</v>
      </c>
      <c r="W12">
        <v>1.2285888475005815</v>
      </c>
      <c r="X12">
        <v>-7.1004497639927153E-2</v>
      </c>
      <c r="Y12">
        <v>-0.75655363133191389</v>
      </c>
      <c r="Z12">
        <v>-0.41058419692583992</v>
      </c>
      <c r="AA12">
        <v>0.5075297481325951</v>
      </c>
      <c r="AB12">
        <v>-0.42589049499418014</v>
      </c>
      <c r="AC12">
        <v>1.2581405531885133</v>
      </c>
      <c r="AD12">
        <v>-0.20832977610541434</v>
      </c>
      <c r="AE12">
        <v>-0.12876149646159768</v>
      </c>
      <c r="AF12">
        <v>-0.16708662924702286</v>
      </c>
      <c r="AG12">
        <v>-0.75295663997517059</v>
      </c>
      <c r="AH12">
        <v>5.5142813108998413E-2</v>
      </c>
      <c r="AI12">
        <v>0.93461266133751619</v>
      </c>
      <c r="AJ12" s="6">
        <v>1.4641418339360392</v>
      </c>
      <c r="AK12">
        <v>0.46969077587068125</v>
      </c>
      <c r="AL12">
        <v>1.1287299816584286</v>
      </c>
      <c r="AM12">
        <v>0.35092762827115154</v>
      </c>
      <c r="AN12">
        <v>-0.22579097847069543</v>
      </c>
      <c r="AO12">
        <v>0.56331636043338185</v>
      </c>
      <c r="AP12">
        <v>0.21657270866411452</v>
      </c>
      <c r="AQ12">
        <v>-0.11709026475775774</v>
      </c>
      <c r="AR12">
        <v>2.2394959799283201E-2</v>
      </c>
      <c r="AS12">
        <v>0.13647347744122507</v>
      </c>
      <c r="AT12">
        <v>-0.46719891948904457</v>
      </c>
      <c r="AU12">
        <v>-0.23730329211230319</v>
      </c>
      <c r="AV12">
        <v>2.2756561977051431E-2</v>
      </c>
      <c r="AW12">
        <v>-0.22754607795875317</v>
      </c>
      <c r="AX12">
        <v>2.9764486594795091E-2</v>
      </c>
      <c r="AY12">
        <v>1.0244828610897627</v>
      </c>
      <c r="AZ12">
        <v>0.61552077605504041</v>
      </c>
      <c r="BA12">
        <v>1.8314980899847451</v>
      </c>
      <c r="BB12">
        <v>1.1576793887606076</v>
      </c>
      <c r="BC12">
        <v>-0.32144028307790767</v>
      </c>
      <c r="BD12">
        <v>0.78447524423723847</v>
      </c>
      <c r="BE12">
        <v>-0.7832263555893868</v>
      </c>
      <c r="BF12">
        <v>-1.2974789726834211</v>
      </c>
      <c r="BG12">
        <v>1.2402614233991587</v>
      </c>
      <c r="BH12">
        <v>1.3109343672973939</v>
      </c>
      <c r="BI12">
        <v>-0.35190925637953291</v>
      </c>
      <c r="BJ12">
        <v>0.20801848468311812</v>
      </c>
      <c r="BK12">
        <v>-0.27591074389830061</v>
      </c>
      <c r="BL12" s="6">
        <v>0.84151378975349567</v>
      </c>
      <c r="BM12">
        <v>1.177881509639229</v>
      </c>
      <c r="BN12">
        <v>1.0249659654790124</v>
      </c>
      <c r="BO12">
        <v>-0.79006133965638659</v>
      </c>
      <c r="BP12">
        <v>-0.6205504758566881</v>
      </c>
      <c r="BQ12">
        <v>-0.80027545716762183</v>
      </c>
      <c r="BR12">
        <v>-0.70402033450725765</v>
      </c>
      <c r="BS12">
        <v>1.6611079689228478</v>
      </c>
      <c r="BT12" s="6">
        <v>1.0857505264620522</v>
      </c>
      <c r="BU12" s="6">
        <v>0.41664630634976391</v>
      </c>
      <c r="BV12">
        <v>0.38757943684583374</v>
      </c>
      <c r="BW12">
        <v>-0.6624038377482927</v>
      </c>
      <c r="BX12">
        <v>-0.93253140428135062</v>
      </c>
      <c r="BY12">
        <v>-1.1890879162484995</v>
      </c>
      <c r="BZ12">
        <v>1.4586356274180028</v>
      </c>
      <c r="CA12">
        <v>9.3567309294874459E-2</v>
      </c>
      <c r="CB12">
        <v>0.47704152879081368</v>
      </c>
      <c r="CC12">
        <v>3.8816676957852451E-2</v>
      </c>
      <c r="CD12">
        <v>1.0809952547606498</v>
      </c>
      <c r="CE12">
        <v>0.40233235440958925</v>
      </c>
      <c r="CF12" s="6">
        <v>2.3651031841222578</v>
      </c>
      <c r="CG12">
        <v>0.67833258170382082</v>
      </c>
      <c r="CH12">
        <v>0.56086393844579641</v>
      </c>
      <c r="CI12">
        <v>0.54720348697521681</v>
      </c>
      <c r="CJ12">
        <v>-5.9973249392008258E-2</v>
      </c>
      <c r="CK12">
        <v>-0.85244515420841616</v>
      </c>
      <c r="CL12">
        <v>-3.484766742122071E-2</v>
      </c>
      <c r="CM12">
        <v>-0.62218904542413145</v>
      </c>
      <c r="CN12">
        <v>-4.5182784860798748E-2</v>
      </c>
      <c r="CO12">
        <v>-0.89692849578053613</v>
      </c>
      <c r="CP12">
        <v>-0.66123958171906183</v>
      </c>
      <c r="CQ12">
        <v>3.0731390593399572</v>
      </c>
      <c r="CR12">
        <v>2.1760409137249228</v>
      </c>
      <c r="CS12">
        <v>2.18799573827991</v>
      </c>
      <c r="CT12">
        <v>2.2153007617065605</v>
      </c>
      <c r="CU12">
        <v>0.88255719219566831</v>
      </c>
      <c r="CV12">
        <v>-0.44651111258776482</v>
      </c>
      <c r="CW12">
        <v>0.50044442145329826</v>
      </c>
      <c r="CX12">
        <v>0.13426175468970622</v>
      </c>
      <c r="CY12">
        <v>1.0501290063620401E-2</v>
      </c>
      <c r="CZ12">
        <v>0.89513990332908855</v>
      </c>
      <c r="DA12">
        <v>1.093975104301812</v>
      </c>
      <c r="DB12">
        <v>0.69506235415041273</v>
      </c>
      <c r="DC12">
        <v>2.7543893853286208</v>
      </c>
      <c r="DD12">
        <v>1.5531597577233038</v>
      </c>
      <c r="DE12">
        <v>1.1562113316602602</v>
      </c>
      <c r="DF12" s="6">
        <v>2.3845963001927286</v>
      </c>
      <c r="DG12">
        <v>5.515507085627868E-2</v>
      </c>
      <c r="DH12">
        <v>-0.52784064354335281</v>
      </c>
      <c r="DI12">
        <v>2.0234516912344938</v>
      </c>
      <c r="DJ12">
        <v>1.3282719013189033</v>
      </c>
      <c r="DK12">
        <v>2.7798058009382407</v>
      </c>
      <c r="DL12">
        <v>2.9346683855279818</v>
      </c>
      <c r="DM12">
        <v>1.9575464740271427</v>
      </c>
      <c r="DN12">
        <v>1.194342584260262</v>
      </c>
      <c r="DO12">
        <v>1.3436517042036815</v>
      </c>
      <c r="DP12">
        <v>1.1110656663100225</v>
      </c>
      <c r="DQ12">
        <v>0.22944859882761542</v>
      </c>
      <c r="DR12">
        <v>2.1925838679327661</v>
      </c>
      <c r="DS12">
        <v>1.510639231147235</v>
      </c>
      <c r="DT12" s="6">
        <v>0.33429681111726334</v>
      </c>
      <c r="DU12">
        <v>1.7746469474322624</v>
      </c>
      <c r="DV12">
        <v>1.8109699398307533</v>
      </c>
      <c r="DW12">
        <v>1.0383951378722538</v>
      </c>
      <c r="DX12">
        <v>2.3237423211673449</v>
      </c>
      <c r="DY12">
        <v>1.7560711205050099</v>
      </c>
      <c r="DZ12">
        <v>0.14690158869007852</v>
      </c>
      <c r="EA12">
        <v>-0.72033763221524338</v>
      </c>
      <c r="EB12">
        <v>-0.48112874197320965</v>
      </c>
      <c r="EC12">
        <v>-0.14678591679272104</v>
      </c>
      <c r="ED12">
        <v>-0.32103380909783746</v>
      </c>
      <c r="EE12">
        <v>-0.43577007471878942</v>
      </c>
      <c r="EF12">
        <v>-0.26179474025513561</v>
      </c>
      <c r="EG12">
        <v>0.41905748982561286</v>
      </c>
      <c r="EH12">
        <v>3.018284573873856E-2</v>
      </c>
      <c r="EI12">
        <v>-0.48137574976040542</v>
      </c>
      <c r="EJ12">
        <v>-0.18513126862242643</v>
      </c>
      <c r="EK12" s="6">
        <v>-0.51182597870183133</v>
      </c>
      <c r="EL12">
        <v>-0.43137741212354386</v>
      </c>
      <c r="EM12">
        <v>-0.62242392309925054</v>
      </c>
      <c r="EN12">
        <v>-0.54874627623993089</v>
      </c>
      <c r="EO12" s="6">
        <v>2.3193324258503671</v>
      </c>
      <c r="EP12">
        <v>-0.33611392546010666</v>
      </c>
      <c r="EQ12">
        <v>-0.46816508426201908</v>
      </c>
      <c r="ER12">
        <v>-1.0585861992373871</v>
      </c>
      <c r="ES12">
        <v>-0.82597451148423551</v>
      </c>
      <c r="ET12">
        <v>7.3353769846372499E-2</v>
      </c>
      <c r="EU12" s="6">
        <v>-0.58343229983096756</v>
      </c>
      <c r="EV12" s="6">
        <v>3.1000416176345681E-2</v>
      </c>
      <c r="EW12" s="6">
        <v>0.24714453482361101</v>
      </c>
      <c r="EX12">
        <v>-0.40179335203286509</v>
      </c>
      <c r="EY12">
        <v>0.14429478059343412</v>
      </c>
      <c r="EZ12" s="6">
        <v>-0.52291170646200069</v>
      </c>
      <c r="FA12" s="6">
        <v>-0.51029916210618331</v>
      </c>
      <c r="FB12">
        <v>-0.77261659702037611</v>
      </c>
      <c r="FC12">
        <v>0.84957765632411841</v>
      </c>
      <c r="FD12">
        <v>-0.58778611644818168</v>
      </c>
      <c r="FE12">
        <v>0.67029236759206512</v>
      </c>
      <c r="FF12">
        <v>0.66983224938342523</v>
      </c>
      <c r="FG12">
        <v>-0.61975300723752214</v>
      </c>
      <c r="FH12">
        <v>-0.37802036839557013</v>
      </c>
      <c r="FI12">
        <v>1.28237640208632</v>
      </c>
      <c r="FJ12" s="6">
        <v>0.60385934429970634</v>
      </c>
      <c r="FK12">
        <v>-0.1977885570695023</v>
      </c>
      <c r="FL12">
        <v>-1.7851375211508341E-2</v>
      </c>
      <c r="FM12">
        <v>-0.28952942210590032</v>
      </c>
      <c r="FN12">
        <v>0.6863888699603774</v>
      </c>
      <c r="FO12">
        <v>0.95447102346826862</v>
      </c>
      <c r="FP12">
        <v>-0.2257509513323043</v>
      </c>
      <c r="FQ12">
        <v>-0.11882274860700398</v>
      </c>
      <c r="FR12" s="6">
        <v>1.3045827771790208</v>
      </c>
      <c r="FS12">
        <v>0.91845739999044762</v>
      </c>
      <c r="FT12">
        <v>-0.14995892862046528</v>
      </c>
      <c r="FU12" s="6">
        <v>-0.12204362149674533</v>
      </c>
      <c r="FV12">
        <v>-0.59536541498579432</v>
      </c>
      <c r="FW12">
        <v>0.12242258729236759</v>
      </c>
      <c r="FX12">
        <v>0.7874765829639111</v>
      </c>
      <c r="FY12">
        <v>0.32809490605483099</v>
      </c>
      <c r="FZ12">
        <v>1.3128689225660473</v>
      </c>
      <c r="GA12">
        <v>0.83531177602651774</v>
      </c>
      <c r="GB12">
        <v>-0.30654131470632634</v>
      </c>
      <c r="GC12">
        <v>1.9270716639508771</v>
      </c>
      <c r="GD12">
        <v>0.20356913564043694</v>
      </c>
      <c r="GE12" s="6">
        <v>-0.52261890284765589</v>
      </c>
      <c r="GF12">
        <v>-0.21768680279916502</v>
      </c>
      <c r="GG12">
        <v>0.14887065500863758</v>
      </c>
      <c r="GH12">
        <v>0.76487744592264895</v>
      </c>
      <c r="GI12" s="6">
        <v>-1.070807805196017</v>
      </c>
      <c r="GJ12">
        <v>-0.65571045339618073</v>
      </c>
      <c r="GK12" s="6">
        <v>-0.25493011020160766</v>
      </c>
      <c r="GL12">
        <v>-0.19649744215924303</v>
      </c>
      <c r="GM12" s="6">
        <v>-0.54450250636922581</v>
      </c>
      <c r="GN12">
        <v>0.21947463587064173</v>
      </c>
      <c r="GO12">
        <v>0.68687332550256941</v>
      </c>
      <c r="GP12">
        <v>0.15031877792773343</v>
      </c>
      <c r="GQ12">
        <v>-1.158477953332521E-2</v>
      </c>
      <c r="GR12">
        <v>-0.54608607710912049</v>
      </c>
      <c r="GS12">
        <v>-0.55123017358409077</v>
      </c>
      <c r="GT12" s="6">
        <v>1.2587420713707813</v>
      </c>
      <c r="GU12">
        <v>7.6918176203864111E-2</v>
      </c>
      <c r="GV12" s="6">
        <v>7.7534061350228861E-2</v>
      </c>
      <c r="GW12" s="6">
        <v>9.9975542604645473E-2</v>
      </c>
      <c r="GX12">
        <v>-4.0076362150659822E-2</v>
      </c>
      <c r="GY12">
        <v>2.2419138964651473</v>
      </c>
      <c r="GZ12">
        <v>1.0528500379240522</v>
      </c>
      <c r="HA12">
        <v>0.99415457366715454</v>
      </c>
      <c r="HB12">
        <v>9.8028862449550998E-3</v>
      </c>
      <c r="HC12">
        <v>-0.50830388867551235</v>
      </c>
      <c r="HD12">
        <v>-0.53473288739039626</v>
      </c>
      <c r="HE12">
        <v>-8.3293350871626426E-2</v>
      </c>
      <c r="HF12">
        <v>-0.47132719842085335</v>
      </c>
      <c r="HG12" s="6">
        <v>1.5885894710849597</v>
      </c>
      <c r="HH12">
        <v>0.45698272710775362</v>
      </c>
      <c r="HI12">
        <v>-0.44138602905363822</v>
      </c>
      <c r="HJ12">
        <v>-1.0750349408058044</v>
      </c>
      <c r="HK12">
        <v>0.51192235454992363</v>
      </c>
      <c r="HL12">
        <v>-0.350443663840869</v>
      </c>
      <c r="HM12">
        <v>0.96497007911398391</v>
      </c>
      <c r="HN12">
        <v>-0.33434124940142596</v>
      </c>
      <c r="HO12">
        <v>-0.39593524473553626</v>
      </c>
      <c r="HP12" s="6">
        <v>2.0197414205348165</v>
      </c>
      <c r="HQ12">
        <v>2.7618562644821449</v>
      </c>
      <c r="HR12">
        <v>1.5260590694485741</v>
      </c>
      <c r="HS12">
        <v>2.1943880143828274</v>
      </c>
      <c r="HT12">
        <v>9.7606535918379991E-2</v>
      </c>
      <c r="HU12">
        <v>-0.88960979016312369</v>
      </c>
      <c r="HV12">
        <v>-0.84397743741590481</v>
      </c>
      <c r="HW12">
        <v>-0.88707315899328854</v>
      </c>
      <c r="HX12" s="6">
        <v>-0.44913416247563964</v>
      </c>
      <c r="HY12">
        <v>-0.30752004064508492</v>
      </c>
      <c r="HZ12">
        <v>-0.78540304879342537</v>
      </c>
      <c r="IA12">
        <v>-0.33710902135319482</v>
      </c>
      <c r="IB12">
        <v>-0.7713108405291571</v>
      </c>
      <c r="IC12">
        <v>-0.32710033240580089</v>
      </c>
      <c r="ID12">
        <v>0.39762095245894097</v>
      </c>
      <c r="IE12">
        <v>-0.43618720979817571</v>
      </c>
      <c r="IF12">
        <v>1.1430635225459869</v>
      </c>
      <c r="IG12">
        <v>1.4459334316053603</v>
      </c>
      <c r="IH12">
        <v>1.9765286948640326</v>
      </c>
      <c r="II12">
        <v>8.0811045886127503E-2</v>
      </c>
      <c r="IJ12">
        <v>0.14268953698021197</v>
      </c>
      <c r="IK12">
        <v>-0.76209089560843957</v>
      </c>
      <c r="IL12">
        <v>-0.14825784771433462</v>
      </c>
      <c r="IM12">
        <v>0.2178570774792925</v>
      </c>
      <c r="IN12" s="6">
        <v>1.70272342751864E-2</v>
      </c>
      <c r="IO12">
        <v>0.2570631691211917</v>
      </c>
      <c r="IP12">
        <v>0.14500765887756722</v>
      </c>
      <c r="IQ12">
        <v>0.52443067247182173</v>
      </c>
      <c r="IR12">
        <v>0.26694511731513837</v>
      </c>
      <c r="IS12">
        <v>1.2194841057404071</v>
      </c>
      <c r="IT12">
        <v>0.57637277060403713</v>
      </c>
      <c r="IU12">
        <v>0.36959246498168358</v>
      </c>
      <c r="IV12">
        <v>0.50241885410022935</v>
      </c>
      <c r="IW12">
        <v>-0.35005003642055554</v>
      </c>
      <c r="IX12" s="6">
        <v>0.70055052211507129</v>
      </c>
      <c r="IY12">
        <v>-0.45556633661291412</v>
      </c>
      <c r="IZ12">
        <v>-1.420554455790511</v>
      </c>
      <c r="JA12">
        <v>7.4069658395555807E-2</v>
      </c>
      <c r="JB12">
        <v>0.30672934122419471</v>
      </c>
      <c r="JC12">
        <v>-0.4216470994554638</v>
      </c>
      <c r="JD12">
        <v>-0.30201229920841788</v>
      </c>
      <c r="JE12">
        <v>0.99962795062056797</v>
      </c>
      <c r="JF12">
        <v>-0.50531440676242356</v>
      </c>
      <c r="JG12">
        <v>-0.16641804123025855</v>
      </c>
      <c r="JH12" s="6">
        <v>-0.60351704997092781</v>
      </c>
      <c r="JI12">
        <v>-0.29186221342727769</v>
      </c>
      <c r="JJ12">
        <v>-0.42183150802152458</v>
      </c>
      <c r="JK12">
        <v>-0.92312049822440456</v>
      </c>
      <c r="JL12">
        <v>-0.47699597745623029</v>
      </c>
      <c r="JM12">
        <v>-0.963357998739927</v>
      </c>
      <c r="JN12">
        <v>-0.92055846964078281</v>
      </c>
      <c r="JO12">
        <v>-0.88269132515769955</v>
      </c>
      <c r="JP12">
        <v>-1.3232253819125592</v>
      </c>
      <c r="JQ12">
        <v>-0.75319316695207061</v>
      </c>
      <c r="JR12">
        <v>-0.11265041793870458</v>
      </c>
      <c r="JS12">
        <v>-0.8232866136852115</v>
      </c>
      <c r="JT12">
        <v>0.92895960935037525</v>
      </c>
      <c r="JU12">
        <v>0.26769690685023012</v>
      </c>
      <c r="JV12">
        <v>-0.47502873598873913</v>
      </c>
      <c r="JW12">
        <v>-0.81541412035610339</v>
      </c>
      <c r="JX12" s="6">
        <v>-1.0217923809482037</v>
      </c>
      <c r="JY12" s="6">
        <v>-0.75938740368523139</v>
      </c>
      <c r="JZ12">
        <v>-0.98408567312466921</v>
      </c>
      <c r="KA12">
        <v>-1.0057626036362324</v>
      </c>
      <c r="KB12">
        <v>-1.4659319840035927</v>
      </c>
      <c r="KC12">
        <v>-0.94072560237176073</v>
      </c>
      <c r="KD12">
        <v>-5.6500314458763877E-2</v>
      </c>
      <c r="KE12">
        <v>-0.82400323753086435</v>
      </c>
      <c r="KF12">
        <v>-0.28867513459481287</v>
      </c>
      <c r="KG12">
        <v>-0.74542986712700043</v>
      </c>
      <c r="KH12">
        <v>-1.2943161292491525</v>
      </c>
      <c r="KI12">
        <v>-0.83707292430779234</v>
      </c>
      <c r="KJ12">
        <v>-1.2164132510534185</v>
      </c>
      <c r="KK12">
        <v>-1.0472519174062149</v>
      </c>
      <c r="KL12">
        <v>-1.2633664764521562</v>
      </c>
      <c r="KM12">
        <v>-1.4330355724659116</v>
      </c>
      <c r="KN12">
        <v>-1.4894033828369881</v>
      </c>
      <c r="KO12">
        <v>-0.35557630028469406</v>
      </c>
      <c r="KP12">
        <v>-1.0687935170391432</v>
      </c>
      <c r="KQ12">
        <v>-0.74671414014787363</v>
      </c>
      <c r="KR12">
        <v>-1.3207760575932612</v>
      </c>
      <c r="KS12">
        <v>-0.86278749975858504</v>
      </c>
      <c r="KT12">
        <v>4.4563208465966037E-2</v>
      </c>
      <c r="KU12">
        <v>0.37642769463885994</v>
      </c>
      <c r="KV12" s="6">
        <v>-0.60567272094607782</v>
      </c>
      <c r="KW12">
        <v>-0.30859645826993737</v>
      </c>
      <c r="KX12">
        <v>-1.423836677766404E-2</v>
      </c>
      <c r="KY12">
        <v>-0.99287506106621981</v>
      </c>
      <c r="KZ12">
        <v>-0.94417773729767118</v>
      </c>
      <c r="LA12">
        <v>-1.0468612949641727</v>
      </c>
      <c r="LB12">
        <v>-1.1827479253645381</v>
      </c>
      <c r="LC12">
        <v>2.5482663597632999E-3</v>
      </c>
      <c r="LD12">
        <v>-0.67335404666006538</v>
      </c>
      <c r="LE12">
        <v>-0.7232072167152066</v>
      </c>
      <c r="LF12">
        <v>1.8117403126042009</v>
      </c>
      <c r="LG12">
        <v>-0.42566619992434479</v>
      </c>
      <c r="LH12">
        <v>-0.88899063971902592</v>
      </c>
      <c r="LI12" s="6">
        <v>-0.4162403159464676</v>
      </c>
      <c r="LJ12">
        <v>-0.28867513459481298</v>
      </c>
      <c r="LK12">
        <v>-0.14695519796358228</v>
      </c>
      <c r="LL12">
        <v>-0.32557593436745291</v>
      </c>
      <c r="LM12">
        <v>-0.53599432149508908</v>
      </c>
      <c r="LN12" s="6">
        <v>-0.54782656348109571</v>
      </c>
      <c r="LO12">
        <v>-0.28867513459481292</v>
      </c>
      <c r="LP12">
        <v>-0.21463515280462256</v>
      </c>
      <c r="LQ12">
        <v>-0.87009301630698443</v>
      </c>
      <c r="LR12">
        <v>-0.28867513459481287</v>
      </c>
      <c r="LS12">
        <v>-0.66758270203221648</v>
      </c>
      <c r="LT12">
        <v>-0.37994599765926174</v>
      </c>
      <c r="LU12">
        <v>-0.51882438541657461</v>
      </c>
      <c r="LV12">
        <v>-0.28867513459481292</v>
      </c>
      <c r="LW12">
        <v>-0.5800261312596926</v>
      </c>
      <c r="LX12">
        <v>-0.65150001012160286</v>
      </c>
      <c r="LY12">
        <v>0.3244318878013232</v>
      </c>
      <c r="LZ12" s="6">
        <v>-0.71318945008046686</v>
      </c>
      <c r="MA12">
        <v>-0.30052101424697292</v>
      </c>
      <c r="MB12">
        <v>-0.28867513459481287</v>
      </c>
      <c r="MC12" s="6">
        <v>-0.14412820246083835</v>
      </c>
      <c r="MD12" s="6">
        <v>-0.40940751402431746</v>
      </c>
      <c r="ME12">
        <v>-0.5619648692509478</v>
      </c>
      <c r="MF12">
        <v>-0.33513288914539335</v>
      </c>
      <c r="MG12" s="6">
        <v>-0.31903031495363915</v>
      </c>
      <c r="MH12" s="6">
        <v>-0.17653161053946154</v>
      </c>
      <c r="MI12">
        <v>-0.55755474477377787</v>
      </c>
      <c r="MJ12">
        <v>-0.91291309124631537</v>
      </c>
      <c r="MK12" s="6">
        <v>-0.76845767710894342</v>
      </c>
      <c r="ML12">
        <v>-0.3675486829094986</v>
      </c>
      <c r="MM12">
        <v>-0.54295484817276485</v>
      </c>
      <c r="MN12">
        <v>-0.77020601735247851</v>
      </c>
      <c r="MO12" s="6">
        <v>-1.2231793904523609</v>
      </c>
      <c r="MP12" s="6">
        <v>-0.73317851731383432</v>
      </c>
      <c r="MQ12">
        <v>-1.0683015963018123</v>
      </c>
      <c r="MR12">
        <v>-1.0126652148992734</v>
      </c>
      <c r="MS12">
        <v>-1.026678963882609</v>
      </c>
      <c r="MT12">
        <v>-0.92367068479824121</v>
      </c>
      <c r="MU12">
        <v>-0.46896719267016318</v>
      </c>
      <c r="MV12">
        <v>-0.60077767999709075</v>
      </c>
      <c r="MW12">
        <v>-0.88118385272245681</v>
      </c>
      <c r="MX12">
        <v>-0.66842359522619399</v>
      </c>
      <c r="MY12">
        <v>-0.44423704694426508</v>
      </c>
      <c r="MZ12">
        <v>-0.56994897135081257</v>
      </c>
      <c r="NA12">
        <v>-1.4415282109106409</v>
      </c>
      <c r="NB12">
        <v>-0.79614187847191686</v>
      </c>
      <c r="NC12">
        <v>-0.83714087232395551</v>
      </c>
      <c r="ND12">
        <v>-0.50463712319547083</v>
      </c>
      <c r="NE12">
        <v>-0.58955981292800641</v>
      </c>
      <c r="NF12" s="6">
        <v>-0.55471244324858238</v>
      </c>
      <c r="NG12">
        <v>-0.83419500542572189</v>
      </c>
      <c r="NH12">
        <v>-1.2359331544448704</v>
      </c>
      <c r="NI12" s="6">
        <v>-0.99590185327084813</v>
      </c>
      <c r="NJ12">
        <v>-0.98508408582012907</v>
      </c>
      <c r="NK12">
        <v>-0.81359158117328723</v>
      </c>
      <c r="NL12">
        <v>-0.51781759787544779</v>
      </c>
      <c r="NM12" s="6">
        <v>-0.78432847806884209</v>
      </c>
      <c r="NN12">
        <v>-0.7901759011792876</v>
      </c>
      <c r="NO12" s="6">
        <v>-0.57547196429488556</v>
      </c>
      <c r="NP12">
        <v>-1.2154237834681749</v>
      </c>
      <c r="NQ12" s="6">
        <v>-0.78771412093222903</v>
      </c>
      <c r="NR12" s="6">
        <v>-1.3048836638622634</v>
      </c>
      <c r="NS12" s="6">
        <v>-1.0525317871672035</v>
      </c>
      <c r="NT12" s="6">
        <v>-1.0743780538270047</v>
      </c>
      <c r="NU12">
        <v>-1.0703282473747662</v>
      </c>
      <c r="NV12" s="6">
        <v>-0.39678110010154166</v>
      </c>
      <c r="NW12">
        <v>-0.84637974984058983</v>
      </c>
      <c r="NX12">
        <v>-0.28867513459481287</v>
      </c>
      <c r="NY12">
        <v>-0.28867513459481281</v>
      </c>
      <c r="NZ12">
        <v>-0.44936212658413427</v>
      </c>
      <c r="OA12">
        <v>2.4842537065683383</v>
      </c>
      <c r="OB12">
        <v>-1.0695574611487546</v>
      </c>
      <c r="OC12">
        <v>-0.42331971413595143</v>
      </c>
      <c r="OD12">
        <v>0.54744292932901828</v>
      </c>
      <c r="OE12" s="6">
        <v>-0.46755787408060423</v>
      </c>
      <c r="OF12">
        <v>1.7273307205443709</v>
      </c>
      <c r="OG12" s="6">
        <v>2.5131560018163506</v>
      </c>
      <c r="OH12">
        <v>1.5612614654632289</v>
      </c>
      <c r="OI12">
        <v>-0.44562304816069315</v>
      </c>
      <c r="OJ12">
        <v>0.53739614882448217</v>
      </c>
      <c r="OK12">
        <v>2.7900592747107855</v>
      </c>
      <c r="OL12">
        <v>2.0825534268648438</v>
      </c>
      <c r="OM12">
        <v>-0.28867513459481292</v>
      </c>
      <c r="ON12">
        <v>3.1754264805429417</v>
      </c>
      <c r="OO12">
        <v>-0.42439674828988105</v>
      </c>
      <c r="OP12">
        <v>2.586490201545844</v>
      </c>
      <c r="OQ12">
        <v>-0.47341430091563458</v>
      </c>
      <c r="OR12">
        <v>-0.4321512870609911</v>
      </c>
      <c r="OS12">
        <v>0.96738608288007877</v>
      </c>
      <c r="OT12">
        <v>-0.39659194039329337</v>
      </c>
      <c r="OU12">
        <v>-0.28867513459481287</v>
      </c>
      <c r="OV12">
        <v>-0.28867513459481287</v>
      </c>
      <c r="OW12">
        <v>-0.39268689531558931</v>
      </c>
      <c r="OX12">
        <v>-0.43027684923452492</v>
      </c>
      <c r="OY12">
        <v>-0.36498815960640479</v>
      </c>
      <c r="OZ12">
        <v>-0.32346002046106509</v>
      </c>
      <c r="PA12">
        <v>4.1805880274451292E-2</v>
      </c>
      <c r="PB12">
        <v>1.4021127797129458</v>
      </c>
      <c r="PC12">
        <v>-0.99766705117920262</v>
      </c>
      <c r="PD12" s="6">
        <v>0.89254520196011566</v>
      </c>
      <c r="PE12">
        <v>0.95785281291114122</v>
      </c>
      <c r="PF12">
        <v>-0.28867513459481287</v>
      </c>
      <c r="PG12">
        <v>-0.28867513459481292</v>
      </c>
      <c r="PH12">
        <v>0.10687039776886563</v>
      </c>
      <c r="PI12">
        <v>-0.71603845225591733</v>
      </c>
      <c r="PJ12">
        <v>-0.39480302495753083</v>
      </c>
      <c r="PK12">
        <v>0.55834074481899187</v>
      </c>
      <c r="PL12">
        <v>2.7696011668675666</v>
      </c>
      <c r="PM12">
        <v>1.5019529433981453</v>
      </c>
      <c r="PN12">
        <v>-0.35543840851905911</v>
      </c>
      <c r="PO12">
        <v>-0.35635432807296974</v>
      </c>
      <c r="PP12" s="6">
        <v>0.56900499328140963</v>
      </c>
      <c r="PQ12">
        <v>0.94665978065400269</v>
      </c>
      <c r="PR12">
        <v>-0.77134398885571043</v>
      </c>
      <c r="PS12">
        <v>-1.1313846629588535</v>
      </c>
      <c r="PT12">
        <v>-0.45418613233288996</v>
      </c>
      <c r="PU12">
        <v>-0.88773366039654467</v>
      </c>
      <c r="PV12">
        <v>-0.42194380204564769</v>
      </c>
      <c r="PW12">
        <v>1.3297878375092556</v>
      </c>
      <c r="PX12" s="6">
        <v>-0.54740877709768565</v>
      </c>
      <c r="PY12">
        <v>1.022328873337905</v>
      </c>
      <c r="PZ12">
        <v>-0.61541652619541465</v>
      </c>
      <c r="QA12">
        <v>-0.44126145490936858</v>
      </c>
      <c r="QB12">
        <v>1.5396591355171365</v>
      </c>
      <c r="QC12" s="6">
        <v>7.0099815611060999E-4</v>
      </c>
      <c r="QD12">
        <v>-0.32376714467787948</v>
      </c>
      <c r="QE12">
        <v>-0.81141416174280501</v>
      </c>
      <c r="QF12" s="6">
        <v>-1.2398633916856723</v>
      </c>
      <c r="QG12">
        <v>-0.42983244565818357</v>
      </c>
      <c r="QH12">
        <v>2.0558482354088423</v>
      </c>
      <c r="QI12">
        <v>0.73665782665532054</v>
      </c>
      <c r="QJ12">
        <v>-0.34739170994610175</v>
      </c>
      <c r="QK12">
        <v>2.9412814836630079</v>
      </c>
      <c r="QL12">
        <v>0.23136554962681716</v>
      </c>
      <c r="QM12">
        <v>-0.10009486082926271</v>
      </c>
      <c r="QN12">
        <v>0.27937727533926326</v>
      </c>
      <c r="QO12">
        <v>2.4236574079848903</v>
      </c>
      <c r="QP12">
        <v>-0.41891011491021551</v>
      </c>
      <c r="QQ12">
        <v>-0.33949613824634672</v>
      </c>
      <c r="QR12">
        <v>0.87960931637766937</v>
      </c>
      <c r="QS12">
        <v>-0.49421445802720054</v>
      </c>
      <c r="QT12">
        <v>-3.1931625919320153E-2</v>
      </c>
      <c r="QU12">
        <v>-1.0763763370862487</v>
      </c>
      <c r="QV12">
        <v>-0.77920427041735429</v>
      </c>
      <c r="QW12">
        <v>-1.4285316846015108</v>
      </c>
      <c r="QX12" s="6">
        <v>-0.78540534885935132</v>
      </c>
      <c r="QY12" s="6">
        <v>0.572855843532042</v>
      </c>
      <c r="QZ12">
        <v>-0.11785238476052863</v>
      </c>
      <c r="RA12" s="6">
        <v>-1.091996443402993</v>
      </c>
      <c r="RB12">
        <v>-0.66298898045229848</v>
      </c>
      <c r="RC12">
        <v>-0.2568764531531933</v>
      </c>
      <c r="RD12">
        <v>-0.41311656078380288</v>
      </c>
      <c r="RE12">
        <v>-0.711165970284515</v>
      </c>
      <c r="RF12">
        <v>-0.68494961006963995</v>
      </c>
      <c r="RG12" s="6">
        <v>-0.48517888573745416</v>
      </c>
      <c r="RH12">
        <v>-0.5019464360162621</v>
      </c>
      <c r="RI12">
        <v>-0.74921805337557901</v>
      </c>
      <c r="RJ12" s="6">
        <v>1.715929754295284</v>
      </c>
      <c r="RK12">
        <v>-0.49316552287533877</v>
      </c>
      <c r="RL12">
        <v>-0.86879838586064129</v>
      </c>
      <c r="RM12">
        <v>2.5324810211156743</v>
      </c>
      <c r="RN12">
        <v>0.28615061384763529</v>
      </c>
      <c r="RO12">
        <v>-0.64979281015148704</v>
      </c>
      <c r="RP12" s="6"/>
      <c r="ST12" s="6"/>
      <c r="TX12" s="6"/>
      <c r="VO12" s="6"/>
      <c r="VZ12" s="6"/>
      <c r="WR12" s="6"/>
      <c r="WU12" s="6"/>
      <c r="ZP12" s="6"/>
      <c r="ZQ12" s="6"/>
      <c r="ZU12" s="6"/>
      <c r="ABK12" s="6"/>
      <c r="ACA12" s="6"/>
      <c r="ACZ12" s="6"/>
      <c r="ADD12" s="6"/>
      <c r="AEB12" s="6"/>
      <c r="AEO12" s="6"/>
      <c r="AFA12" s="6"/>
      <c r="AFP12" s="6"/>
      <c r="AFS12" s="6"/>
      <c r="AFV12" s="6"/>
      <c r="AFX12" s="6"/>
      <c r="AGC12" s="6"/>
      <c r="AGM12" s="6"/>
      <c r="AGX12" s="6"/>
      <c r="AHD12" s="6"/>
      <c r="AHS12" s="6"/>
      <c r="AHW12" s="6"/>
      <c r="AIA12" s="6"/>
      <c r="AIB12" s="6"/>
      <c r="AIG12" s="6"/>
      <c r="AIH12" s="6"/>
      <c r="AII12" s="6"/>
      <c r="AIL12" s="6"/>
      <c r="AIQ12" s="6"/>
      <c r="AIT12" s="6"/>
      <c r="AIW12" s="6"/>
      <c r="AJR12" s="6"/>
    </row>
    <row r="13" spans="1:965" x14ac:dyDescent="0.25">
      <c r="A13">
        <v>340770</v>
      </c>
      <c r="B13">
        <v>1</v>
      </c>
      <c r="C13">
        <v>-0.41991827346025429</v>
      </c>
      <c r="D13">
        <v>-0.72799664442260592</v>
      </c>
      <c r="E13">
        <v>-0.49214086700742454</v>
      </c>
      <c r="F13">
        <v>2.3357016058370186</v>
      </c>
      <c r="G13">
        <v>-0.73779089521324992</v>
      </c>
      <c r="H13">
        <v>0.32498465124575954</v>
      </c>
      <c r="I13" s="6">
        <v>2.781573505824062</v>
      </c>
      <c r="J13">
        <v>1.996038775231797</v>
      </c>
      <c r="K13">
        <v>2.0002914544418577</v>
      </c>
      <c r="L13" s="6">
        <v>-0.31309613805485442</v>
      </c>
      <c r="M13">
        <v>-0.27854967085879179</v>
      </c>
      <c r="N13">
        <v>1.4670973754088936</v>
      </c>
      <c r="O13">
        <v>1.8677927215150001</v>
      </c>
      <c r="P13">
        <v>2.1507373783380173</v>
      </c>
      <c r="Q13" s="6">
        <v>-1.0071296785020034</v>
      </c>
      <c r="R13">
        <v>-0.3740457494341129</v>
      </c>
      <c r="S13" s="6">
        <v>0.17040926822009281</v>
      </c>
      <c r="T13">
        <v>1.1238379593628927</v>
      </c>
      <c r="U13">
        <v>-0.98641471312155249</v>
      </c>
      <c r="V13">
        <v>-0.77737546965143089</v>
      </c>
      <c r="W13">
        <v>-0.63702158532647002</v>
      </c>
      <c r="X13">
        <v>-0.71069541855824869</v>
      </c>
      <c r="Y13">
        <v>0.19730080755274948</v>
      </c>
      <c r="Z13">
        <v>1.898948547010322</v>
      </c>
      <c r="AA13">
        <v>-0.30249705619854272</v>
      </c>
      <c r="AB13">
        <v>-0.16453356751378878</v>
      </c>
      <c r="AC13">
        <v>0.11723987310060778</v>
      </c>
      <c r="AD13">
        <v>-0.75009297260059604</v>
      </c>
      <c r="AE13">
        <v>0.19034382471756886</v>
      </c>
      <c r="AF13">
        <v>1.4198122760027145</v>
      </c>
      <c r="AG13">
        <v>-0.56686929039888301</v>
      </c>
      <c r="AH13">
        <v>-0.29647266044697962</v>
      </c>
      <c r="AI13">
        <v>-0.7601470452003074</v>
      </c>
      <c r="AJ13" s="6">
        <v>1.2629607360181136</v>
      </c>
      <c r="AK13">
        <v>2.215975898394916</v>
      </c>
      <c r="AL13">
        <v>1.6120042498166263</v>
      </c>
      <c r="AM13">
        <v>-7.1965358402710997E-3</v>
      </c>
      <c r="AN13">
        <v>-0.19280708303227559</v>
      </c>
      <c r="AO13">
        <v>-0.62448337386604746</v>
      </c>
      <c r="AP13">
        <v>0.59592968750595066</v>
      </c>
      <c r="AQ13">
        <v>2.5742134106214367</v>
      </c>
      <c r="AR13">
        <v>2.7991224951872224</v>
      </c>
      <c r="AS13">
        <v>-1.3546618868294009E-2</v>
      </c>
      <c r="AT13">
        <v>0.70716796656035708</v>
      </c>
      <c r="AU13">
        <v>0.79413742700199541</v>
      </c>
      <c r="AV13">
        <v>-0.73134435611509963</v>
      </c>
      <c r="AW13">
        <v>0.83770483481894575</v>
      </c>
      <c r="AX13">
        <v>2.2369797210777547</v>
      </c>
      <c r="AY13">
        <v>0.61336918416226582</v>
      </c>
      <c r="AZ13">
        <v>0.21585041785978626</v>
      </c>
      <c r="BA13">
        <v>-1.0438283241705153</v>
      </c>
      <c r="BB13">
        <v>-0.28165241804025831</v>
      </c>
      <c r="BC13">
        <v>0.58831918241142767</v>
      </c>
      <c r="BD13">
        <v>1.1775619982399108</v>
      </c>
      <c r="BE13">
        <v>0.14471635977704067</v>
      </c>
      <c r="BF13">
        <v>-7.5771321747775955E-2</v>
      </c>
      <c r="BG13">
        <v>-0.36857462251305312</v>
      </c>
      <c r="BH13">
        <v>0.66124317431563573</v>
      </c>
      <c r="BI13">
        <v>1.0872024810659497</v>
      </c>
      <c r="BJ13">
        <v>1.6288111606740245</v>
      </c>
      <c r="BK13">
        <v>2.1582928118686469</v>
      </c>
      <c r="BL13" s="6">
        <v>1.6839121533622843</v>
      </c>
      <c r="BM13">
        <v>-0.7196665348202812</v>
      </c>
      <c r="BN13">
        <v>1.253438782042993E-2</v>
      </c>
      <c r="BO13">
        <v>0.82389605346513339</v>
      </c>
      <c r="BP13">
        <v>1.1712703368902602</v>
      </c>
      <c r="BQ13">
        <v>0.99582424803453851</v>
      </c>
      <c r="BR13">
        <v>0.9953218945410669</v>
      </c>
      <c r="BS13">
        <v>-0.7598544239553825</v>
      </c>
      <c r="BT13" s="6">
        <v>-0.3813869954228043</v>
      </c>
      <c r="BU13" s="6">
        <v>0.26253022447273755</v>
      </c>
      <c r="BV13">
        <v>1.477399235417856</v>
      </c>
      <c r="BW13">
        <v>1.6955579486169163</v>
      </c>
      <c r="BX13">
        <v>1.7044462785362646</v>
      </c>
      <c r="BY13">
        <v>-0.35956450778380261</v>
      </c>
      <c r="BZ13">
        <v>4.8237726192331958E-2</v>
      </c>
      <c r="CA13">
        <v>-8.9258197495904287E-2</v>
      </c>
      <c r="CB13">
        <v>-6.0696932142178382E-2</v>
      </c>
      <c r="CC13">
        <v>-9.7234091346106895E-3</v>
      </c>
      <c r="CD13">
        <v>0.73985261233353117</v>
      </c>
      <c r="CE13">
        <v>0.33870153268539993</v>
      </c>
      <c r="CF13" s="6">
        <v>-0.52094441378998435</v>
      </c>
      <c r="CG13">
        <v>-0.4678425597017864</v>
      </c>
      <c r="CH13">
        <v>-0.52089335736573639</v>
      </c>
      <c r="CI13">
        <v>-0.76080983345853759</v>
      </c>
      <c r="CJ13">
        <v>-0.68350201025038904</v>
      </c>
      <c r="CK13">
        <v>9.43033473163708E-2</v>
      </c>
      <c r="CL13">
        <v>-0.23440125325230285</v>
      </c>
      <c r="CM13">
        <v>0.16455166766811702</v>
      </c>
      <c r="CN13">
        <v>0.86088348693430061</v>
      </c>
      <c r="CO13">
        <v>2.2353813155740911</v>
      </c>
      <c r="CP13">
        <v>2.0141900931405385</v>
      </c>
      <c r="CQ13">
        <v>-0.35496944513482265</v>
      </c>
      <c r="CR13">
        <v>-0.56001479141916854</v>
      </c>
      <c r="CS13">
        <v>-0.40613390695924428</v>
      </c>
      <c r="CT13">
        <v>-0.1727137647415683</v>
      </c>
      <c r="CU13">
        <v>-0.20661208545834844</v>
      </c>
      <c r="CV13">
        <v>-0.43867370259480659</v>
      </c>
      <c r="CW13">
        <v>-0.23231469365081941</v>
      </c>
      <c r="CX13">
        <v>-0.79672672178147919</v>
      </c>
      <c r="CY13">
        <v>0.38718971131569135</v>
      </c>
      <c r="CZ13">
        <v>1.3168337443984885</v>
      </c>
      <c r="DA13">
        <v>0.44818969461637581</v>
      </c>
      <c r="DB13">
        <v>0.26086923790043637</v>
      </c>
      <c r="DC13">
        <v>-0.45484283747156651</v>
      </c>
      <c r="DD13">
        <v>-0.83388026762961331</v>
      </c>
      <c r="DE13">
        <v>-0.78170887503112996</v>
      </c>
      <c r="DF13" s="6">
        <v>-0.6807740024469271</v>
      </c>
      <c r="DG13">
        <v>-0.92831265766583715</v>
      </c>
      <c r="DH13">
        <v>-0.73515059292242158</v>
      </c>
      <c r="DI13">
        <v>-0.54975438155237333</v>
      </c>
      <c r="DJ13">
        <v>-0.9391205496927485</v>
      </c>
      <c r="DK13">
        <v>-0.9919772564481143</v>
      </c>
      <c r="DL13">
        <v>-0.46234880467802597</v>
      </c>
      <c r="DM13">
        <v>-0.92676380863438856</v>
      </c>
      <c r="DN13">
        <v>-0.94079917322573758</v>
      </c>
      <c r="DO13">
        <v>-0.40766562425787367</v>
      </c>
      <c r="DP13">
        <v>-0.74376522526213862</v>
      </c>
      <c r="DQ13">
        <v>-0.64230556948563411</v>
      </c>
      <c r="DR13">
        <v>-0.52568222468534798</v>
      </c>
      <c r="DS13">
        <v>4.7525082107547953E-2</v>
      </c>
      <c r="DT13" s="6">
        <v>0.40808940443657915</v>
      </c>
      <c r="DU13">
        <v>-0.77571375628968986</v>
      </c>
      <c r="DV13">
        <v>-0.76490394079254909</v>
      </c>
      <c r="DW13">
        <v>-0.71578150972162646</v>
      </c>
      <c r="DX13">
        <v>0.32009959709236435</v>
      </c>
      <c r="DY13">
        <v>-0.1507270328179926</v>
      </c>
      <c r="DZ13">
        <v>-0.18374243515011981</v>
      </c>
      <c r="EA13">
        <v>1.6263162775785136</v>
      </c>
      <c r="EB13">
        <v>1.5922543656390382</v>
      </c>
      <c r="EC13">
        <v>2.7796411198220579</v>
      </c>
      <c r="ED13">
        <v>0.55133269779984917</v>
      </c>
      <c r="EE13">
        <v>0.5235495234348776</v>
      </c>
      <c r="EF13">
        <v>-2.65078529665577E-2</v>
      </c>
      <c r="EG13">
        <v>2.1752665163780081</v>
      </c>
      <c r="EH13">
        <v>0.14335041099125706</v>
      </c>
      <c r="EI13">
        <v>-0.22747557013638783</v>
      </c>
      <c r="EJ13">
        <v>-0.38027932266978709</v>
      </c>
      <c r="EK13" s="6">
        <v>2.2887715894939218</v>
      </c>
      <c r="EL13">
        <v>1.7025715045561847</v>
      </c>
      <c r="EM13">
        <v>0.4259328359176181</v>
      </c>
      <c r="EN13">
        <v>0.17227715615763095</v>
      </c>
      <c r="EO13" s="6">
        <v>-0.52217229333855686</v>
      </c>
      <c r="EP13">
        <v>0.74659260670609529</v>
      </c>
      <c r="EQ13">
        <v>0.78799181902051796</v>
      </c>
      <c r="ER13">
        <v>0.94750128630766706</v>
      </c>
      <c r="ES13">
        <v>0.84972363281277097</v>
      </c>
      <c r="ET13">
        <v>-0.55920834905760197</v>
      </c>
      <c r="EU13" s="6">
        <v>2.2188419068976866</v>
      </c>
      <c r="EV13" s="6">
        <v>0.9391273359358856</v>
      </c>
      <c r="EW13" s="6">
        <v>0.96230708651364572</v>
      </c>
      <c r="EX13">
        <v>0.48033399420879874</v>
      </c>
      <c r="EY13">
        <v>-0.40968416013176012</v>
      </c>
      <c r="EZ13" s="6">
        <v>2.3321531498605781</v>
      </c>
      <c r="FA13" s="6">
        <v>2.970828753970626</v>
      </c>
      <c r="FB13">
        <v>0.24803874056038061</v>
      </c>
      <c r="FC13">
        <v>-1.0504818556158815</v>
      </c>
      <c r="FD13">
        <v>0.36956101592201318</v>
      </c>
      <c r="FE13">
        <v>0.25236659702991354</v>
      </c>
      <c r="FF13">
        <v>0.17033645362931166</v>
      </c>
      <c r="FG13">
        <v>0.71812637670303914</v>
      </c>
      <c r="FH13">
        <v>0.78873086345048649</v>
      </c>
      <c r="FI13">
        <v>-0.15970647117384221</v>
      </c>
      <c r="FJ13" s="6">
        <v>1.7290759786094507</v>
      </c>
      <c r="FK13">
        <v>2.4093587055154786</v>
      </c>
      <c r="FL13">
        <v>2.4510652893262992</v>
      </c>
      <c r="FM13">
        <v>1.8980672844793294</v>
      </c>
      <c r="FN13">
        <v>-0.67226329783881533</v>
      </c>
      <c r="FO13">
        <v>-0.25904756417428249</v>
      </c>
      <c r="FP13">
        <v>-8.0749798854197585E-2</v>
      </c>
      <c r="FQ13">
        <v>-0.94332746486801178</v>
      </c>
      <c r="FR13" s="6">
        <v>0.32935933384456001</v>
      </c>
      <c r="FS13">
        <v>2.5131039752028261</v>
      </c>
      <c r="FT13">
        <v>2.754453328333915</v>
      </c>
      <c r="FU13" s="6">
        <v>1.4990031206632022</v>
      </c>
      <c r="FV13">
        <v>1.5425886509767006</v>
      </c>
      <c r="FW13">
        <v>0.92259681883790501</v>
      </c>
      <c r="FX13">
        <v>-1.0604688921074503</v>
      </c>
      <c r="FY13">
        <v>-0.73587767360059975</v>
      </c>
      <c r="FZ13">
        <v>0.42977717219261069</v>
      </c>
      <c r="GA13">
        <v>0.13741954857097996</v>
      </c>
      <c r="GB13">
        <v>0.97686231345470687</v>
      </c>
      <c r="GC13">
        <v>-1.253356687284813</v>
      </c>
      <c r="GD13">
        <v>-1.1800144603500395</v>
      </c>
      <c r="GE13" s="6">
        <v>-0.15750064380696421</v>
      </c>
      <c r="GF13">
        <v>0.51079985420242768</v>
      </c>
      <c r="GG13">
        <v>0.87506325831465948</v>
      </c>
      <c r="GH13">
        <v>0.69423210676819502</v>
      </c>
      <c r="GI13" s="6">
        <v>-0.51278402396951406</v>
      </c>
      <c r="GJ13">
        <v>9.9143646003834504E-2</v>
      </c>
      <c r="GK13" s="6">
        <v>1.224662985036324</v>
      </c>
      <c r="GL13">
        <v>1.1325903965649859</v>
      </c>
      <c r="GM13" s="6">
        <v>0.291510777692437</v>
      </c>
      <c r="GN13">
        <v>-0.21752224081393393</v>
      </c>
      <c r="GO13">
        <v>-0.68171035027741278</v>
      </c>
      <c r="GP13">
        <v>-0.28818659017851711</v>
      </c>
      <c r="GQ13">
        <v>0.12430359723921917</v>
      </c>
      <c r="GR13">
        <v>1.7179075106161281</v>
      </c>
      <c r="GS13">
        <v>2.0557926144602723</v>
      </c>
      <c r="GT13" s="6">
        <v>-1.153868311036861</v>
      </c>
      <c r="GU13">
        <v>-0.55062376995354845</v>
      </c>
      <c r="GV13" s="6">
        <v>0.25890100981753172</v>
      </c>
      <c r="GW13" s="6">
        <v>0.58359608366223303</v>
      </c>
      <c r="GX13">
        <v>1.457026907026389</v>
      </c>
      <c r="GY13">
        <v>-0.49144146744204587</v>
      </c>
      <c r="GZ13">
        <v>-1.0215252682973135</v>
      </c>
      <c r="HA13">
        <v>-0.8568392151308023</v>
      </c>
      <c r="HB13">
        <v>-0.35430771512243719</v>
      </c>
      <c r="HC13">
        <v>0.59253311310676426</v>
      </c>
      <c r="HD13">
        <v>1.450551875368699</v>
      </c>
      <c r="HE13">
        <v>-0.84060664844223387</v>
      </c>
      <c r="HF13">
        <v>-0.68322352188249125</v>
      </c>
      <c r="HG13" s="6">
        <v>-1.3376324109915634</v>
      </c>
      <c r="HH13">
        <v>-7.0128127543851781E-2</v>
      </c>
      <c r="HI13">
        <v>-0.58848420041615157</v>
      </c>
      <c r="HJ13">
        <v>-0.8591414006493141</v>
      </c>
      <c r="HK13">
        <v>-1.440571259786296E-2</v>
      </c>
      <c r="HL13">
        <v>0.17477782915026091</v>
      </c>
      <c r="HM13">
        <v>-0.65371081552011634</v>
      </c>
      <c r="HN13">
        <v>-0.84655154670030353</v>
      </c>
      <c r="HO13">
        <v>-7.7421327984836266E-2</v>
      </c>
      <c r="HP13" s="6">
        <v>0.30778311495571592</v>
      </c>
      <c r="HQ13">
        <v>-0.49114747800744668</v>
      </c>
      <c r="HR13">
        <v>-0.50719256593952611</v>
      </c>
      <c r="HS13">
        <v>-0.46085684435233459</v>
      </c>
      <c r="HT13">
        <v>-0.88256119903593089</v>
      </c>
      <c r="HU13">
        <v>2.4369872863731206</v>
      </c>
      <c r="HV13">
        <v>2.3515737942370669</v>
      </c>
      <c r="HW13">
        <v>2.4870156631196401</v>
      </c>
      <c r="HX13" s="6">
        <v>1.4834892891022271</v>
      </c>
      <c r="HY13">
        <v>2.3118286038898952</v>
      </c>
      <c r="HZ13">
        <v>2.3651414446566199</v>
      </c>
      <c r="IA13">
        <v>2.3263299977401397</v>
      </c>
      <c r="IB13">
        <v>1.4418791287703892</v>
      </c>
      <c r="IC13">
        <v>0.31871775321146562</v>
      </c>
      <c r="ID13">
        <v>-0.70314983394242114</v>
      </c>
      <c r="IE13">
        <v>-1.3374323477124E-2</v>
      </c>
      <c r="IF13">
        <v>-0.72905043803681036</v>
      </c>
      <c r="IG13">
        <v>-7.5183524368270582E-2</v>
      </c>
      <c r="IH13">
        <v>-0.5204495302611567</v>
      </c>
      <c r="II13">
        <v>6.6330318579280345E-2</v>
      </c>
      <c r="IJ13">
        <v>-7.1028436933424074E-2</v>
      </c>
      <c r="IK13">
        <v>-0.17417429243274224</v>
      </c>
      <c r="IL13">
        <v>1.6052530318880267</v>
      </c>
      <c r="IM13">
        <v>1.393521237769263</v>
      </c>
      <c r="IN13" s="6">
        <v>0.8363026066885394</v>
      </c>
      <c r="IO13">
        <v>1.6113345413878399</v>
      </c>
      <c r="IP13">
        <v>2.5061164260746227</v>
      </c>
      <c r="IQ13">
        <v>1.6993681084620234</v>
      </c>
      <c r="IR13">
        <v>0.67083298110074385</v>
      </c>
      <c r="IS13">
        <v>0.88714446056720941</v>
      </c>
      <c r="IT13">
        <v>2.729619694441658</v>
      </c>
      <c r="IU13">
        <v>0.27260998610459714</v>
      </c>
      <c r="IV13">
        <v>-0.75996905973020201</v>
      </c>
      <c r="IW13">
        <v>1.6232489197241196</v>
      </c>
      <c r="IX13" s="6">
        <v>-1.0692639534158856</v>
      </c>
      <c r="IY13">
        <v>1.9658308284086523</v>
      </c>
      <c r="IZ13">
        <v>0.94071656420497107</v>
      </c>
      <c r="JA13">
        <v>-0.59059756291583332</v>
      </c>
      <c r="JB13">
        <v>1.7212275891667246</v>
      </c>
      <c r="JC13">
        <v>2.0872770515831984</v>
      </c>
      <c r="JD13">
        <v>-0.84656439550236096</v>
      </c>
      <c r="JE13">
        <v>0.84367488691025083</v>
      </c>
      <c r="JF13">
        <v>0.9344133857002509</v>
      </c>
      <c r="JG13">
        <v>-1.1630538091835421</v>
      </c>
      <c r="JH13" s="6">
        <v>-0.17193317996876556</v>
      </c>
      <c r="JI13">
        <v>-0.3629302533855937</v>
      </c>
      <c r="JJ13">
        <v>0.11135519577242449</v>
      </c>
      <c r="JK13">
        <v>-0.76981386620332826</v>
      </c>
      <c r="JL13">
        <v>-0.58463656806360875</v>
      </c>
      <c r="JM13">
        <v>-0.9126539021989607</v>
      </c>
      <c r="JN13">
        <v>-1.2105805795102633</v>
      </c>
      <c r="JO13">
        <v>-1.5001086877519403</v>
      </c>
      <c r="JP13">
        <v>-0.16503859495985365</v>
      </c>
      <c r="JQ13">
        <v>6.6794072334122934E-2</v>
      </c>
      <c r="JR13">
        <v>1.2828951130935868</v>
      </c>
      <c r="JS13">
        <v>-0.16457366988770733</v>
      </c>
      <c r="JT13">
        <v>0.44359621298681196</v>
      </c>
      <c r="JU13">
        <v>-0.12160992896295909</v>
      </c>
      <c r="JV13">
        <v>-0.47502873598873913</v>
      </c>
      <c r="JW13">
        <v>-0.14887128800525581</v>
      </c>
      <c r="JX13" s="6">
        <v>-1.5832441582809161E-2</v>
      </c>
      <c r="JY13" s="6">
        <v>0.87017996114633833</v>
      </c>
      <c r="JZ13">
        <v>-0.3592589208637581</v>
      </c>
      <c r="KA13">
        <v>1.1508028953931786</v>
      </c>
      <c r="KB13">
        <v>0.10571751968588333</v>
      </c>
      <c r="KC13">
        <v>1.8457193143149211</v>
      </c>
      <c r="KD13">
        <v>1.1712580462164828</v>
      </c>
      <c r="KE13">
        <v>0.68055026525175943</v>
      </c>
      <c r="KF13">
        <v>3.1754264805429417</v>
      </c>
      <c r="KG13">
        <v>0.64109107993292969</v>
      </c>
      <c r="KH13">
        <v>1.0289895500699515</v>
      </c>
      <c r="KI13">
        <v>-0.31940516401830266</v>
      </c>
      <c r="KJ13">
        <v>1.1365964546881866</v>
      </c>
      <c r="KK13">
        <v>0.79951335719661309</v>
      </c>
      <c r="KL13">
        <v>0.53922391769691003</v>
      </c>
      <c r="KM13">
        <v>0.77115471963479754</v>
      </c>
      <c r="KN13">
        <v>-1.384018584768105E-2</v>
      </c>
      <c r="KO13">
        <v>-0.44495970226597098</v>
      </c>
      <c r="KP13">
        <v>-0.26139598000140873</v>
      </c>
      <c r="KQ13">
        <v>0.14769877089817676</v>
      </c>
      <c r="KR13">
        <v>0.25640096972528675</v>
      </c>
      <c r="KS13">
        <v>0.72769198820456471</v>
      </c>
      <c r="KT13">
        <v>1.5205862897744347</v>
      </c>
      <c r="KU13">
        <v>-0.15091825973559805</v>
      </c>
      <c r="KV13" s="6">
        <v>-0.60567272094607782</v>
      </c>
      <c r="KW13">
        <v>-0.54769758132028323</v>
      </c>
      <c r="KX13">
        <v>-0.7749853473449384</v>
      </c>
      <c r="KY13">
        <v>1.0588067978230664</v>
      </c>
      <c r="KZ13">
        <v>0.38832282756118053</v>
      </c>
      <c r="LA13">
        <v>1.1754763309302059</v>
      </c>
      <c r="LB13">
        <v>-1.215452144310958</v>
      </c>
      <c r="LC13">
        <v>0.18162582988845738</v>
      </c>
      <c r="LD13">
        <v>0.50705392997330123</v>
      </c>
      <c r="LE13">
        <v>0.24770554411384618</v>
      </c>
      <c r="LF13">
        <v>-0.63846424982367123</v>
      </c>
      <c r="LG13">
        <v>0.98408953731188331</v>
      </c>
      <c r="LH13">
        <v>0.27436660622639841</v>
      </c>
      <c r="LI13" s="6">
        <v>-0.37726956594202316</v>
      </c>
      <c r="LJ13">
        <v>-0.28867513459481298</v>
      </c>
      <c r="LK13">
        <v>-0.58718995610112323</v>
      </c>
      <c r="LL13">
        <v>-0.32557593436745291</v>
      </c>
      <c r="LM13">
        <v>1.8310105055130934</v>
      </c>
      <c r="LN13" s="6">
        <v>0.73436919919951249</v>
      </c>
      <c r="LO13">
        <v>3.1754264805429413</v>
      </c>
      <c r="LP13">
        <v>-0.42574713432112354</v>
      </c>
      <c r="LQ13">
        <v>2.0279295578639043</v>
      </c>
      <c r="LR13">
        <v>-0.28867513459481287</v>
      </c>
      <c r="LS13">
        <v>-0.66758270203221648</v>
      </c>
      <c r="LT13">
        <v>-0.37994599765926174</v>
      </c>
      <c r="LU13">
        <v>-0.51882438541657461</v>
      </c>
      <c r="LV13">
        <v>-0.28867513459481292</v>
      </c>
      <c r="LW13">
        <v>-0.5800261312596926</v>
      </c>
      <c r="LX13">
        <v>-0.69680455995709334</v>
      </c>
      <c r="LY13">
        <v>-0.37326187851834086</v>
      </c>
      <c r="LZ13" s="6">
        <v>0.20906954689389917</v>
      </c>
      <c r="MA13">
        <v>1.8009768651919087</v>
      </c>
      <c r="MB13">
        <v>-0.28867513459481287</v>
      </c>
      <c r="MC13" s="6">
        <v>-0.52253651911613952</v>
      </c>
      <c r="MD13" s="6">
        <v>3.1516665491195708</v>
      </c>
      <c r="ME13">
        <v>-0.5619648692509478</v>
      </c>
      <c r="MF13">
        <v>0.76222736844795058</v>
      </c>
      <c r="MG13" s="6">
        <v>-0.63245160714633064</v>
      </c>
      <c r="MH13" s="6">
        <v>-0.77258238224014109</v>
      </c>
      <c r="MI13">
        <v>1.0221685948376931</v>
      </c>
      <c r="MJ13">
        <v>-0.62386295091485922</v>
      </c>
      <c r="MK13" s="6">
        <v>-0.25615350222969641</v>
      </c>
      <c r="ML13">
        <v>-0.36713365862340308</v>
      </c>
      <c r="MM13">
        <v>2.1527045861182281</v>
      </c>
      <c r="MN13">
        <v>-0.84444594996471534</v>
      </c>
      <c r="MO13" s="6">
        <v>-0.13454448408175379</v>
      </c>
      <c r="MP13" s="6">
        <v>-0.75094800811589135</v>
      </c>
      <c r="MQ13">
        <v>0.73350674010288031</v>
      </c>
      <c r="MR13">
        <v>-0.24057837260882534</v>
      </c>
      <c r="MS13">
        <v>0.26665362704430295</v>
      </c>
      <c r="MT13">
        <v>-0.30944082872193768</v>
      </c>
      <c r="MU13">
        <v>-1.2217386188964714</v>
      </c>
      <c r="MV13">
        <v>-0.87402804274051937</v>
      </c>
      <c r="MW13">
        <v>-0.55309228263604782</v>
      </c>
      <c r="MX13">
        <v>-0.22854530936517656</v>
      </c>
      <c r="MY13">
        <v>-0.54182701153516932</v>
      </c>
      <c r="MZ13">
        <v>-0.38974706883504878</v>
      </c>
      <c r="NA13">
        <v>0.39245651771396878</v>
      </c>
      <c r="NB13">
        <v>1.8966961141592342</v>
      </c>
      <c r="NC13">
        <v>3.8585573423547861E-2</v>
      </c>
      <c r="ND13">
        <v>-0.46949434709211857</v>
      </c>
      <c r="NE13">
        <v>-0.20122848860300321</v>
      </c>
      <c r="NF13" s="6">
        <v>-0.23132528780725992</v>
      </c>
      <c r="NG13">
        <v>0.15515717360564441</v>
      </c>
      <c r="NH13">
        <v>0.88520764776604022</v>
      </c>
      <c r="NI13" s="6">
        <v>0.3445793177183894</v>
      </c>
      <c r="NJ13">
        <v>0.60329468040584899</v>
      </c>
      <c r="NK13">
        <v>1.3477194142030788</v>
      </c>
      <c r="NL13">
        <v>-0.25330359839019007</v>
      </c>
      <c r="NM13" s="6">
        <v>2.1303265005285206</v>
      </c>
      <c r="NN13">
        <v>0.62647989548745719</v>
      </c>
      <c r="NO13" s="6">
        <v>9.7147024776630994E-2</v>
      </c>
      <c r="NP13">
        <v>0.77785301883950986</v>
      </c>
      <c r="NQ13" s="6">
        <v>2.2373276972129688</v>
      </c>
      <c r="NR13" s="6">
        <v>0.12867124070366417</v>
      </c>
      <c r="NS13" s="6">
        <v>0.78646712345252201</v>
      </c>
      <c r="NT13" s="6">
        <v>2.072673519745055</v>
      </c>
      <c r="NU13">
        <v>0.81504167541544548</v>
      </c>
      <c r="NV13" s="6">
        <v>-0.37036705628328681</v>
      </c>
      <c r="NW13">
        <v>0.54662135797603428</v>
      </c>
      <c r="NX13">
        <v>-0.28867513459481287</v>
      </c>
      <c r="NY13">
        <v>-0.28867513459481281</v>
      </c>
      <c r="NZ13">
        <v>-0.44936212658413427</v>
      </c>
      <c r="OA13">
        <v>-0.25343636799672842</v>
      </c>
      <c r="OB13">
        <v>0.37720094389405523</v>
      </c>
      <c r="OC13">
        <v>-0.33851714511705711</v>
      </c>
      <c r="OD13">
        <v>-0.11852901899991861</v>
      </c>
      <c r="OE13" s="6">
        <v>2.5509118416862986</v>
      </c>
      <c r="OF13">
        <v>-0.92511798273307888</v>
      </c>
      <c r="OG13" s="6">
        <v>-0.81313431614689924</v>
      </c>
      <c r="OH13">
        <v>-0.71549374183219705</v>
      </c>
      <c r="OI13">
        <v>-0.2073326993105343</v>
      </c>
      <c r="OJ13">
        <v>-0.54497972234264858</v>
      </c>
      <c r="OK13">
        <v>-0.56501672147199811</v>
      </c>
      <c r="OL13">
        <v>-0.57896279117740057</v>
      </c>
      <c r="OM13">
        <v>-0.28867513459481292</v>
      </c>
      <c r="ON13">
        <v>-0.28867513459481292</v>
      </c>
      <c r="OO13">
        <v>-0.42439674828988105</v>
      </c>
      <c r="OP13">
        <v>-0.68424909775777587</v>
      </c>
      <c r="OQ13">
        <v>-0.38142832318405773</v>
      </c>
      <c r="OR13">
        <v>-0.3713486062593731</v>
      </c>
      <c r="OS13">
        <v>-0.42970490447043874</v>
      </c>
      <c r="OT13">
        <v>-0.37644848996022762</v>
      </c>
      <c r="OU13">
        <v>-0.28867513459481287</v>
      </c>
      <c r="OV13">
        <v>-0.28867513459481287</v>
      </c>
      <c r="OW13">
        <v>-0.39268689531558931</v>
      </c>
      <c r="OX13">
        <v>-0.32718728485356513</v>
      </c>
      <c r="OY13">
        <v>-0.2853391253893347</v>
      </c>
      <c r="OZ13">
        <v>-0.32346002046106509</v>
      </c>
      <c r="PA13">
        <v>-0.38200369528624967</v>
      </c>
      <c r="PB13">
        <v>-0.95348966991102169</v>
      </c>
      <c r="PC13">
        <v>-4.1893507376714108E-2</v>
      </c>
      <c r="PD13" s="6">
        <v>-0.59458294615006924</v>
      </c>
      <c r="PE13">
        <v>-0.38857546351001893</v>
      </c>
      <c r="PF13">
        <v>-0.28867513459481287</v>
      </c>
      <c r="PG13">
        <v>-0.28867513459481292</v>
      </c>
      <c r="PH13">
        <v>-0.61538312413635976</v>
      </c>
      <c r="PI13">
        <v>-0.51540673934726233</v>
      </c>
      <c r="PJ13">
        <v>-0.13307121330607713</v>
      </c>
      <c r="PK13">
        <v>-0.36735405167536167</v>
      </c>
      <c r="PL13">
        <v>-0.48873864743907247</v>
      </c>
      <c r="PM13">
        <v>-0.91451266043408908</v>
      </c>
      <c r="PN13">
        <v>-0.98759818507658526</v>
      </c>
      <c r="PO13">
        <v>-0.35635432807296974</v>
      </c>
      <c r="PP13" s="6">
        <v>-0.82004690388583712</v>
      </c>
      <c r="PQ13">
        <v>-0.8259861471191684</v>
      </c>
      <c r="PR13">
        <v>-0.77134398885571043</v>
      </c>
      <c r="PS13">
        <v>-0.4665462479361237</v>
      </c>
      <c r="PT13">
        <v>-0.42075239521024843</v>
      </c>
      <c r="PU13">
        <v>0.98936316099414434</v>
      </c>
      <c r="PV13">
        <v>-0.42194380204564769</v>
      </c>
      <c r="PW13">
        <v>-0.85868045896013023</v>
      </c>
      <c r="PX13" s="6">
        <v>-0.54740877709768565</v>
      </c>
      <c r="PY13">
        <v>-0.75424353135791089</v>
      </c>
      <c r="PZ13">
        <v>-0.61541652619541465</v>
      </c>
      <c r="QA13">
        <v>-0.66790833400194816</v>
      </c>
      <c r="QB13">
        <v>-0.67184274875045658</v>
      </c>
      <c r="QC13" s="6">
        <v>-0.81535728520063189</v>
      </c>
      <c r="QD13">
        <v>-0.32376714467787948</v>
      </c>
      <c r="QE13">
        <v>-0.87395876080545065</v>
      </c>
      <c r="QF13" s="6">
        <v>1.1608341892808034</v>
      </c>
      <c r="QG13">
        <v>-0.44117700807891375</v>
      </c>
      <c r="QH13">
        <v>-0.83444695082398124</v>
      </c>
      <c r="QI13">
        <v>-0.37531685079794858</v>
      </c>
      <c r="QJ13">
        <v>-1.1402791840255588</v>
      </c>
      <c r="QK13">
        <v>-0.44693932313751772</v>
      </c>
      <c r="QL13">
        <v>-1.0705910207062059</v>
      </c>
      <c r="QM13">
        <v>-1.6357947441142362</v>
      </c>
      <c r="QN13">
        <v>-0.69332797136579716</v>
      </c>
      <c r="QO13">
        <v>-0.49880385109572573</v>
      </c>
      <c r="QP13">
        <v>1.6093398277849933</v>
      </c>
      <c r="QQ13">
        <v>0.20938373827263052</v>
      </c>
      <c r="QR13">
        <v>0.47854145389551644</v>
      </c>
      <c r="QS13">
        <v>1.0316638066848753</v>
      </c>
      <c r="QT13">
        <v>2.5093471483140926</v>
      </c>
      <c r="QU13">
        <v>-1.071793801956068</v>
      </c>
      <c r="QV13">
        <v>-0.15027434692663999</v>
      </c>
      <c r="QW13">
        <v>-0.70784082209375132</v>
      </c>
      <c r="QX13" s="6">
        <v>-0.78540534885935132</v>
      </c>
      <c r="QY13" s="6">
        <v>-0.96187771290842927</v>
      </c>
      <c r="QZ13">
        <v>-0.53738129747421093</v>
      </c>
      <c r="RA13" s="6">
        <v>-0.71845609671238841</v>
      </c>
      <c r="RB13">
        <v>-0.53092716841746912</v>
      </c>
      <c r="RC13">
        <v>-0.98252225233550072</v>
      </c>
      <c r="RD13">
        <v>2.682057634049877</v>
      </c>
      <c r="RE13">
        <v>-0.1179485169910765</v>
      </c>
      <c r="RF13">
        <v>0.75633491993061686</v>
      </c>
      <c r="RG13" s="6">
        <v>0.58334134957025352</v>
      </c>
      <c r="RH13">
        <v>-0.40183141864725413</v>
      </c>
      <c r="RI13">
        <v>1.8215983072307018</v>
      </c>
      <c r="RJ13" s="6">
        <v>-0.75225995176984528</v>
      </c>
      <c r="RK13">
        <v>-0.2122238597930465</v>
      </c>
      <c r="RL13">
        <v>-0.19926310860428298</v>
      </c>
      <c r="RM13">
        <v>-0.77975704627140774</v>
      </c>
      <c r="RN13">
        <v>-0.4413616490342438</v>
      </c>
      <c r="RO13">
        <v>-0.64979281015148704</v>
      </c>
      <c r="RP13" s="6"/>
      <c r="ST13" s="6"/>
      <c r="TX13" s="6"/>
      <c r="VO13" s="6"/>
      <c r="VZ13" s="6"/>
      <c r="WR13" s="6"/>
      <c r="WU13" s="6"/>
      <c r="ZP13" s="6"/>
      <c r="ZQ13" s="6"/>
      <c r="ZU13" s="6"/>
      <c r="ABK13" s="6"/>
      <c r="ACA13" s="6"/>
      <c r="ACZ13" s="6"/>
      <c r="ADD13" s="6"/>
      <c r="AEB13" s="6"/>
      <c r="AEO13" s="6"/>
      <c r="AFA13" s="6"/>
      <c r="AFP13" s="6"/>
      <c r="AFS13" s="6"/>
      <c r="AFV13" s="6"/>
      <c r="AFX13" s="6"/>
      <c r="AGC13" s="6"/>
      <c r="AGM13" s="6"/>
      <c r="AGX13" s="6"/>
      <c r="AHD13" s="6"/>
      <c r="AHS13" s="6"/>
      <c r="AHW13" s="6"/>
      <c r="AIA13" s="6"/>
      <c r="AIB13" s="6"/>
      <c r="AIG13" s="6"/>
      <c r="AIH13" s="6"/>
      <c r="AII13" s="6"/>
      <c r="AIL13" s="6"/>
      <c r="AIQ13" s="6"/>
      <c r="AIT13" s="6"/>
      <c r="AIW13" s="6"/>
      <c r="AJR13" s="6"/>
    </row>
    <row r="14" spans="1:965" x14ac:dyDescent="0.25">
      <c r="A14">
        <v>340771</v>
      </c>
      <c r="B14">
        <v>1</v>
      </c>
      <c r="C14">
        <v>-0.41991827346025429</v>
      </c>
      <c r="D14">
        <v>-0.29958490613690242</v>
      </c>
      <c r="E14">
        <v>-0.67381828848430247</v>
      </c>
      <c r="F14">
        <v>-1.0426104492320025</v>
      </c>
      <c r="G14">
        <v>-0.13597897760662947</v>
      </c>
      <c r="H14">
        <v>-0.29050176884161838</v>
      </c>
      <c r="I14" s="6">
        <v>-0.94914706121031156</v>
      </c>
      <c r="J14">
        <v>-1.1113124813231052</v>
      </c>
      <c r="K14">
        <v>0.16180624030697735</v>
      </c>
      <c r="L14" s="6">
        <v>-0.18093210652774891</v>
      </c>
      <c r="M14">
        <v>2.1527982912791654</v>
      </c>
      <c r="N14">
        <v>-0.43948121659788159</v>
      </c>
      <c r="O14">
        <v>-0.93014589617860099</v>
      </c>
      <c r="P14">
        <v>1.5279390514441E-4</v>
      </c>
      <c r="Q14" s="6">
        <v>0.47624996064995334</v>
      </c>
      <c r="R14">
        <v>1.4655915045042776</v>
      </c>
      <c r="S14" s="6">
        <v>2.6364334482492819</v>
      </c>
      <c r="T14">
        <v>0.70828348967060306</v>
      </c>
      <c r="U14">
        <v>1.1518947481638602</v>
      </c>
      <c r="V14">
        <v>1.9523953515996544</v>
      </c>
      <c r="W14">
        <v>-6.2783094461124761E-2</v>
      </c>
      <c r="X14">
        <v>0.57774278025613812</v>
      </c>
      <c r="Y14">
        <v>1.5789961270507917</v>
      </c>
      <c r="Z14">
        <v>-0.49102529330469413</v>
      </c>
      <c r="AA14">
        <v>-0.63657828388492688</v>
      </c>
      <c r="AB14">
        <v>1.0069802533573708</v>
      </c>
      <c r="AC14">
        <v>1.0539547522010737</v>
      </c>
      <c r="AD14">
        <v>1.9690193155693672</v>
      </c>
      <c r="AE14">
        <v>2.1348555998356781E-2</v>
      </c>
      <c r="AF14">
        <v>-0.46128773539263757</v>
      </c>
      <c r="AG14">
        <v>-0.62304550012816651</v>
      </c>
      <c r="AH14">
        <v>0.62712836854744125</v>
      </c>
      <c r="AI14">
        <v>-9.752625978209456E-2</v>
      </c>
      <c r="AJ14" s="6">
        <v>-0.3466351454660741</v>
      </c>
      <c r="AK14">
        <v>-0.41328225544497604</v>
      </c>
      <c r="AL14">
        <v>-1.4782466700947932</v>
      </c>
      <c r="AM14">
        <v>-0.84314776924110291</v>
      </c>
      <c r="AN14">
        <v>2.4949370224765786</v>
      </c>
      <c r="AO14">
        <v>0.66413414605303833</v>
      </c>
      <c r="AP14">
        <v>0.55882286353294797</v>
      </c>
      <c r="AQ14">
        <v>0.18811593039388214</v>
      </c>
      <c r="AR14">
        <v>-0.60037072463938568</v>
      </c>
      <c r="AS14">
        <v>-0.78691018335020635</v>
      </c>
      <c r="AT14">
        <v>1.0111209216550294</v>
      </c>
      <c r="AU14">
        <v>0.31469642088779348</v>
      </c>
      <c r="AV14">
        <v>0.41595061123758265</v>
      </c>
      <c r="AW14">
        <v>-0.68773138127445688</v>
      </c>
      <c r="AX14">
        <v>-0.52615646397873039</v>
      </c>
      <c r="AY14">
        <v>-0.33202252269533106</v>
      </c>
      <c r="AZ14">
        <v>3.1701258189989541E-2</v>
      </c>
      <c r="BA14">
        <v>-0.13640111856349812</v>
      </c>
      <c r="BB14">
        <v>-0.36111922511825822</v>
      </c>
      <c r="BC14">
        <v>1.3514739981976873</v>
      </c>
      <c r="BD14">
        <v>-0.86745614157483963</v>
      </c>
      <c r="BE14">
        <v>-1.6423130195259303</v>
      </c>
      <c r="BF14">
        <v>0.38712022751450514</v>
      </c>
      <c r="BG14">
        <v>-0.5505790465352306</v>
      </c>
      <c r="BH14">
        <v>-0.95871825726744231</v>
      </c>
      <c r="BI14">
        <v>-1.1560345489622452</v>
      </c>
      <c r="BJ14">
        <v>-1.3058180450913266</v>
      </c>
      <c r="BK14">
        <v>-1.1033751377042633</v>
      </c>
      <c r="BL14" s="6">
        <v>0.3508894688052191</v>
      </c>
      <c r="BM14">
        <v>-0.61015174462217103</v>
      </c>
      <c r="BN14">
        <v>-0.69339395934269399</v>
      </c>
      <c r="BO14">
        <v>-0.70033350459485844</v>
      </c>
      <c r="BP14">
        <v>-1.0363663134671666</v>
      </c>
      <c r="BQ14">
        <v>-0.96529071637736308</v>
      </c>
      <c r="BR14">
        <v>-0.73565267349053076</v>
      </c>
      <c r="BS14">
        <v>-0.18270036080376645</v>
      </c>
      <c r="BT14" s="6">
        <v>-0.79172220406987137</v>
      </c>
      <c r="BU14" s="6">
        <v>-0.57155617188378405</v>
      </c>
      <c r="BV14">
        <v>-0.94555411666639355</v>
      </c>
      <c r="BW14">
        <v>-1.6372934229223206</v>
      </c>
      <c r="BX14">
        <v>-0.91670585598822474</v>
      </c>
      <c r="BY14">
        <v>1.5791093480268783</v>
      </c>
      <c r="BZ14">
        <v>-0.79460598562164775</v>
      </c>
      <c r="CA14">
        <v>-0.4916176767467561</v>
      </c>
      <c r="CB14">
        <v>-0.84442658113640989</v>
      </c>
      <c r="CC14">
        <v>-1.5451929296538924</v>
      </c>
      <c r="CD14">
        <v>-1.3259194332150372</v>
      </c>
      <c r="CE14">
        <v>1.9922340543608854</v>
      </c>
      <c r="CF14" s="6">
        <v>-0.1418896194428817</v>
      </c>
      <c r="CG14">
        <v>-0.54242593816822837</v>
      </c>
      <c r="CH14">
        <v>-0.38809216080331932</v>
      </c>
      <c r="CI14">
        <v>-0.80111143137032392</v>
      </c>
      <c r="CJ14">
        <v>-0.82142151605500269</v>
      </c>
      <c r="CK14">
        <v>-0.72348933273544536</v>
      </c>
      <c r="CL14">
        <v>-0.78166214812844204</v>
      </c>
      <c r="CM14">
        <v>-0.44991779668681081</v>
      </c>
      <c r="CN14">
        <v>-0.83593245489934054</v>
      </c>
      <c r="CO14">
        <v>-1.6727634112218084</v>
      </c>
      <c r="CP14">
        <v>-0.60719149691982666</v>
      </c>
      <c r="CQ14">
        <v>-0.37804269626994458</v>
      </c>
      <c r="CR14">
        <v>-0.57995265803480356</v>
      </c>
      <c r="CS14">
        <v>-0.61406275614806205</v>
      </c>
      <c r="CT14">
        <v>-0.77123903257739934</v>
      </c>
      <c r="CU14">
        <v>0.24670605542362101</v>
      </c>
      <c r="CV14">
        <v>0.27493984864801918</v>
      </c>
      <c r="CW14">
        <v>2.4555038372088727</v>
      </c>
      <c r="CX14">
        <v>1.4732653968537937</v>
      </c>
      <c r="CY14">
        <v>-1.306288314869634</v>
      </c>
      <c r="CZ14">
        <v>-1.1909715174429347</v>
      </c>
      <c r="DA14">
        <v>-0.49734794882559841</v>
      </c>
      <c r="DB14">
        <v>-0.16941422417769358</v>
      </c>
      <c r="DC14">
        <v>-0.44432326671044275</v>
      </c>
      <c r="DD14">
        <v>-0.74808815680726393</v>
      </c>
      <c r="DE14">
        <v>-0.53688002302703253</v>
      </c>
      <c r="DF14" s="6">
        <v>-0.3166849605579023</v>
      </c>
      <c r="DG14">
        <v>0.97966521225866909</v>
      </c>
      <c r="DH14">
        <v>1.3903271206099108</v>
      </c>
      <c r="DI14">
        <v>-0.14714619944298019</v>
      </c>
      <c r="DJ14">
        <v>-0.15358800242467491</v>
      </c>
      <c r="DK14">
        <v>-0.38649770703738107</v>
      </c>
      <c r="DL14">
        <v>-9.2577263691162995E-2</v>
      </c>
      <c r="DM14">
        <v>-0.35761971328208741</v>
      </c>
      <c r="DN14">
        <v>-1.8854126358561259E-2</v>
      </c>
      <c r="DO14">
        <v>2.0608194644960269</v>
      </c>
      <c r="DP14">
        <v>0.66604749027815957</v>
      </c>
      <c r="DQ14">
        <v>-0.35330860992214974</v>
      </c>
      <c r="DR14">
        <v>-0.35178605634278654</v>
      </c>
      <c r="DS14">
        <v>1.755954263491345</v>
      </c>
      <c r="DT14" s="6">
        <v>0.77292297866963133</v>
      </c>
      <c r="DU14">
        <v>0.44972830281291737</v>
      </c>
      <c r="DV14">
        <v>-0.36671161665347157</v>
      </c>
      <c r="DW14">
        <v>-1.415980419782203</v>
      </c>
      <c r="DX14">
        <v>-0.96709524137072755</v>
      </c>
      <c r="DY14">
        <v>-0.5998873449177915</v>
      </c>
      <c r="DZ14">
        <v>-0.6598005512167936</v>
      </c>
      <c r="EA14">
        <v>0.12277172699085986</v>
      </c>
      <c r="EB14">
        <v>0.75764793595428792</v>
      </c>
      <c r="EC14">
        <v>-0.40527239472237503</v>
      </c>
      <c r="ED14">
        <v>-0.89705409925222335</v>
      </c>
      <c r="EE14">
        <v>-0.64779605046173883</v>
      </c>
      <c r="EF14">
        <v>-9.870637351382848E-2</v>
      </c>
      <c r="EG14">
        <v>-0.76430221476020765</v>
      </c>
      <c r="EH14">
        <v>-0.84813322068929708</v>
      </c>
      <c r="EI14">
        <v>-0.63770178901891905</v>
      </c>
      <c r="EJ14">
        <v>-0.12059720098141379</v>
      </c>
      <c r="EK14" s="6">
        <v>-0.44789974046910747</v>
      </c>
      <c r="EL14">
        <v>-0.58998534937612646</v>
      </c>
      <c r="EM14">
        <v>-0.75449814802968995</v>
      </c>
      <c r="EN14">
        <v>-0.54249797553607615</v>
      </c>
      <c r="EO14" s="6">
        <v>0.78145118815615089</v>
      </c>
      <c r="EP14">
        <v>-0.62141261692625394</v>
      </c>
      <c r="EQ14">
        <v>-0.59870826403457977</v>
      </c>
      <c r="ER14">
        <v>-1.1648608130158813</v>
      </c>
      <c r="ES14">
        <v>-0.8205695193066731</v>
      </c>
      <c r="ET14">
        <v>2.8157208667213154</v>
      </c>
      <c r="EU14" s="6">
        <v>-0.28397037443775769</v>
      </c>
      <c r="EV14" s="6">
        <v>-1.3075738675369435</v>
      </c>
      <c r="EW14" s="6">
        <v>-0.76330556095277768</v>
      </c>
      <c r="EX14">
        <v>-0.40179335203286509</v>
      </c>
      <c r="EY14">
        <v>-0.40968416013176012</v>
      </c>
      <c r="EZ14" s="6">
        <v>-0.5824507618794047</v>
      </c>
      <c r="FA14" s="6">
        <v>-0.54414319769398201</v>
      </c>
      <c r="FB14">
        <v>-0.77051525840343216</v>
      </c>
      <c r="FC14">
        <v>-0.29898212119547146</v>
      </c>
      <c r="FD14">
        <v>-1.4488185661028596</v>
      </c>
      <c r="FE14">
        <v>-0.81220113044584452</v>
      </c>
      <c r="FF14">
        <v>-0.89629939649791002</v>
      </c>
      <c r="FG14">
        <v>-0.61975300723752214</v>
      </c>
      <c r="FH14">
        <v>-0.37802036839557013</v>
      </c>
      <c r="FI14">
        <v>0.17498546910894697</v>
      </c>
      <c r="FJ14" s="6">
        <v>0.10265554986493418</v>
      </c>
      <c r="FK14">
        <v>-1.0562041471679657</v>
      </c>
      <c r="FL14">
        <v>-0.64834082867439558</v>
      </c>
      <c r="FM14">
        <v>-0.59149620587630913</v>
      </c>
      <c r="FN14">
        <v>-0.34400604319991734</v>
      </c>
      <c r="FO14">
        <v>-0.35764559266143525</v>
      </c>
      <c r="FP14">
        <v>-2.754117595082298E-2</v>
      </c>
      <c r="FQ14">
        <v>-0.21022167567082495</v>
      </c>
      <c r="FR14" s="6">
        <v>-0.10274252382426276</v>
      </c>
      <c r="FS14">
        <v>-0.50888767427039938</v>
      </c>
      <c r="FT14">
        <v>-1.0747939589885558</v>
      </c>
      <c r="FU14" s="6">
        <v>-0.36397601831196796</v>
      </c>
      <c r="FV14">
        <v>-0.59536541498579432</v>
      </c>
      <c r="FW14">
        <v>-0.67983719832495881</v>
      </c>
      <c r="FX14">
        <v>1.1859572964744287</v>
      </c>
      <c r="FY14">
        <v>0.39261892968426076</v>
      </c>
      <c r="FZ14">
        <v>-1.157274266498127</v>
      </c>
      <c r="GA14">
        <v>-0.64618326463665932</v>
      </c>
      <c r="GB14">
        <v>-0.24646018738716527</v>
      </c>
      <c r="GC14">
        <v>-0.10076476928603204</v>
      </c>
      <c r="GD14">
        <v>1.8268444234503427</v>
      </c>
      <c r="GE14" s="6">
        <v>3.0874209821681919</v>
      </c>
      <c r="GF14">
        <v>1.2481958178307271</v>
      </c>
      <c r="GG14">
        <v>-0.28922472619266104</v>
      </c>
      <c r="GH14">
        <v>-0.38186632390033715</v>
      </c>
      <c r="GI14" s="6">
        <v>2.1888965954280373</v>
      </c>
      <c r="GJ14">
        <v>2.2408534429314453</v>
      </c>
      <c r="GK14" s="6">
        <v>-5.0183936925275998E-3</v>
      </c>
      <c r="GL14">
        <v>-0.36892642443436702</v>
      </c>
      <c r="GM14" s="6">
        <v>-0.63673509957476049</v>
      </c>
      <c r="GN14">
        <v>-0.86315520473929508</v>
      </c>
      <c r="GO14">
        <v>-1.1500516365498472</v>
      </c>
      <c r="GP14">
        <v>-0.77525360610478777</v>
      </c>
      <c r="GQ14">
        <v>-0.77685212324267727</v>
      </c>
      <c r="GR14">
        <v>-1.4090016034254429</v>
      </c>
      <c r="GS14">
        <v>-0.81474607051379855</v>
      </c>
      <c r="GT14" s="6">
        <v>-0.64026713157072757</v>
      </c>
      <c r="GU14">
        <v>-0.80517116850679293</v>
      </c>
      <c r="GV14" s="6">
        <v>-0.54554265895436949</v>
      </c>
      <c r="GW14" s="6">
        <v>-0.93262053453560101</v>
      </c>
      <c r="GX14">
        <v>-0.44950318643739096</v>
      </c>
      <c r="GY14">
        <v>-7.343918923565132E-2</v>
      </c>
      <c r="GZ14">
        <v>-0.90182900114700992</v>
      </c>
      <c r="HA14">
        <v>-1.0333051510853097</v>
      </c>
      <c r="HB14">
        <v>-0.8165635208976223</v>
      </c>
      <c r="HC14">
        <v>-1.2138098736056666</v>
      </c>
      <c r="HD14">
        <v>-0.24554226194822751</v>
      </c>
      <c r="HE14">
        <v>1.2860044551550023</v>
      </c>
      <c r="HF14">
        <v>0.54388520185324973</v>
      </c>
      <c r="HG14" s="6">
        <v>0.17085666731076044</v>
      </c>
      <c r="HH14">
        <v>-6.6270801453402001E-2</v>
      </c>
      <c r="HI14">
        <v>-0.28333025723217947</v>
      </c>
      <c r="HJ14">
        <v>1.7788896522371906</v>
      </c>
      <c r="HK14">
        <v>-0.48851727888775476</v>
      </c>
      <c r="HL14">
        <v>-0.45717287703950937</v>
      </c>
      <c r="HM14">
        <v>0.68025535405313375</v>
      </c>
      <c r="HN14">
        <v>0.36842414995537837</v>
      </c>
      <c r="HO14">
        <v>-0.35736645028070391</v>
      </c>
      <c r="HP14" s="6">
        <v>0.32342769526941079</v>
      </c>
      <c r="HQ14">
        <v>-0.6182041931026282</v>
      </c>
      <c r="HR14">
        <v>2.3150410267226644</v>
      </c>
      <c r="HS14">
        <v>0.64357406654599913</v>
      </c>
      <c r="HT14">
        <v>0.93505921620410848</v>
      </c>
      <c r="HU14">
        <v>-0.82796123926551313</v>
      </c>
      <c r="HV14">
        <v>-0.46605651729588493</v>
      </c>
      <c r="HW14">
        <v>-0.6659618148199381</v>
      </c>
      <c r="HX14" s="6">
        <v>-1.0514729763906341</v>
      </c>
      <c r="HY14">
        <v>-0.69053147624583888</v>
      </c>
      <c r="HZ14">
        <v>-0.96007163786581484</v>
      </c>
      <c r="IA14">
        <v>-0.99025580600566154</v>
      </c>
      <c r="IB14">
        <v>0.2475404030345506</v>
      </c>
      <c r="IC14">
        <v>-1.2716460993915109</v>
      </c>
      <c r="ID14">
        <v>-0.98943409973222096</v>
      </c>
      <c r="IE14">
        <v>-1.0515525609732164</v>
      </c>
      <c r="IF14">
        <v>-0.32514747837995833</v>
      </c>
      <c r="IG14">
        <v>-5.122995932017959E-2</v>
      </c>
      <c r="IH14">
        <v>-0.30251396081622595</v>
      </c>
      <c r="II14">
        <v>1.7823250344018069</v>
      </c>
      <c r="IJ14">
        <v>1.0142165273873913</v>
      </c>
      <c r="IK14">
        <v>1.8164197096759092</v>
      </c>
      <c r="IL14">
        <v>-0.58928358299969152</v>
      </c>
      <c r="IM14">
        <v>-0.14698057051816649</v>
      </c>
      <c r="IN14" s="6">
        <v>-0.20607169364345052</v>
      </c>
      <c r="IO14">
        <v>-0.63750742492902612</v>
      </c>
      <c r="IP14">
        <v>-0.80264471400014181</v>
      </c>
      <c r="IQ14">
        <v>-1.4721010868356399</v>
      </c>
      <c r="IR14">
        <v>-0.80054733573853587</v>
      </c>
      <c r="IS14">
        <v>-1.1825387378879562</v>
      </c>
      <c r="IT14">
        <v>-0.75343927166428604</v>
      </c>
      <c r="IU14">
        <v>-0.97336136550411567</v>
      </c>
      <c r="IV14">
        <v>-0.27262706238999157</v>
      </c>
      <c r="IW14">
        <v>1.0088591146761878</v>
      </c>
      <c r="IX14" s="6">
        <v>-0.33660566278181286</v>
      </c>
      <c r="IY14">
        <v>0.26518151002406759</v>
      </c>
      <c r="IZ14">
        <v>-0.81350729522656506</v>
      </c>
      <c r="JA14">
        <v>2.9173150055460222</v>
      </c>
      <c r="JB14">
        <v>-0.89109512739605024</v>
      </c>
      <c r="JC14">
        <v>0.13393699686045032</v>
      </c>
      <c r="JD14">
        <v>1.337463089848649</v>
      </c>
      <c r="JE14">
        <v>1.7135596093523284</v>
      </c>
      <c r="JF14">
        <v>-0.50531440676242356</v>
      </c>
      <c r="JG14">
        <v>-0.56689932331693971</v>
      </c>
      <c r="JH14" s="6">
        <v>-0.47422485059223118</v>
      </c>
      <c r="JI14">
        <v>-0.31728389127319578</v>
      </c>
      <c r="JJ14">
        <v>-0.68164536755877281</v>
      </c>
      <c r="JK14">
        <v>-0.20529016119585736</v>
      </c>
      <c r="JL14">
        <v>-0.62245336565726772</v>
      </c>
      <c r="JM14">
        <v>1.8391001653828045</v>
      </c>
      <c r="JN14">
        <v>0.30729215051361031</v>
      </c>
      <c r="JO14">
        <v>0.96881982809078726</v>
      </c>
      <c r="JP14">
        <v>0.53158910863165743</v>
      </c>
      <c r="JQ14">
        <v>-0.27035108678780717</v>
      </c>
      <c r="JR14">
        <v>-0.69213114723809421</v>
      </c>
      <c r="JS14">
        <v>2.002541661291946</v>
      </c>
      <c r="JT14">
        <v>0.99631367519317815</v>
      </c>
      <c r="JU14">
        <v>0.5195524685123335</v>
      </c>
      <c r="JV14">
        <v>1.8686584219641704</v>
      </c>
      <c r="JW14">
        <v>0.56355706332662647</v>
      </c>
      <c r="JX14" s="6">
        <v>0.26827153152995753</v>
      </c>
      <c r="JY14" s="6">
        <v>0.90058594497203714</v>
      </c>
      <c r="JZ14">
        <v>-0.29162152059918217</v>
      </c>
      <c r="KA14">
        <v>0.82631145135497441</v>
      </c>
      <c r="KB14">
        <v>-0.70716807680189187</v>
      </c>
      <c r="KC14">
        <v>-0.12760102267963366</v>
      </c>
      <c r="KD14">
        <v>-0.12372621398256978</v>
      </c>
      <c r="KE14">
        <v>0.69177649803291841</v>
      </c>
      <c r="KF14">
        <v>-0.28867513459481287</v>
      </c>
      <c r="KG14">
        <v>2.5783881305856453</v>
      </c>
      <c r="KH14">
        <v>-2.1370143216181629E-2</v>
      </c>
      <c r="KI14">
        <v>-0.36705247362692034</v>
      </c>
      <c r="KJ14">
        <v>-1.0243557184731538</v>
      </c>
      <c r="KK14">
        <v>-0.84954687735289469</v>
      </c>
      <c r="KL14">
        <v>0.65776838616920352</v>
      </c>
      <c r="KM14">
        <v>-0.32470681253774641</v>
      </c>
      <c r="KN14">
        <v>1.3193343082709004</v>
      </c>
      <c r="KO14">
        <v>1.4183102301977852</v>
      </c>
      <c r="KP14">
        <v>9.9302477371142825E-2</v>
      </c>
      <c r="KQ14">
        <v>0.12068315309999345</v>
      </c>
      <c r="KR14">
        <v>-0.34411513176903491</v>
      </c>
      <c r="KS14">
        <v>-0.62416632076377998</v>
      </c>
      <c r="KT14">
        <v>-4.6942837454300841E-2</v>
      </c>
      <c r="KU14">
        <v>-0.5053861652007684</v>
      </c>
      <c r="KV14" s="6">
        <v>-0.60567272094607782</v>
      </c>
      <c r="KW14">
        <v>1.9058064598975719E-2</v>
      </c>
      <c r="KX14">
        <v>2.5406566983976533</v>
      </c>
      <c r="KY14">
        <v>-0.51011867366152275</v>
      </c>
      <c r="KZ14">
        <v>-0.64886432481818346</v>
      </c>
      <c r="LA14">
        <v>-9.3568805272128255E-2</v>
      </c>
      <c r="LB14">
        <v>0.94513871942567351</v>
      </c>
      <c r="LC14">
        <v>1.509992034227277</v>
      </c>
      <c r="LD14">
        <v>0.83319598142166129</v>
      </c>
      <c r="LE14">
        <v>0.90199265494735692</v>
      </c>
      <c r="LF14">
        <v>-0.99990293880862413</v>
      </c>
      <c r="LG14">
        <v>-0.62987373636367605</v>
      </c>
      <c r="LH14">
        <v>1.8306648146948983</v>
      </c>
      <c r="LI14" s="6">
        <v>3.1372308666053197</v>
      </c>
      <c r="LJ14">
        <v>-0.28867513459481298</v>
      </c>
      <c r="LK14">
        <v>0.44510414946957377</v>
      </c>
      <c r="LL14">
        <v>-0.32557593436745291</v>
      </c>
      <c r="LM14">
        <v>-0.27595736688482697</v>
      </c>
      <c r="LN14" s="6">
        <v>-0.36409503039858993</v>
      </c>
      <c r="LO14">
        <v>-0.28867513459481292</v>
      </c>
      <c r="LP14">
        <v>3.1210010395330858</v>
      </c>
      <c r="LQ14">
        <v>0.30396265779542164</v>
      </c>
      <c r="LR14">
        <v>-0.28867513459481287</v>
      </c>
      <c r="LS14">
        <v>-0.66758270203221648</v>
      </c>
      <c r="LT14">
        <v>-0.26005768040491201</v>
      </c>
      <c r="LU14">
        <v>-3.5663640149211119E-2</v>
      </c>
      <c r="LV14">
        <v>-0.28867513459481292</v>
      </c>
      <c r="LW14">
        <v>0.21558727501201361</v>
      </c>
      <c r="LX14">
        <v>2.7534703726616687</v>
      </c>
      <c r="LY14">
        <v>-5.1687675936186173E-2</v>
      </c>
      <c r="LZ14" s="6">
        <v>1.4719332705684218</v>
      </c>
      <c r="MA14">
        <v>-0.6400953847332711</v>
      </c>
      <c r="MB14">
        <v>-0.28867513459481287</v>
      </c>
      <c r="MC14" s="6">
        <v>1.083318007724031</v>
      </c>
      <c r="MD14" s="6">
        <v>-0.21857028746908339</v>
      </c>
      <c r="ME14">
        <v>1.688921038483046</v>
      </c>
      <c r="MF14">
        <v>2.6586714884085785</v>
      </c>
      <c r="MG14" s="6">
        <v>2.5309547510878128</v>
      </c>
      <c r="MH14" s="6">
        <v>1.2327597533603616</v>
      </c>
      <c r="MI14">
        <v>-0.13326830925648053</v>
      </c>
      <c r="MJ14">
        <v>1.3071484304979366</v>
      </c>
      <c r="MK14" s="6">
        <v>1.5906986534684135</v>
      </c>
      <c r="ML14">
        <v>-0.48394242172015278</v>
      </c>
      <c r="MM14">
        <v>-0.63065604076103676</v>
      </c>
      <c r="MN14">
        <v>1.5397360466467189</v>
      </c>
      <c r="MO14" s="6">
        <v>-0.13948399716454943</v>
      </c>
      <c r="MP14" s="6">
        <v>1.8173480087791418</v>
      </c>
      <c r="MQ14">
        <v>0.16006602576719151</v>
      </c>
      <c r="MR14">
        <v>1.0290060370945873</v>
      </c>
      <c r="MS14">
        <v>-0.11049196487762451</v>
      </c>
      <c r="MT14">
        <v>-0.74864661211321426</v>
      </c>
      <c r="MU14">
        <v>-0.90202762231898193</v>
      </c>
      <c r="MV14">
        <v>-0.34430152108230588</v>
      </c>
      <c r="MW14">
        <v>0.81125923606654204</v>
      </c>
      <c r="MX14">
        <v>-0.66050152629637116</v>
      </c>
      <c r="MY14">
        <v>2.9951810288315346</v>
      </c>
      <c r="MZ14">
        <v>1.8716581346385495</v>
      </c>
      <c r="NA14">
        <v>-0.30122712704134236</v>
      </c>
      <c r="NB14">
        <v>0.26615952338018956</v>
      </c>
      <c r="NC14">
        <v>-0.38429402397174045</v>
      </c>
      <c r="ND14">
        <v>-0.30338949309194879</v>
      </c>
      <c r="NE14">
        <v>-0.55669644191603918</v>
      </c>
      <c r="NF14" s="6">
        <v>-0.56495266157282342</v>
      </c>
      <c r="NG14">
        <v>-0.65493937515729528</v>
      </c>
      <c r="NH14">
        <v>-0.56074225070130801</v>
      </c>
      <c r="NI14" s="6">
        <v>-0.64954442733483497</v>
      </c>
      <c r="NJ14">
        <v>-0.56240890247577113</v>
      </c>
      <c r="NK14">
        <v>-0.76912759884538517</v>
      </c>
      <c r="NL14">
        <v>-0.51464888910469042</v>
      </c>
      <c r="NM14" s="6">
        <v>-0.78928903568109199</v>
      </c>
      <c r="NN14">
        <v>-0.10249742908271327</v>
      </c>
      <c r="NO14" s="6">
        <v>-0.57547196429488556</v>
      </c>
      <c r="NP14">
        <v>-0.40965966177356261</v>
      </c>
      <c r="NQ14" s="6">
        <v>-0.71177867725698141</v>
      </c>
      <c r="NR14" s="6">
        <v>-0.62748972936558078</v>
      </c>
      <c r="NS14" s="6">
        <v>-0.59604424531465849</v>
      </c>
      <c r="NT14" s="6">
        <v>-0.81293538419080602</v>
      </c>
      <c r="NU14">
        <v>-0.81320665160181715</v>
      </c>
      <c r="NV14" s="6">
        <v>-0.4446029195858836</v>
      </c>
      <c r="NW14">
        <v>-0.55796354316539432</v>
      </c>
      <c r="NX14">
        <v>-0.28867513459481287</v>
      </c>
      <c r="NY14">
        <v>-0.28867513459481281</v>
      </c>
      <c r="NZ14">
        <v>-0.44936212658413427</v>
      </c>
      <c r="OA14">
        <v>0.20458406059411721</v>
      </c>
      <c r="OB14">
        <v>0.27084423425554627</v>
      </c>
      <c r="OC14">
        <v>-0.396513585943711</v>
      </c>
      <c r="OD14">
        <v>-0.45904812540045614</v>
      </c>
      <c r="OE14" s="6">
        <v>-0.46755787408060423</v>
      </c>
      <c r="OF14">
        <v>-0.61232365369955477</v>
      </c>
      <c r="OG14" s="6">
        <v>0.18264742834858777</v>
      </c>
      <c r="OH14">
        <v>-0.7136801751079086</v>
      </c>
      <c r="OI14">
        <v>-0.40069024268092174</v>
      </c>
      <c r="OJ14">
        <v>-0.73360346599728354</v>
      </c>
      <c r="OK14">
        <v>-0.59797560033916353</v>
      </c>
      <c r="OL14">
        <v>-0.80615223409786396</v>
      </c>
      <c r="OM14">
        <v>3.1754264805429422</v>
      </c>
      <c r="ON14">
        <v>-0.28867513459481292</v>
      </c>
      <c r="OO14">
        <v>1.1649699870725636</v>
      </c>
      <c r="OP14">
        <v>-0.67288131433584075</v>
      </c>
      <c r="OQ14">
        <v>-0.40692471389307638</v>
      </c>
      <c r="OR14">
        <v>-0.4321512870609911</v>
      </c>
      <c r="OS14">
        <v>-0.42970490447043874</v>
      </c>
      <c r="OT14">
        <v>-0.44022792174110831</v>
      </c>
      <c r="OU14">
        <v>-0.28867513459481287</v>
      </c>
      <c r="OV14">
        <v>3.1754264805429417</v>
      </c>
      <c r="OW14">
        <v>2.8982660482645799</v>
      </c>
      <c r="OX14">
        <v>-0.4570978397685268</v>
      </c>
      <c r="OY14">
        <v>-0.36498815960640479</v>
      </c>
      <c r="OZ14">
        <v>-0.23895040080755875</v>
      </c>
      <c r="PA14">
        <v>0.29851898655028525</v>
      </c>
      <c r="PB14">
        <v>1.1701350715657888</v>
      </c>
      <c r="PC14">
        <v>-2.1605382802098343</v>
      </c>
      <c r="PD14" s="6">
        <v>-0.59458294615006924</v>
      </c>
      <c r="PE14">
        <v>-0.38857546351001893</v>
      </c>
      <c r="PF14">
        <v>-0.28867513459481287</v>
      </c>
      <c r="PG14">
        <v>3.1754264805429422</v>
      </c>
      <c r="PH14">
        <v>0.95855289536018262</v>
      </c>
      <c r="PI14">
        <v>0.31140661477858311</v>
      </c>
      <c r="PJ14">
        <v>-9.3386497775505686E-2</v>
      </c>
      <c r="PK14">
        <v>-0.33806511353347962</v>
      </c>
      <c r="PL14">
        <v>0.83214087752864652</v>
      </c>
      <c r="PM14">
        <v>1.3825247244971657</v>
      </c>
      <c r="PN14">
        <v>0.74180310983037523</v>
      </c>
      <c r="PO14">
        <v>-0.19157544555350833</v>
      </c>
      <c r="PP14" s="6">
        <v>0.32038031619390339</v>
      </c>
      <c r="PQ14">
        <v>2.4921436629179898</v>
      </c>
      <c r="PR14">
        <v>-0.48474005224957334</v>
      </c>
      <c r="PS14">
        <v>1.2208206549804992</v>
      </c>
      <c r="PT14">
        <v>-0.47157011435008606</v>
      </c>
      <c r="PU14">
        <v>-0.84290407007972601</v>
      </c>
      <c r="PV14">
        <v>-0.42194380204564769</v>
      </c>
      <c r="PW14">
        <v>-0.40525030522639499</v>
      </c>
      <c r="PX14" s="6">
        <v>1.8634130286046022</v>
      </c>
      <c r="PY14">
        <v>-0.83949952995639288</v>
      </c>
      <c r="PZ14">
        <v>-0.61541652619541465</v>
      </c>
      <c r="QA14">
        <v>0.51268047846851994</v>
      </c>
      <c r="QB14">
        <v>-0.66752821777950433</v>
      </c>
      <c r="QC14" s="6">
        <v>-0.12804838709010494</v>
      </c>
      <c r="QD14">
        <v>-0.32376714467787948</v>
      </c>
      <c r="QE14">
        <v>2.4439182526094911</v>
      </c>
      <c r="QF14" s="6">
        <v>0.30837500294899012</v>
      </c>
      <c r="QG14">
        <v>-0.32147005398211231</v>
      </c>
      <c r="QH14">
        <v>-0.51665697217379247</v>
      </c>
      <c r="QI14">
        <v>0.18045279115373261</v>
      </c>
      <c r="QJ14">
        <v>0.71014408741522295</v>
      </c>
      <c r="QK14">
        <v>-0.44693932313751772</v>
      </c>
      <c r="QL14">
        <v>5.6766356998806312E-2</v>
      </c>
      <c r="QM14">
        <v>0.34711711794145655</v>
      </c>
      <c r="QN14">
        <v>-0.41966014384431621</v>
      </c>
      <c r="QO14">
        <v>-0.49880385109572573</v>
      </c>
      <c r="QP14">
        <v>-0.41891011491021551</v>
      </c>
      <c r="QQ14">
        <v>-0.33949613824634672</v>
      </c>
      <c r="QR14">
        <v>-1.037375236574176</v>
      </c>
      <c r="QS14">
        <v>-0.36010919787383039</v>
      </c>
      <c r="QT14">
        <v>-1.0537282085138422</v>
      </c>
      <c r="QU14">
        <v>0.23900853637236905</v>
      </c>
      <c r="QV14">
        <v>0.86687331045710181</v>
      </c>
      <c r="QW14">
        <v>0.81026823303001738</v>
      </c>
      <c r="QX14" s="6">
        <v>0.25939742039465574</v>
      </c>
      <c r="QY14" s="6">
        <v>0.22321680728298024</v>
      </c>
      <c r="QZ14">
        <v>-0.14342005162167917</v>
      </c>
      <c r="RA14" s="6">
        <v>0.78332508442611626</v>
      </c>
      <c r="RB14">
        <v>-0.45025553521974238</v>
      </c>
      <c r="RC14">
        <v>1.3218762786019318</v>
      </c>
      <c r="RD14">
        <v>-0.41311656078380288</v>
      </c>
      <c r="RE14">
        <v>0.94981538652186581</v>
      </c>
      <c r="RF14">
        <v>0.18591041349803356</v>
      </c>
      <c r="RG14" s="6">
        <v>-0.16168739797911277</v>
      </c>
      <c r="RH14">
        <v>0.67226922494963359</v>
      </c>
      <c r="RI14">
        <v>5.7165734982898751E-2</v>
      </c>
      <c r="RJ14" s="6">
        <v>-1.2088634498860931</v>
      </c>
      <c r="RK14">
        <v>-0.21226819613920753</v>
      </c>
      <c r="RL14">
        <v>-0.29531914514693369</v>
      </c>
      <c r="RM14">
        <v>-0.10605954613981684</v>
      </c>
      <c r="RN14">
        <v>-0.4413616490342438</v>
      </c>
      <c r="RO14">
        <v>1.7732720857389843</v>
      </c>
      <c r="RP14" s="6"/>
      <c r="ST14" s="6"/>
      <c r="TX14" s="6"/>
      <c r="VO14" s="6"/>
      <c r="VZ14" s="6"/>
      <c r="WR14" s="6"/>
      <c r="WU14" s="6"/>
      <c r="ZP14" s="6"/>
      <c r="ZQ14" s="6"/>
      <c r="ZU14" s="6"/>
      <c r="ABK14" s="6"/>
      <c r="ACA14" s="6"/>
      <c r="ACZ14" s="6"/>
      <c r="ADD14" s="6"/>
      <c r="AEB14" s="6"/>
      <c r="AEO14" s="6"/>
      <c r="AFA14" s="6"/>
      <c r="AFP14" s="6"/>
      <c r="AFS14" s="6"/>
      <c r="AFV14" s="6"/>
      <c r="AFX14" s="6"/>
      <c r="AGC14" s="6"/>
      <c r="AGM14" s="6"/>
      <c r="AGX14" s="6"/>
      <c r="AHD14" s="6"/>
      <c r="AHS14" s="6"/>
      <c r="AHW14" s="6"/>
      <c r="AIA14" s="6"/>
      <c r="AIB14" s="6"/>
      <c r="AIG14" s="6"/>
      <c r="AIH14" s="6"/>
      <c r="AII14" s="6"/>
      <c r="AIL14" s="6"/>
      <c r="AIQ14" s="6"/>
      <c r="AIT14" s="6"/>
      <c r="AIW14" s="6"/>
      <c r="AJR14" s="6"/>
    </row>
    <row r="15" spans="1:965" x14ac:dyDescent="0.25">
      <c r="A15">
        <v>343011</v>
      </c>
      <c r="B15">
        <v>1</v>
      </c>
      <c r="C15">
        <v>-0.41991827346025429</v>
      </c>
      <c r="D15">
        <v>-3.4207121869934257E-2</v>
      </c>
      <c r="E15">
        <v>2.4325462706169154</v>
      </c>
      <c r="F15">
        <v>-0.71341202029401374</v>
      </c>
      <c r="G15">
        <v>-1.2163270982385574</v>
      </c>
      <c r="H15">
        <v>-0.93126830912086322</v>
      </c>
      <c r="I15" s="6">
        <v>-0.16039684928668146</v>
      </c>
      <c r="J15">
        <v>0.29711803676120485</v>
      </c>
      <c r="K15">
        <v>1.6943371386915766</v>
      </c>
      <c r="L15" s="6">
        <v>-0.73333381180854662</v>
      </c>
      <c r="M15">
        <v>-0.41469605706300289</v>
      </c>
      <c r="N15">
        <v>1.9587339753005741</v>
      </c>
      <c r="O15">
        <v>1.3521521092047211</v>
      </c>
      <c r="P15">
        <v>1.3368025214987131</v>
      </c>
      <c r="Q15" s="6">
        <v>-0.76787088017394811</v>
      </c>
      <c r="R15">
        <v>-1.0981135239524034</v>
      </c>
      <c r="S15" s="6">
        <v>-0.45159179936360055</v>
      </c>
      <c r="T15">
        <v>1.5749576807180361</v>
      </c>
      <c r="U15">
        <v>-0.23863649747100088</v>
      </c>
      <c r="V15">
        <v>-0.35833621491422341</v>
      </c>
      <c r="W15">
        <v>-0.83813773570244632</v>
      </c>
      <c r="X15">
        <v>-1.0461367142553013</v>
      </c>
      <c r="Y15">
        <v>-1.034534151482398</v>
      </c>
      <c r="Z15">
        <v>0.17793815045130695</v>
      </c>
      <c r="AA15">
        <v>0.34998343728366627</v>
      </c>
      <c r="AB15">
        <v>1.2883035367918181</v>
      </c>
      <c r="AC15">
        <v>-1.527108488905486</v>
      </c>
      <c r="AD15">
        <v>-0.94324871504663255</v>
      </c>
      <c r="AE15">
        <v>-1.2043181400248404</v>
      </c>
      <c r="AF15">
        <v>-0.80422448629691112</v>
      </c>
      <c r="AG15">
        <v>-0.81797385488838303</v>
      </c>
      <c r="AH15">
        <v>-0.99653954615853957</v>
      </c>
      <c r="AI15">
        <v>-0.82766845240734999</v>
      </c>
      <c r="AJ15" s="6">
        <v>-0.89341082297556973</v>
      </c>
      <c r="AK15">
        <v>0.30049397000022637</v>
      </c>
      <c r="AL15">
        <v>0.89397042139751015</v>
      </c>
      <c r="AM15">
        <v>0.50468770402127405</v>
      </c>
      <c r="AN15">
        <v>0.39932867337264605</v>
      </c>
      <c r="AO15">
        <v>-1.165011386549144</v>
      </c>
      <c r="AP15">
        <v>-1.2797591022181645</v>
      </c>
      <c r="AQ15">
        <v>-0.84879433368142143</v>
      </c>
      <c r="AR15">
        <v>0.3032379232920494</v>
      </c>
      <c r="AS15">
        <v>-0.11535491786356575</v>
      </c>
      <c r="AT15">
        <v>-0.12383011541755902</v>
      </c>
      <c r="AU15">
        <v>-1.557210186201039</v>
      </c>
      <c r="AV15">
        <v>-1.054485204657472</v>
      </c>
      <c r="AW15">
        <v>-0.86835323695138178</v>
      </c>
      <c r="AX15">
        <v>-0.73940655911611486</v>
      </c>
      <c r="AY15">
        <v>-7.8252792678736888E-2</v>
      </c>
      <c r="AZ15">
        <v>-0.35681298460157135</v>
      </c>
      <c r="BA15">
        <v>-0.62819694015562977</v>
      </c>
      <c r="BB15">
        <v>-1.02755053868015</v>
      </c>
      <c r="BC15">
        <v>-0.37679139118551458</v>
      </c>
      <c r="BD15">
        <v>0.81437814848624135</v>
      </c>
      <c r="BE15">
        <v>0.52640974952999886</v>
      </c>
      <c r="BF15">
        <v>0.60712517661264764</v>
      </c>
      <c r="BG15">
        <v>-0.73006859776441146</v>
      </c>
      <c r="BH15">
        <v>-0.82223229684270782</v>
      </c>
      <c r="BI15">
        <v>-0.40967613025987148</v>
      </c>
      <c r="BJ15">
        <v>-0.26879211834575545</v>
      </c>
      <c r="BK15">
        <v>1.458116369005964</v>
      </c>
      <c r="BL15" s="6">
        <v>1.4644086195142016</v>
      </c>
      <c r="BM15">
        <v>-0.53557797894172632</v>
      </c>
      <c r="BN15">
        <v>-0.54287370718602002</v>
      </c>
      <c r="BO15">
        <v>0.7491418802011659</v>
      </c>
      <c r="BP15">
        <v>1.7489759771227251</v>
      </c>
      <c r="BQ15">
        <v>2.024274737322088</v>
      </c>
      <c r="BR15">
        <v>1.8259034804190115</v>
      </c>
      <c r="BS15">
        <v>-0.50714749929555369</v>
      </c>
      <c r="BT15" s="6">
        <v>-0.65359120805833593</v>
      </c>
      <c r="BU15" s="6">
        <v>-1.1653087179271002</v>
      </c>
      <c r="BV15">
        <v>-1.0226812241825263</v>
      </c>
      <c r="BW15">
        <v>-0.18191112619451263</v>
      </c>
      <c r="BX15">
        <v>1.2770953715685269</v>
      </c>
      <c r="BY15">
        <v>-0.56897974422813369</v>
      </c>
      <c r="BZ15">
        <v>-0.45191806765025466</v>
      </c>
      <c r="CA15">
        <v>-1.0470199560786269</v>
      </c>
      <c r="CB15">
        <v>-0.98667590105616365</v>
      </c>
      <c r="CC15">
        <v>-1.0583789036704099</v>
      </c>
      <c r="CD15">
        <v>-1.1676249906672291</v>
      </c>
      <c r="CE15">
        <v>-1.3890374255864397</v>
      </c>
      <c r="CF15" s="6">
        <v>-0.79677352543991042</v>
      </c>
      <c r="CG15">
        <v>-0.75626374477526526</v>
      </c>
      <c r="CH15">
        <v>-0.83610745657747298</v>
      </c>
      <c r="CI15">
        <v>-0.94355546704258642</v>
      </c>
      <c r="CJ15">
        <v>-3.39116683498332E-3</v>
      </c>
      <c r="CK15">
        <v>-0.53973086473043108</v>
      </c>
      <c r="CL15">
        <v>0.26810222959714008</v>
      </c>
      <c r="CM15">
        <v>-1.0265282103818474</v>
      </c>
      <c r="CN15">
        <v>-0.49503244869985069</v>
      </c>
      <c r="CO15">
        <v>0.40411656063534723</v>
      </c>
      <c r="CP15">
        <v>1.08093166993836</v>
      </c>
      <c r="CQ15">
        <v>-0.32523883562903938</v>
      </c>
      <c r="CR15">
        <v>-0.58650534375391139</v>
      </c>
      <c r="CS15">
        <v>-0.64500025874766642</v>
      </c>
      <c r="CT15">
        <v>-0.91951502708390909</v>
      </c>
      <c r="CU15">
        <v>-1.0187034336004599</v>
      </c>
      <c r="CV15">
        <v>-0.17236610103956987</v>
      </c>
      <c r="CW15">
        <v>-0.92603401159850407</v>
      </c>
      <c r="CX15">
        <v>-0.94829163520555404</v>
      </c>
      <c r="CY15">
        <v>-1.0908954356030625</v>
      </c>
      <c r="CZ15">
        <v>-0.79591158568616749</v>
      </c>
      <c r="DA15">
        <v>0.45464569471194399</v>
      </c>
      <c r="DB15">
        <v>0.5296968933459838</v>
      </c>
      <c r="DC15">
        <v>-0.40237579644670912</v>
      </c>
      <c r="DD15">
        <v>-0.85324705674223966</v>
      </c>
      <c r="DE15">
        <v>-0.91202898476701488</v>
      </c>
      <c r="DF15" s="6">
        <v>-0.97779731087406341</v>
      </c>
      <c r="DG15">
        <v>-0.78469964937048009</v>
      </c>
      <c r="DH15">
        <v>-0.73825743526391763</v>
      </c>
      <c r="DI15">
        <v>-0.95902274466133219</v>
      </c>
      <c r="DJ15">
        <v>-0.94440516816016995</v>
      </c>
      <c r="DK15">
        <v>-0.83255469868981968</v>
      </c>
      <c r="DL15">
        <v>-0.64818933856167582</v>
      </c>
      <c r="DM15">
        <v>-0.49887895947903566</v>
      </c>
      <c r="DN15">
        <v>-3.3070784247393743E-2</v>
      </c>
      <c r="DO15">
        <v>-0.61645434313450587</v>
      </c>
      <c r="DP15">
        <v>-0.53739533889141489</v>
      </c>
      <c r="DQ15">
        <v>-0.41224497701953117</v>
      </c>
      <c r="DR15">
        <v>-1.0102787354633251</v>
      </c>
      <c r="DS15">
        <v>-0.58874964798940177</v>
      </c>
      <c r="DT15" s="6">
        <v>0.89996151087393983</v>
      </c>
      <c r="DU15">
        <v>-1.1844925627620135</v>
      </c>
      <c r="DV15">
        <v>-0.98226487117838579</v>
      </c>
      <c r="DW15">
        <v>-1.1832371304434037</v>
      </c>
      <c r="DX15">
        <v>-0.81132166387629956</v>
      </c>
      <c r="DY15">
        <v>-0.1275205356267001</v>
      </c>
      <c r="DZ15">
        <v>0.61751648831823791</v>
      </c>
      <c r="EA15">
        <v>-0.39970764727338043</v>
      </c>
      <c r="EB15">
        <v>-0.75384095796288531</v>
      </c>
      <c r="EC15">
        <v>-0.11444105608740833</v>
      </c>
      <c r="ED15">
        <v>2.045433888068215</v>
      </c>
      <c r="EE15">
        <v>0.85654839321184162</v>
      </c>
      <c r="EF15">
        <v>-0.58679112760237828</v>
      </c>
      <c r="EG15">
        <v>-0.10845425149769274</v>
      </c>
      <c r="EH15">
        <v>2.9436824457665542</v>
      </c>
      <c r="EI15">
        <v>1.2997085370196226</v>
      </c>
      <c r="EJ15">
        <v>-0.39054628712681833</v>
      </c>
      <c r="EK15" s="6">
        <v>-0.63436080949081775</v>
      </c>
      <c r="EL15">
        <v>-7.0291505247998542E-2</v>
      </c>
      <c r="EM15">
        <v>0.57176136466048133</v>
      </c>
      <c r="EN15">
        <v>-6.9978792179651889E-2</v>
      </c>
      <c r="EO15" s="6">
        <v>-0.52217229333855686</v>
      </c>
      <c r="EP15">
        <v>-0.6819973974955047</v>
      </c>
      <c r="EQ15">
        <v>-0.56227704634087894</v>
      </c>
      <c r="ER15">
        <v>1.69857229284171</v>
      </c>
      <c r="ES15">
        <v>1.7508453798552246</v>
      </c>
      <c r="ET15">
        <v>-0.1760167740847958</v>
      </c>
      <c r="EU15" s="6">
        <v>6.1009096515651007E-2</v>
      </c>
      <c r="EV15" s="6">
        <v>0.65778890293249925</v>
      </c>
      <c r="EW15" s="6">
        <v>2.5050028932013571</v>
      </c>
      <c r="EX15">
        <v>3.051091880428566</v>
      </c>
      <c r="EY15">
        <v>-0.16271623666271778</v>
      </c>
      <c r="EZ15" s="6">
        <v>-0.58932417165339401</v>
      </c>
      <c r="FA15" s="6">
        <v>0.5527177095360124</v>
      </c>
      <c r="FB15">
        <v>0.57630114939130994</v>
      </c>
      <c r="FC15">
        <v>0.28862335952209173</v>
      </c>
      <c r="FD15">
        <v>1.9282841010202958</v>
      </c>
      <c r="FE15">
        <v>1.0122164394012032</v>
      </c>
      <c r="FF15">
        <v>1.6632306667542018</v>
      </c>
      <c r="FG15">
        <v>2.7722795084814829</v>
      </c>
      <c r="FH15">
        <v>-0.37802036839557013</v>
      </c>
      <c r="FI15">
        <v>-0.90712273295837575</v>
      </c>
      <c r="FJ15" s="6">
        <v>-1.0773952017138833</v>
      </c>
      <c r="FK15">
        <v>-1.942476970443037E-2</v>
      </c>
      <c r="FL15">
        <v>1.059578334220356</v>
      </c>
      <c r="FM15">
        <v>1.8017281198771187</v>
      </c>
      <c r="FN15">
        <v>-0.72116839746687733</v>
      </c>
      <c r="FO15">
        <v>-0.56506439399088182</v>
      </c>
      <c r="FP15">
        <v>-0.42150209809065431</v>
      </c>
      <c r="FQ15">
        <v>1.07443458308406</v>
      </c>
      <c r="FR15" s="6">
        <v>-0.94707455028634302</v>
      </c>
      <c r="FS15">
        <v>-0.79302527117761379</v>
      </c>
      <c r="FT15">
        <v>0.21862095902534212</v>
      </c>
      <c r="FU15" s="6">
        <v>2.5592169212873315</v>
      </c>
      <c r="FV15">
        <v>0.54579784353590688</v>
      </c>
      <c r="FW15">
        <v>-1.2547757243393394</v>
      </c>
      <c r="FX15">
        <v>-1.06106827696904</v>
      </c>
      <c r="FY15">
        <v>-0.7826542735207882</v>
      </c>
      <c r="FZ15">
        <v>-0.80508794360997304</v>
      </c>
      <c r="GA15">
        <v>0.40963104156888197</v>
      </c>
      <c r="GB15">
        <v>1.2477575535533594</v>
      </c>
      <c r="GC15">
        <v>-0.86734835004247024</v>
      </c>
      <c r="GD15">
        <v>1.2807375991631642</v>
      </c>
      <c r="GE15" s="6">
        <v>0.25692929873232273</v>
      </c>
      <c r="GF15">
        <v>2.5067596178312037</v>
      </c>
      <c r="GG15">
        <v>1.836182484291901</v>
      </c>
      <c r="GH15">
        <v>1.9138657107979498</v>
      </c>
      <c r="GI15" s="6">
        <v>0.44520816790075485</v>
      </c>
      <c r="GJ15">
        <v>1.1309514548398467</v>
      </c>
      <c r="GK15" s="6">
        <v>2.6782800956323474</v>
      </c>
      <c r="GL15">
        <v>1.8393625696424212</v>
      </c>
      <c r="GM15" s="6">
        <v>2.2357717170127311</v>
      </c>
      <c r="GN15">
        <v>-0.30393767904930219</v>
      </c>
      <c r="GO15">
        <v>-0.13698564249647691</v>
      </c>
      <c r="GP15">
        <v>-0.79001687542106025</v>
      </c>
      <c r="GQ15">
        <v>-0.73991729888936031</v>
      </c>
      <c r="GR15">
        <v>1.100090261382483</v>
      </c>
      <c r="GS15">
        <v>1.2576850358849847</v>
      </c>
      <c r="GT15" s="6">
        <v>-0.29926873373108759</v>
      </c>
      <c r="GU15">
        <v>-0.81244880109123141</v>
      </c>
      <c r="GV15" s="6">
        <v>-0.50705188736971685</v>
      </c>
      <c r="GW15" s="6">
        <v>0.95835485589402936</v>
      </c>
      <c r="GX15">
        <v>0.71025169656176501</v>
      </c>
      <c r="GY15">
        <v>-0.49144146744204587</v>
      </c>
      <c r="GZ15">
        <v>-0.32587523587499589</v>
      </c>
      <c r="HA15">
        <v>-0.51032156927069894</v>
      </c>
      <c r="HB15">
        <v>-0.59840830428582892</v>
      </c>
      <c r="HC15">
        <v>1.3563377921302178</v>
      </c>
      <c r="HD15">
        <v>0.45518450661857324</v>
      </c>
      <c r="HE15">
        <v>-0.32165141575356598</v>
      </c>
      <c r="HF15">
        <v>8.7259627798032785E-2</v>
      </c>
      <c r="HG15" s="6">
        <v>-0.86149748958054673</v>
      </c>
      <c r="HH15">
        <v>-0.16308933030875006</v>
      </c>
      <c r="HI15">
        <v>-0.63295381533637551</v>
      </c>
      <c r="HJ15">
        <v>0.43008924613175059</v>
      </c>
      <c r="HK15">
        <v>0.85211260228577734</v>
      </c>
      <c r="HL15">
        <v>-0.51051241974628891</v>
      </c>
      <c r="HM15">
        <v>-0.8317852243858036</v>
      </c>
      <c r="HN15">
        <v>1.4387919584877682</v>
      </c>
      <c r="HO15">
        <v>3.1624025837268848</v>
      </c>
      <c r="HP15" s="6">
        <v>1.7007012935391381</v>
      </c>
      <c r="HQ15">
        <v>-0.58206019975421885</v>
      </c>
      <c r="HR15">
        <v>-0.88724129048733424</v>
      </c>
      <c r="HS15">
        <v>-0.8297224885929867</v>
      </c>
      <c r="HT15">
        <v>-0.16100092489877968</v>
      </c>
      <c r="HU15">
        <v>1.1432233991693304</v>
      </c>
      <c r="HV15">
        <v>1.1117430611975547</v>
      </c>
      <c r="HW15">
        <v>1.0371896753356153</v>
      </c>
      <c r="HX15" s="6">
        <v>-3.3821829012273763E-2</v>
      </c>
      <c r="HY15">
        <v>-0.22522530703595162</v>
      </c>
      <c r="HZ15">
        <v>0.46016189150801068</v>
      </c>
      <c r="IA15">
        <v>0.67236374451572845</v>
      </c>
      <c r="IB15">
        <v>-1.0578174138981224</v>
      </c>
      <c r="IC15">
        <v>0.24372390454896312</v>
      </c>
      <c r="ID15">
        <v>-0.35888927721293018</v>
      </c>
      <c r="IE15">
        <v>-0.46508374775490691</v>
      </c>
      <c r="IF15">
        <v>-0.72547278994792175</v>
      </c>
      <c r="IG15">
        <v>-0.43148719549703324</v>
      </c>
      <c r="IH15">
        <v>-0.48179901282326681</v>
      </c>
      <c r="II15">
        <v>-0.58624972539715692</v>
      </c>
      <c r="IJ15">
        <v>-0.47027763134796308</v>
      </c>
      <c r="IK15">
        <v>-1.0668049877343824</v>
      </c>
      <c r="IL15">
        <v>0.16278636040797922</v>
      </c>
      <c r="IM15">
        <v>2.2806744073384224</v>
      </c>
      <c r="IN15" s="6">
        <v>1.8485015086608481E-2</v>
      </c>
      <c r="IO15">
        <v>0.64126711483738441</v>
      </c>
      <c r="IP15">
        <v>0.93035929511511262</v>
      </c>
      <c r="IQ15">
        <v>-3.433232144519327E-2</v>
      </c>
      <c r="IR15">
        <v>-0.14899345722272808</v>
      </c>
      <c r="IS15">
        <v>0.91975309626915691</v>
      </c>
      <c r="IT15">
        <v>-0.36625471761121853</v>
      </c>
      <c r="IU15">
        <v>1.1451536942280458</v>
      </c>
      <c r="IV15">
        <v>-0.35044536497155349</v>
      </c>
      <c r="IW15">
        <v>7.8372040580403299E-2</v>
      </c>
      <c r="IX15" s="6">
        <v>-0.76386024783755047</v>
      </c>
      <c r="IY15">
        <v>1.4124069829758057</v>
      </c>
      <c r="IZ15">
        <v>2.1454212140665483</v>
      </c>
      <c r="JA15">
        <v>-0.71281347709608056</v>
      </c>
      <c r="JB15">
        <v>-0.83439189961678117</v>
      </c>
      <c r="JC15">
        <v>-0.94929353053570675</v>
      </c>
      <c r="JD15">
        <v>-1.0596510285418101</v>
      </c>
      <c r="JE15">
        <v>-0.84929351311212142</v>
      </c>
      <c r="JF15">
        <v>-0.50531440676242356</v>
      </c>
      <c r="JG15">
        <v>2.2681566643580919</v>
      </c>
      <c r="JH15" s="6">
        <v>2.9551066273973952</v>
      </c>
      <c r="JI15">
        <v>3.160181425945817</v>
      </c>
      <c r="JJ15">
        <v>1.796856387841709</v>
      </c>
      <c r="JK15">
        <v>0.64395125746158788</v>
      </c>
      <c r="JL15">
        <v>2.872841831298627</v>
      </c>
      <c r="JM15">
        <v>-0.40907499717160856</v>
      </c>
      <c r="JN15">
        <v>-1.0236214155860988</v>
      </c>
      <c r="JO15">
        <v>-1.0225514399265394</v>
      </c>
      <c r="JP15">
        <v>1.2991556788481711</v>
      </c>
      <c r="JQ15">
        <v>2.6821940789748893</v>
      </c>
      <c r="JR15">
        <v>2.6615078651271902</v>
      </c>
      <c r="JS15">
        <v>1.3862732573158381</v>
      </c>
      <c r="JT15">
        <v>-0.9444212544580104</v>
      </c>
      <c r="JU15">
        <v>0.24716454228920401</v>
      </c>
      <c r="JV15">
        <v>6.7214114804374905E-2</v>
      </c>
      <c r="JW15">
        <v>-0.38560731080764321</v>
      </c>
      <c r="JX15" s="6">
        <v>-0.13008968694782397</v>
      </c>
      <c r="JY15" s="6">
        <v>-0.55079660717364831</v>
      </c>
      <c r="JZ15">
        <v>-0.91876708034968158</v>
      </c>
      <c r="KA15">
        <v>0.29765507103960015</v>
      </c>
      <c r="KB15">
        <v>-0.34681291775651946</v>
      </c>
      <c r="KC15">
        <v>0.76166438993990815</v>
      </c>
      <c r="KD15">
        <v>-0.87193848188388523</v>
      </c>
      <c r="KE15">
        <v>0.41314823927137617</v>
      </c>
      <c r="KF15">
        <v>-0.28867513459481287</v>
      </c>
      <c r="KG15">
        <v>0.22016849249813875</v>
      </c>
      <c r="KH15">
        <v>1.1009652033667268</v>
      </c>
      <c r="KI15">
        <v>-0.36712038314238243</v>
      </c>
      <c r="KJ15">
        <v>1.3058155764463659</v>
      </c>
      <c r="KK15">
        <v>1.0655459500435223</v>
      </c>
      <c r="KL15">
        <v>0.71156299711592363</v>
      </c>
      <c r="KM15">
        <v>1.7696439151169923</v>
      </c>
      <c r="KN15">
        <v>-0.38015545665407119</v>
      </c>
      <c r="KO15">
        <v>-0.64854639932583558</v>
      </c>
      <c r="KP15">
        <v>1.5786766836643318</v>
      </c>
      <c r="KQ15">
        <v>-0.51700913014610961</v>
      </c>
      <c r="KR15">
        <v>0.99616676796818859</v>
      </c>
      <c r="KS15">
        <v>0.60407882213138542</v>
      </c>
      <c r="KT15">
        <v>-1.0653888693818727</v>
      </c>
      <c r="KU15">
        <v>-0.69608701146354734</v>
      </c>
      <c r="KV15" s="6">
        <v>-0.60567272094607782</v>
      </c>
      <c r="KW15">
        <v>-0.47663554640873673</v>
      </c>
      <c r="KX15">
        <v>-0.7749853473449384</v>
      </c>
      <c r="KY15">
        <v>-0.48332770689336779</v>
      </c>
      <c r="KZ15">
        <v>1.5761151612892421</v>
      </c>
      <c r="LA15">
        <v>1.4636481402691381</v>
      </c>
      <c r="LB15">
        <v>-0.41492928560261261</v>
      </c>
      <c r="LC15">
        <v>-0.17320514148666591</v>
      </c>
      <c r="LD15">
        <v>-0.37563113806756238</v>
      </c>
      <c r="LE15">
        <v>-0.33299246965896451</v>
      </c>
      <c r="LF15">
        <v>-0.9703161616578766</v>
      </c>
      <c r="LG15">
        <v>1.0089766791691641</v>
      </c>
      <c r="LH15">
        <v>-0.1671144338806308</v>
      </c>
      <c r="LI15" s="6">
        <v>-0.29737636865031941</v>
      </c>
      <c r="LJ15">
        <v>-0.28867513459481298</v>
      </c>
      <c r="LK15">
        <v>-0.47815666903298587</v>
      </c>
      <c r="LL15">
        <v>-0.32557593436745291</v>
      </c>
      <c r="LM15">
        <v>2.2435349876480832</v>
      </c>
      <c r="LN15" s="6">
        <v>2.9038804351189249</v>
      </c>
      <c r="LO15">
        <v>-0.28867513459481292</v>
      </c>
      <c r="LP15">
        <v>8.1797549043915868E-2</v>
      </c>
      <c r="LQ15">
        <v>1.4434694003414752</v>
      </c>
      <c r="LR15">
        <v>3.1754264805429417</v>
      </c>
      <c r="LS15">
        <v>0.55501973202024413</v>
      </c>
      <c r="LT15">
        <v>-0.37994599765926174</v>
      </c>
      <c r="LU15">
        <v>-0.51882438541657461</v>
      </c>
      <c r="LV15">
        <v>-0.28867513459481292</v>
      </c>
      <c r="LW15">
        <v>1.4816208968067803</v>
      </c>
      <c r="LX15">
        <v>-0.37617553360051087</v>
      </c>
      <c r="LY15">
        <v>-0.5573892610885226</v>
      </c>
      <c r="LZ15" s="6">
        <v>6.2225593155017973E-2</v>
      </c>
      <c r="MA15">
        <v>-0.5514519841762483</v>
      </c>
      <c r="MB15">
        <v>-0.28867513459481287</v>
      </c>
      <c r="MC15" s="6">
        <v>-0.52253651911613952</v>
      </c>
      <c r="MD15" s="6">
        <v>-0.31668684299310057</v>
      </c>
      <c r="ME15">
        <v>0.31293220768548657</v>
      </c>
      <c r="MF15">
        <v>-0.15779145610592976</v>
      </c>
      <c r="MG15" s="6">
        <v>-0.63245160714633064</v>
      </c>
      <c r="MH15" s="6">
        <v>0.99890997014138427</v>
      </c>
      <c r="MI15">
        <v>-0.72375018823023152</v>
      </c>
      <c r="MJ15">
        <v>-0.28059903415163473</v>
      </c>
      <c r="MK15" s="6">
        <v>0.84925058646799123</v>
      </c>
      <c r="ML15">
        <v>-0.28910711675832351</v>
      </c>
      <c r="MM15">
        <v>-0.40521927226736576</v>
      </c>
      <c r="MN15">
        <v>-0.62931732197800305</v>
      </c>
      <c r="MO15" s="6">
        <v>1.6472394578028848</v>
      </c>
      <c r="MP15" s="6">
        <v>-0.61977203307823225</v>
      </c>
      <c r="MQ15">
        <v>0.40553214507513657</v>
      </c>
      <c r="MR15">
        <v>-0.21349299541348796</v>
      </c>
      <c r="MS15">
        <v>1.5238846649651394</v>
      </c>
      <c r="MT15">
        <v>1.1851514555986167</v>
      </c>
      <c r="MU15">
        <v>-9.9909009476929073E-2</v>
      </c>
      <c r="MV15">
        <v>1.7183264256558455</v>
      </c>
      <c r="MW15">
        <v>0.44250827568517104</v>
      </c>
      <c r="MX15">
        <v>1.7333756912649805</v>
      </c>
      <c r="MY15">
        <v>-0.37323998517452067</v>
      </c>
      <c r="MZ15">
        <v>1.6102516571078287</v>
      </c>
      <c r="NA15">
        <v>0.92016641712704261</v>
      </c>
      <c r="NB15">
        <v>-9.1497306120394847E-2</v>
      </c>
      <c r="NC15">
        <v>1.5969712214864973</v>
      </c>
      <c r="ND15">
        <v>2.4785285903594874</v>
      </c>
      <c r="NE15">
        <v>2.1613013012752771</v>
      </c>
      <c r="NF15" s="6">
        <v>2.0389871228010947</v>
      </c>
      <c r="NG15">
        <v>2.8048431160630281</v>
      </c>
      <c r="NH15">
        <v>2.5264624691968121</v>
      </c>
      <c r="NI15" s="6">
        <v>1.0569132259030958</v>
      </c>
      <c r="NJ15">
        <v>1.2163269485340131</v>
      </c>
      <c r="NK15">
        <v>1.8483476750806969</v>
      </c>
      <c r="NL15">
        <v>2.3122488151968899</v>
      </c>
      <c r="NM15" s="6">
        <v>0.86189721056944535</v>
      </c>
      <c r="NN15">
        <v>0.75731459977105819</v>
      </c>
      <c r="NO15" s="6">
        <v>2.4761974426903652</v>
      </c>
      <c r="NP15">
        <v>0.68894580558426055</v>
      </c>
      <c r="NQ15" s="6">
        <v>1.4743623343567496</v>
      </c>
      <c r="NR15" s="6">
        <v>-0.50544857816921951</v>
      </c>
      <c r="NS15" s="6">
        <v>0.6442902395647212</v>
      </c>
      <c r="NT15" s="6">
        <v>1.1711003873268515</v>
      </c>
      <c r="NU15">
        <v>0.49710363003860386</v>
      </c>
      <c r="NV15" s="6">
        <v>1.9641349125417844</v>
      </c>
      <c r="NW15">
        <v>1.9306639149704732</v>
      </c>
      <c r="NX15">
        <v>-0.28867513459481287</v>
      </c>
      <c r="NY15">
        <v>-0.28867513459481281</v>
      </c>
      <c r="NZ15">
        <v>0.54311252193459436</v>
      </c>
      <c r="OA15">
        <v>-1.0051019897790232</v>
      </c>
      <c r="OB15">
        <v>1.2577720929430884</v>
      </c>
      <c r="OC15">
        <v>2.6815688991219506</v>
      </c>
      <c r="OD15">
        <v>-0.64361353610561878</v>
      </c>
      <c r="OE15" s="6">
        <v>6.9492484428791954E-2</v>
      </c>
      <c r="OF15">
        <v>1.2970521982098056</v>
      </c>
      <c r="OG15" s="6">
        <v>0.5073133704006999</v>
      </c>
      <c r="OH15">
        <v>0.96626858727328691</v>
      </c>
      <c r="OI15">
        <v>2.0336069724500128</v>
      </c>
      <c r="OJ15">
        <v>-0.22785905975400736</v>
      </c>
      <c r="OK15">
        <v>0.62174677903565612</v>
      </c>
      <c r="OL15">
        <v>0.54997280010132732</v>
      </c>
      <c r="OM15">
        <v>-0.28867513459481292</v>
      </c>
      <c r="ON15">
        <v>-0.28867513459481292</v>
      </c>
      <c r="OO15">
        <v>2.8270301769625141</v>
      </c>
      <c r="OP15">
        <v>-0.19158134017580769</v>
      </c>
      <c r="OQ15">
        <v>2.1784002358105514</v>
      </c>
      <c r="OR15">
        <v>2.3589179283710844</v>
      </c>
      <c r="OS15">
        <v>-0.3620056096497774</v>
      </c>
      <c r="OT15">
        <v>1.9136145813023746</v>
      </c>
      <c r="OU15">
        <v>3.1754264805429417</v>
      </c>
      <c r="OV15">
        <v>-0.28867513459481287</v>
      </c>
      <c r="OW15">
        <v>1.0286029048913126</v>
      </c>
      <c r="OX15">
        <v>2.7440322081271118</v>
      </c>
      <c r="OY15">
        <v>3.0786297328848518</v>
      </c>
      <c r="OZ15">
        <v>3.1666454771953094</v>
      </c>
      <c r="PA15">
        <v>-0.38200369528624967</v>
      </c>
      <c r="PB15">
        <v>-0.90074691522750294</v>
      </c>
      <c r="PC15">
        <v>0.47321588601097853</v>
      </c>
      <c r="PD15" s="6">
        <v>0.32502441656720615</v>
      </c>
      <c r="PE15">
        <v>-0.38857546351001893</v>
      </c>
      <c r="PF15">
        <v>-0.28867513459481287</v>
      </c>
      <c r="PG15">
        <v>-0.28867513459481292</v>
      </c>
      <c r="PH15">
        <v>2.7050972226815162</v>
      </c>
      <c r="PI15">
        <v>-2.501405524006773E-2</v>
      </c>
      <c r="PJ15">
        <v>-0.33013042642373347</v>
      </c>
      <c r="PK15">
        <v>-0.36735405167536167</v>
      </c>
      <c r="PL15">
        <v>-0.58382233926407345</v>
      </c>
      <c r="PM15">
        <v>-0.14437370502143992</v>
      </c>
      <c r="PN15">
        <v>-1.0321393260255309</v>
      </c>
      <c r="PO15">
        <v>0.18405000140256972</v>
      </c>
      <c r="PP15" s="6">
        <v>-0.77797978442124471</v>
      </c>
      <c r="PQ15">
        <v>-8.5991575533300793E-2</v>
      </c>
      <c r="PR15">
        <v>0.77587979110983873</v>
      </c>
      <c r="PS15">
        <v>0.44903654632749102</v>
      </c>
      <c r="PT15">
        <v>2.2873972007473116</v>
      </c>
      <c r="PU15">
        <v>-0.2343029674763315</v>
      </c>
      <c r="PV15">
        <v>1.7110928226064293</v>
      </c>
      <c r="PW15">
        <v>0.40020390900166392</v>
      </c>
      <c r="PX15" s="6">
        <v>1.7952476395037076</v>
      </c>
      <c r="PY15">
        <v>0.14341173923953443</v>
      </c>
      <c r="PZ15">
        <v>0.21911669468276834</v>
      </c>
      <c r="QA15">
        <v>-0.66706539207092297</v>
      </c>
      <c r="QB15">
        <v>-0.39274160670360037</v>
      </c>
      <c r="QC15" s="6">
        <v>1.4686554469417172</v>
      </c>
      <c r="QD15">
        <v>8.4154948500368087E-2</v>
      </c>
      <c r="QE15">
        <v>-0.1676128332177447</v>
      </c>
      <c r="QF15" s="6">
        <v>0.30576917456024028</v>
      </c>
      <c r="QG15">
        <v>2.2064190023668151</v>
      </c>
      <c r="QH15">
        <v>0.33581920860258446</v>
      </c>
      <c r="QI15">
        <v>-0.31370558874728466</v>
      </c>
      <c r="QJ15">
        <v>-0.50555975570455558</v>
      </c>
      <c r="QK15">
        <v>-0.44693932313751772</v>
      </c>
      <c r="QL15">
        <v>-0.84453555163590877</v>
      </c>
      <c r="QM15">
        <v>-1.2276990712150686</v>
      </c>
      <c r="QN15">
        <v>-1.4345213583480918</v>
      </c>
      <c r="QO15">
        <v>-0.46278021331640584</v>
      </c>
      <c r="QP15">
        <v>-0.41891011491021551</v>
      </c>
      <c r="QQ15">
        <v>-0.33949613824634672</v>
      </c>
      <c r="QR15">
        <v>1.389761821363124</v>
      </c>
      <c r="QS15">
        <v>-0.46163609198689654</v>
      </c>
      <c r="QT15">
        <v>0.17270882997811049</v>
      </c>
      <c r="QU15">
        <v>2.1059476366018591E-2</v>
      </c>
      <c r="QV15">
        <v>0.96711391961210902</v>
      </c>
      <c r="QW15">
        <v>-0.31717158752843744</v>
      </c>
      <c r="QX15" s="6">
        <v>1.583537519616796</v>
      </c>
      <c r="QY15" s="6">
        <v>-0.68615763563336374</v>
      </c>
      <c r="QZ15">
        <v>-0.55875845387245393</v>
      </c>
      <c r="RA15" s="6">
        <v>-0.53403486473959405</v>
      </c>
      <c r="RB15">
        <v>-0.73025487291436586</v>
      </c>
      <c r="RC15">
        <v>-0.95742643363882696</v>
      </c>
      <c r="RD15">
        <v>-0.41311656078380288</v>
      </c>
      <c r="RE15">
        <v>-0.89632011432668768</v>
      </c>
      <c r="RF15">
        <v>-0.68494961006963995</v>
      </c>
      <c r="RG15" s="6">
        <v>0.42262227090110416</v>
      </c>
      <c r="RH15">
        <v>-0.43181521986399563</v>
      </c>
      <c r="RI15">
        <v>-0.71111336820396243</v>
      </c>
      <c r="RJ15" s="6">
        <v>-0.83109962648209812</v>
      </c>
      <c r="RK15">
        <v>-0.21740753153239703</v>
      </c>
      <c r="RL15">
        <v>-0.13950457272738126</v>
      </c>
      <c r="RM15">
        <v>-0.50012722112935371</v>
      </c>
      <c r="RN15">
        <v>3.0451896971090786</v>
      </c>
      <c r="RO15">
        <v>-0.64979281015148704</v>
      </c>
      <c r="RP15" s="6"/>
      <c r="ST15" s="6"/>
      <c r="TX15" s="6"/>
      <c r="VO15" s="6"/>
      <c r="VZ15" s="6"/>
      <c r="WR15" s="6"/>
      <c r="WU15" s="6"/>
      <c r="ZP15" s="6"/>
      <c r="ZQ15" s="6"/>
      <c r="ZU15" s="6"/>
      <c r="ABK15" s="6"/>
      <c r="ACA15" s="6"/>
      <c r="ACZ15" s="6"/>
      <c r="ADD15" s="6"/>
      <c r="AEB15" s="6"/>
      <c r="AEO15" s="6"/>
      <c r="AFA15" s="6"/>
      <c r="AFP15" s="6"/>
      <c r="AFS15" s="6"/>
      <c r="AFV15" s="6"/>
      <c r="AFX15" s="6"/>
      <c r="AGC15" s="6"/>
      <c r="AGM15" s="6"/>
      <c r="AGX15" s="6"/>
      <c r="AHD15" s="6"/>
      <c r="AHS15" s="6"/>
      <c r="AHW15" s="6"/>
      <c r="AIA15" s="6"/>
      <c r="AIB15" s="6"/>
      <c r="AIG15" s="6"/>
      <c r="AIH15" s="6"/>
      <c r="AII15" s="6"/>
      <c r="AIL15" s="6"/>
      <c r="AIQ15" s="6"/>
      <c r="AIT15" s="6"/>
      <c r="AIW15" s="6"/>
      <c r="AJR15" s="6"/>
    </row>
    <row r="16" spans="1:965" x14ac:dyDescent="0.25">
      <c r="I16" s="7"/>
      <c r="L16" s="7"/>
      <c r="Q16" s="7"/>
      <c r="S16" s="7"/>
      <c r="AJ16" s="7"/>
      <c r="BL16" s="7"/>
      <c r="BT16" s="7"/>
      <c r="BU16" s="7"/>
      <c r="CF16" s="7"/>
      <c r="DF16" s="7"/>
      <c r="DT16" s="7"/>
      <c r="EK16" s="7"/>
      <c r="EO16" s="7"/>
      <c r="EU16" s="7"/>
      <c r="EV16" s="7"/>
      <c r="EW16" s="7"/>
      <c r="EZ16" s="7"/>
      <c r="FA16" s="7"/>
      <c r="FJ16" s="7"/>
      <c r="FR16" s="7"/>
      <c r="FU16" s="7"/>
      <c r="GE16" s="7"/>
      <c r="GI16" s="7"/>
      <c r="GK16" s="7"/>
      <c r="GM16" s="7"/>
      <c r="GT16" s="7"/>
      <c r="GV16" s="7"/>
      <c r="GW16" s="7"/>
      <c r="HG16" s="7"/>
      <c r="HP16" s="7"/>
      <c r="HX16" s="7"/>
      <c r="IN16" s="7"/>
      <c r="IX16" s="7"/>
      <c r="JH16" s="7"/>
      <c r="JX16" s="7"/>
      <c r="JY16" s="7"/>
      <c r="KV16" s="7"/>
      <c r="LI16" s="7"/>
      <c r="LN16" s="7"/>
      <c r="LZ16" s="7"/>
      <c r="MC16" s="7"/>
      <c r="MD16" s="7"/>
      <c r="MG16" s="7"/>
      <c r="MH16" s="7"/>
      <c r="MK16" s="7"/>
      <c r="MO16" s="7"/>
      <c r="MP16" s="7"/>
      <c r="NF16" s="7"/>
      <c r="NI16" s="7"/>
      <c r="NM16" s="7"/>
      <c r="NO16" s="7"/>
      <c r="NQ16" s="7"/>
      <c r="NR16" s="7"/>
      <c r="NS16" s="7"/>
      <c r="NT16" s="7"/>
      <c r="NV16" s="7"/>
      <c r="OE16" s="7"/>
      <c r="OG16" s="7"/>
      <c r="PD16" s="7"/>
      <c r="PP16" s="7"/>
      <c r="PX16" s="7"/>
      <c r="QC16" s="7"/>
      <c r="QF16" s="7"/>
      <c r="QX16" s="7"/>
      <c r="QY16" s="7"/>
      <c r="RA16" s="7"/>
      <c r="RG16" s="7"/>
      <c r="RJ16" s="7"/>
      <c r="RP16" s="7"/>
      <c r="ST16" s="7"/>
      <c r="TX16" s="7"/>
      <c r="VO16" s="7"/>
      <c r="VZ16" s="7"/>
      <c r="WR16" s="7"/>
      <c r="WU16" s="7"/>
      <c r="ZP16" s="7"/>
      <c r="ZQ16" s="7"/>
      <c r="ZU16" s="7"/>
      <c r="ABK16" s="7"/>
      <c r="ACA16" s="7"/>
      <c r="ACZ16" s="7"/>
      <c r="ADD16" s="7"/>
      <c r="AEB16" s="7"/>
      <c r="AEO16" s="7"/>
      <c r="AFA16" s="7"/>
      <c r="AFP16" s="7"/>
      <c r="AFS16" s="7"/>
      <c r="AFV16" s="7"/>
      <c r="AFX16" s="7"/>
      <c r="AGC16" s="7"/>
      <c r="AGM16" s="7"/>
      <c r="AGX16" s="7"/>
      <c r="AHD16" s="7"/>
      <c r="AHS16" s="7"/>
      <c r="AHW16" s="7"/>
      <c r="AIA16" s="7"/>
      <c r="AIB16" s="7"/>
      <c r="AIG16" s="7"/>
      <c r="AIH16" s="7"/>
      <c r="AII16" s="7"/>
      <c r="AIL16" s="7"/>
      <c r="AIQ16" s="7"/>
      <c r="AIT16" s="7"/>
      <c r="AIW16" s="7"/>
      <c r="AJR16" s="7"/>
    </row>
    <row r="17" spans="1:483" x14ac:dyDescent="0.25">
      <c r="A17" t="s">
        <v>1281</v>
      </c>
      <c r="C17">
        <f t="shared" ref="C17:BN17" si="0">AVERAGE(C11:C15)-AVERAGE(C4:C10)</f>
        <v>0.30111104543458123</v>
      </c>
      <c r="D17">
        <f t="shared" si="0"/>
        <v>-0.23090827273748724</v>
      </c>
      <c r="E17">
        <f t="shared" si="0"/>
        <v>1.1256215639019378</v>
      </c>
      <c r="F17">
        <f t="shared" si="0"/>
        <v>0.34707687524505337</v>
      </c>
      <c r="G17">
        <f t="shared" si="0"/>
        <v>-1.6855305398539251E-2</v>
      </c>
      <c r="H17">
        <f t="shared" si="0"/>
        <v>0.19331805464318663</v>
      </c>
      <c r="I17">
        <f t="shared" si="0"/>
        <v>0.65103531305192508</v>
      </c>
      <c r="J17">
        <f t="shared" si="0"/>
        <v>0.78839520789516981</v>
      </c>
      <c r="K17">
        <f t="shared" si="0"/>
        <v>1.1078039341346617</v>
      </c>
      <c r="L17">
        <f t="shared" si="0"/>
        <v>-0.52744802241324273</v>
      </c>
      <c r="M17">
        <f t="shared" si="0"/>
        <v>1.0091941432650411</v>
      </c>
      <c r="N17">
        <f t="shared" si="0"/>
        <v>0.7603393110609401</v>
      </c>
      <c r="O17">
        <f t="shared" si="0"/>
        <v>0.64181424857638847</v>
      </c>
      <c r="P17">
        <f t="shared" si="0"/>
        <v>0.7688015271742219</v>
      </c>
      <c r="Q17">
        <f t="shared" si="0"/>
        <v>0.41817497372493073</v>
      </c>
      <c r="R17">
        <f t="shared" si="0"/>
        <v>0.86226918608884973</v>
      </c>
      <c r="S17">
        <f t="shared" si="0"/>
        <v>0.67046499472708887</v>
      </c>
      <c r="T17">
        <f t="shared" si="0"/>
        <v>0.83795696477578874</v>
      </c>
      <c r="U17">
        <f t="shared" si="0"/>
        <v>-0.55786567035548895</v>
      </c>
      <c r="V17">
        <f t="shared" si="0"/>
        <v>-0.2621037558389766</v>
      </c>
      <c r="W17">
        <f t="shared" si="0"/>
        <v>0.54926190155277521</v>
      </c>
      <c r="X17">
        <f t="shared" si="0"/>
        <v>0.19649811626928693</v>
      </c>
      <c r="Y17">
        <f t="shared" si="0"/>
        <v>-7.9059702806217602E-2</v>
      </c>
      <c r="Z17">
        <f t="shared" si="0"/>
        <v>4.0859947654295334E-2</v>
      </c>
      <c r="AA17">
        <f t="shared" si="0"/>
        <v>-0.32842377017566637</v>
      </c>
      <c r="AB17">
        <f t="shared" si="0"/>
        <v>0.12506832248826583</v>
      </c>
      <c r="AC17">
        <f t="shared" si="0"/>
        <v>0.84261080310232694</v>
      </c>
      <c r="AD17">
        <f t="shared" si="0"/>
        <v>0.66621121467786404</v>
      </c>
      <c r="AE17">
        <f t="shared" si="0"/>
        <v>-0.65112251077248895</v>
      </c>
      <c r="AF17">
        <f t="shared" si="0"/>
        <v>-0.1467367895483333</v>
      </c>
      <c r="AG17">
        <f t="shared" si="0"/>
        <v>-0.7872182565610879</v>
      </c>
      <c r="AH17">
        <f t="shared" si="0"/>
        <v>-4.5160934664577101E-2</v>
      </c>
      <c r="AI17">
        <f t="shared" si="0"/>
        <v>0.22175965544835924</v>
      </c>
      <c r="AJ17">
        <f t="shared" si="0"/>
        <v>0.87397401944126774</v>
      </c>
      <c r="AK17">
        <f t="shared" si="0"/>
        <v>0.97587134639077167</v>
      </c>
      <c r="AL17">
        <f t="shared" si="0"/>
        <v>0.95322605920134174</v>
      </c>
      <c r="AM17">
        <f t="shared" si="0"/>
        <v>-5.7229499281517229E-2</v>
      </c>
      <c r="AN17">
        <f t="shared" si="0"/>
        <v>0.53820272068174724</v>
      </c>
      <c r="AO17">
        <f t="shared" si="0"/>
        <v>0.31899997074548153</v>
      </c>
      <c r="AP17">
        <f t="shared" si="0"/>
        <v>0.18110553460018258</v>
      </c>
      <c r="AQ17">
        <f t="shared" si="0"/>
        <v>0.62842581597775404</v>
      </c>
      <c r="AR17">
        <f t="shared" si="0"/>
        <v>0.74982832775320862</v>
      </c>
      <c r="AS17">
        <f t="shared" si="0"/>
        <v>-0.31300971768251862</v>
      </c>
      <c r="AT17">
        <f t="shared" si="0"/>
        <v>0.34957691821227016</v>
      </c>
      <c r="AU17">
        <f t="shared" si="0"/>
        <v>6.8181863880922192E-2</v>
      </c>
      <c r="AV17">
        <f t="shared" si="0"/>
        <v>-0.2832522964155838</v>
      </c>
      <c r="AW17">
        <f t="shared" si="0"/>
        <v>-0.47792825573799147</v>
      </c>
      <c r="AX17">
        <f t="shared" si="0"/>
        <v>0.24702396420870154</v>
      </c>
      <c r="AY17">
        <f t="shared" si="0"/>
        <v>0.13063827697673269</v>
      </c>
      <c r="AZ17">
        <f t="shared" si="0"/>
        <v>-0.30025099768972036</v>
      </c>
      <c r="BA17">
        <f t="shared" si="0"/>
        <v>0.51892617337315239</v>
      </c>
      <c r="BB17">
        <f t="shared" si="0"/>
        <v>-1.637368827438904E-3</v>
      </c>
      <c r="BC17">
        <f t="shared" si="0"/>
        <v>0.24801541416973927</v>
      </c>
      <c r="BD17">
        <f t="shared" si="0"/>
        <v>0.64549615971491736</v>
      </c>
      <c r="BE17">
        <f t="shared" si="0"/>
        <v>-0.90735311130949825</v>
      </c>
      <c r="BF17">
        <f t="shared" si="0"/>
        <v>-0.60562230720636823</v>
      </c>
      <c r="BG17">
        <f t="shared" si="0"/>
        <v>0.34187105937429058</v>
      </c>
      <c r="BH17">
        <f t="shared" si="0"/>
        <v>0.2212365250745528</v>
      </c>
      <c r="BI17">
        <f t="shared" si="0"/>
        <v>-0.34186269754802912</v>
      </c>
      <c r="BJ17">
        <f t="shared" si="0"/>
        <v>0.20330608779410586</v>
      </c>
      <c r="BK17">
        <f t="shared" si="0"/>
        <v>0.72176182487366169</v>
      </c>
      <c r="BL17">
        <f t="shared" si="0"/>
        <v>1.0727339284024742</v>
      </c>
      <c r="BM17">
        <f t="shared" si="0"/>
        <v>0.25246843138633079</v>
      </c>
      <c r="BN17">
        <f t="shared" si="0"/>
        <v>-0.20351267431719544</v>
      </c>
      <c r="BO17">
        <f t="shared" ref="BO17:DZ17" si="1">AVERAGE(BO11:BO15)-AVERAGE(BO4:BO10)</f>
        <v>-0.23545226378824258</v>
      </c>
      <c r="BP17">
        <f t="shared" si="1"/>
        <v>0.33920236211879251</v>
      </c>
      <c r="BQ17">
        <f t="shared" si="1"/>
        <v>0.26686462519539988</v>
      </c>
      <c r="BR17">
        <f t="shared" si="1"/>
        <v>0.17423797345606437</v>
      </c>
      <c r="BS17">
        <f t="shared" si="1"/>
        <v>0.74040723963759825</v>
      </c>
      <c r="BT17">
        <f t="shared" si="1"/>
        <v>0.47959520577226156</v>
      </c>
      <c r="BU17">
        <f t="shared" si="1"/>
        <v>0.14300880482123646</v>
      </c>
      <c r="BV17">
        <f t="shared" si="1"/>
        <v>0.10029712139485847</v>
      </c>
      <c r="BW17">
        <f t="shared" si="1"/>
        <v>-0.26270025655169488</v>
      </c>
      <c r="BX17">
        <f t="shared" si="1"/>
        <v>0.17590988872220792</v>
      </c>
      <c r="BY17">
        <f t="shared" si="1"/>
        <v>5.8025128760574814E-2</v>
      </c>
      <c r="BZ17">
        <f t="shared" si="1"/>
        <v>0.70768752726069284</v>
      </c>
      <c r="CA17">
        <f t="shared" si="1"/>
        <v>0.36715676691248605</v>
      </c>
      <c r="CB17">
        <f t="shared" si="1"/>
        <v>0.11104663214348136</v>
      </c>
      <c r="CC17">
        <f t="shared" si="1"/>
        <v>-0.37018157567194676</v>
      </c>
      <c r="CD17">
        <f t="shared" si="1"/>
        <v>0.1917824377194382</v>
      </c>
      <c r="CE17">
        <f t="shared" si="1"/>
        <v>0.77608366358366832</v>
      </c>
      <c r="CF17">
        <f t="shared" si="1"/>
        <v>0.69491440376198288</v>
      </c>
      <c r="CG17">
        <f t="shared" si="1"/>
        <v>-0.19990849546938161</v>
      </c>
      <c r="CH17">
        <f t="shared" si="1"/>
        <v>-0.17382311217126772</v>
      </c>
      <c r="CI17">
        <f t="shared" si="1"/>
        <v>-0.53961474676021171</v>
      </c>
      <c r="CJ17">
        <f t="shared" si="1"/>
        <v>-0.2480342301756758</v>
      </c>
      <c r="CK17">
        <f t="shared" si="1"/>
        <v>-0.73694897060278697</v>
      </c>
      <c r="CL17">
        <f t="shared" si="1"/>
        <v>-0.39322036356482448</v>
      </c>
      <c r="CM17">
        <f t="shared" si="1"/>
        <v>-0.40332002859315652</v>
      </c>
      <c r="CN17">
        <f t="shared" si="1"/>
        <v>-0.16037166771058867</v>
      </c>
      <c r="CO17">
        <f t="shared" si="1"/>
        <v>-1.0409410361983458E-2</v>
      </c>
      <c r="CP17">
        <f t="shared" si="1"/>
        <v>0.36684438184865242</v>
      </c>
      <c r="CQ17">
        <f t="shared" si="1"/>
        <v>0.82968584135876866</v>
      </c>
      <c r="CR17">
        <f t="shared" si="1"/>
        <v>0.80352704279785181</v>
      </c>
      <c r="CS17">
        <f t="shared" si="1"/>
        <v>0.86412921394904318</v>
      </c>
      <c r="CT17">
        <f t="shared" si="1"/>
        <v>0.60627466947882636</v>
      </c>
      <c r="CU17">
        <f t="shared" si="1"/>
        <v>0.37002666720566302</v>
      </c>
      <c r="CV17">
        <f t="shared" si="1"/>
        <v>-0.17406540353750888</v>
      </c>
      <c r="CW17">
        <f t="shared" si="1"/>
        <v>1.0588598889990037</v>
      </c>
      <c r="CX17">
        <f t="shared" si="1"/>
        <v>0.20348972157293793</v>
      </c>
      <c r="CY17">
        <f t="shared" si="1"/>
        <v>-0.53194599592332736</v>
      </c>
      <c r="CZ17">
        <f t="shared" si="1"/>
        <v>-0.1057880628305955</v>
      </c>
      <c r="DA17">
        <f t="shared" si="1"/>
        <v>0.13997931174811656</v>
      </c>
      <c r="DB17">
        <f t="shared" si="1"/>
        <v>-1.9316050857157381E-2</v>
      </c>
      <c r="DC17">
        <f t="shared" si="1"/>
        <v>0.73731495609673026</v>
      </c>
      <c r="DD17">
        <f t="shared" si="1"/>
        <v>7.0295657916877197E-2</v>
      </c>
      <c r="DE17">
        <f t="shared" si="1"/>
        <v>0.52674172701110911</v>
      </c>
      <c r="DF17">
        <f t="shared" si="1"/>
        <v>0.60797265182007454</v>
      </c>
      <c r="DG17">
        <f t="shared" si="1"/>
        <v>0.45633080920723124</v>
      </c>
      <c r="DH17">
        <f t="shared" si="1"/>
        <v>0.29284150639894041</v>
      </c>
      <c r="DI17">
        <f t="shared" si="1"/>
        <v>0.51982643722697663</v>
      </c>
      <c r="DJ17">
        <f t="shared" si="1"/>
        <v>0.22168209783492415</v>
      </c>
      <c r="DK17">
        <f t="shared" si="1"/>
        <v>4.2388262476962146E-2</v>
      </c>
      <c r="DL17">
        <f t="shared" si="1"/>
        <v>0.48412065573065943</v>
      </c>
      <c r="DM17">
        <f t="shared" si="1"/>
        <v>0.30859369519190993</v>
      </c>
      <c r="DN17">
        <f t="shared" si="1"/>
        <v>9.6742714333090285E-2</v>
      </c>
      <c r="DO17">
        <f t="shared" si="1"/>
        <v>0.41972747274500721</v>
      </c>
      <c r="DP17">
        <f t="shared" si="1"/>
        <v>-0.12899181462763604</v>
      </c>
      <c r="DQ17">
        <f t="shared" si="1"/>
        <v>-0.30000277913312201</v>
      </c>
      <c r="DR17">
        <f t="shared" si="1"/>
        <v>2.513205374884081E-2</v>
      </c>
      <c r="DS17">
        <f t="shared" si="1"/>
        <v>1.0086015170275815</v>
      </c>
      <c r="DT17">
        <f t="shared" si="1"/>
        <v>0.36793291218303825</v>
      </c>
      <c r="DU17">
        <f t="shared" si="1"/>
        <v>0.44963511387740585</v>
      </c>
      <c r="DV17">
        <f t="shared" si="1"/>
        <v>0.43083524237593152</v>
      </c>
      <c r="DW17">
        <f t="shared" si="1"/>
        <v>-0.44908753267588242</v>
      </c>
      <c r="DX17">
        <f t="shared" si="1"/>
        <v>7.8266828988703602E-2</v>
      </c>
      <c r="DY17">
        <f t="shared" si="1"/>
        <v>9.5922282970399883E-2</v>
      </c>
      <c r="DZ17">
        <f t="shared" si="1"/>
        <v>-2.5228936320349876E-2</v>
      </c>
      <c r="EA17">
        <f t="shared" ref="EA17:GL17" si="2">AVERAGE(EA11:EA15)-AVERAGE(EA4:EA10)</f>
        <v>-4.0944878254309497E-4</v>
      </c>
      <c r="EB17">
        <f t="shared" si="2"/>
        <v>0.20526208730919243</v>
      </c>
      <c r="EC17">
        <f t="shared" si="2"/>
        <v>0.66067085591427699</v>
      </c>
      <c r="ED17">
        <f t="shared" si="2"/>
        <v>0.46909591069162915</v>
      </c>
      <c r="EE17">
        <f t="shared" si="2"/>
        <v>-0.13054122711971883</v>
      </c>
      <c r="EF17">
        <f t="shared" si="2"/>
        <v>-0.45525147192356319</v>
      </c>
      <c r="EG17">
        <f t="shared" si="2"/>
        <v>0.3662986578137859</v>
      </c>
      <c r="EH17">
        <f t="shared" si="2"/>
        <v>0.66485546235735815</v>
      </c>
      <c r="EI17">
        <f t="shared" si="2"/>
        <v>-0.21707426910425173</v>
      </c>
      <c r="EJ17">
        <f t="shared" si="2"/>
        <v>0.69174106709398919</v>
      </c>
      <c r="EK17">
        <f t="shared" si="2"/>
        <v>8.1609142169551674E-2</v>
      </c>
      <c r="EL17">
        <f t="shared" si="2"/>
        <v>0.12969735650380337</v>
      </c>
      <c r="EM17">
        <f t="shared" si="2"/>
        <v>-9.5841749143094249E-2</v>
      </c>
      <c r="EN17">
        <f t="shared" si="2"/>
        <v>-0.50585574097779951</v>
      </c>
      <c r="EO17">
        <f t="shared" si="2"/>
        <v>0.52603430879686197</v>
      </c>
      <c r="EP17">
        <f t="shared" si="2"/>
        <v>-0.25476815371595984</v>
      </c>
      <c r="EQ17">
        <f t="shared" si="2"/>
        <v>-0.16573088388733936</v>
      </c>
      <c r="ER17">
        <f t="shared" si="2"/>
        <v>8.0221864952748703E-2</v>
      </c>
      <c r="ES17">
        <f t="shared" si="2"/>
        <v>1.2615888356678705E-3</v>
      </c>
      <c r="ET17">
        <f t="shared" si="2"/>
        <v>0.76345476703298454</v>
      </c>
      <c r="EU17">
        <f t="shared" si="2"/>
        <v>0.6326282976122154</v>
      </c>
      <c r="EV17">
        <f t="shared" si="2"/>
        <v>0.57377675820605423</v>
      </c>
      <c r="EW17">
        <f t="shared" si="2"/>
        <v>0.91459130344353134</v>
      </c>
      <c r="EX17">
        <f t="shared" si="2"/>
        <v>0.79750142349900677</v>
      </c>
      <c r="EY17">
        <f t="shared" si="2"/>
        <v>-0.33407856043893391</v>
      </c>
      <c r="EZ17">
        <f t="shared" si="2"/>
        <v>9.1953388328838148E-2</v>
      </c>
      <c r="FA17">
        <f t="shared" si="2"/>
        <v>0.8368951449178913</v>
      </c>
      <c r="FB17">
        <f t="shared" si="2"/>
        <v>-0.27562402797609448</v>
      </c>
      <c r="FC17">
        <f t="shared" si="2"/>
        <v>0.45835899780597489</v>
      </c>
      <c r="FD17">
        <f t="shared" si="2"/>
        <v>0.44584289767812013</v>
      </c>
      <c r="FE17">
        <f t="shared" si="2"/>
        <v>1.1936617192711148</v>
      </c>
      <c r="FF17">
        <f t="shared" si="2"/>
        <v>1.0100289788915902</v>
      </c>
      <c r="FG17">
        <f t="shared" si="2"/>
        <v>0.55925035319038485</v>
      </c>
      <c r="FH17">
        <f t="shared" si="2"/>
        <v>-0.24800592347375805</v>
      </c>
      <c r="FI17">
        <f t="shared" si="2"/>
        <v>0.25774923939429562</v>
      </c>
      <c r="FJ17">
        <f t="shared" si="2"/>
        <v>0.4184387608945826</v>
      </c>
      <c r="FK17">
        <f t="shared" si="2"/>
        <v>0.28599763956002178</v>
      </c>
      <c r="FL17">
        <f t="shared" si="2"/>
        <v>0.80498503325898207</v>
      </c>
      <c r="FM17">
        <f t="shared" si="2"/>
        <v>0.69187574026097998</v>
      </c>
      <c r="FN17">
        <f t="shared" si="2"/>
        <v>0.24181597681415118</v>
      </c>
      <c r="FO17">
        <f t="shared" si="2"/>
        <v>-0.2159651491682027</v>
      </c>
      <c r="FP17">
        <f t="shared" si="2"/>
        <v>-0.55620433890202303</v>
      </c>
      <c r="FQ17">
        <f t="shared" si="2"/>
        <v>-0.25799336618950136</v>
      </c>
      <c r="FR17">
        <f t="shared" si="2"/>
        <v>0.31541784683995566</v>
      </c>
      <c r="FS17">
        <f t="shared" si="2"/>
        <v>0.50697961981234418</v>
      </c>
      <c r="FT17">
        <f t="shared" si="2"/>
        <v>0.51898836441847829</v>
      </c>
      <c r="FU17">
        <f t="shared" si="2"/>
        <v>1.0767108986885843</v>
      </c>
      <c r="FV17">
        <f t="shared" si="2"/>
        <v>0.10364237127607701</v>
      </c>
      <c r="FW17">
        <f t="shared" si="2"/>
        <v>-0.42892879039116694</v>
      </c>
      <c r="FX17">
        <f t="shared" si="2"/>
        <v>0.42608022451528127</v>
      </c>
      <c r="FY17">
        <f t="shared" si="2"/>
        <v>0.57450953052613674</v>
      </c>
      <c r="FZ17">
        <f t="shared" si="2"/>
        <v>-0.23924785247790473</v>
      </c>
      <c r="GA17">
        <f t="shared" si="2"/>
        <v>-4.238751985970636E-2</v>
      </c>
      <c r="GB17">
        <f t="shared" si="2"/>
        <v>0.17577636449952994</v>
      </c>
      <c r="GC17">
        <f t="shared" si="2"/>
        <v>0.26019148478386328</v>
      </c>
      <c r="GD17">
        <f t="shared" si="2"/>
        <v>0.92047169295905018</v>
      </c>
      <c r="GE17">
        <f t="shared" si="2"/>
        <v>0.73426691362225338</v>
      </c>
      <c r="GF17">
        <f t="shared" si="2"/>
        <v>1.0898966021951759</v>
      </c>
      <c r="GG17">
        <f t="shared" si="2"/>
        <v>0.60830958898879239</v>
      </c>
      <c r="GH17">
        <f t="shared" si="2"/>
        <v>0.9632693894681178</v>
      </c>
      <c r="GI17">
        <f t="shared" si="2"/>
        <v>0.36437678413680935</v>
      </c>
      <c r="GJ17">
        <f t="shared" si="2"/>
        <v>0.89136728114782504</v>
      </c>
      <c r="GK17">
        <f t="shared" si="2"/>
        <v>1.0159175619845968</v>
      </c>
      <c r="GL17">
        <f t="shared" si="2"/>
        <v>0.4105684835864486</v>
      </c>
      <c r="GM17">
        <f t="shared" ref="GM17:IX17" si="3">AVERAGE(GM11:GM15)-AVERAGE(GM4:GM10)</f>
        <v>0.27667362975599491</v>
      </c>
      <c r="GN17">
        <f t="shared" si="3"/>
        <v>-0.53188793675388069</v>
      </c>
      <c r="GO17">
        <f t="shared" si="3"/>
        <v>-0.50081279240134957</v>
      </c>
      <c r="GP17">
        <f t="shared" si="3"/>
        <v>-0.54259401371426808</v>
      </c>
      <c r="GQ17">
        <f t="shared" si="3"/>
        <v>-0.47065759640441518</v>
      </c>
      <c r="GR17">
        <f t="shared" si="3"/>
        <v>0.36316926487993406</v>
      </c>
      <c r="GS17">
        <f t="shared" si="3"/>
        <v>0.44463297997538354</v>
      </c>
      <c r="GT17">
        <f t="shared" si="3"/>
        <v>-0.56301799196201274</v>
      </c>
      <c r="GU17">
        <f t="shared" si="3"/>
        <v>-1.0543835343259405</v>
      </c>
      <c r="GV17">
        <f t="shared" si="3"/>
        <v>-0.4661310952705684</v>
      </c>
      <c r="GW17">
        <f t="shared" si="3"/>
        <v>-1.4575088452495779E-2</v>
      </c>
      <c r="GX17">
        <f t="shared" si="3"/>
        <v>0.2111638131846843</v>
      </c>
      <c r="GY17">
        <f t="shared" si="3"/>
        <v>0.23799439025257985</v>
      </c>
      <c r="GZ17">
        <f t="shared" si="3"/>
        <v>-0.44818233064681612</v>
      </c>
      <c r="HA17">
        <f t="shared" si="3"/>
        <v>-0.63820648040950445</v>
      </c>
      <c r="HB17">
        <f t="shared" si="3"/>
        <v>-0.64471959206509677</v>
      </c>
      <c r="HC17">
        <f t="shared" si="3"/>
        <v>9.8630796938809523E-2</v>
      </c>
      <c r="HD17">
        <f t="shared" si="3"/>
        <v>0.27159966589990203</v>
      </c>
      <c r="HE17">
        <f t="shared" si="3"/>
        <v>-2.6831342926706643E-2</v>
      </c>
      <c r="HF17">
        <f t="shared" si="3"/>
        <v>-0.38304498152950628</v>
      </c>
      <c r="HG17">
        <f t="shared" si="3"/>
        <v>-9.5201754699172414E-2</v>
      </c>
      <c r="HH17">
        <f t="shared" si="3"/>
        <v>-0.15170364524393898</v>
      </c>
      <c r="HI17">
        <f t="shared" si="3"/>
        <v>-0.70772853928567114</v>
      </c>
      <c r="HJ17">
        <f t="shared" si="3"/>
        <v>0.11642023732297549</v>
      </c>
      <c r="HK17">
        <f t="shared" si="3"/>
        <v>1.0512944324872855</v>
      </c>
      <c r="HL17">
        <f t="shared" si="3"/>
        <v>-0.46990673354824275</v>
      </c>
      <c r="HM17">
        <f t="shared" si="3"/>
        <v>-6.6566628926601652E-3</v>
      </c>
      <c r="HN17">
        <f t="shared" si="3"/>
        <v>0.12215153611208257</v>
      </c>
      <c r="HO17">
        <f t="shared" si="3"/>
        <v>0.682061693069279</v>
      </c>
      <c r="HP17">
        <f t="shared" si="3"/>
        <v>1.2142570806360302</v>
      </c>
      <c r="HQ17">
        <f t="shared" si="3"/>
        <v>0.14377657023095841</v>
      </c>
      <c r="HR17">
        <f t="shared" si="3"/>
        <v>0.60395066745808346</v>
      </c>
      <c r="HS17">
        <f t="shared" si="3"/>
        <v>0.26254000130002658</v>
      </c>
      <c r="HT17">
        <f t="shared" si="3"/>
        <v>-8.1606521274191005E-2</v>
      </c>
      <c r="HU17">
        <f t="shared" si="3"/>
        <v>0.34364246769718698</v>
      </c>
      <c r="HV17">
        <f t="shared" si="3"/>
        <v>0.45000446079220324</v>
      </c>
      <c r="HW17">
        <f t="shared" si="3"/>
        <v>0.41389568692040901</v>
      </c>
      <c r="HX17">
        <f t="shared" si="3"/>
        <v>-0.37174866175772381</v>
      </c>
      <c r="HY17">
        <f t="shared" si="3"/>
        <v>0.19275095566702447</v>
      </c>
      <c r="HZ17">
        <f t="shared" si="3"/>
        <v>0.28051818317127925</v>
      </c>
      <c r="IA17">
        <f t="shared" si="3"/>
        <v>0.96829647642687389</v>
      </c>
      <c r="IB17">
        <f t="shared" si="3"/>
        <v>-0.13900039841165684</v>
      </c>
      <c r="IC17">
        <f t="shared" si="3"/>
        <v>0.36199163428428582</v>
      </c>
      <c r="ID17">
        <f t="shared" si="3"/>
        <v>9.1106535513976211E-2</v>
      </c>
      <c r="IE17">
        <f t="shared" si="3"/>
        <v>-5.6477365004790031E-2</v>
      </c>
      <c r="IF17">
        <f t="shared" si="3"/>
        <v>-0.46969283098599701</v>
      </c>
      <c r="IG17">
        <f t="shared" si="3"/>
        <v>0.19204921822803783</v>
      </c>
      <c r="IH17">
        <f t="shared" si="3"/>
        <v>6.099965062840039E-2</v>
      </c>
      <c r="II17">
        <f t="shared" si="3"/>
        <v>1.1900761292783713</v>
      </c>
      <c r="IJ17">
        <f t="shared" si="3"/>
        <v>0.13073894767203326</v>
      </c>
      <c r="IK17">
        <f t="shared" si="3"/>
        <v>0.34054537400385965</v>
      </c>
      <c r="IL17">
        <f t="shared" si="3"/>
        <v>-1.5656509506240254E-2</v>
      </c>
      <c r="IM17">
        <f t="shared" si="3"/>
        <v>1.1900665490223208</v>
      </c>
      <c r="IN17">
        <f t="shared" si="3"/>
        <v>0.16896309181347319</v>
      </c>
      <c r="IO17">
        <f t="shared" si="3"/>
        <v>0.38754638609285569</v>
      </c>
      <c r="IP17">
        <f t="shared" si="3"/>
        <v>0.66799884654750064</v>
      </c>
      <c r="IQ17">
        <f t="shared" si="3"/>
        <v>0.1111723772794114</v>
      </c>
      <c r="IR17">
        <f t="shared" si="3"/>
        <v>-0.10319644248312466</v>
      </c>
      <c r="IS17">
        <f t="shared" si="3"/>
        <v>0.33547304377867215</v>
      </c>
      <c r="IT17">
        <f t="shared" si="3"/>
        <v>0.59846414484409227</v>
      </c>
      <c r="IU17">
        <f t="shared" si="3"/>
        <v>0.19253878693701276</v>
      </c>
      <c r="IV17">
        <f t="shared" si="3"/>
        <v>0.11241866812851974</v>
      </c>
      <c r="IW17">
        <f t="shared" si="3"/>
        <v>0.79077375154629603</v>
      </c>
      <c r="IX17">
        <f t="shared" si="3"/>
        <v>-0.19640958565813474</v>
      </c>
      <c r="IY17">
        <f t="shared" ref="IY17:LJ17" si="4">AVERAGE(IY11:IY15)-AVERAGE(IY4:IY10)</f>
        <v>0.80783255781725205</v>
      </c>
      <c r="IZ17">
        <f t="shared" si="4"/>
        <v>-0.10577517111539442</v>
      </c>
      <c r="JA17">
        <f t="shared" si="4"/>
        <v>0.47394086658374568</v>
      </c>
      <c r="JB17">
        <f t="shared" si="4"/>
        <v>-0.27311295620010978</v>
      </c>
      <c r="JC17">
        <f t="shared" si="4"/>
        <v>0.513627940656457</v>
      </c>
      <c r="JD17">
        <f t="shared" si="4"/>
        <v>-1.7956615817363516E-2</v>
      </c>
      <c r="JE17">
        <f t="shared" si="4"/>
        <v>0.6767140722445032</v>
      </c>
      <c r="JF17">
        <f t="shared" si="4"/>
        <v>-0.3726323113198089</v>
      </c>
      <c r="JG17">
        <f t="shared" si="4"/>
        <v>-0.22861160446513024</v>
      </c>
      <c r="JH17">
        <f t="shared" si="4"/>
        <v>0.37508128995900519</v>
      </c>
      <c r="JI17">
        <f t="shared" si="4"/>
        <v>0.63538306740961836</v>
      </c>
      <c r="JJ17">
        <f t="shared" si="4"/>
        <v>0.1078277148535329</v>
      </c>
      <c r="JK17">
        <f t="shared" si="4"/>
        <v>-0.51170889254048268</v>
      </c>
      <c r="JL17">
        <f t="shared" si="4"/>
        <v>0.18936878500859111</v>
      </c>
      <c r="JM17">
        <f t="shared" si="4"/>
        <v>-0.13729048523915824</v>
      </c>
      <c r="JN17">
        <f t="shared" si="4"/>
        <v>-0.75578680612166238</v>
      </c>
      <c r="JO17">
        <f t="shared" si="4"/>
        <v>-0.69984675156912846</v>
      </c>
      <c r="JP17">
        <f t="shared" si="4"/>
        <v>-0.29319760265753403</v>
      </c>
      <c r="JQ17">
        <f t="shared" si="4"/>
        <v>0.35441854709134596</v>
      </c>
      <c r="JR17">
        <f t="shared" si="4"/>
        <v>1.0346496361773863</v>
      </c>
      <c r="JS17">
        <f t="shared" si="4"/>
        <v>0.67211315246977388</v>
      </c>
      <c r="JT17">
        <f t="shared" si="4"/>
        <v>0.16458068181063226</v>
      </c>
      <c r="JU17">
        <f t="shared" si="4"/>
        <v>0.54686982404606954</v>
      </c>
      <c r="JV17">
        <f t="shared" si="4"/>
        <v>0.17512674130365546</v>
      </c>
      <c r="JW17">
        <f t="shared" si="4"/>
        <v>-0.36442223081672726</v>
      </c>
      <c r="JX17">
        <f t="shared" si="4"/>
        <v>-0.62297254883864017</v>
      </c>
      <c r="JY17">
        <f t="shared" si="4"/>
        <v>-0.17636245313663851</v>
      </c>
      <c r="JZ17">
        <f t="shared" si="4"/>
        <v>-0.92268977884574921</v>
      </c>
      <c r="KA17">
        <f t="shared" si="4"/>
        <v>0.11806883205851848</v>
      </c>
      <c r="KB17">
        <f t="shared" si="4"/>
        <v>-1.0373824644948151</v>
      </c>
      <c r="KC17">
        <f t="shared" si="4"/>
        <v>0.24995392015097873</v>
      </c>
      <c r="KD17">
        <f t="shared" si="4"/>
        <v>1.7512462837990243E-2</v>
      </c>
      <c r="KE17">
        <f t="shared" si="4"/>
        <v>-8.3455921859263066E-2</v>
      </c>
      <c r="KF17">
        <f t="shared" si="4"/>
        <v>0.6928203230275507</v>
      </c>
      <c r="KG17">
        <f t="shared" si="4"/>
        <v>0.56015600619734041</v>
      </c>
      <c r="KH17">
        <f t="shared" si="4"/>
        <v>-3.3668665684633663E-2</v>
      </c>
      <c r="KI17">
        <f t="shared" si="4"/>
        <v>-0.47310299802102962</v>
      </c>
      <c r="KJ17">
        <f t="shared" si="4"/>
        <v>-0.18453673447939428</v>
      </c>
      <c r="KK17">
        <f t="shared" si="4"/>
        <v>-0.34584747266013827</v>
      </c>
      <c r="KL17">
        <f t="shared" si="4"/>
        <v>-6.3457959053176458E-2</v>
      </c>
      <c r="KM17">
        <f t="shared" si="4"/>
        <v>0.23181096372913157</v>
      </c>
      <c r="KN17">
        <f t="shared" si="4"/>
        <v>-0.53731396847008717</v>
      </c>
      <c r="KO17">
        <f t="shared" si="4"/>
        <v>-0.36156266835803691</v>
      </c>
      <c r="KP17">
        <f t="shared" si="4"/>
        <v>-0.19329873793987995</v>
      </c>
      <c r="KQ17">
        <f t="shared" si="4"/>
        <v>-0.62409670681641116</v>
      </c>
      <c r="KR17">
        <f t="shared" si="4"/>
        <v>-0.53108440401994739</v>
      </c>
      <c r="KS17">
        <f t="shared" si="4"/>
        <v>-0.35565072735718462</v>
      </c>
      <c r="KT17">
        <f t="shared" si="4"/>
        <v>-0.17053160880521462</v>
      </c>
      <c r="KU17">
        <f t="shared" si="4"/>
        <v>-0.56050661596613238</v>
      </c>
      <c r="KV17">
        <f t="shared" si="4"/>
        <v>-1.038296093050419</v>
      </c>
      <c r="KW17">
        <f t="shared" si="4"/>
        <v>-0.5978422972711106</v>
      </c>
      <c r="KX17">
        <f t="shared" si="4"/>
        <v>6.9072785000631257E-2</v>
      </c>
      <c r="KY17">
        <f t="shared" si="4"/>
        <v>-0.6487803420987055</v>
      </c>
      <c r="KZ17">
        <f t="shared" si="4"/>
        <v>-0.18597730171543753</v>
      </c>
      <c r="LA17">
        <f t="shared" si="4"/>
        <v>0.13648335342269161</v>
      </c>
      <c r="LB17">
        <f t="shared" si="4"/>
        <v>-0.44564118601006353</v>
      </c>
      <c r="LC17">
        <f t="shared" si="4"/>
        <v>0.45382380199848654</v>
      </c>
      <c r="LD17">
        <f t="shared" si="4"/>
        <v>-0.1676949619441219</v>
      </c>
      <c r="LE17">
        <f t="shared" si="4"/>
        <v>-0.34901266106143342</v>
      </c>
      <c r="LF17">
        <f t="shared" si="4"/>
        <v>-0.27268602637613448</v>
      </c>
      <c r="LG17">
        <f t="shared" si="4"/>
        <v>1.1817442291124514E-2</v>
      </c>
      <c r="LH17">
        <f t="shared" si="4"/>
        <v>3.2300210817796889E-2</v>
      </c>
      <c r="LI17">
        <f t="shared" si="4"/>
        <v>0.55889290289830007</v>
      </c>
      <c r="LJ17">
        <f t="shared" si="4"/>
        <v>-0.49487165930539351</v>
      </c>
      <c r="LK17">
        <f t="shared" ref="LK17:NV17" si="5">AVERAGE(LK11:LK15)-AVERAGE(LK4:LK10)</f>
        <v>-0.33208924153804265</v>
      </c>
      <c r="LL17">
        <f t="shared" si="5"/>
        <v>-0.55813017320134772</v>
      </c>
      <c r="LM17">
        <f t="shared" si="5"/>
        <v>0.93483410855525872</v>
      </c>
      <c r="LN17">
        <f t="shared" si="5"/>
        <v>0.79203753762134999</v>
      </c>
      <c r="LO17">
        <f t="shared" si="5"/>
        <v>0.69282032302755081</v>
      </c>
      <c r="LP17">
        <f t="shared" si="5"/>
        <v>0.71805681050420733</v>
      </c>
      <c r="LQ17">
        <f t="shared" si="5"/>
        <v>0.73183718493603522</v>
      </c>
      <c r="LR17">
        <f t="shared" si="5"/>
        <v>0.69282032302755092</v>
      </c>
      <c r="LS17">
        <f t="shared" si="5"/>
        <v>-0.72524951180867059</v>
      </c>
      <c r="LT17">
        <f t="shared" si="5"/>
        <v>-0.6102314300715288</v>
      </c>
      <c r="LU17">
        <f t="shared" si="5"/>
        <v>-0.72375811947960345</v>
      </c>
      <c r="LV17">
        <f t="shared" si="5"/>
        <v>-0.49487165930539367</v>
      </c>
      <c r="LW17">
        <f t="shared" si="5"/>
        <v>-1.4698361814954456E-2</v>
      </c>
      <c r="LX17">
        <f t="shared" si="5"/>
        <v>0.14069112910823983</v>
      </c>
      <c r="LY17">
        <f t="shared" si="5"/>
        <v>-0.41667297902751388</v>
      </c>
      <c r="LZ17">
        <f t="shared" si="5"/>
        <v>3.4921774079391947E-2</v>
      </c>
      <c r="MA17">
        <f t="shared" si="5"/>
        <v>-0.13636422084066166</v>
      </c>
      <c r="MB17">
        <f t="shared" si="5"/>
        <v>-0.49487165930539345</v>
      </c>
      <c r="MC17">
        <f t="shared" si="5"/>
        <v>-0.21545820071493466</v>
      </c>
      <c r="MD17">
        <f t="shared" si="5"/>
        <v>0.75692158635321949</v>
      </c>
      <c r="ME17">
        <f t="shared" si="5"/>
        <v>0.10832867602823637</v>
      </c>
      <c r="MF17">
        <f t="shared" si="5"/>
        <v>0.81134343205592785</v>
      </c>
      <c r="MG17">
        <f t="shared" si="5"/>
        <v>0.10785243932406212</v>
      </c>
      <c r="MH17">
        <f t="shared" si="5"/>
        <v>0.17484800519382937</v>
      </c>
      <c r="MI17">
        <f t="shared" si="5"/>
        <v>-0.36477784707802918</v>
      </c>
      <c r="MJ17">
        <f t="shared" si="5"/>
        <v>-0.50726350424977151</v>
      </c>
      <c r="MK17">
        <f t="shared" si="5"/>
        <v>0.24416150659976202</v>
      </c>
      <c r="ML17">
        <f t="shared" si="5"/>
        <v>-0.53817941796081048</v>
      </c>
      <c r="MM17">
        <f t="shared" si="5"/>
        <v>3.2557830043225378E-2</v>
      </c>
      <c r="MN17">
        <f t="shared" si="5"/>
        <v>-0.53097572318166619</v>
      </c>
      <c r="MO17">
        <f t="shared" si="5"/>
        <v>-0.19201693067947329</v>
      </c>
      <c r="MP17">
        <f t="shared" si="5"/>
        <v>-0.37330188542429249</v>
      </c>
      <c r="MQ17">
        <f t="shared" si="5"/>
        <v>-0.33942567264069234</v>
      </c>
      <c r="MR17">
        <f t="shared" si="5"/>
        <v>-0.42020623012066349</v>
      </c>
      <c r="MS17">
        <f t="shared" si="5"/>
        <v>-2.6232124369376462E-2</v>
      </c>
      <c r="MT17">
        <f t="shared" si="5"/>
        <v>-0.54517473314194487</v>
      </c>
      <c r="MU17">
        <f t="shared" si="5"/>
        <v>-1.3872681354370235</v>
      </c>
      <c r="MV17">
        <f t="shared" si="5"/>
        <v>-0.23123482870256976</v>
      </c>
      <c r="MW17">
        <f t="shared" si="5"/>
        <v>-0.34102664371387553</v>
      </c>
      <c r="MX17">
        <f t="shared" si="5"/>
        <v>-0.16302667085423034</v>
      </c>
      <c r="MY17">
        <f t="shared" si="5"/>
        <v>0.42458325833164967</v>
      </c>
      <c r="MZ17">
        <f t="shared" si="5"/>
        <v>0.66934792464332715</v>
      </c>
      <c r="NA17">
        <f t="shared" si="5"/>
        <v>-0.53850620508722769</v>
      </c>
      <c r="NB17">
        <f t="shared" si="5"/>
        <v>0.14911262417577081</v>
      </c>
      <c r="NC17">
        <f t="shared" si="5"/>
        <v>-0.14510112694410576</v>
      </c>
      <c r="ND17">
        <f t="shared" si="5"/>
        <v>0.2329275126451047</v>
      </c>
      <c r="NE17">
        <f t="shared" si="5"/>
        <v>8.7965754001633645E-2</v>
      </c>
      <c r="NF17">
        <f t="shared" si="5"/>
        <v>4.0853017070262107E-2</v>
      </c>
      <c r="NG17">
        <f t="shared" si="5"/>
        <v>0.34020595454200053</v>
      </c>
      <c r="NH17">
        <f t="shared" si="5"/>
        <v>0.46493292543273135</v>
      </c>
      <c r="NI17">
        <f t="shared" si="5"/>
        <v>-0.34715775534520749</v>
      </c>
      <c r="NJ17">
        <f t="shared" si="5"/>
        <v>-0.22974708705334079</v>
      </c>
      <c r="NK17">
        <f t="shared" si="5"/>
        <v>0.26822794178446485</v>
      </c>
      <c r="NL17">
        <f t="shared" si="5"/>
        <v>0.16438681446723374</v>
      </c>
      <c r="NM17">
        <f t="shared" si="5"/>
        <v>0.18117832063440797</v>
      </c>
      <c r="NN17">
        <f t="shared" si="5"/>
        <v>-0.10253305240552224</v>
      </c>
      <c r="NO17">
        <f t="shared" si="5"/>
        <v>0.29037551128537364</v>
      </c>
      <c r="NP17">
        <f t="shared" si="5"/>
        <v>-0.44554065520672348</v>
      </c>
      <c r="NQ17">
        <f t="shared" si="5"/>
        <v>0.47941545608090541</v>
      </c>
      <c r="NR17">
        <f t="shared" si="5"/>
        <v>-0.87175172787237454</v>
      </c>
      <c r="NS17">
        <f t="shared" si="5"/>
        <v>-0.44422924424409493</v>
      </c>
      <c r="NT17">
        <f t="shared" si="5"/>
        <v>0.27915315324776396</v>
      </c>
      <c r="NU17">
        <f t="shared" si="5"/>
        <v>-0.53995991800048171</v>
      </c>
      <c r="NV17">
        <f t="shared" si="5"/>
        <v>0.10487312037429189</v>
      </c>
      <c r="NW17">
        <f t="shared" ref="NW17:QH17" si="6">AVERAGE(NW11:NW15)-AVERAGE(NW4:NW10)</f>
        <v>7.2532199853491158E-2</v>
      </c>
      <c r="NX17">
        <f t="shared" si="6"/>
        <v>-0.49487165930539351</v>
      </c>
      <c r="NY17">
        <f t="shared" si="6"/>
        <v>-0.49487165930539345</v>
      </c>
      <c r="NZ17">
        <f t="shared" si="6"/>
        <v>-0.43005805179495188</v>
      </c>
      <c r="OA17">
        <f t="shared" si="6"/>
        <v>0.42013112365541017</v>
      </c>
      <c r="OB17">
        <f t="shared" si="6"/>
        <v>-4.3184514245472906E-2</v>
      </c>
      <c r="OC17">
        <f t="shared" si="6"/>
        <v>0.37525672302427993</v>
      </c>
      <c r="OD17">
        <f t="shared" si="6"/>
        <v>-0.53067527149051741</v>
      </c>
      <c r="OE17">
        <f t="shared" si="6"/>
        <v>0.41750766989940968</v>
      </c>
      <c r="OF17">
        <f t="shared" si="6"/>
        <v>0.68591086316806571</v>
      </c>
      <c r="OG17">
        <f t="shared" si="6"/>
        <v>0.68020106399952285</v>
      </c>
      <c r="OH17">
        <f t="shared" si="6"/>
        <v>0.20724176050986093</v>
      </c>
      <c r="OI17">
        <f t="shared" si="6"/>
        <v>0.17797138771800758</v>
      </c>
      <c r="OJ17">
        <f t="shared" si="6"/>
        <v>0.49560484010935041</v>
      </c>
      <c r="OK17">
        <f t="shared" si="6"/>
        <v>0.74274996424538209</v>
      </c>
      <c r="OL17">
        <f t="shared" si="6"/>
        <v>0.89202717235138385</v>
      </c>
      <c r="OM17">
        <f t="shared" si="6"/>
        <v>0.69282032302755092</v>
      </c>
      <c r="ON17">
        <f t="shared" si="6"/>
        <v>0.69282032302755081</v>
      </c>
      <c r="OO17">
        <f t="shared" si="6"/>
        <v>0.93216340085672034</v>
      </c>
      <c r="OP17">
        <f t="shared" si="6"/>
        <v>0.62206280587406937</v>
      </c>
      <c r="OQ17">
        <f t="shared" si="6"/>
        <v>0.14722246557904653</v>
      </c>
      <c r="OR17">
        <f t="shared" si="6"/>
        <v>0.23695387231842441</v>
      </c>
      <c r="OS17">
        <f t="shared" si="6"/>
        <v>-0.23442316806206231</v>
      </c>
      <c r="OT17">
        <f t="shared" si="6"/>
        <v>8.9183419702847155E-2</v>
      </c>
      <c r="OU17">
        <f t="shared" si="6"/>
        <v>0.69282032302755092</v>
      </c>
      <c r="OV17">
        <f t="shared" si="6"/>
        <v>0.6928203230275507</v>
      </c>
      <c r="OW17">
        <f t="shared" si="6"/>
        <v>0.94244854875741435</v>
      </c>
      <c r="OX17">
        <f t="shared" si="6"/>
        <v>0.37279849036167034</v>
      </c>
      <c r="OY17">
        <f t="shared" si="6"/>
        <v>0.58228324411758947</v>
      </c>
      <c r="OZ17">
        <f t="shared" si="6"/>
        <v>0.67107943371584766</v>
      </c>
      <c r="PA17">
        <f t="shared" si="6"/>
        <v>-0.27623527509737589</v>
      </c>
      <c r="PB17">
        <f t="shared" si="6"/>
        <v>7.8609599174737671E-2</v>
      </c>
      <c r="PC17">
        <f t="shared" si="6"/>
        <v>-0.53301749417601452</v>
      </c>
      <c r="PD17">
        <f t="shared" si="6"/>
        <v>-0.19411858968784654</v>
      </c>
      <c r="PE17">
        <f t="shared" si="6"/>
        <v>-0.20449681410134907</v>
      </c>
      <c r="PF17">
        <f t="shared" si="6"/>
        <v>-0.49487165930539345</v>
      </c>
      <c r="PG17">
        <f t="shared" si="6"/>
        <v>0.69282032302755092</v>
      </c>
      <c r="PH17">
        <f t="shared" si="6"/>
        <v>0.87077289172726102</v>
      </c>
      <c r="PI17">
        <f t="shared" si="6"/>
        <v>8.0606399256665975E-2</v>
      </c>
      <c r="PJ17">
        <f t="shared" si="6"/>
        <v>-0.43434462047324185</v>
      </c>
      <c r="PK17">
        <f t="shared" si="6"/>
        <v>-0.30232680813962509</v>
      </c>
      <c r="PL17">
        <f t="shared" si="6"/>
        <v>0.65684121140157692</v>
      </c>
      <c r="PM17">
        <f t="shared" si="6"/>
        <v>0.34852633308856024</v>
      </c>
      <c r="PN17">
        <f t="shared" si="6"/>
        <v>-0.42074375391862701</v>
      </c>
      <c r="PO17">
        <f t="shared" si="6"/>
        <v>-0.36911603258394765</v>
      </c>
      <c r="PP17">
        <f t="shared" si="6"/>
        <v>-0.47685063325490012</v>
      </c>
      <c r="PQ17">
        <f t="shared" si="6"/>
        <v>0.74524969134250107</v>
      </c>
      <c r="PR17">
        <f t="shared" si="6"/>
        <v>-0.34162682043896869</v>
      </c>
      <c r="PS17">
        <f t="shared" si="6"/>
        <v>0.54540353547002607</v>
      </c>
      <c r="PT17">
        <f t="shared" si="6"/>
        <v>0.16090918097280033</v>
      </c>
      <c r="PU17">
        <f t="shared" si="6"/>
        <v>-0.63884955337885785</v>
      </c>
      <c r="PV17">
        <f t="shared" si="6"/>
        <v>7.9946106596018376E-3</v>
      </c>
      <c r="PW17">
        <f t="shared" si="6"/>
        <v>3.2424915197637641E-2</v>
      </c>
      <c r="PX17">
        <f t="shared" si="6"/>
        <v>0.69134891547951538</v>
      </c>
      <c r="PY17">
        <f t="shared" si="6"/>
        <v>0.71708369060966182</v>
      </c>
      <c r="PZ17">
        <f t="shared" si="6"/>
        <v>-0.55795690229466977</v>
      </c>
      <c r="QA17">
        <f t="shared" si="6"/>
        <v>-0.59576982665660205</v>
      </c>
      <c r="QB17">
        <f t="shared" si="6"/>
        <v>0.72303594400021209</v>
      </c>
      <c r="QC17">
        <f t="shared" si="6"/>
        <v>9.8865661493666074E-2</v>
      </c>
      <c r="QD17">
        <f t="shared" si="6"/>
        <v>-0.41517038750096558</v>
      </c>
      <c r="QE17">
        <f t="shared" si="6"/>
        <v>0.12337192354568166</v>
      </c>
      <c r="QF17">
        <f t="shared" si="6"/>
        <v>-0.24232741985874959</v>
      </c>
      <c r="QG17">
        <f t="shared" si="6"/>
        <v>0.19637570968069418</v>
      </c>
      <c r="QH17">
        <f t="shared" si="6"/>
        <v>0.13052103169877988</v>
      </c>
      <c r="QI17">
        <f t="shared" ref="QI17:RO17" si="7">AVERAGE(QI11:QI15)-AVERAGE(QI4:QI10)</f>
        <v>-0.12753151149655298</v>
      </c>
      <c r="QJ17">
        <f t="shared" si="7"/>
        <v>-0.58013569933227449</v>
      </c>
      <c r="QK17">
        <f t="shared" si="7"/>
        <v>0.39549400838157855</v>
      </c>
      <c r="QL17">
        <f t="shared" si="7"/>
        <v>-3.9618476135275124E-2</v>
      </c>
      <c r="QM17">
        <f t="shared" si="7"/>
        <v>-0.61857062061305124</v>
      </c>
      <c r="QN17">
        <f t="shared" si="7"/>
        <v>-0.47754222612086528</v>
      </c>
      <c r="QO17">
        <f t="shared" si="7"/>
        <v>0.15924536275930534</v>
      </c>
      <c r="QP17">
        <f t="shared" si="7"/>
        <v>-2.2731645207726511E-2</v>
      </c>
      <c r="QQ17">
        <f t="shared" si="7"/>
        <v>-0.39380599361580215</v>
      </c>
      <c r="QR17">
        <f t="shared" si="7"/>
        <v>0.29134851248810117</v>
      </c>
      <c r="QS17">
        <f t="shared" si="7"/>
        <v>-0.26691785116465799</v>
      </c>
      <c r="QT17">
        <f t="shared" si="7"/>
        <v>0.40693199553716286</v>
      </c>
      <c r="QU17">
        <f t="shared" si="7"/>
        <v>-0.97600551214464559</v>
      </c>
      <c r="QV17">
        <f t="shared" si="7"/>
        <v>-5.4751129964380432E-2</v>
      </c>
      <c r="QW17">
        <f t="shared" si="7"/>
        <v>-0.78705274926707025</v>
      </c>
      <c r="QX17">
        <f t="shared" si="7"/>
        <v>-0.17598209367997802</v>
      </c>
      <c r="QY17">
        <f t="shared" si="7"/>
        <v>-0.14720492547300268</v>
      </c>
      <c r="QZ17">
        <f t="shared" si="7"/>
        <v>-0.64554713159947164</v>
      </c>
      <c r="RA17">
        <f t="shared" si="7"/>
        <v>-0.91516152871601575</v>
      </c>
      <c r="RB17">
        <f t="shared" si="7"/>
        <v>-0.95993300092451694</v>
      </c>
      <c r="RC17">
        <f t="shared" si="7"/>
        <v>-1.1905866848708146E-2</v>
      </c>
      <c r="RD17">
        <f t="shared" si="7"/>
        <v>0.3530027625993139</v>
      </c>
      <c r="RE17">
        <f t="shared" si="7"/>
        <v>-0.55654700621323072</v>
      </c>
      <c r="RF17">
        <f t="shared" si="7"/>
        <v>-0.38146405603894951</v>
      </c>
      <c r="RG17">
        <f t="shared" si="7"/>
        <v>-0.17603731713847864</v>
      </c>
      <c r="RH17">
        <f t="shared" si="7"/>
        <v>-0.48029236388655472</v>
      </c>
      <c r="RI17">
        <f t="shared" si="7"/>
        <v>-0.11349914114944012</v>
      </c>
      <c r="RJ17">
        <f t="shared" si="7"/>
        <v>2.959330446691787E-2</v>
      </c>
      <c r="RK17">
        <f t="shared" si="7"/>
        <v>0.48346343241386619</v>
      </c>
      <c r="RL17">
        <f t="shared" si="7"/>
        <v>-0.60335841610788732</v>
      </c>
      <c r="RM17">
        <f t="shared" si="7"/>
        <v>0.41540911326174601</v>
      </c>
      <c r="RN17">
        <f t="shared" si="7"/>
        <v>0.81115712176264188</v>
      </c>
      <c r="RO17">
        <f t="shared" si="7"/>
        <v>-0.283165424525816</v>
      </c>
    </row>
    <row r="18" spans="1:483" x14ac:dyDescent="0.25"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</row>
    <row r="19" spans="1:483" x14ac:dyDescent="0.25">
      <c r="C19">
        <v>-1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L19">
        <v>-1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-1</v>
      </c>
      <c r="BT19">
        <v>-1</v>
      </c>
      <c r="BU19">
        <v>-1</v>
      </c>
      <c r="BV19">
        <v>-1</v>
      </c>
      <c r="BW19">
        <v>-1</v>
      </c>
      <c r="BX19">
        <v>-1</v>
      </c>
      <c r="BY19">
        <v>-1</v>
      </c>
      <c r="BZ19">
        <v>-1</v>
      </c>
      <c r="CA19">
        <v>-1</v>
      </c>
      <c r="CB19">
        <v>-1</v>
      </c>
      <c r="CC19">
        <v>-1</v>
      </c>
      <c r="CD19">
        <v>-1</v>
      </c>
      <c r="CE19">
        <v>-1</v>
      </c>
      <c r="CF19">
        <v>-1</v>
      </c>
      <c r="CG19">
        <v>-1</v>
      </c>
      <c r="CH19">
        <v>-1</v>
      </c>
      <c r="CI19">
        <v>-1</v>
      </c>
      <c r="CJ19">
        <v>-1</v>
      </c>
      <c r="CK19">
        <v>-1</v>
      </c>
      <c r="CL19">
        <v>-1</v>
      </c>
      <c r="CM19">
        <v>-1</v>
      </c>
      <c r="CN19">
        <v>-1</v>
      </c>
      <c r="CO19">
        <v>-1</v>
      </c>
      <c r="CP19">
        <v>-1</v>
      </c>
      <c r="CQ19">
        <v>-1</v>
      </c>
      <c r="CR19">
        <v>-1</v>
      </c>
      <c r="CS19">
        <v>-1</v>
      </c>
      <c r="CT19">
        <v>-1</v>
      </c>
      <c r="CU19">
        <v>-1</v>
      </c>
      <c r="CV19">
        <v>-1</v>
      </c>
      <c r="CW19">
        <v>-1</v>
      </c>
      <c r="CX19">
        <v>-1</v>
      </c>
      <c r="CY19">
        <v>-1</v>
      </c>
      <c r="CZ19">
        <v>-1</v>
      </c>
      <c r="DA19">
        <v>-1</v>
      </c>
      <c r="DB19">
        <v>-1</v>
      </c>
      <c r="DC19">
        <v>-1</v>
      </c>
      <c r="DD19">
        <v>-1</v>
      </c>
      <c r="DE19">
        <v>-1</v>
      </c>
      <c r="DF19">
        <v>-1</v>
      </c>
      <c r="DG19">
        <v>-1</v>
      </c>
      <c r="DH19">
        <v>-1</v>
      </c>
      <c r="DI19">
        <v>-1</v>
      </c>
      <c r="DJ19">
        <v>-1</v>
      </c>
      <c r="DK19">
        <v>-1</v>
      </c>
      <c r="DL19">
        <v>-1</v>
      </c>
      <c r="DM19">
        <v>-1</v>
      </c>
      <c r="DN19">
        <v>-1</v>
      </c>
      <c r="DO19">
        <v>-1</v>
      </c>
      <c r="DP19">
        <v>-1</v>
      </c>
      <c r="DQ19">
        <v>-1</v>
      </c>
      <c r="DR19">
        <v>-1</v>
      </c>
      <c r="DS19">
        <v>-1</v>
      </c>
      <c r="DT19">
        <v>-1</v>
      </c>
      <c r="DU19">
        <v>-1</v>
      </c>
      <c r="DV19">
        <v>-1</v>
      </c>
      <c r="DW19">
        <v>-1</v>
      </c>
      <c r="DX19">
        <v>-1</v>
      </c>
      <c r="DY19">
        <v>-1</v>
      </c>
      <c r="DZ19">
        <v>-1</v>
      </c>
      <c r="EA19">
        <v>-1</v>
      </c>
      <c r="EB19">
        <v>-1</v>
      </c>
      <c r="EC19">
        <v>-1</v>
      </c>
      <c r="ED19">
        <v>-1</v>
      </c>
      <c r="EE19">
        <v>-1</v>
      </c>
      <c r="EF19">
        <v>-1</v>
      </c>
      <c r="EG19">
        <v>-1</v>
      </c>
      <c r="EH19">
        <v>-1</v>
      </c>
      <c r="EI19">
        <v>-1</v>
      </c>
      <c r="EJ19">
        <v>-1</v>
      </c>
      <c r="EK19">
        <v>-1</v>
      </c>
      <c r="EL19">
        <v>-1</v>
      </c>
      <c r="EM19">
        <v>-1</v>
      </c>
      <c r="EN19">
        <v>-1</v>
      </c>
      <c r="EO19">
        <v>-1</v>
      </c>
      <c r="EP19">
        <v>-1</v>
      </c>
      <c r="EQ19">
        <v>-1</v>
      </c>
      <c r="ER19">
        <v>-1</v>
      </c>
      <c r="ES19">
        <v>-1</v>
      </c>
      <c r="ET19">
        <v>-1</v>
      </c>
      <c r="EU19">
        <v>-1</v>
      </c>
      <c r="EV19">
        <v>-1</v>
      </c>
      <c r="EW19">
        <v>-1</v>
      </c>
      <c r="EX19">
        <v>-1</v>
      </c>
      <c r="EY19">
        <v>-1</v>
      </c>
      <c r="EZ19">
        <v>-1</v>
      </c>
      <c r="FA19">
        <v>-1</v>
      </c>
      <c r="FB19">
        <v>-1</v>
      </c>
      <c r="FC19">
        <v>-1</v>
      </c>
      <c r="FD19">
        <v>-1</v>
      </c>
      <c r="FE19">
        <v>-1</v>
      </c>
      <c r="FF19">
        <v>-1</v>
      </c>
      <c r="FG19">
        <v>-1</v>
      </c>
      <c r="FH19">
        <v>-1</v>
      </c>
      <c r="FI19">
        <v>-1</v>
      </c>
      <c r="FJ19">
        <v>-1</v>
      </c>
      <c r="FK19">
        <v>-1</v>
      </c>
      <c r="FL19">
        <v>-1</v>
      </c>
      <c r="FM19">
        <v>-1</v>
      </c>
      <c r="FN19">
        <v>-1</v>
      </c>
      <c r="FO19">
        <v>-1</v>
      </c>
      <c r="FP19">
        <v>-1</v>
      </c>
      <c r="FQ19">
        <v>-1</v>
      </c>
      <c r="FR19">
        <v>-1</v>
      </c>
      <c r="FS19">
        <v>-1</v>
      </c>
      <c r="FT19">
        <v>-1</v>
      </c>
      <c r="FU19">
        <v>-1</v>
      </c>
      <c r="FV19">
        <v>-1</v>
      </c>
      <c r="FW19">
        <v>-1</v>
      </c>
      <c r="FX19">
        <v>-1</v>
      </c>
      <c r="FY19">
        <v>-1</v>
      </c>
      <c r="FZ19">
        <v>-1</v>
      </c>
      <c r="GA19">
        <v>-1</v>
      </c>
      <c r="GB19">
        <v>-1</v>
      </c>
      <c r="GC19">
        <v>-1</v>
      </c>
      <c r="GD19">
        <v>-1</v>
      </c>
      <c r="GE19">
        <v>-1</v>
      </c>
      <c r="GF19">
        <v>-1</v>
      </c>
      <c r="GG19">
        <v>-1</v>
      </c>
      <c r="GH19">
        <v>-1</v>
      </c>
      <c r="GI19">
        <v>-1</v>
      </c>
      <c r="GJ19">
        <v>-1</v>
      </c>
      <c r="GK19">
        <v>-1</v>
      </c>
      <c r="GL19">
        <v>-1</v>
      </c>
      <c r="GM19">
        <v>-1</v>
      </c>
      <c r="GN19">
        <v>-1</v>
      </c>
      <c r="GO19">
        <v>-1</v>
      </c>
      <c r="GP19">
        <v>-1</v>
      </c>
      <c r="GQ19">
        <v>-1</v>
      </c>
      <c r="GR19">
        <v>-1</v>
      </c>
      <c r="GS19">
        <v>-1</v>
      </c>
      <c r="GT19">
        <v>-1</v>
      </c>
      <c r="GU19">
        <v>-1</v>
      </c>
      <c r="GV19">
        <v>-1</v>
      </c>
      <c r="GW19">
        <v>-1</v>
      </c>
      <c r="GX19">
        <v>-1</v>
      </c>
      <c r="GY19">
        <v>-1</v>
      </c>
      <c r="GZ19">
        <v>-1</v>
      </c>
      <c r="HA19">
        <v>-1</v>
      </c>
      <c r="HB19">
        <v>-1</v>
      </c>
      <c r="HC19">
        <v>-1</v>
      </c>
      <c r="HD19">
        <v>-1</v>
      </c>
      <c r="HE19">
        <v>-1</v>
      </c>
      <c r="HF19">
        <v>-1</v>
      </c>
      <c r="HG19">
        <v>-1</v>
      </c>
      <c r="HH19">
        <v>-1</v>
      </c>
      <c r="HI19">
        <v>-1</v>
      </c>
      <c r="HJ19">
        <v>-1</v>
      </c>
      <c r="HK19">
        <v>-1</v>
      </c>
      <c r="HL19">
        <v>-1</v>
      </c>
      <c r="HM19">
        <v>-1</v>
      </c>
      <c r="HN19">
        <v>-1</v>
      </c>
      <c r="HO19">
        <v>-1</v>
      </c>
      <c r="HP19">
        <v>-1</v>
      </c>
      <c r="HQ19">
        <v>-1</v>
      </c>
      <c r="HR19">
        <v>-1</v>
      </c>
      <c r="HS19">
        <v>-1</v>
      </c>
      <c r="HT19">
        <v>-1</v>
      </c>
      <c r="HU19">
        <v>-1</v>
      </c>
      <c r="HV19">
        <v>-1</v>
      </c>
      <c r="HW19">
        <v>-1</v>
      </c>
      <c r="HX19">
        <v>-1</v>
      </c>
      <c r="HY19">
        <v>-1</v>
      </c>
      <c r="HZ19">
        <v>-1</v>
      </c>
      <c r="IA19">
        <v>-1</v>
      </c>
      <c r="IB19">
        <v>-1</v>
      </c>
      <c r="IC19">
        <v>-1</v>
      </c>
      <c r="ID19">
        <v>-1</v>
      </c>
      <c r="IE19">
        <v>-1</v>
      </c>
      <c r="IF19">
        <v>-1</v>
      </c>
      <c r="IG19">
        <v>-1</v>
      </c>
      <c r="IH19">
        <v>-1</v>
      </c>
      <c r="II19">
        <v>-1</v>
      </c>
      <c r="IJ19">
        <v>-1</v>
      </c>
      <c r="IK19">
        <v>-1</v>
      </c>
      <c r="IL19">
        <v>-1</v>
      </c>
      <c r="IM19">
        <v>-1</v>
      </c>
      <c r="IN19">
        <v>-1</v>
      </c>
      <c r="IO19">
        <v>-1</v>
      </c>
      <c r="IP19">
        <v>-1</v>
      </c>
      <c r="IQ19">
        <v>-1</v>
      </c>
      <c r="IR19">
        <v>-1</v>
      </c>
      <c r="IS19">
        <v>-1</v>
      </c>
      <c r="IT19">
        <v>-1</v>
      </c>
      <c r="IU19">
        <v>-1</v>
      </c>
      <c r="IV19">
        <v>-1</v>
      </c>
      <c r="IW19">
        <v>-1</v>
      </c>
      <c r="IX19">
        <v>-1</v>
      </c>
      <c r="IY19">
        <v>-1</v>
      </c>
      <c r="IZ19">
        <v>-1</v>
      </c>
      <c r="JA19">
        <v>-1</v>
      </c>
      <c r="JB19">
        <v>-1</v>
      </c>
      <c r="JC19">
        <v>-1</v>
      </c>
      <c r="JD19">
        <v>-1</v>
      </c>
      <c r="JE19">
        <v>-1</v>
      </c>
      <c r="JF19">
        <v>-1</v>
      </c>
      <c r="JG19">
        <v>-1</v>
      </c>
      <c r="JH19">
        <v>-1</v>
      </c>
      <c r="JI19">
        <v>-1</v>
      </c>
      <c r="JJ19">
        <v>-1</v>
      </c>
      <c r="JK19">
        <v>-1</v>
      </c>
      <c r="JL19">
        <v>-1</v>
      </c>
      <c r="JM19">
        <v>-1</v>
      </c>
      <c r="JN19">
        <v>-1</v>
      </c>
      <c r="JO19">
        <v>-1</v>
      </c>
      <c r="JP19">
        <v>-1</v>
      </c>
      <c r="JQ19">
        <v>-1</v>
      </c>
      <c r="JR19">
        <v>-1</v>
      </c>
      <c r="JS19">
        <v>-1</v>
      </c>
      <c r="JT19">
        <v>-1</v>
      </c>
      <c r="JU19">
        <v>-1</v>
      </c>
      <c r="JV19">
        <v>-1</v>
      </c>
      <c r="JW19">
        <v>-1</v>
      </c>
      <c r="JX19">
        <v>-1</v>
      </c>
      <c r="JY19">
        <v>-1</v>
      </c>
      <c r="JZ19">
        <v>-1</v>
      </c>
      <c r="KA19">
        <v>-1</v>
      </c>
      <c r="KB19">
        <v>-1</v>
      </c>
      <c r="KC19">
        <v>-1</v>
      </c>
      <c r="KD19">
        <v>-1</v>
      </c>
      <c r="KE19">
        <v>-1</v>
      </c>
      <c r="KF19">
        <v>-1</v>
      </c>
      <c r="KG19">
        <v>-1</v>
      </c>
      <c r="KH19">
        <v>-1</v>
      </c>
      <c r="KI19">
        <v>-1</v>
      </c>
      <c r="KJ19">
        <v>-1</v>
      </c>
      <c r="KK19">
        <v>-1</v>
      </c>
      <c r="KL19">
        <v>-1</v>
      </c>
      <c r="KM19">
        <v>-1</v>
      </c>
      <c r="KN19">
        <v>-1</v>
      </c>
      <c r="KO19">
        <v>-1</v>
      </c>
      <c r="KP19">
        <v>-1</v>
      </c>
      <c r="KQ19">
        <v>-1</v>
      </c>
      <c r="KR19">
        <v>-1</v>
      </c>
      <c r="KS19">
        <v>-1</v>
      </c>
      <c r="KT19">
        <v>-1</v>
      </c>
      <c r="KU19">
        <v>-1</v>
      </c>
      <c r="KV19">
        <v>-1</v>
      </c>
      <c r="KW19">
        <v>-1</v>
      </c>
      <c r="KX19">
        <v>-1</v>
      </c>
      <c r="KY19">
        <v>-1</v>
      </c>
      <c r="KZ19">
        <v>-1</v>
      </c>
      <c r="LA19">
        <v>-1</v>
      </c>
      <c r="LB19">
        <v>-1</v>
      </c>
      <c r="LC19">
        <v>-1</v>
      </c>
      <c r="LD19">
        <v>-1</v>
      </c>
      <c r="LE19">
        <v>-1</v>
      </c>
      <c r="LF19">
        <v>-1</v>
      </c>
      <c r="LG19">
        <v>-1</v>
      </c>
      <c r="LH19">
        <v>-1</v>
      </c>
      <c r="LI19">
        <v>-1</v>
      </c>
      <c r="LJ19">
        <v>-1</v>
      </c>
      <c r="LK19">
        <v>-1</v>
      </c>
      <c r="LL19">
        <v>-1</v>
      </c>
      <c r="LM19">
        <v>-1</v>
      </c>
      <c r="LN19">
        <v>-1</v>
      </c>
      <c r="LO19">
        <v>-1</v>
      </c>
      <c r="LP19">
        <v>-1</v>
      </c>
      <c r="LQ19">
        <v>-1</v>
      </c>
      <c r="LR19">
        <v>-1</v>
      </c>
      <c r="LS19">
        <v>-1</v>
      </c>
      <c r="LT19">
        <v>-1</v>
      </c>
      <c r="LU19">
        <v>-1</v>
      </c>
      <c r="LV19">
        <v>-1</v>
      </c>
      <c r="LW19">
        <v>-1</v>
      </c>
      <c r="LX19">
        <v>-1</v>
      </c>
      <c r="LY19">
        <v>-1</v>
      </c>
      <c r="LZ19">
        <v>-1</v>
      </c>
      <c r="MA19">
        <v>-1</v>
      </c>
      <c r="MB19">
        <v>-1</v>
      </c>
      <c r="MC19">
        <v>-1</v>
      </c>
      <c r="MD19">
        <v>-1</v>
      </c>
      <c r="ME19">
        <v>-1</v>
      </c>
      <c r="MF19">
        <v>-1</v>
      </c>
      <c r="MG19">
        <v>-1</v>
      </c>
      <c r="MH19">
        <v>-1</v>
      </c>
      <c r="MI19">
        <v>-1</v>
      </c>
      <c r="MJ19">
        <v>-1</v>
      </c>
      <c r="MK19">
        <v>-1</v>
      </c>
      <c r="ML19">
        <v>-1</v>
      </c>
      <c r="MM19">
        <v>-1</v>
      </c>
      <c r="MN19">
        <v>-1</v>
      </c>
      <c r="MO19">
        <v>-1</v>
      </c>
      <c r="MP19">
        <v>-1</v>
      </c>
      <c r="MQ19">
        <v>-1</v>
      </c>
      <c r="MR19">
        <v>-1</v>
      </c>
      <c r="MS19">
        <v>-1</v>
      </c>
      <c r="MT19">
        <v>-1</v>
      </c>
      <c r="MU19">
        <v>-1</v>
      </c>
      <c r="MV19">
        <v>-1</v>
      </c>
      <c r="MW19">
        <v>-1</v>
      </c>
      <c r="MX19">
        <v>-1</v>
      </c>
      <c r="MY19">
        <v>-1</v>
      </c>
      <c r="MZ19">
        <v>-1</v>
      </c>
      <c r="NA19">
        <v>-1</v>
      </c>
      <c r="NB19">
        <v>-1</v>
      </c>
      <c r="NC19">
        <v>-1</v>
      </c>
      <c r="ND19">
        <v>-1</v>
      </c>
      <c r="NE19">
        <v>-1</v>
      </c>
      <c r="NF19">
        <v>-1</v>
      </c>
      <c r="NG19">
        <v>-1</v>
      </c>
      <c r="NH19">
        <v>-1</v>
      </c>
      <c r="NI19">
        <v>-1</v>
      </c>
      <c r="NJ19">
        <v>-1</v>
      </c>
      <c r="NK19">
        <v>-1</v>
      </c>
      <c r="NL19">
        <v>-1</v>
      </c>
      <c r="NM19">
        <v>-1</v>
      </c>
      <c r="NN19">
        <v>-1</v>
      </c>
      <c r="NO19">
        <v>-1</v>
      </c>
      <c r="NP19">
        <v>-1</v>
      </c>
      <c r="NQ19">
        <v>-1</v>
      </c>
      <c r="NR19">
        <v>-1</v>
      </c>
      <c r="NS19">
        <v>-1</v>
      </c>
      <c r="NT19">
        <v>-1</v>
      </c>
      <c r="NU19">
        <v>-1</v>
      </c>
      <c r="NV19">
        <v>-1</v>
      </c>
      <c r="NW19">
        <v>-1</v>
      </c>
      <c r="NX19">
        <v>-1</v>
      </c>
      <c r="NY19">
        <v>-1</v>
      </c>
      <c r="NZ19">
        <v>-1</v>
      </c>
      <c r="OA19">
        <v>-1</v>
      </c>
      <c r="OB19">
        <v>-1</v>
      </c>
      <c r="OC19">
        <v>-1</v>
      </c>
      <c r="OD19">
        <v>-1</v>
      </c>
      <c r="OE19">
        <v>-1</v>
      </c>
      <c r="OF19">
        <v>-1</v>
      </c>
      <c r="OG19">
        <v>-1</v>
      </c>
      <c r="OH19">
        <v>-1</v>
      </c>
      <c r="OI19">
        <v>-1</v>
      </c>
      <c r="OJ19">
        <v>-1</v>
      </c>
      <c r="OK19">
        <v>-1</v>
      </c>
      <c r="OL19">
        <v>-1</v>
      </c>
      <c r="OM19">
        <v>-1</v>
      </c>
      <c r="ON19">
        <v>-1</v>
      </c>
      <c r="OO19">
        <v>-1</v>
      </c>
      <c r="OP19">
        <v>-1</v>
      </c>
      <c r="OQ19">
        <v>-1</v>
      </c>
      <c r="OR19">
        <v>-1</v>
      </c>
      <c r="OS19">
        <v>-1</v>
      </c>
      <c r="OT19">
        <v>-1</v>
      </c>
      <c r="OU19">
        <v>-1</v>
      </c>
      <c r="OV19">
        <v>-1</v>
      </c>
      <c r="OW19">
        <v>-1</v>
      </c>
      <c r="OX19">
        <v>-1</v>
      </c>
      <c r="OY19">
        <v>-1</v>
      </c>
      <c r="OZ19">
        <v>-1</v>
      </c>
      <c r="PA19">
        <v>-1</v>
      </c>
      <c r="PB19">
        <v>-1</v>
      </c>
      <c r="PC19">
        <v>-1</v>
      </c>
      <c r="PD19">
        <v>-1</v>
      </c>
      <c r="PE19">
        <v>-1</v>
      </c>
      <c r="PF19">
        <v>-1</v>
      </c>
      <c r="PG19">
        <v>-1</v>
      </c>
      <c r="PH19">
        <v>-1</v>
      </c>
      <c r="PI19">
        <v>-1</v>
      </c>
      <c r="PJ19">
        <v>-1</v>
      </c>
      <c r="PK19">
        <v>-1</v>
      </c>
      <c r="PL19">
        <v>-1</v>
      </c>
      <c r="PM19">
        <v>-1</v>
      </c>
      <c r="PN19">
        <v>-1</v>
      </c>
      <c r="PO19">
        <v>-1</v>
      </c>
      <c r="PP19">
        <v>-1</v>
      </c>
      <c r="PQ19">
        <v>-1</v>
      </c>
      <c r="PR19">
        <v>-1</v>
      </c>
      <c r="PS19">
        <v>-1</v>
      </c>
      <c r="PT19">
        <v>-1</v>
      </c>
      <c r="PU19">
        <v>-1</v>
      </c>
      <c r="PV19">
        <v>-1</v>
      </c>
      <c r="PW19">
        <v>-1</v>
      </c>
      <c r="PX19">
        <v>-1</v>
      </c>
      <c r="PY19">
        <v>-1</v>
      </c>
      <c r="PZ19">
        <v>-1</v>
      </c>
      <c r="QA19">
        <v>-1</v>
      </c>
      <c r="QB19">
        <v>-1</v>
      </c>
      <c r="QC19">
        <v>-1</v>
      </c>
      <c r="QD19">
        <v>-1</v>
      </c>
      <c r="QE19">
        <v>-1</v>
      </c>
      <c r="QF19">
        <v>-1</v>
      </c>
      <c r="QG19">
        <v>-1</v>
      </c>
      <c r="QH19">
        <v>-1</v>
      </c>
      <c r="QI19">
        <v>-1</v>
      </c>
      <c r="QJ19">
        <v>-1</v>
      </c>
      <c r="QK19">
        <v>-1</v>
      </c>
      <c r="QL19">
        <v>-1</v>
      </c>
      <c r="QM19">
        <v>-1</v>
      </c>
      <c r="QN19">
        <v>-1</v>
      </c>
      <c r="QO19">
        <v>-1</v>
      </c>
      <c r="QP19">
        <v>-1</v>
      </c>
      <c r="QQ19">
        <v>-1</v>
      </c>
      <c r="QR19">
        <v>-1</v>
      </c>
      <c r="QS19">
        <v>-1</v>
      </c>
      <c r="QT19">
        <v>-1</v>
      </c>
      <c r="QU19">
        <v>-1</v>
      </c>
      <c r="QV19">
        <v>-1</v>
      </c>
      <c r="QW19">
        <v>-1</v>
      </c>
      <c r="QX19">
        <v>-1</v>
      </c>
      <c r="QY19">
        <v>-1</v>
      </c>
      <c r="QZ19">
        <v>-1</v>
      </c>
      <c r="RA19">
        <v>-1</v>
      </c>
      <c r="RB19">
        <v>-1</v>
      </c>
      <c r="RC19">
        <v>-1</v>
      </c>
      <c r="RD19">
        <v>-1</v>
      </c>
      <c r="RE19">
        <v>-1</v>
      </c>
      <c r="RF19">
        <v>-1</v>
      </c>
      <c r="RG19">
        <v>-1</v>
      </c>
      <c r="RH19">
        <v>-1</v>
      </c>
      <c r="RI19">
        <v>-1</v>
      </c>
      <c r="RJ19">
        <v>-1</v>
      </c>
      <c r="RK19">
        <v>-1</v>
      </c>
      <c r="RL19">
        <v>-1</v>
      </c>
      <c r="RM19">
        <v>-1</v>
      </c>
      <c r="RN19">
        <v>-1</v>
      </c>
      <c r="RO19">
        <v>-1</v>
      </c>
    </row>
    <row r="21" spans="1:483" x14ac:dyDescent="0.25">
      <c r="R21" s="4" t="s">
        <v>1282</v>
      </c>
      <c r="S21" s="4" t="s">
        <v>1279</v>
      </c>
      <c r="T21" s="4" t="s">
        <v>1278</v>
      </c>
      <c r="U21" s="4" t="s">
        <v>1283</v>
      </c>
    </row>
    <row r="22" spans="1:483" x14ac:dyDescent="0.25">
      <c r="R22">
        <f t="shared" ref="R22:R41" si="8">AVERAGEIFS(C$17:RO$17,C$2:RO$2,S22)</f>
        <v>-1.3872681354370235</v>
      </c>
      <c r="S22">
        <v>842</v>
      </c>
      <c r="T22">
        <f t="shared" ref="T22:T41" si="9">AVERAGEIFS(C$1:RO$1,C$2:RO$2,S22)</f>
        <v>741</v>
      </c>
      <c r="U22" s="16" t="str">
        <f t="shared" ref="U22:U41" si="10">HLOOKUP(S22,C$2:RO$3,2,FALSE)</f>
        <v>Superior colliculus, superficial gray layer</v>
      </c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483" x14ac:dyDescent="0.25">
      <c r="R23">
        <f t="shared" si="8"/>
        <v>-1.0543835343259405</v>
      </c>
      <c r="S23">
        <v>888</v>
      </c>
      <c r="T23">
        <f t="shared" si="9"/>
        <v>295</v>
      </c>
      <c r="U23" s="16" t="str">
        <f t="shared" si="10"/>
        <v>Perirhinal area, layer 2/3</v>
      </c>
    </row>
    <row r="24" spans="1:483" x14ac:dyDescent="0.25">
      <c r="R24">
        <f t="shared" si="8"/>
        <v>-1.038296093050419</v>
      </c>
      <c r="S24">
        <v>149</v>
      </c>
      <c r="T24">
        <f t="shared" si="9"/>
        <v>634</v>
      </c>
      <c r="U24" s="16" t="str">
        <f t="shared" si="10"/>
        <v>Paraventricular nucleus of the thalamus</v>
      </c>
    </row>
    <row r="25" spans="1:483" x14ac:dyDescent="0.25">
      <c r="R25">
        <f t="shared" si="8"/>
        <v>-1.0373824644948151</v>
      </c>
      <c r="S25">
        <v>733</v>
      </c>
      <c r="T25">
        <f t="shared" si="9"/>
        <v>597</v>
      </c>
      <c r="U25" s="16" t="str">
        <f t="shared" si="10"/>
        <v>Ventral posteromedial nucleus of the thalamus</v>
      </c>
    </row>
    <row r="26" spans="1:483" x14ac:dyDescent="0.25">
      <c r="R26">
        <f t="shared" si="8"/>
        <v>1.0086015170275815</v>
      </c>
      <c r="S26">
        <v>377</v>
      </c>
      <c r="T26">
        <f t="shared" si="9"/>
        <v>173</v>
      </c>
      <c r="U26" s="16" t="str">
        <f t="shared" si="10"/>
        <v>Posterolateral visual area, layer 6a</v>
      </c>
    </row>
    <row r="27" spans="1:483" x14ac:dyDescent="0.25">
      <c r="R27">
        <f t="shared" si="8"/>
        <v>1.0091941432650411</v>
      </c>
      <c r="S27">
        <v>962</v>
      </c>
      <c r="T27">
        <f t="shared" si="9"/>
        <v>23</v>
      </c>
      <c r="U27" s="16" t="str">
        <f t="shared" si="10"/>
        <v>Secondary motor area, layer 2/3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</row>
    <row r="28" spans="1:483" x14ac:dyDescent="0.25">
      <c r="R28">
        <f t="shared" si="8"/>
        <v>1.0100289788915902</v>
      </c>
      <c r="S28">
        <v>608</v>
      </c>
      <c r="T28">
        <f t="shared" si="9"/>
        <v>237</v>
      </c>
      <c r="U28" s="16" t="str">
        <f t="shared" si="10"/>
        <v>Orbital area, ventrolateral part, layer 6a</v>
      </c>
    </row>
    <row r="29" spans="1:483" x14ac:dyDescent="0.25">
      <c r="R29">
        <f t="shared" si="8"/>
        <v>1.0159175619845968</v>
      </c>
      <c r="S29">
        <v>687</v>
      </c>
      <c r="T29">
        <f t="shared" si="9"/>
        <v>276</v>
      </c>
      <c r="U29" s="16" t="str">
        <f t="shared" si="10"/>
        <v>Retrosplenial area, ventral part, layer 5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483" x14ac:dyDescent="0.25">
      <c r="R30">
        <f t="shared" si="8"/>
        <v>1.0346496361773863</v>
      </c>
      <c r="S30">
        <v>564</v>
      </c>
      <c r="T30">
        <f t="shared" si="9"/>
        <v>565</v>
      </c>
      <c r="U30" s="16" t="str">
        <f t="shared" si="10"/>
        <v>Medial septal nucleus</v>
      </c>
    </row>
    <row r="31" spans="1:483" x14ac:dyDescent="0.25">
      <c r="R31">
        <f t="shared" si="8"/>
        <v>1.0512944324872855</v>
      </c>
      <c r="S31">
        <v>589</v>
      </c>
      <c r="T31">
        <f t="shared" si="9"/>
        <v>323</v>
      </c>
      <c r="U31" s="16" t="str">
        <f t="shared" si="10"/>
        <v>Taenia tecta</v>
      </c>
    </row>
    <row r="32" spans="1:483" x14ac:dyDescent="0.25">
      <c r="R32">
        <f t="shared" si="8"/>
        <v>1.0588598889990037</v>
      </c>
      <c r="S32">
        <v>281</v>
      </c>
      <c r="T32">
        <f t="shared" si="9"/>
        <v>148</v>
      </c>
      <c r="U32" s="16" t="str">
        <f t="shared" si="10"/>
        <v>Anteromedial visual area, layer 1</v>
      </c>
    </row>
    <row r="33" spans="18:21" x14ac:dyDescent="0.25">
      <c r="R33">
        <f t="shared" si="8"/>
        <v>1.0727339284024742</v>
      </c>
      <c r="S33">
        <v>662</v>
      </c>
      <c r="T33">
        <f t="shared" si="9"/>
        <v>96</v>
      </c>
      <c r="U33" s="16" t="str">
        <f t="shared" si="10"/>
        <v>Gustatory areas, layer 6b</v>
      </c>
    </row>
    <row r="34" spans="18:21" x14ac:dyDescent="0.25">
      <c r="R34">
        <f t="shared" si="8"/>
        <v>1.0767108986885843</v>
      </c>
      <c r="S34">
        <v>675</v>
      </c>
      <c r="T34">
        <f t="shared" si="9"/>
        <v>256</v>
      </c>
      <c r="U34" s="16" t="str">
        <f t="shared" si="10"/>
        <v>Agranular insular area, ventral part, layer 6a</v>
      </c>
    </row>
    <row r="35" spans="18:21" x14ac:dyDescent="0.25">
      <c r="R35">
        <f t="shared" si="8"/>
        <v>1.0898966021951759</v>
      </c>
      <c r="S35">
        <v>610</v>
      </c>
      <c r="T35">
        <f t="shared" si="9"/>
        <v>269</v>
      </c>
      <c r="U35" s="16" t="str">
        <f t="shared" si="10"/>
        <v>Retrosplenial area, dorsal part, layer 5</v>
      </c>
    </row>
    <row r="36" spans="18:21" x14ac:dyDescent="0.25">
      <c r="R36">
        <f t="shared" si="8"/>
        <v>1.1078039341346617</v>
      </c>
      <c r="S36">
        <v>882</v>
      </c>
      <c r="T36">
        <f t="shared" si="9"/>
        <v>20</v>
      </c>
      <c r="U36" s="16" t="str">
        <f t="shared" si="10"/>
        <v>Primary motor area, Layer 6b</v>
      </c>
    </row>
    <row r="37" spans="18:21" x14ac:dyDescent="0.25">
      <c r="R37">
        <f t="shared" si="8"/>
        <v>1.1256215639019378</v>
      </c>
      <c r="S37">
        <v>667</v>
      </c>
      <c r="T37">
        <f t="shared" si="9"/>
        <v>8</v>
      </c>
      <c r="U37" s="16" t="str">
        <f t="shared" si="10"/>
        <v>Frontal pole, layer 2/3</v>
      </c>
    </row>
    <row r="38" spans="18:21" x14ac:dyDescent="0.25">
      <c r="R38">
        <f t="shared" si="8"/>
        <v>1.1900665490223208</v>
      </c>
      <c r="S38">
        <v>703</v>
      </c>
      <c r="T38">
        <f t="shared" si="9"/>
        <v>505</v>
      </c>
      <c r="U38" s="16" t="str">
        <f t="shared" si="10"/>
        <v>Cortical subplate</v>
      </c>
    </row>
    <row r="39" spans="18:21" x14ac:dyDescent="0.25">
      <c r="R39">
        <f t="shared" si="8"/>
        <v>1.1900761292783713</v>
      </c>
      <c r="S39">
        <v>843</v>
      </c>
      <c r="T39">
        <f t="shared" si="9"/>
        <v>484</v>
      </c>
      <c r="U39" s="16" t="str">
        <f t="shared" si="10"/>
        <v>Parasubiculum</v>
      </c>
    </row>
    <row r="40" spans="18:21" x14ac:dyDescent="0.25">
      <c r="R40">
        <f t="shared" si="8"/>
        <v>1.1936617192711148</v>
      </c>
      <c r="S40">
        <v>1125</v>
      </c>
      <c r="T40">
        <f t="shared" si="9"/>
        <v>236</v>
      </c>
      <c r="U40" s="16" t="str">
        <f t="shared" si="10"/>
        <v>Orbital area, ventrolateral part, layer 5</v>
      </c>
    </row>
    <row r="41" spans="18:21" x14ac:dyDescent="0.25">
      <c r="R41">
        <f t="shared" si="8"/>
        <v>1.2142570806360302</v>
      </c>
      <c r="S41">
        <v>639</v>
      </c>
      <c r="T41">
        <f t="shared" si="9"/>
        <v>352</v>
      </c>
      <c r="U41" s="16" t="str">
        <f t="shared" si="10"/>
        <v>Cortical amygdalar area, anterior part</v>
      </c>
    </row>
  </sheetData>
  <sortState xmlns:xlrd2="http://schemas.microsoft.com/office/spreadsheetml/2017/richdata2" columnSort="1" ref="C1:RO19">
    <sortCondition ref="C1:RO1"/>
  </sortState>
  <conditionalFormatting sqref="C17:BNI17">
    <cfRule type="cellIs" dxfId="3" priority="1" operator="greaterThan">
      <formula>1</formula>
    </cfRule>
    <cfRule type="cellIs" dxfId="2" priority="2" operator="lessThan">
      <formula>-1</formula>
    </cfRule>
  </conditionalFormatting>
  <pageMargins left="0.7" right="0.7" top="0.75" bottom="0.75" header="0.3" footer="0.3"/>
  <pageSetup paperSize="9" scale="1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33A5-78CE-451B-B37E-5805180D0618}">
  <sheetPr>
    <pageSetUpPr fitToPage="1"/>
  </sheetPr>
  <dimension ref="A1:AKC41"/>
  <sheetViews>
    <sheetView zoomScale="85" zoomScaleNormal="85" workbookViewId="0"/>
  </sheetViews>
  <sheetFormatPr defaultRowHeight="15" x14ac:dyDescent="0.25"/>
  <cols>
    <col min="3" max="3" width="16.85546875" bestFit="1" customWidth="1"/>
    <col min="4" max="4" width="9.7109375" bestFit="1" customWidth="1"/>
    <col min="18" max="18" width="16.7109375" bestFit="1" customWidth="1"/>
  </cols>
  <sheetData>
    <row r="1" spans="1:965" x14ac:dyDescent="0.25">
      <c r="B1" s="4" t="s">
        <v>1278</v>
      </c>
      <c r="C1">
        <v>5</v>
      </c>
      <c r="D1">
        <v>7</v>
      </c>
      <c r="E1">
        <v>8</v>
      </c>
      <c r="F1">
        <v>15</v>
      </c>
      <c r="G1">
        <v>16</v>
      </c>
      <c r="H1">
        <v>17</v>
      </c>
      <c r="I1">
        <v>18</v>
      </c>
      <c r="J1">
        <v>19</v>
      </c>
      <c r="K1">
        <v>20</v>
      </c>
      <c r="L1">
        <v>22</v>
      </c>
      <c r="M1">
        <v>23</v>
      </c>
      <c r="N1">
        <v>24</v>
      </c>
      <c r="O1">
        <v>25</v>
      </c>
      <c r="P1">
        <v>26</v>
      </c>
      <c r="Q1">
        <v>42</v>
      </c>
      <c r="R1">
        <v>43</v>
      </c>
      <c r="S1">
        <v>44</v>
      </c>
      <c r="T1">
        <v>45</v>
      </c>
      <c r="U1">
        <v>46</v>
      </c>
      <c r="V1">
        <v>47</v>
      </c>
      <c r="W1">
        <v>49</v>
      </c>
      <c r="X1">
        <v>50</v>
      </c>
      <c r="Y1">
        <v>51</v>
      </c>
      <c r="Z1">
        <v>52</v>
      </c>
      <c r="AA1">
        <v>53</v>
      </c>
      <c r="AB1">
        <v>54</v>
      </c>
      <c r="AC1">
        <v>56</v>
      </c>
      <c r="AD1">
        <v>57</v>
      </c>
      <c r="AE1">
        <v>58</v>
      </c>
      <c r="AF1">
        <v>59</v>
      </c>
      <c r="AG1">
        <v>60</v>
      </c>
      <c r="AH1">
        <v>61</v>
      </c>
      <c r="AI1">
        <v>63</v>
      </c>
      <c r="AJ1">
        <v>64</v>
      </c>
      <c r="AK1">
        <v>65</v>
      </c>
      <c r="AL1">
        <v>66</v>
      </c>
      <c r="AM1">
        <v>67</v>
      </c>
      <c r="AN1">
        <v>68</v>
      </c>
      <c r="AO1">
        <v>70</v>
      </c>
      <c r="AP1">
        <v>71</v>
      </c>
      <c r="AQ1">
        <v>72</v>
      </c>
      <c r="AR1">
        <v>73</v>
      </c>
      <c r="AS1">
        <v>74</v>
      </c>
      <c r="AT1">
        <v>75</v>
      </c>
      <c r="AU1">
        <v>77</v>
      </c>
      <c r="AV1">
        <v>78</v>
      </c>
      <c r="AW1">
        <v>79</v>
      </c>
      <c r="AX1">
        <v>80</v>
      </c>
      <c r="AY1">
        <v>81</v>
      </c>
      <c r="AZ1">
        <v>82</v>
      </c>
      <c r="BA1">
        <v>84</v>
      </c>
      <c r="BB1">
        <v>85</v>
      </c>
      <c r="BC1">
        <v>86</v>
      </c>
      <c r="BD1">
        <v>87</v>
      </c>
      <c r="BE1">
        <v>88</v>
      </c>
      <c r="BF1">
        <v>89</v>
      </c>
      <c r="BG1">
        <v>91</v>
      </c>
      <c r="BH1">
        <v>92</v>
      </c>
      <c r="BI1">
        <v>93</v>
      </c>
      <c r="BJ1">
        <v>94</v>
      </c>
      <c r="BK1">
        <v>95</v>
      </c>
      <c r="BL1">
        <v>96</v>
      </c>
      <c r="BM1">
        <v>98</v>
      </c>
      <c r="BN1">
        <v>99</v>
      </c>
      <c r="BO1">
        <v>100</v>
      </c>
      <c r="BP1">
        <v>101</v>
      </c>
      <c r="BQ1">
        <v>102</v>
      </c>
      <c r="BR1">
        <v>103</v>
      </c>
      <c r="BS1">
        <v>106</v>
      </c>
      <c r="BT1">
        <v>107</v>
      </c>
      <c r="BU1">
        <v>108</v>
      </c>
      <c r="BV1">
        <v>109</v>
      </c>
      <c r="BW1">
        <v>110</v>
      </c>
      <c r="BX1">
        <v>111</v>
      </c>
      <c r="BY1">
        <v>113</v>
      </c>
      <c r="BZ1">
        <v>114</v>
      </c>
      <c r="CA1">
        <v>115</v>
      </c>
      <c r="CB1">
        <v>116</v>
      </c>
      <c r="CC1">
        <v>117</v>
      </c>
      <c r="CD1">
        <v>118</v>
      </c>
      <c r="CE1">
        <v>120</v>
      </c>
      <c r="CF1">
        <v>121</v>
      </c>
      <c r="CG1">
        <v>122</v>
      </c>
      <c r="CH1">
        <v>123</v>
      </c>
      <c r="CI1">
        <v>124</v>
      </c>
      <c r="CJ1">
        <v>125</v>
      </c>
      <c r="CK1">
        <v>127</v>
      </c>
      <c r="CL1">
        <v>128</v>
      </c>
      <c r="CM1">
        <v>129</v>
      </c>
      <c r="CN1">
        <v>130</v>
      </c>
      <c r="CO1">
        <v>131</v>
      </c>
      <c r="CP1">
        <v>132</v>
      </c>
      <c r="CQ1">
        <v>141</v>
      </c>
      <c r="CR1">
        <v>142</v>
      </c>
      <c r="CS1">
        <v>143</v>
      </c>
      <c r="CT1">
        <v>144</v>
      </c>
      <c r="CU1">
        <v>145</v>
      </c>
      <c r="CV1">
        <v>146</v>
      </c>
      <c r="CW1">
        <v>148</v>
      </c>
      <c r="CX1">
        <v>149</v>
      </c>
      <c r="CY1">
        <v>150</v>
      </c>
      <c r="CZ1">
        <v>151</v>
      </c>
      <c r="DA1">
        <v>152</v>
      </c>
      <c r="DB1">
        <v>153</v>
      </c>
      <c r="DC1">
        <v>155</v>
      </c>
      <c r="DD1">
        <v>156</v>
      </c>
      <c r="DE1">
        <v>157</v>
      </c>
      <c r="DF1">
        <v>158</v>
      </c>
      <c r="DG1">
        <v>159</v>
      </c>
      <c r="DH1">
        <v>160</v>
      </c>
      <c r="DI1">
        <v>162</v>
      </c>
      <c r="DJ1">
        <v>163</v>
      </c>
      <c r="DK1">
        <v>164</v>
      </c>
      <c r="DL1">
        <v>165</v>
      </c>
      <c r="DM1">
        <v>166</v>
      </c>
      <c r="DN1">
        <v>167</v>
      </c>
      <c r="DO1">
        <v>169</v>
      </c>
      <c r="DP1">
        <v>170</v>
      </c>
      <c r="DQ1">
        <v>171</v>
      </c>
      <c r="DR1">
        <v>172</v>
      </c>
      <c r="DS1">
        <v>173</v>
      </c>
      <c r="DT1">
        <v>174</v>
      </c>
      <c r="DU1">
        <v>176</v>
      </c>
      <c r="DV1">
        <v>177</v>
      </c>
      <c r="DW1">
        <v>178</v>
      </c>
      <c r="DX1">
        <v>179</v>
      </c>
      <c r="DY1">
        <v>180</v>
      </c>
      <c r="DZ1">
        <v>181</v>
      </c>
      <c r="EA1">
        <v>189</v>
      </c>
      <c r="EB1">
        <v>190</v>
      </c>
      <c r="EC1">
        <v>191</v>
      </c>
      <c r="ED1">
        <v>192</v>
      </c>
      <c r="EE1">
        <v>193</v>
      </c>
      <c r="EF1">
        <v>196</v>
      </c>
      <c r="EG1">
        <v>197</v>
      </c>
      <c r="EH1">
        <v>198</v>
      </c>
      <c r="EI1">
        <v>199</v>
      </c>
      <c r="EJ1">
        <v>201</v>
      </c>
      <c r="EK1">
        <v>203</v>
      </c>
      <c r="EL1">
        <v>204</v>
      </c>
      <c r="EM1">
        <v>205</v>
      </c>
      <c r="EN1">
        <v>206</v>
      </c>
      <c r="EO1">
        <v>208</v>
      </c>
      <c r="EP1">
        <v>210</v>
      </c>
      <c r="EQ1">
        <v>211</v>
      </c>
      <c r="ER1">
        <v>212</v>
      </c>
      <c r="ES1">
        <v>213</v>
      </c>
      <c r="ET1">
        <v>221</v>
      </c>
      <c r="EU1">
        <v>222</v>
      </c>
      <c r="EV1">
        <v>223</v>
      </c>
      <c r="EW1">
        <v>224</v>
      </c>
      <c r="EX1">
        <v>225</v>
      </c>
      <c r="EY1">
        <v>227</v>
      </c>
      <c r="EZ1">
        <v>229</v>
      </c>
      <c r="FA1">
        <v>230</v>
      </c>
      <c r="FB1">
        <v>231</v>
      </c>
      <c r="FC1">
        <v>234</v>
      </c>
      <c r="FD1">
        <v>235</v>
      </c>
      <c r="FE1">
        <v>236</v>
      </c>
      <c r="FF1">
        <v>237</v>
      </c>
      <c r="FG1">
        <v>238</v>
      </c>
      <c r="FH1">
        <v>240</v>
      </c>
      <c r="FI1">
        <v>241</v>
      </c>
      <c r="FJ1">
        <v>242</v>
      </c>
      <c r="FK1">
        <v>243</v>
      </c>
      <c r="FL1">
        <v>244</v>
      </c>
      <c r="FM1">
        <v>245</v>
      </c>
      <c r="FN1">
        <v>247</v>
      </c>
      <c r="FO1">
        <v>248</v>
      </c>
      <c r="FP1">
        <v>249</v>
      </c>
      <c r="FQ1">
        <v>250</v>
      </c>
      <c r="FR1">
        <v>253</v>
      </c>
      <c r="FS1">
        <v>254</v>
      </c>
      <c r="FT1">
        <v>255</v>
      </c>
      <c r="FU1">
        <v>256</v>
      </c>
      <c r="FV1">
        <v>257</v>
      </c>
      <c r="FW1">
        <v>259</v>
      </c>
      <c r="FX1">
        <v>260</v>
      </c>
      <c r="FY1">
        <v>261</v>
      </c>
      <c r="FZ1">
        <v>262</v>
      </c>
      <c r="GA1">
        <v>263</v>
      </c>
      <c r="GB1">
        <v>264</v>
      </c>
      <c r="GC1">
        <v>266</v>
      </c>
      <c r="GD1">
        <v>267</v>
      </c>
      <c r="GE1">
        <v>268</v>
      </c>
      <c r="GF1">
        <v>269</v>
      </c>
      <c r="GG1">
        <v>270</v>
      </c>
      <c r="GH1">
        <v>271</v>
      </c>
      <c r="GI1">
        <v>273</v>
      </c>
      <c r="GJ1">
        <v>275</v>
      </c>
      <c r="GK1">
        <v>276</v>
      </c>
      <c r="GL1">
        <v>277</v>
      </c>
      <c r="GM1">
        <v>278</v>
      </c>
      <c r="GN1">
        <v>287</v>
      </c>
      <c r="GO1">
        <v>288</v>
      </c>
      <c r="GP1">
        <v>289</v>
      </c>
      <c r="GQ1">
        <v>290</v>
      </c>
      <c r="GR1">
        <v>291</v>
      </c>
      <c r="GS1">
        <v>292</v>
      </c>
      <c r="GT1">
        <v>294</v>
      </c>
      <c r="GU1">
        <v>295</v>
      </c>
      <c r="GV1">
        <v>296</v>
      </c>
      <c r="GW1">
        <v>297</v>
      </c>
      <c r="GX1">
        <v>298</v>
      </c>
      <c r="GY1">
        <v>299</v>
      </c>
      <c r="GZ1">
        <v>300</v>
      </c>
      <c r="HA1">
        <v>301</v>
      </c>
      <c r="HB1">
        <v>302</v>
      </c>
      <c r="HC1">
        <v>303</v>
      </c>
      <c r="HD1">
        <v>304</v>
      </c>
      <c r="HE1">
        <v>305</v>
      </c>
      <c r="HF1">
        <v>306</v>
      </c>
      <c r="HG1">
        <v>313</v>
      </c>
      <c r="HH1">
        <v>314</v>
      </c>
      <c r="HI1">
        <v>315</v>
      </c>
      <c r="HJ1">
        <v>316</v>
      </c>
      <c r="HK1">
        <v>323</v>
      </c>
      <c r="HL1">
        <v>335</v>
      </c>
      <c r="HM1">
        <v>341</v>
      </c>
      <c r="HN1">
        <v>348</v>
      </c>
      <c r="HO1">
        <v>350</v>
      </c>
      <c r="HP1">
        <v>352</v>
      </c>
      <c r="HQ1">
        <v>355</v>
      </c>
      <c r="HR1">
        <v>368</v>
      </c>
      <c r="HS1">
        <v>373</v>
      </c>
      <c r="HT1">
        <v>378</v>
      </c>
      <c r="HU1">
        <v>381</v>
      </c>
      <c r="HV1">
        <v>386</v>
      </c>
      <c r="HW1">
        <v>391</v>
      </c>
      <c r="HX1">
        <v>397</v>
      </c>
      <c r="HY1">
        <v>402</v>
      </c>
      <c r="HZ1">
        <v>407</v>
      </c>
      <c r="IA1">
        <v>414</v>
      </c>
      <c r="IB1">
        <v>415</v>
      </c>
      <c r="IC1">
        <v>416</v>
      </c>
      <c r="ID1">
        <v>418</v>
      </c>
      <c r="IE1">
        <v>437</v>
      </c>
      <c r="IF1">
        <v>455</v>
      </c>
      <c r="IG1">
        <v>468</v>
      </c>
      <c r="IH1">
        <v>478</v>
      </c>
      <c r="II1">
        <v>484</v>
      </c>
      <c r="IJ1">
        <v>488</v>
      </c>
      <c r="IK1">
        <v>492</v>
      </c>
      <c r="IL1">
        <v>496</v>
      </c>
      <c r="IM1">
        <v>505</v>
      </c>
      <c r="IN1">
        <v>507</v>
      </c>
      <c r="IO1">
        <v>509</v>
      </c>
      <c r="IP1">
        <v>510</v>
      </c>
      <c r="IQ1">
        <v>511</v>
      </c>
      <c r="IR1">
        <v>513</v>
      </c>
      <c r="IS1">
        <v>514</v>
      </c>
      <c r="IT1">
        <v>515</v>
      </c>
      <c r="IU1">
        <v>516</v>
      </c>
      <c r="IV1">
        <v>519</v>
      </c>
      <c r="IW1">
        <v>521</v>
      </c>
      <c r="IX1">
        <v>523</v>
      </c>
      <c r="IY1">
        <v>525</v>
      </c>
      <c r="IZ1">
        <v>526</v>
      </c>
      <c r="JA1">
        <v>527</v>
      </c>
      <c r="JB1">
        <v>535</v>
      </c>
      <c r="JC1">
        <v>536</v>
      </c>
      <c r="JD1">
        <v>537</v>
      </c>
      <c r="JE1">
        <v>538</v>
      </c>
      <c r="JF1">
        <v>539</v>
      </c>
      <c r="JG1">
        <v>540</v>
      </c>
      <c r="JH1">
        <v>541</v>
      </c>
      <c r="JI1">
        <v>542</v>
      </c>
      <c r="JJ1">
        <v>543</v>
      </c>
      <c r="JK1">
        <v>547</v>
      </c>
      <c r="JL1">
        <v>548</v>
      </c>
      <c r="JM1">
        <v>556</v>
      </c>
      <c r="JN1">
        <v>558</v>
      </c>
      <c r="JO1">
        <v>559</v>
      </c>
      <c r="JP1">
        <v>560</v>
      </c>
      <c r="JQ1">
        <v>562</v>
      </c>
      <c r="JR1">
        <v>565</v>
      </c>
      <c r="JS1">
        <v>566</v>
      </c>
      <c r="JT1">
        <v>567</v>
      </c>
      <c r="JU1">
        <v>569</v>
      </c>
      <c r="JV1">
        <v>586</v>
      </c>
      <c r="JW1">
        <v>589</v>
      </c>
      <c r="JX1">
        <v>592</v>
      </c>
      <c r="JY1">
        <v>593</v>
      </c>
      <c r="JZ1">
        <v>595</v>
      </c>
      <c r="KA1">
        <v>596</v>
      </c>
      <c r="KB1">
        <v>597</v>
      </c>
      <c r="KC1">
        <v>598</v>
      </c>
      <c r="KD1">
        <v>600</v>
      </c>
      <c r="KE1">
        <v>601</v>
      </c>
      <c r="KF1">
        <v>602</v>
      </c>
      <c r="KG1">
        <v>603</v>
      </c>
      <c r="KH1">
        <v>605</v>
      </c>
      <c r="KI1">
        <v>609</v>
      </c>
      <c r="KJ1">
        <v>612</v>
      </c>
      <c r="KK1">
        <v>613</v>
      </c>
      <c r="KL1">
        <v>614</v>
      </c>
      <c r="KM1">
        <v>615</v>
      </c>
      <c r="KN1">
        <v>617</v>
      </c>
      <c r="KO1">
        <v>618</v>
      </c>
      <c r="KP1">
        <v>621</v>
      </c>
      <c r="KQ1">
        <v>623</v>
      </c>
      <c r="KR1">
        <v>624</v>
      </c>
      <c r="KS1">
        <v>627</v>
      </c>
      <c r="KT1">
        <v>631</v>
      </c>
      <c r="KU1">
        <v>632</v>
      </c>
      <c r="KV1">
        <v>634</v>
      </c>
      <c r="KW1">
        <v>635</v>
      </c>
      <c r="KX1">
        <v>636</v>
      </c>
      <c r="KY1">
        <v>640</v>
      </c>
      <c r="KZ1">
        <v>641</v>
      </c>
      <c r="LA1">
        <v>642</v>
      </c>
      <c r="LB1">
        <v>643</v>
      </c>
      <c r="LC1">
        <v>645</v>
      </c>
      <c r="LD1">
        <v>646</v>
      </c>
      <c r="LE1">
        <v>649</v>
      </c>
      <c r="LF1">
        <v>650</v>
      </c>
      <c r="LG1">
        <v>651</v>
      </c>
      <c r="LH1">
        <v>653</v>
      </c>
      <c r="LI1">
        <v>655</v>
      </c>
      <c r="LJ1">
        <v>656</v>
      </c>
      <c r="LK1">
        <v>658</v>
      </c>
      <c r="LL1">
        <v>671</v>
      </c>
      <c r="LM1">
        <v>673</v>
      </c>
      <c r="LN1">
        <v>675</v>
      </c>
      <c r="LO1">
        <v>676</v>
      </c>
      <c r="LP1">
        <v>677</v>
      </c>
      <c r="LQ1">
        <v>682</v>
      </c>
      <c r="LR1">
        <v>684</v>
      </c>
      <c r="LS1">
        <v>685</v>
      </c>
      <c r="LT1">
        <v>687</v>
      </c>
      <c r="LU1">
        <v>689</v>
      </c>
      <c r="LV1">
        <v>690</v>
      </c>
      <c r="LW1">
        <v>692</v>
      </c>
      <c r="LX1">
        <v>694</v>
      </c>
      <c r="LY1">
        <v>700</v>
      </c>
      <c r="LZ1">
        <v>701</v>
      </c>
      <c r="MA1">
        <v>703</v>
      </c>
      <c r="MB1">
        <v>707</v>
      </c>
      <c r="MC1">
        <v>708</v>
      </c>
      <c r="MD1">
        <v>709</v>
      </c>
      <c r="ME1">
        <v>713</v>
      </c>
      <c r="MF1">
        <v>714</v>
      </c>
      <c r="MG1">
        <v>715</v>
      </c>
      <c r="MH1">
        <v>720</v>
      </c>
      <c r="MI1">
        <v>725</v>
      </c>
      <c r="MJ1">
        <v>726</v>
      </c>
      <c r="MK1">
        <v>728</v>
      </c>
      <c r="ML1">
        <v>729</v>
      </c>
      <c r="MM1">
        <v>730</v>
      </c>
      <c r="MN1">
        <v>731</v>
      </c>
      <c r="MO1">
        <v>732</v>
      </c>
      <c r="MP1">
        <v>733</v>
      </c>
      <c r="MQ1">
        <v>734</v>
      </c>
      <c r="MR1">
        <v>736</v>
      </c>
      <c r="MS1">
        <v>737</v>
      </c>
      <c r="MT1">
        <v>740</v>
      </c>
      <c r="MU1">
        <v>741</v>
      </c>
      <c r="MV1">
        <v>743</v>
      </c>
      <c r="MW1">
        <v>747</v>
      </c>
      <c r="MX1">
        <v>748</v>
      </c>
      <c r="MY1">
        <v>749</v>
      </c>
      <c r="MZ1">
        <v>750</v>
      </c>
      <c r="NA1">
        <v>752</v>
      </c>
      <c r="NB1">
        <v>753</v>
      </c>
      <c r="NC1">
        <v>754</v>
      </c>
      <c r="ND1">
        <v>758</v>
      </c>
      <c r="NE1">
        <v>760</v>
      </c>
      <c r="NF1">
        <v>761</v>
      </c>
      <c r="NG1">
        <v>762</v>
      </c>
      <c r="NH1">
        <v>763</v>
      </c>
      <c r="NI1">
        <v>764</v>
      </c>
      <c r="NJ1">
        <v>765</v>
      </c>
      <c r="NK1">
        <v>766</v>
      </c>
      <c r="NL1">
        <v>767</v>
      </c>
      <c r="NM1">
        <v>768</v>
      </c>
      <c r="NN1">
        <v>769</v>
      </c>
      <c r="NO1">
        <v>770</v>
      </c>
      <c r="NP1">
        <v>772</v>
      </c>
      <c r="NQ1">
        <v>773</v>
      </c>
      <c r="NR1">
        <v>774</v>
      </c>
      <c r="NS1">
        <v>775</v>
      </c>
      <c r="NT1">
        <v>776</v>
      </c>
      <c r="NU1">
        <v>777</v>
      </c>
      <c r="NV1">
        <v>778</v>
      </c>
      <c r="NW1">
        <v>779</v>
      </c>
      <c r="NX1">
        <v>780</v>
      </c>
      <c r="NY1">
        <v>782</v>
      </c>
      <c r="NZ1">
        <v>784</v>
      </c>
      <c r="OA1">
        <v>785</v>
      </c>
      <c r="OB1">
        <v>790</v>
      </c>
      <c r="OC1">
        <v>791</v>
      </c>
      <c r="OD1">
        <v>794</v>
      </c>
      <c r="OE1">
        <v>795</v>
      </c>
      <c r="OF1">
        <v>798</v>
      </c>
      <c r="OG1">
        <v>799</v>
      </c>
      <c r="OH1">
        <v>804</v>
      </c>
      <c r="OI1">
        <v>805</v>
      </c>
      <c r="OJ1">
        <v>818</v>
      </c>
      <c r="OK1">
        <v>819</v>
      </c>
      <c r="OL1">
        <v>820</v>
      </c>
      <c r="OM1">
        <v>822</v>
      </c>
      <c r="ON1">
        <v>823</v>
      </c>
      <c r="OO1">
        <v>825</v>
      </c>
      <c r="OP1">
        <v>826</v>
      </c>
      <c r="OQ1">
        <v>827</v>
      </c>
      <c r="OR1">
        <v>831</v>
      </c>
      <c r="OS1">
        <v>832</v>
      </c>
      <c r="OT1">
        <v>833</v>
      </c>
      <c r="OU1">
        <v>835</v>
      </c>
      <c r="OV1">
        <v>838</v>
      </c>
      <c r="OW1">
        <v>839</v>
      </c>
      <c r="OX1">
        <v>841</v>
      </c>
      <c r="OY1">
        <v>843</v>
      </c>
      <c r="OZ1">
        <v>844</v>
      </c>
      <c r="PA1">
        <v>845</v>
      </c>
      <c r="PB1">
        <v>852</v>
      </c>
      <c r="PC1">
        <v>857</v>
      </c>
      <c r="PD1">
        <v>857</v>
      </c>
      <c r="PE1">
        <v>876</v>
      </c>
      <c r="PF1">
        <v>893</v>
      </c>
      <c r="PG1">
        <v>914</v>
      </c>
      <c r="PH1">
        <v>933</v>
      </c>
      <c r="PI1">
        <v>942</v>
      </c>
      <c r="PJ1">
        <v>975</v>
      </c>
      <c r="PK1">
        <v>979</v>
      </c>
      <c r="PL1">
        <v>996</v>
      </c>
      <c r="PM1">
        <v>1000</v>
      </c>
      <c r="PN1">
        <v>1008</v>
      </c>
      <c r="PO1">
        <v>1010</v>
      </c>
      <c r="PP1">
        <v>1011</v>
      </c>
      <c r="PQ1">
        <v>1014</v>
      </c>
      <c r="PR1">
        <v>1017</v>
      </c>
      <c r="PS1">
        <v>1018</v>
      </c>
      <c r="PT1">
        <v>1019</v>
      </c>
      <c r="PU1">
        <v>1020</v>
      </c>
      <c r="PV1">
        <v>1021</v>
      </c>
      <c r="PW1">
        <v>1023</v>
      </c>
      <c r="PX1">
        <v>1024</v>
      </c>
      <c r="PY1">
        <v>1025</v>
      </c>
      <c r="PZ1">
        <v>1026</v>
      </c>
      <c r="QA1">
        <v>1027</v>
      </c>
      <c r="QB1">
        <v>1029</v>
      </c>
      <c r="QC1">
        <v>1030</v>
      </c>
      <c r="QD1">
        <v>1031</v>
      </c>
      <c r="QE1">
        <v>1032</v>
      </c>
      <c r="QF1">
        <v>1038</v>
      </c>
      <c r="QG1">
        <v>1042</v>
      </c>
      <c r="QH1">
        <v>1043</v>
      </c>
      <c r="QI1">
        <v>1046</v>
      </c>
      <c r="QJ1">
        <v>1047</v>
      </c>
      <c r="QK1">
        <v>1048</v>
      </c>
      <c r="QL1">
        <v>1049</v>
      </c>
      <c r="QM1">
        <v>1050</v>
      </c>
      <c r="QN1">
        <v>1051</v>
      </c>
      <c r="QO1">
        <v>1052</v>
      </c>
      <c r="QP1">
        <v>1054</v>
      </c>
      <c r="QQ1">
        <v>1055</v>
      </c>
      <c r="QR1">
        <v>1056</v>
      </c>
      <c r="QS1">
        <v>1058</v>
      </c>
      <c r="QT1">
        <v>1060</v>
      </c>
      <c r="QU1">
        <v>1062</v>
      </c>
      <c r="QV1">
        <v>1063</v>
      </c>
      <c r="QW1">
        <v>1064</v>
      </c>
      <c r="QX1">
        <v>1065</v>
      </c>
      <c r="QY1">
        <v>1066</v>
      </c>
      <c r="QZ1">
        <v>1067</v>
      </c>
      <c r="RA1">
        <v>1068</v>
      </c>
      <c r="RB1">
        <v>1069</v>
      </c>
      <c r="RC1">
        <v>1071</v>
      </c>
      <c r="RD1">
        <v>1072</v>
      </c>
      <c r="RE1">
        <v>1073</v>
      </c>
      <c r="RF1">
        <v>1074</v>
      </c>
      <c r="RG1">
        <v>1075</v>
      </c>
      <c r="RH1">
        <v>1076</v>
      </c>
      <c r="RI1">
        <v>1077</v>
      </c>
      <c r="RJ1">
        <v>1078</v>
      </c>
      <c r="RK1">
        <v>1079</v>
      </c>
      <c r="RL1">
        <v>1080</v>
      </c>
      <c r="RM1">
        <v>1083</v>
      </c>
      <c r="RN1">
        <v>1084</v>
      </c>
      <c r="RO1">
        <v>1088</v>
      </c>
    </row>
    <row r="2" spans="1:965" x14ac:dyDescent="0.25">
      <c r="B2" s="4" t="s">
        <v>1279</v>
      </c>
      <c r="C2">
        <v>315</v>
      </c>
      <c r="D2">
        <v>68</v>
      </c>
      <c r="E2">
        <v>667</v>
      </c>
      <c r="F2">
        <v>985</v>
      </c>
      <c r="G2">
        <v>320</v>
      </c>
      <c r="H2">
        <v>943</v>
      </c>
      <c r="I2">
        <v>648</v>
      </c>
      <c r="J2">
        <v>844</v>
      </c>
      <c r="K2">
        <v>882</v>
      </c>
      <c r="L2">
        <v>656</v>
      </c>
      <c r="M2">
        <v>962</v>
      </c>
      <c r="N2">
        <v>767</v>
      </c>
      <c r="O2">
        <v>1021</v>
      </c>
      <c r="P2">
        <v>1085</v>
      </c>
      <c r="Q2">
        <v>558</v>
      </c>
      <c r="R2">
        <v>838</v>
      </c>
      <c r="S2">
        <v>654</v>
      </c>
      <c r="T2">
        <v>702</v>
      </c>
      <c r="U2">
        <v>889</v>
      </c>
      <c r="V2">
        <v>929</v>
      </c>
      <c r="W2">
        <v>981</v>
      </c>
      <c r="X2">
        <v>201</v>
      </c>
      <c r="Y2">
        <v>1047</v>
      </c>
      <c r="Z2">
        <v>1070</v>
      </c>
      <c r="AA2">
        <v>1038</v>
      </c>
      <c r="AB2">
        <v>1062</v>
      </c>
      <c r="AC2">
        <v>1030</v>
      </c>
      <c r="AD2">
        <v>113</v>
      </c>
      <c r="AE2">
        <v>1094</v>
      </c>
      <c r="AF2">
        <v>1128</v>
      </c>
      <c r="AG2">
        <v>478</v>
      </c>
      <c r="AH2">
        <v>510</v>
      </c>
      <c r="AI2">
        <v>878</v>
      </c>
      <c r="AJ2">
        <v>657</v>
      </c>
      <c r="AK2">
        <v>950</v>
      </c>
      <c r="AL2">
        <v>974</v>
      </c>
      <c r="AM2">
        <v>1102</v>
      </c>
      <c r="AN2">
        <v>2</v>
      </c>
      <c r="AO2">
        <v>450</v>
      </c>
      <c r="AP2">
        <v>854</v>
      </c>
      <c r="AQ2">
        <v>577</v>
      </c>
      <c r="AR2">
        <v>625</v>
      </c>
      <c r="AS2">
        <v>945</v>
      </c>
      <c r="AT2">
        <v>1026</v>
      </c>
      <c r="AU2">
        <v>1006</v>
      </c>
      <c r="AV2">
        <v>670</v>
      </c>
      <c r="AW2">
        <v>1086</v>
      </c>
      <c r="AX2">
        <v>1111</v>
      </c>
      <c r="AY2">
        <v>9</v>
      </c>
      <c r="AZ2">
        <v>461</v>
      </c>
      <c r="BA2">
        <v>873</v>
      </c>
      <c r="BB2">
        <v>806</v>
      </c>
      <c r="BC2">
        <v>1035</v>
      </c>
      <c r="BD2">
        <v>1090</v>
      </c>
      <c r="BE2">
        <v>862</v>
      </c>
      <c r="BF2">
        <v>893</v>
      </c>
      <c r="BG2">
        <v>36</v>
      </c>
      <c r="BH2">
        <v>180</v>
      </c>
      <c r="BI2">
        <v>148</v>
      </c>
      <c r="BJ2">
        <v>187</v>
      </c>
      <c r="BK2">
        <v>638</v>
      </c>
      <c r="BL2">
        <v>662</v>
      </c>
      <c r="BM2">
        <v>897</v>
      </c>
      <c r="BN2">
        <v>1106</v>
      </c>
      <c r="BO2">
        <v>1010</v>
      </c>
      <c r="BP2">
        <v>1058</v>
      </c>
      <c r="BQ2">
        <v>857</v>
      </c>
      <c r="BR2">
        <v>849</v>
      </c>
      <c r="BS2">
        <v>527</v>
      </c>
      <c r="BT2">
        <v>600</v>
      </c>
      <c r="BU2">
        <v>678</v>
      </c>
      <c r="BV2">
        <v>252</v>
      </c>
      <c r="BW2">
        <v>156</v>
      </c>
      <c r="BX2">
        <v>243</v>
      </c>
      <c r="BY2">
        <v>735</v>
      </c>
      <c r="BZ2">
        <v>251</v>
      </c>
      <c r="CA2">
        <v>816</v>
      </c>
      <c r="CB2">
        <v>847</v>
      </c>
      <c r="CC2">
        <v>954</v>
      </c>
      <c r="CD2">
        <v>1005</v>
      </c>
      <c r="CE2">
        <v>696</v>
      </c>
      <c r="CF2">
        <v>643</v>
      </c>
      <c r="CG2">
        <v>759</v>
      </c>
      <c r="CH2">
        <v>791</v>
      </c>
      <c r="CI2">
        <v>249</v>
      </c>
      <c r="CJ2">
        <v>456</v>
      </c>
      <c r="CK2">
        <v>959</v>
      </c>
      <c r="CL2">
        <v>755</v>
      </c>
      <c r="CM2">
        <v>990</v>
      </c>
      <c r="CN2">
        <v>1023</v>
      </c>
      <c r="CO2">
        <v>520</v>
      </c>
      <c r="CP2">
        <v>598</v>
      </c>
      <c r="CQ2">
        <v>1074</v>
      </c>
      <c r="CR2">
        <v>905</v>
      </c>
      <c r="CS2">
        <v>1114</v>
      </c>
      <c r="CT2">
        <v>233</v>
      </c>
      <c r="CU2">
        <v>601</v>
      </c>
      <c r="CV2">
        <v>649</v>
      </c>
      <c r="CW2">
        <v>281</v>
      </c>
      <c r="CX2">
        <v>1066</v>
      </c>
      <c r="CY2">
        <v>401</v>
      </c>
      <c r="CZ2">
        <v>433</v>
      </c>
      <c r="DA2">
        <v>1046</v>
      </c>
      <c r="DB2">
        <v>441</v>
      </c>
      <c r="DC2">
        <v>421</v>
      </c>
      <c r="DD2">
        <v>973</v>
      </c>
      <c r="DE2">
        <v>573</v>
      </c>
      <c r="DF2">
        <v>613</v>
      </c>
      <c r="DG2">
        <v>74</v>
      </c>
      <c r="DH2">
        <v>121</v>
      </c>
      <c r="DI2">
        <v>593</v>
      </c>
      <c r="DJ2">
        <v>821</v>
      </c>
      <c r="DK2">
        <v>721</v>
      </c>
      <c r="DL2">
        <v>778</v>
      </c>
      <c r="DM2">
        <v>33</v>
      </c>
      <c r="DN2">
        <v>305</v>
      </c>
      <c r="DO2">
        <v>750</v>
      </c>
      <c r="DP2">
        <v>269</v>
      </c>
      <c r="DQ2">
        <v>869</v>
      </c>
      <c r="DR2">
        <v>902</v>
      </c>
      <c r="DS2">
        <v>377</v>
      </c>
      <c r="DT2">
        <v>393</v>
      </c>
      <c r="DU2">
        <v>805</v>
      </c>
      <c r="DV2">
        <v>41</v>
      </c>
      <c r="DW2">
        <v>501</v>
      </c>
      <c r="DX2">
        <v>565</v>
      </c>
      <c r="DY2">
        <v>257</v>
      </c>
      <c r="DZ2">
        <v>469</v>
      </c>
      <c r="EA2">
        <v>935</v>
      </c>
      <c r="EB2">
        <v>211</v>
      </c>
      <c r="EC2">
        <v>1015</v>
      </c>
      <c r="ED2">
        <v>919</v>
      </c>
      <c r="EE2">
        <v>927</v>
      </c>
      <c r="EF2">
        <v>296</v>
      </c>
      <c r="EG2">
        <v>772</v>
      </c>
      <c r="EH2">
        <v>810</v>
      </c>
      <c r="EI2">
        <v>819</v>
      </c>
      <c r="EJ2">
        <v>171</v>
      </c>
      <c r="EK2">
        <v>304</v>
      </c>
      <c r="EL2">
        <v>363</v>
      </c>
      <c r="EM2">
        <v>84</v>
      </c>
      <c r="EN2">
        <v>132</v>
      </c>
      <c r="EO2">
        <v>707</v>
      </c>
      <c r="EP2">
        <v>556</v>
      </c>
      <c r="EQ2">
        <v>827</v>
      </c>
      <c r="ER2">
        <v>1054</v>
      </c>
      <c r="ES2">
        <v>1081</v>
      </c>
      <c r="ET2">
        <v>448</v>
      </c>
      <c r="EU2">
        <v>412</v>
      </c>
      <c r="EV2">
        <v>630</v>
      </c>
      <c r="EW2">
        <v>440</v>
      </c>
      <c r="EX2">
        <v>488</v>
      </c>
      <c r="EY2">
        <v>484</v>
      </c>
      <c r="EZ2">
        <v>582</v>
      </c>
      <c r="FA2">
        <v>620</v>
      </c>
      <c r="FB2">
        <v>910</v>
      </c>
      <c r="FC2">
        <v>969</v>
      </c>
      <c r="FD2">
        <v>288</v>
      </c>
      <c r="FE2">
        <v>1125</v>
      </c>
      <c r="FF2">
        <v>608</v>
      </c>
      <c r="FG2">
        <v>680</v>
      </c>
      <c r="FH2">
        <v>104</v>
      </c>
      <c r="FI2">
        <v>996</v>
      </c>
      <c r="FJ2">
        <v>328</v>
      </c>
      <c r="FK2">
        <v>1101</v>
      </c>
      <c r="FL2">
        <v>783</v>
      </c>
      <c r="FM2">
        <v>831</v>
      </c>
      <c r="FN2">
        <v>120</v>
      </c>
      <c r="FO2">
        <v>163</v>
      </c>
      <c r="FP2">
        <v>344</v>
      </c>
      <c r="FQ2">
        <v>314</v>
      </c>
      <c r="FR2">
        <v>704</v>
      </c>
      <c r="FS2">
        <v>694</v>
      </c>
      <c r="FT2">
        <v>800</v>
      </c>
      <c r="FU2">
        <v>675</v>
      </c>
      <c r="FV2">
        <v>699</v>
      </c>
      <c r="FW2">
        <v>894</v>
      </c>
      <c r="FX2">
        <v>671</v>
      </c>
      <c r="FY2">
        <v>965</v>
      </c>
      <c r="FZ2">
        <v>774</v>
      </c>
      <c r="GA2">
        <v>906</v>
      </c>
      <c r="GB2">
        <v>279</v>
      </c>
      <c r="GC2">
        <v>442</v>
      </c>
      <c r="GD2">
        <v>434</v>
      </c>
      <c r="GE2">
        <v>545</v>
      </c>
      <c r="GF2">
        <v>610</v>
      </c>
      <c r="GG2">
        <v>274</v>
      </c>
      <c r="GH2">
        <v>330</v>
      </c>
      <c r="GI2">
        <v>542</v>
      </c>
      <c r="GJ2">
        <v>430</v>
      </c>
      <c r="GK2">
        <v>687</v>
      </c>
      <c r="GL2">
        <v>590</v>
      </c>
      <c r="GM2">
        <v>622</v>
      </c>
      <c r="GN2">
        <v>97</v>
      </c>
      <c r="GO2">
        <v>1127</v>
      </c>
      <c r="GP2">
        <v>234</v>
      </c>
      <c r="GQ2">
        <v>289</v>
      </c>
      <c r="GR2">
        <v>729</v>
      </c>
      <c r="GS2">
        <v>786</v>
      </c>
      <c r="GT2">
        <v>540</v>
      </c>
      <c r="GU2">
        <v>888</v>
      </c>
      <c r="GV2">
        <v>692</v>
      </c>
      <c r="GW2">
        <v>335</v>
      </c>
      <c r="GX2">
        <v>368</v>
      </c>
      <c r="GY2">
        <v>895</v>
      </c>
      <c r="GZ2">
        <v>836</v>
      </c>
      <c r="HA2">
        <v>427</v>
      </c>
      <c r="HB2">
        <v>988</v>
      </c>
      <c r="HC2">
        <v>977</v>
      </c>
      <c r="HD2">
        <v>1045</v>
      </c>
      <c r="HE2">
        <v>698</v>
      </c>
      <c r="HF2">
        <v>507</v>
      </c>
      <c r="HG2">
        <v>188</v>
      </c>
      <c r="HH2">
        <v>196</v>
      </c>
      <c r="HI2">
        <v>204</v>
      </c>
      <c r="HJ2">
        <v>159</v>
      </c>
      <c r="HK2">
        <v>589</v>
      </c>
      <c r="HL2">
        <v>814</v>
      </c>
      <c r="HM2">
        <v>961</v>
      </c>
      <c r="HN2">
        <v>260</v>
      </c>
      <c r="HO2">
        <v>1139</v>
      </c>
      <c r="HP2">
        <v>639</v>
      </c>
      <c r="HQ2">
        <v>647</v>
      </c>
      <c r="HR2">
        <v>788</v>
      </c>
      <c r="HS2">
        <v>566</v>
      </c>
      <c r="HT2">
        <v>1089</v>
      </c>
      <c r="HU2">
        <v>382</v>
      </c>
      <c r="HV2">
        <v>423</v>
      </c>
      <c r="HW2">
        <v>463</v>
      </c>
      <c r="HX2">
        <v>2382</v>
      </c>
      <c r="HY2">
        <v>2423</v>
      </c>
      <c r="HZ2">
        <v>2463</v>
      </c>
      <c r="IA2">
        <v>10703</v>
      </c>
      <c r="IB2">
        <v>12703</v>
      </c>
      <c r="IC2">
        <v>10704</v>
      </c>
      <c r="ID2">
        <v>632</v>
      </c>
      <c r="IE2">
        <v>2632</v>
      </c>
      <c r="IF2">
        <v>918</v>
      </c>
      <c r="IG2">
        <v>926</v>
      </c>
      <c r="IH2">
        <v>934</v>
      </c>
      <c r="II2">
        <v>843</v>
      </c>
      <c r="IJ2">
        <v>1037</v>
      </c>
      <c r="IK2">
        <v>1084</v>
      </c>
      <c r="IL2">
        <v>502</v>
      </c>
      <c r="IM2">
        <v>703</v>
      </c>
      <c r="IN2">
        <v>583</v>
      </c>
      <c r="IO2">
        <v>952</v>
      </c>
      <c r="IP2">
        <v>966</v>
      </c>
      <c r="IQ2">
        <v>131</v>
      </c>
      <c r="IR2">
        <v>303</v>
      </c>
      <c r="IS2">
        <v>311</v>
      </c>
      <c r="IT2">
        <v>451</v>
      </c>
      <c r="IU2">
        <v>319</v>
      </c>
      <c r="IV2">
        <v>780</v>
      </c>
      <c r="IW2">
        <v>477</v>
      </c>
      <c r="IX2">
        <v>672</v>
      </c>
      <c r="IY2">
        <v>56</v>
      </c>
      <c r="IZ2">
        <v>998</v>
      </c>
      <c r="JA2">
        <v>754</v>
      </c>
      <c r="JB2">
        <v>250</v>
      </c>
      <c r="JC2">
        <v>258</v>
      </c>
      <c r="JD2">
        <v>266</v>
      </c>
      <c r="JE2">
        <v>310</v>
      </c>
      <c r="JF2">
        <v>333</v>
      </c>
      <c r="JG2">
        <v>278</v>
      </c>
      <c r="JH2">
        <v>23</v>
      </c>
      <c r="JI2">
        <v>292</v>
      </c>
      <c r="JJ2">
        <v>536</v>
      </c>
      <c r="JK2">
        <v>1105</v>
      </c>
      <c r="JL2">
        <v>403</v>
      </c>
      <c r="JM2">
        <v>803</v>
      </c>
      <c r="JN2">
        <v>1031</v>
      </c>
      <c r="JO2">
        <v>1022</v>
      </c>
      <c r="JP2">
        <v>342</v>
      </c>
      <c r="JQ2">
        <v>298</v>
      </c>
      <c r="JR2">
        <v>564</v>
      </c>
      <c r="JS2">
        <v>596</v>
      </c>
      <c r="JT2">
        <v>581</v>
      </c>
      <c r="JU2">
        <v>351</v>
      </c>
      <c r="JV2">
        <v>287</v>
      </c>
      <c r="JW2">
        <v>549</v>
      </c>
      <c r="JX2">
        <v>629</v>
      </c>
      <c r="JY2">
        <v>685</v>
      </c>
      <c r="JZ2">
        <v>718</v>
      </c>
      <c r="KA2">
        <v>725</v>
      </c>
      <c r="KB2">
        <v>733</v>
      </c>
      <c r="KC2">
        <v>741</v>
      </c>
      <c r="KD2">
        <v>414</v>
      </c>
      <c r="KE2">
        <v>422</v>
      </c>
      <c r="KF2">
        <v>609</v>
      </c>
      <c r="KG2">
        <v>1044</v>
      </c>
      <c r="KH2">
        <v>475</v>
      </c>
      <c r="KI2">
        <v>170</v>
      </c>
      <c r="KJ2">
        <v>218</v>
      </c>
      <c r="KK2">
        <v>1020</v>
      </c>
      <c r="KL2">
        <v>1029</v>
      </c>
      <c r="KM2">
        <v>325</v>
      </c>
      <c r="KN2">
        <v>255</v>
      </c>
      <c r="KO2">
        <v>127</v>
      </c>
      <c r="KP2">
        <v>64</v>
      </c>
      <c r="KQ2">
        <v>1113</v>
      </c>
      <c r="KR2">
        <v>155</v>
      </c>
      <c r="KS2">
        <v>362</v>
      </c>
      <c r="KT2">
        <v>366</v>
      </c>
      <c r="KU2">
        <v>1077</v>
      </c>
      <c r="KV2">
        <v>149</v>
      </c>
      <c r="KW2">
        <v>15</v>
      </c>
      <c r="KX2">
        <v>181</v>
      </c>
      <c r="KY2">
        <v>907</v>
      </c>
      <c r="KZ2">
        <v>575</v>
      </c>
      <c r="LA2">
        <v>930</v>
      </c>
      <c r="LB2">
        <v>262</v>
      </c>
      <c r="LC2">
        <v>27</v>
      </c>
      <c r="LD2">
        <v>178</v>
      </c>
      <c r="LE2">
        <v>321</v>
      </c>
      <c r="LF2">
        <v>483</v>
      </c>
      <c r="LG2">
        <v>186</v>
      </c>
      <c r="LH2">
        <v>1097</v>
      </c>
      <c r="LI2">
        <v>390</v>
      </c>
      <c r="LJ2">
        <v>332</v>
      </c>
      <c r="LK2">
        <v>38</v>
      </c>
      <c r="LL2">
        <v>223</v>
      </c>
      <c r="LM2">
        <v>72</v>
      </c>
      <c r="LN2">
        <v>263</v>
      </c>
      <c r="LO2">
        <v>272</v>
      </c>
      <c r="LP2">
        <v>830</v>
      </c>
      <c r="LQ2">
        <v>523</v>
      </c>
      <c r="LR2">
        <v>914</v>
      </c>
      <c r="LS2">
        <v>1109</v>
      </c>
      <c r="LT2">
        <v>126</v>
      </c>
      <c r="LU2">
        <v>347</v>
      </c>
      <c r="LV2">
        <v>286</v>
      </c>
      <c r="LW2">
        <v>689</v>
      </c>
      <c r="LX2">
        <v>88</v>
      </c>
      <c r="LY2">
        <v>210</v>
      </c>
      <c r="LZ2">
        <v>491</v>
      </c>
      <c r="MA2">
        <v>525</v>
      </c>
      <c r="MB2">
        <v>1126</v>
      </c>
      <c r="MC2">
        <v>1</v>
      </c>
      <c r="MD2">
        <v>515</v>
      </c>
      <c r="ME2">
        <v>980</v>
      </c>
      <c r="MF2">
        <v>1004</v>
      </c>
      <c r="MG2">
        <v>63</v>
      </c>
      <c r="MH2">
        <v>693</v>
      </c>
      <c r="MI2">
        <v>946</v>
      </c>
      <c r="MJ2">
        <v>194</v>
      </c>
      <c r="MK2">
        <v>226</v>
      </c>
      <c r="ML2">
        <v>356</v>
      </c>
      <c r="MM2">
        <v>364</v>
      </c>
      <c r="MN2">
        <v>173</v>
      </c>
      <c r="MO2">
        <v>470</v>
      </c>
      <c r="MP2">
        <v>614</v>
      </c>
      <c r="MQ2">
        <v>797</v>
      </c>
      <c r="MR2">
        <v>804</v>
      </c>
      <c r="MS2">
        <v>313</v>
      </c>
      <c r="MT2">
        <v>851</v>
      </c>
      <c r="MU2">
        <v>842</v>
      </c>
      <c r="MV2">
        <v>4</v>
      </c>
      <c r="MW2">
        <v>580</v>
      </c>
      <c r="MX2">
        <v>271</v>
      </c>
      <c r="MY2">
        <v>874</v>
      </c>
      <c r="MZ2">
        <v>460</v>
      </c>
      <c r="NA2">
        <v>381</v>
      </c>
      <c r="NB2">
        <v>749</v>
      </c>
      <c r="NC2">
        <v>128</v>
      </c>
      <c r="ND2">
        <v>246</v>
      </c>
      <c r="NE2">
        <v>26</v>
      </c>
      <c r="NF2">
        <v>42</v>
      </c>
      <c r="NG2">
        <v>17</v>
      </c>
      <c r="NH2">
        <v>10</v>
      </c>
      <c r="NI2">
        <v>494</v>
      </c>
      <c r="NJ2">
        <v>503</v>
      </c>
      <c r="NK2">
        <v>511</v>
      </c>
      <c r="NL2">
        <v>795</v>
      </c>
      <c r="NM2">
        <v>50</v>
      </c>
      <c r="NN2">
        <v>67</v>
      </c>
      <c r="NO2">
        <v>587</v>
      </c>
      <c r="NP2">
        <v>215</v>
      </c>
      <c r="NQ2">
        <v>531</v>
      </c>
      <c r="NR2">
        <v>628</v>
      </c>
      <c r="NS2">
        <v>634</v>
      </c>
      <c r="NT2">
        <v>706</v>
      </c>
      <c r="NU2">
        <v>1061</v>
      </c>
      <c r="NV2">
        <v>616</v>
      </c>
      <c r="NW2">
        <v>214</v>
      </c>
      <c r="NX2">
        <v>35</v>
      </c>
      <c r="NY2">
        <v>115</v>
      </c>
      <c r="NZ2">
        <v>231</v>
      </c>
      <c r="OA2">
        <v>66</v>
      </c>
      <c r="OB2">
        <v>374</v>
      </c>
      <c r="OC2">
        <v>1052</v>
      </c>
      <c r="OD2">
        <v>100</v>
      </c>
      <c r="OE2">
        <v>591</v>
      </c>
      <c r="OF2">
        <v>771</v>
      </c>
      <c r="OG2">
        <v>612</v>
      </c>
      <c r="OH2">
        <v>7</v>
      </c>
      <c r="OI2">
        <v>867</v>
      </c>
      <c r="OJ2">
        <v>122</v>
      </c>
      <c r="OK2">
        <v>105</v>
      </c>
      <c r="OL2">
        <v>114</v>
      </c>
      <c r="OM2">
        <v>280</v>
      </c>
      <c r="ON2">
        <v>880</v>
      </c>
      <c r="OO2">
        <v>898</v>
      </c>
      <c r="OP2">
        <v>931</v>
      </c>
      <c r="OQ2">
        <v>1093</v>
      </c>
      <c r="OR2">
        <v>534</v>
      </c>
      <c r="OS2">
        <v>574</v>
      </c>
      <c r="OT2">
        <v>621</v>
      </c>
      <c r="OU2">
        <v>679</v>
      </c>
      <c r="OV2">
        <v>147</v>
      </c>
      <c r="OW2">
        <v>162</v>
      </c>
      <c r="OX2">
        <v>146</v>
      </c>
      <c r="OY2">
        <v>350</v>
      </c>
      <c r="OZ2">
        <v>358</v>
      </c>
      <c r="PA2">
        <v>354</v>
      </c>
      <c r="PB2">
        <v>101</v>
      </c>
      <c r="PC2">
        <v>12704</v>
      </c>
      <c r="PD2">
        <v>642</v>
      </c>
      <c r="PE2">
        <v>661</v>
      </c>
      <c r="PF2">
        <v>307</v>
      </c>
      <c r="PG2">
        <v>217</v>
      </c>
      <c r="PH2">
        <v>920</v>
      </c>
      <c r="PI2">
        <v>928</v>
      </c>
      <c r="PJ2">
        <v>1007</v>
      </c>
      <c r="PK2">
        <v>1017</v>
      </c>
      <c r="PL2">
        <v>1041</v>
      </c>
      <c r="PM2">
        <v>1049</v>
      </c>
      <c r="PN2">
        <v>1009</v>
      </c>
      <c r="PO2">
        <v>1016</v>
      </c>
      <c r="PP2">
        <v>665</v>
      </c>
      <c r="PQ2">
        <v>900</v>
      </c>
      <c r="PR2">
        <v>117</v>
      </c>
      <c r="PS2">
        <v>125</v>
      </c>
      <c r="PT2">
        <v>62</v>
      </c>
      <c r="PU2">
        <v>158</v>
      </c>
      <c r="PV2">
        <v>911</v>
      </c>
      <c r="PW2">
        <v>93</v>
      </c>
      <c r="PX2">
        <v>705</v>
      </c>
      <c r="PY2">
        <v>794</v>
      </c>
      <c r="PZ2">
        <v>798</v>
      </c>
      <c r="QA2">
        <v>413</v>
      </c>
      <c r="QB2">
        <v>841</v>
      </c>
      <c r="QC2">
        <v>658</v>
      </c>
      <c r="QD2">
        <v>633</v>
      </c>
      <c r="QE2">
        <v>482</v>
      </c>
      <c r="QF2">
        <v>697</v>
      </c>
      <c r="QG2">
        <v>326</v>
      </c>
      <c r="QH2">
        <v>78</v>
      </c>
      <c r="QI2">
        <v>728</v>
      </c>
      <c r="QJ2">
        <v>776</v>
      </c>
      <c r="QK2">
        <v>784</v>
      </c>
      <c r="QL2">
        <v>1092</v>
      </c>
      <c r="QM2">
        <v>6</v>
      </c>
      <c r="QN2">
        <v>924</v>
      </c>
      <c r="QO2">
        <v>190</v>
      </c>
      <c r="QP2">
        <v>877</v>
      </c>
      <c r="QQ2">
        <v>1060</v>
      </c>
      <c r="QR2">
        <v>863</v>
      </c>
      <c r="QS2">
        <v>397</v>
      </c>
      <c r="QT2">
        <v>884</v>
      </c>
      <c r="QU2">
        <v>908</v>
      </c>
      <c r="QV2">
        <v>940</v>
      </c>
      <c r="QW2">
        <v>466</v>
      </c>
      <c r="QX2">
        <v>530</v>
      </c>
      <c r="QY2">
        <v>603</v>
      </c>
      <c r="QZ2">
        <v>436</v>
      </c>
      <c r="RA2">
        <v>443</v>
      </c>
      <c r="RB2">
        <v>449</v>
      </c>
      <c r="RC2">
        <v>301</v>
      </c>
      <c r="RD2">
        <v>341</v>
      </c>
      <c r="RE2">
        <v>690</v>
      </c>
      <c r="RF2">
        <v>681</v>
      </c>
      <c r="RG2">
        <v>673</v>
      </c>
      <c r="RH2">
        <v>802</v>
      </c>
      <c r="RI2">
        <v>595</v>
      </c>
      <c r="RJ2">
        <v>611</v>
      </c>
      <c r="RK2">
        <v>73</v>
      </c>
      <c r="RL2">
        <v>81</v>
      </c>
      <c r="RM2">
        <v>129</v>
      </c>
      <c r="RN2">
        <v>140</v>
      </c>
      <c r="RO2">
        <v>997</v>
      </c>
    </row>
    <row r="3" spans="1:965" s="4" customFormat="1" x14ac:dyDescent="0.25">
      <c r="A3" s="4" t="s">
        <v>1280</v>
      </c>
      <c r="B3" s="4" t="s">
        <v>503</v>
      </c>
      <c r="C3" s="16" t="s">
        <v>684</v>
      </c>
      <c r="D3" s="16" t="s">
        <v>33</v>
      </c>
      <c r="E3" s="16" t="s">
        <v>277</v>
      </c>
      <c r="F3" s="16" t="s">
        <v>418</v>
      </c>
      <c r="G3" s="16" t="s">
        <v>133</v>
      </c>
      <c r="H3" s="16" t="s">
        <v>398</v>
      </c>
      <c r="I3" s="16" t="s">
        <v>268</v>
      </c>
      <c r="J3" s="16" t="s">
        <v>352</v>
      </c>
      <c r="K3" s="16" t="s">
        <v>367</v>
      </c>
      <c r="L3" s="16" t="s">
        <v>271</v>
      </c>
      <c r="M3" s="16" t="s">
        <v>407</v>
      </c>
      <c r="N3" s="16" t="s">
        <v>317</v>
      </c>
      <c r="O3" s="16" t="s">
        <v>434</v>
      </c>
      <c r="P3" s="16" t="s">
        <v>461</v>
      </c>
      <c r="Q3" s="16" t="s">
        <v>220</v>
      </c>
      <c r="R3" s="16" t="s">
        <v>348</v>
      </c>
      <c r="S3" s="16" t="s">
        <v>270</v>
      </c>
      <c r="T3" s="16" t="s">
        <v>296</v>
      </c>
      <c r="U3" s="16" t="s">
        <v>370</v>
      </c>
      <c r="V3" s="16" t="s">
        <v>392</v>
      </c>
      <c r="W3" s="16" t="s">
        <v>416</v>
      </c>
      <c r="X3" s="16" t="s">
        <v>84</v>
      </c>
      <c r="Y3" s="16" t="s">
        <v>448</v>
      </c>
      <c r="Z3" s="16" t="s">
        <v>1299</v>
      </c>
      <c r="AA3" s="16" t="s">
        <v>443</v>
      </c>
      <c r="AB3" s="16" t="s">
        <v>455</v>
      </c>
      <c r="AC3" s="16" t="s">
        <v>439</v>
      </c>
      <c r="AD3" s="16" t="s">
        <v>47</v>
      </c>
      <c r="AE3" s="16" t="s">
        <v>467</v>
      </c>
      <c r="AF3" s="16" t="s">
        <v>480</v>
      </c>
      <c r="AG3" s="16" t="s">
        <v>193</v>
      </c>
      <c r="AH3" s="16" t="s">
        <v>204</v>
      </c>
      <c r="AI3" s="16" t="s">
        <v>365</v>
      </c>
      <c r="AJ3" s="16" t="s">
        <v>272</v>
      </c>
      <c r="AK3" s="16" t="s">
        <v>402</v>
      </c>
      <c r="AL3" s="16" t="s">
        <v>413</v>
      </c>
      <c r="AM3" s="16" t="s">
        <v>470</v>
      </c>
      <c r="AN3" s="16" t="s">
        <v>6</v>
      </c>
      <c r="AO3" s="16" t="s">
        <v>181</v>
      </c>
      <c r="AP3" s="16" t="s">
        <v>356</v>
      </c>
      <c r="AQ3" s="16" t="s">
        <v>227</v>
      </c>
      <c r="AR3" s="16" t="s">
        <v>256</v>
      </c>
      <c r="AS3" s="16" t="s">
        <v>399</v>
      </c>
      <c r="AT3" s="16" t="s">
        <v>437</v>
      </c>
      <c r="AU3" s="16" t="s">
        <v>426</v>
      </c>
      <c r="AV3" s="16" t="s">
        <v>278</v>
      </c>
      <c r="AW3" s="16" t="s">
        <v>462</v>
      </c>
      <c r="AX3" s="16" t="s">
        <v>474</v>
      </c>
      <c r="AY3" s="16" t="s">
        <v>10</v>
      </c>
      <c r="AZ3" s="16" t="s">
        <v>186</v>
      </c>
      <c r="BA3" s="16" t="s">
        <v>362</v>
      </c>
      <c r="BB3" s="16" t="s">
        <v>338</v>
      </c>
      <c r="BC3" s="16" t="s">
        <v>441</v>
      </c>
      <c r="BD3" s="16" t="s">
        <v>464</v>
      </c>
      <c r="BE3" s="16" t="s">
        <v>358</v>
      </c>
      <c r="BF3" s="16" t="s">
        <v>371</v>
      </c>
      <c r="BG3" s="16" t="s">
        <v>21</v>
      </c>
      <c r="BH3" s="16" t="s">
        <v>75</v>
      </c>
      <c r="BI3" s="16" t="s">
        <v>64</v>
      </c>
      <c r="BJ3" s="16" t="s">
        <v>78</v>
      </c>
      <c r="BK3" s="16" t="s">
        <v>263</v>
      </c>
      <c r="BL3" s="16" t="s">
        <v>275</v>
      </c>
      <c r="BM3" s="16" t="s">
        <v>374</v>
      </c>
      <c r="BN3" s="16" t="s">
        <v>472</v>
      </c>
      <c r="BO3" s="16" t="s">
        <v>429</v>
      </c>
      <c r="BP3" s="16" t="s">
        <v>452</v>
      </c>
      <c r="BQ3" s="16" t="s">
        <v>357</v>
      </c>
      <c r="BR3" s="16" t="s">
        <v>354</v>
      </c>
      <c r="BS3" s="16" t="s">
        <v>210</v>
      </c>
      <c r="BT3" s="16" t="s">
        <v>241</v>
      </c>
      <c r="BU3" s="16" t="s">
        <v>283</v>
      </c>
      <c r="BV3" s="16" t="s">
        <v>101</v>
      </c>
      <c r="BW3" s="16" t="s">
        <v>66</v>
      </c>
      <c r="BX3" s="16" t="s">
        <v>96</v>
      </c>
      <c r="BY3" s="16" t="s">
        <v>309</v>
      </c>
      <c r="BZ3" s="16" t="s">
        <v>100</v>
      </c>
      <c r="CA3" s="16" t="s">
        <v>341</v>
      </c>
      <c r="CB3" s="16" t="s">
        <v>353</v>
      </c>
      <c r="CC3" s="16" t="s">
        <v>404</v>
      </c>
      <c r="CD3" s="16" t="s">
        <v>425</v>
      </c>
      <c r="CE3" s="16" t="s">
        <v>293</v>
      </c>
      <c r="CF3" s="16" t="s">
        <v>266</v>
      </c>
      <c r="CG3" s="16" t="s">
        <v>316</v>
      </c>
      <c r="CH3" s="16" t="s">
        <v>328</v>
      </c>
      <c r="CI3" s="16" t="s">
        <v>98</v>
      </c>
      <c r="CJ3" s="16" t="s">
        <v>184</v>
      </c>
      <c r="CK3" s="16" t="s">
        <v>405</v>
      </c>
      <c r="CL3" s="16" t="s">
        <v>314</v>
      </c>
      <c r="CM3" s="16" t="s">
        <v>420</v>
      </c>
      <c r="CN3" s="16" t="s">
        <v>436</v>
      </c>
      <c r="CO3" s="16" t="s">
        <v>207</v>
      </c>
      <c r="CP3" s="16" t="s">
        <v>239</v>
      </c>
      <c r="CQ3" s="16" t="s">
        <v>457</v>
      </c>
      <c r="CR3" s="16" t="s">
        <v>378</v>
      </c>
      <c r="CS3" s="16" t="s">
        <v>476</v>
      </c>
      <c r="CT3" s="16" t="s">
        <v>94</v>
      </c>
      <c r="CU3" s="16" t="s">
        <v>242</v>
      </c>
      <c r="CV3" s="16" t="s">
        <v>269</v>
      </c>
      <c r="CW3" s="16" t="s">
        <v>116</v>
      </c>
      <c r="CX3" s="16" t="s">
        <v>456</v>
      </c>
      <c r="CY3" s="16" t="s">
        <v>162</v>
      </c>
      <c r="CZ3" s="16" t="s">
        <v>172</v>
      </c>
      <c r="DA3" s="16" t="s">
        <v>447</v>
      </c>
      <c r="DB3" s="16" t="s">
        <v>176</v>
      </c>
      <c r="DC3" s="16" t="s">
        <v>167</v>
      </c>
      <c r="DD3" s="16" t="s">
        <v>412</v>
      </c>
      <c r="DE3" s="16" t="s">
        <v>224</v>
      </c>
      <c r="DF3" s="16" t="s">
        <v>250</v>
      </c>
      <c r="DG3" s="16" t="s">
        <v>36</v>
      </c>
      <c r="DH3" s="16" t="s">
        <v>52</v>
      </c>
      <c r="DI3" s="16" t="s">
        <v>236</v>
      </c>
      <c r="DJ3" s="16" t="s">
        <v>343</v>
      </c>
      <c r="DK3" s="16" t="s">
        <v>303</v>
      </c>
      <c r="DL3" s="16" t="s">
        <v>322</v>
      </c>
      <c r="DM3" s="16" t="s">
        <v>19</v>
      </c>
      <c r="DN3" s="16" t="s">
        <v>127</v>
      </c>
      <c r="DO3" s="16" t="s">
        <v>312</v>
      </c>
      <c r="DP3" s="16" t="s">
        <v>110</v>
      </c>
      <c r="DQ3" s="16" t="s">
        <v>361</v>
      </c>
      <c r="DR3" s="16" t="s">
        <v>377</v>
      </c>
      <c r="DS3" s="16" t="s">
        <v>156</v>
      </c>
      <c r="DT3" s="16" t="s">
        <v>160</v>
      </c>
      <c r="DU3" s="16" t="s">
        <v>337</v>
      </c>
      <c r="DV3" s="16" t="s">
        <v>23</v>
      </c>
      <c r="DW3" s="16" t="s">
        <v>200</v>
      </c>
      <c r="DX3" s="16" t="s">
        <v>222</v>
      </c>
      <c r="DY3" s="16" t="s">
        <v>104</v>
      </c>
      <c r="DZ3" s="16" t="s">
        <v>189</v>
      </c>
      <c r="EA3" s="16" t="s">
        <v>396</v>
      </c>
      <c r="EB3" s="16" t="s">
        <v>87</v>
      </c>
      <c r="EC3" s="16" t="s">
        <v>430</v>
      </c>
      <c r="ED3" s="16" t="s">
        <v>386</v>
      </c>
      <c r="EE3" s="16" t="s">
        <v>390</v>
      </c>
      <c r="EF3" s="16" t="s">
        <v>122</v>
      </c>
      <c r="EG3" s="16" t="s">
        <v>319</v>
      </c>
      <c r="EH3" s="16" t="s">
        <v>339</v>
      </c>
      <c r="EI3" s="16" t="s">
        <v>342</v>
      </c>
      <c r="EJ3" s="16" t="s">
        <v>72</v>
      </c>
      <c r="EK3" s="16" t="s">
        <v>126</v>
      </c>
      <c r="EL3" s="16" t="s">
        <v>151</v>
      </c>
      <c r="EM3" s="16" t="s">
        <v>39</v>
      </c>
      <c r="EN3" s="16" t="s">
        <v>60</v>
      </c>
      <c r="EO3" s="16" t="s">
        <v>301</v>
      </c>
      <c r="EP3" s="16" t="s">
        <v>219</v>
      </c>
      <c r="EQ3" s="16" t="s">
        <v>344</v>
      </c>
      <c r="ER3" s="16" t="s">
        <v>451</v>
      </c>
      <c r="ES3" s="16" t="s">
        <v>459</v>
      </c>
      <c r="ET3" s="16" t="s">
        <v>179</v>
      </c>
      <c r="EU3" s="16" t="s">
        <v>164</v>
      </c>
      <c r="EV3" s="16" t="s">
        <v>259</v>
      </c>
      <c r="EW3" s="16" t="s">
        <v>175</v>
      </c>
      <c r="EX3" s="16" t="s">
        <v>197</v>
      </c>
      <c r="EY3" s="16" t="s">
        <v>196</v>
      </c>
      <c r="EZ3" s="16" t="s">
        <v>230</v>
      </c>
      <c r="FA3" s="16" t="s">
        <v>253</v>
      </c>
      <c r="FB3" s="16" t="s">
        <v>382</v>
      </c>
      <c r="FC3" s="16" t="s">
        <v>410</v>
      </c>
      <c r="FD3" s="16" t="s">
        <v>118</v>
      </c>
      <c r="FE3" s="16" t="s">
        <v>478</v>
      </c>
      <c r="FF3" s="16" t="s">
        <v>245</v>
      </c>
      <c r="FG3" s="16" t="s">
        <v>284</v>
      </c>
      <c r="FH3" s="16" t="s">
        <v>45</v>
      </c>
      <c r="FI3" s="16" t="s">
        <v>421</v>
      </c>
      <c r="FJ3" s="16" t="s">
        <v>137</v>
      </c>
      <c r="FK3" s="16" t="s">
        <v>469</v>
      </c>
      <c r="FL3" s="16" t="s">
        <v>324</v>
      </c>
      <c r="FM3" s="16" t="s">
        <v>346</v>
      </c>
      <c r="FN3" s="16" t="s">
        <v>51</v>
      </c>
      <c r="FO3" s="16" t="s">
        <v>70</v>
      </c>
      <c r="FP3" s="16" t="s">
        <v>144</v>
      </c>
      <c r="FQ3" s="16" t="s">
        <v>131</v>
      </c>
      <c r="FR3" s="16" t="s">
        <v>298</v>
      </c>
      <c r="FS3" s="16" t="s">
        <v>292</v>
      </c>
      <c r="FT3" s="16" t="s">
        <v>333</v>
      </c>
      <c r="FU3" s="16" t="s">
        <v>282</v>
      </c>
      <c r="FV3" s="16" t="s">
        <v>903</v>
      </c>
      <c r="FW3" s="16" t="s">
        <v>372</v>
      </c>
      <c r="FX3" s="16" t="s">
        <v>279</v>
      </c>
      <c r="FY3" s="16" t="s">
        <v>408</v>
      </c>
      <c r="FZ3" s="16" t="s">
        <v>320</v>
      </c>
      <c r="GA3" s="16" t="s">
        <v>379</v>
      </c>
      <c r="GB3" s="16" t="s">
        <v>115</v>
      </c>
      <c r="GC3" s="16" t="s">
        <v>177</v>
      </c>
      <c r="GD3" s="16" t="s">
        <v>173</v>
      </c>
      <c r="GE3" s="16" t="s">
        <v>217</v>
      </c>
      <c r="GF3" s="16" t="s">
        <v>247</v>
      </c>
      <c r="GG3" s="16" t="s">
        <v>113</v>
      </c>
      <c r="GH3" s="16" t="s">
        <v>138</v>
      </c>
      <c r="GI3" s="16" t="s">
        <v>216</v>
      </c>
      <c r="GJ3" s="16" t="s">
        <v>171</v>
      </c>
      <c r="GK3" s="16" t="s">
        <v>287</v>
      </c>
      <c r="GL3" s="16" t="s">
        <v>235</v>
      </c>
      <c r="GM3" s="16" t="s">
        <v>255</v>
      </c>
      <c r="GN3" s="16" t="s">
        <v>42</v>
      </c>
      <c r="GO3" s="16" t="s">
        <v>479</v>
      </c>
      <c r="GP3" s="16" t="s">
        <v>95</v>
      </c>
      <c r="GQ3" s="16" t="s">
        <v>119</v>
      </c>
      <c r="GR3" s="16" t="s">
        <v>307</v>
      </c>
      <c r="GS3" s="16" t="s">
        <v>326</v>
      </c>
      <c r="GT3" s="16" t="s">
        <v>215</v>
      </c>
      <c r="GU3" s="16" t="s">
        <v>369</v>
      </c>
      <c r="GV3" s="16" t="s">
        <v>290</v>
      </c>
      <c r="GW3" s="16" t="s">
        <v>141</v>
      </c>
      <c r="GX3" s="16" t="s">
        <v>154</v>
      </c>
      <c r="GY3" s="16" t="s">
        <v>373</v>
      </c>
      <c r="GZ3" s="16" t="s">
        <v>347</v>
      </c>
      <c r="HA3" s="16" t="s">
        <v>170</v>
      </c>
      <c r="HB3" s="16" t="s">
        <v>419</v>
      </c>
      <c r="HC3" s="16" t="s">
        <v>414</v>
      </c>
      <c r="HD3" s="16" t="s">
        <v>446</v>
      </c>
      <c r="HE3" s="16" t="s">
        <v>295</v>
      </c>
      <c r="HF3" s="16" t="s">
        <v>203</v>
      </c>
      <c r="HG3" s="16" t="s">
        <v>79</v>
      </c>
      <c r="HH3" s="16" t="s">
        <v>83</v>
      </c>
      <c r="HI3" s="16" t="s">
        <v>85</v>
      </c>
      <c r="HJ3" s="16" t="s">
        <v>68</v>
      </c>
      <c r="HK3" s="16" t="s">
        <v>234</v>
      </c>
      <c r="HL3" s="16" t="s">
        <v>340</v>
      </c>
      <c r="HM3" s="16" t="s">
        <v>406</v>
      </c>
      <c r="HN3" s="16" t="s">
        <v>106</v>
      </c>
      <c r="HO3" s="16" t="s">
        <v>481</v>
      </c>
      <c r="HP3" s="16" t="s">
        <v>264</v>
      </c>
      <c r="HQ3" s="16" t="s">
        <v>267</v>
      </c>
      <c r="HR3" s="16" t="s">
        <v>327</v>
      </c>
      <c r="HS3" s="16" t="s">
        <v>223</v>
      </c>
      <c r="HT3" s="16" t="s">
        <v>463</v>
      </c>
      <c r="HU3" s="16" t="s">
        <v>158</v>
      </c>
      <c r="HV3" s="16" t="s">
        <v>169</v>
      </c>
      <c r="HW3" s="16" t="s">
        <v>187</v>
      </c>
      <c r="HX3" s="16" t="s">
        <v>485</v>
      </c>
      <c r="HY3" s="16" t="s">
        <v>486</v>
      </c>
      <c r="HZ3" s="16" t="s">
        <v>487</v>
      </c>
      <c r="IA3" s="16" t="s">
        <v>482</v>
      </c>
      <c r="IB3" s="16" t="s">
        <v>482</v>
      </c>
      <c r="IC3" s="16" t="s">
        <v>483</v>
      </c>
      <c r="ID3" s="16" t="s">
        <v>260</v>
      </c>
      <c r="IE3" s="16" t="s">
        <v>488</v>
      </c>
      <c r="IF3" s="16" t="s">
        <v>385</v>
      </c>
      <c r="IG3" s="16" t="s">
        <v>389</v>
      </c>
      <c r="IH3" s="16" t="s">
        <v>395</v>
      </c>
      <c r="II3" s="16" t="s">
        <v>351</v>
      </c>
      <c r="IJ3" s="16" t="s">
        <v>442</v>
      </c>
      <c r="IK3" s="16" t="s">
        <v>460</v>
      </c>
      <c r="IL3" s="16" t="s">
        <v>201</v>
      </c>
      <c r="IM3" s="16" t="s">
        <v>297</v>
      </c>
      <c r="IN3" s="16" t="s">
        <v>231</v>
      </c>
      <c r="IO3" s="16" t="s">
        <v>403</v>
      </c>
      <c r="IP3" s="16" t="s">
        <v>409</v>
      </c>
      <c r="IQ3" s="16" t="s">
        <v>59</v>
      </c>
      <c r="IR3" s="16" t="s">
        <v>125</v>
      </c>
      <c r="IS3" s="16" t="s">
        <v>129</v>
      </c>
      <c r="IT3" s="16" t="s">
        <v>423</v>
      </c>
      <c r="IU3" s="16" t="s">
        <v>132</v>
      </c>
      <c r="IV3" s="16" t="s">
        <v>323</v>
      </c>
      <c r="IW3" s="16" t="s">
        <v>192</v>
      </c>
      <c r="IX3" s="16" t="s">
        <v>280</v>
      </c>
      <c r="IY3" s="16" t="s">
        <v>27</v>
      </c>
      <c r="IZ3" s="16" t="s">
        <v>423</v>
      </c>
      <c r="JA3" s="16" t="s">
        <v>313</v>
      </c>
      <c r="JB3" s="16" t="s">
        <v>99</v>
      </c>
      <c r="JC3" s="16" t="s">
        <v>105</v>
      </c>
      <c r="JD3" s="16" t="s">
        <v>109</v>
      </c>
      <c r="JE3" s="16" t="s">
        <v>128</v>
      </c>
      <c r="JF3" s="16" t="s">
        <v>140</v>
      </c>
      <c r="JG3" s="16" t="s">
        <v>114</v>
      </c>
      <c r="JH3" s="16" t="s">
        <v>15</v>
      </c>
      <c r="JI3" s="16" t="s">
        <v>120</v>
      </c>
      <c r="JJ3" s="16" t="s">
        <v>214</v>
      </c>
      <c r="JK3" s="16" t="s">
        <v>471</v>
      </c>
      <c r="JL3" s="16" t="s">
        <v>163</v>
      </c>
      <c r="JM3" s="16" t="s">
        <v>335</v>
      </c>
      <c r="JN3" s="16" t="s">
        <v>440</v>
      </c>
      <c r="JO3" s="16" t="s">
        <v>435</v>
      </c>
      <c r="JP3" s="16" t="s">
        <v>143</v>
      </c>
      <c r="JQ3" s="16" t="s">
        <v>123</v>
      </c>
      <c r="JR3" s="16" t="s">
        <v>221</v>
      </c>
      <c r="JS3" s="16" t="s">
        <v>238</v>
      </c>
      <c r="JT3" s="16" t="s">
        <v>229</v>
      </c>
      <c r="JU3" s="16" t="s">
        <v>147</v>
      </c>
      <c r="JV3" s="16" t="s">
        <v>117</v>
      </c>
      <c r="JW3" s="16" t="s">
        <v>218</v>
      </c>
      <c r="JX3" s="16" t="s">
        <v>258</v>
      </c>
      <c r="JY3" s="16" t="s">
        <v>286</v>
      </c>
      <c r="JZ3" s="16" t="s">
        <v>302</v>
      </c>
      <c r="KA3" s="16" t="s">
        <v>304</v>
      </c>
      <c r="KB3" s="16" t="s">
        <v>308</v>
      </c>
      <c r="KC3" s="16" t="s">
        <v>310</v>
      </c>
      <c r="KD3" s="16" t="s">
        <v>166</v>
      </c>
      <c r="KE3" s="16" t="s">
        <v>168</v>
      </c>
      <c r="KF3" s="16" t="s">
        <v>246</v>
      </c>
      <c r="KG3" s="16" t="s">
        <v>445</v>
      </c>
      <c r="KH3" s="16" t="s">
        <v>191</v>
      </c>
      <c r="KI3" s="16" t="s">
        <v>71</v>
      </c>
      <c r="KJ3" s="16" t="s">
        <v>90</v>
      </c>
      <c r="KK3" s="16" t="s">
        <v>433</v>
      </c>
      <c r="KL3" s="16" t="s">
        <v>438</v>
      </c>
      <c r="KM3" s="16" t="s">
        <v>135</v>
      </c>
      <c r="KN3" s="16" t="s">
        <v>103</v>
      </c>
      <c r="KO3" s="16" t="s">
        <v>56</v>
      </c>
      <c r="KP3" s="16" t="s">
        <v>30</v>
      </c>
      <c r="KQ3" s="16" t="s">
        <v>475</v>
      </c>
      <c r="KR3" s="16" t="s">
        <v>65</v>
      </c>
      <c r="KS3" s="16" t="s">
        <v>150</v>
      </c>
      <c r="KT3" s="16" t="s">
        <v>153</v>
      </c>
      <c r="KU3" s="16" t="s">
        <v>458</v>
      </c>
      <c r="KV3" s="16" t="s">
        <v>590</v>
      </c>
      <c r="KW3" s="16" t="s">
        <v>12</v>
      </c>
      <c r="KX3" s="16" t="s">
        <v>76</v>
      </c>
      <c r="KY3" s="16" t="s">
        <v>380</v>
      </c>
      <c r="KZ3" s="16" t="s">
        <v>226</v>
      </c>
      <c r="LA3" s="16" t="s">
        <v>393</v>
      </c>
      <c r="LB3" s="16" t="s">
        <v>107</v>
      </c>
      <c r="LC3" s="16" t="s">
        <v>17</v>
      </c>
      <c r="LD3" s="16" t="s">
        <v>74</v>
      </c>
      <c r="LE3" s="16" t="s">
        <v>134</v>
      </c>
      <c r="LF3" s="16" t="s">
        <v>195</v>
      </c>
      <c r="LG3" s="16" t="s">
        <v>77</v>
      </c>
      <c r="LH3" s="16" t="s">
        <v>468</v>
      </c>
      <c r="LI3" s="16" t="s">
        <v>159</v>
      </c>
      <c r="LJ3" s="16" t="s">
        <v>139</v>
      </c>
      <c r="LK3" s="16" t="s">
        <v>22</v>
      </c>
      <c r="LL3" s="16" t="s">
        <v>91</v>
      </c>
      <c r="LM3" s="16" t="s">
        <v>34</v>
      </c>
      <c r="LN3" s="16" t="s">
        <v>108</v>
      </c>
      <c r="LO3" s="16" t="s">
        <v>112</v>
      </c>
      <c r="LP3" s="16" t="s">
        <v>345</v>
      </c>
      <c r="LQ3" s="16" t="s">
        <v>208</v>
      </c>
      <c r="LR3" s="16" t="s">
        <v>384</v>
      </c>
      <c r="LS3" s="16" t="s">
        <v>473</v>
      </c>
      <c r="LT3" s="16" t="s">
        <v>55</v>
      </c>
      <c r="LU3" s="16" t="s">
        <v>145</v>
      </c>
      <c r="LV3" s="16" t="s">
        <v>670</v>
      </c>
      <c r="LW3" s="16" t="s">
        <v>288</v>
      </c>
      <c r="LX3" s="16" t="s">
        <v>40</v>
      </c>
      <c r="LY3" s="16" t="s">
        <v>86</v>
      </c>
      <c r="LZ3" s="16" t="s">
        <v>198</v>
      </c>
      <c r="MA3" s="16" t="s">
        <v>209</v>
      </c>
      <c r="MB3" s="16" t="s">
        <v>1144</v>
      </c>
      <c r="MC3" s="16" t="s">
        <v>5</v>
      </c>
      <c r="MD3" s="16" t="s">
        <v>206</v>
      </c>
      <c r="ME3" s="16" t="s">
        <v>415</v>
      </c>
      <c r="MF3" s="16" t="s">
        <v>424</v>
      </c>
      <c r="MG3" s="16" t="s">
        <v>29</v>
      </c>
      <c r="MH3" s="16" t="s">
        <v>291</v>
      </c>
      <c r="MI3" s="16" t="s">
        <v>400</v>
      </c>
      <c r="MJ3" s="16" t="s">
        <v>82</v>
      </c>
      <c r="MK3" s="16" t="s">
        <v>92</v>
      </c>
      <c r="ML3" s="16" t="s">
        <v>148</v>
      </c>
      <c r="MM3" s="16" t="s">
        <v>152</v>
      </c>
      <c r="MN3" s="16" t="s">
        <v>73</v>
      </c>
      <c r="MO3" s="16" t="s">
        <v>190</v>
      </c>
      <c r="MP3" s="16" t="s">
        <v>251</v>
      </c>
      <c r="MQ3" s="16" t="s">
        <v>331</v>
      </c>
      <c r="MR3" s="16" t="s">
        <v>336</v>
      </c>
      <c r="MS3" s="16" t="s">
        <v>130</v>
      </c>
      <c r="MT3" s="16" t="s">
        <v>355</v>
      </c>
      <c r="MU3" s="16" t="s">
        <v>350</v>
      </c>
      <c r="MV3" s="16" t="s">
        <v>7</v>
      </c>
      <c r="MW3" s="16" t="s">
        <v>228</v>
      </c>
      <c r="MX3" s="16" t="s">
        <v>111</v>
      </c>
      <c r="MY3" s="16" t="s">
        <v>363</v>
      </c>
      <c r="MZ3" s="16" t="s">
        <v>185</v>
      </c>
      <c r="NA3" s="16" t="s">
        <v>157</v>
      </c>
      <c r="NB3" s="16" t="s">
        <v>311</v>
      </c>
      <c r="NC3" s="16" t="s">
        <v>57</v>
      </c>
      <c r="ND3" s="16" t="s">
        <v>97</v>
      </c>
      <c r="NE3" s="16" t="s">
        <v>16</v>
      </c>
      <c r="NF3" s="16" t="s">
        <v>24</v>
      </c>
      <c r="NG3" s="16" t="s">
        <v>13</v>
      </c>
      <c r="NH3" s="16" t="s">
        <v>11</v>
      </c>
      <c r="NI3" s="16" t="s">
        <v>199</v>
      </c>
      <c r="NJ3" s="16" t="s">
        <v>202</v>
      </c>
      <c r="NK3" s="16" t="s">
        <v>205</v>
      </c>
      <c r="NL3" s="16" t="s">
        <v>330</v>
      </c>
      <c r="NM3" s="16" t="s">
        <v>26</v>
      </c>
      <c r="NN3" s="16" t="s">
        <v>32</v>
      </c>
      <c r="NO3" s="16" t="s">
        <v>232</v>
      </c>
      <c r="NP3" s="16" t="s">
        <v>89</v>
      </c>
      <c r="NQ3" s="16" t="s">
        <v>212</v>
      </c>
      <c r="NR3" s="16" t="s">
        <v>257</v>
      </c>
      <c r="NS3" s="16" t="s">
        <v>262</v>
      </c>
      <c r="NT3" s="16" t="s">
        <v>300</v>
      </c>
      <c r="NU3" s="16" t="s">
        <v>454</v>
      </c>
      <c r="NV3" s="16" t="s">
        <v>252</v>
      </c>
      <c r="NW3" s="16" t="s">
        <v>88</v>
      </c>
      <c r="NX3" s="16" t="s">
        <v>20</v>
      </c>
      <c r="NY3" s="16" t="s">
        <v>572</v>
      </c>
      <c r="NZ3" s="16" t="s">
        <v>93</v>
      </c>
      <c r="OA3" s="16" t="s">
        <v>31</v>
      </c>
      <c r="OB3" s="16" t="s">
        <v>155</v>
      </c>
      <c r="OC3" s="16" t="s">
        <v>450</v>
      </c>
      <c r="OD3" s="16" t="s">
        <v>43</v>
      </c>
      <c r="OE3" s="16" t="s">
        <v>1381</v>
      </c>
      <c r="OF3" s="16" t="s">
        <v>318</v>
      </c>
      <c r="OG3" s="16" t="s">
        <v>249</v>
      </c>
      <c r="OH3" s="16" t="s">
        <v>9</v>
      </c>
      <c r="OI3" s="16" t="s">
        <v>360</v>
      </c>
      <c r="OJ3" s="16" t="s">
        <v>53</v>
      </c>
      <c r="OK3" s="16" t="s">
        <v>46</v>
      </c>
      <c r="OL3" s="16" t="s">
        <v>48</v>
      </c>
      <c r="OM3" s="16" t="s">
        <v>666</v>
      </c>
      <c r="ON3" s="16" t="s">
        <v>366</v>
      </c>
      <c r="OO3" s="16" t="s">
        <v>375</v>
      </c>
      <c r="OP3" s="16" t="s">
        <v>394</v>
      </c>
      <c r="OQ3" s="16" t="s">
        <v>466</v>
      </c>
      <c r="OR3" s="16" t="s">
        <v>213</v>
      </c>
      <c r="OS3" s="16" t="s">
        <v>225</v>
      </c>
      <c r="OT3" s="16" t="s">
        <v>254</v>
      </c>
      <c r="OU3" s="16" t="s">
        <v>1387</v>
      </c>
      <c r="OV3" s="16" t="s">
        <v>589</v>
      </c>
      <c r="OW3" s="16" t="s">
        <v>69</v>
      </c>
      <c r="OX3" s="16" t="s">
        <v>63</v>
      </c>
      <c r="OY3" s="16" t="s">
        <v>146</v>
      </c>
      <c r="OZ3" s="16" t="s">
        <v>149</v>
      </c>
      <c r="PA3" s="16" t="s">
        <v>707</v>
      </c>
      <c r="PB3" s="16" t="s">
        <v>44</v>
      </c>
      <c r="PC3" s="16" t="s">
        <v>260</v>
      </c>
      <c r="PD3" s="16" t="s">
        <v>265</v>
      </c>
      <c r="PE3" s="16" t="s">
        <v>274</v>
      </c>
      <c r="PF3" s="16" t="s">
        <v>680</v>
      </c>
      <c r="PG3" s="16" t="s">
        <v>631</v>
      </c>
      <c r="PH3" s="16" t="s">
        <v>387</v>
      </c>
      <c r="PI3" s="16" t="s">
        <v>391</v>
      </c>
      <c r="PJ3" s="16" t="s">
        <v>427</v>
      </c>
      <c r="PK3" s="16" t="s">
        <v>432</v>
      </c>
      <c r="PL3" s="16" t="s">
        <v>444</v>
      </c>
      <c r="PM3" s="16" t="s">
        <v>449</v>
      </c>
      <c r="PN3" s="16" t="s">
        <v>428</v>
      </c>
      <c r="PO3" s="16" t="s">
        <v>431</v>
      </c>
      <c r="PP3" s="16" t="s">
        <v>276</v>
      </c>
      <c r="PQ3" s="16" t="s">
        <v>376</v>
      </c>
      <c r="PR3" s="16" t="s">
        <v>49</v>
      </c>
      <c r="PS3" s="16" t="s">
        <v>54</v>
      </c>
      <c r="PT3" s="16" t="s">
        <v>28</v>
      </c>
      <c r="PU3" s="16" t="s">
        <v>67</v>
      </c>
      <c r="PV3" s="16" t="s">
        <v>383</v>
      </c>
      <c r="PW3" s="16" t="s">
        <v>41</v>
      </c>
      <c r="PX3" s="16" t="s">
        <v>299</v>
      </c>
      <c r="PY3" s="16" t="s">
        <v>329</v>
      </c>
      <c r="PZ3" s="16" t="s">
        <v>332</v>
      </c>
      <c r="QA3" s="16" t="s">
        <v>165</v>
      </c>
      <c r="QB3" s="16" t="s">
        <v>349</v>
      </c>
      <c r="QC3" s="16" t="s">
        <v>273</v>
      </c>
      <c r="QD3" s="16" t="s">
        <v>261</v>
      </c>
      <c r="QE3" s="16" t="s">
        <v>194</v>
      </c>
      <c r="QF3" s="16" t="s">
        <v>294</v>
      </c>
      <c r="QG3" s="16" t="s">
        <v>136</v>
      </c>
      <c r="QH3" s="16" t="s">
        <v>37</v>
      </c>
      <c r="QI3" s="16" t="s">
        <v>306</v>
      </c>
      <c r="QJ3" s="16" t="s">
        <v>321</v>
      </c>
      <c r="QK3" s="16" t="s">
        <v>325</v>
      </c>
      <c r="QL3" s="16" t="s">
        <v>465</v>
      </c>
      <c r="QM3" s="16" t="s">
        <v>8</v>
      </c>
      <c r="QN3" s="16" t="s">
        <v>388</v>
      </c>
      <c r="QO3" s="16" t="s">
        <v>81</v>
      </c>
      <c r="QP3" s="16" t="s">
        <v>364</v>
      </c>
      <c r="QQ3" s="16" t="s">
        <v>453</v>
      </c>
      <c r="QR3" s="16" t="s">
        <v>359</v>
      </c>
      <c r="QS3" s="16" t="s">
        <v>161</v>
      </c>
      <c r="QT3" s="16" t="s">
        <v>368</v>
      </c>
      <c r="QU3" s="16" t="s">
        <v>381</v>
      </c>
      <c r="QV3" s="16" t="s">
        <v>397</v>
      </c>
      <c r="QW3" s="16" t="s">
        <v>188</v>
      </c>
      <c r="QX3" s="16" t="s">
        <v>211</v>
      </c>
      <c r="QY3" s="16" t="s">
        <v>243</v>
      </c>
      <c r="QZ3" s="16" t="s">
        <v>174</v>
      </c>
      <c r="RA3" s="16" t="s">
        <v>178</v>
      </c>
      <c r="RB3" s="16" t="s">
        <v>180</v>
      </c>
      <c r="RC3" s="16" t="s">
        <v>124</v>
      </c>
      <c r="RD3" s="16" t="s">
        <v>142</v>
      </c>
      <c r="RE3" s="16" t="s">
        <v>289</v>
      </c>
      <c r="RF3" s="16" t="s">
        <v>285</v>
      </c>
      <c r="RG3" s="16" t="s">
        <v>281</v>
      </c>
      <c r="RH3" s="16" t="s">
        <v>334</v>
      </c>
      <c r="RI3" s="16" t="s">
        <v>237</v>
      </c>
      <c r="RJ3" s="16" t="s">
        <v>248</v>
      </c>
      <c r="RK3" s="16" t="s">
        <v>35</v>
      </c>
      <c r="RL3" s="16" t="s">
        <v>38</v>
      </c>
      <c r="RM3" s="16" t="s">
        <v>58</v>
      </c>
      <c r="RN3" s="16" t="s">
        <v>62</v>
      </c>
      <c r="RO3" s="16" t="s">
        <v>422</v>
      </c>
      <c r="RP3" s="16"/>
      <c r="SC3" s="16"/>
      <c r="SJ3" s="16"/>
      <c r="SM3" s="16"/>
      <c r="ST3" s="16"/>
      <c r="TD3" s="16"/>
      <c r="TH3" s="16"/>
      <c r="TX3" s="16"/>
      <c r="TZ3" s="16"/>
      <c r="UN3" s="16"/>
      <c r="UP3" s="16"/>
      <c r="UV3" s="16"/>
      <c r="UZ3" s="16"/>
      <c r="VO3" s="16"/>
      <c r="VZ3" s="16"/>
      <c r="WC3" s="16"/>
      <c r="WR3" s="16"/>
      <c r="WU3" s="16"/>
      <c r="YF3" s="16"/>
      <c r="YQ3" s="16"/>
      <c r="ZL3" s="16"/>
      <c r="ZP3" s="16"/>
      <c r="ZQ3" s="16"/>
      <c r="ZU3" s="16"/>
      <c r="ABI3" s="16"/>
      <c r="ABK3" s="16"/>
      <c r="ACA3" s="16"/>
      <c r="ACH3" s="16"/>
      <c r="ACI3" s="16"/>
      <c r="ACZ3" s="16"/>
      <c r="ADD3" s="16"/>
      <c r="ADE3" s="16"/>
      <c r="ADF3" s="16"/>
      <c r="ADR3" s="16"/>
      <c r="ADZ3" s="16"/>
      <c r="AEB3" s="16"/>
      <c r="AEO3" s="16"/>
      <c r="AEV3" s="16"/>
      <c r="AFA3" s="16"/>
      <c r="AFG3" s="16"/>
      <c r="AFJ3" s="16"/>
      <c r="AFP3" s="16"/>
      <c r="AFR3" s="16"/>
      <c r="AFS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I3" s="16"/>
      <c r="AGM3" s="16"/>
      <c r="AGP3" s="16"/>
      <c r="AGV3" s="16"/>
      <c r="AGX3" s="16"/>
      <c r="AGY3" s="16"/>
      <c r="AHA3" s="16"/>
      <c r="AHD3" s="16"/>
      <c r="AHJ3" s="16"/>
      <c r="AHS3" s="16"/>
      <c r="AHW3" s="16"/>
      <c r="AHX3" s="16"/>
      <c r="AIA3" s="16"/>
      <c r="AIB3" s="16"/>
      <c r="AIC3" s="16"/>
      <c r="AIG3" s="16"/>
      <c r="AIH3" s="16"/>
      <c r="AII3" s="16"/>
      <c r="AIL3" s="16"/>
      <c r="AIQ3" s="16"/>
      <c r="AIT3" s="16"/>
      <c r="AIU3" s="16"/>
      <c r="AIW3" s="16"/>
      <c r="AIX3" s="16"/>
      <c r="AIY3" s="16"/>
      <c r="AJB3" s="16"/>
      <c r="AJG3" s="16"/>
      <c r="AJJ3" s="16"/>
      <c r="AJR3" s="16"/>
      <c r="AJT3" s="16"/>
      <c r="AKC3" s="16"/>
    </row>
    <row r="4" spans="1:965" x14ac:dyDescent="0.25">
      <c r="A4">
        <v>67898</v>
      </c>
      <c r="B4">
        <v>0</v>
      </c>
      <c r="C4">
        <f>IF(OR('Z-scores'!C4&gt;3,'Z-scores'!C4&lt;-3),"",'Z-scores'!C4)</f>
        <v>-0.41991827346025429</v>
      </c>
      <c r="D4">
        <f>IF(OR('Z-scores'!D4&gt;3,'Z-scores'!D4&lt;-3),"",'Z-scores'!D4)</f>
        <v>-6.3426067073552847E-2</v>
      </c>
      <c r="E4">
        <f>IF(OR('Z-scores'!E4&gt;3,'Z-scores'!E4&lt;-3),"",'Z-scores'!E4)</f>
        <v>-0.81775954000938733</v>
      </c>
      <c r="F4">
        <f>IF(OR('Z-scores'!F4&gt;3,'Z-scores'!F4&lt;-3),"",'Z-scores'!F4)</f>
        <v>-0.32608458156984166</v>
      </c>
      <c r="G4">
        <f>IF(OR('Z-scores'!G4&gt;3,'Z-scores'!G4&lt;-3),"",'Z-scores'!G4)</f>
        <v>-5.2339389135058138E-2</v>
      </c>
      <c r="H4">
        <f>IF(OR('Z-scores'!H4&gt;3,'Z-scores'!H4&lt;-3),"",'Z-scores'!H4)</f>
        <v>-0.85852591801328315</v>
      </c>
      <c r="I4">
        <f>IF(OR('Z-scores'!I4&gt;3,'Z-scores'!I4&lt;-3),"",'Z-scores'!I4)</f>
        <v>-8.1708239292350202E-2</v>
      </c>
      <c r="J4">
        <f>IF(OR('Z-scores'!J4&gt;3,'Z-scores'!J4&lt;-3),"",'Z-scores'!J4)</f>
        <v>0.37782297914139634</v>
      </c>
      <c r="K4">
        <f>IF(OR('Z-scores'!K4&gt;3,'Z-scores'!K4&lt;-3),"",'Z-scores'!K4)</f>
        <v>0.90146079935799039</v>
      </c>
      <c r="L4">
        <f>IF(OR('Z-scores'!L4&gt;3,'Z-scores'!L4&lt;-3),"",'Z-scores'!L4)</f>
        <v>0.18203618658012852</v>
      </c>
      <c r="M4">
        <f>IF(OR('Z-scores'!M4&gt;3,'Z-scores'!M4&lt;-3),"",'Z-scores'!M4)</f>
        <v>-1.3180429645449123</v>
      </c>
      <c r="N4">
        <f>IF(OR('Z-scores'!N4&gt;3,'Z-scores'!N4&lt;-3),"",'Z-scores'!N4)</f>
        <v>-0.49706811859665073</v>
      </c>
      <c r="O4">
        <f>IF(OR('Z-scores'!O4&gt;3,'Z-scores'!O4&lt;-3),"",'Z-scores'!O4)</f>
        <v>-0.23360024033767046</v>
      </c>
      <c r="P4">
        <f>IF(OR('Z-scores'!P4&gt;3,'Z-scores'!P4&lt;-3),"",'Z-scores'!P4)</f>
        <v>0.35689259543120616</v>
      </c>
      <c r="Q4">
        <f>IF(OR('Z-scores'!Q4&gt;3,'Z-scores'!Q4&lt;-3),"",'Z-scores'!Q4)</f>
        <v>0.30810013152147103</v>
      </c>
      <c r="R4">
        <f>IF(OR('Z-scores'!R4&gt;3,'Z-scores'!R4&lt;-3),"",'Z-scores'!R4)</f>
        <v>-1.1512968289692571</v>
      </c>
      <c r="S4">
        <f>IF(OR('Z-scores'!S4&gt;3,'Z-scores'!S4&lt;-3),"",'Z-scores'!S4)</f>
        <v>-0.38365490818225462</v>
      </c>
      <c r="T4">
        <f>IF(OR('Z-scores'!T4&gt;3,'Z-scores'!T4&lt;-3),"",'Z-scores'!T4)</f>
        <v>1.0226279785445933</v>
      </c>
      <c r="U4">
        <f>IF(OR('Z-scores'!U4&gt;3,'Z-scores'!U4&lt;-3),"",'Z-scores'!U4)</f>
        <v>1.7649512291821956</v>
      </c>
      <c r="V4">
        <f>IF(OR('Z-scores'!V4&gt;3,'Z-scores'!V4&lt;-3),"",'Z-scores'!V4)</f>
        <v>1.8678631285576244</v>
      </c>
      <c r="W4">
        <f>IF(OR('Z-scores'!W4&gt;3,'Z-scores'!W4&lt;-3),"",'Z-scores'!W4)</f>
        <v>-0.11320313036320809</v>
      </c>
      <c r="X4">
        <f>IF(OR('Z-scores'!X4&gt;3,'Z-scores'!X4&lt;-3),"",'Z-scores'!X4)</f>
        <v>-0.71882029201520847</v>
      </c>
      <c r="Y4">
        <f>IF(OR('Z-scores'!Y4&gt;3,'Z-scores'!Y4&lt;-3),"",'Z-scores'!Y4)</f>
        <v>-0.35172048028015845</v>
      </c>
      <c r="Z4">
        <f>IF(OR('Z-scores'!Z4&gt;3,'Z-scores'!Z4&lt;-3),"",'Z-scores'!Z4)</f>
        <v>-0.17063277876880797</v>
      </c>
      <c r="AA4">
        <f>IF(OR('Z-scores'!AA4&gt;3,'Z-scores'!AA4&lt;-3),"",'Z-scores'!AA4)</f>
        <v>1.1796607600033229</v>
      </c>
      <c r="AB4">
        <f>IF(OR('Z-scores'!AB4&gt;3,'Z-scores'!AB4&lt;-3),"",'Z-scores'!AB4)</f>
        <v>0.89962330229317522</v>
      </c>
      <c r="AC4">
        <f>IF(OR('Z-scores'!AC4&gt;3,'Z-scores'!AC4&lt;-3),"",'Z-scores'!AC4)</f>
        <v>-0.31921200545222583</v>
      </c>
      <c r="AD4">
        <f>IF(OR('Z-scores'!AD4&gt;3,'Z-scores'!AD4&lt;-3),"",'Z-scores'!AD4)</f>
        <v>-0.29337505905117117</v>
      </c>
      <c r="AE4">
        <f>IF(OR('Z-scores'!AE4&gt;3,'Z-scores'!AE4&lt;-3),"",'Z-scores'!AE4)</f>
        <v>1.3608304387422374</v>
      </c>
      <c r="AF4">
        <f>IF(OR('Z-scores'!AF4&gt;3,'Z-scores'!AF4&lt;-3),"",'Z-scores'!AF4)</f>
        <v>0.33375816609091119</v>
      </c>
      <c r="AG4">
        <f>IF(OR('Z-scores'!AG4&gt;3,'Z-scores'!AG4&lt;-3),"",'Z-scores'!AG4)</f>
        <v>1.8820031141488553</v>
      </c>
      <c r="AH4">
        <f>IF(OR('Z-scores'!AH4&gt;3,'Z-scores'!AH4&lt;-3),"",'Z-scores'!AH4)</f>
        <v>2.259035945680155</v>
      </c>
      <c r="AI4">
        <f>IF(OR('Z-scores'!AI4&gt;3,'Z-scores'!AI4&lt;-3),"",'Z-scores'!AI4)</f>
        <v>-0.48943290051761418</v>
      </c>
      <c r="AJ4">
        <f>IF(OR('Z-scores'!AJ4&gt;3,'Z-scores'!AJ4&lt;-3),"",'Z-scores'!AJ4)</f>
        <v>-1.2690129401936086</v>
      </c>
      <c r="AK4">
        <f>IF(OR('Z-scores'!AK4&gt;3,'Z-scores'!AK4&lt;-3),"",'Z-scores'!AK4)</f>
        <v>-0.96331540302984942</v>
      </c>
      <c r="AL4">
        <f>IF(OR('Z-scores'!AL4&gt;3,'Z-scores'!AL4&lt;-3),"",'Z-scores'!AL4)</f>
        <v>-0.68845948955112268</v>
      </c>
      <c r="AM4">
        <f>IF(OR('Z-scores'!AM4&gt;3,'Z-scores'!AM4&lt;-3),"",'Z-scores'!AM4)</f>
        <v>-0.10123189154225709</v>
      </c>
      <c r="AN4">
        <f>IF(OR('Z-scores'!AN4&gt;3,'Z-scores'!AN4&lt;-3),"",'Z-scores'!AN4)</f>
        <v>2.5567001097198269E-2</v>
      </c>
      <c r="AO4">
        <f>IF(OR('Z-scores'!AO4&gt;3,'Z-scores'!AO4&lt;-3),"",'Z-scores'!AO4)</f>
        <v>-0.1175032673124121</v>
      </c>
      <c r="AP4">
        <f>IF(OR('Z-scores'!AP4&gt;3,'Z-scores'!AP4&lt;-3),"",'Z-scores'!AP4)</f>
        <v>-0.75410131316462337</v>
      </c>
      <c r="AQ4">
        <f>IF(OR('Z-scores'!AQ4&gt;3,'Z-scores'!AQ4&lt;-3),"",'Z-scores'!AQ4)</f>
        <v>0.59476427010491129</v>
      </c>
      <c r="AR4">
        <f>IF(OR('Z-scores'!AR4&gt;3,'Z-scores'!AR4&lt;-3),"",'Z-scores'!AR4)</f>
        <v>0.65065170144097306</v>
      </c>
      <c r="AS4">
        <f>IF(OR('Z-scores'!AS4&gt;3,'Z-scores'!AS4&lt;-3),"",'Z-scores'!AS4)</f>
        <v>2.1328383713075239</v>
      </c>
      <c r="AT4">
        <f>IF(OR('Z-scores'!AT4&gt;3,'Z-scores'!AT4&lt;-3),"",'Z-scores'!AT4)</f>
        <v>2.3637832366616687</v>
      </c>
      <c r="AU4">
        <f>IF(OR('Z-scores'!AU4&gt;3,'Z-scores'!AU4&lt;-3),"",'Z-scores'!AU4)</f>
        <v>-0.65569627318863222</v>
      </c>
      <c r="AV4">
        <f>IF(OR('Z-scores'!AV4&gt;3,'Z-scores'!AV4&lt;-3),"",'Z-scores'!AV4)</f>
        <v>-0.93920013376650291</v>
      </c>
      <c r="AW4">
        <f>IF(OR('Z-scores'!AW4&gt;3,'Z-scores'!AW4&lt;-3),"",'Z-scores'!AW4)</f>
        <v>-0.52448256353470102</v>
      </c>
      <c r="AX4">
        <f>IF(OR('Z-scores'!AX4&gt;3,'Z-scores'!AX4&lt;-3),"",'Z-scores'!AX4)</f>
        <v>-0.21197682778875787</v>
      </c>
      <c r="AY4">
        <f>IF(OR('Z-scores'!AY4&gt;3,'Z-scores'!AY4&lt;-3),"",'Z-scores'!AY4)</f>
        <v>0.8852162819584326</v>
      </c>
      <c r="AZ4">
        <f>IF(OR('Z-scores'!AZ4&gt;3,'Z-scores'!AZ4&lt;-3),"",'Z-scores'!AZ4)</f>
        <v>0.55686256152271607</v>
      </c>
      <c r="BA4">
        <f>IF(OR('Z-scores'!BA4&gt;3,'Z-scores'!BA4&lt;-3),"",'Z-scores'!BA4)</f>
        <v>-0.71091063609632277</v>
      </c>
      <c r="BB4">
        <f>IF(OR('Z-scores'!BB4&gt;3,'Z-scores'!BB4&lt;-3),"",'Z-scores'!BB4)</f>
        <v>-1.4840052277659808</v>
      </c>
      <c r="BC4">
        <f>IF(OR('Z-scores'!BC4&gt;3,'Z-scores'!BC4&lt;-3),"",'Z-scores'!BC4)</f>
        <v>-1.4808469317134207</v>
      </c>
      <c r="BD4">
        <f>IF(OR('Z-scores'!BD4&gt;3,'Z-scores'!BD4&lt;-3),"",'Z-scores'!BD4)</f>
        <v>-1.8002644727181649</v>
      </c>
      <c r="BE4">
        <f>IF(OR('Z-scores'!BE4&gt;3,'Z-scores'!BE4&lt;-3),"",'Z-scores'!BE4)</f>
        <v>0.63245847939224997</v>
      </c>
      <c r="BF4">
        <f>IF(OR('Z-scores'!BF4&gt;3,'Z-scores'!BF4&lt;-3),"",'Z-scores'!BF4)</f>
        <v>0.68811089437491901</v>
      </c>
      <c r="BG4">
        <f>IF(OR('Z-scores'!BG4&gt;3,'Z-scores'!BG4&lt;-3),"",'Z-scores'!BG4)</f>
        <v>-0.9002304792998842</v>
      </c>
      <c r="BH4">
        <f>IF(OR('Z-scores'!BH4&gt;3,'Z-scores'!BH4&lt;-3),"",'Z-scores'!BH4)</f>
        <v>-1.145358180670379</v>
      </c>
      <c r="BI4">
        <f>IF(OR('Z-scores'!BI4&gt;3,'Z-scores'!BI4&lt;-3),"",'Z-scores'!BI4)</f>
        <v>-1.3559380301405106</v>
      </c>
      <c r="BJ4">
        <f>IF(OR('Z-scores'!BJ4&gt;3,'Z-scores'!BJ4&lt;-3),"",'Z-scores'!BJ4)</f>
        <v>-1.273851052287774</v>
      </c>
      <c r="BK4">
        <f>IF(OR('Z-scores'!BK4&gt;3,'Z-scores'!BK4&lt;-3),"",'Z-scores'!BK4)</f>
        <v>-0.76945307281553366</v>
      </c>
      <c r="BL4">
        <f>IF(OR('Z-scores'!BL4&gt;3,'Z-scores'!BL4&lt;-3),"",'Z-scores'!BL4)</f>
        <v>-0.73486658382664549</v>
      </c>
      <c r="BM4">
        <f>IF(OR('Z-scores'!BM4&gt;3,'Z-scores'!BM4&lt;-3),"",'Z-scores'!BM4)</f>
        <v>-0.93014059888792211</v>
      </c>
      <c r="BN4">
        <f>IF(OR('Z-scores'!BN4&gt;3,'Z-scores'!BN4&lt;-3),"",'Z-scores'!BN4)</f>
        <v>-0.96088651064091934</v>
      </c>
      <c r="BO4">
        <f>IF(OR('Z-scores'!BO4&gt;3,'Z-scores'!BO4&lt;-3),"",'Z-scores'!BO4)</f>
        <v>-1.3886201429306189</v>
      </c>
      <c r="BP4">
        <f>IF(OR('Z-scores'!BP4&gt;3,'Z-scores'!BP4&lt;-3),"",'Z-scores'!BP4)</f>
        <v>-1.3540701640237482</v>
      </c>
      <c r="BQ4">
        <f>IF(OR('Z-scores'!BQ4&gt;3,'Z-scores'!BQ4&lt;-3),"",'Z-scores'!BQ4)</f>
        <v>-1.0486378410424755</v>
      </c>
      <c r="BR4">
        <f>IF(OR('Z-scores'!BR4&gt;3,'Z-scores'!BR4&lt;-3),"",'Z-scores'!BR4)</f>
        <v>-0.3025834651395326</v>
      </c>
      <c r="BS4">
        <f>IF(OR('Z-scores'!BS4&gt;3,'Z-scores'!BS4&lt;-3),"",'Z-scores'!BS4)</f>
        <v>-0.77212325248281799</v>
      </c>
      <c r="BT4">
        <f>IF(OR('Z-scores'!BT4&gt;3,'Z-scores'!BT4&lt;-3),"",'Z-scores'!BT4)</f>
        <v>-1.0900187180387069</v>
      </c>
      <c r="BU4">
        <f>IF(OR('Z-scores'!BU4&gt;3,'Z-scores'!BU4&lt;-3),"",'Z-scores'!BU4)</f>
        <v>-1.0426067499537053</v>
      </c>
      <c r="BV4">
        <f>IF(OR('Z-scores'!BV4&gt;3,'Z-scores'!BV4&lt;-3),"",'Z-scores'!BV4)</f>
        <v>-1.0171088602125387</v>
      </c>
      <c r="BW4">
        <f>IF(OR('Z-scores'!BW4&gt;3,'Z-scores'!BW4&lt;-3),"",'Z-scores'!BW4)</f>
        <v>-0.46047916591617943</v>
      </c>
      <c r="BX4">
        <f>IF(OR('Z-scores'!BX4&gt;3,'Z-scores'!BX4&lt;-3),"",'Z-scores'!BX4)</f>
        <v>-0.51772362914612957</v>
      </c>
      <c r="BY4">
        <f>IF(OR('Z-scores'!BY4&gt;3,'Z-scores'!BY4&lt;-3),"",'Z-scores'!BY4)</f>
        <v>-0.90747398786936062</v>
      </c>
      <c r="BZ4">
        <f>IF(OR('Z-scores'!BZ4&gt;3,'Z-scores'!BZ4&lt;-3),"",'Z-scores'!BZ4)</f>
        <v>-1.1984371937211917</v>
      </c>
      <c r="CA4">
        <f>IF(OR('Z-scores'!CA4&gt;3,'Z-scores'!CA4&lt;-3),"",'Z-scores'!CA4)</f>
        <v>-0.79013527382951354</v>
      </c>
      <c r="CB4">
        <f>IF(OR('Z-scores'!CB4&gt;3,'Z-scores'!CB4&lt;-3),"",'Z-scores'!CB4)</f>
        <v>-0.75979034405756873</v>
      </c>
      <c r="CC4">
        <f>IF(OR('Z-scores'!CC4&gt;3,'Z-scores'!CC4&lt;-3),"",'Z-scores'!CC4)</f>
        <v>-0.61866752601961261</v>
      </c>
      <c r="CD4">
        <f>IF(OR('Z-scores'!CD4&gt;3,'Z-scores'!CD4&lt;-3),"",'Z-scores'!CD4)</f>
        <v>-1.276661374689338</v>
      </c>
      <c r="CE4">
        <f>IF(OR('Z-scores'!CE4&gt;3,'Z-scores'!CE4&lt;-3),"",'Z-scores'!CE4)</f>
        <v>-1.3547776510299918</v>
      </c>
      <c r="CF4">
        <f>IF(OR('Z-scores'!CF4&gt;3,'Z-scores'!CF4&lt;-3),"",'Z-scores'!CF4)</f>
        <v>-0.68896314027277228</v>
      </c>
      <c r="CG4">
        <f>IF(OR('Z-scores'!CG4&gt;3,'Z-scores'!CG4&lt;-3),"",'Z-scores'!CG4)</f>
        <v>-0.61494014657218621</v>
      </c>
      <c r="CH4">
        <f>IF(OR('Z-scores'!CH4&gt;3,'Z-scores'!CH4&lt;-3),"",'Z-scores'!CH4)</f>
        <v>-0.46368245225656551</v>
      </c>
      <c r="CI4">
        <f>IF(OR('Z-scores'!CI4&gt;3,'Z-scores'!CI4&lt;-3),"",'Z-scores'!CI4)</f>
        <v>-0.8387467032852195</v>
      </c>
      <c r="CJ4">
        <f>IF(OR('Z-scores'!CJ4&gt;3,'Z-scores'!CJ4&lt;-3),"",'Z-scores'!CJ4)</f>
        <v>-0.4006325667598401</v>
      </c>
      <c r="CK4">
        <f>IF(OR('Z-scores'!CK4&gt;3,'Z-scores'!CK4&lt;-3),"",'Z-scores'!CK4)</f>
        <v>-1.2267335826991552</v>
      </c>
      <c r="CL4">
        <f>IF(OR('Z-scores'!CL4&gt;3,'Z-scores'!CL4&lt;-3),"",'Z-scores'!CL4)</f>
        <v>-1.2109861624858085</v>
      </c>
      <c r="CM4">
        <f>IF(OR('Z-scores'!CM4&gt;3,'Z-scores'!CM4&lt;-3),"",'Z-scores'!CM4)</f>
        <v>-1.3393965669513481</v>
      </c>
      <c r="CN4">
        <f>IF(OR('Z-scores'!CN4&gt;3,'Z-scores'!CN4&lt;-3),"",'Z-scores'!CN4)</f>
        <v>-1.151782127005204</v>
      </c>
      <c r="CO4">
        <f>IF(OR('Z-scores'!CO4&gt;3,'Z-scores'!CO4&lt;-3),"",'Z-scores'!CO4)</f>
        <v>-1.0755696957563816</v>
      </c>
      <c r="CP4">
        <f>IF(OR('Z-scores'!CP4&gt;3,'Z-scores'!CP4&lt;-3),"",'Z-scores'!CP4)</f>
        <v>-0.64271330770031676</v>
      </c>
      <c r="CQ4">
        <f>IF(OR('Z-scores'!CQ4&gt;3,'Z-scores'!CQ4&lt;-3),"",'Z-scores'!CQ4)</f>
        <v>-0.45322299437265973</v>
      </c>
      <c r="CR4">
        <f>IF(OR('Z-scores'!CR4&gt;3,'Z-scores'!CR4&lt;-3),"",'Z-scores'!CR4)</f>
        <v>-0.72277576871137283</v>
      </c>
      <c r="CS4">
        <f>IF(OR('Z-scores'!CS4&gt;3,'Z-scores'!CS4&lt;-3),"",'Z-scores'!CS4)</f>
        <v>-0.58442555504444493</v>
      </c>
      <c r="CT4">
        <f>IF(OR('Z-scores'!CT4&gt;3,'Z-scores'!CT4&lt;-3),"",'Z-scores'!CT4)</f>
        <v>-0.55681690455126531</v>
      </c>
      <c r="CU4">
        <f>IF(OR('Z-scores'!CU4&gt;3,'Z-scores'!CU4&lt;-3),"",'Z-scores'!CU4)</f>
        <v>-0.59955840813950323</v>
      </c>
      <c r="CV4">
        <f>IF(OR('Z-scores'!CV4&gt;3,'Z-scores'!CV4&lt;-3),"",'Z-scores'!CV4)</f>
        <v>-5.4603391007077472E-2</v>
      </c>
      <c r="CW4">
        <f>IF(OR('Z-scores'!CW4&gt;3,'Z-scores'!CW4&lt;-3),"",'Z-scores'!CW4)</f>
        <v>-0.48123743633365901</v>
      </c>
      <c r="CX4">
        <f>IF(OR('Z-scores'!CX4&gt;3,'Z-scores'!CX4&lt;-3),"",'Z-scores'!CX4)</f>
        <v>-0.81025375586317516</v>
      </c>
      <c r="CY4">
        <f>IF(OR('Z-scores'!CY4&gt;3,'Z-scores'!CY4&lt;-3),"",'Z-scores'!CY4)</f>
        <v>-0.19737031155784063</v>
      </c>
      <c r="CZ4">
        <f>IF(OR('Z-scores'!CZ4&gt;3,'Z-scores'!CZ4&lt;-3),"",'Z-scores'!CZ4)</f>
        <v>-0.23927601250021813</v>
      </c>
      <c r="DA4">
        <f>IF(OR('Z-scores'!DA4&gt;3,'Z-scores'!DA4&lt;-3),"",'Z-scores'!DA4)</f>
        <v>1.9209226331376634</v>
      </c>
      <c r="DB4">
        <f>IF(OR('Z-scores'!DB4&gt;3,'Z-scores'!DB4&lt;-3),"",'Z-scores'!DB4)</f>
        <v>1.1220388756731456</v>
      </c>
      <c r="DC4">
        <f>IF(OR('Z-scores'!DC4&gt;3,'Z-scores'!DC4&lt;-3),"",'Z-scores'!DC4)</f>
        <v>-0.31059800120868952</v>
      </c>
      <c r="DD4">
        <f>IF(OR('Z-scores'!DD4&gt;3,'Z-scores'!DD4&lt;-3),"",'Z-scores'!DD4)</f>
        <v>-0.87861147476915069</v>
      </c>
      <c r="DE4">
        <f>IF(OR('Z-scores'!DE4&gt;3,'Z-scores'!DE4&lt;-3),"",'Z-scores'!DE4)</f>
        <v>-0.63230342910722859</v>
      </c>
      <c r="DF4">
        <f>IF(OR('Z-scores'!DF4&gt;3,'Z-scores'!DF4&lt;-3),"",'Z-scores'!DF4)</f>
        <v>-0.51996338074437443</v>
      </c>
      <c r="DG4">
        <f>IF(OR('Z-scores'!DG4&gt;3,'Z-scores'!DG4&lt;-3),"",'Z-scores'!DG4)</f>
        <v>-0.49324946306888534</v>
      </c>
      <c r="DH4">
        <f>IF(OR('Z-scores'!DH4&gt;3,'Z-scores'!DH4&lt;-3),"",'Z-scores'!DH4)</f>
        <v>-0.38486835507377776</v>
      </c>
      <c r="DI4">
        <f>IF(OR('Z-scores'!DI4&gt;3,'Z-scores'!DI4&lt;-3),"",'Z-scores'!DI4)</f>
        <v>0.36745682532632151</v>
      </c>
      <c r="DJ4">
        <f>IF(OR('Z-scores'!DJ4&gt;3,'Z-scores'!DJ4&lt;-3),"",'Z-scores'!DJ4)</f>
        <v>-0.51577398389238382</v>
      </c>
      <c r="DK4">
        <f>IF(OR('Z-scores'!DK4&gt;3,'Z-scores'!DK4&lt;-3),"",'Z-scores'!DK4)</f>
        <v>0.25616719519232833</v>
      </c>
      <c r="DL4">
        <f>IF(OR('Z-scores'!DL4&gt;3,'Z-scores'!DL4&lt;-3),"",'Z-scores'!DL4)</f>
        <v>0.15668291861368489</v>
      </c>
      <c r="DM4">
        <f>IF(OR('Z-scores'!DM4&gt;3,'Z-scores'!DM4&lt;-3),"",'Z-scores'!DM4)</f>
        <v>1.3812133713878576</v>
      </c>
      <c r="DN4">
        <f>IF(OR('Z-scores'!DN4&gt;3,'Z-scores'!DN4&lt;-3),"",'Z-scores'!DN4)</f>
        <v>1.9517960923713276</v>
      </c>
      <c r="DO4">
        <f>IF(OR('Z-scores'!DO4&gt;3,'Z-scores'!DO4&lt;-3),"",'Z-scores'!DO4)</f>
        <v>-0.34293495143983027</v>
      </c>
      <c r="DP4">
        <f>IF(OR('Z-scores'!DP4&gt;3,'Z-scores'!DP4&lt;-3),"",'Z-scores'!DP4)</f>
        <v>-0.68098088106803811</v>
      </c>
      <c r="DQ4">
        <f>IF(OR('Z-scores'!DQ4&gt;3,'Z-scores'!DQ4&lt;-3),"",'Z-scores'!DQ4)</f>
        <v>-0.4592339987359812</v>
      </c>
      <c r="DR4">
        <f>IF(OR('Z-scores'!DR4&gt;3,'Z-scores'!DR4&lt;-3),"",'Z-scores'!DR4)</f>
        <v>-0.44009179354848804</v>
      </c>
      <c r="DS4">
        <f>IF(OR('Z-scores'!DS4&gt;3,'Z-scores'!DS4&lt;-3),"",'Z-scores'!DS4)</f>
        <v>0.28907400099931413</v>
      </c>
      <c r="DT4">
        <f>IF(OR('Z-scores'!DT4&gt;3,'Z-scores'!DT4&lt;-3),"",'Z-scores'!DT4)</f>
        <v>-0.6274708392313304</v>
      </c>
      <c r="DU4">
        <f>IF(OR('Z-scores'!DU4&gt;3,'Z-scores'!DU4&lt;-3),"",'Z-scores'!DU4)</f>
        <v>-0.50151835580923365</v>
      </c>
      <c r="DV4">
        <f>IF(OR('Z-scores'!DV4&gt;3,'Z-scores'!DV4&lt;-3),"",'Z-scores'!DV4)</f>
        <v>-0.38582103774868531</v>
      </c>
      <c r="DW4">
        <f>IF(OR('Z-scores'!DW4&gt;3,'Z-scores'!DW4&lt;-3),"",'Z-scores'!DW4)</f>
        <v>0.69924739441246142</v>
      </c>
      <c r="DX4">
        <f>IF(OR('Z-scores'!DX4&gt;3,'Z-scores'!DX4&lt;-3),"",'Z-scores'!DX4)</f>
        <v>0.24643332744791907</v>
      </c>
      <c r="DY4">
        <f>IF(OR('Z-scores'!DY4&gt;3,'Z-scores'!DY4&lt;-3),"",'Z-scores'!DY4)</f>
        <v>2.0514676759992589</v>
      </c>
      <c r="DZ4">
        <f>IF(OR('Z-scores'!DZ4&gt;3,'Z-scores'!DZ4&lt;-3),"",'Z-scores'!DZ4)</f>
        <v>1.542805807305605</v>
      </c>
      <c r="EA4">
        <f>IF(OR('Z-scores'!EA4&gt;3,'Z-scores'!EA4&lt;-3),"",'Z-scores'!EA4)</f>
        <v>-0.81305686361429153</v>
      </c>
      <c r="EB4">
        <f>IF(OR('Z-scores'!EB4&gt;3,'Z-scores'!EB4&lt;-3),"",'Z-scores'!EB4)</f>
        <v>-0.79592141514902204</v>
      </c>
      <c r="EC4">
        <f>IF(OR('Z-scores'!EC4&gt;3,'Z-scores'!EC4&lt;-3),"",'Z-scores'!EC4)</f>
        <v>-0.67280559196564393</v>
      </c>
      <c r="ED4">
        <f>IF(OR('Z-scores'!ED4&gt;3,'Z-scores'!ED4&lt;-3),"",'Z-scores'!ED4)</f>
        <v>-0.17065975630133223</v>
      </c>
      <c r="EE4">
        <f>IF(OR('Z-scores'!EE4&gt;3,'Z-scores'!EE4&lt;-3),"",'Z-scores'!EE4)</f>
        <v>-1.515797314041031E-2</v>
      </c>
      <c r="EF4">
        <f>IF(OR('Z-scores'!EF4&gt;3,'Z-scores'!EF4&lt;-3),"",'Z-scores'!EF4)</f>
        <v>-0.58679112760237828</v>
      </c>
      <c r="EG4">
        <f>IF(OR('Z-scores'!EG4&gt;3,'Z-scores'!EG4&lt;-3),"",'Z-scores'!EG4)</f>
        <v>-0.76018322105247693</v>
      </c>
      <c r="EH4">
        <f>IF(OR('Z-scores'!EH4&gt;3,'Z-scores'!EH4&lt;-3),"",'Z-scores'!EH4)</f>
        <v>-0.27688772000121298</v>
      </c>
      <c r="EI4">
        <f>IF(OR('Z-scores'!EI4&gt;3,'Z-scores'!EI4&lt;-3),"",'Z-scores'!EI4)</f>
        <v>-0.29008846089517237</v>
      </c>
      <c r="EJ4">
        <f>IF(OR('Z-scores'!EJ4&gt;3,'Z-scores'!EJ4&lt;-3),"",'Z-scores'!EJ4)</f>
        <v>-0.43178056979300083</v>
      </c>
      <c r="EK4">
        <f>IF(OR('Z-scores'!EK4&gt;3,'Z-scores'!EK4&lt;-3),"",'Z-scores'!EK4)</f>
        <v>-0.68168994349656353</v>
      </c>
      <c r="EL4">
        <f>IF(OR('Z-scores'!EL4&gt;3,'Z-scores'!EL4&lt;-3),"",'Z-scores'!EL4)</f>
        <v>-0.61867289993287011</v>
      </c>
      <c r="EM4">
        <f>IF(OR('Z-scores'!EM4&gt;3,'Z-scores'!EM4&lt;-3),"",'Z-scores'!EM4)</f>
        <v>-0.30264007461474196</v>
      </c>
      <c r="EN4">
        <f>IF(OR('Z-scores'!EN4&gt;3,'Z-scores'!EN4&lt;-3),"",'Z-scores'!EN4)</f>
        <v>-0.33749620424361959</v>
      </c>
      <c r="EO4">
        <f>IF(OR('Z-scores'!EO4&gt;3,'Z-scores'!EO4&lt;-3),"",'Z-scores'!EO4)</f>
        <v>-0.52217229333855686</v>
      </c>
      <c r="EP4">
        <f>IF(OR('Z-scores'!EP4&gt;3,'Z-scores'!EP4&lt;-3),"",'Z-scores'!EP4)</f>
        <v>-0.64606251873406351</v>
      </c>
      <c r="EQ4">
        <f>IF(OR('Z-scores'!EQ4&gt;3,'Z-scores'!EQ4&lt;-3),"",'Z-scores'!EQ4)</f>
        <v>-0.51143897500826296</v>
      </c>
      <c r="ER4">
        <f>IF(OR('Z-scores'!ER4&gt;3,'Z-scores'!ER4&lt;-3),"",'Z-scores'!ER4)</f>
        <v>0.62714028828018453</v>
      </c>
      <c r="ES4">
        <f>IF(OR('Z-scores'!ES4&gt;3,'Z-scores'!ES4&lt;-3),"",'Z-scores'!ES4)</f>
        <v>-0.22494636265570217</v>
      </c>
      <c r="ET4">
        <f>IF(OR('Z-scores'!ET4&gt;3,'Z-scores'!ET4&lt;-3),"",'Z-scores'!ET4)</f>
        <v>-0.95910242565916515</v>
      </c>
      <c r="EU4">
        <f>IF(OR('Z-scores'!EU4&gt;3,'Z-scores'!EU4&lt;-3),"",'Z-scores'!EU4)</f>
        <v>-0.49694039666338513</v>
      </c>
      <c r="EV4">
        <f>IF(OR('Z-scores'!EV4&gt;3,'Z-scores'!EV4&lt;-3),"",'Z-scores'!EV4)</f>
        <v>-0.11545164677425906</v>
      </c>
      <c r="EW4">
        <f>IF(OR('Z-scores'!EW4&gt;3,'Z-scores'!EW4&lt;-3),"",'Z-scores'!EW4)</f>
        <v>0.16904902091608678</v>
      </c>
      <c r="EX4">
        <f>IF(OR('Z-scores'!EX4&gt;3,'Z-scores'!EX4&lt;-3),"",'Z-scores'!EX4)</f>
        <v>-0.40179335203286509</v>
      </c>
      <c r="EY4">
        <f>IF(OR('Z-scores'!EY4&gt;3,'Z-scores'!EY4&lt;-3),"",'Z-scores'!EY4)</f>
        <v>-0.40968416013176012</v>
      </c>
      <c r="EZ4">
        <f>IF(OR('Z-scores'!EZ4&gt;3,'Z-scores'!EZ4&lt;-3),"",'Z-scores'!EZ4)</f>
        <v>-0.6536938598596842</v>
      </c>
      <c r="FA4">
        <f>IF(OR('Z-scores'!FA4&gt;3,'Z-scores'!FA4&lt;-3),"",'Z-scores'!FA4)</f>
        <v>-0.43835679369555086</v>
      </c>
      <c r="FB4">
        <f>IF(OR('Z-scores'!FB4&gt;3,'Z-scores'!FB4&lt;-3),"",'Z-scores'!FB4)</f>
        <v>0.64256844246289624</v>
      </c>
      <c r="FC4">
        <f>IF(OR('Z-scores'!FC4&gt;3,'Z-scores'!FC4&lt;-3),"",'Z-scores'!FC4)</f>
        <v>-0.70290912476275524</v>
      </c>
      <c r="FD4">
        <f>IF(OR('Z-scores'!FD4&gt;3,'Z-scores'!FD4&lt;-3),"",'Z-scores'!FD4)</f>
        <v>-0.84503574536747394</v>
      </c>
      <c r="FE4">
        <f>IF(OR('Z-scores'!FE4&gt;3,'Z-scores'!FE4&lt;-3),"",'Z-scores'!FE4)</f>
        <v>-0.45508205513972816</v>
      </c>
      <c r="FF4">
        <f>IF(OR('Z-scores'!FF4&gt;3,'Z-scores'!FF4&lt;-3),"",'Z-scores'!FF4)</f>
        <v>0.71929992499368256</v>
      </c>
      <c r="FG4">
        <f>IF(OR('Z-scores'!FG4&gt;3,'Z-scores'!FG4&lt;-3),"",'Z-scores'!FG4)</f>
        <v>0.29073300011213571</v>
      </c>
      <c r="FH4">
        <f>IF(OR('Z-scores'!FH4&gt;3,'Z-scores'!FH4&lt;-3),"",'Z-scores'!FH4)</f>
        <v>-0.37802036839557013</v>
      </c>
      <c r="FI4">
        <f>IF(OR('Z-scores'!FI4&gt;3,'Z-scores'!FI4&lt;-3),"",'Z-scores'!FI4)</f>
        <v>-0.48438195868471201</v>
      </c>
      <c r="FJ4">
        <f>IF(OR('Z-scores'!FJ4&gt;3,'Z-scores'!FJ4&lt;-3),"",'Z-scores'!FJ4)</f>
        <v>-1.2638871351728289</v>
      </c>
      <c r="FK4">
        <f>IF(OR('Z-scores'!FK4&gt;3,'Z-scores'!FK4&lt;-3),"",'Z-scores'!FK4)</f>
        <v>-0.55977920173575213</v>
      </c>
      <c r="FL4">
        <f>IF(OR('Z-scores'!FL4&gt;3,'Z-scores'!FL4&lt;-3),"",'Z-scores'!FL4)</f>
        <v>-0.39021626751067778</v>
      </c>
      <c r="FM4">
        <f>IF(OR('Z-scores'!FM4&gt;3,'Z-scores'!FM4&lt;-3),"",'Z-scores'!FM4)</f>
        <v>-7.808178654464068E-2</v>
      </c>
      <c r="FN4">
        <f>IF(OR('Z-scores'!FN4&gt;3,'Z-scores'!FN4&lt;-3),"",'Z-scores'!FN4)</f>
        <v>-1.0736344851258655</v>
      </c>
      <c r="FO4">
        <f>IF(OR('Z-scores'!FO4&gt;3,'Z-scores'!FO4&lt;-3),"",'Z-scores'!FO4)</f>
        <v>-0.59708939251133353</v>
      </c>
      <c r="FP4">
        <f>IF(OR('Z-scores'!FP4&gt;3,'Z-scores'!FP4&lt;-3),"",'Z-scores'!FP4)</f>
        <v>-0.53114093030604981</v>
      </c>
      <c r="FQ4">
        <f>IF(OR('Z-scores'!FQ4&gt;3,'Z-scores'!FQ4&lt;-3),"",'Z-scores'!FQ4)</f>
        <v>-0.31508544380483522</v>
      </c>
      <c r="FR4">
        <f>IF(OR('Z-scores'!FR4&gt;3,'Z-scores'!FR4&lt;-3),"",'Z-scores'!FR4)</f>
        <v>-1.0049735850451615</v>
      </c>
      <c r="FS4">
        <f>IF(OR('Z-scores'!FS4&gt;3,'Z-scores'!FS4&lt;-3),"",'Z-scores'!FS4)</f>
        <v>-0.89051822864944274</v>
      </c>
      <c r="FT4">
        <f>IF(OR('Z-scores'!FT4&gt;3,'Z-scores'!FT4&lt;-3),"",'Z-scores'!FT4)</f>
        <v>-0.50292561871446773</v>
      </c>
      <c r="FU4">
        <f>IF(OR('Z-scores'!FU4&gt;3,'Z-scores'!FU4&lt;-3),"",'Z-scores'!FU4)</f>
        <v>-2.3540888767109209E-2</v>
      </c>
      <c r="FV4">
        <f>IF(OR('Z-scores'!FV4&gt;3,'Z-scores'!FV4&lt;-3),"",'Z-scores'!FV4)</f>
        <v>2.3145788889019916</v>
      </c>
      <c r="FW4">
        <f>IF(OR('Z-scores'!FW4&gt;3,'Z-scores'!FW4&lt;-3),"",'Z-scores'!FW4)</f>
        <v>0.13632501598715871</v>
      </c>
      <c r="FX4">
        <f>IF(OR('Z-scores'!FX4&gt;3,'Z-scores'!FX4&lt;-3),"",'Z-scores'!FX4)</f>
        <v>-0.20089649397993672</v>
      </c>
      <c r="FY4">
        <f>IF(OR('Z-scores'!FY4&gt;3,'Z-scores'!FY4&lt;-3),"",'Z-scores'!FY4)</f>
        <v>-0.59869151956221411</v>
      </c>
      <c r="FZ4">
        <f>IF(OR('Z-scores'!FZ4&gt;3,'Z-scores'!FZ4&lt;-3),"",'Z-scores'!FZ4)</f>
        <v>0.40015092755275916</v>
      </c>
      <c r="GA4">
        <f>IF(OR('Z-scores'!GA4&gt;3,'Z-scores'!GA4&lt;-3),"",'Z-scores'!GA4)</f>
        <v>1.7124197527502927</v>
      </c>
      <c r="GB4">
        <f>IF(OR('Z-scores'!GB4&gt;3,'Z-scores'!GB4&lt;-3),"",'Z-scores'!GB4)</f>
        <v>0.45606932699679142</v>
      </c>
      <c r="GC4">
        <f>IF(OR('Z-scores'!GC4&gt;3,'Z-scores'!GC4&lt;-3),"",'Z-scores'!GC4)</f>
        <v>0.80249912453766026</v>
      </c>
      <c r="GD4">
        <f>IF(OR('Z-scores'!GD4&gt;3,'Z-scores'!GD4&lt;-3),"",'Z-scores'!GD4)</f>
        <v>-0.48759609723989911</v>
      </c>
      <c r="GE4">
        <f>IF(OR('Z-scores'!GE4&gt;3,'Z-scores'!GE4&lt;-3),"",'Z-scores'!GE4)</f>
        <v>-0.14990025664302631</v>
      </c>
      <c r="GF4">
        <f>IF(OR('Z-scores'!GF4&gt;3,'Z-scores'!GF4&lt;-3),"",'Z-scores'!GF4)</f>
        <v>-0.4928028828806752</v>
      </c>
      <c r="GG4">
        <f>IF(OR('Z-scores'!GG4&gt;3,'Z-scores'!GG4&lt;-3),"",'Z-scores'!GG4)</f>
        <v>1.018481612329714</v>
      </c>
      <c r="GH4">
        <f>IF(OR('Z-scores'!GH4&gt;3,'Z-scores'!GH4&lt;-3),"",'Z-scores'!GH4)</f>
        <v>0.71177317171245025</v>
      </c>
      <c r="GI4">
        <f>IF(OR('Z-scores'!GI4&gt;3,'Z-scores'!GI4&lt;-3),"",'Z-scores'!GI4)</f>
        <v>-9.5191695101402352E-2</v>
      </c>
      <c r="GJ4">
        <f>IF(OR('Z-scores'!GJ4&gt;3,'Z-scores'!GJ4&lt;-3),"",'Z-scores'!GJ4)</f>
        <v>-0.69849012407036826</v>
      </c>
      <c r="GK4">
        <f>IF(OR('Z-scores'!GK4&gt;3,'Z-scores'!GK4&lt;-3),"",'Z-scores'!GK4)</f>
        <v>-0.17359411363149516</v>
      </c>
      <c r="GL4">
        <f>IF(OR('Z-scores'!GL4&gt;3,'Z-scores'!GL4&lt;-3),"",'Z-scores'!GL4)</f>
        <v>1.0213554871462378</v>
      </c>
      <c r="GM4">
        <f>IF(OR('Z-scores'!GM4&gt;3,'Z-scores'!GM4&lt;-3),"",'Z-scores'!GM4)</f>
        <v>1.1277083852601493</v>
      </c>
      <c r="GN4">
        <f>IF(OR('Z-scores'!GN4&gt;3,'Z-scores'!GN4&lt;-3),"",'Z-scores'!GN4)</f>
        <v>-1.4341948366660453</v>
      </c>
      <c r="GO4">
        <f>IF(OR('Z-scores'!GO4&gt;3,'Z-scores'!GO4&lt;-3),"",'Z-scores'!GO4)</f>
        <v>-1.3362930271546811</v>
      </c>
      <c r="GP4">
        <f>IF(OR('Z-scores'!GP4&gt;3,'Z-scores'!GP4&lt;-3),"",'Z-scores'!GP4)</f>
        <v>-0.96316399222811966</v>
      </c>
      <c r="GQ4">
        <f>IF(OR('Z-scores'!GQ4&gt;3,'Z-scores'!GQ4&lt;-3),"",'Z-scores'!GQ4)</f>
        <v>-0.88889743794068832</v>
      </c>
      <c r="GR4">
        <f>IF(OR('Z-scores'!GR4&gt;3,'Z-scores'!GR4&lt;-3),"",'Z-scores'!GR4)</f>
        <v>-1.1976067324279667</v>
      </c>
      <c r="GS4">
        <f>IF(OR('Z-scores'!GS4&gt;3,'Z-scores'!GS4&lt;-3),"",'Z-scores'!GS4)</f>
        <v>-0.90331017939250091</v>
      </c>
      <c r="GT4">
        <f>IF(OR('Z-scores'!GT4&gt;3,'Z-scores'!GT4&lt;-3),"",'Z-scores'!GT4)</f>
        <v>-1.4509510660174738</v>
      </c>
      <c r="GU4">
        <f>IF(OR('Z-scores'!GU4&gt;3,'Z-scores'!GU4&lt;-3),"",'Z-scores'!GU4)</f>
        <v>-0.99332792458911046</v>
      </c>
      <c r="GV4">
        <f>IF(OR('Z-scores'!GV4&gt;3,'Z-scores'!GV4&lt;-3),"",'Z-scores'!GV4)</f>
        <v>-0.52068436675883967</v>
      </c>
      <c r="GW4">
        <f>IF(OR('Z-scores'!GW4&gt;3,'Z-scores'!GW4&lt;-3),"",'Z-scores'!GW4)</f>
        <v>-0.75030188120996488</v>
      </c>
      <c r="GX4">
        <f>IF(OR('Z-scores'!GX4&gt;3,'Z-scores'!GX4&lt;-3),"",'Z-scores'!GX4)</f>
        <v>-0.60675678237654374</v>
      </c>
      <c r="GY4">
        <f>IF(OR('Z-scores'!GY4&gt;3,'Z-scores'!GY4&lt;-3),"",'Z-scores'!GY4)</f>
        <v>-0.23250155286732044</v>
      </c>
      <c r="GZ4">
        <f>IF(OR('Z-scores'!GZ4&gt;3,'Z-scores'!GZ4&lt;-3),"",'Z-scores'!GZ4)</f>
        <v>-1.6406182280777635</v>
      </c>
      <c r="HA4">
        <f>IF(OR('Z-scores'!HA4&gt;3,'Z-scores'!HA4&lt;-3),"",'Z-scores'!HA4)</f>
        <v>-1.1763856602430056</v>
      </c>
      <c r="HB4">
        <f>IF(OR('Z-scores'!HB4&gt;3,'Z-scores'!HB4&lt;-3),"",'Z-scores'!HB4)</f>
        <v>-0.7168643350945102</v>
      </c>
      <c r="HC4">
        <f>IF(OR('Z-scores'!HC4&gt;3,'Z-scores'!HC4&lt;-3),"",'Z-scores'!HC4)</f>
        <v>-1.0402313788379056</v>
      </c>
      <c r="HD4">
        <f>IF(OR('Z-scores'!HD4&gt;3,'Z-scores'!HD4&lt;-3),"",'Z-scores'!HD4)</f>
        <v>-0.95053801082046852</v>
      </c>
      <c r="HE4">
        <f>IF(OR('Z-scores'!HE4&gt;3,'Z-scores'!HE4&lt;-3),"",'Z-scores'!HE4)</f>
        <v>-0.2978133177768249</v>
      </c>
      <c r="HF4">
        <f>IF(OR('Z-scores'!HF4&gt;3,'Z-scores'!HF4&lt;-3),"",'Z-scores'!HF4)</f>
        <v>-0.42786184434906871</v>
      </c>
      <c r="HG4">
        <f>IF(OR('Z-scores'!HG4&gt;3,'Z-scores'!HG4&lt;-3),"",'Z-scores'!HG4)</f>
        <v>0.3501011768405104</v>
      </c>
      <c r="HH4">
        <f>IF(OR('Z-scores'!HH4&gt;3,'Z-scores'!HH4&lt;-3),"",'Z-scores'!HH4)</f>
        <v>-0.57650272841194983</v>
      </c>
      <c r="HI4">
        <f>IF(OR('Z-scores'!HI4&gt;3,'Z-scores'!HI4&lt;-3),"",'Z-scores'!HI4)</f>
        <v>-0.86152613662001731</v>
      </c>
      <c r="HJ4">
        <f>IF(OR('Z-scores'!HJ4&gt;3,'Z-scores'!HJ4&lt;-3),"",'Z-scores'!HJ4)</f>
        <v>-0.42053448927678838</v>
      </c>
      <c r="HK4">
        <f>IF(OR('Z-scores'!HK4&gt;3,'Z-scores'!HK4&lt;-3),"",'Z-scores'!HK4)</f>
        <v>-0.15088410599488897</v>
      </c>
      <c r="HL4">
        <f>IF(OR('Z-scores'!HL4&gt;3,'Z-scores'!HL4&lt;-3),"",'Z-scores'!HL4)</f>
        <v>-0.42906340151965644</v>
      </c>
      <c r="HM4">
        <f>IF(OR('Z-scores'!HM4&gt;3,'Z-scores'!HM4&lt;-3),"",'Z-scores'!HM4)</f>
        <v>-1.1678805213367289</v>
      </c>
      <c r="HN4">
        <f>IF(OR('Z-scores'!HN4&gt;3,'Z-scores'!HN4&lt;-3),"",'Z-scores'!HN4)</f>
        <v>2.0592261786506274</v>
      </c>
      <c r="HO4">
        <f>IF(OR('Z-scores'!HO4&gt;3,'Z-scores'!HO4&lt;-3),"",'Z-scores'!HO4)</f>
        <v>-0.33382664838693932</v>
      </c>
      <c r="HP4">
        <f>IF(OR('Z-scores'!HP4&gt;3,'Z-scores'!HP4&lt;-3),"",'Z-scores'!HP4)</f>
        <v>0.25825754031397452</v>
      </c>
      <c r="HQ4">
        <f>IF(OR('Z-scores'!HQ4&gt;3,'Z-scores'!HQ4&lt;-3),"",'Z-scores'!HQ4)</f>
        <v>-0.38614852115363651</v>
      </c>
      <c r="HR4">
        <f>IF(OR('Z-scores'!HR4&gt;3,'Z-scores'!HR4&lt;-3),"",'Z-scores'!HR4)</f>
        <v>-0.34682121624145201</v>
      </c>
      <c r="HS4">
        <f>IF(OR('Z-scores'!HS4&gt;3,'Z-scores'!HS4&lt;-3),"",'Z-scores'!HS4)</f>
        <v>-0.41699655389705281</v>
      </c>
      <c r="HT4">
        <f>IF(OR('Z-scores'!HT4&gt;3,'Z-scores'!HT4&lt;-3),"",'Z-scores'!HT4)</f>
        <v>-1.6331590162833414</v>
      </c>
      <c r="HU4">
        <f>IF(OR('Z-scores'!HU4&gt;3,'Z-scores'!HU4&lt;-3),"",'Z-scores'!HU4)</f>
        <v>-0.12217857145938274</v>
      </c>
      <c r="HV4">
        <f>IF(OR('Z-scores'!HV4&gt;3,'Z-scores'!HV4&lt;-3),"",'Z-scores'!HV4)</f>
        <v>0.12996347564291794</v>
      </c>
      <c r="HW4">
        <f>IF(OR('Z-scores'!HW4&gt;3,'Z-scores'!HW4&lt;-3),"",'Z-scores'!HW4)</f>
        <v>0.56751539034579712</v>
      </c>
      <c r="HX4">
        <f>IF(OR('Z-scores'!HX4&gt;3,'Z-scores'!HX4&lt;-3),"",'Z-scores'!HX4)</f>
        <v>0.10252791805603899</v>
      </c>
      <c r="HY4">
        <f>IF(OR('Z-scores'!HY4&gt;3,'Z-scores'!HY4&lt;-3),"",'Z-scores'!HY4)</f>
        <v>-0.15755315475449883</v>
      </c>
      <c r="HZ4">
        <f>IF(OR('Z-scores'!HZ4&gt;3,'Z-scores'!HZ4&lt;-3),"",'Z-scores'!HZ4)</f>
        <v>0.33815812267696005</v>
      </c>
      <c r="IA4">
        <f>IF(OR('Z-scores'!IA4&gt;3,'Z-scores'!IA4&lt;-3),"",'Z-scores'!IA4)</f>
        <v>0.15083724644833035</v>
      </c>
      <c r="IB4">
        <f>IF(OR('Z-scores'!IB4&gt;3,'Z-scores'!IB4&lt;-3),"",'Z-scores'!IB4)</f>
        <v>0.14583998561697492</v>
      </c>
      <c r="IC4">
        <f>IF(OR('Z-scores'!IC4&gt;3,'Z-scores'!IC4&lt;-3),"",'Z-scores'!IC4)</f>
        <v>0.36243635597190665</v>
      </c>
      <c r="ID4">
        <f>IF(OR('Z-scores'!ID4&gt;3,'Z-scores'!ID4&lt;-3),"",'Z-scores'!ID4)</f>
        <v>-0.11267713466288083</v>
      </c>
      <c r="IE4">
        <f>IF(OR('Z-scores'!IE4&gt;3,'Z-scores'!IE4&lt;-3),"",'Z-scores'!IE4)</f>
        <v>-0.58005437146064309</v>
      </c>
      <c r="IF4">
        <f>IF(OR('Z-scores'!IF4&gt;3,'Z-scores'!IF4&lt;-3),"",'Z-scores'!IF4)</f>
        <v>-1.1615443152757394</v>
      </c>
      <c r="IG4">
        <f>IF(OR('Z-scores'!IG4&gt;3,'Z-scores'!IG4&lt;-3),"",'Z-scores'!IG4)</f>
        <v>-0.89124318567217176</v>
      </c>
      <c r="IH4">
        <f>IF(OR('Z-scores'!IH4&gt;3,'Z-scores'!IH4&lt;-3),"",'Z-scores'!IH4)</f>
        <v>-0.62938220994841332</v>
      </c>
      <c r="II4">
        <f>IF(OR('Z-scores'!II4&gt;3,'Z-scores'!II4&lt;-3),"",'Z-scores'!II4)</f>
        <v>-0.67066294775004098</v>
      </c>
      <c r="IJ4">
        <f>IF(OR('Z-scores'!IJ4&gt;3,'Z-scores'!IJ4&lt;-3),"",'Z-scores'!IJ4)</f>
        <v>1.3578320382676574</v>
      </c>
      <c r="IK4">
        <f>IF(OR('Z-scores'!IK4&gt;3,'Z-scores'!IK4&lt;-3),"",'Z-scores'!IK4)</f>
        <v>0.14736074859459003</v>
      </c>
      <c r="IL4">
        <f>IF(OR('Z-scores'!IL4&gt;3,'Z-scores'!IL4&lt;-3),"",'Z-scores'!IL4)</f>
        <v>-0.52622716715242968</v>
      </c>
      <c r="IM4">
        <f>IF(OR('Z-scores'!IM4&gt;3,'Z-scores'!IM4&lt;-3),"",'Z-scores'!IM4)</f>
        <v>-1.0618189644065612</v>
      </c>
      <c r="IN4">
        <f>IF(OR('Z-scores'!IN4&gt;3,'Z-scores'!IN4&lt;-3),"",'Z-scores'!IN4)</f>
        <v>-0.34114532029490174</v>
      </c>
      <c r="IO4">
        <f>IF(OR('Z-scores'!IO4&gt;3,'Z-scores'!IO4&lt;-3),"",'Z-scores'!IO4)</f>
        <v>-0.49116203442773737</v>
      </c>
      <c r="IP4">
        <f>IF(OR('Z-scores'!IP4&gt;3,'Z-scores'!IP4&lt;-3),"",'Z-scores'!IP4)</f>
        <v>-0.69652124527522197</v>
      </c>
      <c r="IQ4">
        <f>IF(OR('Z-scores'!IQ4&gt;3,'Z-scores'!IQ4&lt;-3),"",'Z-scores'!IQ4)</f>
        <v>-1.1602611798291207</v>
      </c>
      <c r="IR4">
        <f>IF(OR('Z-scores'!IR4&gt;3,'Z-scores'!IR4&lt;-3),"",'Z-scores'!IR4)</f>
        <v>-0.63482985677602466</v>
      </c>
      <c r="IS4">
        <f>IF(OR('Z-scores'!IS4&gt;3,'Z-scores'!IS4&lt;-3),"",'Z-scores'!IS4)</f>
        <v>-1.2789904550693914</v>
      </c>
      <c r="IT4">
        <f>IF(OR('Z-scores'!IT4&gt;3,'Z-scores'!IT4&lt;-3),"",'Z-scores'!IT4)</f>
        <v>-0.68915168489248757</v>
      </c>
      <c r="IU4">
        <f>IF(OR('Z-scores'!IU4&gt;3,'Z-scores'!IU4&lt;-3),"",'Z-scores'!IU4)</f>
        <v>-0.93976352670419216</v>
      </c>
      <c r="IV4">
        <f>IF(OR('Z-scores'!IV4&gt;3,'Z-scores'!IV4&lt;-3),"",'Z-scores'!IV4)</f>
        <v>-0.46047188611939027</v>
      </c>
      <c r="IW4">
        <f>IF(OR('Z-scores'!IW4&gt;3,'Z-scores'!IW4&lt;-3),"",'Z-scores'!IW4)</f>
        <v>9.6362942954611619E-2</v>
      </c>
      <c r="IX4">
        <f>IF(OR('Z-scores'!IX4&gt;3,'Z-scores'!IX4&lt;-3),"",'Z-scores'!IX4)</f>
        <v>0.46439879843168791</v>
      </c>
      <c r="IY4">
        <f>IF(OR('Z-scores'!IY4&gt;3,'Z-scores'!IY4&lt;-3),"",'Z-scores'!IY4)</f>
        <v>0.16095428307996582</v>
      </c>
      <c r="IZ4">
        <f>IF(OR('Z-scores'!IZ4&gt;3,'Z-scores'!IZ4&lt;-3),"",'Z-scores'!IZ4)</f>
        <v>-7.5012051811075967E-2</v>
      </c>
      <c r="JA4">
        <f>IF(OR('Z-scores'!JA4&gt;3,'Z-scores'!JA4&lt;-3),"",'Z-scores'!JA4)</f>
        <v>-0.10266808727951682</v>
      </c>
      <c r="JB4">
        <f>IF(OR('Z-scores'!JB4&gt;3,'Z-scores'!JB4&lt;-3),"",'Z-scores'!JB4)</f>
        <v>0.6001895299905261</v>
      </c>
      <c r="JC4">
        <f>IF(OR('Z-scores'!JC4&gt;3,'Z-scores'!JC4&lt;-3),"",'Z-scores'!JC4)</f>
        <v>-0.29702651458534612</v>
      </c>
      <c r="JD4">
        <f>IF(OR('Z-scores'!JD4&gt;3,'Z-scores'!JD4&lt;-3),"",'Z-scores'!JD4)</f>
        <v>-1.0383196371372714</v>
      </c>
      <c r="JE4">
        <f>IF(OR('Z-scores'!JE4&gt;3,'Z-scores'!JE4&lt;-3),"",'Z-scores'!JE4)</f>
        <v>4.085937556558273E-2</v>
      </c>
      <c r="JF4">
        <f>IF(OR('Z-scores'!JF4&gt;3,'Z-scores'!JF4&lt;-3),"",'Z-scores'!JF4)</f>
        <v>-0.50531440676242356</v>
      </c>
      <c r="JG4">
        <f>IF(OR('Z-scores'!JG4&gt;3,'Z-scores'!JG4&lt;-3),"",'Z-scores'!JG4)</f>
        <v>0.28818281139426843</v>
      </c>
      <c r="JH4">
        <f>IF(OR('Z-scores'!JH4&gt;3,'Z-scores'!JH4&lt;-3),"",'Z-scores'!JH4)</f>
        <v>-0.34278119559837977</v>
      </c>
      <c r="JI4">
        <f>IF(OR('Z-scores'!JI4&gt;3,'Z-scores'!JI4&lt;-3),"",'Z-scores'!JI4)</f>
        <v>-0.29021910462249539</v>
      </c>
      <c r="JJ4">
        <f>IF(OR('Z-scores'!JJ4&gt;3,'Z-scores'!JJ4&lt;-3),"",'Z-scores'!JJ4)</f>
        <v>-1.012711500482919</v>
      </c>
      <c r="JK4">
        <f>IF(OR('Z-scores'!JK4&gt;3,'Z-scores'!JK4&lt;-3),"",'Z-scores'!JK4)</f>
        <v>-0.39899146793568663</v>
      </c>
      <c r="JL4">
        <f>IF(OR('Z-scores'!JL4&gt;3,'Z-scores'!JL4&lt;-3),"",'Z-scores'!JL4)</f>
        <v>-0.2700323715533065</v>
      </c>
      <c r="JM4">
        <f>IF(OR('Z-scores'!JM4&gt;3,'Z-scores'!JM4&lt;-3),"",'Z-scores'!JM4)</f>
        <v>0.25076181103431738</v>
      </c>
      <c r="JN4">
        <f>IF(OR('Z-scores'!JN4&gt;3,'Z-scores'!JN4&lt;-3),"",'Z-scores'!JN4)</f>
        <v>0.27344289947491274</v>
      </c>
      <c r="JO4">
        <f>IF(OR('Z-scores'!JO4&gt;3,'Z-scores'!JO4&lt;-3),"",'Z-scores'!JO4)</f>
        <v>0.59420557597352008</v>
      </c>
      <c r="JP4">
        <f>IF(OR('Z-scores'!JP4&gt;3,'Z-scores'!JP4&lt;-3),"",'Z-scores'!JP4)</f>
        <v>0.2162592625321397</v>
      </c>
      <c r="JQ4">
        <f>IF(OR('Z-scores'!JQ4&gt;3,'Z-scores'!JQ4&lt;-3),"",'Z-scores'!JQ4)</f>
        <v>-0.43262007360384697</v>
      </c>
      <c r="JR4">
        <f>IF(OR('Z-scores'!JR4&gt;3,'Z-scores'!JR4&lt;-3),"",'Z-scores'!JR4)</f>
        <v>-0.48816842691126505</v>
      </c>
      <c r="JS4">
        <f>IF(OR('Z-scores'!JS4&gt;3,'Z-scores'!JS4&lt;-3),"",'Z-scores'!JS4)</f>
        <v>-0.76792188560969099</v>
      </c>
      <c r="JT4">
        <f>IF(OR('Z-scores'!JT4&gt;3,'Z-scores'!JT4&lt;-3),"",'Z-scores'!JT4)</f>
        <v>-0.9444212544580104</v>
      </c>
      <c r="JU4">
        <f>IF(OR('Z-scores'!JU4&gt;3,'Z-scores'!JU4&lt;-3),"",'Z-scores'!JU4)</f>
        <v>-1.2406185836066945</v>
      </c>
      <c r="JV4">
        <f>IF(OR('Z-scores'!JV4&gt;3,'Z-scores'!JV4&lt;-3),"",'Z-scores'!JV4)</f>
        <v>-0.47502873598873913</v>
      </c>
      <c r="JW4">
        <f>IF(OR('Z-scores'!JW4&gt;3,'Z-scores'!JW4&lt;-3),"",'Z-scores'!JW4)</f>
        <v>1.5850865906474751</v>
      </c>
      <c r="JX4">
        <f>IF(OR('Z-scores'!JX4&gt;3,'Z-scores'!JX4&lt;-3),"",'Z-scores'!JX4)</f>
        <v>1.6050956704500765</v>
      </c>
      <c r="JY4">
        <f>IF(OR('Z-scores'!JY4&gt;3,'Z-scores'!JY4&lt;-3),"",'Z-scores'!JY4)</f>
        <v>1.2432008320295544</v>
      </c>
      <c r="JZ4">
        <f>IF(OR('Z-scores'!JZ4&gt;3,'Z-scores'!JZ4&lt;-3),"",'Z-scores'!JZ4)</f>
        <v>1.4164823082965439</v>
      </c>
      <c r="KA4">
        <f>IF(OR('Z-scores'!KA4&gt;3,'Z-scores'!KA4&lt;-3),"",'Z-scores'!KA4)</f>
        <v>0.23320754390108775</v>
      </c>
      <c r="KB4">
        <f>IF(OR('Z-scores'!KB4&gt;3,'Z-scores'!KB4&lt;-3),"",'Z-scores'!KB4)</f>
        <v>1.6113191235530204</v>
      </c>
      <c r="KC4">
        <f>IF(OR('Z-scores'!KC4&gt;3,'Z-scores'!KC4&lt;-3),"",'Z-scores'!KC4)</f>
        <v>0.12944721977713344</v>
      </c>
      <c r="KD4">
        <f>IF(OR('Z-scores'!KD4&gt;3,'Z-scores'!KD4&lt;-3),"",'Z-scores'!KD4)</f>
        <v>-0.87193848188388523</v>
      </c>
      <c r="KE4">
        <f>IF(OR('Z-scores'!KE4&gt;3,'Z-scores'!KE4&lt;-3),"",'Z-scores'!KE4)</f>
        <v>0.91187948595445234</v>
      </c>
      <c r="KF4">
        <f>IF(OR('Z-scores'!KF4&gt;3,'Z-scores'!KF4&lt;-3),"",'Z-scores'!KF4)</f>
        <v>-0.28867513459481287</v>
      </c>
      <c r="KG4">
        <f>IF(OR('Z-scores'!KG4&gt;3,'Z-scores'!KG4&lt;-3),"",'Z-scores'!KG4)</f>
        <v>0.3823589205746078</v>
      </c>
      <c r="KH4">
        <f>IF(OR('Z-scores'!KH4&gt;3,'Z-scores'!KH4&lt;-3),"",'Z-scores'!KH4)</f>
        <v>0.39983645805903184</v>
      </c>
      <c r="KI4">
        <f>IF(OR('Z-scores'!KI4&gt;3,'Z-scores'!KI4&lt;-3),"",'Z-scores'!KI4)</f>
        <v>1.5057959482617562</v>
      </c>
      <c r="KJ4">
        <f>IF(OR('Z-scores'!KJ4&gt;3,'Z-scores'!KJ4&lt;-3),"",'Z-scores'!KJ4)</f>
        <v>0.64308321311147987</v>
      </c>
      <c r="KK4">
        <f>IF(OR('Z-scores'!KK4&gt;3,'Z-scores'!KK4&lt;-3),"",'Z-scores'!KK4)</f>
        <v>0.49261109875139586</v>
      </c>
      <c r="KL4">
        <f>IF(OR('Z-scores'!KL4&gt;3,'Z-scores'!KL4&lt;-3),"",'Z-scores'!KL4)</f>
        <v>0.26446244195196639</v>
      </c>
      <c r="KM4">
        <f>IF(OR('Z-scores'!KM4&gt;3,'Z-scores'!KM4&lt;-3),"",'Z-scores'!KM4)</f>
        <v>8.2243726103821677E-2</v>
      </c>
      <c r="KN4">
        <f>IF(OR('Z-scores'!KN4&gt;3,'Z-scores'!KN4&lt;-3),"",'Z-scores'!KN4)</f>
        <v>2.1624154755992993</v>
      </c>
      <c r="KO4">
        <f>IF(OR('Z-scores'!KO4&gt;3,'Z-scores'!KO4&lt;-3),"",'Z-scores'!KO4)</f>
        <v>1.8630411171877732</v>
      </c>
      <c r="KP4">
        <f>IF(OR('Z-scores'!KP4&gt;3,'Z-scores'!KP4&lt;-3),"",'Z-scores'!KP4)</f>
        <v>1.515456326641565</v>
      </c>
      <c r="KQ4">
        <f>IF(OR('Z-scores'!KQ4&gt;3,'Z-scores'!KQ4&lt;-3),"",'Z-scores'!KQ4)</f>
        <v>2.4446722458999881</v>
      </c>
      <c r="KR4">
        <f>IF(OR('Z-scores'!KR4&gt;3,'Z-scores'!KR4&lt;-3),"",'Z-scores'!KR4)</f>
        <v>1.1229478783007001</v>
      </c>
      <c r="KS4">
        <f>IF(OR('Z-scores'!KS4&gt;3,'Z-scores'!KS4&lt;-3),"",'Z-scores'!KS4)</f>
        <v>1.0513968845039805</v>
      </c>
      <c r="KT4">
        <f>IF(OR('Z-scores'!KT4&gt;3,'Z-scores'!KT4&lt;-3),"",'Z-scores'!KT4)</f>
        <v>0.59486612547282913</v>
      </c>
      <c r="KU4">
        <f>IF(OR('Z-scores'!KU4&gt;3,'Z-scores'!KU4&lt;-3),"",'Z-scores'!KU4)</f>
        <v>1.0760570227604309</v>
      </c>
      <c r="KV4">
        <f>IF(OR('Z-scores'!KV4&gt;3,'Z-scores'!KV4&lt;-3),"",'Z-scores'!KV4)</f>
        <v>1.5221490355900325</v>
      </c>
      <c r="KW4">
        <f>IF(OR('Z-scores'!KW4&gt;3,'Z-scores'!KW4&lt;-3),"",'Z-scores'!KW4)</f>
        <v>-0.45709417639622024</v>
      </c>
      <c r="KX4">
        <f>IF(OR('Z-scores'!KX4&gt;3,'Z-scores'!KX4&lt;-3),"",'Z-scores'!KX4)</f>
        <v>8.9832004984038719E-2</v>
      </c>
      <c r="KY4">
        <f>IF(OR('Z-scores'!KY4&gt;3,'Z-scores'!KY4&lt;-3),"",'Z-scores'!KY4)</f>
        <v>1.4206253868788776</v>
      </c>
      <c r="KZ4">
        <f>IF(OR('Z-scores'!KZ4&gt;3,'Z-scores'!KZ4&lt;-3),"",'Z-scores'!KZ4)</f>
        <v>0.59161911541912027</v>
      </c>
      <c r="LA4">
        <f>IF(OR('Z-scores'!LA4&gt;3,'Z-scores'!LA4&lt;-3),"",'Z-scores'!LA4)</f>
        <v>0.97374569765463137</v>
      </c>
      <c r="LB4">
        <f>IF(OR('Z-scores'!LB4&gt;3,'Z-scores'!LB4&lt;-3),"",'Z-scores'!LB4)</f>
        <v>1.1570604791192654</v>
      </c>
      <c r="LC4">
        <f>IF(OR('Z-scores'!LC4&gt;3,'Z-scores'!LC4&lt;-3),"",'Z-scores'!LC4)</f>
        <v>1.1401170056860184</v>
      </c>
      <c r="LD4">
        <f>IF(OR('Z-scores'!LD4&gt;3,'Z-scores'!LD4&lt;-3),"",'Z-scores'!LD4)</f>
        <v>1.7978987871040244</v>
      </c>
      <c r="LE4">
        <f>IF(OR('Z-scores'!LE4&gt;3,'Z-scores'!LE4&lt;-3),"",'Z-scores'!LE4)</f>
        <v>1.1609077587335681</v>
      </c>
      <c r="LF4">
        <f>IF(OR('Z-scores'!LF4&gt;3,'Z-scores'!LF4&lt;-3),"",'Z-scores'!LF4)</f>
        <v>0.90705196690782985</v>
      </c>
      <c r="LG4">
        <f>IF(OR('Z-scores'!LG4&gt;3,'Z-scores'!LG4&lt;-3),"",'Z-scores'!LG4)</f>
        <v>0.38861987154512007</v>
      </c>
      <c r="LH4">
        <f>IF(OR('Z-scores'!LH4&gt;3,'Z-scores'!LH4&lt;-3),"",'Z-scores'!LH4)</f>
        <v>0.66188407988845221</v>
      </c>
      <c r="LI4">
        <f>IF(OR('Z-scores'!LI4&gt;3,'Z-scores'!LI4&lt;-3),"",'Z-scores'!LI4)</f>
        <v>-0.21922482247424974</v>
      </c>
      <c r="LJ4">
        <f>IF(OR('Z-scores'!LJ4&gt;3,'Z-scores'!LJ4&lt;-3),"",'Z-scores'!LJ4)</f>
        <v>-0.28867513459481298</v>
      </c>
      <c r="LK4">
        <f>IF(OR('Z-scores'!LK4&gt;3,'Z-scores'!LK4&lt;-3),"",'Z-scores'!LK4)</f>
        <v>-0.55938667995684532</v>
      </c>
      <c r="LL4" t="str">
        <f>IF(OR('Z-scores'!LL4&gt;3,'Z-scores'!LL4&lt;-3),"",'Z-scores'!LL4)</f>
        <v/>
      </c>
      <c r="LM4">
        <f>IF(OR('Z-scores'!LM4&gt;3,'Z-scores'!LM4&lt;-3),"",'Z-scores'!LM4)</f>
        <v>-0.53599432149508908</v>
      </c>
      <c r="LN4">
        <f>IF(OR('Z-scores'!LN4&gt;3,'Z-scores'!LN4&lt;-3),"",'Z-scores'!LN4)</f>
        <v>-0.54782656348109571</v>
      </c>
      <c r="LO4">
        <f>IF(OR('Z-scores'!LO4&gt;3,'Z-scores'!LO4&lt;-3),"",'Z-scores'!LO4)</f>
        <v>-0.28867513459481292</v>
      </c>
      <c r="LP4">
        <f>IF(OR('Z-scores'!LP4&gt;3,'Z-scores'!LP4&lt;-3),"",'Z-scores'!LP4)</f>
        <v>-0.3240236170421637</v>
      </c>
      <c r="LQ4">
        <f>IF(OR('Z-scores'!LQ4&gt;3,'Z-scores'!LQ4&lt;-3),"",'Z-scores'!LQ4)</f>
        <v>-0.82710646471651461</v>
      </c>
      <c r="LR4">
        <f>IF(OR('Z-scores'!LR4&gt;3,'Z-scores'!LR4&lt;-3),"",'Z-scores'!LR4)</f>
        <v>-0.28867513459481287</v>
      </c>
      <c r="LS4">
        <f>IF(OR('Z-scores'!LS4&gt;3,'Z-scores'!LS4&lt;-3),"",'Z-scores'!LS4)</f>
        <v>0.50152198578588814</v>
      </c>
      <c r="LT4" t="str">
        <f>IF(OR('Z-scores'!LT4&gt;3,'Z-scores'!LT4&lt;-3),"",'Z-scores'!LT4)</f>
        <v/>
      </c>
      <c r="LU4">
        <f>IF(OR('Z-scores'!LU4&gt;3,'Z-scores'!LU4&lt;-3),"",'Z-scores'!LU4)</f>
        <v>-0.51882438541657461</v>
      </c>
      <c r="LV4">
        <f>IF(OR('Z-scores'!LV4&gt;3,'Z-scores'!LV4&lt;-3),"",'Z-scores'!LV4)</f>
        <v>-0.28867513459481292</v>
      </c>
      <c r="LW4">
        <f>IF(OR('Z-scores'!LW4&gt;3,'Z-scores'!LW4&lt;-3),"",'Z-scores'!LW4)</f>
        <v>2.541412568242273</v>
      </c>
      <c r="LX4">
        <f>IF(OR('Z-scores'!LX4&gt;3,'Z-scores'!LX4&lt;-3),"",'Z-scores'!LX4)</f>
        <v>0.30748879471164814</v>
      </c>
      <c r="LY4">
        <f>IF(OR('Z-scores'!LY4&gt;3,'Z-scores'!LY4&lt;-3),"",'Z-scores'!LY4)</f>
        <v>-0.5573892610885226</v>
      </c>
      <c r="LZ4">
        <f>IF(OR('Z-scores'!LZ4&gt;3,'Z-scores'!LZ4&lt;-3),"",'Z-scores'!LZ4)</f>
        <v>1.2714667547120055</v>
      </c>
      <c r="MA4">
        <f>IF(OR('Z-scores'!MA4&gt;3,'Z-scores'!MA4&lt;-3),"",'Z-scores'!MA4)</f>
        <v>0.64540570580422285</v>
      </c>
      <c r="MB4">
        <f>IF(OR('Z-scores'!MB4&gt;3,'Z-scores'!MB4&lt;-3),"",'Z-scores'!MB4)</f>
        <v>-0.28867513459481287</v>
      </c>
      <c r="MC4">
        <f>IF(OR('Z-scores'!MC4&gt;3,'Z-scores'!MC4&lt;-3),"",'Z-scores'!MC4)</f>
        <v>-0.46876468698468288</v>
      </c>
      <c r="MD4">
        <f>IF(OR('Z-scores'!MD4&gt;3,'Z-scores'!MD4&lt;-3),"",'Z-scores'!MD4)</f>
        <v>-0.29118955752435244</v>
      </c>
      <c r="ME4">
        <f>IF(OR('Z-scores'!ME4&gt;3,'Z-scores'!ME4&lt;-3),"",'Z-scores'!ME4)</f>
        <v>-4.2222288178458602E-3</v>
      </c>
      <c r="MF4">
        <f>IF(OR('Z-scores'!MF4&gt;3,'Z-scores'!MF4&lt;-3),"",'Z-scores'!MF4)</f>
        <v>-0.56155616810874986</v>
      </c>
      <c r="MG4">
        <f>IF(OR('Z-scores'!MG4&gt;3,'Z-scores'!MG4&lt;-3),"",'Z-scores'!MG4)</f>
        <v>0.61458933106651958</v>
      </c>
      <c r="MH4">
        <f>IF(OR('Z-scores'!MH4&gt;3,'Z-scores'!MH4&lt;-3),"",'Z-scores'!MH4)</f>
        <v>2.2765756243946469</v>
      </c>
      <c r="MI4">
        <f>IF(OR('Z-scores'!MI4&gt;3,'Z-scores'!MI4&lt;-3),"",'Z-scores'!MI4)</f>
        <v>0.5064188379178477</v>
      </c>
      <c r="MJ4">
        <f>IF(OR('Z-scores'!MJ4&gt;3,'Z-scores'!MJ4&lt;-3),"",'Z-scores'!MJ4)</f>
        <v>0.80085502334689518</v>
      </c>
      <c r="MK4">
        <f>IF(OR('Z-scores'!MK4&gt;3,'Z-scores'!MK4&lt;-3),"",'Z-scores'!MK4)</f>
        <v>-0.78657350940717685</v>
      </c>
      <c r="ML4">
        <f>IF(OR('Z-scores'!ML4&gt;3,'Z-scores'!ML4&lt;-3),"",'Z-scores'!ML4)</f>
        <v>-0.27968188943402628</v>
      </c>
      <c r="MM4">
        <f>IF(OR('Z-scores'!MM4&gt;3,'Z-scores'!MM4&lt;-3),"",'Z-scores'!MM4)</f>
        <v>-0.1587303703985336</v>
      </c>
      <c r="MN4">
        <f>IF(OR('Z-scores'!MN4&gt;3,'Z-scores'!MN4&lt;-3),"",'Z-scores'!MN4)</f>
        <v>1.0755624478340347</v>
      </c>
      <c r="MO4">
        <f>IF(OR('Z-scores'!MO4&gt;3,'Z-scores'!MO4&lt;-3),"",'Z-scores'!MO4)</f>
        <v>0.17575641583165671</v>
      </c>
      <c r="MP4">
        <f>IF(OR('Z-scores'!MP4&gt;3,'Z-scores'!MP4&lt;-3),"",'Z-scores'!MP4)</f>
        <v>0.81405896410052825</v>
      </c>
      <c r="MQ4">
        <f>IF(OR('Z-scores'!MQ4&gt;3,'Z-scores'!MQ4&lt;-3),"",'Z-scores'!MQ4)</f>
        <v>1.4016257649002961</v>
      </c>
      <c r="MR4">
        <f>IF(OR('Z-scores'!MR4&gt;3,'Z-scores'!MR4&lt;-3),"",'Z-scores'!MR4)</f>
        <v>1.8896168551215424</v>
      </c>
      <c r="MS4">
        <f>IF(OR('Z-scores'!MS4&gt;3,'Z-scores'!MS4&lt;-3),"",'Z-scores'!MS4)</f>
        <v>0.21888799100301071</v>
      </c>
      <c r="MT4">
        <f>IF(OR('Z-scores'!MT4&gt;3,'Z-scores'!MT4&lt;-3),"",'Z-scores'!MT4)</f>
        <v>2.6370465134504877</v>
      </c>
      <c r="MU4">
        <f>IF(OR('Z-scores'!MU4&gt;3,'Z-scores'!MU4&lt;-3),"",'Z-scores'!MU4)</f>
        <v>0.63630761099218314</v>
      </c>
      <c r="MV4">
        <f>IF(OR('Z-scores'!MV4&gt;3,'Z-scores'!MV4&lt;-3),"",'Z-scores'!MV4)</f>
        <v>7.7690329863200944E-2</v>
      </c>
      <c r="MW4">
        <f>IF(OR('Z-scores'!MW4&gt;3,'Z-scores'!MW4&lt;-3),"",'Z-scores'!MW4)</f>
        <v>-0.52958174764929056</v>
      </c>
      <c r="MX4">
        <f>IF(OR('Z-scores'!MX4&gt;3,'Z-scores'!MX4&lt;-3),"",'Z-scores'!MX4)</f>
        <v>-0.64879365389320109</v>
      </c>
      <c r="MY4">
        <f>IF(OR('Z-scores'!MY4&gt;3,'Z-scores'!MY4&lt;-3),"",'Z-scores'!MY4)</f>
        <v>-0.27141004121202561</v>
      </c>
      <c r="MZ4">
        <f>IF(OR('Z-scores'!MZ4&gt;3,'Z-scores'!MZ4&lt;-3),"",'Z-scores'!MZ4)</f>
        <v>-0.56994897135081257</v>
      </c>
      <c r="NA4">
        <f>IF(OR('Z-scores'!NA4&gt;3,'Z-scores'!NA4&lt;-3),"",'Z-scores'!NA4)</f>
        <v>0.39409163770727873</v>
      </c>
      <c r="NB4">
        <f>IF(OR('Z-scores'!NB4&gt;3,'Z-scores'!NB4&lt;-3),"",'Z-scores'!NB4)</f>
        <v>1.9901204645944361</v>
      </c>
      <c r="NC4">
        <f>IF(OR('Z-scores'!NC4&gt;3,'Z-scores'!NC4&lt;-3),"",'Z-scores'!NC4)</f>
        <v>0.12547582488225129</v>
      </c>
      <c r="ND4">
        <f>IF(OR('Z-scores'!ND4&gt;3,'Z-scores'!ND4&lt;-3),"",'Z-scores'!ND4)</f>
        <v>-0.48712599604568635</v>
      </c>
      <c r="NE4">
        <f>IF(OR('Z-scores'!NE4&gt;3,'Z-scores'!NE4&lt;-3),"",'Z-scores'!NE4)</f>
        <v>-0.55946678952714968</v>
      </c>
      <c r="NF4">
        <f>IF(OR('Z-scores'!NF4&gt;3,'Z-scores'!NF4&lt;-3),"",'Z-scores'!NF4)</f>
        <v>-0.50780423995765267</v>
      </c>
      <c r="NG4">
        <f>IF(OR('Z-scores'!NG4&gt;3,'Z-scores'!NG4&lt;-3),"",'Z-scores'!NG4)</f>
        <v>-0.10326493439796182</v>
      </c>
      <c r="NH4">
        <f>IF(OR('Z-scores'!NH4&gt;3,'Z-scores'!NH4&lt;-3),"",'Z-scores'!NH4)</f>
        <v>0.4153292021112564</v>
      </c>
      <c r="NI4">
        <f>IF(OR('Z-scores'!NI4&gt;3,'Z-scores'!NI4&lt;-3),"",'Z-scores'!NI4)</f>
        <v>1.7710218183041444</v>
      </c>
      <c r="NJ4">
        <f>IF(OR('Z-scores'!NJ4&gt;3,'Z-scores'!NJ4&lt;-3),"",'Z-scores'!NJ4)</f>
        <v>0.62233319217988226</v>
      </c>
      <c r="NK4">
        <f>IF(OR('Z-scores'!NK4&gt;3,'Z-scores'!NK4&lt;-3),"",'Z-scores'!NK4)</f>
        <v>0.41190529066426596</v>
      </c>
      <c r="NL4">
        <f>IF(OR('Z-scores'!NL4&gt;3,'Z-scores'!NL4&lt;-3),"",'Z-scores'!NL4)</f>
        <v>-0.38186561357567311</v>
      </c>
      <c r="NM4">
        <f>IF(OR('Z-scores'!NM4&gt;3,'Z-scores'!NM4&lt;-3),"",'Z-scores'!NM4)</f>
        <v>0.14326769925050942</v>
      </c>
      <c r="NN4">
        <f>IF(OR('Z-scores'!NN4&gt;3,'Z-scores'!NN4&lt;-3),"",'Z-scores'!NN4)</f>
        <v>2.0348520210953733</v>
      </c>
      <c r="NO4">
        <f>IF(OR('Z-scores'!NO4&gt;3,'Z-scores'!NO4&lt;-3),"",'Z-scores'!NO4)</f>
        <v>1.4843892060881554</v>
      </c>
      <c r="NP4">
        <f>IF(OR('Z-scores'!NP4&gt;3,'Z-scores'!NP4&lt;-3),"",'Z-scores'!NP4)</f>
        <v>0.69873326229425381</v>
      </c>
      <c r="NQ4">
        <f>IF(OR('Z-scores'!NQ4&gt;3,'Z-scores'!NQ4&lt;-3),"",'Z-scores'!NQ4)</f>
        <v>0.19085429491252817</v>
      </c>
      <c r="NR4">
        <f>IF(OR('Z-scores'!NR4&gt;3,'Z-scores'!NR4&lt;-3),"",'Z-scores'!NR4)</f>
        <v>2.1871939324497052</v>
      </c>
      <c r="NS4">
        <f>IF(OR('Z-scores'!NS4&gt;3,'Z-scores'!NS4&lt;-3),"",'Z-scores'!NS4)</f>
        <v>0.48148229545711413</v>
      </c>
      <c r="NT4">
        <f>IF(OR('Z-scores'!NT4&gt;3,'Z-scores'!NT4&lt;-3),"",'Z-scores'!NT4)</f>
        <v>-0.15466476708025242</v>
      </c>
      <c r="NU4">
        <f>IF(OR('Z-scores'!NU4&gt;3,'Z-scores'!NU4&lt;-3),"",'Z-scores'!NU4)</f>
        <v>0.69832971493208862</v>
      </c>
      <c r="NV4">
        <f>IF(OR('Z-scores'!NV4&gt;3,'Z-scores'!NV4&lt;-3),"",'Z-scores'!NV4)</f>
        <v>-0.44650390214605462</v>
      </c>
      <c r="NW4">
        <f>IF(OR('Z-scores'!NW4&gt;3,'Z-scores'!NW4&lt;-3),"",'Z-scores'!NW4)</f>
        <v>1.0891644186352254</v>
      </c>
      <c r="NX4">
        <f>IF(OR('Z-scores'!NX4&gt;3,'Z-scores'!NX4&lt;-3),"",'Z-scores'!NX4)</f>
        <v>-0.28867513459481287</v>
      </c>
      <c r="NY4" t="str">
        <f>IF(OR('Z-scores'!NY4&gt;3,'Z-scores'!NY4&lt;-3),"",'Z-scores'!NY4)</f>
        <v/>
      </c>
      <c r="NZ4">
        <f>IF(OR('Z-scores'!NZ4&gt;3,'Z-scores'!NZ4&lt;-3),"",'Z-scores'!NZ4)</f>
        <v>2.925025964848246</v>
      </c>
      <c r="OA4">
        <f>IF(OR('Z-scores'!OA4&gt;3,'Z-scores'!OA4&lt;-3),"",'Z-scores'!OA4)</f>
        <v>1.1456053792929048</v>
      </c>
      <c r="OB4">
        <f>IF(OR('Z-scores'!OB4&gt;3,'Z-scores'!OB4&lt;-3),"",'Z-scores'!OB4)</f>
        <v>-0.21634510743674809</v>
      </c>
      <c r="OC4">
        <f>IF(OR('Z-scores'!OC4&gt;3,'Z-scores'!OC4&lt;-3),"",'Z-scores'!OC4)</f>
        <v>-0.41490764682786091</v>
      </c>
      <c r="OD4">
        <f>IF(OR('Z-scores'!OD4&gt;3,'Z-scores'!OD4&lt;-3),"",'Z-scores'!OD4)</f>
        <v>0.374640724936877</v>
      </c>
      <c r="OE4">
        <f>IF(OR('Z-scores'!OE4&gt;3,'Z-scores'!OE4&lt;-3),"",'Z-scores'!OE4)</f>
        <v>-0.46755787408060423</v>
      </c>
      <c r="OF4">
        <f>IF(OR('Z-scores'!OF4&gt;3,'Z-scores'!OF4&lt;-3),"",'Z-scores'!OF4)</f>
        <v>-0.72199643637283872</v>
      </c>
      <c r="OG4">
        <f>IF(OR('Z-scores'!OG4&gt;3,'Z-scores'!OG4&lt;-3),"",'Z-scores'!OG4)</f>
        <v>2.058058784015164E-2</v>
      </c>
      <c r="OH4">
        <f>IF(OR('Z-scores'!OH4&gt;3,'Z-scores'!OH4&lt;-3),"",'Z-scores'!OH4)</f>
        <v>-0.69435640827879253</v>
      </c>
      <c r="OI4">
        <f>IF(OR('Z-scores'!OI4&gt;3,'Z-scores'!OI4&lt;-3),"",'Z-scores'!OI4)</f>
        <v>-0.46087776812034159</v>
      </c>
      <c r="OJ4">
        <f>IF(OR('Z-scores'!OJ4&gt;3,'Z-scores'!OJ4&lt;-3),"",'Z-scores'!OJ4)</f>
        <v>-0.71569182114102847</v>
      </c>
      <c r="OK4">
        <f>IF(OR('Z-scores'!OK4&gt;3,'Z-scores'!OK4&lt;-3),"",'Z-scores'!OK4)</f>
        <v>-0.63707999404748328</v>
      </c>
      <c r="OL4">
        <f>IF(OR('Z-scores'!OL4&gt;3,'Z-scores'!OL4&lt;-3),"",'Z-scores'!OL4)</f>
        <v>-0.78002055243103652</v>
      </c>
      <c r="OM4">
        <f>IF(OR('Z-scores'!OM4&gt;3,'Z-scores'!OM4&lt;-3),"",'Z-scores'!OM4)</f>
        <v>-0.28867513459481292</v>
      </c>
      <c r="ON4">
        <f>IF(OR('Z-scores'!ON4&gt;3,'Z-scores'!ON4&lt;-3),"",'Z-scores'!ON4)</f>
        <v>-0.28867513459481292</v>
      </c>
      <c r="OO4">
        <f>IF(OR('Z-scores'!OO4&gt;3,'Z-scores'!OO4&lt;-3),"",'Z-scores'!OO4)</f>
        <v>-0.42439674828988105</v>
      </c>
      <c r="OP4">
        <f>IF(OR('Z-scores'!OP4&gt;3,'Z-scores'!OP4&lt;-3),"",'Z-scores'!OP4)</f>
        <v>-0.26454575724169771</v>
      </c>
      <c r="OQ4">
        <f>IF(OR('Z-scores'!OQ4&gt;3,'Z-scores'!OQ4&lt;-3),"",'Z-scores'!OQ4)</f>
        <v>-0.47937889845308745</v>
      </c>
      <c r="OR4">
        <f>IF(OR('Z-scores'!OR4&gt;3,'Z-scores'!OR4&lt;-3),"",'Z-scores'!OR4)</f>
        <v>-0.4321512870609911</v>
      </c>
      <c r="OS4">
        <f>IF(OR('Z-scores'!OS4&gt;3,'Z-scores'!OS4&lt;-3),"",'Z-scores'!OS4)</f>
        <v>-0.42970490447043874</v>
      </c>
      <c r="OT4">
        <f>IF(OR('Z-scores'!OT4&gt;3,'Z-scores'!OT4&lt;-3),"",'Z-scores'!OT4)</f>
        <v>-0.44022792174110831</v>
      </c>
      <c r="OU4">
        <f>IF(OR('Z-scores'!OU4&gt;3,'Z-scores'!OU4&lt;-3),"",'Z-scores'!OU4)</f>
        <v>-0.28867513459481287</v>
      </c>
      <c r="OV4">
        <f>IF(OR('Z-scores'!OV4&gt;3,'Z-scores'!OV4&lt;-3),"",'Z-scores'!OV4)</f>
        <v>-0.28867513459481287</v>
      </c>
      <c r="OW4">
        <f>IF(OR('Z-scores'!OW4&gt;3,'Z-scores'!OW4&lt;-3),"",'Z-scores'!OW4)</f>
        <v>-0.39268689531558931</v>
      </c>
      <c r="OX4">
        <f>IF(OR('Z-scores'!OX4&gt;3,'Z-scores'!OX4&lt;-3),"",'Z-scores'!OX4)</f>
        <v>-0.46274687273469861</v>
      </c>
      <c r="OY4">
        <f>IF(OR('Z-scores'!OY4&gt;3,'Z-scores'!OY4&lt;-3),"",'Z-scores'!OY4)</f>
        <v>-0.36498815960640479</v>
      </c>
      <c r="OZ4">
        <f>IF(OR('Z-scores'!OZ4&gt;3,'Z-scores'!OZ4&lt;-3),"",'Z-scores'!OZ4)</f>
        <v>-0.27110883762129961</v>
      </c>
      <c r="PA4">
        <f>IF(OR('Z-scores'!PA4&gt;3,'Z-scores'!PA4&lt;-3),"",'Z-scores'!PA4)</f>
        <v>-0.38200369528624967</v>
      </c>
      <c r="PB4">
        <f>IF(OR('Z-scores'!PB4&gt;3,'Z-scores'!PB4&lt;-3),"",'Z-scores'!PB4)</f>
        <v>1.8783912469266629E-2</v>
      </c>
      <c r="PC4">
        <f>IF(OR('Z-scores'!PC4&gt;3,'Z-scores'!PC4&lt;-3),"",'Z-scores'!PC4)</f>
        <v>9.9848511785875699E-2</v>
      </c>
      <c r="PD4">
        <f>IF(OR('Z-scores'!PD4&gt;3,'Z-scores'!PD4&lt;-3),"",'Z-scores'!PD4)</f>
        <v>-0.59458294615006924</v>
      </c>
      <c r="PE4">
        <f>IF(OR('Z-scores'!PE4&gt;3,'Z-scores'!PE4&lt;-3),"",'Z-scores'!PE4)</f>
        <v>-0.38857546351001893</v>
      </c>
      <c r="PF4">
        <f>IF(OR('Z-scores'!PF4&gt;3,'Z-scores'!PF4&lt;-3),"",'Z-scores'!PF4)</f>
        <v>-0.28867513459481287</v>
      </c>
      <c r="PG4">
        <f>IF(OR('Z-scores'!PG4&gt;3,'Z-scores'!PG4&lt;-3),"",'Z-scores'!PG4)</f>
        <v>-0.28867513459481292</v>
      </c>
      <c r="PH4">
        <f>IF(OR('Z-scores'!PH4&gt;3,'Z-scores'!PH4&lt;-3),"",'Z-scores'!PH4)</f>
        <v>-0.61538312413635976</v>
      </c>
      <c r="PI4">
        <f>IF(OR('Z-scores'!PI4&gt;3,'Z-scores'!PI4&lt;-3),"",'Z-scores'!PI4)</f>
        <v>-0.80208227848538616</v>
      </c>
      <c r="PJ4">
        <f>IF(OR('Z-scores'!PJ4&gt;3,'Z-scores'!PJ4&lt;-3),"",'Z-scores'!PJ4)</f>
        <v>-0.40768020158573465</v>
      </c>
      <c r="PK4">
        <f>IF(OR('Z-scores'!PK4&gt;3,'Z-scores'!PK4&lt;-3),"",'Z-scores'!PK4)</f>
        <v>-0.36735405167536167</v>
      </c>
      <c r="PL4">
        <f>IF(OR('Z-scores'!PL4&gt;3,'Z-scores'!PL4&lt;-3),"",'Z-scores'!PL4)</f>
        <v>-0.57569036719699518</v>
      </c>
      <c r="PM4">
        <f>IF(OR('Z-scores'!PM4&gt;3,'Z-scores'!PM4&lt;-3),"",'Z-scores'!PM4)</f>
        <v>-0.98321475287585047</v>
      </c>
      <c r="PN4">
        <f>IF(OR('Z-scores'!PN4&gt;3,'Z-scores'!PN4&lt;-3),"",'Z-scores'!PN4)</f>
        <v>1.8408257275798858</v>
      </c>
      <c r="PO4">
        <f>IF(OR('Z-scores'!PO4&gt;3,'Z-scores'!PO4&lt;-3),"",'Z-scores'!PO4)</f>
        <v>-0.35635432807296974</v>
      </c>
      <c r="PP4">
        <f>IF(OR('Z-scores'!PP4&gt;3,'Z-scores'!PP4&lt;-3),"",'Z-scores'!PP4)</f>
        <v>-0.43582390771527935</v>
      </c>
      <c r="PQ4">
        <f>IF(OR('Z-scores'!PQ4&gt;3,'Z-scores'!PQ4&lt;-3),"",'Z-scores'!PQ4)</f>
        <v>0.21946681490384293</v>
      </c>
      <c r="PR4">
        <f>IF(OR('Z-scores'!PR4&gt;3,'Z-scores'!PR4&lt;-3),"",'Z-scores'!PR4)</f>
        <v>-0.61352836461692761</v>
      </c>
      <c r="PS4">
        <f>IF(OR('Z-scores'!PS4&gt;3,'Z-scores'!PS4&lt;-3),"",'Z-scores'!PS4)</f>
        <v>0.63714002618898125</v>
      </c>
      <c r="PT4">
        <f>IF(OR('Z-scores'!PT4&gt;3,'Z-scores'!PT4&lt;-3),"",'Z-scores'!PT4)</f>
        <v>-0.32335424815877556</v>
      </c>
      <c r="PU4">
        <f>IF(OR('Z-scores'!PU4&gt;3,'Z-scores'!PU4&lt;-3),"",'Z-scores'!PU4)</f>
        <v>0.77850192406999175</v>
      </c>
      <c r="PV4">
        <f>IF(OR('Z-scores'!PV4&gt;3,'Z-scores'!PV4&lt;-3),"",'Z-scores'!PV4)</f>
        <v>-0.42194380204564769</v>
      </c>
      <c r="PW4">
        <f>IF(OR('Z-scores'!PW4&gt;3,'Z-scores'!PW4&lt;-3),"",'Z-scores'!PW4)</f>
        <v>-0.85868045896013023</v>
      </c>
      <c r="PX4">
        <f>IF(OR('Z-scores'!PX4&gt;3,'Z-scores'!PX4&lt;-3),"",'Z-scores'!PX4)</f>
        <v>-0.54740877709768565</v>
      </c>
      <c r="PY4">
        <f>IF(OR('Z-scores'!PY4&gt;3,'Z-scores'!PY4&lt;-3),"",'Z-scores'!PY4)</f>
        <v>-0.72725047798398113</v>
      </c>
      <c r="PZ4">
        <f>IF(OR('Z-scores'!PZ4&gt;3,'Z-scores'!PZ4&lt;-3),"",'Z-scores'!PZ4)</f>
        <v>-0.61541652619541465</v>
      </c>
      <c r="QA4">
        <f>IF(OR('Z-scores'!QA4&gt;3,'Z-scores'!QA4&lt;-3),"",'Z-scores'!QA4)</f>
        <v>-0.45951895749929328</v>
      </c>
      <c r="QB4">
        <f>IF(OR('Z-scores'!QB4&gt;3,'Z-scores'!QB4&lt;-3),"",'Z-scores'!QB4)</f>
        <v>-0.67141467160238788</v>
      </c>
      <c r="QC4">
        <f>IF(OR('Z-scores'!QC4&gt;3,'Z-scores'!QC4&lt;-3),"",'Z-scores'!QC4)</f>
        <v>-0.38217735937515357</v>
      </c>
      <c r="QD4">
        <f>IF(OR('Z-scores'!QD4&gt;3,'Z-scores'!QD4&lt;-3),"",'Z-scores'!QD4)</f>
        <v>-0.32376714467787948</v>
      </c>
      <c r="QE4">
        <f>IF(OR('Z-scores'!QE4&gt;3,'Z-scores'!QE4&lt;-3),"",'Z-scores'!QE4)</f>
        <v>0.20381513342505325</v>
      </c>
      <c r="QF4">
        <f>IF(OR('Z-scores'!QF4&gt;3,'Z-scores'!QF4&lt;-3),"",'Z-scores'!QF4)</f>
        <v>1.1211628675115086</v>
      </c>
      <c r="QG4">
        <f>IF(OR('Z-scores'!QG4&gt;3,'Z-scores'!QG4&lt;-3),"",'Z-scores'!QG4)</f>
        <v>-0.43795288281927786</v>
      </c>
      <c r="QH4">
        <f>IF(OR('Z-scores'!QH4&gt;3,'Z-scores'!QH4&lt;-3),"",'Z-scores'!QH4)</f>
        <v>4.0327927752595853E-2</v>
      </c>
      <c r="QI4">
        <f>IF(OR('Z-scores'!QI4&gt;3,'Z-scores'!QI4&lt;-3),"",'Z-scores'!QI4)</f>
        <v>-0.57045296510711219</v>
      </c>
      <c r="QJ4">
        <f>IF(OR('Z-scores'!QJ4&gt;3,'Z-scores'!QJ4&lt;-3),"",'Z-scores'!QJ4)</f>
        <v>2.234514407728224</v>
      </c>
      <c r="QK4">
        <f>IF(OR('Z-scores'!QK4&gt;3,'Z-scores'!QK4&lt;-3),"",'Z-scores'!QK4)</f>
        <v>-0.44693932313751772</v>
      </c>
      <c r="QL4">
        <f>IF(OR('Z-scores'!QL4&gt;3,'Z-scores'!QL4&lt;-3),"",'Z-scores'!QL4)</f>
        <v>1.3601011974906334</v>
      </c>
      <c r="QM4">
        <f>IF(OR('Z-scores'!QM4&gt;3,'Z-scores'!QM4&lt;-3),"",'Z-scores'!QM4)</f>
        <v>0.24899286186561148</v>
      </c>
      <c r="QN4">
        <f>IF(OR('Z-scores'!QN4&gt;3,'Z-scores'!QN4&lt;-3),"",'Z-scores'!QN4)</f>
        <v>9.0815116911381596E-2</v>
      </c>
      <c r="QO4">
        <f>IF(OR('Z-scores'!QO4&gt;3,'Z-scores'!QO4&lt;-3),"",'Z-scores'!QO4)</f>
        <v>-0.49880385109572573</v>
      </c>
      <c r="QP4">
        <f>IF(OR('Z-scores'!QP4&gt;3,'Z-scores'!QP4&lt;-3),"",'Z-scores'!QP4)</f>
        <v>-0.41891011491021551</v>
      </c>
      <c r="QQ4">
        <f>IF(OR('Z-scores'!QQ4&gt;3,'Z-scores'!QQ4&lt;-3),"",'Z-scores'!QQ4)</f>
        <v>-0.33949613824634672</v>
      </c>
      <c r="QR4">
        <f>IF(OR('Z-scores'!QR4&gt;3,'Z-scores'!QR4&lt;-3),"",'Z-scores'!QR4)</f>
        <v>-0.28498877934741906</v>
      </c>
      <c r="QS4">
        <f>IF(OR('Z-scores'!QS4&gt;3,'Z-scores'!QS4&lt;-3),"",'Z-scores'!QS4)</f>
        <v>-0.36960315203571237</v>
      </c>
      <c r="QT4">
        <f>IF(OR('Z-scores'!QT4&gt;3,'Z-scores'!QT4&lt;-3),"",'Z-scores'!QT4)</f>
        <v>-0.43075779818627968</v>
      </c>
      <c r="QU4">
        <f>IF(OR('Z-scores'!QU4&gt;3,'Z-scores'!QU4&lt;-3),"",'Z-scores'!QU4)</f>
        <v>-4.9335922888316102E-3</v>
      </c>
      <c r="QV4">
        <f>IF(OR('Z-scores'!QV4&gt;3,'Z-scores'!QV4&lt;-3),"",'Z-scores'!QV4)</f>
        <v>2.1347600636743636</v>
      </c>
      <c r="QW4">
        <f>IF(OR('Z-scores'!QW4&gt;3,'Z-scores'!QW4&lt;-3),"",'Z-scores'!QW4)</f>
        <v>0.82071711370500955</v>
      </c>
      <c r="QX4">
        <f>IF(OR('Z-scores'!QX4&gt;3,'Z-scores'!QX4&lt;-3),"",'Z-scores'!QX4)</f>
        <v>-0.78540534885935132</v>
      </c>
      <c r="QY4">
        <f>IF(OR('Z-scores'!QY4&gt;3,'Z-scores'!QY4&lt;-3),"",'Z-scores'!QY4)</f>
        <v>2.3486745803200031</v>
      </c>
      <c r="QZ4">
        <f>IF(OR('Z-scores'!QZ4&gt;3,'Z-scores'!QZ4&lt;-3),"",'Z-scores'!QZ4)</f>
        <v>0.20214687865468206</v>
      </c>
      <c r="RA4">
        <f>IF(OR('Z-scores'!RA4&gt;3,'Z-scores'!RA4&lt;-3),"",'Z-scores'!RA4)</f>
        <v>1.8850390376845536</v>
      </c>
      <c r="RB4">
        <f>IF(OR('Z-scores'!RB4&gt;3,'Z-scores'!RB4&lt;-3),"",'Z-scores'!RB4)</f>
        <v>-0.78436536386273181</v>
      </c>
      <c r="RC4">
        <f>IF(OR('Z-scores'!RC4&gt;3,'Z-scores'!RC4&lt;-3),"",'Z-scores'!RC4)</f>
        <v>1.0802480832222454</v>
      </c>
      <c r="RD4">
        <f>IF(OR('Z-scores'!RD4&gt;3,'Z-scores'!RD4&lt;-3),"",'Z-scores'!RD4)</f>
        <v>-0.41311656078380288</v>
      </c>
      <c r="RE4">
        <f>IF(OR('Z-scores'!RE4&gt;3,'Z-scores'!RE4&lt;-3),"",'Z-scores'!RE4)</f>
        <v>0.28940234366992384</v>
      </c>
      <c r="RF4">
        <f>IF(OR('Z-scores'!RF4&gt;3,'Z-scores'!RF4&lt;-3),"",'Z-scores'!RF4)</f>
        <v>0.39399393939296362</v>
      </c>
      <c r="RG4">
        <f>IF(OR('Z-scores'!RG4&gt;3,'Z-scores'!RG4&lt;-3),"",'Z-scores'!RG4)</f>
        <v>0.44851544950658151</v>
      </c>
      <c r="RH4">
        <f>IF(OR('Z-scores'!RH4&gt;3,'Z-scores'!RH4&lt;-3),"",'Z-scores'!RH4)</f>
        <v>1.2751933134997209</v>
      </c>
      <c r="RI4">
        <f>IF(OR('Z-scores'!RI4&gt;3,'Z-scores'!RI4&lt;-3),"",'Z-scores'!RI4)</f>
        <v>0.20307050568578844</v>
      </c>
      <c r="RJ4">
        <f>IF(OR('Z-scores'!RJ4&gt;3,'Z-scores'!RJ4&lt;-3),"",'Z-scores'!RJ4)</f>
        <v>0.62449573317439411</v>
      </c>
      <c r="RK4">
        <f>IF(OR('Z-scores'!RK4&gt;3,'Z-scores'!RK4&lt;-3),"",'Z-scores'!RK4)</f>
        <v>-0.20931603682529612</v>
      </c>
      <c r="RL4">
        <f>IF(OR('Z-scores'!RL4&gt;3,'Z-scores'!RL4&lt;-3),"",'Z-scores'!RL4)</f>
        <v>2.6156137469497298</v>
      </c>
      <c r="RM4">
        <f>IF(OR('Z-scores'!RM4&gt;3,'Z-scores'!RM4&lt;-3),"",'Z-scores'!RM4)</f>
        <v>-0.59581117656807447</v>
      </c>
      <c r="RN4">
        <f>IF(OR('Z-scores'!RN4&gt;3,'Z-scores'!RN4&lt;-3),"",'Z-scores'!RN4)</f>
        <v>0.2822949557310912</v>
      </c>
      <c r="RO4">
        <f>IF(OR('Z-scores'!RO4&gt;3,'Z-scores'!RO4&lt;-3),"",'Z-scores'!RO4)</f>
        <v>-0.22093101120372494</v>
      </c>
      <c r="RP4" s="6"/>
      <c r="ST4" s="6"/>
      <c r="TX4" s="6"/>
      <c r="VO4" s="6"/>
      <c r="VZ4" s="6"/>
      <c r="WR4" s="6"/>
      <c r="WU4" s="6"/>
      <c r="ZP4" s="6"/>
      <c r="ZQ4" s="6"/>
      <c r="ZU4" s="6"/>
      <c r="ABK4" s="6"/>
      <c r="ACA4" s="6"/>
      <c r="ACZ4" s="6"/>
      <c r="ADD4" s="6"/>
      <c r="AEB4" s="6"/>
      <c r="AEO4" s="6"/>
      <c r="AFA4" s="6"/>
      <c r="AFP4" s="6"/>
      <c r="AFS4" s="6"/>
      <c r="AFV4" s="6"/>
      <c r="AFX4" s="6"/>
      <c r="AGC4" s="6"/>
      <c r="AGM4" s="6"/>
      <c r="AGX4" s="6"/>
      <c r="AHD4" s="6"/>
      <c r="AHS4" s="6"/>
      <c r="AHW4" s="6"/>
      <c r="AIA4" s="6"/>
      <c r="AIB4" s="6"/>
      <c r="AIG4" s="6"/>
      <c r="AIH4" s="6"/>
      <c r="AII4" s="6"/>
      <c r="AIL4" s="6"/>
      <c r="AIQ4" s="6"/>
      <c r="AIT4" s="6"/>
      <c r="AIW4" s="6"/>
      <c r="AJR4" s="6"/>
    </row>
    <row r="5" spans="1:965" x14ac:dyDescent="0.25">
      <c r="A5">
        <v>190211</v>
      </c>
      <c r="B5">
        <v>0</v>
      </c>
      <c r="C5">
        <f>IF(OR('Z-scores'!C5&gt;3,'Z-scores'!C5&lt;-3),"",'Z-scores'!C5)</f>
        <v>1.6412690915773307</v>
      </c>
      <c r="D5">
        <f>IF(OR('Z-scores'!D5&gt;3,'Z-scores'!D5&lt;-3),"",'Z-scores'!D5)</f>
        <v>-0.1526822103857991</v>
      </c>
      <c r="E5">
        <f>IF(OR('Z-scores'!E5&gt;3,'Z-scores'!E5&lt;-3),"",'Z-scores'!E5)</f>
        <v>-0.77151207575220149</v>
      </c>
      <c r="F5">
        <f>IF(OR('Z-scores'!F5&gt;3,'Z-scores'!F5&lt;-3),"",'Z-scores'!F5)</f>
        <v>-0.91542083995690338</v>
      </c>
      <c r="G5">
        <f>IF(OR('Z-scores'!G5&gt;3,'Z-scores'!G5&lt;-3),"",'Z-scores'!G5)</f>
        <v>0.93087299600366291</v>
      </c>
      <c r="H5">
        <f>IF(OR('Z-scores'!H5&gt;3,'Z-scores'!H5&lt;-3),"",'Z-scores'!H5)</f>
        <v>-0.14906349914726463</v>
      </c>
      <c r="I5">
        <f>IF(OR('Z-scores'!I5&gt;3,'Z-scores'!I5&lt;-3),"",'Z-scores'!I5)</f>
        <v>-0.78907958922755794</v>
      </c>
      <c r="J5">
        <f>IF(OR('Z-scores'!J5&gt;3,'Z-scores'!J5&lt;-3),"",'Z-scores'!J5)</f>
        <v>-0.61333913744674373</v>
      </c>
      <c r="K5">
        <f>IF(OR('Z-scores'!K5&gt;3,'Z-scores'!K5&lt;-3),"",'Z-scores'!K5)</f>
        <v>-0.97066241097483907</v>
      </c>
      <c r="L5">
        <f>IF(OR('Z-scores'!L5&gt;3,'Z-scores'!L5&lt;-3),"",'Z-scores'!L5)</f>
        <v>0.57204408388471395</v>
      </c>
      <c r="M5">
        <f>IF(OR('Z-scores'!M5&gt;3,'Z-scores'!M5&lt;-3),"",'Z-scores'!M5)</f>
        <v>0.32816203077062933</v>
      </c>
      <c r="N5">
        <f>IF(OR('Z-scores'!N5&gt;3,'Z-scores'!N5&lt;-3),"",'Z-scores'!N5)</f>
        <v>-0.79809344659594061</v>
      </c>
      <c r="O5">
        <f>IF(OR('Z-scores'!O5&gt;3,'Z-scores'!O5&lt;-3),"",'Z-scores'!O5)</f>
        <v>-0.8952423831057218</v>
      </c>
      <c r="P5">
        <f>IF(OR('Z-scores'!P5&gt;3,'Z-scores'!P5&lt;-3),"",'Z-scores'!P5)</f>
        <v>-1.3531971359989061</v>
      </c>
      <c r="Q5">
        <f>IF(OR('Z-scores'!Q5&gt;3,'Z-scores'!Q5&lt;-3),"",'Z-scores'!Q5)</f>
        <v>1.4131126406434136</v>
      </c>
      <c r="R5">
        <f>IF(OR('Z-scores'!R5&gt;3,'Z-scores'!R5&lt;-3),"",'Z-scores'!R5)</f>
        <v>-7.7970185390978858E-2</v>
      </c>
      <c r="S5">
        <f>IF(OR('Z-scores'!S5&gt;3,'Z-scores'!S5&lt;-3),"",'Z-scores'!S5)</f>
        <v>-1.40898472629381</v>
      </c>
      <c r="T5">
        <f>IF(OR('Z-scores'!T5&gt;3,'Z-scores'!T5&lt;-3),"",'Z-scores'!T5)</f>
        <v>-1.9195914202682662</v>
      </c>
      <c r="U5">
        <f>IF(OR('Z-scores'!U5&gt;3,'Z-scores'!U5&lt;-3),"",'Z-scores'!U5)</f>
        <v>-0.217351538561703</v>
      </c>
      <c r="V5">
        <f>IF(OR('Z-scores'!V5&gt;3,'Z-scores'!V5&lt;-3),"",'Z-scores'!V5)</f>
        <v>0.51301979291483202</v>
      </c>
      <c r="W5">
        <f>IF(OR('Z-scores'!W5&gt;3,'Z-scores'!W5&lt;-3),"",'Z-scores'!W5)</f>
        <v>1.4312164038706638</v>
      </c>
      <c r="X5">
        <f>IF(OR('Z-scores'!X5&gt;3,'Z-scores'!X5&lt;-3),"",'Z-scores'!X5)</f>
        <v>0.53886683163374283</v>
      </c>
      <c r="Y5">
        <f>IF(OR('Z-scores'!Y5&gt;3,'Z-scores'!Y5&lt;-3),"",'Z-scores'!Y5)</f>
        <v>-1.5085005778212508</v>
      </c>
      <c r="Z5">
        <f>IF(OR('Z-scores'!Z5&gt;3,'Z-scores'!Z5&lt;-3),"",'Z-scores'!Z5)</f>
        <v>-1.5816369254419416</v>
      </c>
      <c r="AA5">
        <f>IF(OR('Z-scores'!AA5&gt;3,'Z-scores'!AA5&lt;-3),"",'Z-scores'!AA5)</f>
        <v>-0.77775084129638961</v>
      </c>
      <c r="AB5">
        <f>IF(OR('Z-scores'!AB5&gt;3,'Z-scores'!AB5&lt;-3),"",'Z-scores'!AB5)</f>
        <v>-0.90510598397978315</v>
      </c>
      <c r="AC5">
        <f>IF(OR('Z-scores'!AC5&gt;3,'Z-scores'!AC5&lt;-3),"",'Z-scores'!AC5)</f>
        <v>0.10395306119602697</v>
      </c>
      <c r="AD5">
        <f>IF(OR('Z-scores'!AD5&gt;3,'Z-scores'!AD5&lt;-3),"",'Z-scores'!AD5)</f>
        <v>0.64252116720048391</v>
      </c>
      <c r="AE5">
        <f>IF(OR('Z-scores'!AE5&gt;3,'Z-scores'!AE5&lt;-3),"",'Z-scores'!AE5)</f>
        <v>5.0308410098439782E-2</v>
      </c>
      <c r="AF5">
        <f>IF(OR('Z-scores'!AF5&gt;3,'Z-scores'!AF5&lt;-3),"",'Z-scores'!AF5)</f>
        <v>-1.2648115237284585</v>
      </c>
      <c r="AG5">
        <f>IF(OR('Z-scores'!AG5&gt;3,'Z-scores'!AG5&lt;-3),"",'Z-scores'!AG5)</f>
        <v>-0.80697621998779712</v>
      </c>
      <c r="AH5">
        <f>IF(OR('Z-scores'!AH5&gt;3,'Z-scores'!AH5&lt;-3),"",'Z-scores'!AH5)</f>
        <v>-0.87131205023355096</v>
      </c>
      <c r="AI5">
        <f>IF(OR('Z-scores'!AI5&gt;3,'Z-scores'!AI5&lt;-3),"",'Z-scores'!AI5)</f>
        <v>1.2755429157240654</v>
      </c>
      <c r="AJ5">
        <f>IF(OR('Z-scores'!AJ5&gt;3,'Z-scores'!AJ5&lt;-3),"",'Z-scores'!AJ5)</f>
        <v>-0.21756269312771137</v>
      </c>
      <c r="AK5">
        <f>IF(OR('Z-scores'!AK5&gt;3,'Z-scores'!AK5&lt;-3),"",'Z-scores'!AK5)</f>
        <v>-1.1126307394832629</v>
      </c>
      <c r="AL5">
        <f>IF(OR('Z-scores'!AL5&gt;3,'Z-scores'!AL5&lt;-3),"",'Z-scores'!AL5)</f>
        <v>-0.50156893269433578</v>
      </c>
      <c r="AM5">
        <f>IF(OR('Z-scores'!AM5&gt;3,'Z-scores'!AM5&lt;-3),"",'Z-scores'!AM5)</f>
        <v>-0.7286394271779838</v>
      </c>
      <c r="AN5">
        <f>IF(OR('Z-scores'!AN5&gt;3,'Z-scores'!AN5&lt;-3),"",'Z-scores'!AN5)</f>
        <v>-0.78136204193167469</v>
      </c>
      <c r="AO5">
        <f>IF(OR('Z-scores'!AO5&gt;3,'Z-scores'!AO5&lt;-3),"",'Z-scores'!AO5)</f>
        <v>1.2618592580429473</v>
      </c>
      <c r="AP5">
        <f>IF(OR('Z-scores'!AP5&gt;3,'Z-scores'!AP5&lt;-3),"",'Z-scores'!AP5)</f>
        <v>1.4603026149056371</v>
      </c>
      <c r="AQ5">
        <f>IF(OR('Z-scores'!AQ5&gt;3,'Z-scores'!AQ5&lt;-3),"",'Z-scores'!AQ5)</f>
        <v>-1.036119296266595</v>
      </c>
      <c r="AR5">
        <f>IF(OR('Z-scores'!AR5&gt;3,'Z-scores'!AR5&lt;-3),"",'Z-scores'!AR5)</f>
        <v>-1.1974689189775101</v>
      </c>
      <c r="AS5">
        <f>IF(OR('Z-scores'!AS5&gt;3,'Z-scores'!AS5&lt;-3),"",'Z-scores'!AS5)</f>
        <v>-1.3462855196075121</v>
      </c>
      <c r="AT5">
        <f>IF(OR('Z-scores'!AT5&gt;3,'Z-scores'!AT5&lt;-3),"",'Z-scores'!AT5)</f>
        <v>-1.4229977747597076</v>
      </c>
      <c r="AU5">
        <f>IF(OR('Z-scores'!AU5&gt;3,'Z-scores'!AU5&lt;-3),"",'Z-scores'!AU5)</f>
        <v>3.6581190376768311E-2</v>
      </c>
      <c r="AV5">
        <f>IF(OR('Z-scores'!AV5&gt;3,'Z-scores'!AV5&lt;-3),"",'Z-scores'!AV5)</f>
        <v>1.0502296196152727</v>
      </c>
      <c r="AW5">
        <f>IF(OR('Z-scores'!AW5&gt;3,'Z-scores'!AW5&lt;-3),"",'Z-scores'!AW5)</f>
        <v>-0.82064971321324431</v>
      </c>
      <c r="AX5">
        <f>IF(OR('Z-scores'!AX5&gt;3,'Z-scores'!AX5&lt;-3),"",'Z-scores'!AX5)</f>
        <v>-0.88601420141055676</v>
      </c>
      <c r="AY5">
        <f>IF(OR('Z-scores'!AY5&gt;3,'Z-scores'!AY5&lt;-3),"",'Z-scores'!AY5)</f>
        <v>-0.95603351418648352</v>
      </c>
      <c r="AZ5">
        <f>IF(OR('Z-scores'!AZ5&gt;3,'Z-scores'!AZ5&lt;-3),"",'Z-scores'!AZ5)</f>
        <v>-0.71619694823629909</v>
      </c>
      <c r="BA5">
        <f>IF(OR('Z-scores'!BA5&gt;3,'Z-scores'!BA5&lt;-3),"",'Z-scores'!BA5)</f>
        <v>0.9441691267682234</v>
      </c>
      <c r="BB5">
        <f>IF(OR('Z-scores'!BB5&gt;3,'Z-scores'!BB5&lt;-3),"",'Z-scores'!BB5)</f>
        <v>1.573261465852972</v>
      </c>
      <c r="BC5">
        <f>IF(OR('Z-scores'!BC5&gt;3,'Z-scores'!BC5&lt;-3),"",'Z-scores'!BC5)</f>
        <v>-1.235378304653578</v>
      </c>
      <c r="BD5">
        <f>IF(OR('Z-scores'!BD5&gt;3,'Z-scores'!BD5&lt;-3),"",'Z-scores'!BD5)</f>
        <v>-1.2071398595240712</v>
      </c>
      <c r="BE5">
        <f>IF(OR('Z-scores'!BE5&gt;3,'Z-scores'!BE5&lt;-3),"",'Z-scores'!BE5)</f>
        <v>-0.14074733651230945</v>
      </c>
      <c r="BF5">
        <f>IF(OR('Z-scores'!BF5&gt;3,'Z-scores'!BF5&lt;-3),"",'Z-scores'!BF5)</f>
        <v>-0.65031931713344426</v>
      </c>
      <c r="BG5">
        <f>IF(OR('Z-scores'!BG5&gt;3,'Z-scores'!BG5&lt;-3),"",'Z-scores'!BG5)</f>
        <v>1.0822944590278112</v>
      </c>
      <c r="BH5">
        <f>IF(OR('Z-scores'!BH5&gt;3,'Z-scores'!BH5&lt;-3),"",'Z-scores'!BH5)</f>
        <v>1.6505184959662156</v>
      </c>
      <c r="BI5">
        <f>IF(OR('Z-scores'!BI5&gt;3,'Z-scores'!BI5&lt;-3),"",'Z-scores'!BI5)</f>
        <v>1.0474864990490473</v>
      </c>
      <c r="BJ5">
        <f>IF(OR('Z-scores'!BJ5&gt;3,'Z-scores'!BJ5&lt;-3),"",'Z-scores'!BJ5)</f>
        <v>-0.55235797640862572</v>
      </c>
      <c r="BK5">
        <f>IF(OR('Z-scores'!BK5&gt;3,'Z-scores'!BK5&lt;-3),"",'Z-scores'!BK5)</f>
        <v>-0.6533071114036566</v>
      </c>
      <c r="BL5">
        <f>IF(OR('Z-scores'!BL5&gt;3,'Z-scores'!BL5&lt;-3),"",'Z-scores'!BL5)</f>
        <v>0.68655261164426806</v>
      </c>
      <c r="BM5">
        <f>IF(OR('Z-scores'!BM5&gt;3,'Z-scores'!BM5&lt;-3),"",'Z-scores'!BM5)</f>
        <v>1.2939267630806239</v>
      </c>
      <c r="BN5">
        <f>IF(OR('Z-scores'!BN5&gt;3,'Z-scores'!BN5&lt;-3),"",'Z-scores'!BN5)</f>
        <v>2.4543502089419906</v>
      </c>
      <c r="BO5">
        <f>IF(OR('Z-scores'!BO5&gt;3,'Z-scores'!BO5&lt;-3),"",'Z-scores'!BO5)</f>
        <v>2.1147754545998634</v>
      </c>
      <c r="BP5">
        <f>IF(OR('Z-scores'!BP5&gt;3,'Z-scores'!BP5&lt;-3),"",'Z-scores'!BP5)</f>
        <v>-0.8920640884595249</v>
      </c>
      <c r="BQ5">
        <f>IF(OR('Z-scores'!BQ5&gt;3,'Z-scores'!BQ5&lt;-3),"",'Z-scores'!BQ5)</f>
        <v>-0.66383811225337963</v>
      </c>
      <c r="BR5">
        <f>IF(OR('Z-scores'!BR5&gt;3,'Z-scores'!BR5&lt;-3),"",'Z-scores'!BR5)</f>
        <v>-0.84333621392007718</v>
      </c>
      <c r="BS5">
        <f>IF(OR('Z-scores'!BS5&gt;3,'Z-scores'!BS5&lt;-3),"",'Z-scores'!BS5)</f>
        <v>1.1461587296182165</v>
      </c>
      <c r="BT5">
        <f>IF(OR('Z-scores'!BT5&gt;3,'Z-scores'!BT5&lt;-3),"",'Z-scores'!BT5)</f>
        <v>0.25946624500275584</v>
      </c>
      <c r="BU5">
        <f>IF(OR('Z-scores'!BU5&gt;3,'Z-scores'!BU5&lt;-3),"",'Z-scores'!BU5)</f>
        <v>-1.1720820441681326</v>
      </c>
      <c r="BV5">
        <f>IF(OR('Z-scores'!BV5&gt;3,'Z-scores'!BV5&lt;-3),"",'Z-scores'!BV5)</f>
        <v>-0.93716273808816153</v>
      </c>
      <c r="BW5">
        <f>IF(OR('Z-scores'!BW5&gt;3,'Z-scores'!BW5&lt;-3),"",'Z-scores'!BW5)</f>
        <v>-0.83701982975719846</v>
      </c>
      <c r="BX5">
        <f>IF(OR('Z-scores'!BX5&gt;3,'Z-scores'!BX5&lt;-3),"",'Z-scores'!BX5)</f>
        <v>-0.72296017533566781</v>
      </c>
      <c r="BY5">
        <f>IF(OR('Z-scores'!BY5&gt;3,'Z-scores'!BY5&lt;-3),"",'Z-scores'!BY5)</f>
        <v>0.51099086207454991</v>
      </c>
      <c r="BZ5">
        <f>IF(OR('Z-scores'!BZ5&gt;3,'Z-scores'!BZ5&lt;-3),"",'Z-scores'!BZ5)</f>
        <v>0.28823105747106215</v>
      </c>
      <c r="CA5">
        <f>IF(OR('Z-scores'!CA5&gt;3,'Z-scores'!CA5&lt;-3),"",'Z-scores'!CA5)</f>
        <v>-0.51989680971323038</v>
      </c>
      <c r="CB5">
        <f>IF(OR('Z-scores'!CB5&gt;3,'Z-scores'!CB5&lt;-3),"",'Z-scores'!CB5)</f>
        <v>-0.7062835955185528</v>
      </c>
      <c r="CC5">
        <f>IF(OR('Z-scores'!CC5&gt;3,'Z-scores'!CC5&lt;-3),"",'Z-scores'!CC5)</f>
        <v>-0.70024605886219937</v>
      </c>
      <c r="CD5">
        <f>IF(OR('Z-scores'!CD5&gt;3,'Z-scores'!CD5&lt;-3),"",'Z-scores'!CD5)</f>
        <v>-0.74111154603827278</v>
      </c>
      <c r="CE5">
        <f>IF(OR('Z-scores'!CE5&gt;3,'Z-scores'!CE5&lt;-3),"",'Z-scores'!CE5)</f>
        <v>-0.48397877598876315</v>
      </c>
      <c r="CF5">
        <f>IF(OR('Z-scores'!CF5&gt;3,'Z-scores'!CF5&lt;-3),"",'Z-scores'!CF5)</f>
        <v>-0.71268067526466328</v>
      </c>
      <c r="CG5">
        <f>IF(OR('Z-scores'!CG5&gt;3,'Z-scores'!CG5&lt;-3),"",'Z-scores'!CG5)</f>
        <v>-0.73797034534850248</v>
      </c>
      <c r="CH5">
        <f>IF(OR('Z-scores'!CH5&gt;3,'Z-scores'!CH5&lt;-3),"",'Z-scores'!CH5)</f>
        <v>-0.47137814516059534</v>
      </c>
      <c r="CI5">
        <f>IF(OR('Z-scores'!CI5&gt;3,'Z-scores'!CI5&lt;-3),"",'Z-scores'!CI5)</f>
        <v>-0.31886196717139231</v>
      </c>
      <c r="CJ5">
        <f>IF(OR('Z-scores'!CJ5&gt;3,'Z-scores'!CJ5&lt;-3),"",'Z-scores'!CJ5)</f>
        <v>2.6934599720219365</v>
      </c>
      <c r="CK5">
        <f>IF(OR('Z-scores'!CK5&gt;3,'Z-scores'!CK5&lt;-3),"",'Z-scores'!CK5)</f>
        <v>0.86781958983757879</v>
      </c>
      <c r="CL5">
        <f>IF(OR('Z-scores'!CL5&gt;3,'Z-scores'!CL5&lt;-3),"",'Z-scores'!CL5)</f>
        <v>2.1650237533485881</v>
      </c>
      <c r="CM5">
        <f>IF(OR('Z-scores'!CM5&gt;3,'Z-scores'!CM5&lt;-3),"",'Z-scores'!CM5)</f>
        <v>-0.9320415537358423</v>
      </c>
      <c r="CN5">
        <f>IF(OR('Z-scores'!CN5&gt;3,'Z-scores'!CN5&lt;-3),"",'Z-scores'!CN5)</f>
        <v>-1.1053183710167704</v>
      </c>
      <c r="CO5">
        <f>IF(OR('Z-scores'!CO5&gt;3,'Z-scores'!CO5&lt;-3),"",'Z-scores'!CO5)</f>
        <v>-0.34759080519223967</v>
      </c>
      <c r="CP5">
        <f>IF(OR('Z-scores'!CP5&gt;3,'Z-scores'!CP5&lt;-3),"",'Z-scores'!CP5)</f>
        <v>-0.85303348912964172</v>
      </c>
      <c r="CQ5">
        <f>IF(OR('Z-scores'!CQ5&gt;3,'Z-scores'!CQ5&lt;-3),"",'Z-scores'!CQ5)</f>
        <v>3.3419882873616039E-2</v>
      </c>
      <c r="CR5">
        <f>IF(OR('Z-scores'!CR5&gt;3,'Z-scores'!CR5&lt;-3),"",'Z-scores'!CR5)</f>
        <v>0.13044235131109869</v>
      </c>
      <c r="CS5">
        <f>IF(OR('Z-scores'!CS5&gt;3,'Z-scores'!CS5&lt;-3),"",'Z-scores'!CS5)</f>
        <v>-0.45212608536918342</v>
      </c>
      <c r="CT5">
        <f>IF(OR('Z-scores'!CT5&gt;3,'Z-scores'!CT5&lt;-3),"",'Z-scores'!CT5)</f>
        <v>-0.53189323185098392</v>
      </c>
      <c r="CU5">
        <f>IF(OR('Z-scores'!CU5&gt;3,'Z-scores'!CU5&lt;-3),"",'Z-scores'!CU5)</f>
        <v>0.28174509043563273</v>
      </c>
      <c r="CV5">
        <f>IF(OR('Z-scores'!CV5&gt;3,'Z-scores'!CV5&lt;-3),"",'Z-scores'!CV5)</f>
        <v>1.7892495876931722</v>
      </c>
      <c r="CW5">
        <f>IF(OR('Z-scores'!CW5&gt;3,'Z-scores'!CW5&lt;-3),"",'Z-scores'!CW5)</f>
        <v>-5.8311466313135739E-2</v>
      </c>
      <c r="CX5">
        <f>IF(OR('Z-scores'!CX5&gt;3,'Z-scores'!CX5&lt;-3),"",'Z-scores'!CX5)</f>
        <v>-0.40550077264898243</v>
      </c>
      <c r="CY5">
        <f>IF(OR('Z-scores'!CY5&gt;3,'Z-scores'!CY5&lt;-3),"",'Z-scores'!CY5)</f>
        <v>-1.1149316186681162</v>
      </c>
      <c r="CZ5">
        <f>IF(OR('Z-scores'!CZ5&gt;3,'Z-scores'!CZ5&lt;-3),"",'Z-scores'!CZ5)</f>
        <v>-1.2805612177764074</v>
      </c>
      <c r="DA5">
        <f>IF(OR('Z-scores'!DA5&gt;3,'Z-scores'!DA5&lt;-3),"",'Z-scores'!DA5)</f>
        <v>-0.82951359666374636</v>
      </c>
      <c r="DB5">
        <f>IF(OR('Z-scores'!DB5&gt;3,'Z-scores'!DB5&lt;-3),"",'Z-scores'!DB5)</f>
        <v>-0.47465732823815959</v>
      </c>
      <c r="DC5">
        <f>IF(OR('Z-scores'!DC5&gt;3,'Z-scores'!DC5&lt;-3),"",'Z-scores'!DC5)</f>
        <v>0.81378609344957475</v>
      </c>
      <c r="DD5">
        <f>IF(OR('Z-scores'!DD5&gt;3,'Z-scores'!DD5&lt;-3),"",'Z-scores'!DD5)</f>
        <v>0.49380436235802616</v>
      </c>
      <c r="DE5">
        <f>IF(OR('Z-scores'!DE5&gt;3,'Z-scores'!DE5&lt;-3),"",'Z-scores'!DE5)</f>
        <v>-0.5592467274202656</v>
      </c>
      <c r="DF5">
        <f>IF(OR('Z-scores'!DF5&gt;3,'Z-scores'!DF5&lt;-3),"",'Z-scores'!DF5)</f>
        <v>-0.97590839347366742</v>
      </c>
      <c r="DG5">
        <f>IF(OR('Z-scores'!DG5&gt;3,'Z-scores'!DG5&lt;-3),"",'Z-scores'!DG5)</f>
        <v>0.26302817678269141</v>
      </c>
      <c r="DH5">
        <f>IF(OR('Z-scores'!DH5&gt;3,'Z-scores'!DH5&lt;-3),"",'Z-scores'!DH5)</f>
        <v>1.2843894389986588</v>
      </c>
      <c r="DI5">
        <f>IF(OR('Z-scores'!DI5&gt;3,'Z-scores'!DI5&lt;-3),"",'Z-scores'!DI5)</f>
        <v>1.2278208106825099</v>
      </c>
      <c r="DJ5">
        <f>IF(OR('Z-scores'!DJ5&gt;3,'Z-scores'!DJ5&lt;-3),"",'Z-scores'!DJ5)</f>
        <v>1.0491733107805832</v>
      </c>
      <c r="DK5">
        <f>IF(OR('Z-scores'!DK5&gt;3,'Z-scores'!DK5&lt;-3),"",'Z-scores'!DK5)</f>
        <v>8.8335123836097915E-2</v>
      </c>
      <c r="DL5">
        <f>IF(OR('Z-scores'!DL5&gt;3,'Z-scores'!DL5&lt;-3),"",'Z-scores'!DL5)</f>
        <v>-0.66014059745539155</v>
      </c>
      <c r="DM5">
        <f>IF(OR('Z-scores'!DM5&gt;3,'Z-scores'!DM5&lt;-3),"",'Z-scores'!DM5)</f>
        <v>-5.2326029097906207E-2</v>
      </c>
      <c r="DN5">
        <f>IF(OR('Z-scores'!DN5&gt;3,'Z-scores'!DN5&lt;-3),"",'Z-scores'!DN5)</f>
        <v>-5.2390956914897091E-2</v>
      </c>
      <c r="DO5">
        <f>IF(OR('Z-scores'!DO5&gt;3,'Z-scores'!DO5&lt;-3),"",'Z-scores'!DO5)</f>
        <v>0.48535111620493965</v>
      </c>
      <c r="DP5">
        <f>IF(OR('Z-scores'!DP5&gt;3,'Z-scores'!DP5&lt;-3),"",'Z-scores'!DP5)</f>
        <v>1.7374938218210825</v>
      </c>
      <c r="DQ5">
        <f>IF(OR('Z-scores'!DQ5&gt;3,'Z-scores'!DQ5&lt;-3),"",'Z-scores'!DQ5)</f>
        <v>-0.33610991630690124</v>
      </c>
      <c r="DR5">
        <f>IF(OR('Z-scores'!DR5&gt;3,'Z-scores'!DR5&lt;-3),"",'Z-scores'!DR5)</f>
        <v>1.6930914759635951</v>
      </c>
      <c r="DS5">
        <f>IF(OR('Z-scores'!DS5&gt;3,'Z-scores'!DS5&lt;-3),"",'Z-scores'!DS5)</f>
        <v>-0.92709611686591398</v>
      </c>
      <c r="DT5">
        <f>IF(OR('Z-scores'!DT5&gt;3,'Z-scores'!DT5&lt;-3),"",'Z-scores'!DT5)</f>
        <v>-0.77013262051433828</v>
      </c>
      <c r="DU5">
        <f>IF(OR('Z-scores'!DU5&gt;3,'Z-scores'!DU5&lt;-3),"",'Z-scores'!DU5)</f>
        <v>0.97339857148569564</v>
      </c>
      <c r="DV5">
        <f>IF(OR('Z-scores'!DV5&gt;3,'Z-scores'!DV5&lt;-3),"",'Z-scores'!DV5)</f>
        <v>0.62688467046751628</v>
      </c>
      <c r="DW5">
        <f>IF(OR('Z-scores'!DW5&gt;3,'Z-scores'!DW5&lt;-3),"",'Z-scores'!DW5)</f>
        <v>-0.9370189293655512</v>
      </c>
      <c r="DX5">
        <f>IF(OR('Z-scores'!DX5&gt;3,'Z-scores'!DX5&lt;-3),"",'Z-scores'!DX5)</f>
        <v>-0.97897259501804035</v>
      </c>
      <c r="DY5">
        <f>IF(OR('Z-scores'!DY5&gt;3,'Z-scores'!DY5&lt;-3),"",'Z-scores'!DY5)</f>
        <v>-0.37251052896557107</v>
      </c>
      <c r="DZ5">
        <f>IF(OR('Z-scores'!DZ5&gt;3,'Z-scores'!DZ5&lt;-3),"",'Z-scores'!DZ5)</f>
        <v>0.66991884247608791</v>
      </c>
      <c r="EA5">
        <f>IF(OR('Z-scores'!EA5&gt;3,'Z-scores'!EA5&lt;-3),"",'Z-scores'!EA5)</f>
        <v>0.89528410593746743</v>
      </c>
      <c r="EB5">
        <f>IF(OR('Z-scores'!EB5&gt;3,'Z-scores'!EB5&lt;-3),"",'Z-scores'!EB5)</f>
        <v>1.1492957549164726</v>
      </c>
      <c r="EC5">
        <f>IF(OR('Z-scores'!EC5&gt;3,'Z-scores'!EC5&lt;-3),"",'Z-scores'!EC5)</f>
        <v>0.84667016421302943</v>
      </c>
      <c r="ED5">
        <f>IF(OR('Z-scores'!ED5&gt;3,'Z-scores'!ED5&lt;-3),"",'Z-scores'!ED5)</f>
        <v>-0.91844600634576135</v>
      </c>
      <c r="EE5">
        <f>IF(OR('Z-scores'!EE5&gt;3,'Z-scores'!EE5&lt;-3),"",'Z-scores'!EE5)</f>
        <v>-1.025906559500513</v>
      </c>
      <c r="EF5">
        <f>IF(OR('Z-scores'!EF5&gt;3,'Z-scores'!EF5&lt;-3),"",'Z-scores'!EF5)</f>
        <v>0.8519259780085664</v>
      </c>
      <c r="EG5">
        <f>IF(OR('Z-scores'!EG5&gt;3,'Z-scores'!EG5&lt;-3),"",'Z-scores'!EG5)</f>
        <v>1.3092628516918916</v>
      </c>
      <c r="EH5">
        <f>IF(OR('Z-scores'!EH5&gt;3,'Z-scores'!EH5&lt;-3),"",'Z-scores'!EH5)</f>
        <v>-0.82112337122102097</v>
      </c>
      <c r="EI5">
        <f>IF(OR('Z-scores'!EI5&gt;3,'Z-scores'!EI5&lt;-3),"",'Z-scores'!EI5)</f>
        <v>-0.84145430355455286</v>
      </c>
      <c r="EJ5">
        <f>IF(OR('Z-scores'!EJ5&gt;3,'Z-scores'!EJ5&lt;-3),"",'Z-scores'!EJ5)</f>
        <v>-0.38970201088911061</v>
      </c>
      <c r="EK5">
        <f>IF(OR('Z-scores'!EK5&gt;3,'Z-scores'!EK5&lt;-3),"",'Z-scores'!EK5)</f>
        <v>1.1186255818157873</v>
      </c>
      <c r="EL5">
        <f>IF(OR('Z-scores'!EL5&gt;3,'Z-scores'!EL5&lt;-3),"",'Z-scores'!EL5)</f>
        <v>2.4530969817269912</v>
      </c>
      <c r="EM5">
        <f>IF(OR('Z-scores'!EM5&gt;3,'Z-scores'!EM5&lt;-3),"",'Z-scores'!EM5)</f>
        <v>-0.67107794365676321</v>
      </c>
      <c r="EN5">
        <f>IF(OR('Z-scores'!EN5&gt;3,'Z-scores'!EN5&lt;-3),"",'Z-scores'!EN5)</f>
        <v>-0.53323456270359926</v>
      </c>
      <c r="EO5">
        <f>IF(OR('Z-scores'!EO5&gt;3,'Z-scores'!EO5&lt;-3),"",'Z-scores'!EO5)</f>
        <v>-0.52217229333855686</v>
      </c>
      <c r="EP5">
        <f>IF(OR('Z-scores'!EP5&gt;3,'Z-scores'!EP5&lt;-3),"",'Z-scores'!EP5)</f>
        <v>2.8744462580361905</v>
      </c>
      <c r="EQ5">
        <f>IF(OR('Z-scores'!EQ5&gt;3,'Z-scores'!EQ5&lt;-3),"",'Z-scores'!EQ5)</f>
        <v>2.8106796184222387</v>
      </c>
      <c r="ER5">
        <f>IF(OR('Z-scores'!ER5&gt;3,'Z-scores'!ER5&lt;-3),"",'Z-scores'!ER5)</f>
        <v>-0.55273908750038458</v>
      </c>
      <c r="ES5">
        <f>IF(OR('Z-scores'!ES5&gt;3,'Z-scores'!ES5&lt;-3),"",'Z-scores'!ES5)</f>
        <v>-1.0296953606609269</v>
      </c>
      <c r="ET5">
        <f>IF(OR('Z-scores'!ET5&gt;3,'Z-scores'!ET5&lt;-3),"",'Z-scores'!ET5)</f>
        <v>-0.15497318399978524</v>
      </c>
      <c r="EU5">
        <f>IF(OR('Z-scores'!EU5&gt;3,'Z-scores'!EU5&lt;-3),"",'Z-scores'!EU5)</f>
        <v>-1.022966929276919</v>
      </c>
      <c r="EV5">
        <f>IF(OR('Z-scores'!EV5&gt;3,'Z-scores'!EV5&lt;-3),"",'Z-scores'!EV5)</f>
        <v>-0.55902677546811597</v>
      </c>
      <c r="EW5">
        <f>IF(OR('Z-scores'!EW5&gt;3,'Z-scores'!EW5&lt;-3),"",'Z-scores'!EW5)</f>
        <v>-0.56247306389580443</v>
      </c>
      <c r="EX5">
        <f>IF(OR('Z-scores'!EX5&gt;3,'Z-scores'!EX5&lt;-3),"",'Z-scores'!EX5)</f>
        <v>-0.40179335203286509</v>
      </c>
      <c r="EY5">
        <f>IF(OR('Z-scores'!EY5&gt;3,'Z-scores'!EY5&lt;-3),"",'Z-scores'!EY5)</f>
        <v>-0.40968416013176012</v>
      </c>
      <c r="EZ5">
        <f>IF(OR('Z-scores'!EZ5&gt;3,'Z-scores'!EZ5&lt;-3),"",'Z-scores'!EZ5)</f>
        <v>1.6519563259440821</v>
      </c>
      <c r="FA5">
        <f>IF(OR('Z-scores'!FA5&gt;3,'Z-scores'!FA5&lt;-3),"",'Z-scores'!FA5)</f>
        <v>8.6646853214322472E-2</v>
      </c>
      <c r="FB5">
        <f>IF(OR('Z-scores'!FB5&gt;3,'Z-scores'!FB5&lt;-3),"",'Z-scores'!FB5)</f>
        <v>-0.46308119670094738</v>
      </c>
      <c r="FC5">
        <f>IF(OR('Z-scores'!FC5&gt;3,'Z-scores'!FC5&lt;-3),"",'Z-scores'!FC5)</f>
        <v>-0.6203711244727298</v>
      </c>
      <c r="FD5">
        <f>IF(OR('Z-scores'!FD5&gt;3,'Z-scores'!FD5&lt;-3),"",'Z-scores'!FD5)</f>
        <v>0.72670800767837662</v>
      </c>
      <c r="FE5">
        <f>IF(OR('Z-scores'!FE5&gt;3,'Z-scores'!FE5&lt;-3),"",'Z-scores'!FE5)</f>
        <v>-0.99420946911765029</v>
      </c>
      <c r="FF5">
        <f>IF(OR('Z-scores'!FF5&gt;3,'Z-scores'!FF5&lt;-3),"",'Z-scores'!FF5)</f>
        <v>-0.78428153210599894</v>
      </c>
      <c r="FG5">
        <f>IF(OR('Z-scores'!FG5&gt;3,'Z-scores'!FG5&lt;-3),"",'Z-scores'!FG5)</f>
        <v>-0.61975300723752214</v>
      </c>
      <c r="FH5">
        <f>IF(OR('Z-scores'!FH5&gt;3,'Z-scores'!FH5&lt;-3),"",'Z-scores'!FH5)</f>
        <v>-0.37802036839557013</v>
      </c>
      <c r="FI5">
        <f>IF(OR('Z-scores'!FI5&gt;3,'Z-scores'!FI5&lt;-3),"",'Z-scores'!FI5)</f>
        <v>2.172745889486793</v>
      </c>
      <c r="FJ5">
        <f>IF(OR('Z-scores'!FJ5&gt;3,'Z-scores'!FJ5&lt;-3),"",'Z-scores'!FJ5)</f>
        <v>1.5378809770996864</v>
      </c>
      <c r="FK5">
        <f>IF(OR('Z-scores'!FK5&gt;3,'Z-scores'!FK5&lt;-3),"",'Z-scores'!FK5)</f>
        <v>-0.92437320433070969</v>
      </c>
      <c r="FL5">
        <f>IF(OR('Z-scores'!FL5&gt;3,'Z-scores'!FL5&lt;-3),"",'Z-scores'!FL5)</f>
        <v>-1.081584120050278</v>
      </c>
      <c r="FM5">
        <f>IF(OR('Z-scores'!FM5&gt;3,'Z-scores'!FM5&lt;-3),"",'Z-scores'!FM5)</f>
        <v>1.8428515176068441E-2</v>
      </c>
      <c r="FN5">
        <f>IF(OR('Z-scores'!FN5&gt;3,'Z-scores'!FN5&lt;-3),"",'Z-scores'!FN5)</f>
        <v>1.1858329771566594</v>
      </c>
      <c r="FO5">
        <f>IF(OR('Z-scores'!FO5&gt;3,'Z-scores'!FO5&lt;-3),"",'Z-scores'!FO5)</f>
        <v>2.8245789427841963</v>
      </c>
      <c r="FP5">
        <f>IF(OR('Z-scores'!FP5&gt;3,'Z-scores'!FP5&lt;-3),"",'Z-scores'!FP5)</f>
        <v>2.2717778574680247</v>
      </c>
      <c r="FQ5">
        <f>IF(OR('Z-scores'!FQ5&gt;3,'Z-scores'!FQ5&lt;-3),"",'Z-scores'!FQ5)</f>
        <v>-1.4919658918890844</v>
      </c>
      <c r="FR5">
        <f>IF(OR('Z-scores'!FR5&gt;3,'Z-scores'!FR5&lt;-3),"",'Z-scores'!FR5)</f>
        <v>2.1252010560861909</v>
      </c>
      <c r="FS5">
        <f>IF(OR('Z-scores'!FS5&gt;3,'Z-scores'!FS5&lt;-3),"",'Z-scores'!FS5)</f>
        <v>-0.2224330931990498</v>
      </c>
      <c r="FT5">
        <f>IF(OR('Z-scores'!FT5&gt;3,'Z-scores'!FT5&lt;-3),"",'Z-scores'!FT5)</f>
        <v>-0.8104818685174543</v>
      </c>
      <c r="FU5">
        <f>IF(OR('Z-scores'!FU5&gt;3,'Z-scores'!FU5&lt;-3),"",'Z-scores'!FU5)</f>
        <v>-0.83788911172159031</v>
      </c>
      <c r="FV5">
        <f>IF(OR('Z-scores'!FV5&gt;3,'Z-scores'!FV5&lt;-3),"",'Z-scores'!FV5)</f>
        <v>-0.59536541498579432</v>
      </c>
      <c r="FW5">
        <f>IF(OR('Z-scores'!FW5&gt;3,'Z-scores'!FW5&lt;-3),"",'Z-scores'!FW5)</f>
        <v>-1.2284689491946761</v>
      </c>
      <c r="FX5">
        <f>IF(OR('Z-scores'!FX5&gt;3,'Z-scores'!FX5&lt;-3),"",'Z-scores'!FX5)</f>
        <v>-0.43467487432770541</v>
      </c>
      <c r="FY5">
        <f>IF(OR('Z-scores'!FY5&gt;3,'Z-scores'!FY5&lt;-3),"",'Z-scores'!FY5)</f>
        <v>-0.7178256323302693</v>
      </c>
      <c r="FZ5">
        <f>IF(OR('Z-scores'!FZ5&gt;3,'Z-scores'!FZ5&lt;-3),"",'Z-scores'!FZ5)</f>
        <v>-0.99098380978830947</v>
      </c>
      <c r="GA5">
        <f>IF(OR('Z-scores'!GA5&gt;3,'Z-scores'!GA5&lt;-3),"",'Z-scores'!GA5)</f>
        <v>-0.9128501598033929</v>
      </c>
      <c r="GB5">
        <f>IF(OR('Z-scores'!GB5&gt;3,'Z-scores'!GB5&lt;-3),"",'Z-scores'!GB5)</f>
        <v>-0.77115221720150817</v>
      </c>
      <c r="GC5">
        <f>IF(OR('Z-scores'!GC5&gt;3,'Z-scores'!GC5&lt;-3),"",'Z-scores'!GC5)</f>
        <v>-0.2473014410123226</v>
      </c>
      <c r="GD5">
        <f>IF(OR('Z-scores'!GD5&gt;3,'Z-scores'!GD5&lt;-3),"",'Z-scores'!GD5)</f>
        <v>-0.71611707757640131</v>
      </c>
      <c r="GE5">
        <f>IF(OR('Z-scores'!GE5&gt;3,'Z-scores'!GE5&lt;-3),"",'Z-scores'!GE5)</f>
        <v>-0.47289955662414856</v>
      </c>
      <c r="GF5">
        <f>IF(OR('Z-scores'!GF5&gt;3,'Z-scores'!GF5&lt;-3),"",'Z-scores'!GF5)</f>
        <v>-0.60726730473698398</v>
      </c>
      <c r="GG5">
        <f>IF(OR('Z-scores'!GG5&gt;3,'Z-scores'!GG5&lt;-3),"",'Z-scores'!GG5)</f>
        <v>-1.1956257279651632</v>
      </c>
      <c r="GH5">
        <f>IF(OR('Z-scores'!GH5&gt;3,'Z-scores'!GH5&lt;-3),"",'Z-scores'!GH5)</f>
        <v>-1.4053155099213166</v>
      </c>
      <c r="GI5">
        <f>IF(OR('Z-scores'!GI5&gt;3,'Z-scores'!GI5&lt;-3),"",'Z-scores'!GI5)</f>
        <v>-1.002613662224505</v>
      </c>
      <c r="GJ5">
        <f>IF(OR('Z-scores'!GJ5&gt;3,'Z-scores'!GJ5&lt;-3),"",'Z-scores'!GJ5)</f>
        <v>-0.98678408904384274</v>
      </c>
      <c r="GK5">
        <f>IF(OR('Z-scores'!GK5&gt;3,'Z-scores'!GK5&lt;-3),"",'Z-scores'!GK5)</f>
        <v>-0.8172409964793993</v>
      </c>
      <c r="GL5">
        <f>IF(OR('Z-scores'!GL5&gt;3,'Z-scores'!GL5&lt;-3),"",'Z-scores'!GL5)</f>
        <v>-1.244513845650929</v>
      </c>
      <c r="GM5">
        <f>IF(OR('Z-scores'!GM5&gt;3,'Z-scores'!GM5&lt;-3),"",'Z-scores'!GM5)</f>
        <v>-1.1459877962263401</v>
      </c>
      <c r="GN5">
        <f>IF(OR('Z-scores'!GN5&gt;3,'Z-scores'!GN5&lt;-3),"",'Z-scores'!GN5)</f>
        <v>0.59452785878605074</v>
      </c>
      <c r="GO5">
        <f>IF(OR('Z-scores'!GO5&gt;3,'Z-scores'!GO5&lt;-3),"",'Z-scores'!GO5)</f>
        <v>0.72579346929705801</v>
      </c>
      <c r="GP5">
        <f>IF(OR('Z-scores'!GP5&gt;3,'Z-scores'!GP5&lt;-3),"",'Z-scores'!GP5)</f>
        <v>-0.63938235525694387</v>
      </c>
      <c r="GQ5">
        <f>IF(OR('Z-scores'!GQ5&gt;3,'Z-scores'!GQ5&lt;-3),"",'Z-scores'!GQ5)</f>
        <v>-1.0080725692067831</v>
      </c>
      <c r="GR5">
        <f>IF(OR('Z-scores'!GR5&gt;3,'Z-scores'!GR5&lt;-3),"",'Z-scores'!GR5)</f>
        <v>-0.72563366745203073</v>
      </c>
      <c r="GS5">
        <f>IF(OR('Z-scores'!GS5&gt;3,'Z-scores'!GS5&lt;-3),"",'Z-scores'!GS5)</f>
        <v>-0.74539893719913664</v>
      </c>
      <c r="GT5">
        <f>IF(OR('Z-scores'!GT5&gt;3,'Z-scores'!GT5&lt;-3),"",'Z-scores'!GT5)</f>
        <v>1.337653086228735</v>
      </c>
      <c r="GU5">
        <f>IF(OR('Z-scores'!GU5&gt;3,'Z-scores'!GU5&lt;-3),"",'Z-scores'!GU5)</f>
        <v>-7.862936138022418E-2</v>
      </c>
      <c r="GV5">
        <f>IF(OR('Z-scores'!GV5&gt;3,'Z-scores'!GV5&lt;-3),"",'Z-scores'!GV5)</f>
        <v>-0.83274947287908307</v>
      </c>
      <c r="GW5">
        <f>IF(OR('Z-scores'!GW5&gt;3,'Z-scores'!GW5&lt;-3),"",'Z-scores'!GW5)</f>
        <v>-1.122869026557326</v>
      </c>
      <c r="GX5">
        <f>IF(OR('Z-scores'!GX5&gt;3,'Z-scores'!GX5&lt;-3),"",'Z-scores'!GX5)</f>
        <v>-1.2410553083455742</v>
      </c>
      <c r="GY5">
        <f>IF(OR('Z-scores'!GY5&gt;3,'Z-scores'!GY5&lt;-3),"",'Z-scores'!GY5)</f>
        <v>1.9955585851741919</v>
      </c>
      <c r="GZ5">
        <f>IF(OR('Z-scores'!GZ5&gt;3,'Z-scores'!GZ5&lt;-3),"",'Z-scores'!GZ5)</f>
        <v>1.0055510754038846</v>
      </c>
      <c r="HA5">
        <f>IF(OR('Z-scores'!HA5&gt;3,'Z-scores'!HA5&lt;-3),"",'Z-scores'!HA5)</f>
        <v>0.18147946505345472</v>
      </c>
      <c r="HB5">
        <f>IF(OR('Z-scores'!HB5&gt;3,'Z-scores'!HB5&lt;-3),"",'Z-scores'!HB5)</f>
        <v>-0.65174669238185567</v>
      </c>
      <c r="HC5">
        <f>IF(OR('Z-scores'!HC5&gt;3,'Z-scores'!HC5&lt;-3),"",'Z-scores'!HC5)</f>
        <v>-0.63723489847152082</v>
      </c>
      <c r="HD5">
        <f>IF(OR('Z-scores'!HD5&gt;3,'Z-scores'!HD5&lt;-3),"",'Z-scores'!HD5)</f>
        <v>-1.0609381773768316</v>
      </c>
      <c r="HE5">
        <f>IF(OR('Z-scores'!HE5&gt;3,'Z-scores'!HE5&lt;-3),"",'Z-scores'!HE5)</f>
        <v>-0.15931022651950635</v>
      </c>
      <c r="HF5">
        <f>IF(OR('Z-scores'!HF5&gt;3,'Z-scores'!HF5&lt;-3),"",'Z-scores'!HF5)</f>
        <v>-0.28275387699169791</v>
      </c>
      <c r="HG5">
        <f>IF(OR('Z-scores'!HG5&gt;3,'Z-scores'!HG5&lt;-3),"",'Z-scores'!HG5)</f>
        <v>0.49803457907165016</v>
      </c>
      <c r="HH5">
        <f>IF(OR('Z-scores'!HH5&gt;3,'Z-scores'!HH5&lt;-3),"",'Z-scores'!HH5)</f>
        <v>-0.61792494207347448</v>
      </c>
      <c r="HI5">
        <f>IF(OR('Z-scores'!HI5&gt;3,'Z-scores'!HI5&lt;-3),"",'Z-scores'!HI5)</f>
        <v>2.1323980734244501E-2</v>
      </c>
      <c r="HJ5">
        <f>IF(OR('Z-scores'!HJ5&gt;3,'Z-scores'!HJ5&lt;-3),"",'Z-scores'!HJ5)</f>
        <v>-0.68648828413550345</v>
      </c>
      <c r="HK5">
        <f>IF(OR('Z-scores'!HK5&gt;3,'Z-scores'!HK5&lt;-3),"",'Z-scores'!HK5)</f>
        <v>0.26219710445747801</v>
      </c>
      <c r="HL5" t="str">
        <f>IF(OR('Z-scores'!HL5&gt;3,'Z-scores'!HL5&lt;-3),"",'Z-scores'!HL5)</f>
        <v/>
      </c>
      <c r="HM5">
        <f>IF(OR('Z-scores'!HM5&gt;3,'Z-scores'!HM5&lt;-3),"",'Z-scores'!HM5)</f>
        <v>1.9349056362344228</v>
      </c>
      <c r="HN5">
        <f>IF(OR('Z-scores'!HN5&gt;3,'Z-scores'!HN5&lt;-3),"",'Z-scores'!HN5)</f>
        <v>-0.94842966565449427</v>
      </c>
      <c r="HO5">
        <f>IF(OR('Z-scores'!HO5&gt;3,'Z-scores'!HO5&lt;-3),"",'Z-scores'!HO5)</f>
        <v>-0.41397387978250416</v>
      </c>
      <c r="HP5">
        <f>IF(OR('Z-scores'!HP5&gt;3,'Z-scores'!HP5&lt;-3),"",'Z-scores'!HP5)</f>
        <v>-1.2505554460144657</v>
      </c>
      <c r="HQ5">
        <f>IF(OR('Z-scores'!HQ5&gt;3,'Z-scores'!HQ5&lt;-3),"",'Z-scores'!HQ5)</f>
        <v>-0.69220807016636754</v>
      </c>
      <c r="HR5">
        <f>IF(OR('Z-scores'!HR5&gt;3,'Z-scores'!HR5&lt;-3),"",'Z-scores'!HR5)</f>
        <v>0.48652078022641598</v>
      </c>
      <c r="HS5">
        <f>IF(OR('Z-scores'!HS5&gt;3,'Z-scores'!HS5&lt;-3),"",'Z-scores'!HS5)</f>
        <v>-8.3040230008208912E-2</v>
      </c>
      <c r="HT5">
        <f>IF(OR('Z-scores'!HT5&gt;3,'Z-scores'!HT5&lt;-3),"",'Z-scores'!HT5)</f>
        <v>-5.1779895106596717E-2</v>
      </c>
      <c r="HU5">
        <f>IF(OR('Z-scores'!HU5&gt;3,'Z-scores'!HU5&lt;-3),"",'Z-scores'!HU5)</f>
        <v>-0.52614513971885446</v>
      </c>
      <c r="HV5">
        <f>IF(OR('Z-scores'!HV5&gt;3,'Z-scores'!HV5&lt;-3),"",'Z-scores'!HV5)</f>
        <v>-0.77397155998215816</v>
      </c>
      <c r="HW5">
        <f>IF(OR('Z-scores'!HW5&gt;3,'Z-scores'!HW5&lt;-3),"",'Z-scores'!HW5)</f>
        <v>-0.72024717147947592</v>
      </c>
      <c r="HX5">
        <f>IF(OR('Z-scores'!HX5&gt;3,'Z-scores'!HX5&lt;-3),"",'Z-scores'!HX5)</f>
        <v>-0.46671785705521085</v>
      </c>
      <c r="HY5">
        <f>IF(OR('Z-scores'!HY5&gt;3,'Z-scores'!HY5&lt;-3),"",'Z-scores'!HY5)</f>
        <v>-0.80269505698979293</v>
      </c>
      <c r="HZ5">
        <f>IF(OR('Z-scores'!HZ5&gt;3,'Z-scores'!HZ5&lt;-3),"",'Z-scores'!HZ5)</f>
        <v>-0.74627783129980729</v>
      </c>
      <c r="IA5">
        <f>IF(OR('Z-scores'!IA5&gt;3,'Z-scores'!IA5&lt;-3),"",'Z-scores'!IA5)</f>
        <v>-0.41808968450111178</v>
      </c>
      <c r="IB5">
        <f>IF(OR('Z-scores'!IB5&gt;3,'Z-scores'!IB5&lt;-3),"",'Z-scores'!IB5)</f>
        <v>1.2481361848342609</v>
      </c>
      <c r="IC5">
        <f>IF(OR('Z-scores'!IC5&gt;3,'Z-scores'!IC5&lt;-3),"",'Z-scores'!IC5)</f>
        <v>1.1178270887625303</v>
      </c>
      <c r="ID5">
        <f>IF(OR('Z-scores'!ID5&gt;3,'Z-scores'!ID5&lt;-3),"",'Z-scores'!ID5)</f>
        <v>0.4811964264795428</v>
      </c>
      <c r="IE5">
        <f>IF(OR('Z-scores'!IE5&gt;3,'Z-scores'!IE5&lt;-3),"",'Z-scores'!IE5)</f>
        <v>0.77956721838815946</v>
      </c>
      <c r="IF5">
        <f>IF(OR('Z-scores'!IF5&gt;3,'Z-scores'!IF5&lt;-3),"",'Z-scores'!IF5)</f>
        <v>-0.73986884008663911</v>
      </c>
      <c r="IG5">
        <f>IF(OR('Z-scores'!IG5&gt;3,'Z-scores'!IG5&lt;-3),"",'Z-scores'!IG5)</f>
        <v>-0.26217812988366657</v>
      </c>
      <c r="IH5">
        <f>IF(OR('Z-scores'!IH5&gt;3,'Z-scores'!IH5&lt;-3),"",'Z-scores'!IH5)</f>
        <v>-0.64788618025310629</v>
      </c>
      <c r="II5">
        <f>IF(OR('Z-scores'!II5&gt;3,'Z-scores'!II5&lt;-3),"",'Z-scores'!II5)</f>
        <v>-0.88773973983990695</v>
      </c>
      <c r="IJ5">
        <f>IF(OR('Z-scores'!IJ5&gt;3,'Z-scores'!IJ5&lt;-3),"",'Z-scores'!IJ5)</f>
        <v>-0.33742046651604174</v>
      </c>
      <c r="IK5">
        <f>IF(OR('Z-scores'!IK5&gt;3,'Z-scores'!IK5&lt;-3),"",'Z-scores'!IK5)</f>
        <v>-0.30743540511254674</v>
      </c>
      <c r="IL5">
        <f>IF(OR('Z-scores'!IL5&gt;3,'Z-scores'!IL5&lt;-3),"",'Z-scores'!IL5)</f>
        <v>-0.39372957105717193</v>
      </c>
      <c r="IM5">
        <f>IF(OR('Z-scores'!IM5&gt;3,'Z-scores'!IM5&lt;-3),"",'Z-scores'!IM5)</f>
        <v>-1.5013219906055009</v>
      </c>
      <c r="IN5">
        <f>IF(OR('Z-scores'!IN5&gt;3,'Z-scores'!IN5&lt;-3),"",'Z-scores'!IN5)</f>
        <v>-1.5303596653223073</v>
      </c>
      <c r="IO5">
        <f>IF(OR('Z-scores'!IO5&gt;3,'Z-scores'!IO5&lt;-3),"",'Z-scores'!IO5)</f>
        <v>-1.3840383061700765</v>
      </c>
      <c r="IP5">
        <f>IF(OR('Z-scores'!IP5&gt;3,'Z-scores'!IP5&lt;-3),"",'Z-scores'!IP5)</f>
        <v>-0.84313799815520729</v>
      </c>
      <c r="IQ5">
        <f>IF(OR('Z-scores'!IQ5&gt;3,'Z-scores'!IQ5&lt;-3),"",'Z-scores'!IQ5)</f>
        <v>-1.4267814640294711</v>
      </c>
      <c r="IR5">
        <f>IF(OR('Z-scores'!IR5&gt;3,'Z-scores'!IR5&lt;-3),"",'Z-scores'!IR5)</f>
        <v>-1.0298595649869602</v>
      </c>
      <c r="IS5">
        <f>IF(OR('Z-scores'!IS5&gt;3,'Z-scores'!IS5&lt;-3),"",'Z-scores'!IS5)</f>
        <v>-1.1874950140222196</v>
      </c>
      <c r="IT5">
        <f>IF(OR('Z-scores'!IT5&gt;3,'Z-scores'!IT5&lt;-3),"",'Z-scores'!IT5)</f>
        <v>-0.69439279421337219</v>
      </c>
      <c r="IU5">
        <f>IF(OR('Z-scores'!IU5&gt;3,'Z-scores'!IU5&lt;-3),"",'Z-scores'!IU5)</f>
        <v>-0.8485186544624439</v>
      </c>
      <c r="IV5">
        <f>IF(OR('Z-scores'!IV5&gt;3,'Z-scores'!IV5&lt;-3),"",'Z-scores'!IV5)</f>
        <v>-0.95285362858397404</v>
      </c>
      <c r="IW5">
        <f>IF(OR('Z-scores'!IW5&gt;3,'Z-scores'!IW5&lt;-3),"",'Z-scores'!IW5)</f>
        <v>-1.6784659100267896</v>
      </c>
      <c r="IX5">
        <f>IF(OR('Z-scores'!IX5&gt;3,'Z-scores'!IX5&lt;-3),"",'Z-scores'!IX5)</f>
        <v>0.74456457128602538</v>
      </c>
      <c r="IY5">
        <f>IF(OR('Z-scores'!IY5&gt;3,'Z-scores'!IY5&lt;-3),"",'Z-scores'!IY5)</f>
        <v>-1.0970056574469231</v>
      </c>
      <c r="IZ5">
        <f>IF(OR('Z-scores'!IZ5&gt;3,'Z-scores'!IZ5&lt;-3),"",'Z-scores'!IZ5)</f>
        <v>-0.13298235445064738</v>
      </c>
      <c r="JA5">
        <f>IF(OR('Z-scores'!JA5&gt;3,'Z-scores'!JA5&lt;-3),"",'Z-scores'!JA5)</f>
        <v>0.26518762119603562</v>
      </c>
      <c r="JB5">
        <f>IF(OR('Z-scores'!JB5&gt;3,'Z-scores'!JB5&lt;-3),"",'Z-scores'!JB5)</f>
        <v>0.61176235422174885</v>
      </c>
      <c r="JC5">
        <f>IF(OR('Z-scores'!JC5&gt;3,'Z-scores'!JC5&lt;-3),"",'Z-scores'!JC5)</f>
        <v>-0.95768304042758434</v>
      </c>
      <c r="JD5">
        <f>IF(OR('Z-scores'!JD5&gt;3,'Z-scores'!JD5&lt;-3),"",'Z-scores'!JD5)</f>
        <v>-1.1134745462597702</v>
      </c>
      <c r="JE5">
        <f>IF(OR('Z-scores'!JE5&gt;3,'Z-scores'!JE5&lt;-3),"",'Z-scores'!JE5)</f>
        <v>-1.3887570639175484</v>
      </c>
      <c r="JF5">
        <f>IF(OR('Z-scores'!JF5&gt;3,'Z-scores'!JF5&lt;-3),"",'Z-scores'!JF5)</f>
        <v>-0.50531440676242356</v>
      </c>
      <c r="JG5">
        <f>IF(OR('Z-scores'!JG5&gt;3,'Z-scores'!JG5&lt;-3),"",'Z-scores'!JG5)</f>
        <v>-0.42171764576607296</v>
      </c>
      <c r="JH5">
        <f>IF(OR('Z-scores'!JH5&gt;3,'Z-scores'!JH5&lt;-3),"",'Z-scores'!JH5)</f>
        <v>-0.61362226287630128</v>
      </c>
      <c r="JI5">
        <f>IF(OR('Z-scores'!JI5&gt;3,'Z-scores'!JI5&lt;-3),"",'Z-scores'!JI5)</f>
        <v>-0.34353143437573586</v>
      </c>
      <c r="JJ5">
        <f>IF(OR('Z-scores'!JJ5&gt;3,'Z-scores'!JJ5&lt;-3),"",'Z-scores'!JJ5)</f>
        <v>-0.81492378559752265</v>
      </c>
      <c r="JK5">
        <f>IF(OR('Z-scores'!JK5&gt;3,'Z-scores'!JK5&lt;-3),"",'Z-scores'!JK5)</f>
        <v>-0.33776591058304872</v>
      </c>
      <c r="JL5">
        <f>IF(OR('Z-scores'!JL5&gt;3,'Z-scores'!JL5&lt;-3),"",'Z-scores'!JL5)</f>
        <v>-0.70414044388985209</v>
      </c>
      <c r="JM5">
        <f>IF(OR('Z-scores'!JM5&gt;3,'Z-scores'!JM5&lt;-3),"",'Z-scores'!JM5)</f>
        <v>-0.12254222455593834</v>
      </c>
      <c r="JN5">
        <f>IF(OR('Z-scores'!JN5&gt;3,'Z-scores'!JN5&lt;-3),"",'Z-scores'!JN5)</f>
        <v>2.1739810350613507</v>
      </c>
      <c r="JO5">
        <f>IF(OR('Z-scores'!JO5&gt;3,'Z-scores'!JO5&lt;-3),"",'Z-scores'!JO5)</f>
        <v>0.82650007660001834</v>
      </c>
      <c r="JP5">
        <f>IF(OR('Z-scores'!JP5&gt;3,'Z-scores'!JP5&lt;-3),"",'Z-scores'!JP5)</f>
        <v>-0.48288768340405896</v>
      </c>
      <c r="JQ5">
        <f>IF(OR('Z-scores'!JQ5&gt;3,'Z-scores'!JQ5&lt;-3),"",'Z-scores'!JQ5)</f>
        <v>-0.65839087866663726</v>
      </c>
      <c r="JR5">
        <f>IF(OR('Z-scores'!JR5&gt;3,'Z-scores'!JR5&lt;-3),"",'Z-scores'!JR5)</f>
        <v>-0.7672051862959508</v>
      </c>
      <c r="JS5">
        <f>IF(OR('Z-scores'!JS5&gt;3,'Z-scores'!JS5&lt;-3),"",'Z-scores'!JS5)</f>
        <v>-0.90529188590616716</v>
      </c>
      <c r="JT5">
        <f>IF(OR('Z-scores'!JT5&gt;3,'Z-scores'!JT5&lt;-3),"",'Z-scores'!JT5)</f>
        <v>-0.9444212544580104</v>
      </c>
      <c r="JU5">
        <f>IF(OR('Z-scores'!JU5&gt;3,'Z-scores'!JU5&lt;-3),"",'Z-scores'!JU5)</f>
        <v>-1.2531787260815601</v>
      </c>
      <c r="JV5">
        <f>IF(OR('Z-scores'!JV5&gt;3,'Z-scores'!JV5&lt;-3),"",'Z-scores'!JV5)</f>
        <v>-0.47502873598873913</v>
      </c>
      <c r="JW5">
        <f>IF(OR('Z-scores'!JW5&gt;3,'Z-scores'!JW5&lt;-3),"",'Z-scores'!JW5)</f>
        <v>-0.36063107322747151</v>
      </c>
      <c r="JX5">
        <f>IF(OR('Z-scores'!JX5&gt;3,'Z-scores'!JX5&lt;-3),"",'Z-scores'!JX5)</f>
        <v>-0.94463219187159264</v>
      </c>
      <c r="JY5">
        <f>IF(OR('Z-scores'!JY5&gt;3,'Z-scores'!JY5&lt;-3),"",'Z-scores'!JY5)</f>
        <v>-1.2289601767098084</v>
      </c>
      <c r="JZ5">
        <f>IF(OR('Z-scores'!JZ5&gt;3,'Z-scores'!JZ5&lt;-3),"",'Z-scores'!JZ5)</f>
        <v>9.494828298348619E-2</v>
      </c>
      <c r="KA5">
        <f>IF(OR('Z-scores'!KA5&gt;3,'Z-scores'!KA5&lt;-3),"",'Z-scores'!KA5)</f>
        <v>-1.0595710425818368</v>
      </c>
      <c r="KB5">
        <f>IF(OR('Z-scores'!KB5&gt;3,'Z-scores'!KB5&lt;-3),"",'Z-scores'!KB5)</f>
        <v>0.23371379367788003</v>
      </c>
      <c r="KC5">
        <f>IF(OR('Z-scores'!KC5&gt;3,'Z-scores'!KC5&lt;-3),"",'Z-scores'!KC5)</f>
        <v>-0.92687645631652293</v>
      </c>
      <c r="KD5">
        <f>IF(OR('Z-scores'!KD5&gt;3,'Z-scores'!KD5&lt;-3),"",'Z-scores'!KD5)</f>
        <v>-0.87193848188388523</v>
      </c>
      <c r="KE5">
        <f>IF(OR('Z-scores'!KE5&gt;3,'Z-scores'!KE5&lt;-3),"",'Z-scores'!KE5)</f>
        <v>-1.2437251909476819</v>
      </c>
      <c r="KF5">
        <f>IF(OR('Z-scores'!KF5&gt;3,'Z-scores'!KF5&lt;-3),"",'Z-scores'!KF5)</f>
        <v>-0.28867513459481287</v>
      </c>
      <c r="KG5">
        <f>IF(OR('Z-scores'!KG5&gt;3,'Z-scores'!KG5&lt;-3),"",'Z-scores'!KG5)</f>
        <v>-0.75428371584937581</v>
      </c>
      <c r="KH5">
        <f>IF(OR('Z-scores'!KH5&gt;3,'Z-scores'!KH5&lt;-3),"",'Z-scores'!KH5)</f>
        <v>-1.1426820684783705</v>
      </c>
      <c r="KI5">
        <f>IF(OR('Z-scores'!KI5&gt;3,'Z-scores'!KI5&lt;-3),"",'Z-scores'!KI5)</f>
        <v>0.96145921882907603</v>
      </c>
      <c r="KJ5">
        <f>IF(OR('Z-scores'!KJ5&gt;3,'Z-scores'!KJ5&lt;-3),"",'Z-scores'!KJ5)</f>
        <v>3.3514901101103382E-2</v>
      </c>
      <c r="KK5">
        <f>IF(OR('Z-scores'!KK5&gt;3,'Z-scores'!KK5&lt;-3),"",'Z-scores'!KK5)</f>
        <v>-0.54952604542659689</v>
      </c>
      <c r="KL5">
        <f>IF(OR('Z-scores'!KL5&gt;3,'Z-scores'!KL5&lt;-3),"",'Z-scores'!KL5)</f>
        <v>-1.2812351475252908</v>
      </c>
      <c r="KM5">
        <f>IF(OR('Z-scores'!KM5&gt;3,'Z-scores'!KM5&lt;-3),"",'Z-scores'!KM5)</f>
        <v>-0.31131142143060403</v>
      </c>
      <c r="KN5">
        <f>IF(OR('Z-scores'!KN5&gt;3,'Z-scores'!KN5&lt;-3),"",'Z-scores'!KN5)</f>
        <v>-0.14233546671215436</v>
      </c>
      <c r="KO5">
        <f>IF(OR('Z-scores'!KO5&gt;3,'Z-scores'!KO5&lt;-3),"",'Z-scores'!KO5)</f>
        <v>-1.2288726749604189</v>
      </c>
      <c r="KP5">
        <f>IF(OR('Z-scores'!KP5&gt;3,'Z-scores'!KP5&lt;-3),"",'Z-scores'!KP5)</f>
        <v>-0.90283221437618832</v>
      </c>
      <c r="KQ5">
        <f>IF(OR('Z-scores'!KQ5&gt;3,'Z-scores'!KQ5&lt;-3),"",'Z-scores'!KQ5)</f>
        <v>-0.91967105691027784</v>
      </c>
      <c r="KR5">
        <f>IF(OR('Z-scores'!KR5&gt;3,'Z-scores'!KR5&lt;-3),"",'Z-scores'!KR5)</f>
        <v>-0.67336055782169857</v>
      </c>
      <c r="KS5">
        <f>IF(OR('Z-scores'!KS5&gt;3,'Z-scores'!KS5&lt;-3),"",'Z-scores'!KS5)</f>
        <v>-0.87071122082601071</v>
      </c>
      <c r="KT5">
        <f>IF(OR('Z-scores'!KT5&gt;3,'Z-scores'!KT5&lt;-3),"",'Z-scores'!KT5)</f>
        <v>-1.0653888693818727</v>
      </c>
      <c r="KU5">
        <f>IF(OR('Z-scores'!KU5&gt;3,'Z-scores'!KU5&lt;-3),"",'Z-scores'!KU5)</f>
        <v>-0.67977293301755237</v>
      </c>
      <c r="KV5">
        <f>IF(OR('Z-scores'!KV5&gt;3,'Z-scores'!KV5&lt;-3),"",'Z-scores'!KV5)</f>
        <v>-0.47794297533826158</v>
      </c>
      <c r="KW5">
        <f>IF(OR('Z-scores'!KW5&gt;3,'Z-scores'!KW5&lt;-3),"",'Z-scores'!KW5)</f>
        <v>-0.43892202409511555</v>
      </c>
      <c r="KX5">
        <f>IF(OR('Z-scores'!KX5&gt;3,'Z-scores'!KX5&lt;-3),"",'Z-scores'!KX5)</f>
        <v>-0.51541731710252658</v>
      </c>
      <c r="KY5">
        <f>IF(OR('Z-scores'!KY5&gt;3,'Z-scores'!KY5&lt;-3),"",'Z-scores'!KY5)</f>
        <v>-0.93546726116486312</v>
      </c>
      <c r="KZ5">
        <f>IF(OR('Z-scores'!KZ5&gt;3,'Z-scores'!KZ5&lt;-3),"",'Z-scores'!KZ5)</f>
        <v>-0.95521617506049961</v>
      </c>
      <c r="LA5">
        <f>IF(OR('Z-scores'!LA5&gt;3,'Z-scores'!LA5&lt;-3),"",'Z-scores'!LA5)</f>
        <v>-0.96611107010414554</v>
      </c>
      <c r="LB5">
        <f>IF(OR('Z-scores'!LB5&gt;3,'Z-scores'!LB5&lt;-3),"",'Z-scores'!LB5)</f>
        <v>-0.4410642734848233</v>
      </c>
      <c r="LC5">
        <f>IF(OR('Z-scores'!LC5&gt;3,'Z-scores'!LC5&lt;-3),"",'Z-scores'!LC5)</f>
        <v>-1.7022635863408559</v>
      </c>
      <c r="LD5">
        <f>IF(OR('Z-scores'!LD5&gt;3,'Z-scores'!LD5&lt;-3),"",'Z-scores'!LD5)</f>
        <v>-0.85524868113727004</v>
      </c>
      <c r="LE5">
        <f>IF(OR('Z-scores'!LE5&gt;3,'Z-scores'!LE5&lt;-3),"",'Z-scores'!LE5)</f>
        <v>-1.1352575007707382</v>
      </c>
      <c r="LF5">
        <f>IF(OR('Z-scores'!LF5&gt;3,'Z-scores'!LF5&lt;-3),"",'Z-scores'!LF5)</f>
        <v>-0.20974113972692757</v>
      </c>
      <c r="LG5">
        <f>IF(OR('Z-scores'!LG5&gt;3,'Z-scores'!LG5&lt;-3),"",'Z-scores'!LG5)</f>
        <v>-0.84293735270419667</v>
      </c>
      <c r="LH5">
        <f>IF(OR('Z-scores'!LH5&gt;3,'Z-scores'!LH5&lt;-3),"",'Z-scores'!LH5)</f>
        <v>-0.68119935493129347</v>
      </c>
      <c r="LI5">
        <f>IF(OR('Z-scores'!LI5&gt;3,'Z-scores'!LI5&lt;-3),"",'Z-scores'!LI5)</f>
        <v>-0.4162403159464676</v>
      </c>
      <c r="LJ5">
        <f>IF(OR('Z-scores'!LJ5&gt;3,'Z-scores'!LJ5&lt;-3),"",'Z-scores'!LJ5)</f>
        <v>-0.28867513459481298</v>
      </c>
      <c r="LK5">
        <f>IF(OR('Z-scores'!LK5&gt;3,'Z-scores'!LK5&lt;-3),"",'Z-scores'!LK5)</f>
        <v>-0.58718995610112323</v>
      </c>
      <c r="LL5">
        <f>IF(OR('Z-scores'!LL5&gt;3,'Z-scores'!LL5&lt;-3),"",'Z-scores'!LL5)</f>
        <v>-0.32557593436745291</v>
      </c>
      <c r="LM5">
        <f>IF(OR('Z-scores'!LM5&gt;3,'Z-scores'!LM5&lt;-3),"",'Z-scores'!LM5)</f>
        <v>-0.53599432149508908</v>
      </c>
      <c r="LN5">
        <f>IF(OR('Z-scores'!LN5&gt;3,'Z-scores'!LN5&lt;-3),"",'Z-scores'!LN5)</f>
        <v>0.36313406278585908</v>
      </c>
      <c r="LO5">
        <f>IF(OR('Z-scores'!LO5&gt;3,'Z-scores'!LO5&lt;-3),"",'Z-scores'!LO5)</f>
        <v>-0.28867513459481292</v>
      </c>
      <c r="LP5">
        <f>IF(OR('Z-scores'!LP5&gt;3,'Z-scores'!LP5&lt;-3),"",'Z-scores'!LP5)</f>
        <v>-0.44502337425584187</v>
      </c>
      <c r="LQ5">
        <f>IF(OR('Z-scores'!LQ5&gt;3,'Z-scores'!LQ5&lt;-3),"",'Z-scores'!LQ5)</f>
        <v>-0.88081254450769664</v>
      </c>
      <c r="LR5">
        <f>IF(OR('Z-scores'!LR5&gt;3,'Z-scores'!LR5&lt;-3),"",'Z-scores'!LR5)</f>
        <v>-0.28867513459481287</v>
      </c>
      <c r="LS5">
        <f>IF(OR('Z-scores'!LS5&gt;3,'Z-scores'!LS5&lt;-3),"",'Z-scores'!LS5)</f>
        <v>-0.66758270203221648</v>
      </c>
      <c r="LT5">
        <f>IF(OR('Z-scores'!LT5&gt;3,'Z-scores'!LT5&lt;-3),"",'Z-scores'!LT5)</f>
        <v>-0.37994599765926174</v>
      </c>
      <c r="LU5">
        <f>IF(OR('Z-scores'!LU5&gt;3,'Z-scores'!LU5&lt;-3),"",'Z-scores'!LU5)</f>
        <v>-0.51882438541657461</v>
      </c>
      <c r="LV5">
        <f>IF(OR('Z-scores'!LV5&gt;3,'Z-scores'!LV5&lt;-3),"",'Z-scores'!LV5)</f>
        <v>-0.28867513459481292</v>
      </c>
      <c r="LW5">
        <f>IF(OR('Z-scores'!LW5&gt;3,'Z-scores'!LW5&lt;-3),"",'Z-scores'!LW5)</f>
        <v>-0.5800261312596926</v>
      </c>
      <c r="LX5">
        <f>IF(OR('Z-scores'!LX5&gt;3,'Z-scores'!LX5&lt;-3),"",'Z-scores'!LX5)</f>
        <v>-0.32581300502575578</v>
      </c>
      <c r="LY5">
        <f>IF(OR('Z-scores'!LY5&gt;3,'Z-scores'!LY5&lt;-3),"",'Z-scores'!LY5)</f>
        <v>-0.40694990050587726</v>
      </c>
      <c r="LZ5">
        <f>IF(OR('Z-scores'!LZ5&gt;3,'Z-scores'!LZ5&lt;-3),"",'Z-scores'!LZ5)</f>
        <v>-0.92818378613864472</v>
      </c>
      <c r="MA5">
        <f>IF(OR('Z-scores'!MA5&gt;3,'Z-scores'!MA5&lt;-3),"",'Z-scores'!MA5)</f>
        <v>-0.68684209504364946</v>
      </c>
      <c r="MB5">
        <f>IF(OR('Z-scores'!MB5&gt;3,'Z-scores'!MB5&lt;-3),"",'Z-scores'!MB5)</f>
        <v>-0.28867513459481287</v>
      </c>
      <c r="MC5">
        <f>IF(OR('Z-scores'!MC5&gt;3,'Z-scores'!MC5&lt;-3),"",'Z-scores'!MC5)</f>
        <v>5.8474207850456587E-2</v>
      </c>
      <c r="MD5">
        <f>IF(OR('Z-scores'!MD5&gt;3,'Z-scores'!MD5&lt;-3),"",'Z-scores'!MD5)</f>
        <v>-0.40940751402431746</v>
      </c>
      <c r="ME5">
        <f>IF(OR('Z-scores'!ME5&gt;3,'Z-scores'!ME5&lt;-3),"",'Z-scores'!ME5)</f>
        <v>-0.5619648692509478</v>
      </c>
      <c r="MF5">
        <f>IF(OR('Z-scores'!MF5&gt;3,'Z-scores'!MF5&lt;-3),"",'Z-scores'!MF5)</f>
        <v>-0.56155616810874986</v>
      </c>
      <c r="MG5">
        <f>IF(OR('Z-scores'!MG5&gt;3,'Z-scores'!MG5&lt;-3),"",'Z-scores'!MG5)</f>
        <v>-0.63245160714633064</v>
      </c>
      <c r="MH5">
        <f>IF(OR('Z-scores'!MH5&gt;3,'Z-scores'!MH5&lt;-3),"",'Z-scores'!MH5)</f>
        <v>-0.77258238224014109</v>
      </c>
      <c r="MI5">
        <f>IF(OR('Z-scores'!MI5&gt;3,'Z-scores'!MI5&lt;-3),"",'Z-scores'!MI5)</f>
        <v>-0.70807203791652407</v>
      </c>
      <c r="MJ5">
        <f>IF(OR('Z-scores'!MJ5&gt;3,'Z-scores'!MJ5&lt;-3),"",'Z-scores'!MJ5)</f>
        <v>-0.83066899729155474</v>
      </c>
      <c r="MK5">
        <f>IF(OR('Z-scores'!MK5&gt;3,'Z-scores'!MK5&lt;-3),"",'Z-scores'!MK5)</f>
        <v>-0.8513867065177968</v>
      </c>
      <c r="ML5">
        <f>IF(OR('Z-scores'!ML5&gt;3,'Z-scores'!ML5&lt;-3),"",'Z-scores'!ML5)</f>
        <v>-0.5514318522147813</v>
      </c>
      <c r="MM5">
        <f>IF(OR('Z-scores'!MM5&gt;3,'Z-scores'!MM5&lt;-3),"",'Z-scores'!MM5)</f>
        <v>-0.77792011981285691</v>
      </c>
      <c r="MN5">
        <f>IF(OR('Z-scores'!MN5&gt;3,'Z-scores'!MN5&lt;-3),"",'Z-scores'!MN5)</f>
        <v>-0.71779205868592122</v>
      </c>
      <c r="MO5">
        <f>IF(OR('Z-scores'!MO5&gt;3,'Z-scores'!MO5&lt;-3),"",'Z-scores'!MO5)</f>
        <v>-0.81386726581649038</v>
      </c>
      <c r="MP5">
        <f>IF(OR('Z-scores'!MP5&gt;3,'Z-scores'!MP5&lt;-3),"",'Z-scores'!MP5)</f>
        <v>-0.81333912111442386</v>
      </c>
      <c r="MQ5">
        <f>IF(OR('Z-scores'!MQ5&gt;3,'Z-scores'!MQ5&lt;-3),"",'Z-scores'!MQ5)</f>
        <v>-1.0505130127137015</v>
      </c>
      <c r="MR5">
        <f>IF(OR('Z-scores'!MR5&gt;3,'Z-scores'!MR5&lt;-3),"",'Z-scores'!MR5)</f>
        <v>-0.85067120753100511</v>
      </c>
      <c r="MS5">
        <f>IF(OR('Z-scores'!MS5&gt;3,'Z-scores'!MS5&lt;-3),"",'Z-scores'!MS5)</f>
        <v>-0.63022708871199906</v>
      </c>
      <c r="MT5">
        <f>IF(OR('Z-scores'!MT5&gt;3,'Z-scores'!MT5&lt;-3),"",'Z-scores'!MT5)</f>
        <v>5.4852209192576488E-2</v>
      </c>
      <c r="MU5">
        <f>IF(OR('Z-scores'!MU5&gt;3,'Z-scores'!MU5&lt;-3),"",'Z-scores'!MU5)</f>
        <v>-0.36861880376187339</v>
      </c>
      <c r="MV5">
        <f>IF(OR('Z-scores'!MV5&gt;3,'Z-scores'!MV5&lt;-3),"",'Z-scores'!MV5)</f>
        <v>-0.38630971008490939</v>
      </c>
      <c r="MW5">
        <f>IF(OR('Z-scores'!MW5&gt;3,'Z-scores'!MW5&lt;-3),"",'Z-scores'!MW5)</f>
        <v>-0.88604536431423564</v>
      </c>
      <c r="MX5">
        <f>IF(OR('Z-scores'!MX5&gt;3,'Z-scores'!MX5&lt;-3),"",'Z-scores'!MX5)</f>
        <v>-0.42096924810477043</v>
      </c>
      <c r="MY5">
        <f>IF(OR('Z-scores'!MY5&gt;3,'Z-scores'!MY5&lt;-3),"",'Z-scores'!MY5)</f>
        <v>-0.26711979324469132</v>
      </c>
      <c r="MZ5">
        <f>IF(OR('Z-scores'!MZ5&gt;3,'Z-scores'!MZ5&lt;-3),"",'Z-scores'!MZ5)</f>
        <v>-0.56994897135081257</v>
      </c>
      <c r="NA5">
        <f>IF(OR('Z-scores'!NA5&gt;3,'Z-scores'!NA5&lt;-3),"",'Z-scores'!NA5)</f>
        <v>0.11431010771207821</v>
      </c>
      <c r="NB5">
        <f>IF(OR('Z-scores'!NB5&gt;3,'Z-scores'!NB5&lt;-3),"",'Z-scores'!NB5)</f>
        <v>-0.46307819227468644</v>
      </c>
      <c r="NC5">
        <f>IF(OR('Z-scores'!NC5&gt;3,'Z-scores'!NC5&lt;-3),"",'Z-scores'!NC5)</f>
        <v>-0.84060095156638515</v>
      </c>
      <c r="ND5">
        <f>IF(OR('Z-scores'!ND5&gt;3,'Z-scores'!ND5&lt;-3),"",'Z-scores'!ND5)</f>
        <v>-0.52142295666294169</v>
      </c>
      <c r="NE5">
        <f>IF(OR('Z-scores'!NE5&gt;3,'Z-scores'!NE5&lt;-3),"",'Z-scores'!NE5)</f>
        <v>-0.54647431501975074</v>
      </c>
      <c r="NF5">
        <f>IF(OR('Z-scores'!NF5&gt;3,'Z-scores'!NF5&lt;-3),"",'Z-scores'!NF5)</f>
        <v>-0.568842097050831</v>
      </c>
      <c r="NG5">
        <f>IF(OR('Z-scores'!NG5&gt;3,'Z-scores'!NG5&lt;-3),"",'Z-scores'!NG5)</f>
        <v>-0.45781331023866645</v>
      </c>
      <c r="NH5">
        <f>IF(OR('Z-scores'!NH5&gt;3,'Z-scores'!NH5&lt;-3),"",'Z-scores'!NH5)</f>
        <v>-0.72781126064964108</v>
      </c>
      <c r="NI5">
        <f>IF(OR('Z-scores'!NI5&gt;3,'Z-scores'!NI5&lt;-3),"",'Z-scores'!NI5)</f>
        <v>-0.89502146648427527</v>
      </c>
      <c r="NJ5">
        <f>IF(OR('Z-scores'!NJ5&gt;3,'Z-scores'!NJ5&lt;-3),"",'Z-scores'!NJ5)</f>
        <v>-0.92647196467313608</v>
      </c>
      <c r="NK5">
        <f>IF(OR('Z-scores'!NK5&gt;3,'Z-scores'!NK5&lt;-3),"",'Z-scores'!NK5)</f>
        <v>-0.84795598793687854</v>
      </c>
      <c r="NL5">
        <f>IF(OR('Z-scores'!NL5&gt;3,'Z-scores'!NL5&lt;-3),"",'Z-scores'!NL5)</f>
        <v>-0.54567778296513092</v>
      </c>
      <c r="NM5">
        <f>IF(OR('Z-scores'!NM5&gt;3,'Z-scores'!NM5&lt;-3),"",'Z-scores'!NM5)</f>
        <v>-0.77463060454166932</v>
      </c>
      <c r="NN5">
        <f>IF(OR('Z-scores'!NN5&gt;3,'Z-scores'!NN5&lt;-3),"",'Z-scores'!NN5)</f>
        <v>-0.7901759011792876</v>
      </c>
      <c r="NO5">
        <f>IF(OR('Z-scores'!NO5&gt;3,'Z-scores'!NO5&lt;-3),"",'Z-scores'!NO5)</f>
        <v>-0.57547196429488556</v>
      </c>
      <c r="NP5">
        <f>IF(OR('Z-scores'!NP5&gt;3,'Z-scores'!NP5&lt;-3),"",'Z-scores'!NP5)</f>
        <v>-0.17672513457229824</v>
      </c>
      <c r="NQ5">
        <f>IF(OR('Z-scores'!NQ5&gt;3,'Z-scores'!NQ5&lt;-3),"",'Z-scores'!NQ5)</f>
        <v>-0.76028977391008201</v>
      </c>
      <c r="NR5">
        <f>IF(OR('Z-scores'!NR5&gt;3,'Z-scores'!NR5&lt;-3),"",'Z-scores'!NR5)</f>
        <v>-0.31726715606692074</v>
      </c>
      <c r="NS5">
        <f>IF(OR('Z-scores'!NS5&gt;3,'Z-scores'!NS5&lt;-3),"",'Z-scores'!NS5)</f>
        <v>-0.8182283681023943</v>
      </c>
      <c r="NT5">
        <f>IF(OR('Z-scores'!NT5&gt;3,'Z-scores'!NT5&lt;-3),"",'Z-scores'!NT5)</f>
        <v>-0.45775009199991518</v>
      </c>
      <c r="NU5">
        <f>IF(OR('Z-scores'!NU5&gt;3,'Z-scores'!NU5&lt;-3),"",'Z-scores'!NU5)</f>
        <v>-0.46168253209655236</v>
      </c>
      <c r="NV5">
        <f>IF(OR('Z-scores'!NV5&gt;3,'Z-scores'!NV5&lt;-3),"",'Z-scores'!NV5)</f>
        <v>-0.44650390214605462</v>
      </c>
      <c r="NW5">
        <f>IF(OR('Z-scores'!NW5&gt;3,'Z-scores'!NW5&lt;-3),"",'Z-scores'!NW5)</f>
        <v>-0.85178705241055386</v>
      </c>
      <c r="NX5">
        <f>IF(OR('Z-scores'!NX5&gt;3,'Z-scores'!NX5&lt;-3),"",'Z-scores'!NX5)</f>
        <v>-0.28867513459481287</v>
      </c>
      <c r="NY5">
        <f>IF(OR('Z-scores'!NY5&gt;3,'Z-scores'!NY5&lt;-3),"",'Z-scores'!NY5)</f>
        <v>-0.28867513459481281</v>
      </c>
      <c r="NZ5">
        <f>IF(OR('Z-scores'!NZ5&gt;3,'Z-scores'!NZ5&lt;-3),"",'Z-scores'!NZ5)</f>
        <v>-0.44936212658413427</v>
      </c>
      <c r="OA5">
        <f>IF(OR('Z-scores'!OA5&gt;3,'Z-scores'!OA5&lt;-3),"",'Z-scores'!OA5)</f>
        <v>-0.2727041632821533</v>
      </c>
      <c r="OB5">
        <f>IF(OR('Z-scores'!OB5&gt;3,'Z-scores'!OB5&lt;-3),"",'Z-scores'!OB5)</f>
        <v>-0.94037104039713448</v>
      </c>
      <c r="OC5">
        <f>IF(OR('Z-scores'!OC5&gt;3,'Z-scores'!OC5&lt;-3),"",'Z-scores'!OC5)</f>
        <v>-0.42134977420939884</v>
      </c>
      <c r="OD5">
        <f>IF(OR('Z-scores'!OD5&gt;3,'Z-scores'!OD5&lt;-3),"",'Z-scores'!OD5)</f>
        <v>2.3887885534438538</v>
      </c>
      <c r="OE5">
        <f>IF(OR('Z-scores'!OE5&gt;3,'Z-scores'!OE5&lt;-3),"",'Z-scores'!OE5)</f>
        <v>1.587616540610346</v>
      </c>
      <c r="OF5">
        <f>IF(OR('Z-scores'!OF5&gt;3,'Z-scores'!OF5&lt;-3),"",'Z-scores'!OF5)</f>
        <v>-1.1502303065142097</v>
      </c>
      <c r="OG5">
        <f>IF(OR('Z-scores'!OG5&gt;3,'Z-scores'!OG5&lt;-3),"",'Z-scores'!OG5)</f>
        <v>-0.88622300967436451</v>
      </c>
      <c r="OH5">
        <f>IF(OR('Z-scores'!OH5&gt;3,'Z-scores'!OH5&lt;-3),"",'Z-scores'!OH5)</f>
        <v>-0.48867277815806914</v>
      </c>
      <c r="OI5">
        <f>IF(OR('Z-scores'!OI5&gt;3,'Z-scores'!OI5&lt;-3),"",'Z-scores'!OI5)</f>
        <v>-0.46087776812034159</v>
      </c>
      <c r="OJ5">
        <f>IF(OR('Z-scores'!OJ5&gt;3,'Z-scores'!OJ5&lt;-3),"",'Z-scores'!OJ5)</f>
        <v>-0.69776321735689939</v>
      </c>
      <c r="OK5">
        <f>IF(OR('Z-scores'!OK5&gt;3,'Z-scores'!OK5&lt;-3),"",'Z-scores'!OK5)</f>
        <v>-0.64725588110503662</v>
      </c>
      <c r="OL5">
        <f>IF(OR('Z-scores'!OL5&gt;3,'Z-scores'!OL5&lt;-3),"",'Z-scores'!OL5)</f>
        <v>-0.78523699206740594</v>
      </c>
      <c r="OM5">
        <f>IF(OR('Z-scores'!OM5&gt;3,'Z-scores'!OM5&lt;-3),"",'Z-scores'!OM5)</f>
        <v>-0.28867513459481292</v>
      </c>
      <c r="ON5">
        <f>IF(OR('Z-scores'!ON5&gt;3,'Z-scores'!ON5&lt;-3),"",'Z-scores'!ON5)</f>
        <v>-0.28867513459481292</v>
      </c>
      <c r="OO5">
        <f>IF(OR('Z-scores'!OO5&gt;3,'Z-scores'!OO5&lt;-3),"",'Z-scores'!OO5)</f>
        <v>-0.42439674828988105</v>
      </c>
      <c r="OP5">
        <f>IF(OR('Z-scores'!OP5&gt;3,'Z-scores'!OP5&lt;-3),"",'Z-scores'!OP5)</f>
        <v>-0.67410381374374961</v>
      </c>
      <c r="OQ5">
        <f>IF(OR('Z-scores'!OQ5&gt;3,'Z-scores'!OQ5&lt;-3),"",'Z-scores'!OQ5)</f>
        <v>-0.42121961535004282</v>
      </c>
      <c r="OR5">
        <f>IF(OR('Z-scores'!OR5&gt;3,'Z-scores'!OR5&lt;-3),"",'Z-scores'!OR5)</f>
        <v>-0.4321512870609911</v>
      </c>
      <c r="OS5">
        <f>IF(OR('Z-scores'!OS5&gt;3,'Z-scores'!OS5&lt;-3),"",'Z-scores'!OS5)</f>
        <v>-0.42970490447043874</v>
      </c>
      <c r="OT5">
        <f>IF(OR('Z-scores'!OT5&gt;3,'Z-scores'!OT5&lt;-3),"",'Z-scores'!OT5)</f>
        <v>-0.44022792174110831</v>
      </c>
      <c r="OU5">
        <f>IF(OR('Z-scores'!OU5&gt;3,'Z-scores'!OU5&lt;-3),"",'Z-scores'!OU5)</f>
        <v>-0.28867513459481287</v>
      </c>
      <c r="OV5">
        <f>IF(OR('Z-scores'!OV5&gt;3,'Z-scores'!OV5&lt;-3),"",'Z-scores'!OV5)</f>
        <v>-0.28867513459481287</v>
      </c>
      <c r="OW5">
        <f>IF(OR('Z-scores'!OW5&gt;3,'Z-scores'!OW5&lt;-3),"",'Z-scores'!OW5)</f>
        <v>-0.39268689531558931</v>
      </c>
      <c r="OX5">
        <f>IF(OR('Z-scores'!OX5&gt;3,'Z-scores'!OX5&lt;-3),"",'Z-scores'!OX5)</f>
        <v>-0.46372543016799317</v>
      </c>
      <c r="OY5">
        <f>IF(OR('Z-scores'!OY5&gt;3,'Z-scores'!OY5&lt;-3),"",'Z-scores'!OY5)</f>
        <v>-0.36498815960640479</v>
      </c>
      <c r="OZ5">
        <f>IF(OR('Z-scores'!OZ5&gt;3,'Z-scores'!OZ5&lt;-3),"",'Z-scores'!OZ5)</f>
        <v>-0.32346002046106509</v>
      </c>
      <c r="PA5">
        <f>IF(OR('Z-scores'!PA5&gt;3,'Z-scores'!PA5&lt;-3),"",'Z-scores'!PA5)</f>
        <v>-0.38200369528624967</v>
      </c>
      <c r="PB5">
        <f>IF(OR('Z-scores'!PB5&gt;3,'Z-scores'!PB5&lt;-3),"",'Z-scores'!PB5)</f>
        <v>-0.7905831323786231</v>
      </c>
      <c r="PC5">
        <f>IF(OR('Z-scores'!PC5&gt;3,'Z-scores'!PC5&lt;-3),"",'Z-scores'!PC5)</f>
        <v>-0.60802298525011778</v>
      </c>
      <c r="PD5">
        <f>IF(OR('Z-scores'!PD5&gt;3,'Z-scores'!PD5&lt;-3),"",'Z-scores'!PD5)</f>
        <v>-0.59458294615006924</v>
      </c>
      <c r="PE5">
        <f>IF(OR('Z-scores'!PE5&gt;3,'Z-scores'!PE5&lt;-3),"",'Z-scores'!PE5)</f>
        <v>-0.38857546351001893</v>
      </c>
      <c r="PF5">
        <f>IF(OR('Z-scores'!PF5&gt;3,'Z-scores'!PF5&lt;-3),"",'Z-scores'!PF5)</f>
        <v>-0.28867513459481287</v>
      </c>
      <c r="PG5">
        <f>IF(OR('Z-scores'!PG5&gt;3,'Z-scores'!PG5&lt;-3),"",'Z-scores'!PG5)</f>
        <v>-0.28867513459481292</v>
      </c>
      <c r="PH5">
        <f>IF(OR('Z-scores'!PH5&gt;3,'Z-scores'!PH5&lt;-3),"",'Z-scores'!PH5)</f>
        <v>-0.61538312413635976</v>
      </c>
      <c r="PI5">
        <f>IF(OR('Z-scores'!PI5&gt;3,'Z-scores'!PI5&lt;-3),"",'Z-scores'!PI5)</f>
        <v>-0.77248198007329505</v>
      </c>
      <c r="PJ5">
        <f>IF(OR('Z-scores'!PJ5&gt;3,'Z-scores'!PJ5&lt;-3),"",'Z-scores'!PJ5)</f>
        <v>-0.32722077059760141</v>
      </c>
      <c r="PK5">
        <f>IF(OR('Z-scores'!PK5&gt;3,'Z-scores'!PK5&lt;-3),"",'Z-scores'!PK5)</f>
        <v>-0.36735405167536167</v>
      </c>
      <c r="PL5">
        <f>IF(OR('Z-scores'!PL5&gt;3,'Z-scores'!PL5&lt;-3),"",'Z-scores'!PL5)</f>
        <v>-0.61339419110513493</v>
      </c>
      <c r="PM5">
        <f>IF(OR('Z-scores'!PM5&gt;3,'Z-scores'!PM5&lt;-3),"",'Z-scores'!PM5)</f>
        <v>0.77774421010181161</v>
      </c>
      <c r="PN5">
        <f>IF(OR('Z-scores'!PN5&gt;3,'Z-scores'!PN5&lt;-3),"",'Z-scores'!PN5)</f>
        <v>1.1791216216100402</v>
      </c>
      <c r="PO5" t="str">
        <f>IF(OR('Z-scores'!PO5&gt;3,'Z-scores'!PO5&lt;-3),"",'Z-scores'!PO5)</f>
        <v/>
      </c>
      <c r="PP5">
        <f>IF(OR('Z-scores'!PP5&gt;3,'Z-scores'!PP5&lt;-3),"",'Z-scores'!PP5)</f>
        <v>-5.3928326405844738E-2</v>
      </c>
      <c r="PQ5">
        <f>IF(OR('Z-scores'!PQ5&gt;3,'Z-scores'!PQ5&lt;-3),"",'Z-scores'!PQ5)</f>
        <v>-0.37273969793112843</v>
      </c>
      <c r="PR5">
        <f>IF(OR('Z-scores'!PR5&gt;3,'Z-scores'!PR5&lt;-3),"",'Z-scores'!PR5)</f>
        <v>-0.77134398885571043</v>
      </c>
      <c r="PS5">
        <f>IF(OR('Z-scores'!PS5&gt;3,'Z-scores'!PS5&lt;-3),"",'Z-scores'!PS5)</f>
        <v>0.18490702022702979</v>
      </c>
      <c r="PT5">
        <f>IF(OR('Z-scores'!PT5&gt;3,'Z-scores'!PT5&lt;-3),"",'Z-scores'!PT5)</f>
        <v>-0.47157011435008606</v>
      </c>
      <c r="PU5">
        <f>IF(OR('Z-scores'!PU5&gt;3,'Z-scores'!PU5&lt;-3),"",'Z-scores'!PU5)</f>
        <v>-0.88773366039654467</v>
      </c>
      <c r="PV5">
        <f>IF(OR('Z-scores'!PV5&gt;3,'Z-scores'!PV5&lt;-3),"",'Z-scores'!PV5)</f>
        <v>-0.42194380204564769</v>
      </c>
      <c r="PW5">
        <f>IF(OR('Z-scores'!PW5&gt;3,'Z-scores'!PW5&lt;-3),"",'Z-scores'!PW5)</f>
        <v>-0.85868045896013023</v>
      </c>
      <c r="PX5">
        <f>IF(OR('Z-scores'!PX5&gt;3,'Z-scores'!PX5&lt;-3),"",'Z-scores'!PX5)</f>
        <v>-0.54740877709768565</v>
      </c>
      <c r="PY5">
        <f>IF(OR('Z-scores'!PY5&gt;3,'Z-scores'!PY5&lt;-3),"",'Z-scores'!PY5)</f>
        <v>-0.33542383401415221</v>
      </c>
      <c r="PZ5">
        <f>IF(OR('Z-scores'!PZ5&gt;3,'Z-scores'!PZ5&lt;-3),"",'Z-scores'!PZ5)</f>
        <v>-0.18960633839292942</v>
      </c>
      <c r="QA5">
        <f>IF(OR('Z-scores'!QA5&gt;3,'Z-scores'!QA5&lt;-3),"",'Z-scores'!QA5)</f>
        <v>1.313581987066229E-2</v>
      </c>
      <c r="QB5">
        <f>IF(OR('Z-scores'!QB5&gt;3,'Z-scores'!QB5&lt;-3),"",'Z-scores'!QB5)</f>
        <v>-0.81976535711164344</v>
      </c>
      <c r="QC5">
        <f>IF(OR('Z-scores'!QC5&gt;3,'Z-scores'!QC5&lt;-3),"",'Z-scores'!QC5)</f>
        <v>-0.73744934699131814</v>
      </c>
      <c r="QD5">
        <f>IF(OR('Z-scores'!QD5&gt;3,'Z-scores'!QD5&lt;-3),"",'Z-scores'!QD5)</f>
        <v>-0.32376714467787948</v>
      </c>
      <c r="QE5">
        <f>IF(OR('Z-scores'!QE5&gt;3,'Z-scores'!QE5&lt;-3),"",'Z-scores'!QE5)</f>
        <v>-1.04788120743985</v>
      </c>
      <c r="QF5">
        <f>IF(OR('Z-scores'!QF5&gt;3,'Z-scores'!QF5&lt;-3),"",'Z-scores'!QF5)</f>
        <v>-1.0059906740262421</v>
      </c>
      <c r="QG5">
        <f>IF(OR('Z-scores'!QG5&gt;3,'Z-scores'!QG5&lt;-3),"",'Z-scores'!QG5)</f>
        <v>-0.44117700807891375</v>
      </c>
      <c r="QH5">
        <f>IF(OR('Z-scores'!QH5&gt;3,'Z-scores'!QH5&lt;-3),"",'Z-scores'!QH5)</f>
        <v>-1.0255125860661676</v>
      </c>
      <c r="QI5">
        <f>IF(OR('Z-scores'!QI5&gt;3,'Z-scores'!QI5&lt;-3),"",'Z-scores'!QI5)</f>
        <v>-0.60005508679543262</v>
      </c>
      <c r="QJ5">
        <f>IF(OR('Z-scores'!QJ5&gt;3,'Z-scores'!QJ5&lt;-3),"",'Z-scores'!QJ5)</f>
        <v>0.85632273070093601</v>
      </c>
      <c r="QK5">
        <f>IF(OR('Z-scores'!QK5&gt;3,'Z-scores'!QK5&lt;-3),"",'Z-scores'!QK5)</f>
        <v>-0.44693932313751772</v>
      </c>
      <c r="QL5">
        <f>IF(OR('Z-scores'!QL5&gt;3,'Z-scores'!QL5&lt;-3),"",'Z-scores'!QL5)</f>
        <v>-0.83707693999387456</v>
      </c>
      <c r="QM5">
        <f>IF(OR('Z-scores'!QM5&gt;3,'Z-scores'!QM5&lt;-3),"",'Z-scores'!QM5)</f>
        <v>1.828167931574902</v>
      </c>
      <c r="QN5">
        <f>IF(OR('Z-scores'!QN5&gt;3,'Z-scores'!QN5&lt;-3),"",'Z-scores'!QN5)</f>
        <v>2.2663185056328734</v>
      </c>
      <c r="QO5">
        <f>IF(OR('Z-scores'!QO5&gt;3,'Z-scores'!QO5&lt;-3),"",'Z-scores'!QO5)</f>
        <v>-0.49880385109572573</v>
      </c>
      <c r="QP5">
        <f>IF(OR('Z-scores'!QP5&gt;3,'Z-scores'!QP5&lt;-3),"",'Z-scores'!QP5)</f>
        <v>2.5797613213171622</v>
      </c>
      <c r="QQ5" t="str">
        <f>IF(OR('Z-scores'!QQ5&gt;3,'Z-scores'!QQ5&lt;-3),"",'Z-scores'!QQ5)</f>
        <v/>
      </c>
      <c r="QR5">
        <f>IF(OR('Z-scores'!QR5&gt;3,'Z-scores'!QR5&lt;-3),"",'Z-scores'!QR5)</f>
        <v>-0.43549963596425223</v>
      </c>
      <c r="QS5">
        <f>IF(OR('Z-scores'!QS5&gt;3,'Z-scores'!QS5&lt;-3),"",'Z-scores'!QS5)</f>
        <v>2.8469495074292603</v>
      </c>
      <c r="QT5">
        <f>IF(OR('Z-scores'!QT5&gt;3,'Z-scores'!QT5&lt;-3),"",'Z-scores'!QT5)</f>
        <v>-1.3717711978278218</v>
      </c>
      <c r="QU5">
        <f>IF(OR('Z-scores'!QU5&gt;3,'Z-scores'!QU5&lt;-3),"",'Z-scores'!QU5)</f>
        <v>-2.474149144721044E-2</v>
      </c>
      <c r="QV5">
        <f>IF(OR('Z-scores'!QV5&gt;3,'Z-scores'!QV5&lt;-3),"",'Z-scores'!QV5)</f>
        <v>-1.1253976035608266</v>
      </c>
      <c r="QW5">
        <f>IF(OR('Z-scores'!QW5&gt;3,'Z-scores'!QW5&lt;-3),"",'Z-scores'!QW5)</f>
        <v>0.51409277388062524</v>
      </c>
      <c r="QX5">
        <f>IF(OR('Z-scores'!QX5&gt;3,'Z-scores'!QX5&lt;-3),"",'Z-scores'!QX5)</f>
        <v>-0.26738094170563831</v>
      </c>
      <c r="QY5">
        <f>IF(OR('Z-scores'!QY5&gt;3,'Z-scores'!QY5&lt;-3),"",'Z-scores'!QY5)</f>
        <v>0.47306829664112976</v>
      </c>
      <c r="QZ5">
        <f>IF(OR('Z-scores'!QZ5&gt;3,'Z-scores'!QZ5&lt;-3),"",'Z-scores'!QZ5)</f>
        <v>0.235418798353183</v>
      </c>
      <c r="RA5">
        <f>IF(OR('Z-scores'!RA5&gt;3,'Z-scores'!RA5&lt;-3),"",'Z-scores'!RA5)</f>
        <v>-6.290384912556618E-2</v>
      </c>
      <c r="RB5">
        <f>IF(OR('Z-scores'!RB5&gt;3,'Z-scores'!RB5&lt;-3),"",'Z-scores'!RB5)</f>
        <v>-0.78436536386273181</v>
      </c>
      <c r="RC5">
        <f>IF(OR('Z-scores'!RC5&gt;3,'Z-scores'!RC5&lt;-3),"",'Z-scores'!RC5)</f>
        <v>0.32823992590019924</v>
      </c>
      <c r="RD5">
        <f>IF(OR('Z-scores'!RD5&gt;3,'Z-scores'!RD5&lt;-3),"",'Z-scores'!RD5)</f>
        <v>-0.41311656078380288</v>
      </c>
      <c r="RE5">
        <f>IF(OR('Z-scores'!RE5&gt;3,'Z-scores'!RE5&lt;-3),"",'Z-scores'!RE5)</f>
        <v>-0.41619105480273305</v>
      </c>
      <c r="RF5">
        <f>IF(OR('Z-scores'!RF5&gt;3,'Z-scores'!RF5&lt;-3),"",'Z-scores'!RF5)</f>
        <v>0.49263693443887585</v>
      </c>
      <c r="RG5">
        <f>IF(OR('Z-scores'!RG5&gt;3,'Z-scores'!RG5&lt;-3),"",'Z-scores'!RG5)</f>
        <v>-0.87253951174201994</v>
      </c>
      <c r="RH5">
        <f>IF(OR('Z-scores'!RH5&gt;3,'Z-scores'!RH5&lt;-3),"",'Z-scores'!RH5)</f>
        <v>-0.54176685192692442</v>
      </c>
      <c r="RI5">
        <f>IF(OR('Z-scores'!RI5&gt;3,'Z-scores'!RI5&lt;-3),"",'Z-scores'!RI5)</f>
        <v>-0.68135468114614528</v>
      </c>
      <c r="RJ5">
        <f>IF(OR('Z-scores'!RJ5&gt;3,'Z-scores'!RJ5&lt;-3),"",'Z-scores'!RJ5)</f>
        <v>0.35800174197972445</v>
      </c>
      <c r="RK5">
        <f>IF(OR('Z-scores'!RK5&gt;3,'Z-scores'!RK5&lt;-3),"",'Z-scores'!RK5)</f>
        <v>-0.782328108323747</v>
      </c>
      <c r="RL5">
        <f>IF(OR('Z-scores'!RL5&gt;3,'Z-scores'!RL5&lt;-3),"",'Z-scores'!RL5)</f>
        <v>1.3941861059756822</v>
      </c>
      <c r="RM5">
        <f>IF(OR('Z-scores'!RM5&gt;3,'Z-scores'!RM5&lt;-3),"",'Z-scores'!RM5)</f>
        <v>-0.95114279159606741</v>
      </c>
      <c r="RN5">
        <f>IF(OR('Z-scores'!RN5&gt;3,'Z-scores'!RN5&lt;-3),"",'Z-scores'!RN5)</f>
        <v>-0.4413616490342438</v>
      </c>
      <c r="RO5">
        <f>IF(OR('Z-scores'!RO5&gt;3,'Z-scores'!RO5&lt;-3),"",'Z-scores'!RO5)</f>
        <v>-0.64979281015148704</v>
      </c>
      <c r="RP5" s="6"/>
      <c r="ST5" s="6"/>
      <c r="TX5" s="6"/>
      <c r="VO5" s="6"/>
      <c r="VZ5" s="6"/>
      <c r="WR5" s="6"/>
      <c r="WU5" s="6"/>
      <c r="ZP5" s="6"/>
      <c r="ZQ5" s="6"/>
      <c r="ZU5" s="6"/>
      <c r="ABK5" s="6"/>
      <c r="ACA5" s="6"/>
      <c r="ACZ5" s="6"/>
      <c r="ADD5" s="6"/>
      <c r="AEB5" s="6"/>
      <c r="AEO5" s="6"/>
      <c r="AFA5" s="6"/>
      <c r="AFP5" s="6"/>
      <c r="AFS5" s="6"/>
      <c r="AFV5" s="6"/>
      <c r="AFX5" s="6"/>
      <c r="AGC5" s="6"/>
      <c r="AGM5" s="6"/>
      <c r="AGX5" s="6"/>
      <c r="AHD5" s="6"/>
      <c r="AHS5" s="6"/>
      <c r="AHW5" s="6"/>
      <c r="AIA5" s="6"/>
      <c r="AIB5" s="6"/>
      <c r="AIG5" s="6"/>
      <c r="AIH5" s="6"/>
      <c r="AII5" s="6"/>
      <c r="AIL5" s="6"/>
      <c r="AIQ5" s="6"/>
      <c r="AIT5" s="6"/>
      <c r="AIW5" s="6"/>
      <c r="AJR5" s="6"/>
    </row>
    <row r="6" spans="1:965" x14ac:dyDescent="0.25">
      <c r="A6">
        <v>191735</v>
      </c>
      <c r="B6">
        <v>0</v>
      </c>
      <c r="C6">
        <f>IF(OR('Z-scores'!C6&gt;3,'Z-scores'!C6&lt;-3),"",'Z-scores'!C6)</f>
        <v>-0.41991827346025429</v>
      </c>
      <c r="D6">
        <f>IF(OR('Z-scores'!D6&gt;3,'Z-scores'!D6&lt;-3),"",'Z-scores'!D6)</f>
        <v>2.9764989407978484</v>
      </c>
      <c r="E6">
        <f>IF(OR('Z-scores'!E6&gt;3,'Z-scores'!E6&lt;-3),"",'Z-scores'!E6)</f>
        <v>-2.5322249535356368E-2</v>
      </c>
      <c r="F6">
        <f>IF(OR('Z-scores'!F6&gt;3,'Z-scores'!F6&lt;-3),"",'Z-scores'!F6)</f>
        <v>1.2692459326619518</v>
      </c>
      <c r="G6">
        <f>IF(OR('Z-scores'!G6&gt;3,'Z-scores'!G6&lt;-3),"",'Z-scores'!G6)</f>
        <v>1.6378718190425468</v>
      </c>
      <c r="H6">
        <f>IF(OR('Z-scores'!H6&gt;3,'Z-scores'!H6&lt;-3),"",'Z-scores'!H6)</f>
        <v>2.4513447727204154</v>
      </c>
      <c r="I6">
        <f>IF(OR('Z-scores'!I6&gt;3,'Z-scores'!I6&lt;-3),"",'Z-scores'!I6)</f>
        <v>0.54261619657224802</v>
      </c>
      <c r="J6">
        <f>IF(OR('Z-scores'!J6&gt;3,'Z-scores'!J6&lt;-3),"",'Z-scores'!J6)</f>
        <v>0.27497452279106371</v>
      </c>
      <c r="K6">
        <f>IF(OR('Z-scores'!K6&gt;3,'Z-scores'!K6&lt;-3),"",'Z-scores'!K6)</f>
        <v>-0.57231298200382519</v>
      </c>
      <c r="L6">
        <f>IF(OR('Z-scores'!L6&gt;3,'Z-scores'!L6&lt;-3),"",'Z-scores'!L6)</f>
        <v>2.9079021337050164</v>
      </c>
      <c r="M6">
        <f>IF(OR('Z-scores'!M6&gt;3,'Z-scores'!M6&lt;-3),"",'Z-scores'!M6)</f>
        <v>0.7047005192298661</v>
      </c>
      <c r="N6">
        <f>IF(OR('Z-scores'!N6&gt;3,'Z-scores'!N6&lt;-3),"",'Z-scores'!N6)</f>
        <v>-0.24752366634943254</v>
      </c>
      <c r="O6">
        <f>IF(OR('Z-scores'!O6&gt;3,'Z-scores'!O6&lt;-3),"",'Z-scores'!O6)</f>
        <v>-6.7081302585871472E-2</v>
      </c>
      <c r="P6">
        <f>IF(OR('Z-scores'!P6&gt;3,'Z-scores'!P6&lt;-3),"",'Z-scores'!P6)</f>
        <v>-0.70952627571603821</v>
      </c>
      <c r="Q6">
        <f>IF(OR('Z-scores'!Q6&gt;3,'Z-scores'!Q6&lt;-3),"",'Z-scores'!Q6)</f>
        <v>-0.40316098742001477</v>
      </c>
      <c r="R6">
        <f>IF(OR('Z-scores'!R6&gt;3,'Z-scores'!R6&lt;-3),"",'Z-scores'!R6)</f>
        <v>0.79887491466364657</v>
      </c>
      <c r="S6">
        <f>IF(OR('Z-scores'!S6&gt;3,'Z-scores'!S6&lt;-3),"",'Z-scores'!S6)</f>
        <v>3.1754405176038593E-2</v>
      </c>
      <c r="T6">
        <f>IF(OR('Z-scores'!T6&gt;3,'Z-scores'!T6&lt;-3),"",'Z-scores'!T6)</f>
        <v>-0.22611475575607648</v>
      </c>
      <c r="U6">
        <f>IF(OR('Z-scores'!U6&gt;3,'Z-scores'!U6&lt;-3),"",'Z-scores'!U6)</f>
        <v>-1.1425334557278084</v>
      </c>
      <c r="V6">
        <f>IF(OR('Z-scores'!V6&gt;3,'Z-scores'!V6&lt;-3),"",'Z-scores'!V6)</f>
        <v>-1.1276427902225385</v>
      </c>
      <c r="W6">
        <f>IF(OR('Z-scores'!W6&gt;3,'Z-scores'!W6&lt;-3),"",'Z-scores'!W6)</f>
        <v>-0.8811303752827031</v>
      </c>
      <c r="X6">
        <f>IF(OR('Z-scores'!X6&gt;3,'Z-scores'!X6&lt;-3),"",'Z-scores'!X6)</f>
        <v>1.8111091045931829</v>
      </c>
      <c r="Y6">
        <f>IF(OR('Z-scores'!Y6&gt;3,'Z-scores'!Y6&lt;-3),"",'Z-scores'!Y6)</f>
        <v>0.88433650943845432</v>
      </c>
      <c r="Z6">
        <f>IF(OR('Z-scores'!Z6&gt;3,'Z-scores'!Z6&lt;-3),"",'Z-scores'!Z6)</f>
        <v>0.48926823796496377</v>
      </c>
      <c r="AA6">
        <f>IF(OR('Z-scores'!AA6&gt;3,'Z-scores'!AA6&lt;-3),"",'Z-scores'!AA6)</f>
        <v>-0.6568426665539091</v>
      </c>
      <c r="AB6">
        <f>IF(OR('Z-scores'!AB6&gt;3,'Z-scores'!AB6&lt;-3),"",'Z-scores'!AB6)</f>
        <v>-1.1593251325951073</v>
      </c>
      <c r="AC6">
        <f>IF(OR('Z-scores'!AC6&gt;3,'Z-scores'!AC6&lt;-3),"",'Z-scores'!AC6)</f>
        <v>-1.1408312809366929</v>
      </c>
      <c r="AD6">
        <f>IF(OR('Z-scores'!AD6&gt;3,'Z-scores'!AD6&lt;-3),"",'Z-scores'!AD6)</f>
        <v>-0.26548448964661125</v>
      </c>
      <c r="AE6">
        <f>IF(OR('Z-scores'!AE6&gt;3,'Z-scores'!AE6&lt;-3),"",'Z-scores'!AE6)</f>
        <v>-1.3842359759469607</v>
      </c>
      <c r="AF6">
        <f>IF(OR('Z-scores'!AF6&gt;3,'Z-scores'!AF6&lt;-3),"",'Z-scores'!AF6)</f>
        <v>-0.54245504794342503</v>
      </c>
      <c r="AG6">
        <f>IF(OR('Z-scores'!AG6&gt;3,'Z-scores'!AG6&lt;-3),"",'Z-scores'!AG6)</f>
        <v>0.65242919409362865</v>
      </c>
      <c r="AH6">
        <f>IF(OR('Z-scores'!AH6&gt;3,'Z-scores'!AH6&lt;-3),"",'Z-scores'!AH6)</f>
        <v>0.58287815017141908</v>
      </c>
      <c r="AI6">
        <f>IF(OR('Z-scores'!AI6&gt;3,'Z-scores'!AI6&lt;-3),"",'Z-scores'!AI6)</f>
        <v>1.5778994962407171</v>
      </c>
      <c r="AJ6">
        <f>IF(OR('Z-scores'!AJ6&gt;3,'Z-scores'!AJ6&lt;-3),"",'Z-scores'!AJ6)</f>
        <v>0.96192196987376544</v>
      </c>
      <c r="AK6">
        <f>IF(OR('Z-scores'!AK6&gt;3,'Z-scores'!AK6&lt;-3),"",'Z-scores'!AK6)</f>
        <v>0.46564626576633639</v>
      </c>
      <c r="AL6">
        <f>IF(OR('Z-scores'!AL6&gt;3,'Z-scores'!AL6&lt;-3),"",'Z-scores'!AL6)</f>
        <v>0.61246468283538613</v>
      </c>
      <c r="AM6">
        <f>IF(OR('Z-scores'!AM6&gt;3,'Z-scores'!AM6&lt;-3),"",'Z-scores'!AM6)</f>
        <v>-0.80042208136206405</v>
      </c>
      <c r="AN6">
        <f>IF(OR('Z-scores'!AN6&gt;3,'Z-scores'!AN6&lt;-3),"",'Z-scores'!AN6)</f>
        <v>-1.3878930413077308</v>
      </c>
      <c r="AO6">
        <f>IF(OR('Z-scores'!AO6&gt;3,'Z-scores'!AO6&lt;-3),"",'Z-scores'!AO6)</f>
        <v>-1.052476948120294</v>
      </c>
      <c r="AP6">
        <f>IF(OR('Z-scores'!AP6&gt;3,'Z-scores'!AP6&lt;-3),"",'Z-scores'!AP6)</f>
        <v>1.685441215944965</v>
      </c>
      <c r="AQ6">
        <f>IF(OR('Z-scores'!AQ6&gt;3,'Z-scores'!AQ6&lt;-3),"",'Z-scores'!AQ6)</f>
        <v>-0.31587679337773844</v>
      </c>
      <c r="AR6">
        <f>IF(OR('Z-scores'!AR6&gt;3,'Z-scores'!AR6&lt;-3),"",'Z-scores'!AR6)</f>
        <v>-0.29355411663103376</v>
      </c>
      <c r="AS6">
        <f>IF(OR('Z-scores'!AS6&gt;3,'Z-scores'!AS6&lt;-3),"",'Z-scores'!AS6)</f>
        <v>0.24639855047313897</v>
      </c>
      <c r="AT6">
        <f>IF(OR('Z-scores'!AT6&gt;3,'Z-scores'!AT6&lt;-3),"",'Z-scores'!AT6)</f>
        <v>-0.47651579631041319</v>
      </c>
      <c r="AU6">
        <f>IF(OR('Z-scores'!AU6&gt;3,'Z-scores'!AU6&lt;-3),"",'Z-scores'!AU6)</f>
        <v>0.3261867778176068</v>
      </c>
      <c r="AV6">
        <f>IF(OR('Z-scores'!AV6&gt;3,'Z-scores'!AV6&lt;-3),"",'Z-scores'!AV6)</f>
        <v>2.3226027290804296</v>
      </c>
      <c r="AW6">
        <f>IF(OR('Z-scores'!AW6&gt;3,'Z-scores'!AW6&lt;-3),"",'Z-scores'!AW6)</f>
        <v>2.0892268136734624</v>
      </c>
      <c r="AX6">
        <f>IF(OR('Z-scores'!AX6&gt;3,'Z-scores'!AX6&lt;-3),"",'Z-scores'!AX6)</f>
        <v>-0.5306287581266157</v>
      </c>
      <c r="AY6">
        <f>IF(OR('Z-scores'!AY6&gt;3,'Z-scores'!AY6&lt;-3),"",'Z-scores'!AY6)</f>
        <v>-0.93927485611614314</v>
      </c>
      <c r="AZ6">
        <f>IF(OR('Z-scores'!AZ6&gt;3,'Z-scores'!AZ6&lt;-3),"",'Z-scores'!AZ6)</f>
        <v>-0.37137710137097329</v>
      </c>
      <c r="BA6">
        <f>IF(OR('Z-scores'!BA6&gt;3,'Z-scores'!BA6&lt;-3),"",'Z-scores'!BA6)</f>
        <v>0.68733366823889586</v>
      </c>
      <c r="BB6">
        <f>IF(OR('Z-scores'!BB6&gt;3,'Z-scores'!BB6&lt;-3),"",'Z-scores'!BB6)</f>
        <v>1.2658830928566347</v>
      </c>
      <c r="BC6">
        <f>IF(OR('Z-scores'!BC6&gt;3,'Z-scores'!BC6&lt;-3),"",'Z-scores'!BC6)</f>
        <v>0.49986699507943277</v>
      </c>
      <c r="BD6">
        <f>IF(OR('Z-scores'!BD6&gt;3,'Z-scores'!BD6&lt;-3),"",'Z-scores'!BD6)</f>
        <v>0.73114688701481612</v>
      </c>
      <c r="BE6">
        <f>IF(OR('Z-scores'!BE6&gt;3,'Z-scores'!BE6&lt;-3),"",'Z-scores'!BE6)</f>
        <v>0.17827625020131682</v>
      </c>
      <c r="BF6">
        <f>IF(OR('Z-scores'!BF6&gt;3,'Z-scores'!BF6&lt;-3),"",'Z-scores'!BF6)</f>
        <v>-1.4698393906137659</v>
      </c>
      <c r="BG6">
        <f>IF(OR('Z-scores'!BG6&gt;3,'Z-scores'!BG6&lt;-3),"",'Z-scores'!BG6)</f>
        <v>1.532173407719259</v>
      </c>
      <c r="BH6">
        <f>IF(OR('Z-scores'!BH6&gt;3,'Z-scores'!BH6&lt;-3),"",'Z-scores'!BH6)</f>
        <v>1.1049444639686927</v>
      </c>
      <c r="BI6">
        <f>IF(OR('Z-scores'!BI6&gt;3,'Z-scores'!BI6&lt;-3),"",'Z-scores'!BI6)</f>
        <v>0.49151970455888611</v>
      </c>
      <c r="BJ6">
        <f>IF(OR('Z-scores'!BJ6&gt;3,'Z-scores'!BJ6&lt;-3),"",'Z-scores'!BJ6)</f>
        <v>0.76749938282891084</v>
      </c>
      <c r="BK6">
        <f>IF(OR('Z-scores'!BK6&gt;3,'Z-scores'!BK6&lt;-3),"",'Z-scores'!BK6)</f>
        <v>7.6851929547128203E-2</v>
      </c>
      <c r="BL6">
        <f>IF(OR('Z-scores'!BL6&gt;3,'Z-scores'!BL6&lt;-3),"",'Z-scores'!BL6)</f>
        <v>-0.37927549697617219</v>
      </c>
      <c r="BM6">
        <f>IF(OR('Z-scores'!BM6&gt;3,'Z-scores'!BM6&lt;-3),"",'Z-scores'!BM6)</f>
        <v>1.4166668932186326</v>
      </c>
      <c r="BN6">
        <f>IF(OR('Z-scores'!BN6&gt;3,'Z-scores'!BN6&lt;-3),"",'Z-scores'!BN6)</f>
        <v>1.0071892820098525</v>
      </c>
      <c r="BO6">
        <f>IF(OR('Z-scores'!BO6&gt;3,'Z-scores'!BO6&lt;-3),"",'Z-scores'!BO6)</f>
        <v>-0.62726177566686581</v>
      </c>
      <c r="BP6">
        <f>IF(OR('Z-scores'!BP6&gt;3,'Z-scores'!BP6&lt;-3),"",'Z-scores'!BP6)</f>
        <v>-0.25642679122350015</v>
      </c>
      <c r="BQ6">
        <f>IF(OR('Z-scores'!BQ6&gt;3,'Z-scores'!BQ6&lt;-3),"",'Z-scores'!BQ6)</f>
        <v>-0.39236518816170313</v>
      </c>
      <c r="BR6">
        <f>IF(OR('Z-scores'!BR6&gt;3,'Z-scores'!BR6&lt;-3),"",'Z-scores'!BR6)</f>
        <v>-0.73022604518762824</v>
      </c>
      <c r="BS6">
        <f>IF(OR('Z-scores'!BS6&gt;3,'Z-scores'!BS6&lt;-3),"",'Z-scores'!BS6)</f>
        <v>-0.39424613523071261</v>
      </c>
      <c r="BT6">
        <f>IF(OR('Z-scores'!BT6&gt;3,'Z-scores'!BT6&lt;-3),"",'Z-scores'!BT6)</f>
        <v>0.97353027544924231</v>
      </c>
      <c r="BU6">
        <f>IF(OR('Z-scores'!BU6&gt;3,'Z-scores'!BU6&lt;-3),"",'Z-scores'!BU6)</f>
        <v>0.61414624488523906</v>
      </c>
      <c r="BV6">
        <f>IF(OR('Z-scores'!BV6&gt;3,'Z-scores'!BV6&lt;-3),"",'Z-scores'!BV6)</f>
        <v>0.29747912978838786</v>
      </c>
      <c r="BW6">
        <f>IF(OR('Z-scores'!BW6&gt;3,'Z-scores'!BW6&lt;-3),"",'Z-scores'!BW6)</f>
        <v>1.2469676605961444</v>
      </c>
      <c r="BX6">
        <f>IF(OR('Z-scores'!BX6&gt;3,'Z-scores'!BX6&lt;-3),"",'Z-scores'!BX6)</f>
        <v>-0.53757955083575215</v>
      </c>
      <c r="BY6">
        <f>IF(OR('Z-scores'!BY6&gt;3,'Z-scores'!BY6&lt;-3),"",'Z-scores'!BY6)</f>
        <v>-0.65959256105567809</v>
      </c>
      <c r="BZ6">
        <f>IF(OR('Z-scores'!BZ6&gt;3,'Z-scores'!BZ6&lt;-3),"",'Z-scores'!BZ6)</f>
        <v>0.83540241345001631</v>
      </c>
      <c r="CA6">
        <f>IF(OR('Z-scores'!CA6&gt;3,'Z-scores'!CA6&lt;-3),"",'Z-scores'!CA6)</f>
        <v>0.27093941557544643</v>
      </c>
      <c r="CB6">
        <f>IF(OR('Z-scores'!CB6&gt;3,'Z-scores'!CB6&lt;-3),"",'Z-scores'!CB6)</f>
        <v>-0.28413967246396776</v>
      </c>
      <c r="CC6">
        <f>IF(OR('Z-scores'!CC6&gt;3,'Z-scores'!CC6&lt;-3),"",'Z-scores'!CC6)</f>
        <v>-5.5585988442075393E-2</v>
      </c>
      <c r="CD6">
        <f>IF(OR('Z-scores'!CD6&gt;3,'Z-scores'!CD6&lt;-3),"",'Z-scores'!CD6)</f>
        <v>-0.95219542007133751</v>
      </c>
      <c r="CE6">
        <f>IF(OR('Z-scores'!CE6&gt;3,'Z-scores'!CE6&lt;-3),"",'Z-scores'!CE6)</f>
        <v>-0.11114719431439962</v>
      </c>
      <c r="CF6">
        <f>IF(OR('Z-scores'!CF6&gt;3,'Z-scores'!CF6&lt;-3),"",'Z-scores'!CF6)</f>
        <v>1.879129873701289E-2</v>
      </c>
      <c r="CG6">
        <f>IF(OR('Z-scores'!CG6&gt;3,'Z-scores'!CG6&lt;-3),"",'Z-scores'!CG6)</f>
        <v>-0.18290859287213002</v>
      </c>
      <c r="CH6">
        <f>IF(OR('Z-scores'!CH6&gt;3,'Z-scores'!CH6&lt;-3),"",'Z-scores'!CH6)</f>
        <v>1.217721400247378E-2</v>
      </c>
      <c r="CI6">
        <f>IF(OR('Z-scores'!CI6&gt;3,'Z-scores'!CI6&lt;-3),"",'Z-scores'!CI6)</f>
        <v>1.6834205795963932</v>
      </c>
      <c r="CJ6">
        <f>IF(OR('Z-scores'!CJ6&gt;3,'Z-scores'!CJ6&lt;-3),"",'Z-scores'!CJ6)</f>
        <v>-0.64762006521241411</v>
      </c>
      <c r="CK6">
        <f>IF(OR('Z-scores'!CK6&gt;3,'Z-scores'!CK6&lt;-3),"",'Z-scores'!CK6)</f>
        <v>1.6814680427564457</v>
      </c>
      <c r="CL6">
        <f>IF(OR('Z-scores'!CL6&gt;3,'Z-scores'!CL6&lt;-3),"",'Z-scores'!CL6)</f>
        <v>1.6011355985732383</v>
      </c>
      <c r="CM6">
        <f>IF(OR('Z-scores'!CM6&gt;3,'Z-scores'!CM6&lt;-3),"",'Z-scores'!CM6)</f>
        <v>1.3089355243606307</v>
      </c>
      <c r="CN6">
        <f>IF(OR('Z-scores'!CN6&gt;3,'Z-scores'!CN6&lt;-3),"",'Z-scores'!CN6)</f>
        <v>-2.5584135322637751E-2</v>
      </c>
      <c r="CO6">
        <f>IF(OR('Z-scores'!CO6&gt;3,'Z-scores'!CO6&lt;-3),"",'Z-scores'!CO6)</f>
        <v>-0.12471458360901566</v>
      </c>
      <c r="CP6">
        <f>IF(OR('Z-scores'!CP6&gt;3,'Z-scores'!CP6&lt;-3),"",'Z-scores'!CP6)</f>
        <v>-0.95370056915276891</v>
      </c>
      <c r="CQ6">
        <f>IF(OR('Z-scores'!CQ6&gt;3,'Z-scores'!CQ6&lt;-3),"",'Z-scores'!CQ6)</f>
        <v>-0.41744277863551582</v>
      </c>
      <c r="CR6">
        <f>IF(OR('Z-scores'!CR6&gt;3,'Z-scores'!CR6&lt;-3),"",'Z-scores'!CR6)</f>
        <v>2.958662980800382E-2</v>
      </c>
      <c r="CS6">
        <f>IF(OR('Z-scores'!CS6&gt;3,'Z-scores'!CS6&lt;-3),"",'Z-scores'!CS6)</f>
        <v>9.4530690579687271E-2</v>
      </c>
      <c r="CT6">
        <f>IF(OR('Z-scores'!CT6&gt;3,'Z-scores'!CT6&lt;-3),"",'Z-scores'!CT6)</f>
        <v>8.9039531155970797E-2</v>
      </c>
      <c r="CU6">
        <f>IF(OR('Z-scores'!CU6&gt;3,'Z-scores'!CU6&lt;-3),"",'Z-scores'!CU6)</f>
        <v>-0.22479207518154279</v>
      </c>
      <c r="CV6">
        <f>IF(OR('Z-scores'!CV6&gt;3,'Z-scores'!CV6&lt;-3),"",'Z-scores'!CV6)</f>
        <v>0.53651533201100321</v>
      </c>
      <c r="CW6">
        <f>IF(OR('Z-scores'!CW6&gt;3,'Z-scores'!CW6&lt;-3),"",'Z-scores'!CW6)</f>
        <v>-0.45499871331162201</v>
      </c>
      <c r="CX6">
        <f>IF(OR('Z-scores'!CX6&gt;3,'Z-scores'!CX6&lt;-3),"",'Z-scores'!CX6)</f>
        <v>2.0745329949471882</v>
      </c>
      <c r="CY6">
        <f>IF(OR('Z-scores'!CY6&gt;3,'Z-scores'!CY6&lt;-3),"",'Z-scores'!CY6)</f>
        <v>1.8456115086833726</v>
      </c>
      <c r="CZ6">
        <f>IF(OR('Z-scores'!CZ6&gt;3,'Z-scores'!CZ6&lt;-3),"",'Z-scores'!CZ6)</f>
        <v>0.67737782402491886</v>
      </c>
      <c r="DA6">
        <f>IF(OR('Z-scores'!DA6&gt;3,'Z-scores'!DA6&lt;-3),"",'Z-scores'!DA6)</f>
        <v>-0.86733947515086329</v>
      </c>
      <c r="DB6">
        <f>IF(OR('Z-scores'!DB6&gt;3,'Z-scores'!DB6&lt;-3),"",'Z-scores'!DB6)</f>
        <v>-1.3458882393115772</v>
      </c>
      <c r="DC6">
        <f>IF(OR('Z-scores'!DC6&gt;3,'Z-scores'!DC6&lt;-3),"",'Z-scores'!DC6)</f>
        <v>-0.76352521871860224</v>
      </c>
      <c r="DD6">
        <f>IF(OR('Z-scores'!DD6&gt;3,'Z-scores'!DD6&lt;-3),"",'Z-scores'!DD6)</f>
        <v>1.5813926233202618</v>
      </c>
      <c r="DE6">
        <f>IF(OR('Z-scores'!DE6&gt;3,'Z-scores'!DE6&lt;-3),"",'Z-scores'!DE6)</f>
        <v>0.13531993041210716</v>
      </c>
      <c r="DF6">
        <f>IF(OR('Z-scores'!DF6&gt;3,'Z-scores'!DF6&lt;-3),"",'Z-scores'!DF6)</f>
        <v>0.34556401932307834</v>
      </c>
      <c r="DG6">
        <f>IF(OR('Z-scores'!DG6&gt;3,'Z-scores'!DG6&lt;-3),"",'Z-scores'!DG6)</f>
        <v>-0.26774596417415603</v>
      </c>
      <c r="DH6">
        <f>IF(OR('Z-scores'!DH6&gt;3,'Z-scores'!DH6&lt;-3),"",'Z-scores'!DH6)</f>
        <v>0.168593582513521</v>
      </c>
      <c r="DI6">
        <f>IF(OR('Z-scores'!DI6&gt;3,'Z-scores'!DI6&lt;-3),"",'Z-scores'!DI6)</f>
        <v>-5.5871950918114241E-2</v>
      </c>
      <c r="DJ6">
        <f>IF(OR('Z-scores'!DJ6&gt;3,'Z-scores'!DJ6&lt;-3),"",'Z-scores'!DJ6)</f>
        <v>1.4215962000206823</v>
      </c>
      <c r="DK6">
        <f>IF(OR('Z-scores'!DK6&gt;3,'Z-scores'!DK6&lt;-3),"",'Z-scores'!DK6)</f>
        <v>0.44295333312347057</v>
      </c>
      <c r="DL6">
        <f>IF(OR('Z-scores'!DL6&gt;3,'Z-scores'!DL6&lt;-3),"",'Z-scores'!DL6)</f>
        <v>-0.79556189459761095</v>
      </c>
      <c r="DM6">
        <f>IF(OR('Z-scores'!DM6&gt;3,'Z-scores'!DM6&lt;-3),"",'Z-scores'!DM6)</f>
        <v>-0.9407810085750381</v>
      </c>
      <c r="DN6">
        <f>IF(OR('Z-scores'!DN6&gt;3,'Z-scores'!DN6&lt;-3),"",'Z-scores'!DN6)</f>
        <v>-0.74691275553569414</v>
      </c>
      <c r="DO6">
        <f>IF(OR('Z-scores'!DO6&gt;3,'Z-scores'!DO6&lt;-3),"",'Z-scores'!DO6)</f>
        <v>0.79389715852566101</v>
      </c>
      <c r="DP6">
        <f>IF(OR('Z-scores'!DP6&gt;3,'Z-scores'!DP6&lt;-3),"",'Z-scores'!DP6)</f>
        <v>1.629589141000229</v>
      </c>
      <c r="DQ6">
        <f>IF(OR('Z-scores'!DQ6&gt;3,'Z-scores'!DQ6&lt;-3),"",'Z-scores'!DQ6)</f>
        <v>2.9655884618803059</v>
      </c>
      <c r="DR6">
        <f>IF(OR('Z-scores'!DR6&gt;3,'Z-scores'!DR6&lt;-3),"",'Z-scores'!DR6)</f>
        <v>0.56376280172124094</v>
      </c>
      <c r="DS6">
        <f>IF(OR('Z-scores'!DS6&gt;3,'Z-scores'!DS6&lt;-3),"",'Z-scores'!DS6)</f>
        <v>-1.3100805229839674</v>
      </c>
      <c r="DT6">
        <f>IF(OR('Z-scores'!DT6&gt;3,'Z-scores'!DT6&lt;-3),"",'Z-scores'!DT6)</f>
        <v>-1.3421330445635522</v>
      </c>
      <c r="DU6">
        <f>IF(OR('Z-scores'!DU6&gt;3,'Z-scores'!DU6&lt;-3),"",'Z-scores'!DU6)</f>
        <v>0.83995384755445779</v>
      </c>
      <c r="DV6">
        <f>IF(OR('Z-scores'!DV6&gt;3,'Z-scores'!DV6&lt;-3),"",'Z-scores'!DV6)</f>
        <v>0.85116907321800928</v>
      </c>
      <c r="DW6">
        <f>IF(OR('Z-scores'!DW6&gt;3,'Z-scores'!DW6&lt;-3),"",'Z-scores'!DW6)</f>
        <v>1.4453335639267302</v>
      </c>
      <c r="DX6">
        <f>IF(OR('Z-scores'!DX6&gt;3,'Z-scores'!DX6&lt;-3),"",'Z-scores'!DX6)</f>
        <v>-0.29233273574014268</v>
      </c>
      <c r="DY6">
        <f>IF(OR('Z-scores'!DY6&gt;3,'Z-scores'!DY6&lt;-3),"",'Z-scores'!DY6)</f>
        <v>-0.99131391712271955</v>
      </c>
      <c r="DZ6">
        <f>IF(OR('Z-scores'!DZ6&gt;3,'Z-scores'!DZ6&lt;-3),"",'Z-scores'!DZ6)</f>
        <v>-1.6813999246337101</v>
      </c>
      <c r="EA6">
        <f>IF(OR('Z-scores'!EA6&gt;3,'Z-scores'!EA6&lt;-3),"",'Z-scores'!EA6)</f>
        <v>-0.4891068783754321</v>
      </c>
      <c r="EB6">
        <f>IF(OR('Z-scores'!EB6&gt;3,'Z-scores'!EB6&lt;-3),"",'Z-scores'!EB6)</f>
        <v>-0.62470701915576898</v>
      </c>
      <c r="EC6">
        <f>IF(OR('Z-scores'!EC6&gt;3,'Z-scores'!EC6&lt;-3),"",'Z-scores'!EC6)</f>
        <v>-8.7778878700716573E-2</v>
      </c>
      <c r="ED6">
        <f>IF(OR('Z-scores'!ED6&gt;3,'Z-scores'!ED6&lt;-3),"",'Z-scores'!ED6)</f>
        <v>-9.4895808780780036E-2</v>
      </c>
      <c r="EE6">
        <f>IF(OR('Z-scores'!EE6&gt;3,'Z-scores'!EE6&lt;-3),"",'Z-scores'!EE6)</f>
        <v>-0.70077290865735198</v>
      </c>
      <c r="EF6">
        <f>IF(OR('Z-scores'!EF6&gt;3,'Z-scores'!EF6&lt;-3),"",'Z-scores'!EF6)</f>
        <v>-0.34173690665520934</v>
      </c>
      <c r="EG6">
        <f>IF(OR('Z-scores'!EG6&gt;3,'Z-scores'!EG6&lt;-3),"",'Z-scores'!EG6)</f>
        <v>-0.30614439381040093</v>
      </c>
      <c r="EH6">
        <f>IF(OR('Z-scores'!EH6&gt;3,'Z-scores'!EH6&lt;-3),"",'Z-scores'!EH6)</f>
        <v>3.4055238844490583E-2</v>
      </c>
      <c r="EI6">
        <f>IF(OR('Z-scores'!EI6&gt;3,'Z-scores'!EI6&lt;-3),"",'Z-scores'!EI6)</f>
        <v>-0.61185751922772291</v>
      </c>
      <c r="EJ6">
        <f>IF(OR('Z-scores'!EJ6&gt;3,'Z-scores'!EJ6&lt;-3),"",'Z-scores'!EJ6)</f>
        <v>-0.40485046546251446</v>
      </c>
      <c r="EK6">
        <f>IF(OR('Z-scores'!EK6&gt;3,'Z-scores'!EK6&lt;-3),"",'Z-scores'!EK6)</f>
        <v>-0.41276727378527406</v>
      </c>
      <c r="EL6">
        <f>IF(OR('Z-scores'!EL6&gt;3,'Z-scores'!EL6&lt;-3),"",'Z-scores'!EL6)</f>
        <v>-0.33627162331615079</v>
      </c>
      <c r="EM6">
        <f>IF(OR('Z-scores'!EM6&gt;3,'Z-scores'!EM6&lt;-3),"",'Z-scores'!EM6)</f>
        <v>-0.21037325729953843</v>
      </c>
      <c r="EN6">
        <f>IF(OR('Z-scores'!EN6&gt;3,'Z-scores'!EN6&lt;-3),"",'Z-scores'!EN6)</f>
        <v>-0.4055650319200399</v>
      </c>
      <c r="EO6">
        <f>IF(OR('Z-scores'!EO6&gt;3,'Z-scores'!EO6&lt;-3),"",'Z-scores'!EO6)</f>
        <v>-0.52217229333855686</v>
      </c>
      <c r="EP6">
        <f>IF(OR('Z-scores'!EP6&gt;3,'Z-scores'!EP6&lt;-3),"",'Z-scores'!EP6)</f>
        <v>-0.37782983507672552</v>
      </c>
      <c r="EQ6">
        <f>IF(OR('Z-scores'!EQ6&gt;3,'Z-scores'!EQ6&lt;-3),"",'Z-scores'!EQ6)</f>
        <v>-0.17261938947281802</v>
      </c>
      <c r="ER6">
        <f>IF(OR('Z-scores'!ER6&gt;3,'Z-scores'!ER6&lt;-3),"",'Z-scores'!ER6)</f>
        <v>1.6367464168992711</v>
      </c>
      <c r="ES6">
        <f>IF(OR('Z-scores'!ES6&gt;3,'Z-scores'!ES6&lt;-3),"",'Z-scores'!ES6)</f>
        <v>2.1650602930977401E-2</v>
      </c>
      <c r="ET6">
        <f>IF(OR('Z-scores'!ET6&gt;3,'Z-scores'!ET6&lt;-3),"",'Z-scores'!ET6)</f>
        <v>-0.42326006211603751</v>
      </c>
      <c r="EU6">
        <f>IF(OR('Z-scores'!EU6&gt;3,'Z-scores'!EU6&lt;-3),"",'Z-scores'!EU6)</f>
        <v>1.1609096518242334</v>
      </c>
      <c r="EV6">
        <f>IF(OR('Z-scores'!EV6&gt;3,'Z-scores'!EV6&lt;-3),"",'Z-scores'!EV6)</f>
        <v>0.58735590609615684</v>
      </c>
      <c r="EW6">
        <f>IF(OR('Z-scores'!EW6&gt;3,'Z-scores'!EW6&lt;-3),"",'Z-scores'!EW6)</f>
        <v>0.39767274544228481</v>
      </c>
      <c r="EX6">
        <f>IF(OR('Z-scores'!EX6&gt;3,'Z-scores'!EX6&lt;-3),"",'Z-scores'!EX6)</f>
        <v>-0.40179335203286509</v>
      </c>
      <c r="EY6">
        <f>IF(OR('Z-scores'!EY6&gt;3,'Z-scores'!EY6&lt;-3),"",'Z-scores'!EY6)</f>
        <v>-0.40968416013176012</v>
      </c>
      <c r="EZ6">
        <f>IF(OR('Z-scores'!EZ6&gt;3,'Z-scores'!EZ6&lt;-3),"",'Z-scores'!EZ6)</f>
        <v>-0.35643556496232498</v>
      </c>
      <c r="FA6">
        <f>IF(OR('Z-scores'!FA6&gt;3,'Z-scores'!FA6&lt;-3),"",'Z-scores'!FA6)</f>
        <v>-6.4670865250640197E-2</v>
      </c>
      <c r="FB6">
        <f>IF(OR('Z-scores'!FB6&gt;3,'Z-scores'!FB6&lt;-3),"",'Z-scores'!FB6)</f>
        <v>-0.19573649541929342</v>
      </c>
      <c r="FC6">
        <f>IF(OR('Z-scores'!FC6&gt;3,'Z-scores'!FC6&lt;-3),"",'Z-scores'!FC6)</f>
        <v>-1.0412066317925794</v>
      </c>
      <c r="FD6">
        <f>IF(OR('Z-scores'!FD6&gt;3,'Z-scores'!FD6&lt;-3),"",'Z-scores'!FD6)</f>
        <v>0.59264281330755098</v>
      </c>
      <c r="FE6">
        <f>IF(OR('Z-scores'!FE6&gt;3,'Z-scores'!FE6&lt;-3),"",'Z-scores'!FE6)</f>
        <v>-0.4399996441318817</v>
      </c>
      <c r="FF6">
        <f>IF(OR('Z-scores'!FF6&gt;3,'Z-scores'!FF6&lt;-3),"",'Z-scores'!FF6)</f>
        <v>0.47254009715022088</v>
      </c>
      <c r="FG6">
        <f>IF(OR('Z-scores'!FG6&gt;3,'Z-scores'!FG6&lt;-3),"",'Z-scores'!FG6)</f>
        <v>-0.61975300723752214</v>
      </c>
      <c r="FH6">
        <f>IF(OR('Z-scores'!FH6&gt;3,'Z-scores'!FH6&lt;-3),"",'Z-scores'!FH6)</f>
        <v>-0.37802036839557013</v>
      </c>
      <c r="FI6">
        <f>IF(OR('Z-scores'!FI6&gt;3,'Z-scores'!FI6&lt;-3),"",'Z-scores'!FI6)</f>
        <v>0.49762618092633215</v>
      </c>
      <c r="FJ6">
        <f>IF(OR('Z-scores'!FJ6&gt;3,'Z-scores'!FJ6&lt;-3),"",'Z-scores'!FJ6)</f>
        <v>0.52265693817009951</v>
      </c>
      <c r="FK6">
        <f>IF(OR('Z-scores'!FK6&gt;3,'Z-scores'!FK6&lt;-3),"",'Z-scores'!FK6)</f>
        <v>0.95317679137456135</v>
      </c>
      <c r="FL6">
        <f>IF(OR('Z-scores'!FL6&gt;3,'Z-scores'!FL6&lt;-3),"",'Z-scores'!FL6)</f>
        <v>-0.16811795271483637</v>
      </c>
      <c r="FM6">
        <f>IF(OR('Z-scores'!FM6&gt;3,'Z-scores'!FM6&lt;-3),"",'Z-scores'!FM6)</f>
        <v>-0.69128439907385386</v>
      </c>
      <c r="FN6">
        <f>IF(OR('Z-scores'!FN6&gt;3,'Z-scores'!FN6&lt;-3),"",'Z-scores'!FN6)</f>
        <v>1.4641753836452067</v>
      </c>
      <c r="FO6">
        <f>IF(OR('Z-scores'!FO6&gt;3,'Z-scores'!FO6&lt;-3),"",'Z-scores'!FO6)</f>
        <v>0.30506023257327225</v>
      </c>
      <c r="FP6">
        <f>IF(OR('Z-scores'!FP6&gt;3,'Z-scores'!FP6&lt;-3),"",'Z-scores'!FP6)</f>
        <v>-0.56835245850278671</v>
      </c>
      <c r="FQ6">
        <f>IF(OR('Z-scores'!FQ6&gt;3,'Z-scores'!FQ6&lt;-3),"",'Z-scores'!FQ6)</f>
        <v>-0.43645093434602933</v>
      </c>
      <c r="FR6">
        <f>IF(OR('Z-scores'!FR6&gt;3,'Z-scores'!FR6&lt;-3),"",'Z-scores'!FR6)</f>
        <v>0.61294364299454418</v>
      </c>
      <c r="FS6">
        <f>IF(OR('Z-scores'!FS6&gt;3,'Z-scores'!FS6&lt;-3),"",'Z-scores'!FS6)</f>
        <v>0.48476309595857747</v>
      </c>
      <c r="FT6">
        <f>IF(OR('Z-scores'!FT6&gt;3,'Z-scores'!FT6&lt;-3),"",'Z-scores'!FT6)</f>
        <v>0.59248105919159277</v>
      </c>
      <c r="FU6">
        <f>IF(OR('Z-scores'!FU6&gt;3,'Z-scores'!FU6&lt;-3),"",'Z-scores'!FU6)</f>
        <v>-0.16120484528626816</v>
      </c>
      <c r="FV6">
        <f>IF(OR('Z-scores'!FV6&gt;3,'Z-scores'!FV6&lt;-3),"",'Z-scores'!FV6)</f>
        <v>-0.59536541498579432</v>
      </c>
      <c r="FW6">
        <f>IF(OR('Z-scores'!FW6&gt;3,'Z-scores'!FW6&lt;-3),"",'Z-scores'!FW6)</f>
        <v>0.11889004702359153</v>
      </c>
      <c r="FX6">
        <f>IF(OR('Z-scores'!FX6&gt;3,'Z-scores'!FX6&lt;-3),"",'Z-scores'!FX6)</f>
        <v>1.5065107063749421</v>
      </c>
      <c r="FY6">
        <f>IF(OR('Z-scores'!FY6&gt;3,'Z-scores'!FY6&lt;-3),"",'Z-scores'!FY6)</f>
        <v>1.1528306760294778</v>
      </c>
      <c r="FZ6">
        <f>IF(OR('Z-scores'!FZ6&gt;3,'Z-scores'!FZ6&lt;-3),"",'Z-scores'!FZ6)</f>
        <v>-0.56899651468249091</v>
      </c>
      <c r="GA6">
        <f>IF(OR('Z-scores'!GA6&gt;3,'Z-scores'!GA6&lt;-3),"",'Z-scores'!GA6)</f>
        <v>-0.6717535908204576</v>
      </c>
      <c r="GB6">
        <f>IF(OR('Z-scores'!GB6&gt;3,'Z-scores'!GB6&lt;-3),"",'Z-scores'!GB6)</f>
        <v>-0.66257557504756437</v>
      </c>
      <c r="GC6">
        <f>IF(OR('Z-scores'!GC6&gt;3,'Z-scores'!GC6&lt;-3),"",'Z-scores'!GC6)</f>
        <v>1.0713600784391504</v>
      </c>
      <c r="GD6">
        <f>IF(OR('Z-scores'!GD6&gt;3,'Z-scores'!GD6&lt;-3),"",'Z-scores'!GD6)</f>
        <v>0.71199096352074953</v>
      </c>
      <c r="GE6">
        <f>IF(OR('Z-scores'!GE6&gt;3,'Z-scores'!GE6&lt;-3),"",'Z-scores'!GE6)</f>
        <v>-0.45897854937923721</v>
      </c>
      <c r="GF6">
        <f>IF(OR('Z-scores'!GF6&gt;3,'Z-scores'!GF6&lt;-3),"",'Z-scores'!GF6)</f>
        <v>-0.99605152711433487</v>
      </c>
      <c r="GG6">
        <f>IF(OR('Z-scores'!GG6&gt;3,'Z-scores'!GG6&lt;-3),"",'Z-scores'!GG6)</f>
        <v>-1.3317092793961018</v>
      </c>
      <c r="GH6">
        <f>IF(OR('Z-scores'!GH6&gt;3,'Z-scores'!GH6&lt;-3),"",'Z-scores'!GH6)</f>
        <v>-1.8546080855202915</v>
      </c>
      <c r="GI6">
        <f>IF(OR('Z-scores'!GI6&gt;3,'Z-scores'!GI6&lt;-3),"",'Z-scores'!GI6)</f>
        <v>-0.99597994738555751</v>
      </c>
      <c r="GJ6">
        <f>IF(OR('Z-scores'!GJ6&gt;3,'Z-scores'!GJ6&lt;-3),"",'Z-scores'!GJ6)</f>
        <v>-0.92923501207672377</v>
      </c>
      <c r="GK6">
        <f>IF(OR('Z-scores'!GK6&gt;3,'Z-scores'!GK6&lt;-3),"",'Z-scores'!GK6)</f>
        <v>-0.71917363681680402</v>
      </c>
      <c r="GL6">
        <f>IF(OR('Z-scores'!GL6&gt;3,'Z-scores'!GL6&lt;-3),"",'Z-scores'!GL6)</f>
        <v>-1.2197072275789556</v>
      </c>
      <c r="GM6">
        <f>IF(OR('Z-scores'!GM6&gt;3,'Z-scores'!GM6&lt;-3),"",'Z-scores'!GM6)</f>
        <v>-1.2399305550786528</v>
      </c>
      <c r="GN6">
        <f>IF(OR('Z-scores'!GN6&gt;3,'Z-scores'!GN6&lt;-3),"",'Z-scores'!GN6)</f>
        <v>0.79508616665534049</v>
      </c>
      <c r="GO6">
        <f>IF(OR('Z-scores'!GO6&gt;3,'Z-scores'!GO6&lt;-3),"",'Z-scores'!GO6)</f>
        <v>2.1190481934711132</v>
      </c>
      <c r="GP6">
        <f>IF(OR('Z-scores'!GP6&gt;3,'Z-scores'!GP6&lt;-3),"",'Z-scores'!GP6)</f>
        <v>2.3444797510570701</v>
      </c>
      <c r="GQ6">
        <f>IF(OR('Z-scores'!GQ6&gt;3,'Z-scores'!GQ6&lt;-3),"",'Z-scores'!GQ6)</f>
        <v>0.64328605971906883</v>
      </c>
      <c r="GR6">
        <f>IF(OR('Z-scores'!GR6&gt;3,'Z-scores'!GR6&lt;-3),"",'Z-scores'!GR6)</f>
        <v>-0.79583070086510199</v>
      </c>
      <c r="GS6">
        <f>IF(OR('Z-scores'!GS6&gt;3,'Z-scores'!GS6&lt;-3),"",'Z-scores'!GS6)</f>
        <v>-1.0260942283996826</v>
      </c>
      <c r="GT6">
        <f>IF(OR('Z-scores'!GT6&gt;3,'Z-scores'!GT6&lt;-3),"",'Z-scores'!GT6)</f>
        <v>1.1035112853400888</v>
      </c>
      <c r="GU6">
        <f>IF(OR('Z-scores'!GU6&gt;3,'Z-scores'!GU6&lt;-3),"",'Z-scores'!GU6)</f>
        <v>1.4884447381178407</v>
      </c>
      <c r="GV6">
        <f>IF(OR('Z-scores'!GV6&gt;3,'Z-scores'!GV6&lt;-3),"",'Z-scores'!GV6)</f>
        <v>-0.17997943001968042</v>
      </c>
      <c r="GW6">
        <f>IF(OR('Z-scores'!GW6&gt;3,'Z-scores'!GW6&lt;-3),"",'Z-scores'!GW6)</f>
        <v>-0.73820810838433304</v>
      </c>
      <c r="GX6">
        <f>IF(OR('Z-scores'!GX6&gt;3,'Z-scores'!GX6&lt;-3),"",'Z-scores'!GX6)</f>
        <v>-0.8083009225215706</v>
      </c>
      <c r="GY6">
        <f>IF(OR('Z-scores'!GY6&gt;3,'Z-scores'!GY6&lt;-3),"",'Z-scores'!GY6)</f>
        <v>-0.49144146744204587</v>
      </c>
      <c r="GZ6">
        <f>IF(OR('Z-scores'!GZ6&gt;3,'Z-scores'!GZ6&lt;-3),"",'Z-scores'!GZ6)</f>
        <v>0.55477795369077887</v>
      </c>
      <c r="HA6">
        <f>IF(OR('Z-scores'!HA6&gt;3,'Z-scores'!HA6&lt;-3),"",'Z-scores'!HA6)</f>
        <v>1.9367752410396926</v>
      </c>
      <c r="HB6">
        <f>IF(OR('Z-scores'!HB6&gt;3,'Z-scores'!HB6&lt;-3),"",'Z-scores'!HB6)</f>
        <v>1.5364913858151492</v>
      </c>
      <c r="HC6">
        <f>IF(OR('Z-scores'!HC6&gt;3,'Z-scores'!HC6&lt;-3),"",'Z-scores'!HC6)</f>
        <v>-0.84054015953215133</v>
      </c>
      <c r="HD6">
        <f>IF(OR('Z-scores'!HD6&gt;3,'Z-scores'!HD6&lt;-3),"",'Z-scores'!HD6)</f>
        <v>-1.0349879702052034</v>
      </c>
      <c r="HE6">
        <f>IF(OR('Z-scores'!HE6&gt;3,'Z-scores'!HE6&lt;-3),"",'Z-scores'!HE6)</f>
        <v>2.5744780886102463</v>
      </c>
      <c r="HF6">
        <f>IF(OR('Z-scores'!HF6&gt;3,'Z-scores'!HF6&lt;-3),"",'Z-scores'!HF6)</f>
        <v>2.963708944768157</v>
      </c>
      <c r="HG6">
        <f>IF(OR('Z-scores'!HG6&gt;3,'Z-scores'!HG6&lt;-3),"",'Z-scores'!HG6)</f>
        <v>0.7014115669410762</v>
      </c>
      <c r="HH6">
        <f>IF(OR('Z-scores'!HH6&gt;3,'Z-scores'!HH6&lt;-3),"",'Z-scores'!HH6)</f>
        <v>0.17775295911388078</v>
      </c>
      <c r="HI6">
        <f>IF(OR('Z-scores'!HI6&gt;3,'Z-scores'!HI6&lt;-3),"",'Z-scores'!HI6)</f>
        <v>2.5602197578683312</v>
      </c>
      <c r="HJ6">
        <f>IF(OR('Z-scores'!HJ6&gt;3,'Z-scores'!HJ6&lt;-3),"",'Z-scores'!HJ6)</f>
        <v>1.5939408477237553</v>
      </c>
      <c r="HK6">
        <f>IF(OR('Z-scores'!HK6&gt;3,'Z-scores'!HK6&lt;-3),"",'Z-scores'!HK6)</f>
        <v>-0.71254353769446976</v>
      </c>
      <c r="HL6">
        <f>IF(OR('Z-scores'!HL6&gt;3,'Z-scores'!HL6&lt;-3),"",'Z-scores'!HL6)</f>
        <v>-0.2948411077836311</v>
      </c>
      <c r="HM6">
        <f>IF(OR('Z-scores'!HM6&gt;3,'Z-scores'!HM6&lt;-3),"",'Z-scores'!HM6)</f>
        <v>1.3633462177769649</v>
      </c>
      <c r="HN6">
        <f>IF(OR('Z-scores'!HN6&gt;3,'Z-scores'!HN6&lt;-3),"",'Z-scores'!HN6)</f>
        <v>-0.91958408856010632</v>
      </c>
      <c r="HO6">
        <f>IF(OR('Z-scores'!HO6&gt;3,'Z-scores'!HO6&lt;-3),"",'Z-scores'!HO6)</f>
        <v>-0.2439419446407185</v>
      </c>
      <c r="HP6">
        <f>IF(OR('Z-scores'!HP6&gt;3,'Z-scores'!HP6&lt;-3),"",'Z-scores'!HP6)</f>
        <v>-0.59276164125316011</v>
      </c>
      <c r="HQ6">
        <f>IF(OR('Z-scores'!HQ6&gt;3,'Z-scores'!HQ6&lt;-3),"",'Z-scores'!HQ6)</f>
        <v>0.47076262433682348</v>
      </c>
      <c r="HR6">
        <f>IF(OR('Z-scores'!HR6&gt;3,'Z-scores'!HR6&lt;-3),"",'Z-scores'!HR6)</f>
        <v>0.22172212068818556</v>
      </c>
      <c r="HS6">
        <f>IF(OR('Z-scores'!HS6&gt;3,'Z-scores'!HS6&lt;-3),"",'Z-scores'!HS6)</f>
        <v>1.677566781372678</v>
      </c>
      <c r="HT6">
        <f>IF(OR('Z-scores'!HT6&gt;3,'Z-scores'!HT6&lt;-3),"",'Z-scores'!HT6)</f>
        <v>2.2633000670217256</v>
      </c>
      <c r="HU6">
        <f>IF(OR('Z-scores'!HU6&gt;3,'Z-scores'!HU6&lt;-3),"",'Z-scores'!HU6)</f>
        <v>-0.97416809466396492</v>
      </c>
      <c r="HV6">
        <f>IF(OR('Z-scores'!HV6&gt;3,'Z-scores'!HV6&lt;-3),"",'Z-scores'!HV6)</f>
        <v>-0.7992472471651898</v>
      </c>
      <c r="HW6">
        <f>IF(OR('Z-scores'!HW6&gt;3,'Z-scores'!HW6&lt;-3),"",'Z-scores'!HW6)</f>
        <v>-0.85245736456665933</v>
      </c>
      <c r="HX6">
        <f>IF(OR('Z-scores'!HX6&gt;3,'Z-scores'!HX6&lt;-3),"",'Z-scores'!HX6)</f>
        <v>-1.135889732254052</v>
      </c>
      <c r="HY6">
        <f>IF(OR('Z-scores'!HY6&gt;3,'Z-scores'!HY6&lt;-3),"",'Z-scores'!HY6)</f>
        <v>-0.59058603906325413</v>
      </c>
      <c r="HZ6">
        <f>IF(OR('Z-scores'!HZ6&gt;3,'Z-scores'!HZ6&lt;-3),"",'Z-scores'!HZ6)</f>
        <v>-0.67682576354698221</v>
      </c>
      <c r="IA6">
        <f>IF(OR('Z-scores'!IA6&gt;3,'Z-scores'!IA6&lt;-3),"",'Z-scores'!IA6)</f>
        <v>-0.94273232883573066</v>
      </c>
      <c r="IB6">
        <f>IF(OR('Z-scores'!IB6&gt;3,'Z-scores'!IB6&lt;-3),"",'Z-scores'!IB6)</f>
        <v>-0.54353185841505947</v>
      </c>
      <c r="IC6">
        <f>IF(OR('Z-scores'!IC6&gt;3,'Z-scores'!IC6&lt;-3),"",'Z-scores'!IC6)</f>
        <v>-0.31178700254110459</v>
      </c>
      <c r="ID6">
        <f>IF(OR('Z-scores'!ID6&gt;3,'Z-scores'!ID6&lt;-3),"",'Z-scores'!ID6)</f>
        <v>-0.19869031522930011</v>
      </c>
      <c r="IE6">
        <f>IF(OR('Z-scores'!IE6&gt;3,'Z-scores'!IE6&lt;-3),"",'Z-scores'!IE6)</f>
        <v>0.69636044105309669</v>
      </c>
      <c r="IF6">
        <f>IF(OR('Z-scores'!IF6&gt;3,'Z-scores'!IF6&lt;-3),"",'Z-scores'!IF6)</f>
        <v>1.7707419706244114</v>
      </c>
      <c r="IG6">
        <f>IF(OR('Z-scores'!IG6&gt;3,'Z-scores'!IG6&lt;-3),"",'Z-scores'!IG6)</f>
        <v>2.484471430063373</v>
      </c>
      <c r="IH6">
        <f>IF(OR('Z-scores'!IH6&gt;3,'Z-scores'!IH6&lt;-3),"",'Z-scores'!IH6)</f>
        <v>2.187420730167124</v>
      </c>
      <c r="II6">
        <f>IF(OR('Z-scores'!II6&gt;3,'Z-scores'!II6&lt;-3),"",'Z-scores'!II6)</f>
        <v>-0.74295415111996155</v>
      </c>
      <c r="IJ6">
        <f>IF(OR('Z-scores'!IJ6&gt;3,'Z-scores'!IJ6&lt;-3),"",'Z-scores'!IJ6)</f>
        <v>-1.5091747580897779</v>
      </c>
      <c r="IK6">
        <f>IF(OR('Z-scores'!IK6&gt;3,'Z-scores'!IK6&lt;-3),"",'Z-scores'!IK6)</f>
        <v>-0.59007620255507454</v>
      </c>
      <c r="IL6">
        <f>IF(OR('Z-scores'!IL6&gt;3,'Z-scores'!IL6&lt;-3),"",'Z-scores'!IL6)</f>
        <v>-1.5170017214530369</v>
      </c>
      <c r="IM6">
        <f>IF(OR('Z-scores'!IM6&gt;3,'Z-scores'!IM6&lt;-3),"",'Z-scores'!IM6)</f>
        <v>-0.21790343715982433</v>
      </c>
      <c r="IN6">
        <f>IF(OR('Z-scores'!IN6&gt;3,'Z-scores'!IN6&lt;-3),"",'Z-scores'!IN6)</f>
        <v>-0.30017936963265968</v>
      </c>
      <c r="IO6">
        <f>IF(OR('Z-scores'!IO6&gt;3,'Z-scores'!IO6&lt;-3),"",'Z-scores'!IO6)</f>
        <v>-0.19745569123157325</v>
      </c>
      <c r="IP6">
        <f>IF(OR('Z-scores'!IP6&gt;3,'Z-scores'!IP6&lt;-3),"",'Z-scores'!IP6)</f>
        <v>9.6958117111704864E-2</v>
      </c>
      <c r="IQ6">
        <f>IF(OR('Z-scores'!IQ6&gt;3,'Z-scores'!IQ6&lt;-3),"",'Z-scores'!IQ6)</f>
        <v>-0.12415728724795633</v>
      </c>
      <c r="IR6">
        <f>IF(OR('Z-scores'!IR6&gt;3,'Z-scores'!IR6&lt;-3),"",'Z-scores'!IR6)</f>
        <v>-0.42383591547701083</v>
      </c>
      <c r="IS6">
        <f>IF(OR('Z-scores'!IS6&gt;3,'Z-scores'!IS6&lt;-3),"",'Z-scores'!IS6)</f>
        <v>-0.73915595612028684</v>
      </c>
      <c r="IT6">
        <f>IF(OR('Z-scores'!IT6&gt;3,'Z-scores'!IT6&lt;-3),"",'Z-scores'!IT6)</f>
        <v>-0.30996745558813465</v>
      </c>
      <c r="IU6">
        <f>IF(OR('Z-scores'!IU6&gt;3,'Z-scores'!IU6&lt;-3),"",'Z-scores'!IU6)</f>
        <v>-0.4047587369994638</v>
      </c>
      <c r="IV6">
        <f>IF(OR('Z-scores'!IV6&gt;3,'Z-scores'!IV6&lt;-3),"",'Z-scores'!IV6)</f>
        <v>-0.81428174926455099</v>
      </c>
      <c r="IW6">
        <f>IF(OR('Z-scores'!IW6&gt;3,'Z-scores'!IW6&lt;-3),"",'Z-scores'!IW6)</f>
        <v>-1.6914787107938489</v>
      </c>
      <c r="IX6">
        <f>IF(OR('Z-scores'!IX6&gt;3,'Z-scores'!IX6&lt;-3),"",'Z-scores'!IX6)</f>
        <v>-2.2012279087719366</v>
      </c>
      <c r="IY6">
        <f>IF(OR('Z-scores'!IY6&gt;3,'Z-scores'!IY6&lt;-3),"",'Z-scores'!IY6)</f>
        <v>-1.2106128320213234</v>
      </c>
      <c r="IZ6">
        <f>IF(OR('Z-scores'!IZ6&gt;3,'Z-scores'!IZ6&lt;-3),"",'Z-scores'!IZ6)</f>
        <v>-0.26065249721239775</v>
      </c>
      <c r="JA6">
        <f>IF(OR('Z-scores'!JA6&gt;3,'Z-scores'!JA6&lt;-3),"",'Z-scores'!JA6)</f>
        <v>-7.9362434226170148E-2</v>
      </c>
      <c r="JB6">
        <f>IF(OR('Z-scores'!JB6&gt;3,'Z-scores'!JB6&lt;-3),"",'Z-scores'!JB6)</f>
        <v>-0.63335927930376812</v>
      </c>
      <c r="JC6">
        <f>IF(OR('Z-scores'!JC6&gt;3,'Z-scores'!JC6&lt;-3),"",'Z-scores'!JC6)</f>
        <v>-0.28517484299991308</v>
      </c>
      <c r="JD6">
        <f>IF(OR('Z-scores'!JD6&gt;3,'Z-scores'!JD6&lt;-3),"",'Z-scores'!JD6)</f>
        <v>-0.86364823479695063</v>
      </c>
      <c r="JE6">
        <f>IF(OR('Z-scores'!JE6&gt;3,'Z-scores'!JE6&lt;-3),"",'Z-scores'!JE6)</f>
        <v>-1.4190283431713007</v>
      </c>
      <c r="JF6">
        <f>IF(OR('Z-scores'!JF6&gt;3,'Z-scores'!JF6&lt;-3),"",'Z-scores'!JF6)</f>
        <v>1.000358589094507</v>
      </c>
      <c r="JG6">
        <f>IF(OR('Z-scores'!JG6&gt;3,'Z-scores'!JG6&lt;-3),"",'Z-scores'!JG6)</f>
        <v>0.72465424492755859</v>
      </c>
      <c r="JH6">
        <f>IF(OR('Z-scores'!JH6&gt;3,'Z-scores'!JH6&lt;-3),"",'Z-scores'!JH6)</f>
        <v>-0.23224013888348938</v>
      </c>
      <c r="JI6">
        <f>IF(OR('Z-scores'!JI6&gt;3,'Z-scores'!JI6&lt;-3),"",'Z-scores'!JI6)</f>
        <v>-0.31326959572565632</v>
      </c>
      <c r="JJ6">
        <f>IF(OR('Z-scores'!JJ6&gt;3,'Z-scores'!JJ6&lt;-3),"",'Z-scores'!JJ6)</f>
        <v>-0.72748247547762124</v>
      </c>
      <c r="JK6">
        <f>IF(OR('Z-scores'!JK6&gt;3,'Z-scores'!JK6&lt;-3),"",'Z-scores'!JK6)</f>
        <v>-0.44900173181657055</v>
      </c>
      <c r="JL6">
        <f>IF(OR('Z-scores'!JL6&gt;3,'Z-scores'!JL6&lt;-3),"",'Z-scores'!JL6)</f>
        <v>-0.27939979213094074</v>
      </c>
      <c r="JM6">
        <f>IF(OR('Z-scores'!JM6&gt;3,'Z-scores'!JM6&lt;-3),"",'Z-scores'!JM6)</f>
        <v>-1.5851729848813392</v>
      </c>
      <c r="JN6">
        <f>IF(OR('Z-scores'!JN6&gt;3,'Z-scores'!JN6&lt;-3),"",'Z-scores'!JN6)</f>
        <v>-0.76176989675584261</v>
      </c>
      <c r="JO6">
        <f>IF(OR('Z-scores'!JO6&gt;3,'Z-scores'!JO6&lt;-3),"",'Z-scores'!JO6)</f>
        <v>-1.5485994742385558</v>
      </c>
      <c r="JP6">
        <f>IF(OR('Z-scores'!JP6&gt;3,'Z-scores'!JP6&lt;-3),"",'Z-scores'!JP6)</f>
        <v>-1.4350877550178325</v>
      </c>
      <c r="JQ6">
        <f>IF(OR('Z-scores'!JQ6&gt;3,'Z-scores'!JQ6&lt;-3),"",'Z-scores'!JQ6)</f>
        <v>-0.62659558783416835</v>
      </c>
      <c r="JR6">
        <f>IF(OR('Z-scores'!JR6&gt;3,'Z-scores'!JR6&lt;-3),"",'Z-scores'!JR6)</f>
        <v>-5.2537505680437413E-2</v>
      </c>
      <c r="JS6">
        <f>IF(OR('Z-scores'!JS6&gt;3,'Z-scores'!JS6&lt;-3),"",'Z-scores'!JS6)</f>
        <v>-0.57727890352576749</v>
      </c>
      <c r="JT6">
        <f>IF(OR('Z-scores'!JT6&gt;3,'Z-scores'!JT6&lt;-3),"",'Z-scores'!JT6)</f>
        <v>-0.9444212544580104</v>
      </c>
      <c r="JU6">
        <f>IF(OR('Z-scores'!JU6&gt;3,'Z-scores'!JU6&lt;-3),"",'Z-scores'!JU6)</f>
        <v>-0.75432168119412013</v>
      </c>
      <c r="JV6">
        <f>IF(OR('Z-scores'!JV6&gt;3,'Z-scores'!JV6&lt;-3),"",'Z-scores'!JV6)</f>
        <v>-0.47502873598873913</v>
      </c>
      <c r="JW6">
        <f>IF(OR('Z-scores'!JW6&gt;3,'Z-scores'!JW6&lt;-3),"",'Z-scores'!JW6)</f>
        <v>-2.2357046936698337</v>
      </c>
      <c r="JX6">
        <f>IF(OR('Z-scores'!JX6&gt;3,'Z-scores'!JX6&lt;-3),"",'Z-scores'!JX6)</f>
        <v>-1.6013805263102356</v>
      </c>
      <c r="JY6">
        <f>IF(OR('Z-scores'!JY6&gt;3,'Z-scores'!JY6&lt;-3),"",'Z-scores'!JY6)</f>
        <v>-1.3973005195672141</v>
      </c>
      <c r="JZ6">
        <f>IF(OR('Z-scores'!JZ6&gt;3,'Z-scores'!JZ6&lt;-3),"",'Z-scores'!JZ6)</f>
        <v>-1.922867037356814</v>
      </c>
      <c r="KA6">
        <f>IF(OR('Z-scores'!KA6&gt;3,'Z-scores'!KA6&lt;-3),"",'Z-scores'!KA6)</f>
        <v>-0.95320645999360387</v>
      </c>
      <c r="KB6">
        <f>IF(OR('Z-scores'!KB6&gt;3,'Z-scores'!KB6&lt;-3),"",'Z-scores'!KB6)</f>
        <v>-1.3655260701479239</v>
      </c>
      <c r="KC6">
        <f>IF(OR('Z-scores'!KC6&gt;3,'Z-scores'!KC6&lt;-3),"",'Z-scores'!KC6)</f>
        <v>-0.83184301542277406</v>
      </c>
      <c r="KD6">
        <f>IF(OR('Z-scores'!KD6&gt;3,'Z-scores'!KD6&lt;-3),"",'Z-scores'!KD6)</f>
        <v>-0.51580797886441909</v>
      </c>
      <c r="KE6">
        <f>IF(OR('Z-scores'!KE6&gt;3,'Z-scores'!KE6&lt;-3),"",'Z-scores'!KE6)</f>
        <v>-1.2485262117974987</v>
      </c>
      <c r="KF6">
        <f>IF(OR('Z-scores'!KF6&gt;3,'Z-scores'!KF6&lt;-3),"",'Z-scores'!KF6)</f>
        <v>-0.28867513459481287</v>
      </c>
      <c r="KG6">
        <f>IF(OR('Z-scores'!KG6&gt;3,'Z-scores'!KG6&lt;-3),"",'Z-scores'!KG6)</f>
        <v>-0.86690364025477107</v>
      </c>
      <c r="KH6">
        <f>IF(OR('Z-scores'!KH6&gt;3,'Z-scores'!KH6&lt;-3),"",'Z-scores'!KH6)</f>
        <v>-1.3715633536551401</v>
      </c>
      <c r="KI6">
        <f>IF(OR('Z-scores'!KI6&gt;3,'Z-scores'!KI6&lt;-3),"",'Z-scores'!KI6)</f>
        <v>-2.2219743619715118</v>
      </c>
      <c r="KJ6">
        <f>IF(OR('Z-scores'!KJ6&gt;3,'Z-scores'!KJ6&lt;-3),"",'Z-scores'!KJ6)</f>
        <v>-1.410343521790979</v>
      </c>
      <c r="KK6">
        <f>IF(OR('Z-scores'!KK6&gt;3,'Z-scores'!KK6&lt;-3),"",'Z-scores'!KK6)</f>
        <v>-1.041578285885058</v>
      </c>
      <c r="KL6">
        <f>IF(OR('Z-scores'!KL6&gt;3,'Z-scores'!KL6&lt;-3),"",'Z-scores'!KL6)</f>
        <v>-1.305632731715034</v>
      </c>
      <c r="KM6">
        <f>IF(OR('Z-scores'!KM6&gt;3,'Z-scores'!KM6&lt;-3),"",'Z-scores'!KM6)</f>
        <v>-1.4942157879159281</v>
      </c>
      <c r="KN6">
        <f>IF(OR('Z-scores'!KN6&gt;3,'Z-scores'!KN6&lt;-3),"",'Z-scores'!KN6)</f>
        <v>-0.89457216747111634</v>
      </c>
      <c r="KO6">
        <f>IF(OR('Z-scores'!KO6&gt;3,'Z-scores'!KO6&lt;-3),"",'Z-scores'!KO6)</f>
        <v>-1.0749027300379099</v>
      </c>
      <c r="KP6">
        <f>IF(OR('Z-scores'!KP6&gt;3,'Z-scores'!KP6&lt;-3),"",'Z-scores'!KP6)</f>
        <v>-1.0466669982225165</v>
      </c>
      <c r="KQ6">
        <f>IF(OR('Z-scores'!KQ6&gt;3,'Z-scores'!KQ6&lt;-3),"",'Z-scores'!KQ6)</f>
        <v>-0.70145489154446827</v>
      </c>
      <c r="KR6">
        <f>IF(OR('Z-scores'!KR6&gt;3,'Z-scores'!KR6&lt;-3),"",'Z-scores'!KR6)</f>
        <v>-1.2740863864733025</v>
      </c>
      <c r="KS6">
        <f>IF(OR('Z-scores'!KS6&gt;3,'Z-scores'!KS6&lt;-3),"",'Z-scores'!KS6)</f>
        <v>-0.91056560641065665</v>
      </c>
      <c r="KT6">
        <f>IF(OR('Z-scores'!KT6&gt;3,'Z-scores'!KT6&lt;-3),"",'Z-scores'!KT6)</f>
        <v>-0.37652637803573791</v>
      </c>
      <c r="KU6">
        <f>IF(OR('Z-scores'!KU6&gt;3,'Z-scores'!KU6&lt;-3),"",'Z-scores'!KU6)</f>
        <v>-0.72682695430737099</v>
      </c>
      <c r="KV6">
        <f>IF(OR('Z-scores'!KV6&gt;3,'Z-scores'!KV6&lt;-3),"",'Z-scores'!KV6)</f>
        <v>-0.44217969908752947</v>
      </c>
      <c r="KW6">
        <f>IF(OR('Z-scores'!KW6&gt;3,'Z-scores'!KW6&lt;-3),"",'Z-scores'!KW6)</f>
        <v>-0.54769758132028323</v>
      </c>
      <c r="KX6">
        <f>IF(OR('Z-scores'!KX6&gt;3,'Z-scores'!KX6&lt;-3),"",'Z-scores'!KX6)</f>
        <v>-0.7749853473449384</v>
      </c>
      <c r="KY6">
        <f>IF(OR('Z-scores'!KY6&gt;3,'Z-scores'!KY6&lt;-3),"",'Z-scores'!KY6)</f>
        <v>-1.0975114879896142</v>
      </c>
      <c r="KZ6">
        <f>IF(OR('Z-scores'!KZ6&gt;3,'Z-scores'!KZ6&lt;-3),"",'Z-scores'!KZ6)</f>
        <v>-0.86357178921683941</v>
      </c>
      <c r="LA6">
        <f>IF(OR('Z-scores'!LA6&gt;3,'Z-scores'!LA6&lt;-3),"",'Z-scores'!LA6)</f>
        <v>-1.0536631051539553</v>
      </c>
      <c r="LB6">
        <f>IF(OR('Z-scores'!LB6&gt;3,'Z-scores'!LB6&lt;-3),"",'Z-scores'!LB6)</f>
        <v>-1.7465697819455637</v>
      </c>
      <c r="LC6">
        <f>IF(OR('Z-scores'!LC6&gt;3,'Z-scores'!LC6&lt;-3),"",'Z-scores'!LC6)</f>
        <v>-1.6293168989799787</v>
      </c>
      <c r="LD6">
        <f>IF(OR('Z-scores'!LD6&gt;3,'Z-scores'!LD6&lt;-3),"",'Z-scores'!LD6)</f>
        <v>-1.2914949416618551</v>
      </c>
      <c r="LE6">
        <f>IF(OR('Z-scores'!LE6&gt;3,'Z-scores'!LE6&lt;-3),"",'Z-scores'!LE6)</f>
        <v>-1.018841512693933</v>
      </c>
      <c r="LF6">
        <f>IF(OR('Z-scores'!LF6&gt;3,'Z-scores'!LF6&lt;-3),"",'Z-scores'!LF6)</f>
        <v>-1.02203538609577</v>
      </c>
      <c r="LG6">
        <f>IF(OR('Z-scores'!LG6&gt;3,'Z-scores'!LG6&lt;-3),"",'Z-scores'!LG6)</f>
        <v>-1.295190229913908</v>
      </c>
      <c r="LH6">
        <f>IF(OR('Z-scores'!LH6&gt;3,'Z-scores'!LH6&lt;-3),"",'Z-scores'!LH6)</f>
        <v>-1.3841653341542031</v>
      </c>
      <c r="LI6">
        <f>IF(OR('Z-scores'!LI6&gt;3,'Z-scores'!LI6&lt;-3),"",'Z-scores'!LI6)</f>
        <v>-0.35801779405518158</v>
      </c>
      <c r="LJ6">
        <f>IF(OR('Z-scores'!LJ6&gt;3,'Z-scores'!LJ6&lt;-3),"",'Z-scores'!LJ6)</f>
        <v>-0.28867513459481298</v>
      </c>
      <c r="LK6">
        <f>IF(OR('Z-scores'!LK6&gt;3,'Z-scores'!LK6&lt;-3),"",'Z-scores'!LK6)</f>
        <v>-0.58718995610112323</v>
      </c>
      <c r="LL6">
        <f>IF(OR('Z-scores'!LL6&gt;3,'Z-scores'!LL6&lt;-3),"",'Z-scores'!LL6)</f>
        <v>5.28039018100925E-2</v>
      </c>
      <c r="LM6">
        <f>IF(OR('Z-scores'!LM6&gt;3,'Z-scores'!LM6&lt;-3),"",'Z-scores'!LM6)</f>
        <v>-0.53599432149508908</v>
      </c>
      <c r="LN6">
        <f>IF(OR('Z-scores'!LN6&gt;3,'Z-scores'!LN6&lt;-3),"",'Z-scores'!LN6)</f>
        <v>-0.54782656348109571</v>
      </c>
      <c r="LO6">
        <f>IF(OR('Z-scores'!LO6&gt;3,'Z-scores'!LO6&lt;-3),"",'Z-scores'!LO6)</f>
        <v>-0.28867513459481292</v>
      </c>
      <c r="LP6">
        <f>IF(OR('Z-scores'!LP6&gt;3,'Z-scores'!LP6&lt;-3),"",'Z-scores'!LP6)</f>
        <v>-0.40904927484625919</v>
      </c>
      <c r="LQ6">
        <f>IF(OR('Z-scores'!LQ6&gt;3,'Z-scores'!LQ6&lt;-3),"",'Z-scores'!LQ6)</f>
        <v>-0.6090313989014533</v>
      </c>
      <c r="LR6">
        <f>IF(OR('Z-scores'!LR6&gt;3,'Z-scores'!LR6&lt;-3),"",'Z-scores'!LR6)</f>
        <v>-0.28867513459481287</v>
      </c>
      <c r="LS6">
        <f>IF(OR('Z-scores'!LS6&gt;3,'Z-scores'!LS6&lt;-3),"",'Z-scores'!LS6)</f>
        <v>-6.8721585579766223E-2</v>
      </c>
      <c r="LT6">
        <f>IF(OR('Z-scores'!LT6&gt;3,'Z-scores'!LT6&lt;-3),"",'Z-scores'!LT6)</f>
        <v>-0.37994599765926174</v>
      </c>
      <c r="LU6">
        <f>IF(OR('Z-scores'!LU6&gt;3,'Z-scores'!LU6&lt;-3),"",'Z-scores'!LU6)</f>
        <v>1.3209560730162471</v>
      </c>
      <c r="LV6">
        <f>IF(OR('Z-scores'!LV6&gt;3,'Z-scores'!LV6&lt;-3),"",'Z-scores'!LV6)</f>
        <v>-0.28867513459481292</v>
      </c>
      <c r="LW6">
        <f>IF(OR('Z-scores'!LW6&gt;3,'Z-scores'!LW6&lt;-3),"",'Z-scores'!LW6)</f>
        <v>-0.49587229360902346</v>
      </c>
      <c r="LX6">
        <f>IF(OR('Z-scores'!LX6&gt;3,'Z-scores'!LX6&lt;-3),"",'Z-scores'!LX6)</f>
        <v>-0.57808802425858263</v>
      </c>
      <c r="LY6">
        <f>IF(OR('Z-scores'!LY6&gt;3,'Z-scores'!LY6&lt;-3),"",'Z-scores'!LY6)</f>
        <v>-0.5573892610885226</v>
      </c>
      <c r="LZ6">
        <f>IF(OR('Z-scores'!LZ6&gt;3,'Z-scores'!LZ6&lt;-3),"",'Z-scores'!LZ6)</f>
        <v>-0.86558673118131191</v>
      </c>
      <c r="MA6">
        <f>IF(OR('Z-scores'!MA6&gt;3,'Z-scores'!MA6&lt;-3),"",'Z-scores'!MA6)</f>
        <v>-0.57994794121821247</v>
      </c>
      <c r="MB6">
        <f>IF(OR('Z-scores'!MB6&gt;3,'Z-scores'!MB6&lt;-3),"",'Z-scores'!MB6)</f>
        <v>-0.28867513459481287</v>
      </c>
      <c r="MC6">
        <f>IF(OR('Z-scores'!MC6&gt;3,'Z-scores'!MC6&lt;-3),"",'Z-scores'!MC6)</f>
        <v>-0.52253651911613952</v>
      </c>
      <c r="MD6">
        <f>IF(OR('Z-scores'!MD6&gt;3,'Z-scores'!MD6&lt;-3),"",'Z-scores'!MD6)</f>
        <v>-0.22773993493723113</v>
      </c>
      <c r="ME6">
        <f>IF(OR('Z-scores'!ME6&gt;3,'Z-scores'!ME6&lt;-3),"",'Z-scores'!ME6)</f>
        <v>-0.5619648692509478</v>
      </c>
      <c r="MF6">
        <f>IF(OR('Z-scores'!MF6&gt;3,'Z-scores'!MF6&lt;-3),"",'Z-scores'!MF6)</f>
        <v>-0.56155616810874986</v>
      </c>
      <c r="MG6">
        <f>IF(OR('Z-scores'!MG6&gt;3,'Z-scores'!MG6&lt;-3),"",'Z-scores'!MG6)</f>
        <v>-0.35868741598047793</v>
      </c>
      <c r="MH6">
        <f>IF(OR('Z-scores'!MH6&gt;3,'Z-scores'!MH6&lt;-3),"",'Z-scores'!MH6)</f>
        <v>-0.77258238224014109</v>
      </c>
      <c r="MI6">
        <f>IF(OR('Z-scores'!MI6&gt;3,'Z-scores'!MI6&lt;-3),"",'Z-scores'!MI6)</f>
        <v>-0.83999008606514824</v>
      </c>
      <c r="MJ6">
        <f>IF(OR('Z-scores'!MJ6&gt;3,'Z-scores'!MJ6&lt;-3),"",'Z-scores'!MJ6)</f>
        <v>-1.1380107377375346</v>
      </c>
      <c r="MK6">
        <f>IF(OR('Z-scores'!MK6&gt;3,'Z-scores'!MK6&lt;-3),"",'Z-scores'!MK6)</f>
        <v>-0.56616978268912221</v>
      </c>
      <c r="ML6">
        <f>IF(OR('Z-scores'!ML6&gt;3,'Z-scores'!ML6&lt;-3),"",'Z-scores'!ML6)</f>
        <v>-0.37475371653312667</v>
      </c>
      <c r="MM6">
        <f>IF(OR('Z-scores'!MM6&gt;3,'Z-scores'!MM6&lt;-3),"",'Z-scores'!MM6)</f>
        <v>-0.64056698318787908</v>
      </c>
      <c r="MN6">
        <f>IF(OR('Z-scores'!MN6&gt;3,'Z-scores'!MN6&lt;-3),"",'Z-scores'!MN6)</f>
        <v>1.4576003961584099</v>
      </c>
      <c r="MO6">
        <f>IF(OR('Z-scores'!MO6&gt;3,'Z-scores'!MO6&lt;-3),"",'Z-scores'!MO6)</f>
        <v>0.19691389599654247</v>
      </c>
      <c r="MP6">
        <f>IF(OR('Z-scores'!MP6&gt;3,'Z-scores'!MP6&lt;-3),"",'Z-scores'!MP6)</f>
        <v>0.43572634602418997</v>
      </c>
      <c r="MQ6">
        <f>IF(OR('Z-scores'!MQ6&gt;3,'Z-scores'!MQ6&lt;-3),"",'Z-scores'!MQ6)</f>
        <v>-1.4113873003632325</v>
      </c>
      <c r="MR6">
        <f>IF(OR('Z-scores'!MR6&gt;3,'Z-scores'!MR6&lt;-3),"",'Z-scores'!MR6)</f>
        <v>-1.1023909755998231</v>
      </c>
      <c r="MS6">
        <f>IF(OR('Z-scores'!MS6&gt;3,'Z-scores'!MS6&lt;-3),"",'Z-scores'!MS6)</f>
        <v>-1.2375256096305385</v>
      </c>
      <c r="MT6">
        <f>IF(OR('Z-scores'!MT6&gt;3,'Z-scores'!MT6&lt;-3),"",'Z-scores'!MT6)</f>
        <v>-0.51264711353839176</v>
      </c>
      <c r="MU6">
        <f>IF(OR('Z-scores'!MU6&gt;3,'Z-scores'!MU6&lt;-3),"",'Z-scores'!MU6)</f>
        <v>1.5298295634894852</v>
      </c>
      <c r="MV6">
        <f>IF(OR('Z-scores'!MV6&gt;3,'Z-scores'!MV6&lt;-3),"",'Z-scores'!MV6)</f>
        <v>-2.975589288495015E-2</v>
      </c>
      <c r="MW6">
        <f>IF(OR('Z-scores'!MW6&gt;3,'Z-scores'!MW6&lt;-3),"",'Z-scores'!MW6)</f>
        <v>-0.83933511754828105</v>
      </c>
      <c r="MX6">
        <f>IF(OR('Z-scores'!MX6&gt;3,'Z-scores'!MX6&lt;-3),"",'Z-scores'!MX6)</f>
        <v>-0.66842359522619399</v>
      </c>
      <c r="MY6">
        <f>IF(OR('Z-scores'!MY6&gt;3,'Z-scores'!MY6&lt;-3),"",'Z-scores'!MY6)</f>
        <v>-0.32872217323069514</v>
      </c>
      <c r="MZ6">
        <f>IF(OR('Z-scores'!MZ6&gt;3,'Z-scores'!MZ6&lt;-3),"",'Z-scores'!MZ6)</f>
        <v>-0.56994897135081257</v>
      </c>
      <c r="NA6">
        <f>IF(OR('Z-scores'!NA6&gt;3,'Z-scores'!NA6&lt;-3),"",'Z-scores'!NA6)</f>
        <v>-1.7195126216428231</v>
      </c>
      <c r="NB6">
        <f>IF(OR('Z-scores'!NB6&gt;3,'Z-scores'!NB6&lt;-3),"",'Z-scores'!NB6)</f>
        <v>-0.83326482060501517</v>
      </c>
      <c r="NC6">
        <f>IF(OR('Z-scores'!NC6&gt;3,'Z-scores'!NC6&lt;-3),"",'Z-scores'!NC6)</f>
        <v>-0.84854921325975263</v>
      </c>
      <c r="ND6">
        <f>IF(OR('Z-scores'!ND6&gt;3,'Z-scores'!ND6&lt;-3),"",'Z-scores'!ND6)</f>
        <v>-0.52719572993690211</v>
      </c>
      <c r="NE6">
        <f>IF(OR('Z-scores'!NE6&gt;3,'Z-scores'!NE6&lt;-3),"",'Z-scores'!NE6)</f>
        <v>-0.61744387991612837</v>
      </c>
      <c r="NF6">
        <f>IF(OR('Z-scores'!NF6&gt;3,'Z-scores'!NF6&lt;-3),"",'Z-scores'!NF6)</f>
        <v>-0.568842097050831</v>
      </c>
      <c r="NG6">
        <f>IF(OR('Z-scores'!NG6&gt;3,'Z-scores'!NG6&lt;-3),"",'Z-scores'!NG6)</f>
        <v>-0.84075135462199646</v>
      </c>
      <c r="NH6">
        <f>IF(OR('Z-scores'!NH6&gt;3,'Z-scores'!NH6&lt;-3),"",'Z-scores'!NH6)</f>
        <v>-0.71573960980177376</v>
      </c>
      <c r="NI6">
        <f>IF(OR('Z-scores'!NI6&gt;3,'Z-scores'!NI6&lt;-3),"",'Z-scores'!NI6)</f>
        <v>-0.96386260975304372</v>
      </c>
      <c r="NJ6">
        <f>IF(OR('Z-scores'!NJ6&gt;3,'Z-scores'!NJ6&lt;-3),"",'Z-scores'!NJ6)</f>
        <v>-1.0187465411708847</v>
      </c>
      <c r="NK6">
        <f>IF(OR('Z-scores'!NK6&gt;3,'Z-scores'!NK6&lt;-3),"",'Z-scores'!NK6)</f>
        <v>-0.84795598793687854</v>
      </c>
      <c r="NL6">
        <f>IF(OR('Z-scores'!NL6&gt;3,'Z-scores'!NL6&lt;-3),"",'Z-scores'!NL6)</f>
        <v>-0.54509072899574684</v>
      </c>
      <c r="NM6">
        <f>IF(OR('Z-scores'!NM6&gt;3,'Z-scores'!NM6&lt;-3),"",'Z-scores'!NM6)</f>
        <v>-0.94197683760946693</v>
      </c>
      <c r="NN6">
        <f>IF(OR('Z-scores'!NN6&gt;3,'Z-scores'!NN6&lt;-3),"",'Z-scores'!NN6)</f>
        <v>-0.7901759011792876</v>
      </c>
      <c r="NO6">
        <f>IF(OR('Z-scores'!NO6&gt;3,'Z-scores'!NO6&lt;-3),"",'Z-scores'!NO6)</f>
        <v>-0.57547196429488556</v>
      </c>
      <c r="NP6">
        <f>IF(OR('Z-scores'!NP6&gt;3,'Z-scores'!NP6&lt;-3),"",'Z-scores'!NP6)</f>
        <v>-1.3943210943276581</v>
      </c>
      <c r="NQ6">
        <f>IF(OR('Z-scores'!NQ6&gt;3,'Z-scores'!NQ6&lt;-3),"",'Z-scores'!NQ6)</f>
        <v>-0.81390215314453385</v>
      </c>
      <c r="NR6">
        <f>IF(OR('Z-scores'!NR6&gt;3,'Z-scores'!NR6&lt;-3),"",'Z-scores'!NR6)</f>
        <v>-0.63947216047571875</v>
      </c>
      <c r="NS6">
        <f>IF(OR('Z-scores'!NS6&gt;3,'Z-scores'!NS6&lt;-3),"",'Z-scores'!NS6)</f>
        <v>-1.1368298795084846</v>
      </c>
      <c r="NT6">
        <f>IF(OR('Z-scores'!NT6&gt;3,'Z-scores'!NT6&lt;-3),"",'Z-scores'!NT6)</f>
        <v>-1.1437022538203532</v>
      </c>
      <c r="NU6">
        <f>IF(OR('Z-scores'!NU6&gt;3,'Z-scores'!NU6&lt;-3),"",'Z-scores'!NU6)</f>
        <v>-1.0764991941988846</v>
      </c>
      <c r="NV6">
        <f>IF(OR('Z-scores'!NV6&gt;3,'Z-scores'!NV6&lt;-3),"",'Z-scores'!NV6)</f>
        <v>-0.44650390214605462</v>
      </c>
      <c r="NW6">
        <f>IF(OR('Z-scores'!NW6&gt;3,'Z-scores'!NW6&lt;-3),"",'Z-scores'!NW6)</f>
        <v>-0.86138973036784039</v>
      </c>
      <c r="NX6">
        <f>IF(OR('Z-scores'!NX6&gt;3,'Z-scores'!NX6&lt;-3),"",'Z-scores'!NX6)</f>
        <v>-0.28867513459481287</v>
      </c>
      <c r="NY6">
        <f>IF(OR('Z-scores'!NY6&gt;3,'Z-scores'!NY6&lt;-3),"",'Z-scores'!NY6)</f>
        <v>-0.28867513459481281</v>
      </c>
      <c r="NZ6">
        <f>IF(OR('Z-scores'!NZ6&gt;3,'Z-scores'!NZ6&lt;-3),"",'Z-scores'!NZ6)</f>
        <v>-0.44936212658413427</v>
      </c>
      <c r="OA6">
        <f>IF(OR('Z-scores'!OA6&gt;3,'Z-scores'!OA6&lt;-3),"",'Z-scores'!OA6)</f>
        <v>-1.2388765036951568</v>
      </c>
      <c r="OB6">
        <f>IF(OR('Z-scores'!OB6&gt;3,'Z-scores'!OB6&lt;-3),"",'Z-scores'!OB6)</f>
        <v>-1.1214846486905123</v>
      </c>
      <c r="OC6">
        <f>IF(OR('Z-scores'!OC6&gt;3,'Z-scores'!OC6&lt;-3),"",'Z-scores'!OC6)</f>
        <v>-0.42871967843774766</v>
      </c>
      <c r="OD6">
        <f>IF(OR('Z-scores'!OD6&gt;3,'Z-scores'!OD6&lt;-3),"",'Z-scores'!OD6)</f>
        <v>-0.87405512400370056</v>
      </c>
      <c r="OE6">
        <f>IF(OR('Z-scores'!OE6&gt;3,'Z-scores'!OE6&lt;-3),"",'Z-scores'!OE6)</f>
        <v>-0.46755787408060423</v>
      </c>
      <c r="OF6">
        <f>IF(OR('Z-scores'!OF6&gt;3,'Z-scores'!OF6&lt;-3),"",'Z-scores'!OF6)</f>
        <v>-0.15366167436531444</v>
      </c>
      <c r="OG6">
        <f>IF(OR('Z-scores'!OG6&gt;3,'Z-scores'!OG6&lt;-3),"",'Z-scores'!OG6)</f>
        <v>-0.69995995018947299</v>
      </c>
      <c r="OH6">
        <f>IF(OR('Z-scores'!OH6&gt;3,'Z-scores'!OH6&lt;-3),"",'Z-scores'!OH6)</f>
        <v>-0.52733910776919524</v>
      </c>
      <c r="OI6">
        <f>IF(OR('Z-scores'!OI6&gt;3,'Z-scores'!OI6&lt;-3),"",'Z-scores'!OI6)</f>
        <v>-0.46087776812034159</v>
      </c>
      <c r="OJ6">
        <f>IF(OR('Z-scores'!OJ6&gt;3,'Z-scores'!OJ6&lt;-3),"",'Z-scores'!OJ6)</f>
        <v>1.3583067344873427</v>
      </c>
      <c r="OK6">
        <f>IF(OR('Z-scores'!OK6&gt;3,'Z-scores'!OK6&lt;-3),"",'Z-scores'!OK6)</f>
        <v>2.515498330213407E-2</v>
      </c>
      <c r="OL6">
        <f>IF(OR('Z-scores'!OL6&gt;3,'Z-scores'!OL6&lt;-3),"",'Z-scores'!OL6)</f>
        <v>-0.29080397950584069</v>
      </c>
      <c r="OM6">
        <f>IF(OR('Z-scores'!OM6&gt;3,'Z-scores'!OM6&lt;-3),"",'Z-scores'!OM6)</f>
        <v>-0.28867513459481292</v>
      </c>
      <c r="ON6">
        <f>IF(OR('Z-scores'!ON6&gt;3,'Z-scores'!ON6&lt;-3),"",'Z-scores'!ON6)</f>
        <v>-0.28867513459481292</v>
      </c>
      <c r="OO6">
        <f>IF(OR('Z-scores'!OO6&gt;3,'Z-scores'!OO6&lt;-3),"",'Z-scores'!OO6)</f>
        <v>-0.42439674828988105</v>
      </c>
      <c r="OP6">
        <f>IF(OR('Z-scores'!OP6&gt;3,'Z-scores'!OP6&lt;-3),"",'Z-scores'!OP6)</f>
        <v>0.87405652082554508</v>
      </c>
      <c r="OQ6">
        <f>IF(OR('Z-scores'!OQ6&gt;3,'Z-scores'!OQ6&lt;-3),"",'Z-scores'!OQ6)</f>
        <v>-0.48321032941637926</v>
      </c>
      <c r="OR6">
        <f>IF(OR('Z-scores'!OR6&gt;3,'Z-scores'!OR6&lt;-3),"",'Z-scores'!OR6)</f>
        <v>-0.4321512870609911</v>
      </c>
      <c r="OS6">
        <f>IF(OR('Z-scores'!OS6&gt;3,'Z-scores'!OS6&lt;-3),"",'Z-scores'!OS6)</f>
        <v>-0.42970490447043874</v>
      </c>
      <c r="OT6">
        <f>IF(OR('Z-scores'!OT6&gt;3,'Z-scores'!OT6&lt;-3),"",'Z-scores'!OT6)</f>
        <v>-0.44022792174110831</v>
      </c>
      <c r="OU6">
        <f>IF(OR('Z-scores'!OU6&gt;3,'Z-scores'!OU6&lt;-3),"",'Z-scores'!OU6)</f>
        <v>-0.28867513459481287</v>
      </c>
      <c r="OV6">
        <f>IF(OR('Z-scores'!OV6&gt;3,'Z-scores'!OV6&lt;-3),"",'Z-scores'!OV6)</f>
        <v>-0.28867513459481287</v>
      </c>
      <c r="OW6">
        <f>IF(OR('Z-scores'!OW6&gt;3,'Z-scores'!OW6&lt;-3),"",'Z-scores'!OW6)</f>
        <v>-0.39268689531558931</v>
      </c>
      <c r="OX6">
        <f>IF(OR('Z-scores'!OX6&gt;3,'Z-scores'!OX6&lt;-3),"",'Z-scores'!OX6)</f>
        <v>-0.46011584712209752</v>
      </c>
      <c r="OY6">
        <f>IF(OR('Z-scores'!OY6&gt;3,'Z-scores'!OY6&lt;-3),"",'Z-scores'!OY6)</f>
        <v>-0.36498815960640479</v>
      </c>
      <c r="OZ6">
        <f>IF(OR('Z-scores'!OZ6&gt;3,'Z-scores'!OZ6&lt;-3),"",'Z-scores'!OZ6)</f>
        <v>-0.32346002046106509</v>
      </c>
      <c r="PA6">
        <f>IF(OR('Z-scores'!PA6&gt;3,'Z-scores'!PA6&lt;-3),"",'Z-scores'!PA6)</f>
        <v>-0.38200369528624967</v>
      </c>
      <c r="PB6">
        <f>IF(OR('Z-scores'!PB6&gt;3,'Z-scores'!PB6&lt;-3),"",'Z-scores'!PB6)</f>
        <v>1.4673072164369874</v>
      </c>
      <c r="PC6">
        <f>IF(OR('Z-scores'!PC6&gt;3,'Z-scores'!PC6&lt;-3),"",'Z-scores'!PC6)</f>
        <v>-4.2125803339208298E-3</v>
      </c>
      <c r="PD6">
        <f>IF(OR('Z-scores'!PD6&gt;3,'Z-scores'!PD6&lt;-3),"",'Z-scores'!PD6)</f>
        <v>2.7575777448654626</v>
      </c>
      <c r="PE6">
        <f>IF(OR('Z-scores'!PE6&gt;3,'Z-scores'!PE6&lt;-3),"",'Z-scores'!PE6)</f>
        <v>-0.38857546351001893</v>
      </c>
      <c r="PF6">
        <f>IF(OR('Z-scores'!PF6&gt;3,'Z-scores'!PF6&lt;-3),"",'Z-scores'!PF6)</f>
        <v>-0.28867513459481287</v>
      </c>
      <c r="PG6">
        <f>IF(OR('Z-scores'!PG6&gt;3,'Z-scores'!PG6&lt;-3),"",'Z-scores'!PG6)</f>
        <v>-0.28867513459481292</v>
      </c>
      <c r="PH6">
        <f>IF(OR('Z-scores'!PH6&gt;3,'Z-scores'!PH6&lt;-3),"",'Z-scores'!PH6)</f>
        <v>0.52806331396708528</v>
      </c>
      <c r="PI6">
        <f>IF(OR('Z-scores'!PI6&gt;3,'Z-scores'!PI6&lt;-3),"",'Z-scores'!PI6)</f>
        <v>-0.61453198703846235</v>
      </c>
      <c r="PJ6" t="str">
        <f>IF(OR('Z-scores'!PJ6&gt;3,'Z-scores'!PJ6&lt;-3),"",'Z-scores'!PJ6)</f>
        <v/>
      </c>
      <c r="PK6" t="str">
        <f>IF(OR('Z-scores'!PK6&gt;3,'Z-scores'!PK6&lt;-3),"",'Z-scores'!PK6)</f>
        <v/>
      </c>
      <c r="PL6">
        <f>IF(OR('Z-scores'!PL6&gt;3,'Z-scores'!PL6&lt;-3),"",'Z-scores'!PL6)</f>
        <v>0.3136476816736341</v>
      </c>
      <c r="PM6">
        <f>IF(OR('Z-scores'!PM6&gt;3,'Z-scores'!PM6&lt;-3),"",'Z-scores'!PM6)</f>
        <v>-0.51745853751679005</v>
      </c>
      <c r="PN6">
        <f>IF(OR('Z-scores'!PN6&gt;3,'Z-scores'!PN6&lt;-3),"",'Z-scores'!PN6)</f>
        <v>-1.5254684975231179</v>
      </c>
      <c r="PO6">
        <f>IF(OR('Z-scores'!PO6&gt;3,'Z-scores'!PO6&lt;-3),"",'Z-scores'!PO6)</f>
        <v>-0.27792366009375319</v>
      </c>
      <c r="PP6">
        <f>IF(OR('Z-scores'!PP6&gt;3,'Z-scores'!PP6&lt;-3),"",'Z-scores'!PP6)</f>
        <v>2.6570364552043801</v>
      </c>
      <c r="PQ6">
        <f>IF(OR('Z-scores'!PQ6&gt;3,'Z-scores'!PQ6&lt;-3),"",'Z-scores'!PQ6)</f>
        <v>-1.1718881805433974</v>
      </c>
      <c r="PR6">
        <f>IF(OR('Z-scores'!PR6&gt;3,'Z-scores'!PR6&lt;-3),"",'Z-scores'!PR6)</f>
        <v>1.168800004921003</v>
      </c>
      <c r="PS6">
        <f>IF(OR('Z-scores'!PS6&gt;3,'Z-scores'!PS6&lt;-3),"",'Z-scores'!PS6)</f>
        <v>-1.213059680829915</v>
      </c>
      <c r="PT6">
        <f>IF(OR('Z-scores'!PT6&gt;3,'Z-scores'!PT6&lt;-3),"",'Z-scores'!PT6)</f>
        <v>-0.47157011435008606</v>
      </c>
      <c r="PU6">
        <f>IF(OR('Z-scores'!PU6&gt;3,'Z-scores'!PU6&lt;-3),"",'Z-scores'!PU6)</f>
        <v>-0.88773366039654467</v>
      </c>
      <c r="PV6">
        <f>IF(OR('Z-scores'!PV6&gt;3,'Z-scores'!PV6&lt;-3),"",'Z-scores'!PV6)</f>
        <v>-0.42194380204564769</v>
      </c>
      <c r="PW6">
        <f>IF(OR('Z-scores'!PW6&gt;3,'Z-scores'!PW6&lt;-3),"",'Z-scores'!PW6)</f>
        <v>-0.85868045896013023</v>
      </c>
      <c r="PX6">
        <f>IF(OR('Z-scores'!PX6&gt;3,'Z-scores'!PX6&lt;-3),"",'Z-scores'!PX6)</f>
        <v>-0.54740877709768565</v>
      </c>
      <c r="PY6">
        <f>IF(OR('Z-scores'!PY6&gt;3,'Z-scores'!PY6&lt;-3),"",'Z-scores'!PY6)</f>
        <v>-0.577310528712486</v>
      </c>
      <c r="PZ6">
        <f>IF(OR('Z-scores'!PZ6&gt;3,'Z-scores'!PZ6&lt;-3),"",'Z-scores'!PZ6)</f>
        <v>-0.61541652619541465</v>
      </c>
      <c r="QA6">
        <f>IF(OR('Z-scores'!QA6&gt;3,'Z-scores'!QA6&lt;-3),"",'Z-scores'!QA6)</f>
        <v>2.5832441007730864</v>
      </c>
      <c r="QB6">
        <f>IF(OR('Z-scores'!QB6&gt;3,'Z-scores'!QB6&lt;-3),"",'Z-scores'!QB6)</f>
        <v>-0.23025730351285678</v>
      </c>
      <c r="QC6">
        <f>IF(OR('Z-scores'!QC6&gt;3,'Z-scores'!QC6&lt;-3),"",'Z-scores'!QC6)</f>
        <v>-0.81857544313404917</v>
      </c>
      <c r="QD6">
        <f>IF(OR('Z-scores'!QD6&gt;3,'Z-scores'!QD6&lt;-3),"",'Z-scores'!QD6)</f>
        <v>-0.32376714467787948</v>
      </c>
      <c r="QE6">
        <f>IF(OR('Z-scores'!QE6&gt;3,'Z-scores'!QE6&lt;-3),"",'Z-scores'!QE6)</f>
        <v>-0.38689722019179645</v>
      </c>
      <c r="QF6">
        <f>IF(OR('Z-scores'!QF6&gt;3,'Z-scores'!QF6&lt;-3),"",'Z-scores'!QF6)</f>
        <v>-1.3672712226660906</v>
      </c>
      <c r="QG6">
        <f>IF(OR('Z-scores'!QG6&gt;3,'Z-scores'!QG6&lt;-3),"",'Z-scores'!QG6)</f>
        <v>-0.44117700807891375</v>
      </c>
      <c r="QH6">
        <f>IF(OR('Z-scores'!QH6&gt;3,'Z-scores'!QH6&lt;-3),"",'Z-scores'!QH6)</f>
        <v>-0.12633517800598101</v>
      </c>
      <c r="QI6">
        <f>IF(OR('Z-scores'!QI6&gt;3,'Z-scores'!QI6&lt;-3),"",'Z-scores'!QI6)</f>
        <v>-0.28162444294317285</v>
      </c>
      <c r="QJ6">
        <f>IF(OR('Z-scores'!QJ6&gt;3,'Z-scores'!QJ6&lt;-3),"",'Z-scores'!QJ6)</f>
        <v>-1.6431425712228418</v>
      </c>
      <c r="QK6">
        <f>IF(OR('Z-scores'!QK6&gt;3,'Z-scores'!QK6&lt;-3),"",'Z-scores'!QK6)</f>
        <v>-0.44693932313751772</v>
      </c>
      <c r="QL6">
        <f>IF(OR('Z-scores'!QL6&gt;3,'Z-scores'!QL6&lt;-3),"",'Z-scores'!QL6)</f>
        <v>-1.7793782539209069</v>
      </c>
      <c r="QM6">
        <f>IF(OR('Z-scores'!QM6&gt;3,'Z-scores'!QM6&lt;-3),"",'Z-scores'!QM6)</f>
        <v>-1.085940187458124</v>
      </c>
      <c r="QN6">
        <f>IF(OR('Z-scores'!QN6&gt;3,'Z-scores'!QN6&lt;-3),"",'Z-scores'!QN6)</f>
        <v>-0.79783659605755564</v>
      </c>
      <c r="QO6">
        <f>IF(OR('Z-scores'!QO6&gt;3,'Z-scores'!QO6&lt;-3),"",'Z-scores'!QO6)</f>
        <v>1.7715548586481662</v>
      </c>
      <c r="QP6">
        <f>IF(OR('Z-scores'!QP6&gt;3,'Z-scores'!QP6&lt;-3),"",'Z-scores'!QP6)</f>
        <v>-0.41891011491021551</v>
      </c>
      <c r="QQ6">
        <f>IF(OR('Z-scores'!QQ6&gt;3,'Z-scores'!QQ6&lt;-3),"",'Z-scores'!QQ6)</f>
        <v>-0.33949613824634672</v>
      </c>
      <c r="QR6">
        <f>IF(OR('Z-scores'!QR6&gt;3,'Z-scores'!QR6&lt;-3),"",'Z-scores'!QR6)</f>
        <v>-1.1707403248084352</v>
      </c>
      <c r="QS6">
        <f>IF(OR('Z-scores'!QS6&gt;3,'Z-scores'!QS6&lt;-3),"",'Z-scores'!QS6)</f>
        <v>-0.49421445802720054</v>
      </c>
      <c r="QT6">
        <f>IF(OR('Z-scores'!QT6&gt;3,'Z-scores'!QT6&lt;-3),"",'Z-scores'!QT6)</f>
        <v>-0.62223621420110764</v>
      </c>
      <c r="QU6">
        <f>IF(OR('Z-scores'!QU6&gt;3,'Z-scores'!QU6&lt;-3),"",'Z-scores'!QU6)</f>
        <v>-0.65328791746364756</v>
      </c>
      <c r="QV6">
        <f>IF(OR('Z-scores'!QV6&gt;3,'Z-scores'!QV6&lt;-3),"",'Z-scores'!QV6)</f>
        <v>-1.2140755899267872</v>
      </c>
      <c r="QW6">
        <f>IF(OR('Z-scores'!QW6&gt;3,'Z-scores'!QW6&lt;-3),"",'Z-scores'!QW6)</f>
        <v>-1.4608715623346471</v>
      </c>
      <c r="QX6">
        <f>IF(OR('Z-scores'!QX6&gt;3,'Z-scores'!QX6&lt;-3),"",'Z-scores'!QX6)</f>
        <v>-0.78540534885935132</v>
      </c>
      <c r="QY6">
        <f>IF(OR('Z-scores'!QY6&gt;3,'Z-scores'!QY6&lt;-3),"",'Z-scores'!QY6)</f>
        <v>-1.7230186624361485</v>
      </c>
      <c r="QZ6">
        <f>IF(OR('Z-scores'!QZ6&gt;3,'Z-scores'!QZ6&lt;-3),"",'Z-scores'!QZ6)</f>
        <v>-0.56311676929205912</v>
      </c>
      <c r="RA6">
        <f>IF(OR('Z-scores'!RA6&gt;3,'Z-scores'!RA6&lt;-3),"",'Z-scores'!RA6)</f>
        <v>-1.2656514198674524</v>
      </c>
      <c r="RB6">
        <f>IF(OR('Z-scores'!RB6&gt;3,'Z-scores'!RB6&lt;-3),"",'Z-scores'!RB6)</f>
        <v>-0.78436536386273181</v>
      </c>
      <c r="RC6">
        <f>IF(OR('Z-scores'!RC6&gt;3,'Z-scores'!RC6&lt;-3),"",'Z-scores'!RC6)</f>
        <v>-1.8078004285776672</v>
      </c>
      <c r="RD6">
        <f>IF(OR('Z-scores'!RD6&gt;3,'Z-scores'!RD6&lt;-3),"",'Z-scores'!RD6)</f>
        <v>-0.41311656078380288</v>
      </c>
      <c r="RE6">
        <f>IF(OR('Z-scores'!RE6&gt;3,'Z-scores'!RE6&lt;-3),"",'Z-scores'!RE6)</f>
        <v>-0.69146636332183287</v>
      </c>
      <c r="RF6">
        <f>IF(OR('Z-scores'!RF6&gt;3,'Z-scores'!RF6&lt;-3),"",'Z-scores'!RF6)</f>
        <v>-0.68494961006963995</v>
      </c>
      <c r="RG6">
        <f>IF(OR('Z-scores'!RG6&gt;3,'Z-scores'!RG6&lt;-3),"",'Z-scores'!RG6)</f>
        <v>-0.87253951174201994</v>
      </c>
      <c r="RH6">
        <f>IF(OR('Z-scores'!RH6&gt;3,'Z-scores'!RH6&lt;-3),"",'Z-scores'!RH6)</f>
        <v>-0.93455779885810986</v>
      </c>
      <c r="RI6">
        <f>IF(OR('Z-scores'!RI6&gt;3,'Z-scores'!RI6&lt;-3),"",'Z-scores'!RI6)</f>
        <v>-0.73579673809574775</v>
      </c>
      <c r="RJ6">
        <f>IF(OR('Z-scores'!RJ6&gt;3,'Z-scores'!RJ6&lt;-3),"",'Z-scores'!RJ6)</f>
        <v>-0.99398045932411694</v>
      </c>
      <c r="RK6">
        <f>IF(OR('Z-scores'!RK6&gt;3,'Z-scores'!RK6&lt;-3),"",'Z-scores'!RK6)</f>
        <v>-1.0375646622029167</v>
      </c>
      <c r="RL6">
        <f>IF(OR('Z-scores'!RL6&gt;3,'Z-scores'!RL6&lt;-3),"",'Z-scores'!RL6)</f>
        <v>-0.56204694184332749</v>
      </c>
      <c r="RM6">
        <f>IF(OR('Z-scores'!RM6&gt;3,'Z-scores'!RM6&lt;-3),"",'Z-scores'!RM6)</f>
        <v>-0.95114279159606741</v>
      </c>
      <c r="RN6">
        <f>IF(OR('Z-scores'!RN6&gt;3,'Z-scores'!RN6&lt;-3),"",'Z-scores'!RN6)</f>
        <v>-0.4413616490342438</v>
      </c>
      <c r="RO6">
        <f>IF(OR('Z-scores'!RO6&gt;3,'Z-scores'!RO6&lt;-3),"",'Z-scores'!RO6)</f>
        <v>1.3273252657841619</v>
      </c>
      <c r="RP6" s="6"/>
      <c r="ST6" s="6"/>
      <c r="TX6" s="6"/>
      <c r="VO6" s="6"/>
      <c r="VZ6" s="6"/>
      <c r="WR6" s="6"/>
      <c r="WU6" s="6"/>
      <c r="ZP6" s="6"/>
      <c r="ZQ6" s="6"/>
      <c r="ZU6" s="6"/>
      <c r="ABK6" s="6"/>
      <c r="ACA6" s="6"/>
      <c r="ACZ6" s="6"/>
      <c r="ADD6" s="6"/>
      <c r="AEB6" s="6"/>
      <c r="AEO6" s="6"/>
      <c r="AFA6" s="6"/>
      <c r="AFP6" s="6"/>
      <c r="AFS6" s="6"/>
      <c r="AFV6" s="6"/>
      <c r="AFX6" s="6"/>
      <c r="AGC6" s="6"/>
      <c r="AGM6" s="6"/>
      <c r="AGX6" s="6"/>
      <c r="AHD6" s="6"/>
      <c r="AHS6" s="6"/>
      <c r="AHW6" s="6"/>
      <c r="AIA6" s="6"/>
      <c r="AIB6" s="6"/>
      <c r="AIG6" s="6"/>
      <c r="AIH6" s="6"/>
      <c r="AII6" s="6"/>
      <c r="AIL6" s="6"/>
      <c r="AIQ6" s="6"/>
      <c r="AIT6" s="6"/>
      <c r="AIW6" s="6"/>
      <c r="AJR6" s="6"/>
    </row>
    <row r="7" spans="1:965" x14ac:dyDescent="0.25">
      <c r="A7">
        <v>212741</v>
      </c>
      <c r="B7">
        <v>0</v>
      </c>
      <c r="C7">
        <f>IF(OR('Z-scores'!C7&gt;3,'Z-scores'!C7&lt;-3),"",'Z-scores'!C7)</f>
        <v>-0.41991827346025429</v>
      </c>
      <c r="D7">
        <f>IF(OR('Z-scores'!D7&gt;3,'Z-scores'!D7&lt;-3),"",'Z-scores'!D7)</f>
        <v>-0.22454756744669951</v>
      </c>
      <c r="E7">
        <f>IF(OR('Z-scores'!E7&gt;3,'Z-scores'!E7&lt;-3),"",'Z-scores'!E7)</f>
        <v>-0.30318238747695508</v>
      </c>
      <c r="F7">
        <f>IF(OR('Z-scores'!F7&gt;3,'Z-scores'!F7&lt;-3),"",'Z-scores'!F7)</f>
        <v>-0.27293387121780166</v>
      </c>
      <c r="G7">
        <f>IF(OR('Z-scores'!G7&gt;3,'Z-scores'!G7&lt;-3),"",'Z-scores'!G7)</f>
        <v>-0.38753995750460213</v>
      </c>
      <c r="H7">
        <f>IF(OR('Z-scores'!H7&gt;3,'Z-scores'!H7&lt;-3),"",'Z-scores'!H7)</f>
        <v>-0.14931662456576672</v>
      </c>
      <c r="I7">
        <f>IF(OR('Z-scores'!I7&gt;3,'Z-scores'!I7&lt;-3),"",'Z-scores'!I7)</f>
        <v>-0.49884038594930064</v>
      </c>
      <c r="J7">
        <f>IF(OR('Z-scores'!J7&gt;3,'Z-scores'!J7&lt;-3),"",'Z-scores'!J7)</f>
        <v>-1.6720920414624405</v>
      </c>
      <c r="K7">
        <f>IF(OR('Z-scores'!K7&gt;3,'Z-scores'!K7&lt;-3),"",'Z-scores'!K7)</f>
        <v>-0.64168088205493412</v>
      </c>
      <c r="L7">
        <f>IF(OR('Z-scores'!L7&gt;3,'Z-scores'!L7&lt;-3),"",'Z-scores'!L7)</f>
        <v>-0.47154760927729661</v>
      </c>
      <c r="M7">
        <f>IF(OR('Z-scores'!M7&gt;3,'Z-scores'!M7&lt;-3),"",'Z-scores'!M7)</f>
        <v>-0.4282351856601937</v>
      </c>
      <c r="N7">
        <f>IF(OR('Z-scores'!N7&gt;3,'Z-scores'!N7&lt;-3),"",'Z-scores'!N7)</f>
        <v>-0.76095568501251176</v>
      </c>
      <c r="O7">
        <f>IF(OR('Z-scores'!O7&gt;3,'Z-scores'!O7&lt;-3),"",'Z-scores'!O7)</f>
        <v>-0.92184511269609759</v>
      </c>
      <c r="P7">
        <f>IF(OR('Z-scores'!P7&gt;3,'Z-scores'!P7&lt;-3),"",'Z-scores'!P7)</f>
        <v>-2.0848131790254139E-2</v>
      </c>
      <c r="Q7">
        <f>IF(OR('Z-scores'!Q7&gt;3,'Z-scores'!Q7&lt;-3),"",'Z-scores'!Q7)</f>
        <v>-0.2159627997319522</v>
      </c>
      <c r="R7">
        <f>IF(OR('Z-scores'!R7&gt;3,'Z-scores'!R7&lt;-3),"",'Z-scores'!R7)</f>
        <v>-0.15332170991980504</v>
      </c>
      <c r="S7">
        <f>IF(OR('Z-scores'!S7&gt;3,'Z-scores'!S7&lt;-3),"",'Z-scores'!S7)</f>
        <v>-5.2027134371366392E-2</v>
      </c>
      <c r="T7">
        <f>IF(OR('Z-scores'!T7&gt;3,'Z-scores'!T7&lt;-3),"",'Z-scores'!T7)</f>
        <v>-0.18872659477962531</v>
      </c>
      <c r="U7">
        <f>IF(OR('Z-scores'!U7&gt;3,'Z-scores'!U7&lt;-3),"",'Z-scores'!U7)</f>
        <v>-0.73338487442570011</v>
      </c>
      <c r="V7">
        <f>IF(OR('Z-scores'!V7&gt;3,'Z-scores'!V7&lt;-3),"",'Z-scores'!V7)</f>
        <v>-0.19678091757515562</v>
      </c>
      <c r="W7">
        <f>IF(OR('Z-scores'!W7&gt;3,'Z-scores'!W7&lt;-3),"",'Z-scores'!W7)</f>
        <v>-0.578623584251865</v>
      </c>
      <c r="X7">
        <f>IF(OR('Z-scores'!X7&gt;3,'Z-scores'!X7&lt;-3),"",'Z-scores'!X7)</f>
        <v>-0.30536187162570994</v>
      </c>
      <c r="Y7">
        <f>IF(OR('Z-scores'!Y7&gt;3,'Z-scores'!Y7&lt;-3),"",'Z-scores'!Y7)</f>
        <v>0.36019060278904291</v>
      </c>
      <c r="Z7">
        <f>IF(OR('Z-scores'!Z7&gt;3,'Z-scores'!Z7&lt;-3),"",'Z-scores'!Z7)</f>
        <v>1.066622469609193</v>
      </c>
      <c r="AA7">
        <f>IF(OR('Z-scores'!AA7&gt;3,'Z-scores'!AA7&lt;-3),"",'Z-scores'!AA7)</f>
        <v>-1.202340128189751</v>
      </c>
      <c r="AB7">
        <f>IF(OR('Z-scores'!AB7&gt;3,'Z-scores'!AB7&lt;-3),"",'Z-scores'!AB7)</f>
        <v>-1.1172047215905725</v>
      </c>
      <c r="AC7">
        <f>IF(OR('Z-scores'!AC7&gt;3,'Z-scores'!AC7&lt;-3),"",'Z-scores'!AC7)</f>
        <v>0.17182067099818607</v>
      </c>
      <c r="AD7">
        <f>IF(OR('Z-scores'!AD7&gt;3,'Z-scores'!AD7&lt;-3),"",'Z-scores'!AD7)</f>
        <v>-0.14998670003844958</v>
      </c>
      <c r="AE7">
        <f>IF(OR('Z-scores'!AE7&gt;3,'Z-scores'!AE7&lt;-3),"",'Z-scores'!AE7)</f>
        <v>1.4421605221733178</v>
      </c>
      <c r="AF7">
        <f>IF(OR('Z-scores'!AF7&gt;3,'Z-scores'!AF7&lt;-3),"",'Z-scores'!AF7)</f>
        <v>1.2591497205006894</v>
      </c>
      <c r="AG7">
        <f>IF(OR('Z-scores'!AG7&gt;3,'Z-scores'!AG7&lt;-3),"",'Z-scores'!AG7)</f>
        <v>-1.3135275781705495</v>
      </c>
      <c r="AH7">
        <f>IF(OR('Z-scores'!AH7&gt;3,'Z-scores'!AH7&lt;-3),"",'Z-scores'!AH7)</f>
        <v>-1.4880764168831244</v>
      </c>
      <c r="AI7">
        <f>IF(OR('Z-scores'!AI7&gt;3,'Z-scores'!AI7&lt;-3),"",'Z-scores'!AI7)</f>
        <v>-0.564305483204814</v>
      </c>
      <c r="AJ7">
        <f>IF(OR('Z-scores'!AJ7&gt;3,'Z-scores'!AJ7&lt;-3),"",'Z-scores'!AJ7)</f>
        <v>-0.62949637456772312</v>
      </c>
      <c r="AK7">
        <f>IF(OR('Z-scores'!AK7&gt;3,'Z-scores'!AK7&lt;-3),"",'Z-scores'!AK7)</f>
        <v>-0.63087698872831988</v>
      </c>
      <c r="AL7">
        <f>IF(OR('Z-scores'!AL7&gt;3,'Z-scores'!AL7&lt;-3),"",'Z-scores'!AL7)</f>
        <v>-1.072221603331851</v>
      </c>
      <c r="AM7">
        <f>IF(OR('Z-scores'!AM7&gt;3,'Z-scores'!AM7&lt;-3),"",'Z-scores'!AM7)</f>
        <v>-1.4651763672755092</v>
      </c>
      <c r="AN7">
        <f>IF(OR('Z-scores'!AN7&gt;3,'Z-scores'!AN7&lt;-3),"",'Z-scores'!AN7)</f>
        <v>-7.5567368728408787E-2</v>
      </c>
      <c r="AO7">
        <f>IF(OR('Z-scores'!AO7&gt;3,'Z-scores'!AO7&lt;-3),"",'Z-scores'!AO7)</f>
        <v>-0.49359172057068451</v>
      </c>
      <c r="AP7">
        <f>IF(OR('Z-scores'!AP7&gt;3,'Z-scores'!AP7&lt;-3),"",'Z-scores'!AP7)</f>
        <v>-0.24732861104771287</v>
      </c>
      <c r="AQ7">
        <f>IF(OR('Z-scores'!AQ7&gt;3,'Z-scores'!AQ7&lt;-3),"",'Z-scores'!AQ7)</f>
        <v>-0.55957858165392649</v>
      </c>
      <c r="AR7">
        <f>IF(OR('Z-scores'!AR7&gt;3,'Z-scores'!AR7&lt;-3),"",'Z-scores'!AR7)</f>
        <v>-0.20682891291308508</v>
      </c>
      <c r="AS7">
        <f>IF(OR('Z-scores'!AS7&gt;3,'Z-scores'!AS7&lt;-3),"",'Z-scores'!AS7)</f>
        <v>-1.5886782703373383</v>
      </c>
      <c r="AT7">
        <f>IF(OR('Z-scores'!AT7&gt;3,'Z-scores'!AT7&lt;-3),"",'Z-scores'!AT7)</f>
        <v>4.566813499928455E-2</v>
      </c>
      <c r="AU7">
        <f>IF(OR('Z-scores'!AU7&gt;3,'Z-scores'!AU7&lt;-3),"",'Z-scores'!AU7)</f>
        <v>-0.75391886362888827</v>
      </c>
      <c r="AV7">
        <f>IF(OR('Z-scores'!AV7&gt;3,'Z-scores'!AV7&lt;-3),"",'Z-scores'!AV7)</f>
        <v>-0.34430863111620263</v>
      </c>
      <c r="AW7">
        <f>IF(OR('Z-scores'!AW7&gt;3,'Z-scores'!AW7&lt;-3),"",'Z-scores'!AW7)</f>
        <v>1.3833186724601689</v>
      </c>
      <c r="AX7">
        <f>IF(OR('Z-scores'!AX7&gt;3,'Z-scores'!AX7&lt;-3),"",'Z-scores'!AX7)</f>
        <v>1.7949825015314333</v>
      </c>
      <c r="AY7">
        <f>IF(OR('Z-scores'!AY7&gt;3,'Z-scores'!AY7&lt;-3),"",'Z-scores'!AY7)</f>
        <v>-0.79239901156190162</v>
      </c>
      <c r="AZ7">
        <f>IF(OR('Z-scores'!AZ7&gt;3,'Z-scores'!AZ7&lt;-3),"",'Z-scores'!AZ7)</f>
        <v>-0.97031028562840282</v>
      </c>
      <c r="BA7">
        <f>IF(OR('Z-scores'!BA7&gt;3,'Z-scores'!BA7&lt;-3),"",'Z-scores'!BA7)</f>
        <v>-0.29086545192637747</v>
      </c>
      <c r="BB7">
        <f>IF(OR('Z-scores'!BB7&gt;3,'Z-scores'!BB7&lt;-3),"",'Z-scores'!BB7)</f>
        <v>-0.25982718000785071</v>
      </c>
      <c r="BC7">
        <f>IF(OR('Z-scores'!BC7&gt;3,'Z-scores'!BC7&lt;-3),"",'Z-scores'!BC7)</f>
        <v>0.42593390636023176</v>
      </c>
      <c r="BD7">
        <f>IF(OR('Z-scores'!BD7&gt;3,'Z-scores'!BD7&lt;-3),"",'Z-scores'!BD7)</f>
        <v>0.1579278297538308</v>
      </c>
      <c r="BE7">
        <f>IF(OR('Z-scores'!BE7&gt;3,'Z-scores'!BE7&lt;-3),"",'Z-scores'!BE7)</f>
        <v>-0.77532446878610983</v>
      </c>
      <c r="BF7">
        <f>IF(OR('Z-scores'!BF7&gt;3,'Z-scores'!BF7&lt;-3),"",'Z-scores'!BF7)</f>
        <v>0.57472388351848458</v>
      </c>
      <c r="BG7">
        <f>IF(OR('Z-scores'!BG7&gt;3,'Z-scores'!BG7&lt;-3),"",'Z-scores'!BG7)</f>
        <v>-0.68145810644261362</v>
      </c>
      <c r="BH7">
        <f>IF(OR('Z-scores'!BH7&gt;3,'Z-scores'!BH7&lt;-3),"",'Z-scores'!BH7)</f>
        <v>-0.64483785422174422</v>
      </c>
      <c r="BI7">
        <f>IF(OR('Z-scores'!BI7&gt;3,'Z-scores'!BI7&lt;-3),"",'Z-scores'!BI7)</f>
        <v>-0.11026946016799831</v>
      </c>
      <c r="BJ7">
        <f>IF(OR('Z-scores'!BJ7&gt;3,'Z-scores'!BJ7&lt;-3),"",'Z-scores'!BJ7)</f>
        <v>-0.13769847641725694</v>
      </c>
      <c r="BK7">
        <f>IF(OR('Z-scores'!BK7&gt;3,'Z-scores'!BK7&lt;-3),"",'Z-scores'!BK7)</f>
        <v>-0.91641520236740193</v>
      </c>
      <c r="BL7">
        <f>IF(OR('Z-scores'!BL7&gt;3,'Z-scores'!BL7&lt;-3),"",'Z-scores'!BL7)</f>
        <v>-0.38322108855688197</v>
      </c>
      <c r="BM7">
        <f>IF(OR('Z-scores'!BM7&gt;3,'Z-scores'!BM7&lt;-3),"",'Z-scores'!BM7)</f>
        <v>-0.63242859268248663</v>
      </c>
      <c r="BN7">
        <f>IF(OR('Z-scores'!BN7&gt;3,'Z-scores'!BN7&lt;-3),"",'Z-scores'!BN7)</f>
        <v>-0.53739879419296921</v>
      </c>
      <c r="BO7">
        <f>IF(OR('Z-scores'!BO7&gt;3,'Z-scores'!BO7&lt;-3),"",'Z-scores'!BO7)</f>
        <v>0.36534570387825549</v>
      </c>
      <c r="BP7">
        <f>IF(OR('Z-scores'!BP7&gt;3,'Z-scores'!BP7&lt;-3),"",'Z-scores'!BP7)</f>
        <v>0.2930707970552543</v>
      </c>
      <c r="BQ7">
        <f>IF(OR('Z-scores'!BQ7&gt;3,'Z-scores'!BQ7&lt;-3),"",'Z-scores'!BQ7)</f>
        <v>7.68224638591169E-3</v>
      </c>
      <c r="BR7">
        <f>IF(OR('Z-scores'!BR7&gt;3,'Z-scores'!BR7&lt;-3),"",'Z-scores'!BR7)</f>
        <v>0.31562110167236623</v>
      </c>
      <c r="BS7">
        <f>IF(OR('Z-scores'!BS7&gt;3,'Z-scores'!BS7&lt;-3),"",'Z-scores'!BS7)</f>
        <v>-0.37349091462007389</v>
      </c>
      <c r="BT7">
        <f>IF(OR('Z-scores'!BT7&gt;3,'Z-scores'!BT7&lt;-3),"",'Z-scores'!BT7)</f>
        <v>0.34027309083661667</v>
      </c>
      <c r="BU7">
        <f>IF(OR('Z-scores'!BU7&gt;3,'Z-scores'!BU7&lt;-3),"",'Z-scores'!BU7)</f>
        <v>0.66955094569095697</v>
      </c>
      <c r="BV7">
        <f>IF(OR('Z-scores'!BV7&gt;3,'Z-scores'!BV7&lt;-3),"",'Z-scores'!BV7)</f>
        <v>0.94313730032175891</v>
      </c>
      <c r="BW7">
        <f>IF(OR('Z-scores'!BW7&gt;3,'Z-scores'!BW7&lt;-3),"",'Z-scores'!BW7)</f>
        <v>-0.53730955866059438</v>
      </c>
      <c r="BX7">
        <f>IF(OR('Z-scores'!BX7&gt;3,'Z-scores'!BX7&lt;-3),"",'Z-scores'!BX7)</f>
        <v>0.11711524691823176</v>
      </c>
      <c r="BY7">
        <f>IF(OR('Z-scores'!BY7&gt;3,'Z-scores'!BY7&lt;-3),"",'Z-scores'!BY7)</f>
        <v>-4.7402275051186861E-2</v>
      </c>
      <c r="BZ7">
        <f>IF(OR('Z-scores'!BZ7&gt;3,'Z-scores'!BZ7&lt;-3),"",'Z-scores'!BZ7)</f>
        <v>-0.21495927859281982</v>
      </c>
      <c r="CA7">
        <f>IF(OR('Z-scores'!CA7&gt;3,'Z-scores'!CA7&lt;-3),"",'Z-scores'!CA7)</f>
        <v>0.34221219749886628</v>
      </c>
      <c r="CB7">
        <f>IF(OR('Z-scores'!CB7&gt;3,'Z-scores'!CB7&lt;-3),"",'Z-scores'!CB7)</f>
        <v>0.83112979546759014</v>
      </c>
      <c r="CC7">
        <f>IF(OR('Z-scores'!CC7&gt;3,'Z-scores'!CC7&lt;-3),"",'Z-scores'!CC7)</f>
        <v>-0.29334573390145574</v>
      </c>
      <c r="CD7">
        <f>IF(OR('Z-scores'!CD7&gt;3,'Z-scores'!CD7&lt;-3),"",'Z-scores'!CD7)</f>
        <v>0.34197057464351482</v>
      </c>
      <c r="CE7">
        <f>IF(OR('Z-scores'!CE7&gt;3,'Z-scores'!CE7&lt;-3),"",'Z-scores'!CE7)</f>
        <v>0.13731235739772096</v>
      </c>
      <c r="CF7">
        <f>IF(OR('Z-scores'!CF7&gt;3,'Z-scores'!CF7&lt;-3),"",'Z-scores'!CF7)</f>
        <v>1.0699690320243118</v>
      </c>
      <c r="CG7">
        <f>IF(OR('Z-scores'!CG7&gt;3,'Z-scores'!CG7&lt;-3),"",'Z-scores'!CG7)</f>
        <v>2.7874222314407513</v>
      </c>
      <c r="CH7">
        <f>IF(OR('Z-scores'!CH7&gt;3,'Z-scores'!CH7&lt;-3),"",'Z-scores'!CH7)</f>
        <v>-0.43135528919858845</v>
      </c>
      <c r="CI7">
        <f>IF(OR('Z-scores'!CI7&gt;3,'Z-scores'!CI7&lt;-3),"",'Z-scores'!CI7)</f>
        <v>-1.3015486341314597</v>
      </c>
      <c r="CJ7">
        <f>IF(OR('Z-scores'!CJ7&gt;3,'Z-scores'!CJ7&lt;-3),"",'Z-scores'!CJ7)</f>
        <v>-0.94181382545235892</v>
      </c>
      <c r="CK7">
        <f>IF(OR('Z-scores'!CK7&gt;3,'Z-scores'!CK7&lt;-3),"",'Z-scores'!CK7)</f>
        <v>0.46940341883593745</v>
      </c>
      <c r="CL7">
        <f>IF(OR('Z-scores'!CL7&gt;3,'Z-scores'!CL7&lt;-3),"",'Z-scores'!CL7)</f>
        <v>-0.33338124282206472</v>
      </c>
      <c r="CM7">
        <f>IF(OR('Z-scores'!CM7&gt;3,'Z-scores'!CM7&lt;-3),"",'Z-scores'!CM7)</f>
        <v>0.99744794448561902</v>
      </c>
      <c r="CN7">
        <f>IF(OR('Z-scores'!CN7&gt;3,'Z-scores'!CN7&lt;-3),"",'Z-scores'!CN7)</f>
        <v>1.2292093149147452</v>
      </c>
      <c r="CO7">
        <f>IF(OR('Z-scores'!CO7&gt;3,'Z-scores'!CO7&lt;-3),"",'Z-scores'!CO7)</f>
        <v>-8.4604838704121582E-2</v>
      </c>
      <c r="CP7">
        <f>IF(OR('Z-scores'!CP7&gt;3,'Z-scores'!CP7&lt;-3),"",'Z-scores'!CP7)</f>
        <v>0.51115712912006539</v>
      </c>
      <c r="CQ7">
        <f>IF(OR('Z-scores'!CQ7&gt;3,'Z-scores'!CQ7&lt;-3),"",'Z-scores'!CQ7)</f>
        <v>-0.33012575258635418</v>
      </c>
      <c r="CR7">
        <f>IF(OR('Z-scores'!CR7&gt;3,'Z-scores'!CR7&lt;-3),"",'Z-scores'!CR7)</f>
        <v>4.395620307097018E-2</v>
      </c>
      <c r="CS7">
        <f>IF(OR('Z-scores'!CS7&gt;3,'Z-scores'!CS7&lt;-3),"",'Z-scores'!CS7)</f>
        <v>-0.33346356901608304</v>
      </c>
      <c r="CT7">
        <f>IF(OR('Z-scores'!CT7&gt;3,'Z-scores'!CT7&lt;-3),"",'Z-scores'!CT7)</f>
        <v>-0.59005541658866401</v>
      </c>
      <c r="CU7">
        <f>IF(OR('Z-scores'!CU7&gt;3,'Z-scores'!CU7&lt;-3),"",'Z-scores'!CU7)</f>
        <v>-1.1373469374456002</v>
      </c>
      <c r="CV7">
        <f>IF(OR('Z-scores'!CV7&gt;3,'Z-scores'!CV7&lt;-3),"",'Z-scores'!CV7)</f>
        <v>-1.2304710522668776</v>
      </c>
      <c r="CW7">
        <f>IF(OR('Z-scores'!CW7&gt;3,'Z-scores'!CW7&lt;-3),"",'Z-scores'!CW7)</f>
        <v>-0.5093209163570569</v>
      </c>
      <c r="CX7">
        <f>IF(OR('Z-scores'!CX7&gt;3,'Z-scores'!CX7&lt;-3),"",'Z-scores'!CX7)</f>
        <v>-0.27796134934272648</v>
      </c>
      <c r="CY7">
        <f>IF(OR('Z-scores'!CY7&gt;3,'Z-scores'!CY7&lt;-3),"",'Z-scores'!CY7)</f>
        <v>1.1654549171275115</v>
      </c>
      <c r="CZ7">
        <f>IF(OR('Z-scores'!CZ7&gt;3,'Z-scores'!CZ7&lt;-3),"",'Z-scores'!CZ7)</f>
        <v>1.4862240752408846</v>
      </c>
      <c r="DA7">
        <f>IF(OR('Z-scores'!DA7&gt;3,'Z-scores'!DA7&lt;-3),"",'Z-scores'!DA7)</f>
        <v>-0.5906573970663509</v>
      </c>
      <c r="DB7">
        <f>IF(OR('Z-scores'!DB7&gt;3,'Z-scores'!DB7&lt;-3),"",'Z-scores'!DB7)</f>
        <v>-0.80561358152699791</v>
      </c>
      <c r="DC7">
        <f>IF(OR('Z-scores'!DC7&gt;3,'Z-scores'!DC7&lt;-3),"",'Z-scores'!DC7)</f>
        <v>-0.20356245216150723</v>
      </c>
      <c r="DD7">
        <f>IF(OR('Z-scores'!DD7&gt;3,'Z-scores'!DD7&lt;-3),"",'Z-scores'!DD7)</f>
        <v>0.66536339622015062</v>
      </c>
      <c r="DE7">
        <f>IF(OR('Z-scores'!DE7&gt;3,'Z-scores'!DE7&lt;-3),"",'Z-scores'!DE7)</f>
        <v>9.903460973382619E-2</v>
      </c>
      <c r="DF7">
        <f>IF(OR('Z-scores'!DF7&gt;3,'Z-scores'!DF7&lt;-3),"",'Z-scores'!DF7)</f>
        <v>-0.34141350765126965</v>
      </c>
      <c r="DG7">
        <f>IF(OR('Z-scores'!DG7&gt;3,'Z-scores'!DG7&lt;-3),"",'Z-scores'!DG7)</f>
        <v>-0.9832565605165331</v>
      </c>
      <c r="DH7">
        <f>IF(OR('Z-scores'!DH7&gt;3,'Z-scores'!DH7&lt;-3),"",'Z-scores'!DH7)</f>
        <v>-1.0402731039509052</v>
      </c>
      <c r="DI7">
        <f>IF(OR('Z-scores'!DI7&gt;3,'Z-scores'!DI7&lt;-3),"",'Z-scores'!DI7)</f>
        <v>-0.26526037075022213</v>
      </c>
      <c r="DJ7">
        <f>IF(OR('Z-scores'!DJ7&gt;3,'Z-scores'!DJ7&lt;-3),"",'Z-scores'!DJ7)</f>
        <v>-0.12908936973949278</v>
      </c>
      <c r="DK7">
        <f>IF(OR('Z-scores'!DK7&gt;3,'Z-scores'!DK7&lt;-3),"",'Z-scores'!DK7)</f>
        <v>-8.5995985385955293E-3</v>
      </c>
      <c r="DL7">
        <f>IF(OR('Z-scores'!DL7&gt;3,'Z-scores'!DL7&lt;-3),"",'Z-scores'!DL7)</f>
        <v>-4.5491040839580991E-2</v>
      </c>
      <c r="DM7">
        <f>IF(OR('Z-scores'!DM7&gt;3,'Z-scores'!DM7&lt;-3),"",'Z-scores'!DM7)</f>
        <v>-1.1254915425725447</v>
      </c>
      <c r="DN7">
        <f>IF(OR('Z-scores'!DN7&gt;3,'Z-scores'!DN7&lt;-3),"",'Z-scores'!DN7)</f>
        <v>-1.1297860229453969</v>
      </c>
      <c r="DO7">
        <f>IF(OR('Z-scores'!DO7&gt;3,'Z-scores'!DO7&lt;-3),"",'Z-scores'!DO7)</f>
        <v>0.22273078476429375</v>
      </c>
      <c r="DP7">
        <f>IF(OR('Z-scores'!DP7&gt;3,'Z-scores'!DP7&lt;-3),"",'Z-scores'!DP7)</f>
        <v>-0.15815298005454309</v>
      </c>
      <c r="DQ7">
        <f>IF(OR('Z-scores'!DQ7&gt;3,'Z-scores'!DQ7&lt;-3),"",'Z-scores'!DQ7)</f>
        <v>0.34858251243189653</v>
      </c>
      <c r="DR7">
        <f>IF(OR('Z-scores'!DR7&gt;3,'Z-scores'!DR7&lt;-3),"",'Z-scores'!DR7)</f>
        <v>-2.7669048573757439E-2</v>
      </c>
      <c r="DS7">
        <f>IF(OR('Z-scores'!DS7&gt;3,'Z-scores'!DS7&lt;-3),"",'Z-scores'!DS7)</f>
        <v>-0.6304763318915052</v>
      </c>
      <c r="DT7">
        <f>IF(OR('Z-scores'!DT7&gt;3,'Z-scores'!DT7&lt;-3),"",'Z-scores'!DT7)</f>
        <v>-1.0293053122951699</v>
      </c>
      <c r="DU7">
        <f>IF(OR('Z-scores'!DU7&gt;3,'Z-scores'!DU7&lt;-3),"",'Z-scores'!DU7)</f>
        <v>-0.39278695408875197</v>
      </c>
      <c r="DV7">
        <f>IF(OR('Z-scores'!DV7&gt;3,'Z-scores'!DV7&lt;-3),"",'Z-scores'!DV7)</f>
        <v>-0.35287307498513193</v>
      </c>
      <c r="DW7">
        <f>IF(OR('Z-scores'!DW7&gt;3,'Z-scores'!DW7&lt;-3),"",'Z-scores'!DW7)</f>
        <v>0.17417086005143545</v>
      </c>
      <c r="DX7">
        <f>IF(OR('Z-scores'!DX7&gt;3,'Z-scores'!DX7&lt;-3),"",'Z-scores'!DX7)</f>
        <v>0.98916509265990993</v>
      </c>
      <c r="DY7">
        <f>IF(OR('Z-scores'!DY7&gt;3,'Z-scores'!DY7&lt;-3),"",'Z-scores'!DY7)</f>
        <v>-0.64113039594112819</v>
      </c>
      <c r="DZ7">
        <f>IF(OR('Z-scores'!DZ7&gt;3,'Z-scores'!DZ7&lt;-3),"",'Z-scores'!DZ7)</f>
        <v>-0.5791663693460718</v>
      </c>
      <c r="EA7">
        <f>IF(OR('Z-scores'!EA7&gt;3,'Z-scores'!EA7&lt;-3),"",'Z-scores'!EA7)</f>
        <v>2.0590314638886373</v>
      </c>
      <c r="EB7">
        <f>IF(OR('Z-scores'!EB7&gt;3,'Z-scores'!EB7&lt;-3),"",'Z-scores'!EB7)</f>
        <v>-0.55549771652635671</v>
      </c>
      <c r="EC7">
        <f>IF(OR('Z-scores'!EC7&gt;3,'Z-scores'!EC7&lt;-3),"",'Z-scores'!EC7)</f>
        <v>-0.79013885105473913</v>
      </c>
      <c r="ED7">
        <f>IF(OR('Z-scores'!ED7&gt;3,'Z-scores'!ED7&lt;-3),"",'Z-scores'!ED7)</f>
        <v>-0.48081255621103552</v>
      </c>
      <c r="EE7">
        <f>IF(OR('Z-scores'!EE7&gt;3,'Z-scores'!EE7&lt;-3),"",'Z-scores'!EE7)</f>
        <v>0.82875018283560109</v>
      </c>
      <c r="EF7">
        <f>IF(OR('Z-scores'!EF7&gt;3,'Z-scores'!EF7&lt;-3),"",'Z-scores'!EF7)</f>
        <v>-0.50178379457099775</v>
      </c>
      <c r="EG7">
        <f>IF(OR('Z-scores'!EG7&gt;3,'Z-scores'!EG7&lt;-3),"",'Z-scores'!EG7)</f>
        <v>-0.67112520816664778</v>
      </c>
      <c r="EH7">
        <f>IF(OR('Z-scores'!EH7&gt;3,'Z-scores'!EH7&lt;-3),"",'Z-scores'!EH7)</f>
        <v>0.1640535701336</v>
      </c>
      <c r="EI7">
        <f>IF(OR('Z-scores'!EI7&gt;3,'Z-scores'!EI7&lt;-3),"",'Z-scores'!EI7)</f>
        <v>1.303624640913837</v>
      </c>
      <c r="EJ7">
        <f>IF(OR('Z-scores'!EJ7&gt;3,'Z-scores'!EJ7&lt;-3),"",'Z-scores'!EJ7)</f>
        <v>-0.28219726601760092</v>
      </c>
      <c r="EK7">
        <f>IF(OR('Z-scores'!EK7&gt;3,'Z-scores'!EK7&lt;-3),"",'Z-scores'!EK7)</f>
        <v>-0.43999866634821139</v>
      </c>
      <c r="EL7">
        <f>IF(OR('Z-scores'!EL7&gt;3,'Z-scores'!EL7&lt;-3),"",'Z-scores'!EL7)</f>
        <v>-0.50231933294018793</v>
      </c>
      <c r="EM7">
        <f>IF(OR('Z-scores'!EM7&gt;3,'Z-scores'!EM7&lt;-3),"",'Z-scores'!EM7)</f>
        <v>-0.39578636462952954</v>
      </c>
      <c r="EN7">
        <f>IF(OR('Z-scores'!EN7&gt;3,'Z-scores'!EN7&lt;-3),"",'Z-scores'!EN7)</f>
        <v>0.71791972488181144</v>
      </c>
      <c r="EO7">
        <f>IF(OR('Z-scores'!EO7&gt;3,'Z-scores'!EO7&lt;-3),"",'Z-scores'!EO7)</f>
        <v>1.5987670260404936</v>
      </c>
      <c r="EP7">
        <f>IF(OR('Z-scores'!EP7&gt;3,'Z-scores'!EP7&lt;-3),"",'Z-scores'!EP7)</f>
        <v>-0.55227117354124844</v>
      </c>
      <c r="EQ7">
        <f>IF(OR('Z-scores'!EQ7&gt;3,'Z-scores'!EQ7&lt;-3),"",'Z-scores'!EQ7)</f>
        <v>-0.65416322868522758</v>
      </c>
      <c r="ER7">
        <f>IF(OR('Z-scores'!ER7&gt;3,'Z-scores'!ER7&lt;-3),"",'Z-scores'!ER7)</f>
        <v>-0.70696569365401452</v>
      </c>
      <c r="ES7">
        <f>IF(OR('Z-scores'!ES7&gt;3,'Z-scores'!ES7&lt;-3),"",'Z-scores'!ES7)</f>
        <v>0.30815997434928122</v>
      </c>
      <c r="ET7">
        <f>IF(OR('Z-scores'!ET7&gt;3,'Z-scores'!ET7&lt;-3),"",'Z-scores'!ET7)</f>
        <v>0.77746195055170297</v>
      </c>
      <c r="EU7">
        <f>IF(OR('Z-scores'!EU7&gt;3,'Z-scores'!EU7&lt;-3),"",'Z-scores'!EU7)</f>
        <v>0.37966569012191981</v>
      </c>
      <c r="EV7">
        <f>IF(OR('Z-scores'!EV7&gt;3,'Z-scores'!EV7&lt;-3),"",'Z-scores'!EV7)</f>
        <v>-1.3550297820510435</v>
      </c>
      <c r="EW7">
        <f>IF(OR('Z-scores'!EW7&gt;3,'Z-scores'!EW7&lt;-3),"",'Z-scores'!EW7)</f>
        <v>-1.0492665727304542</v>
      </c>
      <c r="EX7">
        <f>IF(OR('Z-scores'!EX7&gt;3,'Z-scores'!EX7&lt;-3),"",'Z-scores'!EX7)</f>
        <v>-0.40179335203286509</v>
      </c>
      <c r="EY7">
        <f>IF(OR('Z-scores'!EY7&gt;3,'Z-scores'!EY7&lt;-3),"",'Z-scores'!EY7)</f>
        <v>-9.9560872330946668E-2</v>
      </c>
      <c r="EZ7">
        <f>IF(OR('Z-scores'!EZ7&gt;3,'Z-scores'!EZ7&lt;-3),"",'Z-scores'!EZ7)</f>
        <v>-0.33379972698858895</v>
      </c>
      <c r="FA7">
        <f>IF(OR('Z-scores'!FA7&gt;3,'Z-scores'!FA7&lt;-3),"",'Z-scores'!FA7)</f>
        <v>-0.51276069140255998</v>
      </c>
      <c r="FB7">
        <f>IF(OR('Z-scores'!FB7&gt;3,'Z-scores'!FB7&lt;-3),"",'Z-scores'!FB7)</f>
        <v>-0.46179159015925647</v>
      </c>
      <c r="FC7">
        <f>IF(OR('Z-scores'!FC7&gt;3,'Z-scores'!FC7&lt;-3),"",'Z-scores'!FC7)</f>
        <v>1.2328745028136963</v>
      </c>
      <c r="FD7">
        <f>IF(OR('Z-scores'!FD7&gt;3,'Z-scores'!FD7&lt;-3),"",'Z-scores'!FD7)</f>
        <v>0.16098330836169411</v>
      </c>
      <c r="FE7">
        <f>IF(OR('Z-scores'!FE7&gt;3,'Z-scores'!FE7&lt;-3),"",'Z-scores'!FE7)</f>
        <v>-1.0141023710854196</v>
      </c>
      <c r="FF7">
        <f>IF(OR('Z-scores'!FF7&gt;3,'Z-scores'!FF7&lt;-3),"",'Z-scores'!FF7)</f>
        <v>-1.4199077235487472</v>
      </c>
      <c r="FG7">
        <f>IF(OR('Z-scores'!FG7&gt;3,'Z-scores'!FG7&lt;-3),"",'Z-scores'!FG7)</f>
        <v>-0.17138951611475048</v>
      </c>
      <c r="FH7">
        <f>IF(OR('Z-scores'!FH7&gt;3,'Z-scores'!FH7&lt;-3),"",'Z-scores'!FH7)</f>
        <v>-0.37802036839557013</v>
      </c>
      <c r="FI7">
        <f>IF(OR('Z-scores'!FI7&gt;3,'Z-scores'!FI7&lt;-3),"",'Z-scores'!FI7)</f>
        <v>-0.90232536418888709</v>
      </c>
      <c r="FJ7">
        <f>IF(OR('Z-scores'!FJ7&gt;3,'Z-scores'!FJ7&lt;-3),"",'Z-scores'!FJ7)</f>
        <v>-0.55111404835631539</v>
      </c>
      <c r="FK7">
        <f>IF(OR('Z-scores'!FK7&gt;3,'Z-scores'!FK7&lt;-3),"",'Z-scores'!FK7)</f>
        <v>-0.46359704948320096</v>
      </c>
      <c r="FL7">
        <f>IF(OR('Z-scores'!FL7&gt;3,'Z-scores'!FL7&lt;-3),"",'Z-scores'!FL7)</f>
        <v>-0.51026303473315127</v>
      </c>
      <c r="FM7">
        <f>IF(OR('Z-scores'!FM7&gt;3,'Z-scores'!FM7&lt;-3),"",'Z-scores'!FM7)</f>
        <v>-0.37757878000389666</v>
      </c>
      <c r="FN7">
        <f>IF(OR('Z-scores'!FN7&gt;3,'Z-scores'!FN7&lt;-3),"",'Z-scores'!FN7)</f>
        <v>-0.80998507817660326</v>
      </c>
      <c r="FO7">
        <f>IF(OR('Z-scores'!FO7&gt;3,'Z-scores'!FO7&lt;-3),"",'Z-scores'!FO7)</f>
        <v>-0.4946478197610874</v>
      </c>
      <c r="FP7">
        <f>IF(OR('Z-scores'!FP7&gt;3,'Z-scores'!FP7&lt;-3),"",'Z-scores'!FP7)</f>
        <v>-0.17371768583716948</v>
      </c>
      <c r="FQ7">
        <f>IF(OR('Z-scores'!FQ7&gt;3,'Z-scores'!FQ7&lt;-3),"",'Z-scores'!FQ7)</f>
        <v>0.92924487990061067</v>
      </c>
      <c r="FR7">
        <f>IF(OR('Z-scores'!FR7&gt;3,'Z-scores'!FR7&lt;-3),"",'Z-scores'!FR7)</f>
        <v>-1.0206021044331288</v>
      </c>
      <c r="FS7">
        <f>IF(OR('Z-scores'!FS7&gt;3,'Z-scores'!FS7&lt;-3),"",'Z-scores'!FS7)</f>
        <v>-0.30953240648039704</v>
      </c>
      <c r="FT7">
        <f>IF(OR('Z-scores'!FT7&gt;3,'Z-scores'!FT7&lt;-3),"",'Z-scores'!FT7)</f>
        <v>-0.48267126997934318</v>
      </c>
      <c r="FU7">
        <f>IF(OR('Z-scores'!FU7&gt;3,'Z-scores'!FU7&lt;-3),"",'Z-scores'!FU7)</f>
        <v>-0.63231997219652902</v>
      </c>
      <c r="FV7">
        <f>IF(OR('Z-scores'!FV7&gt;3,'Z-scores'!FV7&lt;-3),"",'Z-scores'!FV7)</f>
        <v>0.35995793647175534</v>
      </c>
      <c r="FW7">
        <f>IF(OR('Z-scores'!FW7&gt;3,'Z-scores'!FW7&lt;-3),"",'Z-scores'!FW7)</f>
        <v>0.68732646397845354</v>
      </c>
      <c r="FX7">
        <f>IF(OR('Z-scores'!FX7&gt;3,'Z-scores'!FX7&lt;-3),"",'Z-scores'!FX7)</f>
        <v>-5.8749936222789179E-2</v>
      </c>
      <c r="FY7">
        <f>IF(OR('Z-scores'!FY7&gt;3,'Z-scores'!FY7&lt;-3),"",'Z-scores'!FY7)</f>
        <v>-0.40330115867901589</v>
      </c>
      <c r="FZ7">
        <f>IF(OR('Z-scores'!FZ7&gt;3,'Z-scores'!FZ7&lt;-3),"",'Z-scores'!FZ7)</f>
        <v>0.50090316581867012</v>
      </c>
      <c r="GA7">
        <f>IF(OR('Z-scores'!GA7&gt;3,'Z-scores'!GA7&lt;-3),"",'Z-scores'!GA7)</f>
        <v>-0.67777053851029301</v>
      </c>
      <c r="GB7">
        <f>IF(OR('Z-scores'!GB7&gt;3,'Z-scores'!GB7&lt;-3),"",'Z-scores'!GB7)</f>
        <v>-0.628736950929352</v>
      </c>
      <c r="GC7">
        <f>IF(OR('Z-scores'!GC7&gt;3,'Z-scores'!GC7&lt;-3),"",'Z-scores'!GC7)</f>
        <v>-0.5722161638081118</v>
      </c>
      <c r="GD7">
        <f>IF(OR('Z-scores'!GD7&gt;3,'Z-scores'!GD7&lt;-3),"",'Z-scores'!GD7)</f>
        <v>-9.3792282311973021E-2</v>
      </c>
      <c r="GE7">
        <f>IF(OR('Z-scores'!GE7&gt;3,'Z-scores'!GE7&lt;-3),"",'Z-scores'!GE7)</f>
        <v>-0.41385261398031792</v>
      </c>
      <c r="GF7">
        <f>IF(OR('Z-scores'!GF7&gt;3,'Z-scores'!GF7&lt;-3),"",'Z-scores'!GF7)</f>
        <v>-0.20534816356821756</v>
      </c>
      <c r="GG7">
        <f>IF(OR('Z-scores'!GG7&gt;3,'Z-scores'!GG7&lt;-3),"",'Z-scores'!GG7)</f>
        <v>-0.72463157882612617</v>
      </c>
      <c r="GH7">
        <f>IF(OR('Z-scores'!GH7&gt;3,'Z-scores'!GH7&lt;-3),"",'Z-scores'!GH7)</f>
        <v>-0.33950768039065604</v>
      </c>
      <c r="GI7">
        <f>IF(OR('Z-scores'!GI7&gt;3,'Z-scores'!GI7&lt;-3),"",'Z-scores'!GI7)</f>
        <v>-0.87082744428866743</v>
      </c>
      <c r="GJ7">
        <f>IF(OR('Z-scores'!GJ7&gt;3,'Z-scores'!GJ7&lt;-3),"",'Z-scores'!GJ7)</f>
        <v>-0.79112550674175841</v>
      </c>
      <c r="GK7">
        <f>IF(OR('Z-scores'!GK7&gt;3,'Z-scores'!GK7&lt;-3),"",'Z-scores'!GK7)</f>
        <v>-0.62780087444947197</v>
      </c>
      <c r="GL7">
        <f>IF(OR('Z-scores'!GL7&gt;3,'Z-scores'!GL7&lt;-3),"",'Z-scores'!GL7)</f>
        <v>-1.6544964066389441E-2</v>
      </c>
      <c r="GM7">
        <f>IF(OR('Z-scores'!GM7&gt;3,'Z-scores'!GM7&lt;-3),"",'Z-scores'!GM7)</f>
        <v>0.80313799635383221</v>
      </c>
      <c r="GN7">
        <f>IF(OR('Z-scores'!GN7&gt;3,'Z-scores'!GN7&lt;-3),"",'Z-scores'!GN7)</f>
        <v>1.2544335274158678</v>
      </c>
      <c r="GO7">
        <f>IF(OR('Z-scores'!GO7&gt;3,'Z-scores'!GO7&lt;-3),"",'Z-scores'!GO7)</f>
        <v>0.4087169057030377</v>
      </c>
      <c r="GP7">
        <f>IF(OR('Z-scores'!GP7&gt;3,'Z-scores'!GP7&lt;-3),"",'Z-scores'!GP7)</f>
        <v>0.90100002906542809</v>
      </c>
      <c r="GQ7">
        <f>IF(OR('Z-scores'!GQ7&gt;3,'Z-scores'!GQ7&lt;-3),"",'Z-scores'!GQ7)</f>
        <v>1.0846011355854608</v>
      </c>
      <c r="GR7">
        <f>IF(OR('Z-scores'!GR7&gt;3,'Z-scores'!GR7&lt;-3),"",'Z-scores'!GR7)</f>
        <v>0.61850416831509902</v>
      </c>
      <c r="GS7">
        <f>IF(OR('Z-scores'!GS7&gt;3,'Z-scores'!GS7&lt;-3),"",'Z-scores'!GS7)</f>
        <v>2.9311868237144479E-2</v>
      </c>
      <c r="GT7">
        <f>IF(OR('Z-scores'!GT7&gt;3,'Z-scores'!GT7&lt;-3),"",'Z-scores'!GT7)</f>
        <v>0.30039841599152567</v>
      </c>
      <c r="GU7">
        <f>IF(OR('Z-scores'!GU7&gt;3,'Z-scores'!GU7&lt;-3),"",'Z-scores'!GU7)</f>
        <v>1.6999489037044919</v>
      </c>
      <c r="GV7">
        <f>IF(OR('Z-scores'!GV7&gt;3,'Z-scores'!GV7&lt;-3),"",'Z-scores'!GV7)</f>
        <v>0.80325780060467511</v>
      </c>
      <c r="GW7">
        <f>IF(OR('Z-scores'!GW7&gt;3,'Z-scores'!GW7&lt;-3),"",'Z-scores'!GW7)</f>
        <v>0.17292011701621982</v>
      </c>
      <c r="GX7">
        <f>IF(OR('Z-scores'!GX7&gt;3,'Z-scores'!GX7&lt;-3),"",'Z-scores'!GX7)</f>
        <v>-0.47103099411849542</v>
      </c>
      <c r="GY7">
        <f>IF(OR('Z-scores'!GY7&gt;3,'Z-scores'!GY7&lt;-3),"",'Z-scores'!GY7)</f>
        <v>-0.49144146744204587</v>
      </c>
      <c r="GZ7">
        <f>IF(OR('Z-scores'!GZ7&gt;3,'Z-scores'!GZ7&lt;-3),"",'Z-scores'!GZ7)</f>
        <v>0.70405632706344179</v>
      </c>
      <c r="HA7">
        <f>IF(OR('Z-scores'!HA7&gt;3,'Z-scores'!HA7&lt;-3),"",'Z-scores'!HA7)</f>
        <v>0.85328647724808671</v>
      </c>
      <c r="HB7">
        <f>IF(OR('Z-scores'!HB7&gt;3,'Z-scores'!HB7&lt;-3),"",'Z-scores'!HB7)</f>
        <v>0.23630468321042203</v>
      </c>
      <c r="HC7">
        <f>IF(OR('Z-scores'!HC7&gt;3,'Z-scores'!HC7&lt;-3),"",'Z-scores'!HC7)</f>
        <v>0.18304698814738921</v>
      </c>
      <c r="HD7">
        <f>IF(OR('Z-scores'!HD7&gt;3,'Z-scores'!HD7&lt;-3),"",'Z-scores'!HD7)</f>
        <v>-0.49296055078198053</v>
      </c>
      <c r="HE7">
        <f>IF(OR('Z-scores'!HE7&gt;3,'Z-scores'!HE7&lt;-3),"",'Z-scores'!HE7)</f>
        <v>-1.20424774386931E-2</v>
      </c>
      <c r="HF7">
        <f>IF(OR('Z-scores'!HF7&gt;3,'Z-scores'!HF7&lt;-3),"",'Z-scores'!HF7)</f>
        <v>0.16991020866679968</v>
      </c>
      <c r="HG7">
        <f>IF(OR('Z-scores'!HG7&gt;3,'Z-scores'!HG7&lt;-3),"",'Z-scores'!HG7)</f>
        <v>-0.22750875543279617</v>
      </c>
      <c r="HH7">
        <f>IF(OR('Z-scores'!HH7&gt;3,'Z-scores'!HH7&lt;-3),"",'Z-scores'!HH7)</f>
        <v>-0.60432619168323976</v>
      </c>
      <c r="HI7">
        <f>IF(OR('Z-scores'!HI7&gt;3,'Z-scores'!HI7&lt;-3),"",'Z-scores'!HI7)</f>
        <v>-7.9219362497781012E-2</v>
      </c>
      <c r="HJ7">
        <f>IF(OR('Z-scores'!HJ7&gt;3,'Z-scores'!HJ7&lt;-3),"",'Z-scores'!HJ7)</f>
        <v>0.67758939808129393</v>
      </c>
      <c r="HK7">
        <f>IF(OR('Z-scores'!HK7&gt;3,'Z-scores'!HK7&lt;-3),"",'Z-scores'!HK7)</f>
        <v>0.81434701261093712</v>
      </c>
      <c r="HL7">
        <f>IF(OR('Z-scores'!HL7&gt;3,'Z-scores'!HL7&lt;-3),"",'Z-scores'!HL7)</f>
        <v>-0.4013598822749701</v>
      </c>
      <c r="HM7">
        <f>IF(OR('Z-scores'!HM7&gt;3,'Z-scores'!HM7&lt;-3),"",'Z-scores'!HM7)</f>
        <v>-0.59398349246645898</v>
      </c>
      <c r="HN7">
        <f>IF(OR('Z-scores'!HN7&gt;3,'Z-scores'!HN7&lt;-3),"",'Z-scores'!HN7)</f>
        <v>4.9856771177979597E-3</v>
      </c>
      <c r="HO7">
        <f>IF(OR('Z-scores'!HO7&gt;3,'Z-scores'!HO7&lt;-3),"",'Z-scores'!HO7)</f>
        <v>-0.25981516026286894</v>
      </c>
      <c r="HP7">
        <f>IF(OR('Z-scores'!HP7&gt;3,'Z-scores'!HP7&lt;-3),"",'Z-scores'!HP7)</f>
        <v>-0.18307683843618844</v>
      </c>
      <c r="HQ7">
        <f>IF(OR('Z-scores'!HQ7&gt;3,'Z-scores'!HQ7&lt;-3),"",'Z-scores'!HQ7)</f>
        <v>-0.29800837865073571</v>
      </c>
      <c r="HR7">
        <f>IF(OR('Z-scores'!HR7&gt;3,'Z-scores'!HR7&lt;-3),"",'Z-scores'!HR7)</f>
        <v>-0.22215073747117511</v>
      </c>
      <c r="HS7">
        <f>IF(OR('Z-scores'!HS7&gt;3,'Z-scores'!HS7&lt;-3),"",'Z-scores'!HS7)</f>
        <v>-4.8767417822499111E-2</v>
      </c>
      <c r="HT7">
        <f>IF(OR('Z-scores'!HT7&gt;3,'Z-scores'!HT7&lt;-3),"",'Z-scores'!HT7)</f>
        <v>0.43758145757007288</v>
      </c>
      <c r="HU7">
        <f>IF(OR('Z-scores'!HU7&gt;3,'Z-scores'!HU7&lt;-3),"",'Z-scores'!HU7)</f>
        <v>0.34339050253558739</v>
      </c>
      <c r="HV7">
        <f>IF(OR('Z-scores'!HV7&gt;3,'Z-scores'!HV7&lt;-3),"",'Z-scores'!HV7)</f>
        <v>1.0042886680097201</v>
      </c>
      <c r="HW7">
        <f>IF(OR('Z-scores'!HW7&gt;3,'Z-scores'!HW7&lt;-3),"",'Z-scores'!HW7)</f>
        <v>-0.2306744908766605</v>
      </c>
      <c r="HX7">
        <f>IF(OR('Z-scores'!HX7&gt;3,'Z-scores'!HX7&lt;-3),"",'Z-scores'!HX7)</f>
        <v>1.5219668761596459</v>
      </c>
      <c r="HY7">
        <f>IF(OR('Z-scores'!HY7&gt;3,'Z-scores'!HY7&lt;-3),"",'Z-scores'!HY7)</f>
        <v>0.20349749340328016</v>
      </c>
      <c r="HZ7">
        <f>IF(OR('Z-scores'!HZ7&gt;3,'Z-scores'!HZ7&lt;-3),"",'Z-scores'!HZ7)</f>
        <v>-0.68002451288527843</v>
      </c>
      <c r="IA7">
        <f>IF(OR('Z-scores'!IA7&gt;3,'Z-scores'!IA7&lt;-3),"",'Z-scores'!IA7)</f>
        <v>-0.98579335642934962</v>
      </c>
      <c r="IB7">
        <f>IF(OR('Z-scores'!IB7&gt;3,'Z-scores'!IB7&lt;-3),"",'Z-scores'!IB7)</f>
        <v>-1.2942421497888814</v>
      </c>
      <c r="IC7">
        <f>IF(OR('Z-scores'!IC7&gt;3,'Z-scores'!IC7&lt;-3),"",'Z-scores'!IC7)</f>
        <v>-1.1765544151450775</v>
      </c>
      <c r="ID7">
        <f>IF(OR('Z-scores'!ID7&gt;3,'Z-scores'!ID7&lt;-3),"",'Z-scores'!ID7)</f>
        <v>-1.0596399232349798</v>
      </c>
      <c r="IE7">
        <f>IF(OR('Z-scores'!IE7&gt;3,'Z-scores'!IE7&lt;-3),"",'Z-scores'!IE7)</f>
        <v>-1.5651789071818394</v>
      </c>
      <c r="IF7">
        <f>IF(OR('Z-scores'!IF7&gt;3,'Z-scores'!IF7&lt;-3),"",'Z-scores'!IF7)</f>
        <v>1.1872263870070832</v>
      </c>
      <c r="IG7">
        <f>IF(OR('Z-scores'!IG7&gt;3,'Z-scores'!IG7&lt;-3),"",'Z-scores'!IG7)</f>
        <v>4.402221894319476E-2</v>
      </c>
      <c r="IH7">
        <f>IF(OR('Z-scores'!IH7&gt;3,'Z-scores'!IH7&lt;-3),"",'Z-scores'!IH7)</f>
        <v>-0.38696684173748475</v>
      </c>
      <c r="II7">
        <f>IF(OR('Z-scores'!II7&gt;3,'Z-scores'!II7&lt;-3),"",'Z-scores'!II7)</f>
        <v>0.28862860221875947</v>
      </c>
      <c r="IJ7">
        <f>IF(OR('Z-scores'!IJ7&gt;3,'Z-scores'!IJ7&lt;-3),"",'Z-scores'!IJ7)</f>
        <v>-0.43025321642332637</v>
      </c>
      <c r="IK7">
        <f>IF(OR('Z-scores'!IK7&gt;3,'Z-scores'!IK7&lt;-3),"",'Z-scores'!IK7)</f>
        <v>-0.20447672100446729</v>
      </c>
      <c r="IL7">
        <f>IF(OR('Z-scores'!IL7&gt;3,'Z-scores'!IL7&lt;-3),"",'Z-scores'!IL7)</f>
        <v>0.22406599243265604</v>
      </c>
      <c r="IM7">
        <f>IF(OR('Z-scores'!IM7&gt;3,'Z-scores'!IM7&lt;-3),"",'Z-scores'!IM7)</f>
        <v>-0.1034677566892481</v>
      </c>
      <c r="IN7">
        <f>IF(OR('Z-scores'!IN7&gt;3,'Z-scores'!IN7&lt;-3),"",'Z-scores'!IN7)</f>
        <v>0.51949744562816724</v>
      </c>
      <c r="IO7">
        <f>IF(OR('Z-scores'!IO7&gt;3,'Z-scores'!IO7&lt;-3),"",'Z-scores'!IO7)</f>
        <v>0.19766603593513912</v>
      </c>
      <c r="IP7">
        <f>IF(OR('Z-scores'!IP7&gt;3,'Z-scores'!IP7&lt;-3),"",'Z-scores'!IP7)</f>
        <v>-0.20587436097313105</v>
      </c>
      <c r="IQ7">
        <f>IF(OR('Z-scores'!IQ7&gt;3,'Z-scores'!IQ7&lt;-3),"",'Z-scores'!IQ7)</f>
        <v>0.77319994498277811</v>
      </c>
      <c r="IR7">
        <f>IF(OR('Z-scores'!IR7&gt;3,'Z-scores'!IR7&lt;-3),"",'Z-scores'!IR7)</f>
        <v>1.2684015587330062</v>
      </c>
      <c r="IS7">
        <f>IF(OR('Z-scores'!IS7&gt;3,'Z-scores'!IS7&lt;-3),"",'Z-scores'!IS7)</f>
        <v>0.96371101555737837</v>
      </c>
      <c r="IT7">
        <f>IF(OR('Z-scores'!IT7&gt;3,'Z-scores'!IT7&lt;-3),"",'Z-scores'!IT7)</f>
        <v>-0.15506040830286394</v>
      </c>
      <c r="IU7">
        <f>IF(OR('Z-scores'!IU7&gt;3,'Z-scores'!IU7&lt;-3),"",'Z-scores'!IU7)</f>
        <v>0.20960416770606197</v>
      </c>
      <c r="IV7">
        <f>IF(OR('Z-scores'!IV7&gt;3,'Z-scores'!IV7&lt;-3),"",'Z-scores'!IV7)</f>
        <v>0.72134934354453839</v>
      </c>
      <c r="IW7">
        <f>IF(OR('Z-scores'!IW7&gt;3,'Z-scores'!IW7&lt;-3),"",'Z-scores'!IW7)</f>
        <v>0.51907377677730482</v>
      </c>
      <c r="IX7">
        <f>IF(OR('Z-scores'!IX7&gt;3,'Z-scores'!IX7&lt;-3),"",'Z-scores'!IX7)</f>
        <v>0.76921723820023336</v>
      </c>
      <c r="IY7">
        <f>IF(OR('Z-scores'!IY7&gt;3,'Z-scores'!IY7&lt;-3),"",'Z-scores'!IY7)</f>
        <v>0.58545687275174751</v>
      </c>
      <c r="IZ7">
        <f>IF(OR('Z-scores'!IZ7&gt;3,'Z-scores'!IZ7&lt;-3),"",'Z-scores'!IZ7)</f>
        <v>0.37173188899349308</v>
      </c>
      <c r="JA7">
        <f>IF(OR('Z-scores'!JA7&gt;3,'Z-scores'!JA7&lt;-3),"",'Z-scores'!JA7)</f>
        <v>0.1697900681107683</v>
      </c>
      <c r="JB7">
        <f>IF(OR('Z-scores'!JB7&gt;3,'Z-scores'!JB7&lt;-3),"",'Z-scores'!JB7)</f>
        <v>-0.9801246617629279</v>
      </c>
      <c r="JC7">
        <f>IF(OR('Z-scores'!JC7&gt;3,'Z-scores'!JC7&lt;-3),"",'Z-scores'!JC7)</f>
        <v>-0.735135920437468</v>
      </c>
      <c r="JD7">
        <f>IF(OR('Z-scores'!JD7&gt;3,'Z-scores'!JD7&lt;-3),"",'Z-scores'!JD7)</f>
        <v>1.6941101327510573</v>
      </c>
      <c r="JE7">
        <f>IF(OR('Z-scores'!JE7&gt;3,'Z-scores'!JE7&lt;-3),"",'Z-scores'!JE7)</f>
        <v>0.1452378349904424</v>
      </c>
      <c r="JF7">
        <f>IF(OR('Z-scores'!JF7&gt;3,'Z-scores'!JF7&lt;-3),"",'Z-scores'!JF7)</f>
        <v>-0.50531440676242356</v>
      </c>
      <c r="JG7">
        <f>IF(OR('Z-scores'!JG7&gt;3,'Z-scores'!JG7&lt;-3),"",'Z-scores'!JG7)</f>
        <v>-0.39747293036748688</v>
      </c>
      <c r="JH7">
        <f>IF(OR('Z-scores'!JH7&gt;3,'Z-scores'!JH7&lt;-3),"",'Z-scores'!JH7)</f>
        <v>-0.30843373454577444</v>
      </c>
      <c r="JI7">
        <f>IF(OR('Z-scores'!JI7&gt;3,'Z-scores'!JI7&lt;-3),"",'Z-scores'!JI7)</f>
        <v>-0.29397020550317193</v>
      </c>
      <c r="JJ7">
        <f>IF(OR('Z-scores'!JJ7&gt;3,'Z-scores'!JJ7&lt;-3),"",'Z-scores'!JJ7)</f>
        <v>0.60182247065526184</v>
      </c>
      <c r="JK7">
        <f>IF(OR('Z-scores'!JK7&gt;3,'Z-scores'!JK7&lt;-3),"",'Z-scores'!JK7)</f>
        <v>1.3491160729887117</v>
      </c>
      <c r="JL7">
        <f>IF(OR('Z-scores'!JL7&gt;3,'Z-scores'!JL7&lt;-3),"",'Z-scores'!JL7)</f>
        <v>-9.0257205931940365E-2</v>
      </c>
      <c r="JM7">
        <f>IF(OR('Z-scores'!JM7&gt;3,'Z-scores'!JM7&lt;-3),"",'Z-scores'!JM7)</f>
        <v>1.4869680827256</v>
      </c>
      <c r="JN7">
        <f>IF(OR('Z-scores'!JN7&gt;3,'Z-scores'!JN7&lt;-3),"",'Z-scores'!JN7)</f>
        <v>0.55366971233123963</v>
      </c>
      <c r="JO7">
        <f>IF(OR('Z-scores'!JO7&gt;3,'Z-scores'!JO7&lt;-3),"",'Z-scores'!JO7)</f>
        <v>1.2016236348352718</v>
      </c>
      <c r="JP7">
        <f>IF(OR('Z-scores'!JP7&gt;3,'Z-scores'!JP7&lt;-3),"",'Z-scores'!JP7)</f>
        <v>1.6999292341871743</v>
      </c>
      <c r="JQ7">
        <f>IF(OR('Z-scores'!JQ7&gt;3,'Z-scores'!JQ7&lt;-3),"",'Z-scores'!JQ7)</f>
        <v>0.3927130516640665</v>
      </c>
      <c r="JR7">
        <f>IF(OR('Z-scores'!JR7&gt;3,'Z-scores'!JR7&lt;-3),"",'Z-scores'!JR7)</f>
        <v>-0.15649401187913123</v>
      </c>
      <c r="JS7">
        <f>IF(OR('Z-scores'!JS7&gt;3,'Z-scores'!JS7&lt;-3),"",'Z-scores'!JS7)</f>
        <v>7.1693321460035361E-2</v>
      </c>
      <c r="JT7">
        <f>IF(OR('Z-scores'!JT7&gt;3,'Z-scores'!JT7&lt;-3),"",'Z-scores'!JT7)</f>
        <v>2.1003033837968825</v>
      </c>
      <c r="JU7">
        <f>IF(OR('Z-scores'!JU7&gt;3,'Z-scores'!JU7&lt;-3),"",'Z-scores'!JU7)</f>
        <v>2.4847663376003841</v>
      </c>
      <c r="JV7">
        <f>IF(OR('Z-scores'!JV7&gt;3,'Z-scores'!JV7&lt;-3),"",'Z-scores'!JV7)</f>
        <v>2.3393860871301055</v>
      </c>
      <c r="JW7">
        <f>IF(OR('Z-scores'!JW7&gt;3,'Z-scores'!JW7&lt;-3),"",'Z-scores'!JW7)</f>
        <v>1.2558518537514096</v>
      </c>
      <c r="JX7">
        <f>IF(OR('Z-scores'!JX7&gt;3,'Z-scores'!JX7&lt;-3),"",'Z-scores'!JX7)</f>
        <v>1.3237671329420879</v>
      </c>
      <c r="JY7">
        <f>IF(OR('Z-scores'!JY7&gt;3,'Z-scores'!JY7&lt;-3),"",'Z-scores'!JY7)</f>
        <v>1.5512901637509848</v>
      </c>
      <c r="JZ7">
        <f>IF(OR('Z-scores'!JZ7&gt;3,'Z-scores'!JZ7&lt;-3),"",'Z-scores'!JZ7)</f>
        <v>1.4725965721025125</v>
      </c>
      <c r="KA7">
        <f>IF(OR('Z-scores'!KA7&gt;3,'Z-scores'!KA7&lt;-3),"",'Z-scores'!KA7)</f>
        <v>2.0021267566620713</v>
      </c>
      <c r="KB7">
        <f>IF(OR('Z-scores'!KB7&gt;3,'Z-scores'!KB7&lt;-3),"",'Z-scores'!KB7)</f>
        <v>1.2005283059830034</v>
      </c>
      <c r="KC7">
        <f>IF(OR('Z-scores'!KC7&gt;3,'Z-scores'!KC7&lt;-3),"",'Z-scores'!KC7)</f>
        <v>-0.14570310562279334</v>
      </c>
      <c r="KD7">
        <f>IF(OR('Z-scores'!KD7&gt;3,'Z-scores'!KD7&lt;-3),"",'Z-scores'!KD7)</f>
        <v>-0.41544754533473732</v>
      </c>
      <c r="KE7">
        <f>IF(OR('Z-scores'!KE7&gt;3,'Z-scores'!KE7&lt;-3),"",'Z-scores'!KE7)</f>
        <v>0.95594097640519138</v>
      </c>
      <c r="KF7">
        <f>IF(OR('Z-scores'!KF7&gt;3,'Z-scores'!KF7&lt;-3),"",'Z-scores'!KF7)</f>
        <v>-0.28867513459481287</v>
      </c>
      <c r="KG7">
        <f>IF(OR('Z-scores'!KG7&gt;3,'Z-scores'!KG7&lt;-3),"",'Z-scores'!KG7)</f>
        <v>-0.29957635702571517</v>
      </c>
      <c r="KH7">
        <f>IF(OR('Z-scores'!KH7&gt;3,'Z-scores'!KH7&lt;-3),"",'Z-scores'!KH7)</f>
        <v>0.29520872657937564</v>
      </c>
      <c r="KI7">
        <f>IF(OR('Z-scores'!KI7&gt;3,'Z-scores'!KI7&lt;-3),"",'Z-scores'!KI7)</f>
        <v>1.1637138480082139</v>
      </c>
      <c r="KJ7">
        <f>IF(OR('Z-scores'!KJ7&gt;3,'Z-scores'!KJ7&lt;-3),"",'Z-scores'!KJ7)</f>
        <v>0.92497439265655723</v>
      </c>
      <c r="KK7">
        <f>IF(OR('Z-scores'!KK7&gt;3,'Z-scores'!KK7&lt;-3),"",'Z-scores'!KK7)</f>
        <v>1.2076179209718549</v>
      </c>
      <c r="KL7">
        <f>IF(OR('Z-scores'!KL7&gt;3,'Z-scores'!KL7&lt;-3),"",'Z-scores'!KL7)</f>
        <v>1.2085644312721888</v>
      </c>
      <c r="KM7">
        <f>IF(OR('Z-scores'!KM7&gt;3,'Z-scores'!KM7&lt;-3),"",'Z-scores'!KM7)</f>
        <v>1.032623964769106</v>
      </c>
      <c r="KN7">
        <f>IF(OR('Z-scores'!KN7&gt;3,'Z-scores'!KN7&lt;-3),"",'Z-scores'!KN7)</f>
        <v>0.60945763511438389</v>
      </c>
      <c r="KO7">
        <f>IF(OR('Z-scores'!KO7&gt;3,'Z-scores'!KO7&lt;-3),"",'Z-scores'!KO7)</f>
        <v>0.56745579640085486</v>
      </c>
      <c r="KP7">
        <f>IF(OR('Z-scores'!KP7&gt;3,'Z-scores'!KP7&lt;-3),"",'Z-scores'!KP7)</f>
        <v>1.3522068716009978</v>
      </c>
      <c r="KQ7">
        <f>IF(OR('Z-scores'!KQ7&gt;3,'Z-scores'!KQ7&lt;-3),"",'Z-scores'!KQ7)</f>
        <v>-3.7504877481113801E-2</v>
      </c>
      <c r="KR7">
        <f>IF(OR('Z-scores'!KR7&gt;3,'Z-scores'!KR7&lt;-3),"",'Z-scores'!KR7)</f>
        <v>1.0439552568824202</v>
      </c>
      <c r="KS7">
        <f>IF(OR('Z-scores'!KS7&gt;3,'Z-scores'!KS7&lt;-3),"",'Z-scores'!KS7)</f>
        <v>1.16733015084086E-3</v>
      </c>
      <c r="KT7">
        <f>IF(OR('Z-scores'!KT7&gt;3,'Z-scores'!KT7&lt;-3),"",'Z-scores'!KT7)</f>
        <v>1.5508761882865756</v>
      </c>
      <c r="KU7">
        <f>IF(OR('Z-scores'!KU7&gt;3,'Z-scores'!KU7&lt;-3),"",'Z-scores'!KU7)</f>
        <v>0.40546475434882073</v>
      </c>
      <c r="KV7">
        <f>IF(OR('Z-scores'!KV7&gt;3,'Z-scores'!KV7&lt;-3),"",'Z-scores'!KV7)</f>
        <v>0.79143840097385232</v>
      </c>
      <c r="KW7">
        <f>IF(OR('Z-scores'!KW7&gt;3,'Z-scores'!KW7&lt;-3),"",'Z-scores'!KW7)</f>
        <v>0.2256657487744822</v>
      </c>
      <c r="KX7">
        <f>IF(OR('Z-scores'!KX7&gt;3,'Z-scores'!KX7&lt;-3),"",'Z-scores'!KX7)</f>
        <v>0.28970022756709318</v>
      </c>
      <c r="KY7">
        <f>IF(OR('Z-scores'!KY7&gt;3,'Z-scores'!KY7&lt;-3),"",'Z-scores'!KY7)</f>
        <v>0.8013725757060155</v>
      </c>
      <c r="KZ7">
        <f>IF(OR('Z-scores'!KZ7&gt;3,'Z-scores'!KZ7&lt;-3),"",'Z-scores'!KZ7)</f>
        <v>0.5996648477642782</v>
      </c>
      <c r="LA7">
        <f>IF(OR('Z-scores'!LA7&gt;3,'Z-scores'!LA7&lt;-3),"",'Z-scores'!LA7)</f>
        <v>0.21903914260304735</v>
      </c>
      <c r="LB7">
        <f>IF(OR('Z-scores'!LB7&gt;3,'Z-scores'!LB7&lt;-3),"",'Z-scores'!LB7)</f>
        <v>1.2574506433900585</v>
      </c>
      <c r="LC7">
        <f>IF(OR('Z-scores'!LC7&gt;3,'Z-scores'!LC7&lt;-3),"",'Z-scores'!LC7)</f>
        <v>0.18918708794597605</v>
      </c>
      <c r="LD7">
        <f>IF(OR('Z-scores'!LD7&gt;3,'Z-scores'!LD7&lt;-3),"",'Z-scores'!LD7)</f>
        <v>-0.11979180471083613</v>
      </c>
      <c r="LE7">
        <f>IF(OR('Z-scores'!LE7&gt;3,'Z-scores'!LE7&lt;-3),"",'Z-scores'!LE7)</f>
        <v>0.20957777216663295</v>
      </c>
      <c r="LF7">
        <f>IF(OR('Z-scores'!LF7&gt;3,'Z-scores'!LF7&lt;-3),"",'Z-scores'!LF7)</f>
        <v>1.045089953626954</v>
      </c>
      <c r="LG7">
        <f>IF(OR('Z-scores'!LG7&gt;3,'Z-scores'!LG7&lt;-3),"",'Z-scores'!LG7)</f>
        <v>1.8984575251715188</v>
      </c>
      <c r="LH7">
        <f>IF(OR('Z-scores'!LH7&gt;3,'Z-scores'!LH7&lt;-3),"",'Z-scores'!LH7)</f>
        <v>1.5389081902303894</v>
      </c>
      <c r="LI7">
        <f>IF(OR('Z-scores'!LI7&gt;3,'Z-scores'!LI7&lt;-3),"",'Z-scores'!LI7)</f>
        <v>9.1244330899338075E-2</v>
      </c>
      <c r="LJ7" t="str">
        <f>IF(OR('Z-scores'!LJ7&gt;3,'Z-scores'!LJ7&lt;-3),"",'Z-scores'!LJ7)</f>
        <v/>
      </c>
      <c r="LK7">
        <f>IF(OR('Z-scores'!LK7&gt;3,'Z-scores'!LK7&lt;-3),"",'Z-scores'!LK7)</f>
        <v>-0.1308046063704581</v>
      </c>
      <c r="LL7">
        <f>IF(OR('Z-scores'!LL7&gt;3,'Z-scores'!LL7&lt;-3),"",'Z-scores'!LL7)</f>
        <v>-0.27938447798869959</v>
      </c>
      <c r="LM7">
        <f>IF(OR('Z-scores'!LM7&gt;3,'Z-scores'!LM7&lt;-3),"",'Z-scores'!LM7)</f>
        <v>-0.53599432149508908</v>
      </c>
      <c r="LN7">
        <f>IF(OR('Z-scores'!LN7&gt;3,'Z-scores'!LN7&lt;-3),"",'Z-scores'!LN7)</f>
        <v>-0.19908271636830407</v>
      </c>
      <c r="LO7">
        <f>IF(OR('Z-scores'!LO7&gt;3,'Z-scores'!LO7&lt;-3),"",'Z-scores'!LO7)</f>
        <v>-0.28867513459481292</v>
      </c>
      <c r="LP7">
        <f>IF(OR('Z-scores'!LP7&gt;3,'Z-scores'!LP7&lt;-3),"",'Z-scores'!LP7)</f>
        <v>-0.26629432831469263</v>
      </c>
      <c r="LQ7">
        <f>IF(OR('Z-scores'!LQ7&gt;3,'Z-scores'!LQ7&lt;-3),"",'Z-scores'!LQ7)</f>
        <v>0.19204887449543739</v>
      </c>
      <c r="LR7">
        <f>IF(OR('Z-scores'!LR7&gt;3,'Z-scores'!LR7&lt;-3),"",'Z-scores'!LR7)</f>
        <v>-0.28867513459481287</v>
      </c>
      <c r="LS7">
        <f>IF(OR('Z-scores'!LS7&gt;3,'Z-scores'!LS7&lt;-3),"",'Z-scores'!LS7)</f>
        <v>-0.41170769597161516</v>
      </c>
      <c r="LT7">
        <f>IF(OR('Z-scores'!LT7&gt;3,'Z-scores'!LT7&lt;-3),"",'Z-scores'!LT7)</f>
        <v>-0.37994599765926174</v>
      </c>
      <c r="LU7">
        <f>IF(OR('Z-scores'!LU7&gt;3,'Z-scores'!LU7&lt;-3),"",'Z-scores'!LU7)</f>
        <v>-0.51882438541657461</v>
      </c>
      <c r="LV7">
        <f>IF(OR('Z-scores'!LV7&gt;3,'Z-scores'!LV7&lt;-3),"",'Z-scores'!LV7)</f>
        <v>-0.28867513459481292</v>
      </c>
      <c r="LW7">
        <f>IF(OR('Z-scores'!LW7&gt;3,'Z-scores'!LW7&lt;-3),"",'Z-scores'!LW7)</f>
        <v>-0.1485498736782509</v>
      </c>
      <c r="LX7">
        <f>IF(OR('Z-scores'!LX7&gt;3,'Z-scores'!LX7&lt;-3),"",'Z-scores'!LX7)</f>
        <v>0.59454229371829836</v>
      </c>
      <c r="LY7">
        <f>IF(OR('Z-scores'!LY7&gt;3,'Z-scores'!LY7&lt;-3),"",'Z-scores'!LY7)</f>
        <v>2.7336296344035729</v>
      </c>
      <c r="LZ7">
        <f>IF(OR('Z-scores'!LZ7&gt;3,'Z-scores'!LZ7&lt;-3),"",'Z-scores'!LZ7)</f>
        <v>-0.82120057516209721</v>
      </c>
      <c r="MA7">
        <f>IF(OR('Z-scores'!MA7&gt;3,'Z-scores'!MA7&lt;-3),"",'Z-scores'!MA7)</f>
        <v>-0.23028864986339015</v>
      </c>
      <c r="MB7" t="str">
        <f>IF(OR('Z-scores'!MB7&gt;3,'Z-scores'!MB7&lt;-3),"",'Z-scores'!MB7)</f>
        <v/>
      </c>
      <c r="MC7">
        <f>IF(OR('Z-scores'!MC7&gt;3,'Z-scores'!MC7&lt;-3),"",'Z-scores'!MC7)</f>
        <v>-0.20478103420901372</v>
      </c>
      <c r="MD7">
        <f>IF(OR('Z-scores'!MD7&gt;3,'Z-scores'!MD7&lt;-3),"",'Z-scores'!MD7)</f>
        <v>-0.17654455335411762</v>
      </c>
      <c r="ME7">
        <f>IF(OR('Z-scores'!ME7&gt;3,'Z-scores'!ME7&lt;-3),"",'Z-scores'!ME7)</f>
        <v>-0.43989504694323012</v>
      </c>
      <c r="MF7">
        <f>IF(OR('Z-scores'!MF7&gt;3,'Z-scores'!MF7&lt;-3),"",'Z-scores'!MF7)</f>
        <v>-0.56155616810874986</v>
      </c>
      <c r="MG7">
        <f>IF(OR('Z-scores'!MG7&gt;3,'Z-scores'!MG7&lt;-3),"",'Z-scores'!MG7)</f>
        <v>6.9374666982673944E-2</v>
      </c>
      <c r="MH7">
        <f>IF(OR('Z-scores'!MH7&gt;3,'Z-scores'!MH7&lt;-3),"",'Z-scores'!MH7)</f>
        <v>-0.47598189205638025</v>
      </c>
      <c r="MI7">
        <f>IF(OR('Z-scores'!MI7&gt;3,'Z-scores'!MI7&lt;-3),"",'Z-scores'!MI7)</f>
        <v>-0.76176891895278531</v>
      </c>
      <c r="MJ7">
        <f>IF(OR('Z-scores'!MJ7&gt;3,'Z-scores'!MJ7&lt;-3),"",'Z-scores'!MJ7)</f>
        <v>1.7331319755788657</v>
      </c>
      <c r="MK7">
        <f>IF(OR('Z-scores'!MK7&gt;3,'Z-scores'!MK7&lt;-3),"",'Z-scores'!MK7)</f>
        <v>2.0520820668414221</v>
      </c>
      <c r="ML7">
        <f>IF(OR('Z-scores'!ML7&gt;3,'Z-scores'!ML7&lt;-3),"",'Z-scores'!ML7)</f>
        <v>0.10051989530134556</v>
      </c>
      <c r="MM7">
        <f>IF(OR('Z-scores'!MM7&gt;3,'Z-scores'!MM7&lt;-3),"",'Z-scores'!MM7)</f>
        <v>1.7638583885645587</v>
      </c>
      <c r="MN7">
        <f>IF(OR('Z-scores'!MN7&gt;3,'Z-scores'!MN7&lt;-3),"",'Z-scores'!MN7)</f>
        <v>1.1504485436528815</v>
      </c>
      <c r="MO7">
        <f>IF(OR('Z-scores'!MO7&gt;3,'Z-scores'!MO7&lt;-3),"",'Z-scores'!MO7)</f>
        <v>1.136072948875966</v>
      </c>
      <c r="MP7">
        <f>IF(OR('Z-scores'!MP7&gt;3,'Z-scores'!MP7&lt;-3),"",'Z-scores'!MP7)</f>
        <v>1.845715248214677</v>
      </c>
      <c r="MQ7">
        <f>IF(OR('Z-scores'!MQ7&gt;3,'Z-scores'!MQ7&lt;-3),"",'Z-scores'!MQ7)</f>
        <v>0.64449951479408485</v>
      </c>
      <c r="MR7">
        <f>IF(OR('Z-scores'!MR7&gt;3,'Z-scores'!MR7&lt;-3),"",'Z-scores'!MR7)</f>
        <v>0.9923624129550882</v>
      </c>
      <c r="MS7">
        <f>IF(OR('Z-scores'!MS7&gt;3,'Z-scores'!MS7&lt;-3),"",'Z-scores'!MS7)</f>
        <v>0.83844400065704638</v>
      </c>
      <c r="MT7">
        <f>IF(OR('Z-scores'!MT7&gt;3,'Z-scores'!MT7&lt;-3),"",'Z-scores'!MT7)</f>
        <v>-0.33411728164799209</v>
      </c>
      <c r="MU7">
        <f>IF(OR('Z-scores'!MU7&gt;3,'Z-scores'!MU7&lt;-3),"",'Z-scores'!MU7)</f>
        <v>-1.9652284466357351E-2</v>
      </c>
      <c r="MV7">
        <f>IF(OR('Z-scores'!MV7&gt;3,'Z-scores'!MV7&lt;-3),"",'Z-scores'!MV7)</f>
        <v>0.21283385287230611</v>
      </c>
      <c r="MW7">
        <f>IF(OR('Z-scores'!MW7&gt;3,'Z-scores'!MW7&lt;-3),"",'Z-scores'!MW7)</f>
        <v>2.0096581248502061</v>
      </c>
      <c r="MX7">
        <f>IF(OR('Z-scores'!MX7&gt;3,'Z-scores'!MX7&lt;-3),"",'Z-scores'!MX7)</f>
        <v>-0.35909081988711672</v>
      </c>
      <c r="MY7">
        <f>IF(OR('Z-scores'!MY7&gt;3,'Z-scores'!MY7&lt;-3),"",'Z-scores'!MY7)</f>
        <v>0.73746992363697383</v>
      </c>
      <c r="MZ7">
        <f>IF(OR('Z-scores'!MZ7&gt;3,'Z-scores'!MZ7&lt;-3),"",'Z-scores'!MZ7)</f>
        <v>-0.56994897135081257</v>
      </c>
      <c r="NA7">
        <f>IF(OR('Z-scores'!NA7&gt;3,'Z-scores'!NA7&lt;-3),"",'Z-scores'!NA7)</f>
        <v>1.5837810318795189</v>
      </c>
      <c r="NB7">
        <f>IF(OR('Z-scores'!NB7&gt;3,'Z-scores'!NB7&lt;-3),"",'Z-scores'!NB7)</f>
        <v>0.42281217083283185</v>
      </c>
      <c r="NC7">
        <f>IF(OR('Z-scores'!NC7&gt;3,'Z-scores'!NC7&lt;-3),"",'Z-scores'!NC7)</f>
        <v>0.74271084327486914</v>
      </c>
      <c r="ND7">
        <f>IF(OR('Z-scores'!ND7&gt;3,'Z-scores'!ND7&lt;-3),"",'Z-scores'!ND7)</f>
        <v>-0.32724372956853032</v>
      </c>
      <c r="NE7">
        <f>IF(OR('Z-scores'!NE7&gt;3,'Z-scores'!NE7&lt;-3),"",'Z-scores'!NE7)</f>
        <v>-3.6973120422745989E-2</v>
      </c>
      <c r="NF7">
        <f>IF(OR('Z-scores'!NF7&gt;3,'Z-scores'!NF7&lt;-3),"",'Z-scores'!NF7)</f>
        <v>0.14621558840782567</v>
      </c>
      <c r="NG7">
        <f>IF(OR('Z-scores'!NG7&gt;3,'Z-scores'!NG7&lt;-3),"",'Z-scores'!NG7)</f>
        <v>0.24093461133523111</v>
      </c>
      <c r="NH7">
        <f>IF(OR('Z-scores'!NH7&gt;3,'Z-scores'!NH7&lt;-3),"",'Z-scores'!NH7)</f>
        <v>0.56881891333522872</v>
      </c>
      <c r="NI7">
        <f>IF(OR('Z-scores'!NI7&gt;3,'Z-scores'!NI7&lt;-3),"",'Z-scores'!NI7)</f>
        <v>1.2505427897381529</v>
      </c>
      <c r="NJ7">
        <f>IF(OR('Z-scores'!NJ7&gt;3,'Z-scores'!NJ7&lt;-3),"",'Z-scores'!NJ7)</f>
        <v>1.2031887508707033</v>
      </c>
      <c r="NK7">
        <f>IF(OR('Z-scores'!NK7&gt;3,'Z-scores'!NK7&lt;-3),"",'Z-scores'!NK7)</f>
        <v>0.56921089497390531</v>
      </c>
      <c r="NL7">
        <f>IF(OR('Z-scores'!NL7&gt;3,'Z-scores'!NL7&lt;-3),"",'Z-scores'!NL7)</f>
        <v>-0.16994391094868799</v>
      </c>
      <c r="NM7">
        <f>IF(OR('Z-scores'!NM7&gt;3,'Z-scores'!NM7&lt;-3),"",'Z-scores'!NM7)</f>
        <v>-0.39938293866990937</v>
      </c>
      <c r="NN7">
        <f>IF(OR('Z-scores'!NN7&gt;3,'Z-scores'!NN7&lt;-3),"",'Z-scores'!NN7)</f>
        <v>-0.14243610651129793</v>
      </c>
      <c r="NO7">
        <f>IF(OR('Z-scores'!NO7&gt;3,'Z-scores'!NO7&lt;-3),"",'Z-scores'!NO7)</f>
        <v>-0.42519543217950434</v>
      </c>
      <c r="NP7">
        <f>IF(OR('Z-scores'!NP7&gt;3,'Z-scores'!NP7&lt;-3),"",'Z-scores'!NP7)</f>
        <v>1.3458558099727849</v>
      </c>
      <c r="NQ7">
        <f>IF(OR('Z-scores'!NQ7&gt;3,'Z-scores'!NQ7&lt;-3),"",'Z-scores'!NQ7)</f>
        <v>0.32960423239720849</v>
      </c>
      <c r="NR7">
        <f>IF(OR('Z-scores'!NR7&gt;3,'Z-scores'!NR7&lt;-3),"",'Z-scores'!NR7)</f>
        <v>1.5140003752833864</v>
      </c>
      <c r="NS7">
        <f>IF(OR('Z-scores'!NS7&gt;3,'Z-scores'!NS7&lt;-3),"",'Z-scores'!NS7)</f>
        <v>0.92534876138043187</v>
      </c>
      <c r="NT7">
        <f>IF(OR('Z-scores'!NT7&gt;3,'Z-scores'!NT7&lt;-3),"",'Z-scores'!NT7)</f>
        <v>0.4629664524722627</v>
      </c>
      <c r="NU7">
        <f>IF(OR('Z-scores'!NU7&gt;3,'Z-scores'!NU7&lt;-3),"",'Z-scores'!NU7)</f>
        <v>1.7009683230430053</v>
      </c>
      <c r="NV7">
        <f>IF(OR('Z-scores'!NV7&gt;3,'Z-scores'!NV7&lt;-3),"",'Z-scores'!NV7)</f>
        <v>-0.43103981753788234</v>
      </c>
      <c r="NW7">
        <f>IF(OR('Z-scores'!NW7&gt;3,'Z-scores'!NW7&lt;-3),"",'Z-scores'!NW7)</f>
        <v>-0.23398466772402277</v>
      </c>
      <c r="NX7">
        <f>IF(OR('Z-scores'!NX7&gt;3,'Z-scores'!NX7&lt;-3),"",'Z-scores'!NX7)</f>
        <v>-0.28867513459481287</v>
      </c>
      <c r="NY7">
        <f>IF(OR('Z-scores'!NY7&gt;3,'Z-scores'!NY7&lt;-3),"",'Z-scores'!NY7)</f>
        <v>-0.28867513459481281</v>
      </c>
      <c r="NZ7">
        <f>IF(OR('Z-scores'!NZ7&gt;3,'Z-scores'!NZ7&lt;-3),"",'Z-scores'!NZ7)</f>
        <v>-0.44936212658413427</v>
      </c>
      <c r="OA7">
        <f>IF(OR('Z-scores'!OA7&gt;3,'Z-scores'!OA7&lt;-3),"",'Z-scores'!OA7)</f>
        <v>0.13105162649215638</v>
      </c>
      <c r="OB7">
        <f>IF(OR('Z-scores'!OB7&gt;3,'Z-scores'!OB7&lt;-3),"",'Z-scores'!OB7)</f>
        <v>0.63129193987344634</v>
      </c>
      <c r="OC7">
        <f>IF(OR('Z-scores'!OC7&gt;3,'Z-scores'!OC7&lt;-3),"",'Z-scores'!OC7)</f>
        <v>-0.42871967843774766</v>
      </c>
      <c r="OD7">
        <f>IF(OR('Z-scores'!OD7&gt;3,'Z-scores'!OD7&lt;-3),"",'Z-scores'!OD7)</f>
        <v>1.296225859744756</v>
      </c>
      <c r="OE7">
        <f>IF(OR('Z-scores'!OE7&gt;3,'Z-scores'!OE7&lt;-3),"",'Z-scores'!OE7)</f>
        <v>-0.46755787408060423</v>
      </c>
      <c r="OF7">
        <f>IF(OR('Z-scores'!OF7&gt;3,'Z-scores'!OF7&lt;-3),"",'Z-scores'!OF7)</f>
        <v>-0.29062184780756445</v>
      </c>
      <c r="OG7">
        <f>IF(OR('Z-scores'!OG7&gt;3,'Z-scores'!OG7&lt;-3),"",'Z-scores'!OG7)</f>
        <v>-0.61007393700408008</v>
      </c>
      <c r="OH7">
        <f>IF(OR('Z-scores'!OH7&gt;3,'Z-scores'!OH7&lt;-3),"",'Z-scores'!OH7)</f>
        <v>-0.19572276936697386</v>
      </c>
      <c r="OI7">
        <f>IF(OR('Z-scores'!OI7&gt;3,'Z-scores'!OI7&lt;-3),"",'Z-scores'!OI7)</f>
        <v>-0.46087776812034159</v>
      </c>
      <c r="OJ7">
        <f>IF(OR('Z-scores'!OJ7&gt;3,'Z-scores'!OJ7&lt;-3),"",'Z-scores'!OJ7)</f>
        <v>-0.14949139111660273</v>
      </c>
      <c r="OK7">
        <f>IF(OR('Z-scores'!OK7&gt;3,'Z-scores'!OK7&lt;-3),"",'Z-scores'!OK7)</f>
        <v>-0.33991111365474547</v>
      </c>
      <c r="OL7">
        <f>IF(OR('Z-scores'!OL7&gt;3,'Z-scores'!OL7&lt;-3),"",'Z-scores'!OL7)</f>
        <v>-9.4101142349462444E-2</v>
      </c>
      <c r="OM7">
        <f>IF(OR('Z-scores'!OM7&gt;3,'Z-scores'!OM7&lt;-3),"",'Z-scores'!OM7)</f>
        <v>-0.28867513459481292</v>
      </c>
      <c r="ON7">
        <f>IF(OR('Z-scores'!ON7&gt;3,'Z-scores'!ON7&lt;-3),"",'Z-scores'!ON7)</f>
        <v>-0.28867513459481292</v>
      </c>
      <c r="OO7">
        <f>IF(OR('Z-scores'!OO7&gt;3,'Z-scores'!OO7&lt;-3),"",'Z-scores'!OO7)</f>
        <v>-0.42439674828988105</v>
      </c>
      <c r="OP7">
        <f>IF(OR('Z-scores'!OP7&gt;3,'Z-scores'!OP7&lt;-3),"",'Z-scores'!OP7)</f>
        <v>-0.6713026714795356</v>
      </c>
      <c r="OQ7">
        <f>IF(OR('Z-scores'!OQ7&gt;3,'Z-scores'!OQ7&lt;-3),"",'Z-scores'!OQ7)</f>
        <v>-0.16058449637671077</v>
      </c>
      <c r="OR7">
        <f>IF(OR('Z-scores'!OR7&gt;3,'Z-scores'!OR7&lt;-3),"",'Z-scores'!OR7)</f>
        <v>-0.4321512870609911</v>
      </c>
      <c r="OS7">
        <f>IF(OR('Z-scores'!OS7&gt;3,'Z-scores'!OS7&lt;-3),"",'Z-scores'!OS7)</f>
        <v>-0.42970490447043874</v>
      </c>
      <c r="OT7">
        <f>IF(OR('Z-scores'!OT7&gt;3,'Z-scores'!OT7&lt;-3),"",'Z-scores'!OT7)</f>
        <v>-0.40765740770174458</v>
      </c>
      <c r="OU7">
        <f>IF(OR('Z-scores'!OU7&gt;3,'Z-scores'!OU7&lt;-3),"",'Z-scores'!OU7)</f>
        <v>-0.28867513459481287</v>
      </c>
      <c r="OV7">
        <f>IF(OR('Z-scores'!OV7&gt;3,'Z-scores'!OV7&lt;-3),"",'Z-scores'!OV7)</f>
        <v>-0.28867513459481287</v>
      </c>
      <c r="OW7">
        <f>IF(OR('Z-scores'!OW7&gt;3,'Z-scores'!OW7&lt;-3),"",'Z-scores'!OW7)</f>
        <v>-0.39268689531558931</v>
      </c>
      <c r="OX7">
        <f>IF(OR('Z-scores'!OX7&gt;3,'Z-scores'!OX7&lt;-3),"",'Z-scores'!OX7)</f>
        <v>-0.38396376506723889</v>
      </c>
      <c r="OY7">
        <f>IF(OR('Z-scores'!OY7&gt;3,'Z-scores'!OY7&lt;-3),"",'Z-scores'!OY7)</f>
        <v>-0.36498815960640479</v>
      </c>
      <c r="OZ7">
        <f>IF(OR('Z-scores'!OZ7&gt;3,'Z-scores'!OZ7&lt;-3),"",'Z-scores'!OZ7)</f>
        <v>-0.32346002046106509</v>
      </c>
      <c r="PA7" t="str">
        <f>IF(OR('Z-scores'!PA7&gt;3,'Z-scores'!PA7&lt;-3),"",'Z-scores'!PA7)</f>
        <v/>
      </c>
      <c r="PB7">
        <f>IF(OR('Z-scores'!PB7&gt;3,'Z-scores'!PB7&lt;-3),"",'Z-scores'!PB7)</f>
        <v>-5.1123859763403709E-2</v>
      </c>
      <c r="PC7">
        <f>IF(OR('Z-scores'!PC7&gt;3,'Z-scores'!PC7&lt;-3),"",'Z-scores'!PC7)</f>
        <v>-0.30119640953275328</v>
      </c>
      <c r="PD7">
        <f>IF(OR('Z-scores'!PD7&gt;3,'Z-scores'!PD7&lt;-3),"",'Z-scores'!PD7)</f>
        <v>6.7844458129038512E-2</v>
      </c>
      <c r="PE7">
        <f>IF(OR('Z-scores'!PE7&gt;3,'Z-scores'!PE7&lt;-3),"",'Z-scores'!PE7)</f>
        <v>2.9279018221890487</v>
      </c>
      <c r="PF7" t="str">
        <f>IF(OR('Z-scores'!PF7&gt;3,'Z-scores'!PF7&lt;-3),"",'Z-scores'!PF7)</f>
        <v/>
      </c>
      <c r="PG7">
        <f>IF(OR('Z-scores'!PG7&gt;3,'Z-scores'!PG7&lt;-3),"",'Z-scores'!PG7)</f>
        <v>-0.28867513459481292</v>
      </c>
      <c r="PH7">
        <f>IF(OR('Z-scores'!PH7&gt;3,'Z-scores'!PH7&lt;-3),"",'Z-scores'!PH7)</f>
        <v>-0.39637364835931493</v>
      </c>
      <c r="PI7">
        <f>IF(OR('Z-scores'!PI7&gt;3,'Z-scores'!PI7&lt;-3),"",'Z-scores'!PI7)</f>
        <v>-0.66553186765711192</v>
      </c>
      <c r="PJ7">
        <f>IF(OR('Z-scores'!PJ7&gt;3,'Z-scores'!PJ7&lt;-3),"",'Z-scores'!PJ7)</f>
        <v>-8.9559129594938516E-2</v>
      </c>
      <c r="PK7">
        <f>IF(OR('Z-scores'!PK7&gt;3,'Z-scores'!PK7&lt;-3),"",'Z-scores'!PK7)</f>
        <v>-0.34352813180729896</v>
      </c>
      <c r="PL7">
        <f>IF(OR('Z-scores'!PL7&gt;3,'Z-scores'!PL7&lt;-3),"",'Z-scores'!PL7)</f>
        <v>0.35209118429654002</v>
      </c>
      <c r="PM7">
        <f>IF(OR('Z-scores'!PM7&gt;3,'Z-scores'!PM7&lt;-3),"",'Z-scores'!PM7)</f>
        <v>-0.727552410922501</v>
      </c>
      <c r="PN7">
        <f>IF(OR('Z-scores'!PN7&gt;3,'Z-scores'!PN7&lt;-3),"",'Z-scores'!PN7)</f>
        <v>0.51099809173555899</v>
      </c>
      <c r="PO7">
        <f>IF(OR('Z-scores'!PO7&gt;3,'Z-scores'!PO7&lt;-3),"",'Z-scores'!PO7)</f>
        <v>-0.35635432807296974</v>
      </c>
      <c r="PP7">
        <f>IF(OR('Z-scores'!PP7&gt;3,'Z-scores'!PP7&lt;-3),"",'Z-scores'!PP7)</f>
        <v>0.55208371114412269</v>
      </c>
      <c r="PQ7">
        <f>IF(OR('Z-scores'!PQ7&gt;3,'Z-scores'!PQ7&lt;-3),"",'Z-scores'!PQ7)</f>
        <v>0.78962733285365527</v>
      </c>
      <c r="PR7">
        <f>IF(OR('Z-scores'!PR7&gt;3,'Z-scores'!PR7&lt;-3),"",'Z-scores'!PR7)</f>
        <v>-0.46048247680065957</v>
      </c>
      <c r="PS7">
        <f>IF(OR('Z-scores'!PS7&gt;3,'Z-scores'!PS7&lt;-3),"",'Z-scores'!PS7)</f>
        <v>-0.50933986334862702</v>
      </c>
      <c r="PT7">
        <f>IF(OR('Z-scores'!PT7&gt;3,'Z-scores'!PT7&lt;-3),"",'Z-scores'!PT7)</f>
        <v>-0.43264316320614954</v>
      </c>
      <c r="PU7">
        <f>IF(OR('Z-scores'!PU7&gt;3,'Z-scores'!PU7&lt;-3),"",'Z-scores'!PU7)</f>
        <v>1.8108915529648275</v>
      </c>
      <c r="PV7">
        <f>IF(OR('Z-scores'!PV7&gt;3,'Z-scores'!PV7&lt;-3),"",'Z-scores'!PV7)</f>
        <v>-0.42194380204564769</v>
      </c>
      <c r="PW7">
        <f>IF(OR('Z-scores'!PW7&gt;3,'Z-scores'!PW7&lt;-3),"",'Z-scores'!PW7)</f>
        <v>0.35327389997238579</v>
      </c>
      <c r="PX7">
        <f>IF(OR('Z-scores'!PX7&gt;3,'Z-scores'!PX7&lt;-3),"",'Z-scores'!PX7)</f>
        <v>-0.54740877709768565</v>
      </c>
      <c r="PY7">
        <f>IF(OR('Z-scores'!PY7&gt;3,'Z-scores'!PY7&lt;-3),"",'Z-scores'!PY7)</f>
        <v>-5.9480339614225837E-2</v>
      </c>
      <c r="PZ7">
        <f>IF(OR('Z-scores'!PZ7&gt;3,'Z-scores'!PZ7&lt;-3),"",'Z-scores'!PZ7)</f>
        <v>0.78184018274674494</v>
      </c>
      <c r="QA7">
        <f>IF(OR('Z-scores'!QA7&gt;3,'Z-scores'!QA7&lt;-3),"",'Z-scores'!QA7)</f>
        <v>-0.27878915316993724</v>
      </c>
      <c r="QB7">
        <f>IF(OR('Z-scores'!QB7&gt;3,'Z-scores'!QB7&lt;-3),"",'Z-scores'!QB7)</f>
        <v>8.7742846595104659E-2</v>
      </c>
      <c r="QC7">
        <f>IF(OR('Z-scores'!QC7&gt;3,'Z-scores'!QC7&lt;-3),"",'Z-scores'!QC7)</f>
        <v>-0.55238311862801859</v>
      </c>
      <c r="QD7">
        <f>IF(OR('Z-scores'!QD7&gt;3,'Z-scores'!QD7&lt;-3),"",'Z-scores'!QD7)</f>
        <v>-0.32376714467787948</v>
      </c>
      <c r="QE7">
        <f>IF(OR('Z-scores'!QE7&gt;3,'Z-scores'!QE7&lt;-3),"",'Z-scores'!QE7)</f>
        <v>0.80582856540413716</v>
      </c>
      <c r="QF7">
        <f>IF(OR('Z-scores'!QF7&gt;3,'Z-scores'!QF7&lt;-3),"",'Z-scores'!QF7)</f>
        <v>1.1845700857755881</v>
      </c>
      <c r="QG7">
        <f>IF(OR('Z-scores'!QG7&gt;3,'Z-scores'!QG7&lt;-3),"",'Z-scores'!QG7)</f>
        <v>-0.44117700807891375</v>
      </c>
      <c r="QH7">
        <f>IF(OR('Z-scores'!QH7&gt;3,'Z-scores'!QH7&lt;-3),"",'Z-scores'!QH7)</f>
        <v>-0.62321164214443003</v>
      </c>
      <c r="QI7">
        <f>IF(OR('Z-scores'!QI7&gt;3,'Z-scores'!QI7&lt;-3),"",'Z-scores'!QI7)</f>
        <v>-0.1789304564763731</v>
      </c>
      <c r="QJ7">
        <f>IF(OR('Z-scores'!QJ7&gt;3,'Z-scores'!QJ7&lt;-3),"",'Z-scores'!QJ7)</f>
        <v>0.11835785231633177</v>
      </c>
      <c r="QK7">
        <f>IF(OR('Z-scores'!QK7&gt;3,'Z-scores'!QK7&lt;-3),"",'Z-scores'!QK7)</f>
        <v>-0.33453861524091844</v>
      </c>
      <c r="QL7">
        <f>IF(OR('Z-scores'!QL7&gt;3,'Z-scores'!QL7&lt;-3),"",'Z-scores'!QL7)</f>
        <v>1.013069514678423</v>
      </c>
      <c r="QM7">
        <f>IF(OR('Z-scores'!QM7&gt;3,'Z-scores'!QM7&lt;-3),"",'Z-scores'!QM7)</f>
        <v>0.66018482191157368</v>
      </c>
      <c r="QN7">
        <f>IF(OR('Z-scores'!QN7&gt;3,'Z-scores'!QN7&lt;-3),"",'Z-scores'!QN7)</f>
        <v>0.56727491949226161</v>
      </c>
      <c r="QO7">
        <f>IF(OR('Z-scores'!QO7&gt;3,'Z-scores'!QO7&lt;-3),"",'Z-scores'!QO7)</f>
        <v>-0.15702293533282879</v>
      </c>
      <c r="QP7">
        <f>IF(OR('Z-scores'!QP7&gt;3,'Z-scores'!QP7&lt;-3),"",'Z-scores'!QP7)</f>
        <v>-0.41891011491021551</v>
      </c>
      <c r="QQ7">
        <f>IF(OR('Z-scores'!QQ7&gt;3,'Z-scores'!QQ7&lt;-3),"",'Z-scores'!QQ7)</f>
        <v>-0.33949613824634672</v>
      </c>
      <c r="QR7">
        <f>IF(OR('Z-scores'!QR7&gt;3,'Z-scores'!QR7&lt;-3),"",'Z-scores'!QR7)</f>
        <v>-0.691625392063975</v>
      </c>
      <c r="QS7">
        <f>IF(OR('Z-scores'!QS7&gt;3,'Z-scores'!QS7&lt;-3),"",'Z-scores'!QS7)</f>
        <v>-0.49421445802720054</v>
      </c>
      <c r="QT7">
        <f>IF(OR('Z-scores'!QT7&gt;3,'Z-scores'!QT7&lt;-3),"",'Z-scores'!QT7)</f>
        <v>0.15959690947839847</v>
      </c>
      <c r="QU7">
        <f>IF(OR('Z-scores'!QU7&gt;3,'Z-scores'!QU7&lt;-3),"",'Z-scores'!QU7)</f>
        <v>2.2773150522426375</v>
      </c>
      <c r="QV7">
        <f>IF(OR('Z-scores'!QV7&gt;3,'Z-scores'!QV7&lt;-3),"",'Z-scores'!QV7)</f>
        <v>0.42584457937006259</v>
      </c>
      <c r="QW7">
        <f>IF(OR('Z-scores'!QW7&gt;3,'Z-scores'!QW7&lt;-3),"",'Z-scores'!QW7)</f>
        <v>1.9728948568305118</v>
      </c>
      <c r="QX7">
        <f>IF(OR('Z-scores'!QX7&gt;3,'Z-scores'!QX7&lt;-3),"",'Z-scores'!QX7)</f>
        <v>0.34782741843260784</v>
      </c>
      <c r="QY7">
        <f>IF(OR('Z-scores'!QY7&gt;3,'Z-scores'!QY7&lt;-3),"",'Z-scores'!QY7)</f>
        <v>0.16160257735788711</v>
      </c>
      <c r="QZ7" t="str">
        <f>IF(OR('Z-scores'!QZ7&gt;3,'Z-scores'!QZ7&lt;-3),"",'Z-scores'!QZ7)</f>
        <v/>
      </c>
      <c r="RA7">
        <f>IF(OR('Z-scores'!RA7&gt;3,'Z-scores'!RA7&lt;-3),"",'Z-scores'!RA7)</f>
        <v>0.79710647835846282</v>
      </c>
      <c r="RB7">
        <f>IF(OR('Z-scores'!RB7&gt;3,'Z-scores'!RB7&lt;-3),"",'Z-scores'!RB7)</f>
        <v>1.8882476620517397</v>
      </c>
      <c r="RC7">
        <f>IF(OR('Z-scores'!RC7&gt;3,'Z-scores'!RC7&lt;-3),"",'Z-scores'!RC7)</f>
        <v>1.2043961188692227</v>
      </c>
      <c r="RD7">
        <f>IF(OR('Z-scores'!RD7&gt;3,'Z-scores'!RD7&lt;-3),"",'Z-scores'!RD7)</f>
        <v>-0.41311656078380288</v>
      </c>
      <c r="RE7">
        <f>IF(OR('Z-scores'!RE7&gt;3,'Z-scores'!RE7&lt;-3),"",'Z-scores'!RE7)</f>
        <v>2.6738897604311549</v>
      </c>
      <c r="RF7">
        <f>IF(OR('Z-scores'!RF7&gt;3,'Z-scores'!RF7&lt;-3),"",'Z-scores'!RF7)</f>
        <v>-0.68494961006963995</v>
      </c>
      <c r="RG7">
        <f>IF(OR('Z-scores'!RG7&gt;3,'Z-scores'!RG7&lt;-3),"",'Z-scores'!RG7)</f>
        <v>1.2236635088206702</v>
      </c>
      <c r="RH7">
        <f>IF(OR('Z-scores'!RH7&gt;3,'Z-scores'!RH7&lt;-3),"",'Z-scores'!RH7)</f>
        <v>2.4688039180360684</v>
      </c>
      <c r="RI7">
        <f>IF(OR('Z-scores'!RI7&gt;3,'Z-scores'!RI7&lt;-3),"",'Z-scores'!RI7)</f>
        <v>2.0493031325857292</v>
      </c>
      <c r="RJ7">
        <f>IF(OR('Z-scores'!RJ7&gt;3,'Z-scores'!RJ7&lt;-3),"",'Z-scores'!RJ7)</f>
        <v>1.0048478825543357</v>
      </c>
      <c r="RK7">
        <f>IF(OR('Z-scores'!RK7&gt;3,'Z-scores'!RK7&lt;-3),"",'Z-scores'!RK7)</f>
        <v>1.4442781417124748</v>
      </c>
      <c r="RL7">
        <f>IF(OR('Z-scores'!RL7&gt;3,'Z-scores'!RL7&lt;-3),"",'Z-scores'!RL7)</f>
        <v>-0.17443055612904393</v>
      </c>
      <c r="RM7">
        <f>IF(OR('Z-scores'!RM7&gt;3,'Z-scores'!RM7&lt;-3),"",'Z-scores'!RM7)</f>
        <v>1.2198679044475451</v>
      </c>
      <c r="RN7">
        <f>IF(OR('Z-scores'!RN7&gt;3,'Z-scores'!RN7&lt;-3),"",'Z-scores'!RN7)</f>
        <v>-0.4413616490342438</v>
      </c>
      <c r="RO7">
        <f>IF(OR('Z-scores'!RO7&gt;3,'Z-scores'!RO7&lt;-3),"",'Z-scores'!RO7)</f>
        <v>-8.6618207372284178E-2</v>
      </c>
      <c r="RP7" s="6"/>
      <c r="ST7" s="6"/>
      <c r="TX7" s="6"/>
      <c r="VO7" s="6"/>
      <c r="VZ7" s="6"/>
      <c r="WR7" s="6"/>
      <c r="WU7" s="6"/>
      <c r="ZP7" s="6"/>
      <c r="ZQ7" s="6"/>
      <c r="ZU7" s="6"/>
      <c r="ABK7" s="6"/>
      <c r="ACA7" s="6"/>
      <c r="ACZ7" s="6"/>
      <c r="ADD7" s="6"/>
      <c r="AEB7" s="6"/>
      <c r="AEO7" s="6"/>
      <c r="AFA7" s="6"/>
      <c r="AFP7" s="6"/>
      <c r="AFS7" s="6"/>
      <c r="AFV7" s="6"/>
      <c r="AFX7" s="6"/>
      <c r="AGC7" s="6"/>
      <c r="AGM7" s="6"/>
      <c r="AGX7" s="6"/>
      <c r="AHD7" s="6"/>
      <c r="AHS7" s="6"/>
      <c r="AHW7" s="6"/>
      <c r="AIA7" s="6"/>
      <c r="AIB7" s="6"/>
      <c r="AIG7" s="6"/>
      <c r="AIH7" s="6"/>
      <c r="AII7" s="6"/>
      <c r="AIL7" s="6"/>
      <c r="AIQ7" s="6"/>
      <c r="AIT7" s="6"/>
      <c r="AIW7" s="6"/>
      <c r="AJR7" s="6"/>
    </row>
    <row r="8" spans="1:965" x14ac:dyDescent="0.25">
      <c r="A8">
        <v>277750</v>
      </c>
      <c r="B8">
        <v>0</v>
      </c>
      <c r="C8">
        <f>IF(OR('Z-scores'!C8&gt;3,'Z-scores'!C8&lt;-3),"",'Z-scores'!C8)</f>
        <v>-0.41991827346025429</v>
      </c>
      <c r="D8">
        <f>IF(OR('Z-scores'!D8&gt;3,'Z-scores'!D8&lt;-3),"",'Z-scores'!D8)</f>
        <v>-0.85449846579084654</v>
      </c>
      <c r="E8">
        <f>IF(OR('Z-scores'!E8&gt;3,'Z-scores'!E8&lt;-3),"",'Z-scores'!E8)</f>
        <v>-0.68369567479937909</v>
      </c>
      <c r="F8">
        <f>IF(OR('Z-scores'!F8&gt;3,'Z-scores'!F8&lt;-3),"",'Z-scores'!F8)</f>
        <v>0.32250789119061496</v>
      </c>
      <c r="G8">
        <f>IF(OR('Z-scores'!G8&gt;3,'Z-scores'!G8&lt;-3),"",'Z-scores'!G8)</f>
        <v>-0.98970892605783689</v>
      </c>
      <c r="H8">
        <f>IF(OR('Z-scores'!H8&gt;3,'Z-scores'!H8&lt;-3),"",'Z-scores'!H8)</f>
        <v>-0.27259906574097359</v>
      </c>
      <c r="I8">
        <f>IF(OR('Z-scores'!I8&gt;3,'Z-scores'!I8&lt;-3),"",'Z-scores'!I8)</f>
        <v>-0.15687692301238071</v>
      </c>
      <c r="J8">
        <f>IF(OR('Z-scores'!J8&gt;3,'Z-scores'!J8&lt;-3),"",'Z-scores'!J8)</f>
        <v>-0.30210530597937912</v>
      </c>
      <c r="K8">
        <f>IF(OR('Z-scores'!K8&gt;3,'Z-scores'!K8&lt;-3),"",'Z-scores'!K8)</f>
        <v>-0.74219254387683631</v>
      </c>
      <c r="L8">
        <f>IF(OR('Z-scores'!L8&gt;3,'Z-scores'!L8&lt;-3),"",'Z-scores'!L8)</f>
        <v>-0.74369604434044123</v>
      </c>
      <c r="M8">
        <f>IF(OR('Z-scores'!M8&gt;3,'Z-scores'!M8&lt;-3),"",'Z-scores'!M8)</f>
        <v>-0.95192977195545536</v>
      </c>
      <c r="N8">
        <f>IF(OR('Z-scores'!N8&gt;3,'Z-scores'!N8&lt;-3),"",'Z-scores'!N8)</f>
        <v>-0.60852500469061499</v>
      </c>
      <c r="O8">
        <f>IF(OR('Z-scores'!O8&gt;3,'Z-scores'!O8&lt;-3),"",'Z-scores'!O8)</f>
        <v>-0.1610234974148724</v>
      </c>
      <c r="P8">
        <f>IF(OR('Z-scores'!P8&gt;3,'Z-scores'!P8&lt;-3),"",'Z-scores'!P8)</f>
        <v>0.16952894772811364</v>
      </c>
      <c r="Q8">
        <f>IF(OR('Z-scores'!Q8&gt;3,'Z-scores'!Q8&lt;-3),"",'Z-scores'!Q8)</f>
        <v>-1.0057655692000766</v>
      </c>
      <c r="R8">
        <f>IF(OR('Z-scores'!R8&gt;3,'Z-scores'!R8&lt;-3),"",'Z-scores'!R8)</f>
        <v>-0.28913654707895031</v>
      </c>
      <c r="S8">
        <f>IF(OR('Z-scores'!S8&gt;3,'Z-scores'!S8&lt;-3),"",'Z-scores'!S8)</f>
        <v>0.14419929449789362</v>
      </c>
      <c r="T8">
        <f>IF(OR('Z-scores'!T8&gt;3,'Z-scores'!T8&lt;-3),"",'Z-scores'!T8)</f>
        <v>-0.22562688801399303</v>
      </c>
      <c r="U8">
        <f>IF(OR('Z-scores'!U8&gt;3,'Z-scores'!U8&lt;-3),"",'Z-scores'!U8)</f>
        <v>5.2204261654861257E-2</v>
      </c>
      <c r="V8">
        <f>IF(OR('Z-scores'!V8&gt;3,'Z-scores'!V8&lt;-3),"",'Z-scores'!V8)</f>
        <v>-2.7701541683838451E-2</v>
      </c>
      <c r="W8">
        <f>IF(OR('Z-scores'!W8&gt;3,'Z-scores'!W8&lt;-3),"",'Z-scores'!W8)</f>
        <v>-0.98464168320839029</v>
      </c>
      <c r="X8">
        <f>IF(OR('Z-scores'!X8&gt;3,'Z-scores'!X8&lt;-3),"",'Z-scores'!X8)</f>
        <v>-0.3685287549793505</v>
      </c>
      <c r="Y8">
        <f>IF(OR('Z-scores'!Y8&gt;3,'Z-scores'!Y8&lt;-3),"",'Z-scores'!Y8)</f>
        <v>1.0392718522824069</v>
      </c>
      <c r="Z8">
        <f>IF(OR('Z-scores'!Z8&gt;3,'Z-scores'!Z8&lt;-3),"",'Z-scores'!Z8)</f>
        <v>0.9847469339553806</v>
      </c>
      <c r="AA8">
        <f>IF(OR('Z-scores'!AA8&gt;3,'Z-scores'!AA8&lt;-3),"",'Z-scores'!AA8)</f>
        <v>-0.56231915759987838</v>
      </c>
      <c r="AB8">
        <f>IF(OR('Z-scores'!AB8&gt;3,'Z-scores'!AB8&lt;-3),"",'Z-scores'!AB8)</f>
        <v>-6.6470764390268361E-2</v>
      </c>
      <c r="AC8">
        <f>IF(OR('Z-scores'!AC8&gt;3,'Z-scores'!AC8&lt;-3),"",'Z-scores'!AC8)</f>
        <v>0.22744473055712372</v>
      </c>
      <c r="AD8">
        <f>IF(OR('Z-scores'!AD8&gt;3,'Z-scores'!AD8&lt;-3),"",'Z-scores'!AD8)</f>
        <v>-0.87579802571785215</v>
      </c>
      <c r="AE8">
        <f>IF(OR('Z-scores'!AE8&gt;3,'Z-scores'!AE8&lt;-3),"",'Z-scores'!AE8)</f>
        <v>1.4640777744978513</v>
      </c>
      <c r="AF8">
        <f>IF(OR('Z-scores'!AF8&gt;3,'Z-scores'!AF8&lt;-3),"",'Z-scores'!AF8)</f>
        <v>1.8793948598765837</v>
      </c>
      <c r="AG8">
        <f>IF(OR('Z-scores'!AG8&gt;3,'Z-scores'!AG8&lt;-3),"",'Z-scores'!AG8)</f>
        <v>-0.14937555069131722</v>
      </c>
      <c r="AH8">
        <f>IF(OR('Z-scores'!AH8&gt;3,'Z-scores'!AH8&lt;-3),"",'Z-scores'!AH8)</f>
        <v>0.55787455161667565</v>
      </c>
      <c r="AI8">
        <f>IF(OR('Z-scores'!AI8&gt;3,'Z-scores'!AI8&lt;-3),"",'Z-scores'!AI8)</f>
        <v>-1.1213888929141744</v>
      </c>
      <c r="AJ8">
        <f>IF(OR('Z-scores'!AJ8&gt;3,'Z-scores'!AJ8&lt;-3),"",'Z-scores'!AJ8)</f>
        <v>-0.3001464606016348</v>
      </c>
      <c r="AK8">
        <f>IF(OR('Z-scores'!AK8&gt;3,'Z-scores'!AK8&lt;-3),"",'Z-scores'!AK8)</f>
        <v>-0.40449000067363311</v>
      </c>
      <c r="AL8">
        <f>IF(OR('Z-scores'!AL8&gt;3,'Z-scores'!AL8&lt;-3),"",'Z-scores'!AL8)</f>
        <v>-0.78874705816605439</v>
      </c>
      <c r="AM8">
        <f>IF(OR('Z-scores'!AM8&gt;3,'Z-scores'!AM8&lt;-3),"",'Z-scores'!AM8)</f>
        <v>-4.2972365019980127E-2</v>
      </c>
      <c r="AN8">
        <f>IF(OR('Z-scores'!AN8&gt;3,'Z-scores'!AN8&lt;-3),"",'Z-scores'!AN8)</f>
        <v>-0.28865346957849836</v>
      </c>
      <c r="AO8">
        <f>IF(OR('Z-scores'!AO8&gt;3,'Z-scores'!AO8&lt;-3),"",'Z-scores'!AO8)</f>
        <v>-0.7028324036484116</v>
      </c>
      <c r="AP8">
        <f>IF(OR('Z-scores'!AP8&gt;3,'Z-scores'!AP8&lt;-3),"",'Z-scores'!AP8)</f>
        <v>-1.0791209231167791</v>
      </c>
      <c r="AQ8">
        <f>IF(OR('Z-scores'!AQ8&gt;3,'Z-scores'!AQ8&lt;-3),"",'Z-scores'!AQ8)</f>
        <v>-0.13399141378408527</v>
      </c>
      <c r="AR8">
        <f>IF(OR('Z-scores'!AR8&gt;3,'Z-scores'!AR8&lt;-3),"",'Z-scores'!AR8)</f>
        <v>-0.14990604991723619</v>
      </c>
      <c r="AS8">
        <f>IF(OR('Z-scores'!AS8&gt;3,'Z-scores'!AS8&lt;-3),"",'Z-scores'!AS8)</f>
        <v>-7.8793036328889694E-3</v>
      </c>
      <c r="AT8">
        <f>IF(OR('Z-scores'!AT8&gt;3,'Z-scores'!AT8&lt;-3),"",'Z-scores'!AT8)</f>
        <v>0.11335564709497753</v>
      </c>
      <c r="AU8">
        <f>IF(OR('Z-scores'!AU8&gt;3,'Z-scores'!AU8&lt;-3),"",'Z-scores'!AU8)</f>
        <v>1.0705849136483798</v>
      </c>
      <c r="AV8">
        <f>IF(OR('Z-scores'!AV8&gt;3,'Z-scores'!AV8&lt;-3),"",'Z-scores'!AV8)</f>
        <v>-0.77224266533650909</v>
      </c>
      <c r="AW8">
        <f>IF(OR('Z-scores'!AW8&gt;3,'Z-scores'!AW8&lt;-3),"",'Z-scores'!AW8)</f>
        <v>0.5126486435110873</v>
      </c>
      <c r="AX8">
        <f>IF(OR('Z-scores'!AX8&gt;3,'Z-scores'!AX8&lt;-3),"",'Z-scores'!AX8)</f>
        <v>-7.9226110285743737E-2</v>
      </c>
      <c r="AY8">
        <f>IF(OR('Z-scores'!AY8&gt;3,'Z-scores'!AY8&lt;-3),"",'Z-scores'!AY8)</f>
        <v>-0.87678872112290829</v>
      </c>
      <c r="AZ8">
        <f>IF(OR('Z-scores'!AZ8&gt;3,'Z-scores'!AZ8&lt;-3),"",'Z-scores'!AZ8)</f>
        <v>2.9257964064613069E-2</v>
      </c>
      <c r="BA8">
        <f>IF(OR('Z-scores'!BA8&gt;3,'Z-scores'!BA8&lt;-3),"",'Z-scores'!BA8)</f>
        <v>-1.0907064413066114</v>
      </c>
      <c r="BB8">
        <f>IF(OR('Z-scores'!BB8&gt;3,'Z-scores'!BB8&lt;-3),"",'Z-scores'!BB8)</f>
        <v>-0.27890386231664244</v>
      </c>
      <c r="BC8">
        <f>IF(OR('Z-scores'!BC8&gt;3,'Z-scores'!BC8&lt;-3),"",'Z-scores'!BC8)</f>
        <v>1.106144777024928</v>
      </c>
      <c r="BD8">
        <f>IF(OR('Z-scores'!BD8&gt;3,'Z-scores'!BD8&lt;-3),"",'Z-scores'!BD8)</f>
        <v>0.58363054707801276</v>
      </c>
      <c r="BE8">
        <f>IF(OR('Z-scores'!BE8&gt;3,'Z-scores'!BE8&lt;-3),"",'Z-scores'!BE8)</f>
        <v>-0.24414417734988689</v>
      </c>
      <c r="BF8">
        <f>IF(OR('Z-scores'!BF8&gt;3,'Z-scores'!BF8&lt;-3),"",'Z-scores'!BF8)</f>
        <v>0.35951484255495419</v>
      </c>
      <c r="BG8">
        <f>IF(OR('Z-scores'!BG8&gt;3,'Z-scores'!BG8&lt;-3),"",'Z-scores'!BG8)</f>
        <v>-0.94493974325306007</v>
      </c>
      <c r="BH8">
        <f>IF(OR('Z-scores'!BH8&gt;3,'Z-scores'!BH8&lt;-3),"",'Z-scores'!BH8)</f>
        <v>-0.10367112121920741</v>
      </c>
      <c r="BI8">
        <f>IF(OR('Z-scores'!BI8&gt;3,'Z-scores'!BI8&lt;-3),"",'Z-scores'!BI8)</f>
        <v>1.7875902676151134</v>
      </c>
      <c r="BJ8">
        <f>IF(OR('Z-scores'!BJ8&gt;3,'Z-scores'!BJ8&lt;-3),"",'Z-scores'!BJ8)</f>
        <v>1.2602461203558255</v>
      </c>
      <c r="BK8">
        <f>IF(OR('Z-scores'!BK8&gt;3,'Z-scores'!BK8&lt;-3),"",'Z-scores'!BK8)</f>
        <v>-1.298240079486445E-2</v>
      </c>
      <c r="BL8">
        <f>IF(OR('Z-scores'!BL8&gt;3,'Z-scores'!BL8&lt;-3),"",'Z-scores'!BL8)</f>
        <v>-0.55335690683176497</v>
      </c>
      <c r="BM8">
        <f>IF(OR('Z-scores'!BM8&gt;3,'Z-scores'!BM8&lt;-3),"",'Z-scores'!BM8)</f>
        <v>-0.97502266012368055</v>
      </c>
      <c r="BN8">
        <f>IF(OR('Z-scores'!BN8&gt;3,'Z-scores'!BN8&lt;-3),"",'Z-scores'!BN8)</f>
        <v>-0.4709349185035881</v>
      </c>
      <c r="BO8">
        <f>IF(OR('Z-scores'!BO8&gt;3,'Z-scores'!BO8&lt;-3),"",'Z-scores'!BO8)</f>
        <v>0.38999819522415585</v>
      </c>
      <c r="BP8">
        <f>IF(OR('Z-scores'!BP8&gt;3,'Z-scores'!BP8&lt;-3),"",'Z-scores'!BP8)</f>
        <v>0.5090943209615626</v>
      </c>
      <c r="BQ8">
        <f>IF(OR('Z-scores'!BQ8&gt;3,'Z-scores'!BQ8&lt;-3),"",'Z-scores'!BQ8)</f>
        <v>-0.22778125068095048</v>
      </c>
      <c r="BR8">
        <f>IF(OR('Z-scores'!BR8&gt;3,'Z-scores'!BR8&lt;-3),"",'Z-scores'!BR8)</f>
        <v>-0.24706511426217131</v>
      </c>
      <c r="BS8">
        <f>IF(OR('Z-scores'!BS8&gt;3,'Z-scores'!BS8&lt;-3),"",'Z-scores'!BS8)</f>
        <v>-0.98588465205963416</v>
      </c>
      <c r="BT8">
        <f>IF(OR('Z-scores'!BT8&gt;3,'Z-scores'!BT8&lt;-3),"",'Z-scores'!BT8)</f>
        <v>-0.56506177634901267</v>
      </c>
      <c r="BU8">
        <f>IF(OR('Z-scores'!BU8&gt;3,'Z-scores'!BU8&lt;-3),"",'Z-scores'!BU8)</f>
        <v>1.4716184781676991</v>
      </c>
      <c r="BV8">
        <f>IF(OR('Z-scores'!BV8&gt;3,'Z-scores'!BV8&lt;-3),"",'Z-scores'!BV8)</f>
        <v>1.5496242235774473</v>
      </c>
      <c r="BW8">
        <f>IF(OR('Z-scores'!BW8&gt;3,'Z-scores'!BW8&lt;-3),"",'Z-scores'!BW8)</f>
        <v>-0.43911291939834357</v>
      </c>
      <c r="BX8">
        <f>IF(OR('Z-scores'!BX8&gt;3,'Z-scores'!BX8&lt;-3),"",'Z-scores'!BX8)</f>
        <v>-0.66412045819449084</v>
      </c>
      <c r="BY8">
        <f>IF(OR('Z-scores'!BY8&gt;3,'Z-scores'!BY8&lt;-3),"",'Z-scores'!BY8)</f>
        <v>-1.0883213143684896</v>
      </c>
      <c r="BZ8">
        <f>IF(OR('Z-scores'!BZ8&gt;3,'Z-scores'!BZ8&lt;-3),"",'Z-scores'!BZ8)</f>
        <v>-0.81633888280122524</v>
      </c>
      <c r="CA8">
        <f>IF(OR('Z-scores'!CA8&gt;3,'Z-scores'!CA8&lt;-3),"",'Z-scores'!CA8)</f>
        <v>0.77027209565700228</v>
      </c>
      <c r="CB8">
        <f>IF(OR('Z-scores'!CB8&gt;3,'Z-scores'!CB8&lt;-3),"",'Z-scores'!CB8)</f>
        <v>1.7882802515981637</v>
      </c>
      <c r="CC8">
        <f>IF(OR('Z-scores'!CC8&gt;3,'Z-scores'!CC8&lt;-3),"",'Z-scores'!CC8)</f>
        <v>0.33753039462229995</v>
      </c>
      <c r="CD8">
        <f>IF(OR('Z-scores'!CD8&gt;3,'Z-scores'!CD8&lt;-3),"",'Z-scores'!CD8)</f>
        <v>0.78534169223618111</v>
      </c>
      <c r="CE8">
        <f>IF(OR('Z-scores'!CE8&gt;3,'Z-scores'!CE8&lt;-3),"",'Z-scores'!CE8)</f>
        <v>-1.2438312303723058</v>
      </c>
      <c r="CF8">
        <f>IF(OR('Z-scores'!CF8&gt;3,'Z-scores'!CF8&lt;-3),"",'Z-scores'!CF8)</f>
        <v>-0.67991477792738697</v>
      </c>
      <c r="CG8">
        <f>IF(OR('Z-scores'!CG8&gt;3,'Z-scores'!CG8&lt;-3),"",'Z-scores'!CG8)</f>
        <v>0.23500015052290524</v>
      </c>
      <c r="CH8">
        <f>IF(OR('Z-scores'!CH8&gt;3,'Z-scores'!CH8&lt;-3),"",'Z-scores'!CH8)</f>
        <v>2.8303672419271226</v>
      </c>
      <c r="CI8">
        <f>IF(OR('Z-scores'!CI8&gt;3,'Z-scores'!CI8&lt;-3),"",'Z-scores'!CI8)</f>
        <v>1.0710746839620031</v>
      </c>
      <c r="CJ8">
        <f>IF(OR('Z-scores'!CJ8&gt;3,'Z-scores'!CJ8&lt;-3),"",'Z-scores'!CJ8)</f>
        <v>-0.33570956249518069</v>
      </c>
      <c r="CK8">
        <f>IF(OR('Z-scores'!CK8&gt;3,'Z-scores'!CK8&lt;-3),"",'Z-scores'!CK8)</f>
        <v>-0.9808998489025661</v>
      </c>
      <c r="CL8">
        <f>IF(OR('Z-scores'!CL8&gt;3,'Z-scores'!CL8&lt;-3),"",'Z-scores'!CL8)</f>
        <v>0.12438234506349798</v>
      </c>
      <c r="CM8">
        <f>IF(OR('Z-scores'!CM8&gt;3,'Z-scores'!CM8&lt;-3),"",'Z-scores'!CM8)</f>
        <v>1.5540024078084689</v>
      </c>
      <c r="CN8">
        <f>IF(OR('Z-scores'!CN8&gt;3,'Z-scores'!CN8&lt;-3),"",'Z-scores'!CN8)</f>
        <v>2.1158450785528804</v>
      </c>
      <c r="CO8">
        <f>IF(OR('Z-scores'!CO8&gt;3,'Z-scores'!CO8&lt;-3),"",'Z-scores'!CO8)</f>
        <v>0.51215307606536353</v>
      </c>
      <c r="CP8">
        <f>IF(OR('Z-scores'!CP8&gt;3,'Z-scores'!CP8&lt;-3),"",'Z-scores'!CP8)</f>
        <v>-0.24603630403393681</v>
      </c>
      <c r="CQ8">
        <f>IF(OR('Z-scores'!CQ8&gt;3,'Z-scores'!CQ8&lt;-3),"",'Z-scores'!CQ8)</f>
        <v>-0.43783450402950985</v>
      </c>
      <c r="CR8">
        <f>IF(OR('Z-scores'!CR8&gt;3,'Z-scores'!CR8&lt;-3),"",'Z-scores'!CR8)</f>
        <v>-0.70689322243054165</v>
      </c>
      <c r="CS8">
        <f>IF(OR('Z-scores'!CS8&gt;3,'Z-scores'!CS8&lt;-3),"",'Z-scores'!CS8)</f>
        <v>-0.32361351100202629</v>
      </c>
      <c r="CT8">
        <f>IF(OR('Z-scores'!CT8&gt;3,'Z-scores'!CT8&lt;-3),"",'Z-scores'!CT8)</f>
        <v>0.81876314623344915</v>
      </c>
      <c r="CU8">
        <f>IF(OR('Z-scores'!CU8&gt;3,'Z-scores'!CU8&lt;-3),"",'Z-scores'!CU8)</f>
        <v>-0.40552629973274845</v>
      </c>
      <c r="CV8">
        <f>IF(OR('Z-scores'!CV8&gt;3,'Z-scores'!CV8&lt;-3),"",'Z-scores'!CV8)</f>
        <v>-0.63061661583275952</v>
      </c>
      <c r="CW8">
        <f>IF(OR('Z-scores'!CW8&gt;3,'Z-scores'!CW8&lt;-3),"",'Z-scores'!CW8)</f>
        <v>-0.69688570683607887</v>
      </c>
      <c r="CX8">
        <f>IF(OR('Z-scores'!CX8&gt;3,'Z-scores'!CX8&lt;-3),"",'Z-scores'!CX8)</f>
        <v>-0.74189414334295556</v>
      </c>
      <c r="CY8">
        <f>IF(OR('Z-scores'!CY8&gt;3,'Z-scores'!CY8&lt;-3),"",'Z-scores'!CY8)</f>
        <v>-0.13772906297898488</v>
      </c>
      <c r="CZ8">
        <f>IF(OR('Z-scores'!CZ8&gt;3,'Z-scores'!CZ8&lt;-3),"",'Z-scores'!CZ8)</f>
        <v>0.35489143877329887</v>
      </c>
      <c r="DA8">
        <f>IF(OR('Z-scores'!DA8&gt;3,'Z-scores'!DA8&lt;-3),"",'Z-scores'!DA8)</f>
        <v>-0.52790689647696742</v>
      </c>
      <c r="DB8">
        <f>IF(OR('Z-scores'!DB8&gt;3,'Z-scores'!DB8&lt;-3),"",'Z-scores'!DB8)</f>
        <v>2.9542317966597412E-2</v>
      </c>
      <c r="DC8">
        <f>IF(OR('Z-scores'!DC8&gt;3,'Z-scores'!DC8&lt;-3),"",'Z-scores'!DC8)</f>
        <v>-0.43327718471593368</v>
      </c>
      <c r="DD8">
        <f>IF(OR('Z-scores'!DD8&gt;3,'Z-scores'!DD8&lt;-3),"",'Z-scores'!DD8)</f>
        <v>-0.72838652869654119</v>
      </c>
      <c r="DE8">
        <f>IF(OR('Z-scores'!DE8&gt;3,'Z-scores'!DE8&lt;-3),"",'Z-scores'!DE8)</f>
        <v>8.5451364843475998E-4</v>
      </c>
      <c r="DF8">
        <f>IF(OR('Z-scores'!DF8&gt;3,'Z-scores'!DF8&lt;-3),"",'Z-scores'!DF8)</f>
        <v>0.33906656600042795</v>
      </c>
      <c r="DG8">
        <f>IF(OR('Z-scores'!DG8&gt;3,'Z-scores'!DG8&lt;-3),"",'Z-scores'!DG8)</f>
        <v>-0.95646413556560617</v>
      </c>
      <c r="DH8">
        <f>IF(OR('Z-scores'!DH8&gt;3,'Z-scores'!DH8&lt;-3),"",'Z-scores'!DH8)</f>
        <v>-0.29047261834775051</v>
      </c>
      <c r="DI8">
        <f>IF(OR('Z-scores'!DI8&gt;3,'Z-scores'!DI8&lt;-3),"",'Z-scores'!DI8)</f>
        <v>-1.0493247918445292</v>
      </c>
      <c r="DJ8">
        <f>IF(OR('Z-scores'!DJ8&gt;3,'Z-scores'!DJ8&lt;-3),"",'Z-scores'!DJ8)</f>
        <v>-1.0554920054988846</v>
      </c>
      <c r="DK8">
        <f>IF(OR('Z-scores'!DK8&gt;3,'Z-scores'!DK8&lt;-3),"",'Z-scores'!DK8)</f>
        <v>-0.67569266605045675</v>
      </c>
      <c r="DL8">
        <f>IF(OR('Z-scores'!DL8&gt;3,'Z-scores'!DL8&lt;-3),"",'Z-scores'!DL8)</f>
        <v>-0.29064021370167492</v>
      </c>
      <c r="DM8">
        <f>IF(OR('Z-scores'!DM8&gt;3,'Z-scores'!DM8&lt;-3),"",'Z-scores'!DM8)</f>
        <v>-0.77353976232900434</v>
      </c>
      <c r="DN8">
        <f>IF(OR('Z-scores'!DN8&gt;3,'Z-scores'!DN8&lt;-3),"",'Z-scores'!DN8)</f>
        <v>-0.60004140997529387</v>
      </c>
      <c r="DO8">
        <f>IF(OR('Z-scores'!DO8&gt;3,'Z-scores'!DO8&lt;-3),"",'Z-scores'!DO8)</f>
        <v>-1.0518604119179731</v>
      </c>
      <c r="DP8">
        <f>IF(OR('Z-scores'!DP8&gt;3,'Z-scores'!DP8&lt;-3),"",'Z-scores'!DP8)</f>
        <v>-0.79957018929250978</v>
      </c>
      <c r="DQ8">
        <f>IF(OR('Z-scores'!DQ8&gt;3,'Z-scores'!DQ8&lt;-3),"",'Z-scores'!DQ8)</f>
        <v>-0.55120059966739499</v>
      </c>
      <c r="DR8">
        <f>IF(OR('Z-scores'!DR8&gt;3,'Z-scores'!DR8&lt;-3),"",'Z-scores'!DR8)</f>
        <v>-0.74071007723553284</v>
      </c>
      <c r="DS8">
        <f>IF(OR('Z-scores'!DS8&gt;3,'Z-scores'!DS8&lt;-3),"",'Z-scores'!DS8)</f>
        <v>-1.0607479399851449</v>
      </c>
      <c r="DT8">
        <f>IF(OR('Z-scores'!DT8&gt;3,'Z-scores'!DT8&lt;-3),"",'Z-scores'!DT8)</f>
        <v>1.4378505775377364</v>
      </c>
      <c r="DU8">
        <f>IF(OR('Z-scores'!DU8&gt;3,'Z-scores'!DU8&lt;-3),"",'Z-scores'!DU8)</f>
        <v>-0.80913935582550012</v>
      </c>
      <c r="DV8">
        <f>IF(OR('Z-scores'!DV8&gt;3,'Z-scores'!DV8&lt;-3),"",'Z-scores'!DV8)</f>
        <v>-0.8577513764147644</v>
      </c>
      <c r="DW8">
        <f>IF(OR('Z-scores'!DW8&gt;3,'Z-scores'!DW8&lt;-3),"",'Z-scores'!DW8)</f>
        <v>0.29583487802221226</v>
      </c>
      <c r="DX8">
        <f>IF(OR('Z-scores'!DX8&gt;3,'Z-scores'!DX8&lt;-3),"",'Z-scores'!DX8)</f>
        <v>0.23342171732284764</v>
      </c>
      <c r="DY8">
        <f>IF(OR('Z-scores'!DY8&gt;3,'Z-scores'!DY8&lt;-3),"",'Z-scores'!DY8)</f>
        <v>-0.14570548936558889</v>
      </c>
      <c r="DZ8">
        <f>IF(OR('Z-scores'!DZ8&gt;3,'Z-scores'!DZ8&lt;-3),"",'Z-scores'!DZ8)</f>
        <v>0.12780326265004116</v>
      </c>
      <c r="EA8">
        <f>IF(OR('Z-scores'!EA8&gt;3,'Z-scores'!EA8&lt;-3),"",'Z-scores'!EA8)</f>
        <v>-0.81305686361429153</v>
      </c>
      <c r="EB8">
        <f>IF(OR('Z-scores'!EB8&gt;3,'Z-scores'!EB8&lt;-3),"",'Z-scores'!EB8)</f>
        <v>-0.71821601437490712</v>
      </c>
      <c r="EC8">
        <f>IF(OR('Z-scores'!EC8&gt;3,'Z-scores'!EC8&lt;-3),"",'Z-scores'!EC8)</f>
        <v>-0.56619490811527895</v>
      </c>
      <c r="ED8">
        <f>IF(OR('Z-scores'!ED8&gt;3,'Z-scores'!ED8&lt;-3),"",'Z-scores'!ED8)</f>
        <v>-0.47090737693953844</v>
      </c>
      <c r="EE8">
        <f>IF(OR('Z-scores'!EE8&gt;3,'Z-scores'!EE8&lt;-3),"",'Z-scores'!EE8)</f>
        <v>-0.38165327434760099</v>
      </c>
      <c r="EF8">
        <f>IF(OR('Z-scores'!EF8&gt;3,'Z-scores'!EF8&lt;-3),"",'Z-scores'!EF8)</f>
        <v>-0.42096535667035323</v>
      </c>
      <c r="EG8">
        <f>IF(OR('Z-scores'!EG8&gt;3,'Z-scores'!EG8&lt;-3),"",'Z-scores'!EG8)</f>
        <v>-0.41337128175674853</v>
      </c>
      <c r="EH8">
        <f>IF(OR('Z-scores'!EH8&gt;3,'Z-scores'!EH8&lt;-3),"",'Z-scores'!EH8)</f>
        <v>-0.30069272985271495</v>
      </c>
      <c r="EI8">
        <f>IF(OR('Z-scores'!EI8&gt;3,'Z-scores'!EI8&lt;-3),"",'Z-scores'!EI8)</f>
        <v>-0.39554303898983723</v>
      </c>
      <c r="EJ8">
        <f>IF(OR('Z-scores'!EJ8&gt;3,'Z-scores'!EJ8&lt;-3),"",'Z-scores'!EJ8)</f>
        <v>-0.43178056979300083</v>
      </c>
      <c r="EK8">
        <f>IF(OR('Z-scores'!EK8&gt;3,'Z-scores'!EK8&lt;-3),"",'Z-scores'!EK8)</f>
        <v>-0.51204094239978626</v>
      </c>
      <c r="EL8">
        <f>IF(OR('Z-scores'!EL8&gt;3,'Z-scores'!EL8&lt;-3),"",'Z-scores'!EL8)</f>
        <v>-0.48288805568663362</v>
      </c>
      <c r="EM8">
        <f>IF(OR('Z-scores'!EM8&gt;3,'Z-scores'!EM8&lt;-3),"",'Z-scores'!EM8)</f>
        <v>-0.31966920986511765</v>
      </c>
      <c r="EN8">
        <f>IF(OR('Z-scores'!EN8&gt;3,'Z-scores'!EN8&lt;-3),"",'Z-scores'!EN8)</f>
        <v>-0.30922423003479815</v>
      </c>
      <c r="EO8">
        <f>IF(OR('Z-scores'!EO8&gt;3,'Z-scores'!EO8&lt;-3),"",'Z-scores'!EO8)</f>
        <v>-0.52217229333855686</v>
      </c>
      <c r="EP8">
        <f>IF(OR('Z-scores'!EP8&gt;3,'Z-scores'!EP8&lt;-3),"",'Z-scores'!EP8)</f>
        <v>-0.18118540610569253</v>
      </c>
      <c r="EQ8">
        <f>IF(OR('Z-scores'!EQ8&gt;3,'Z-scores'!EQ8&lt;-3),"",'Z-scores'!EQ8)</f>
        <v>-0.20750856808275744</v>
      </c>
      <c r="ER8">
        <f>IF(OR('Z-scores'!ER8&gt;3,'Z-scores'!ER8&lt;-3),"",'Z-scores'!ER8)</f>
        <v>-0.4357457430932215</v>
      </c>
      <c r="ES8">
        <f>IF(OR('Z-scores'!ES8&gt;3,'Z-scores'!ES8&lt;-3),"",'Z-scores'!ES8)</f>
        <v>-7.4124316903004701E-3</v>
      </c>
      <c r="ET8">
        <f>IF(OR('Z-scores'!ET8&gt;3,'Z-scores'!ET8&lt;-3),"",'Z-scores'!ET8)</f>
        <v>-0.9142974417504065</v>
      </c>
      <c r="EU8">
        <f>IF(OR('Z-scores'!EU8&gt;3,'Z-scores'!EU8&lt;-3),"",'Z-scores'!EU8)</f>
        <v>-1.2544493712290146</v>
      </c>
      <c r="EV8">
        <f>IF(OR('Z-scores'!EV8&gt;3,'Z-scores'!EV8&lt;-3),"",'Z-scores'!EV8)</f>
        <v>-0.36385345884306663</v>
      </c>
      <c r="EW8">
        <f>IF(OR('Z-scores'!EW8&gt;3,'Z-scores'!EW8&lt;-3),"",'Z-scores'!EW8)</f>
        <v>-0.96666912402031124</v>
      </c>
      <c r="EX8">
        <f>IF(OR('Z-scores'!EX8&gt;3,'Z-scores'!EX8&lt;-3),"",'Z-scores'!EX8)</f>
        <v>-0.40179335203286509</v>
      </c>
      <c r="EY8">
        <f>IF(OR('Z-scores'!EY8&gt;3,'Z-scores'!EY8&lt;-3),"",'Z-scores'!EY8)</f>
        <v>-0.40968416013176012</v>
      </c>
      <c r="EZ8">
        <f>IF(OR('Z-scores'!EZ8&gt;3,'Z-scores'!EZ8&lt;-3),"",'Z-scores'!EZ8)</f>
        <v>-0.52011114976984596</v>
      </c>
      <c r="FA8">
        <f>IF(OR('Z-scores'!FA8&gt;3,'Z-scores'!FA8&lt;-3),"",'Z-scores'!FA8)</f>
        <v>-0.50467942388160614</v>
      </c>
      <c r="FB8">
        <f>IF(OR('Z-scores'!FB8&gt;3,'Z-scores'!FB8&lt;-3),"",'Z-scores'!FB8)</f>
        <v>-0.8698119976460772</v>
      </c>
      <c r="FC8">
        <f>IF(OR('Z-scores'!FC8&gt;3,'Z-scores'!FC8&lt;-3),"",'Z-scores'!FC8)</f>
        <v>-1.0832705708416883</v>
      </c>
      <c r="FD8">
        <f>IF(OR('Z-scores'!FD8&gt;3,'Z-scores'!FD8&lt;-3),"",'Z-scores'!FD8)</f>
        <v>-0.78192280000008096</v>
      </c>
      <c r="FE8">
        <f>IF(OR('Z-scores'!FE8&gt;3,'Z-scores'!FE8&lt;-3),"",'Z-scores'!FE8)</f>
        <v>-5.7104878147389473E-2</v>
      </c>
      <c r="FF8">
        <f>IF(OR('Z-scores'!FF8&gt;3,'Z-scores'!FF8&lt;-3),"",'Z-scores'!FF8)</f>
        <v>-1.2058745896695433</v>
      </c>
      <c r="FG8">
        <f>IF(OR('Z-scores'!FG8&gt;3,'Z-scores'!FG8&lt;-3),"",'Z-scores'!FG8)</f>
        <v>-0.37827184174374934</v>
      </c>
      <c r="FH8">
        <f>IF(OR('Z-scores'!FH8&gt;3,'Z-scores'!FH8&lt;-3),"",'Z-scores'!FH8)</f>
        <v>2.9914728205052152</v>
      </c>
      <c r="FI8">
        <f>IF(OR('Z-scores'!FI8&gt;3,'Z-scores'!FI8&lt;-3),"",'Z-scores'!FI8)</f>
        <v>-1.1938669456234714</v>
      </c>
      <c r="FJ8">
        <f>IF(OR('Z-scores'!FJ8&gt;3,'Z-scores'!FJ8&lt;-3),"",'Z-scores'!FJ8)</f>
        <v>-0.18036200511880843</v>
      </c>
      <c r="FK8">
        <f>IF(OR('Z-scores'!FK8&gt;3,'Z-scores'!FK8&lt;-3),"",'Z-scores'!FK8)</f>
        <v>0.75092185494830088</v>
      </c>
      <c r="FL8">
        <f>IF(OR('Z-scores'!FL8&gt;3,'Z-scores'!FL8&lt;-3),"",'Z-scores'!FL8)</f>
        <v>0.90169634567672396</v>
      </c>
      <c r="FM8">
        <f>IF(OR('Z-scores'!FM8&gt;3,'Z-scores'!FM8&lt;-3),"",'Z-scores'!FM8)</f>
        <v>0.90246903336647621</v>
      </c>
      <c r="FN8">
        <f>IF(OR('Z-scores'!FN8&gt;3,'Z-scores'!FN8&lt;-3),"",'Z-scores'!FN8)</f>
        <v>-0.77279638291137021</v>
      </c>
      <c r="FO8">
        <f>IF(OR('Z-scores'!FO8&gt;3,'Z-scores'!FO8&lt;-3),"",'Z-scores'!FO8)</f>
        <v>-0.24363850791602201</v>
      </c>
      <c r="FP8">
        <f>IF(OR('Z-scores'!FP8&gt;3,'Z-scores'!FP8&lt;-3),"",'Z-scores'!FP8)</f>
        <v>1.8120714300962377</v>
      </c>
      <c r="FQ8">
        <f>IF(OR('Z-scores'!FQ8&gt;3,'Z-scores'!FQ8&lt;-3),"",'Z-scores'!FQ8)</f>
        <v>1.9889235484811343</v>
      </c>
      <c r="FR8">
        <f>IF(OR('Z-scores'!FR8&gt;3,'Z-scores'!FR8&lt;-3),"",'Z-scores'!FR8)</f>
        <v>-0.86962173044117375</v>
      </c>
      <c r="FS8">
        <f>IF(OR('Z-scores'!FS8&gt;3,'Z-scores'!FS8&lt;-3),"",'Z-scores'!FS8)</f>
        <v>0.64593812291513186</v>
      </c>
      <c r="FT8">
        <f>IF(OR('Z-scores'!FT8&gt;3,'Z-scores'!FT8&lt;-3),"",'Z-scores'!FT8)</f>
        <v>8.4007344375250342E-2</v>
      </c>
      <c r="FU8">
        <f>IF(OR('Z-scores'!FU8&gt;3,'Z-scores'!FU8&lt;-3),"",'Z-scores'!FU8)</f>
        <v>-0.55510711400567814</v>
      </c>
      <c r="FV8">
        <f>IF(OR('Z-scores'!FV8&gt;3,'Z-scores'!FV8&lt;-3),"",'Z-scores'!FV8)</f>
        <v>-0.59536541498579432</v>
      </c>
      <c r="FW8">
        <f>IF(OR('Z-scores'!FW8&gt;3,'Z-scores'!FW8&lt;-3),"",'Z-scores'!FW8)</f>
        <v>1.3394171871516412</v>
      </c>
      <c r="FX8">
        <f>IF(OR('Z-scores'!FX8&gt;3,'Z-scores'!FX8&lt;-3),"",'Z-scores'!FX8)</f>
        <v>-0.94749875917414694</v>
      </c>
      <c r="FY8">
        <f>IF(OR('Z-scores'!FY8&gt;3,'Z-scores'!FY8&lt;-3),"",'Z-scores'!FY8)</f>
        <v>-0.69121110479479908</v>
      </c>
      <c r="FZ8">
        <f>IF(OR('Z-scores'!FZ8&gt;3,'Z-scores'!FZ8&lt;-3),"",'Z-scores'!FZ8)</f>
        <v>1.5191473804285696</v>
      </c>
      <c r="GA8">
        <f>IF(OR('Z-scores'!GA8&gt;3,'Z-scores'!GA8&lt;-3),"",'Z-scores'!GA8)</f>
        <v>-0.46066798030920758</v>
      </c>
      <c r="GB8">
        <f>IF(OR('Z-scores'!GB8&gt;3,'Z-scores'!GB8&lt;-3),"",'Z-scores'!GB8)</f>
        <v>-0.30226583001082857</v>
      </c>
      <c r="GC8">
        <f>IF(OR('Z-scores'!GC8&gt;3,'Z-scores'!GC8&lt;-3),"",'Z-scores'!GC8)</f>
        <v>-0.37189304781348187</v>
      </c>
      <c r="GD8">
        <f>IF(OR('Z-scores'!GD8&gt;3,'Z-scores'!GD8&lt;-3),"",'Z-scores'!GD8)</f>
        <v>-1.3618145472734209</v>
      </c>
      <c r="GE8">
        <f>IF(OR('Z-scores'!GE8&gt;3,'Z-scores'!GE8&lt;-3),"",'Z-scores'!GE8)</f>
        <v>-0.25901013060723593</v>
      </c>
      <c r="GF8">
        <f>IF(OR('Z-scores'!GF8&gt;3,'Z-scores'!GF8&lt;-3),"",'Z-scores'!GF8)</f>
        <v>-0.55368025432311141</v>
      </c>
      <c r="GG8">
        <f>IF(OR('Z-scores'!GG8&gt;3,'Z-scores'!GG8&lt;-3),"",'Z-scores'!GG8)</f>
        <v>-0.55976717743181736</v>
      </c>
      <c r="GH8">
        <f>IF(OR('Z-scores'!GH8&gt;3,'Z-scores'!GH8&lt;-3),"",'Z-scores'!GH8)</f>
        <v>-0.13546103048715671</v>
      </c>
      <c r="GI8">
        <f>IF(OR('Z-scores'!GI8&gt;3,'Z-scores'!GI8&lt;-3),"",'Z-scores'!GI8)</f>
        <v>9.7958165565191699E-3</v>
      </c>
      <c r="GJ8">
        <f>IF(OR('Z-scores'!GJ8&gt;3,'Z-scores'!GJ8&lt;-3),"",'Z-scores'!GJ8)</f>
        <v>-0.33904659093644868</v>
      </c>
      <c r="GK8">
        <f>IF(OR('Z-scores'!GK8&gt;3,'Z-scores'!GK8&lt;-3),"",'Z-scores'!GK8)</f>
        <v>-0.39283666844625992</v>
      </c>
      <c r="GL8">
        <f>IF(OR('Z-scores'!GL8&gt;3,'Z-scores'!GL8&lt;-3),"",'Z-scores'!GL8)</f>
        <v>-0.22799815303361004</v>
      </c>
      <c r="GM8">
        <f>IF(OR('Z-scores'!GM8&gt;3,'Z-scores'!GM8&lt;-3),"",'Z-scores'!GM8)</f>
        <v>-0.2749896930657984</v>
      </c>
      <c r="GN8">
        <f>IF(OR('Z-scores'!GN8&gt;3,'Z-scores'!GN8&lt;-3),"",'Z-scores'!GN8)</f>
        <v>-1.1231537457338783</v>
      </c>
      <c r="GO8">
        <f>IF(OR('Z-scores'!GO8&gt;3,'Z-scores'!GO8&lt;-3),"",'Z-scores'!GO8)</f>
        <v>0.32049603247266689</v>
      </c>
      <c r="GP8">
        <f>IF(OR('Z-scores'!GP8&gt;3,'Z-scores'!GP8&lt;-3),"",'Z-scores'!GP8)</f>
        <v>1.0852138079673861</v>
      </c>
      <c r="GQ8">
        <f>IF(OR('Z-scores'!GQ8&gt;3,'Z-scores'!GQ8&lt;-3),"",'Z-scores'!GQ8)</f>
        <v>2.3601920888972976</v>
      </c>
      <c r="GR8">
        <f>IF(OR('Z-scores'!GR8&gt;3,'Z-scores'!GR8&lt;-3),"",'Z-scores'!GR8)</f>
        <v>1.2047044562137526</v>
      </c>
      <c r="GS8">
        <f>IF(OR('Z-scores'!GS8&gt;3,'Z-scores'!GS8&lt;-3),"",'Z-scores'!GS8)</f>
        <v>0.55000292344161461</v>
      </c>
      <c r="GT8">
        <f>IF(OR('Z-scores'!GT8&gt;3,'Z-scores'!GT8&lt;-3),"",'Z-scores'!GT8)</f>
        <v>-8.559110269128449E-2</v>
      </c>
      <c r="GU8">
        <f>IF(OR('Z-scores'!GU8&gt;3,'Z-scores'!GU8&lt;-3),"",'Z-scores'!GU8)</f>
        <v>1.349218576573965</v>
      </c>
      <c r="GV8">
        <f>IF(OR('Z-scores'!GV8&gt;3,'Z-scores'!GV8&lt;-3),"",'Z-scores'!GV8)</f>
        <v>2.8106876387471909</v>
      </c>
      <c r="GW8">
        <f>IF(OR('Z-scores'!GW8&gt;3,'Z-scores'!GW8&lt;-3),"",'Z-scores'!GW8)</f>
        <v>2.404379659778094</v>
      </c>
      <c r="GX8">
        <f>IF(OR('Z-scores'!GX8&gt;3,'Z-scores'!GX8&lt;-3),"",'Z-scores'!GX8)</f>
        <v>1.9326567183228567</v>
      </c>
      <c r="GY8">
        <f>IF(OR('Z-scores'!GY8&gt;3,'Z-scores'!GY8&lt;-3),"",'Z-scores'!GY8)</f>
        <v>-0.49144146744204587</v>
      </c>
      <c r="GZ8">
        <f>IF(OR('Z-scores'!GZ8&gt;3,'Z-scores'!GZ8&lt;-3),"",'Z-scores'!GZ8)</f>
        <v>-0.3459661319501614</v>
      </c>
      <c r="HA8">
        <f>IF(OR('Z-scores'!HA8&gt;3,'Z-scores'!HA8&lt;-3),"",'Z-scores'!HA8)</f>
        <v>4.8163006142416268E-2</v>
      </c>
      <c r="HB8">
        <f>IF(OR('Z-scores'!HB8&gt;3,'Z-scores'!HB8&lt;-3),"",'Z-scores'!HB8)</f>
        <v>2.3996583300608849</v>
      </c>
      <c r="HC8">
        <f>IF(OR('Z-scores'!HC8&gt;3,'Z-scores'!HC8&lt;-3),"",'Z-scores'!HC8)</f>
        <v>2.1964862082359353</v>
      </c>
      <c r="HD8">
        <f>IF(OR('Z-scores'!HD8&gt;3,'Z-scores'!HD8&lt;-3),"",'Z-scores'!HD8)</f>
        <v>1.9668104579221115</v>
      </c>
      <c r="HE8">
        <f>IF(OR('Z-scores'!HE8&gt;3,'Z-scores'!HE8&lt;-3),"",'Z-scores'!HE8)</f>
        <v>-1.1874524912651412</v>
      </c>
      <c r="HF8">
        <f>IF(OR('Z-scores'!HF8&gt;3,'Z-scores'!HF8&lt;-3),"",'Z-scores'!HF8)</f>
        <v>-0.34915545121726532</v>
      </c>
      <c r="HG8">
        <f>IF(OR('Z-scores'!HG8&gt;3,'Z-scores'!HG8&lt;-3),"",'Z-scores'!HG8)</f>
        <v>-1.2908050205906401</v>
      </c>
      <c r="HH8">
        <f>IF(OR('Z-scores'!HH8&gt;3,'Z-scores'!HH8&lt;-3),"",'Z-scores'!HH8)</f>
        <v>-0.28834212376927038</v>
      </c>
      <c r="HI8">
        <f>IF(OR('Z-scores'!HI8&gt;3,'Z-scores'!HI8&lt;-3),"",'Z-scores'!HI8)</f>
        <v>-0.67303154887140304</v>
      </c>
      <c r="HJ8">
        <f>IF(OR('Z-scores'!HJ8&gt;3,'Z-scores'!HJ8&lt;-3),"",'Z-scores'!HJ8)</f>
        <v>-1.4068715759928585</v>
      </c>
      <c r="HK8">
        <f>IF(OR('Z-scores'!HK8&gt;3,'Z-scores'!HK8&lt;-3),"",'Z-scores'!HK8)</f>
        <v>-1.0133696487492787</v>
      </c>
      <c r="HL8">
        <f>IF(OR('Z-scores'!HL8&gt;3,'Z-scores'!HL8&lt;-3),"",'Z-scores'!HL8)</f>
        <v>-0.38153209459983872</v>
      </c>
      <c r="HM8">
        <f>IF(OR('Z-scores'!HM8&gt;3,'Z-scores'!HM8&lt;-3),"",'Z-scores'!HM8)</f>
        <v>-0.92291845856125387</v>
      </c>
      <c r="HN8">
        <f>IF(OR('Z-scores'!HN8&gt;3,'Z-scores'!HN8&lt;-3),"",'Z-scores'!HN8)</f>
        <v>-0.84661973029268978</v>
      </c>
      <c r="HO8">
        <f>IF(OR('Z-scores'!HO8&gt;3,'Z-scores'!HO8&lt;-3),"",'Z-scores'!HO8)</f>
        <v>-0.24582234401737288</v>
      </c>
      <c r="HP8">
        <f>IF(OR('Z-scores'!HP8&gt;3,'Z-scores'!HP8&lt;-3),"",'Z-scores'!HP8)</f>
        <v>-0.50832391144080158</v>
      </c>
      <c r="HQ8">
        <f>IF(OR('Z-scores'!HQ8&gt;3,'Z-scores'!HQ8&lt;-3),"",'Z-scores'!HQ8)</f>
        <v>0.96234812573229522</v>
      </c>
      <c r="HR8">
        <f>IF(OR('Z-scores'!HR8&gt;3,'Z-scores'!HR8&lt;-3),"",'Z-scores'!HR8)</f>
        <v>-0.56143213055091057</v>
      </c>
      <c r="HS8">
        <f>IF(OR('Z-scores'!HS8&gt;3,'Z-scores'!HS8&lt;-3),"",'Z-scores'!HS8)</f>
        <v>-0.6898097860377691</v>
      </c>
      <c r="HT8">
        <f>IF(OR('Z-scores'!HT8&gt;3,'Z-scores'!HT8&lt;-3),"",'Z-scores'!HT8)</f>
        <v>-1.1044681375006435</v>
      </c>
      <c r="HU8">
        <f>IF(OR('Z-scores'!HU8&gt;3,'Z-scores'!HU8&lt;-3),"",'Z-scores'!HU8)</f>
        <v>0.18432161725964827</v>
      </c>
      <c r="HV8">
        <f>IF(OR('Z-scores'!HV8&gt;3,'Z-scores'!HV8&lt;-3),"",'Z-scores'!HV8)</f>
        <v>-0.23356772779831225</v>
      </c>
      <c r="HW8">
        <f>IF(OR('Z-scores'!HW8&gt;3,'Z-scores'!HW8&lt;-3),"",'Z-scores'!HW8)</f>
        <v>0.10348691162842857</v>
      </c>
      <c r="HX8">
        <f>IF(OR('Z-scores'!HX8&gt;3,'Z-scores'!HX8&lt;-3),"",'Z-scores'!HX8)</f>
        <v>1.5577114009058397</v>
      </c>
      <c r="HY8">
        <f>IF(OR('Z-scores'!HY8&gt;3,'Z-scores'!HY8&lt;-3),"",'Z-scores'!HY8)</f>
        <v>1.7779282094999809</v>
      </c>
      <c r="HZ8">
        <f>IF(OR('Z-scores'!HZ8&gt;3,'Z-scores'!HZ8&lt;-3),"",'Z-scores'!HZ8)</f>
        <v>1.3520139787746532</v>
      </c>
      <c r="IA8">
        <f>IF(OR('Z-scores'!IA8&gt;3,'Z-scores'!IA8&lt;-3),"",'Z-scores'!IA8)</f>
        <v>-0.75904937543666806</v>
      </c>
      <c r="IB8">
        <f>IF(OR('Z-scores'!IB8&gt;3,'Z-scores'!IB8&lt;-3),"",'Z-scores'!IB8)</f>
        <v>-0.20354687849074932</v>
      </c>
      <c r="IC8">
        <f>IF(OR('Z-scores'!IC8&gt;3,'Z-scores'!IC8&lt;-3),"",'Z-scores'!IC8)</f>
        <v>-0.86691597580615054</v>
      </c>
      <c r="ID8">
        <f>IF(OR('Z-scores'!ID8&gt;3,'Z-scores'!ID8&lt;-3),"",'Z-scores'!ID8)</f>
        <v>-0.43334218124353757</v>
      </c>
      <c r="IE8">
        <f>IF(OR('Z-scores'!IE8&gt;3,'Z-scores'!IE8&lt;-3),"",'Z-scores'!IE8)</f>
        <v>-0.58817893795019582</v>
      </c>
      <c r="IF8">
        <f>IF(OR('Z-scores'!IF8&gt;3,'Z-scores'!IF8&lt;-3),"",'Z-scores'!IF8)</f>
        <v>-0.49832814744150078</v>
      </c>
      <c r="IG8">
        <f>IF(OR('Z-scores'!IG8&gt;3,'Z-scores'!IG8&lt;-3),"",'Z-scores'!IG8)</f>
        <v>-1.0888179534653324</v>
      </c>
      <c r="IH8">
        <f>IF(OR('Z-scores'!IH8&gt;3,'Z-scores'!IH8&lt;-3),"",'Z-scores'!IH8)</f>
        <v>-0.58015929434847313</v>
      </c>
      <c r="II8">
        <f>IF(OR('Z-scores'!II8&gt;3,'Z-scores'!II8&lt;-3),"",'Z-scores'!II8)</f>
        <v>-0.68039060536028384</v>
      </c>
      <c r="IJ8">
        <f>IF(OR('Z-scores'!IJ8&gt;3,'Z-scores'!IJ8&lt;-3),"",'Z-scores'!IJ8)</f>
        <v>-0.2580505053977602</v>
      </c>
      <c r="IK8">
        <f>IF(OR('Z-scores'!IK8&gt;3,'Z-scores'!IK8&lt;-3),"",'Z-scores'!IK8)</f>
        <v>-0.4382490572458122</v>
      </c>
      <c r="IL8">
        <f>IF(OR('Z-scores'!IL8&gt;3,'Z-scores'!IL8&lt;-3),"",'Z-scores'!IL8)</f>
        <v>1.9770313534824631</v>
      </c>
      <c r="IM8">
        <f>IF(OR('Z-scores'!IM8&gt;3,'Z-scores'!IM8&lt;-3),"",'Z-scores'!IM8)</f>
        <v>0.12853300722300168</v>
      </c>
      <c r="IN8">
        <f>IF(OR('Z-scores'!IN8&gt;3,'Z-scores'!IN8&lt;-3),"",'Z-scores'!IN8)</f>
        <v>2.3923491858372428</v>
      </c>
      <c r="IO8">
        <f>IF(OR('Z-scores'!IO8&gt;3,'Z-scores'!IO8&lt;-3),"",'Z-scores'!IO8)</f>
        <v>1.966164826190804</v>
      </c>
      <c r="IP8">
        <f>IF(OR('Z-scores'!IP8&gt;3,'Z-scores'!IP8&lt;-3),"",'Z-scores'!IP8)</f>
        <v>0.48708572581516207</v>
      </c>
      <c r="IQ8">
        <f>IF(OR('Z-scores'!IQ8&gt;3,'Z-scores'!IQ8&lt;-3),"",'Z-scores'!IQ8)</f>
        <v>0.56025979053617159</v>
      </c>
      <c r="IR8">
        <f>IF(OR('Z-scores'!IR8&gt;3,'Z-scores'!IR8&lt;-3),"",'Z-scores'!IR8)</f>
        <v>2.3312774089751915</v>
      </c>
      <c r="IS8">
        <f>IF(OR('Z-scores'!IS8&gt;3,'Z-scores'!IS8&lt;-3),"",'Z-scores'!IS8)</f>
        <v>1.013069334282136</v>
      </c>
      <c r="IT8">
        <f>IF(OR('Z-scores'!IT8&gt;3,'Z-scores'!IT8&lt;-3),"",'Z-scores'!IT8)</f>
        <v>0.76489763089124552</v>
      </c>
      <c r="IU8">
        <f>IF(OR('Z-scores'!IU8&gt;3,'Z-scores'!IU8&lt;-3),"",'Z-scores'!IU8)</f>
        <v>2.3702091021861009</v>
      </c>
      <c r="IV8">
        <f>IF(OR('Z-scores'!IV8&gt;3,'Z-scores'!IV8&lt;-3),"",'Z-scores'!IV8)</f>
        <v>2.3493138921232899</v>
      </c>
      <c r="IW8">
        <f>IF(OR('Z-scores'!IW8&gt;3,'Z-scores'!IW8&lt;-3),"",'Z-scores'!IW8)</f>
        <v>1.023558544813592</v>
      </c>
      <c r="IX8">
        <f>IF(OR('Z-scores'!IX8&gt;3,'Z-scores'!IX8&lt;-3),"",'Z-scores'!IX8)</f>
        <v>-0.71684831265097604</v>
      </c>
      <c r="IY8">
        <f>IF(OR('Z-scores'!IY8&gt;3,'Z-scores'!IY8&lt;-3),"",'Z-scores'!IY8)</f>
        <v>6.7669203193944663E-2</v>
      </c>
      <c r="IZ8">
        <f>IF(OR('Z-scores'!IZ8&gt;3,'Z-scores'!IZ8&lt;-3),"",'Z-scores'!IZ8)</f>
        <v>-0.25629735337370207</v>
      </c>
      <c r="JA8">
        <f>IF(OR('Z-scores'!JA8&gt;3,'Z-scores'!JA8&lt;-3),"",'Z-scores'!JA8)</f>
        <v>-1.0416449965545793</v>
      </c>
      <c r="JB8">
        <f>IF(OR('Z-scores'!JB8&gt;3,'Z-scores'!JB8&lt;-3),"",'Z-scores'!JB8)</f>
        <v>0.13546234090769424</v>
      </c>
      <c r="JC8">
        <f>IF(OR('Z-scores'!JC8&gt;3,'Z-scores'!JC8&lt;-3),"",'Z-scores'!JC8)</f>
        <v>1.7342525364145578</v>
      </c>
      <c r="JD8">
        <f>IF(OR('Z-scores'!JD8&gt;3,'Z-scores'!JD8&lt;-3),"",'Z-scores'!JD8)</f>
        <v>0.28975659538432119</v>
      </c>
      <c r="JE8">
        <f>IF(OR('Z-scores'!JE8&gt;3,'Z-scores'!JE8&lt;-3),"",'Z-scores'!JE8)</f>
        <v>0.19168289956884998</v>
      </c>
      <c r="JF8">
        <f>IF(OR('Z-scores'!JF8&gt;3,'Z-scores'!JF8&lt;-3),"",'Z-scores'!JF8)</f>
        <v>2.6130576860670529</v>
      </c>
      <c r="JG8">
        <f>IF(OR('Z-scores'!JG8&gt;3,'Z-scores'!JG8&lt;-3),"",'Z-scores'!JG8)</f>
        <v>1.3255218727326501</v>
      </c>
      <c r="JH8">
        <f>IF(OR('Z-scores'!JH8&gt;3,'Z-scores'!JH8&lt;-3),"",'Z-scores'!JH8)</f>
        <v>0.24069866645927315</v>
      </c>
      <c r="JI8">
        <f>IF(OR('Z-scores'!JI8&gt;3,'Z-scores'!JI8&lt;-3),"",'Z-scores'!JI8)</f>
        <v>5.6201988865917504E-3</v>
      </c>
      <c r="JJ8">
        <f>IF(OR('Z-scores'!JJ8&gt;3,'Z-scores'!JJ8&lt;-3),"",'Z-scores'!JJ8)</f>
        <v>1.1053089036062897</v>
      </c>
      <c r="JK8">
        <f>IF(OR('Z-scores'!JK8&gt;3,'Z-scores'!JK8&lt;-3),"",'Z-scores'!JK8)</f>
        <v>2.2294295110374938</v>
      </c>
      <c r="JL8">
        <f>IF(OR('Z-scores'!JL8&gt;3,'Z-scores'!JL8&lt;-3),"",'Z-scores'!JL8)</f>
        <v>0.6075136301016083</v>
      </c>
      <c r="JM8">
        <f>IF(OR('Z-scores'!JM8&gt;3,'Z-scores'!JM8&lt;-3),"",'Z-scores'!JM8)</f>
        <v>-0.39984989720659936</v>
      </c>
      <c r="JN8">
        <f>IF(OR('Z-scores'!JN8&gt;3,'Z-scores'!JN8&lt;-3),"",'Z-scores'!JN8)</f>
        <v>-0.37510608314743676</v>
      </c>
      <c r="JO8">
        <f>IF(OR('Z-scores'!JO8&gt;3,'Z-scores'!JO8&lt;-3),"",'Z-scores'!JO8)</f>
        <v>-0.30371091649478826</v>
      </c>
      <c r="JP8">
        <f>IF(OR('Z-scores'!JP8&gt;3,'Z-scores'!JP8&lt;-3),"",'Z-scores'!JP8)</f>
        <v>-0.1390939251465711</v>
      </c>
      <c r="JQ8">
        <f>IF(OR('Z-scores'!JQ8&gt;3,'Z-scores'!JQ8&lt;-3),"",'Z-scores'!JQ8)</f>
        <v>-0.33526021098696435</v>
      </c>
      <c r="JR8">
        <f>IF(OR('Z-scores'!JR8&gt;3,'Z-scores'!JR8&lt;-3),"",'Z-scores'!JR8)</f>
        <v>-0.47117812968395134</v>
      </c>
      <c r="JS8">
        <f>IF(OR('Z-scores'!JS8&gt;3,'Z-scores'!JS8&lt;-3),"",'Z-scores'!JS8)</f>
        <v>-0.95587291354476944</v>
      </c>
      <c r="JT8">
        <f>IF(OR('Z-scores'!JT8&gt;3,'Z-scores'!JT8&lt;-3),"",'Z-scores'!JT8)</f>
        <v>3.04094475620276E-3</v>
      </c>
      <c r="JU8">
        <f>IF(OR('Z-scores'!JU8&gt;3,'Z-scores'!JU8&lt;-3),"",'Z-scores'!JU8)</f>
        <v>-0.18579289908255686</v>
      </c>
      <c r="JV8">
        <f>IF(OR('Z-scores'!JV8&gt;3,'Z-scores'!JV8&lt;-3),"",'Z-scores'!JV8)</f>
        <v>-0.47502873598873913</v>
      </c>
      <c r="JW8">
        <f>IF(OR('Z-scores'!JW8&gt;3,'Z-scores'!JW8&lt;-3),"",'Z-scores'!JW8)</f>
        <v>0.27405354350108474</v>
      </c>
      <c r="JX8">
        <f>IF(OR('Z-scores'!JX8&gt;3,'Z-scores'!JX8&lt;-3),"",'Z-scores'!JX8)</f>
        <v>0.24115927208179508</v>
      </c>
      <c r="JY8">
        <f>IF(OR('Z-scores'!JY8&gt;3,'Z-scores'!JY8&lt;-3),"",'Z-scores'!JY8)</f>
        <v>-8.4553053093702979E-2</v>
      </c>
      <c r="JZ8">
        <f>IF(OR('Z-scores'!JZ8&gt;3,'Z-scores'!JZ8&lt;-3),"",'Z-scores'!JZ8)</f>
        <v>0.89667091679090172</v>
      </c>
      <c r="KA8">
        <f>IF(OR('Z-scores'!KA8&gt;3,'Z-scores'!KA8&lt;-3),"",'Z-scores'!KA8)</f>
        <v>0.54883258180974581</v>
      </c>
      <c r="KB8">
        <f>IF(OR('Z-scores'!KB8&gt;3,'Z-scores'!KB8&lt;-3),"",'Z-scores'!KB8)</f>
        <v>0.88405101031460653</v>
      </c>
      <c r="KC8">
        <f>IF(OR('Z-scores'!KC8&gt;3,'Z-scores'!KC8&lt;-3),"",'Z-scores'!KC8)</f>
        <v>-0.49663610739302677</v>
      </c>
      <c r="KD8">
        <f>IF(OR('Z-scores'!KD8&gt;3,'Z-scores'!KD8&lt;-3),"",'Z-scores'!KD8)</f>
        <v>1.8325048237473096</v>
      </c>
      <c r="KE8">
        <f>IF(OR('Z-scores'!KE8&gt;3,'Z-scores'!KE8&lt;-3),"",'Z-scores'!KE8)</f>
        <v>4.3781893613771238E-2</v>
      </c>
      <c r="KF8">
        <f>IF(OR('Z-scores'!KF8&gt;3,'Z-scores'!KF8&lt;-3),"",'Z-scores'!KF8)</f>
        <v>-0.28867513459481287</v>
      </c>
      <c r="KG8">
        <f>IF(OR('Z-scores'!KG8&gt;3,'Z-scores'!KG8&lt;-3),"",'Z-scores'!KG8)</f>
        <v>-0.24052111660789477</v>
      </c>
      <c r="KH8">
        <f>IF(OR('Z-scores'!KH8&gt;3,'Z-scores'!KH8&lt;-3),"",'Z-scores'!KH8)</f>
        <v>0.68356799310307126</v>
      </c>
      <c r="KI8">
        <f>IF(OR('Z-scores'!KI8&gt;3,'Z-scores'!KI8&lt;-3),"",'Z-scores'!KI8)</f>
        <v>-0.10071864165786172</v>
      </c>
      <c r="KJ8">
        <f>IF(OR('Z-scores'!KJ8&gt;3,'Z-scores'!KJ8&lt;-3),"",'Z-scores'!KJ8)</f>
        <v>7.8207648789032413E-2</v>
      </c>
      <c r="KK8">
        <f>IF(OR('Z-scores'!KK8&gt;3,'Z-scores'!KK8&lt;-3),"",'Z-scores'!KK8)</f>
        <v>6.4738548873392629E-2</v>
      </c>
      <c r="KL8">
        <f>IF(OR('Z-scores'!KL8&gt;3,'Z-scores'!KL8&lt;-3),"",'Z-scores'!KL8)</f>
        <v>0.39102930865594121</v>
      </c>
      <c r="KM8">
        <f>IF(OR('Z-scores'!KM8&gt;3,'Z-scores'!KM8&lt;-3),"",'Z-scores'!KM8)</f>
        <v>7.9853617941189309E-2</v>
      </c>
      <c r="KN8">
        <f>IF(OR('Z-scores'!KN8&gt;3,'Z-scores'!KN8&lt;-3),"",'Z-scores'!KN8)</f>
        <v>-0.11602844860130362</v>
      </c>
      <c r="KO8">
        <f>IF(OR('Z-scores'!KO8&gt;3,'Z-scores'!KO8&lt;-3),"",'Z-scores'!KO8)</f>
        <v>0.2244629929946195</v>
      </c>
      <c r="KP8">
        <f>IF(OR('Z-scores'!KP8&gt;3,'Z-scores'!KP8&lt;-3),"",'Z-scores'!KP8)</f>
        <v>-3.0885827360374E-4</v>
      </c>
      <c r="KQ8">
        <f>IF(OR('Z-scores'!KQ8&gt;3,'Z-scores'!KQ8&lt;-3),"",'Z-scores'!KQ8)</f>
        <v>0.51727766001807107</v>
      </c>
      <c r="KR8">
        <f>IF(OR('Z-scores'!KR8&gt;3,'Z-scores'!KR8&lt;-3),"",'Z-scores'!KR8)</f>
        <v>0.7351679484920326</v>
      </c>
      <c r="KS8">
        <f>IF(OR('Z-scores'!KS8&gt;3,'Z-scores'!KS8&lt;-3),"",'Z-scores'!KS8)</f>
        <v>0.395180811385618</v>
      </c>
      <c r="KT8">
        <f>IF(OR('Z-scores'!KT8&gt;3,'Z-scores'!KT8&lt;-3),"",'Z-scores'!KT8)</f>
        <v>1.2243615263797771</v>
      </c>
      <c r="KU8">
        <f>IF(OR('Z-scores'!KU8&gt;3,'Z-scores'!KU8&lt;-3),"",'Z-scores'!KU8)</f>
        <v>2.5995382531163944</v>
      </c>
      <c r="KV8">
        <f>IF(OR('Z-scores'!KV8&gt;3,'Z-scores'!KV8&lt;-3),"",'Z-scores'!KV8)</f>
        <v>2.3289251121523677</v>
      </c>
      <c r="KW8" t="str">
        <f>IF(OR('Z-scores'!KW8&gt;3,'Z-scores'!KW8&lt;-3),"",'Z-scores'!KW8)</f>
        <v/>
      </c>
      <c r="KX8">
        <f>IF(OR('Z-scores'!KX8&gt;3,'Z-scores'!KX8&lt;-3),"",'Z-scores'!KX8)</f>
        <v>0.94528087640178726</v>
      </c>
      <c r="KY8">
        <f>IF(OR('Z-scores'!KY8&gt;3,'Z-scores'!KY8&lt;-3),"",'Z-scores'!KY8)</f>
        <v>1.0477500337463099</v>
      </c>
      <c r="KZ8">
        <f>IF(OR('Z-scores'!KZ8&gt;3,'Z-scores'!KZ8&lt;-3),"",'Z-scores'!KZ8)</f>
        <v>0.1046087624771905</v>
      </c>
      <c r="LA8">
        <f>IF(OR('Z-scores'!LA8&gt;3,'Z-scores'!LA8&lt;-3),"",'Z-scores'!LA8)</f>
        <v>0.28605616928201855</v>
      </c>
      <c r="LB8">
        <f>IF(OR('Z-scores'!LB8&gt;3,'Z-scores'!LB8&lt;-3),"",'Z-scores'!LB8)</f>
        <v>0.2253305974743729</v>
      </c>
      <c r="LC8">
        <f>IF(OR('Z-scores'!LC8&gt;3,'Z-scores'!LC8&lt;-3),"",'Z-scores'!LC8)</f>
        <v>1.0024659476495681</v>
      </c>
      <c r="LD8">
        <f>IF(OR('Z-scores'!LD8&gt;3,'Z-scores'!LD8&lt;-3),"",'Z-scores'!LD8)</f>
        <v>1.3494479023016772</v>
      </c>
      <c r="LE8">
        <f>IF(OR('Z-scores'!LE8&gt;3,'Z-scores'!LE8&lt;-3),"",'Z-scores'!LE8)</f>
        <v>1.1122189697046183</v>
      </c>
      <c r="LF8">
        <f>IF(OR('Z-scores'!LF8&gt;3,'Z-scores'!LF8&lt;-3),"",'Z-scores'!LF8)</f>
        <v>-0.97274666234865714</v>
      </c>
      <c r="LG8">
        <f>IF(OR('Z-scores'!LG8&gt;3,'Z-scores'!LG8&lt;-3),"",'Z-scores'!LG8)</f>
        <v>-0.32956951236936899</v>
      </c>
      <c r="LH8">
        <f>IF(OR('Z-scores'!LH8&gt;3,'Z-scores'!LH8&lt;-3),"",'Z-scores'!LH8)</f>
        <v>-0.43928976916218981</v>
      </c>
      <c r="LI8">
        <f>IF(OR('Z-scores'!LI8&gt;3,'Z-scores'!LI8&lt;-3),"",'Z-scores'!LI8)</f>
        <v>-0.13487855631997051</v>
      </c>
      <c r="LJ8">
        <f>IF(OR('Z-scores'!LJ8&gt;3,'Z-scores'!LJ8&lt;-3),"",'Z-scores'!LJ8)</f>
        <v>-0.28867513459481298</v>
      </c>
      <c r="LK8">
        <f>IF(OR('Z-scores'!LK8&gt;3,'Z-scores'!LK8&lt;-3),"",'Z-scores'!LK8)</f>
        <v>2.952353297377682</v>
      </c>
      <c r="LL8">
        <f>IF(OR('Z-scores'!LL8&gt;3,'Z-scores'!LL8&lt;-3),"",'Z-scores'!LL8)</f>
        <v>-0.32557593436745291</v>
      </c>
      <c r="LM8">
        <f>IF(OR('Z-scores'!LM8&gt;3,'Z-scores'!LM8&lt;-3),"",'Z-scores'!LM8)</f>
        <v>0.48936644568436333</v>
      </c>
      <c r="LN8">
        <f>IF(OR('Z-scores'!LN8&gt;3,'Z-scores'!LN8&lt;-3),"",'Z-scores'!LN8)</f>
        <v>-0.46732899035313358</v>
      </c>
      <c r="LO8">
        <f>IF(OR('Z-scores'!LO8&gt;3,'Z-scores'!LO8&lt;-3),"",'Z-scores'!LO8)</f>
        <v>-0.28867513459481292</v>
      </c>
      <c r="LP8">
        <f>IF(OR('Z-scores'!LP8&gt;3,'Z-scores'!LP8&lt;-3),"",'Z-scores'!LP8)</f>
        <v>-0.34581831613604908</v>
      </c>
      <c r="LQ8">
        <f>IF(OR('Z-scores'!LQ8&gt;3,'Z-scores'!LQ8&lt;-3),"",'Z-scores'!LQ8)</f>
        <v>-6.9381406391811451E-2</v>
      </c>
      <c r="LR8">
        <f>IF(OR('Z-scores'!LR8&gt;3,'Z-scores'!LR8&lt;-3),"",'Z-scores'!LR8)</f>
        <v>-0.28867513459481287</v>
      </c>
      <c r="LS8">
        <f>IF(OR('Z-scores'!LS8&gt;3,'Z-scores'!LS8&lt;-3),"",'Z-scores'!LS8)</f>
        <v>2.6398584637662017</v>
      </c>
      <c r="LT8">
        <f>IF(OR('Z-scores'!LT8&gt;3,'Z-scores'!LT8&lt;-3),"",'Z-scores'!LT8)</f>
        <v>-0.37994599765926174</v>
      </c>
      <c r="LU8">
        <f>IF(OR('Z-scores'!LU8&gt;3,'Z-scores'!LU8&lt;-3),"",'Z-scores'!LU8)</f>
        <v>2.6564555529030458</v>
      </c>
      <c r="LV8" t="str">
        <f>IF(OR('Z-scores'!LV8&gt;3,'Z-scores'!LV8&lt;-3),"",'Z-scores'!LV8)</f>
        <v/>
      </c>
      <c r="LW8">
        <f>IF(OR('Z-scores'!LW8&gt;3,'Z-scores'!LW8&lt;-3),"",'Z-scores'!LW8)</f>
        <v>-0.5800261312596926</v>
      </c>
      <c r="LX8">
        <f>IF(OR('Z-scores'!LX8&gt;3,'Z-scores'!LX8&lt;-3),"",'Z-scores'!LX8)</f>
        <v>0.68963845306241578</v>
      </c>
      <c r="LY8">
        <f>IF(OR('Z-scores'!LY8&gt;3,'Z-scores'!LY8&lt;-3),"",'Z-scores'!LY8)</f>
        <v>-0.5573892610885226</v>
      </c>
      <c r="LZ8">
        <f>IF(OR('Z-scores'!LZ8&gt;3,'Z-scores'!LZ8&lt;-3),"",'Z-scores'!LZ8)</f>
        <v>-0.53925289961405476</v>
      </c>
      <c r="MA8">
        <f>IF(OR('Z-scores'!MA8&gt;3,'Z-scores'!MA8&lt;-3),"",'Z-scores'!MA8)</f>
        <v>-0.2343455957546412</v>
      </c>
      <c r="MB8">
        <f>IF(OR('Z-scores'!MB8&gt;3,'Z-scores'!MB8&lt;-3),"",'Z-scores'!MB8)</f>
        <v>-0.28867513459481287</v>
      </c>
      <c r="MC8">
        <f>IF(OR('Z-scores'!MC8&gt;3,'Z-scores'!MC8&lt;-3),"",'Z-scores'!MC8)</f>
        <v>-0.52253651911613952</v>
      </c>
      <c r="MD8">
        <f>IF(OR('Z-scores'!MD8&gt;3,'Z-scores'!MD8&lt;-3),"",'Z-scores'!MD8)</f>
        <v>-0.28399137230823623</v>
      </c>
      <c r="ME8">
        <f>IF(OR('Z-scores'!ME8&gt;3,'Z-scores'!ME8&lt;-3),"",'Z-scores'!ME8)</f>
        <v>-0.5619648692509478</v>
      </c>
      <c r="MF8">
        <f>IF(OR('Z-scores'!MF8&gt;3,'Z-scores'!MF8&lt;-3),"",'Z-scores'!MF8)</f>
        <v>-0.56155616810874986</v>
      </c>
      <c r="MG8">
        <f>IF(OR('Z-scores'!MG8&gt;3,'Z-scores'!MG8&lt;-3),"",'Z-scores'!MG8)</f>
        <v>1.2575086246750959</v>
      </c>
      <c r="MH8">
        <f>IF(OR('Z-scores'!MH8&gt;3,'Z-scores'!MH8&lt;-3),"",'Z-scores'!MH8)</f>
        <v>-0.41315810280380444</v>
      </c>
      <c r="MI8">
        <f>IF(OR('Z-scores'!MI8&gt;3,'Z-scores'!MI8&lt;-3),"",'Z-scores'!MI8)</f>
        <v>0.54570726972730688</v>
      </c>
      <c r="MJ8">
        <f>IF(OR('Z-scores'!MJ8&gt;3,'Z-scores'!MJ8&lt;-3),"",'Z-scores'!MJ8)</f>
        <v>-8.9619240305961207E-3</v>
      </c>
      <c r="MK8">
        <f>IF(OR('Z-scores'!MK8&gt;3,'Z-scores'!MK8&lt;-3),"",'Z-scores'!MK8)</f>
        <v>-0.16691598866174184</v>
      </c>
      <c r="ML8">
        <f>IF(OR('Z-scores'!ML8&gt;3,'Z-scores'!ML8&lt;-3),"",'Z-scores'!ML8)</f>
        <v>-0.36293024331391127</v>
      </c>
      <c r="MM8">
        <f>IF(OR('Z-scores'!MM8&gt;3,'Z-scores'!MM8&lt;-3),"",'Z-scores'!MM8)</f>
        <v>-0.39897362535307035</v>
      </c>
      <c r="MN8">
        <f>IF(OR('Z-scores'!MN8&gt;3,'Z-scores'!MN8&lt;-3),"",'Z-scores'!MN8)</f>
        <v>-0.66537640961912847</v>
      </c>
      <c r="MO8">
        <f>IF(OR('Z-scores'!MO8&gt;3,'Z-scores'!MO8&lt;-3),"",'Z-scores'!MO8)</f>
        <v>-0.82716647649197328</v>
      </c>
      <c r="MP8">
        <f>IF(OR('Z-scores'!MP8&gt;3,'Z-scores'!MP8&lt;-3),"",'Z-scores'!MP8)</f>
        <v>-0.11367238918697251</v>
      </c>
      <c r="MQ8">
        <f>IF(OR('Z-scores'!MQ8&gt;3,'Z-scores'!MQ8&lt;-3),"",'Z-scores'!MQ8)</f>
        <v>0.29569292329839669</v>
      </c>
      <c r="MR8">
        <f>IF(OR('Z-scores'!MR8&gt;3,'Z-scores'!MR8&lt;-3),"",'Z-scores'!MR8)</f>
        <v>-0.54931266777437393</v>
      </c>
      <c r="MS8">
        <f>IF(OR('Z-scores'!MS8&gt;3,'Z-scores'!MS8&lt;-3),"",'Z-scores'!MS8)</f>
        <v>-0.31929054679629926</v>
      </c>
      <c r="MT8">
        <f>IF(OR('Z-scores'!MT8&gt;3,'Z-scores'!MT8&lt;-3),"",'Z-scores'!MT8)</f>
        <v>-0.23921099795116668</v>
      </c>
      <c r="MU8">
        <f>IF(OR('Z-scores'!MU8&gt;3,'Z-scores'!MU8&lt;-3),"",'Z-scores'!MU8)</f>
        <v>0.23474598304218716</v>
      </c>
      <c r="MV8">
        <f>IF(OR('Z-scores'!MV8&gt;3,'Z-scores'!MV8&lt;-3),"",'Z-scores'!MV8)</f>
        <v>-1.0398276655634247</v>
      </c>
      <c r="MW8">
        <f>IF(OR('Z-scores'!MW8&gt;3,'Z-scores'!MW8&lt;-3),"",'Z-scores'!MW8)</f>
        <v>0.37451587577296186</v>
      </c>
      <c r="MX8">
        <f>IF(OR('Z-scores'!MX8&gt;3,'Z-scores'!MX8&lt;-3),"",'Z-scores'!MX8)</f>
        <v>-0.60594802287899519</v>
      </c>
      <c r="MY8">
        <f>IF(OR('Z-scores'!MY8&gt;3,'Z-scores'!MY8&lt;-3),"",'Z-scores'!MY8)</f>
        <v>-0.51240317336826402</v>
      </c>
      <c r="MZ8">
        <f>IF(OR('Z-scores'!MZ8&gt;3,'Z-scores'!MZ8&lt;-3),"",'Z-scores'!MZ8)</f>
        <v>-0.56994897135081257</v>
      </c>
      <c r="NA8">
        <f>IF(OR('Z-scores'!NA8&gt;3,'Z-scores'!NA8&lt;-3),"",'Z-scores'!NA8)</f>
        <v>0.31038548755645207</v>
      </c>
      <c r="NB8">
        <f>IF(OR('Z-scores'!NB8&gt;3,'Z-scores'!NB8&lt;-3),"",'Z-scores'!NB8)</f>
        <v>-0.22411488893666248</v>
      </c>
      <c r="NC8">
        <f>IF(OR('Z-scores'!NC8&gt;3,'Z-scores'!NC8&lt;-3),"",'Z-scores'!NC8)</f>
        <v>-9.9243351073574973E-2</v>
      </c>
      <c r="ND8">
        <f>IF(OR('Z-scores'!ND8&gt;3,'Z-scores'!ND8&lt;-3),"",'Z-scores'!ND8)</f>
        <v>-0.20412319099435114</v>
      </c>
      <c r="NE8">
        <f>IF(OR('Z-scores'!NE8&gt;3,'Z-scores'!NE8&lt;-3),"",'Z-scores'!NE8)</f>
        <v>-0.24947183822612831</v>
      </c>
      <c r="NF8">
        <f>IF(OR('Z-scores'!NF8&gt;3,'Z-scores'!NF8&lt;-3),"",'Z-scores'!NF8)</f>
        <v>-0.28937574605411276</v>
      </c>
      <c r="NG8">
        <f>IF(OR('Z-scores'!NG8&gt;3,'Z-scores'!NG8&lt;-3),"",'Z-scores'!NG8)</f>
        <v>-0.20120256963449293</v>
      </c>
      <c r="NH8">
        <f>IF(OR('Z-scores'!NH8&gt;3,'Z-scores'!NH8&lt;-3),"",'Z-scores'!NH8)</f>
        <v>-4.9034372806225003E-2</v>
      </c>
      <c r="NI8">
        <f>IF(OR('Z-scores'!NI8&gt;3,'Z-scores'!NI8&lt;-3),"",'Z-scores'!NI8)</f>
        <v>0.39269175955520202</v>
      </c>
      <c r="NJ8">
        <f>IF(OR('Z-scores'!NJ8&gt;3,'Z-scores'!NJ8&lt;-3),"",'Z-scores'!NJ8)</f>
        <v>6.8093708933869471E-2</v>
      </c>
      <c r="NK8">
        <f>IF(OR('Z-scores'!NK8&gt;3,'Z-scores'!NK8&lt;-3),"",'Z-scores'!NK8)</f>
        <v>-0.31954335860417177</v>
      </c>
      <c r="NL8">
        <f>IF(OR('Z-scores'!NL8&gt;3,'Z-scores'!NL8&lt;-3),"",'Z-scores'!NL8)</f>
        <v>-0.2328075992442295</v>
      </c>
      <c r="NM8">
        <f>IF(OR('Z-scores'!NM8&gt;3,'Z-scores'!NM8&lt;-3),"",'Z-scores'!NM8)</f>
        <v>0.98041756454462359</v>
      </c>
      <c r="NN8">
        <f>IF(OR('Z-scores'!NN8&gt;3,'Z-scores'!NN8&lt;-3),"",'Z-scores'!NN8)</f>
        <v>1.4932841995953159</v>
      </c>
      <c r="NO8">
        <f>IF(OR('Z-scores'!NO8&gt;3,'Z-scores'!NO8&lt;-3),"",'Z-scores'!NO8)</f>
        <v>0.39576550868855093</v>
      </c>
      <c r="NP8">
        <f>IF(OR('Z-scores'!NP8&gt;3,'Z-scores'!NP8&lt;-3),"",'Z-scores'!NP8)</f>
        <v>0.29557075369062324</v>
      </c>
      <c r="NQ8">
        <f>IF(OR('Z-scores'!NQ8&gt;3,'Z-scores'!NQ8&lt;-3),"",'Z-scores'!NQ8)</f>
        <v>-9.5382882084055307E-2</v>
      </c>
      <c r="NR8">
        <f>IF(OR('Z-scores'!NR8&gt;3,'Z-scores'!NR8&lt;-3),"",'Z-scores'!NR8)</f>
        <v>0.32561835088307206</v>
      </c>
      <c r="NS8">
        <f>IF(OR('Z-scores'!NS8&gt;3,'Z-scores'!NS8&lt;-3),"",'Z-scores'!NS8)</f>
        <v>0.89887401240690568</v>
      </c>
      <c r="NT8">
        <f>IF(OR('Z-scores'!NT8&gt;3,'Z-scores'!NT8&lt;-3),"",'Z-scores'!NT8)</f>
        <v>-0.40796678395962005</v>
      </c>
      <c r="NU8">
        <f>IF(OR('Z-scores'!NU8&gt;3,'Z-scores'!NU8&lt;-3),"",'Z-scores'!NU8)</f>
        <v>0.22589969311855079</v>
      </c>
      <c r="NV8">
        <f>IF(OR('Z-scores'!NV8&gt;3,'Z-scores'!NV8&lt;-3),"",'Z-scores'!NV8)</f>
        <v>-0.44650390214605462</v>
      </c>
      <c r="NW8">
        <f>IF(OR('Z-scores'!NW8&gt;3,'Z-scores'!NW8&lt;-3),"",'Z-scores'!NW8)</f>
        <v>6.4657174308067528E-2</v>
      </c>
      <c r="NX8">
        <f>IF(OR('Z-scores'!NX8&gt;3,'Z-scores'!NX8&lt;-3),"",'Z-scores'!NX8)</f>
        <v>-0.28867513459481287</v>
      </c>
      <c r="NY8">
        <f>IF(OR('Z-scores'!NY8&gt;3,'Z-scores'!NY8&lt;-3),"",'Z-scores'!NY8)</f>
        <v>-0.28867513459481281</v>
      </c>
      <c r="NZ8">
        <f>IF(OR('Z-scores'!NZ8&gt;3,'Z-scores'!NZ8&lt;-3),"",'Z-scores'!NZ8)</f>
        <v>-0.44936212658413427</v>
      </c>
      <c r="OA8">
        <f>IF(OR('Z-scores'!OA8&gt;3,'Z-scores'!OA8&lt;-3),"",'Z-scores'!OA8)</f>
        <v>0.15244248275866726</v>
      </c>
      <c r="OB8">
        <f>IF(OR('Z-scores'!OB8&gt;3,'Z-scores'!OB8&lt;-3),"",'Z-scores'!OB8)</f>
        <v>4.0560273142491041E-2</v>
      </c>
      <c r="OC8">
        <f>IF(OR('Z-scores'!OC8&gt;3,'Z-scores'!OC8&lt;-3),"",'Z-scores'!OC8)</f>
        <v>-0.42871967843774766</v>
      </c>
      <c r="OD8">
        <f>IF(OR('Z-scores'!OD8&gt;3,'Z-scores'!OD8&lt;-3),"",'Z-scores'!OD8)</f>
        <v>-0.79612995982262302</v>
      </c>
      <c r="OE8">
        <f>IF(OR('Z-scores'!OE8&gt;3,'Z-scores'!OE8&lt;-3),"",'Z-scores'!OE8)</f>
        <v>-0.46755787408060423</v>
      </c>
      <c r="OF8">
        <f>IF(OR('Z-scores'!OF8&gt;3,'Z-scores'!OF8&lt;-3),"",'Z-scores'!OF8)</f>
        <v>-1.2483347345444606</v>
      </c>
      <c r="OG8">
        <f>IF(OR('Z-scores'!OG8&gt;3,'Z-scores'!OG8&lt;-3),"",'Z-scores'!OG8)</f>
        <v>-0.90141760100800072</v>
      </c>
      <c r="OH8">
        <f>IF(OR('Z-scores'!OH8&gt;3,'Z-scores'!OH8&lt;-3),"",'Z-scores'!OH8)</f>
        <v>-0.73388863868522869</v>
      </c>
      <c r="OI8">
        <f>IF(OR('Z-scores'!OI8&gt;3,'Z-scores'!OI8&lt;-3),"",'Z-scores'!OI8)</f>
        <v>-0.46087776812034159</v>
      </c>
      <c r="OJ8">
        <f>IF(OR('Z-scores'!OJ8&gt;3,'Z-scores'!OJ8&lt;-3),"",'Z-scores'!OJ8)</f>
        <v>-0.73360346599728354</v>
      </c>
      <c r="OK8">
        <f>IF(OR('Z-scores'!OK8&gt;3,'Z-scores'!OK8&lt;-3),"",'Z-scores'!OK8)</f>
        <v>-0.64725588110503662</v>
      </c>
      <c r="OL8">
        <f>IF(OR('Z-scores'!OL8&gt;3,'Z-scores'!OL8&lt;-3),"",'Z-scores'!OL8)</f>
        <v>-0.80615223409786396</v>
      </c>
      <c r="OM8">
        <f>IF(OR('Z-scores'!OM8&gt;3,'Z-scores'!OM8&lt;-3),"",'Z-scores'!OM8)</f>
        <v>-0.28867513459481292</v>
      </c>
      <c r="ON8">
        <f>IF(OR('Z-scores'!ON8&gt;3,'Z-scores'!ON8&lt;-3),"",'Z-scores'!ON8)</f>
        <v>-0.28867513459481292</v>
      </c>
      <c r="OO8">
        <f>IF(OR('Z-scores'!OO8&gt;3,'Z-scores'!OO8&lt;-3),"",'Z-scores'!OO8)</f>
        <v>-0.42439674828988105</v>
      </c>
      <c r="OP8">
        <f>IF(OR('Z-scores'!OP8&gt;3,'Z-scores'!OP8&lt;-3),"",'Z-scores'!OP8)</f>
        <v>-0.68424909775777587</v>
      </c>
      <c r="OQ8">
        <f>IF(OR('Z-scores'!OQ8&gt;3,'Z-scores'!OQ8&lt;-3),"",'Z-scores'!OQ8)</f>
        <v>-0.48723403987889685</v>
      </c>
      <c r="OR8">
        <f>IF(OR('Z-scores'!OR8&gt;3,'Z-scores'!OR8&lt;-3),"",'Z-scores'!OR8)</f>
        <v>-0.4321512870609911</v>
      </c>
      <c r="OS8">
        <f>IF(OR('Z-scores'!OS8&gt;3,'Z-scores'!OS8&lt;-3),"",'Z-scores'!OS8)</f>
        <v>-0.42970490447043874</v>
      </c>
      <c r="OT8">
        <f>IF(OR('Z-scores'!OT8&gt;3,'Z-scores'!OT8&lt;-3),"",'Z-scores'!OT8)</f>
        <v>-0.44022792174110831</v>
      </c>
      <c r="OU8">
        <f>IF(OR('Z-scores'!OU8&gt;3,'Z-scores'!OU8&lt;-3),"",'Z-scores'!OU8)</f>
        <v>-0.28867513459481287</v>
      </c>
      <c r="OV8">
        <f>IF(OR('Z-scores'!OV8&gt;3,'Z-scores'!OV8&lt;-3),"",'Z-scores'!OV8)</f>
        <v>-0.28867513459481287</v>
      </c>
      <c r="OW8">
        <f>IF(OR('Z-scores'!OW8&gt;3,'Z-scores'!OW8&lt;-3),"",'Z-scores'!OW8)</f>
        <v>-0.39268689531558931</v>
      </c>
      <c r="OX8">
        <f>IF(OR('Z-scores'!OX8&gt;3,'Z-scores'!OX8&lt;-3),"",'Z-scores'!OX8)</f>
        <v>-0.4225774875505649</v>
      </c>
      <c r="OY8">
        <f>IF(OR('Z-scores'!OY8&gt;3,'Z-scores'!OY8&lt;-3),"",'Z-scores'!OY8)</f>
        <v>-0.36498815960640479</v>
      </c>
      <c r="OZ8">
        <f>IF(OR('Z-scores'!OZ8&gt;3,'Z-scores'!OZ8&lt;-3),"",'Z-scores'!OZ8)</f>
        <v>-0.32346002046106509</v>
      </c>
      <c r="PA8">
        <f>IF(OR('Z-scores'!PA8&gt;3,'Z-scores'!PA8&lt;-3),"",'Z-scores'!PA8)</f>
        <v>-0.38200369528624967</v>
      </c>
      <c r="PB8">
        <f>IF(OR('Z-scores'!PB8&gt;3,'Z-scores'!PB8&lt;-3),"",'Z-scores'!PB8)</f>
        <v>-1.02990039798955</v>
      </c>
      <c r="PC8">
        <f>IF(OR('Z-scores'!PC8&gt;3,'Z-scores'!PC8&lt;-3),"",'Z-scores'!PC8)</f>
        <v>0.25416056399174747</v>
      </c>
      <c r="PD8">
        <f>IF(OR('Z-scores'!PD8&gt;3,'Z-scores'!PD8&lt;-3),"",'Z-scores'!PD8)</f>
        <v>-0.59458294615006924</v>
      </c>
      <c r="PE8">
        <f>IF(OR('Z-scores'!PE8&gt;3,'Z-scores'!PE8&lt;-3),"",'Z-scores'!PE8)</f>
        <v>-0.38857546351001893</v>
      </c>
      <c r="PF8">
        <f>IF(OR('Z-scores'!PF8&gt;3,'Z-scores'!PF8&lt;-3),"",'Z-scores'!PF8)</f>
        <v>-0.28867513459481287</v>
      </c>
      <c r="PG8">
        <f>IF(OR('Z-scores'!PG8&gt;3,'Z-scores'!PG8&lt;-3),"",'Z-scores'!PG8)</f>
        <v>-0.28867513459481292</v>
      </c>
      <c r="PH8">
        <f>IF(OR('Z-scores'!PH8&gt;3,'Z-scores'!PH8&lt;-3),"",'Z-scores'!PH8)</f>
        <v>-0.61538312413635976</v>
      </c>
      <c r="PI8">
        <f>IF(OR('Z-scores'!PI8&gt;3,'Z-scores'!PI8&lt;-3),"",'Z-scores'!PI8)</f>
        <v>-0.83165457726061842</v>
      </c>
      <c r="PJ8">
        <f>IF(OR('Z-scores'!PJ8&gt;3,'Z-scores'!PJ8&lt;-3),"",'Z-scores'!PJ8)</f>
        <v>-0.41277351878021618</v>
      </c>
      <c r="PK8">
        <f>IF(OR('Z-scores'!PK8&gt;3,'Z-scores'!PK8&lt;-3),"",'Z-scores'!PK8)</f>
        <v>-0.36735405167536167</v>
      </c>
      <c r="PL8">
        <f>IF(OR('Z-scores'!PL8&gt;3,'Z-scores'!PL8&lt;-3),"",'Z-scores'!PL8)</f>
        <v>-0.61339419110513493</v>
      </c>
      <c r="PM8">
        <f>IF(OR('Z-scores'!PM8&gt;3,'Z-scores'!PM8&lt;-3),"",'Z-scores'!PM8)</f>
        <v>-1.0309502465222582</v>
      </c>
      <c r="PN8">
        <f>IF(OR('Z-scores'!PN8&gt;3,'Z-scores'!PN8&lt;-3),"",'Z-scores'!PN8)</f>
        <v>-7.2909011412339714E-2</v>
      </c>
      <c r="PO8">
        <f>IF(OR('Z-scores'!PO8&gt;3,'Z-scores'!PO8&lt;-3),"",'Z-scores'!PO8)</f>
        <v>-0.35635432807296974</v>
      </c>
      <c r="PP8">
        <f>IF(OR('Z-scores'!PP8&gt;3,'Z-scores'!PP8&lt;-3),"",'Z-scores'!PP8)</f>
        <v>-1.0986824752257014</v>
      </c>
      <c r="PQ8">
        <f>IF(OR('Z-scores'!PQ8&gt;3,'Z-scores'!PQ8&lt;-3),"",'Z-scores'!PQ8)</f>
        <v>-0.55394458978025662</v>
      </c>
      <c r="PR8">
        <f>IF(OR('Z-scores'!PR8&gt;3,'Z-scores'!PR8&lt;-3),"",'Z-scores'!PR8)</f>
        <v>-0.77134398885571043</v>
      </c>
      <c r="PS8">
        <f>IF(OR('Z-scores'!PS8&gt;3,'Z-scores'!PS8&lt;-3),"",'Z-scores'!PS8)</f>
        <v>-1.0009770035509051</v>
      </c>
      <c r="PT8">
        <f>IF(OR('Z-scores'!PT8&gt;3,'Z-scores'!PT8&lt;-3),"",'Z-scores'!PT8)</f>
        <v>-0.31432951481466498</v>
      </c>
      <c r="PU8">
        <f>IF(OR('Z-scores'!PU8&gt;3,'Z-scores'!PU8&lt;-3),"",'Z-scores'!PU8)</f>
        <v>0.11395801954747092</v>
      </c>
      <c r="PV8">
        <f>IF(OR('Z-scores'!PV8&gt;3,'Z-scores'!PV8&lt;-3),"",'Z-scores'!PV8)</f>
        <v>-0.42194380204564769</v>
      </c>
      <c r="PW8">
        <f>IF(OR('Z-scores'!PW8&gt;3,'Z-scores'!PW8&lt;-3),"",'Z-scores'!PW8)</f>
        <v>-0.85868045896013023</v>
      </c>
      <c r="PX8">
        <f>IF(OR('Z-scores'!PX8&gt;3,'Z-scores'!PX8&lt;-3),"",'Z-scores'!PX8)</f>
        <v>-0.54740877709768565</v>
      </c>
      <c r="PY8">
        <f>IF(OR('Z-scores'!PY8&gt;3,'Z-scores'!PY8&lt;-3),"",'Z-scores'!PY8)</f>
        <v>-0.91448288544303924</v>
      </c>
      <c r="PZ8">
        <f>IF(OR('Z-scores'!PZ8&gt;3,'Z-scores'!PZ8&lt;-3),"",'Z-scores'!PZ8)</f>
        <v>-0.61541652619541465</v>
      </c>
      <c r="QA8">
        <f>IF(OR('Z-scores'!QA8&gt;3,'Z-scores'!QA8&lt;-3),"",'Z-scores'!QA8)</f>
        <v>-0.68039111341604885</v>
      </c>
      <c r="QB8">
        <f>IF(OR('Z-scores'!QB8&gt;3,'Z-scores'!QB8&lt;-3),"",'Z-scores'!QB8)</f>
        <v>-0.93203992638482358</v>
      </c>
      <c r="QC8">
        <f>IF(OR('Z-scores'!QC8&gt;3,'Z-scores'!QC8&lt;-3),"",'Z-scores'!QC8)</f>
        <v>-1.0591712564305711</v>
      </c>
      <c r="QD8">
        <f>IF(OR('Z-scores'!QD8&gt;3,'Z-scores'!QD8&lt;-3),"",'Z-scores'!QD8)</f>
        <v>-0.32376714467787948</v>
      </c>
      <c r="QE8">
        <f>IF(OR('Z-scores'!QE8&gt;3,'Z-scores'!QE8&lt;-3),"",'Z-scores'!QE8)</f>
        <v>-0.72215672648661977</v>
      </c>
      <c r="QF8">
        <f>IF(OR('Z-scores'!QF8&gt;3,'Z-scores'!QF8&lt;-3),"",'Z-scores'!QF8)</f>
        <v>0.76989233352400621</v>
      </c>
      <c r="QG8">
        <f>IF(OR('Z-scores'!QG8&gt;3,'Z-scores'!QG8&lt;-3),"",'Z-scores'!QG8)</f>
        <v>-0.44117700807891375</v>
      </c>
      <c r="QH8">
        <f>IF(OR('Z-scores'!QH8&gt;3,'Z-scores'!QH8&lt;-3),"",'Z-scores'!QH8)</f>
        <v>-0.992071148557504</v>
      </c>
      <c r="QI8">
        <f>IF(OR('Z-scores'!QI8&gt;3,'Z-scores'!QI8&lt;-3),"",'Z-scores'!QI8)</f>
        <v>-0.60005508679543262</v>
      </c>
      <c r="QJ8">
        <f>IF(OR('Z-scores'!QJ8&gt;3,'Z-scores'!QJ8&lt;-3),"",'Z-scores'!QJ8)</f>
        <v>-0.16413324668311219</v>
      </c>
      <c r="QK8">
        <f>IF(OR('Z-scores'!QK8&gt;3,'Z-scores'!QK8&lt;-3),"",'Z-scores'!QK8)</f>
        <v>-0.44693932313751772</v>
      </c>
      <c r="QL8">
        <f>IF(OR('Z-scores'!QL8&gt;3,'Z-scores'!QL8&lt;-3),"",'Z-scores'!QL8)</f>
        <v>0.14540604352903</v>
      </c>
      <c r="QM8">
        <f>IF(OR('Z-scores'!QM8&gt;3,'Z-scores'!QM8&lt;-3),"",'Z-scores'!QM8)</f>
        <v>0.25424716990855362</v>
      </c>
      <c r="QN8">
        <f>IF(OR('Z-scores'!QN8&gt;3,'Z-scores'!QN8&lt;-3),"",'Z-scores'!QN8)</f>
        <v>-0.69786266764985661</v>
      </c>
      <c r="QO8">
        <f>IF(OR('Z-scores'!QO8&gt;3,'Z-scores'!QO8&lt;-3),"",'Z-scores'!QO8)</f>
        <v>-0.49880385109572573</v>
      </c>
      <c r="QP8">
        <f>IF(OR('Z-scores'!QP8&gt;3,'Z-scores'!QP8&lt;-3),"",'Z-scores'!QP8)</f>
        <v>-0.41891011491021551</v>
      </c>
      <c r="QQ8">
        <f>IF(OR('Z-scores'!QQ8&gt;3,'Z-scores'!QQ8&lt;-3),"",'Z-scores'!QQ8)</f>
        <v>-0.28996097352275618</v>
      </c>
      <c r="QR8">
        <f>IF(OR('Z-scores'!QR8&gt;3,'Z-scores'!QR8&lt;-3),"",'Z-scores'!QR8)</f>
        <v>-0.68903216140602574</v>
      </c>
      <c r="QS8">
        <f>IF(OR('Z-scores'!QS8&gt;3,'Z-scores'!QS8&lt;-3),"",'Z-scores'!QS8)</f>
        <v>0.12271317304434692</v>
      </c>
      <c r="QT8">
        <f>IF(OR('Z-scores'!QT8&gt;3,'Z-scores'!QT8&lt;-3),"",'Z-scores'!QT8)</f>
        <v>0.5158095615532845</v>
      </c>
      <c r="QU8">
        <f>IF(OR('Z-scores'!QU8&gt;3,'Z-scores'!QU8&lt;-3),"",'Z-scores'!QU8)</f>
        <v>-0.3098700635856963</v>
      </c>
      <c r="QV8">
        <f>IF(OR('Z-scores'!QV8&gt;3,'Z-scores'!QV8&lt;-3),"",'Z-scores'!QV8)</f>
        <v>-2.1277609505503468E-2</v>
      </c>
      <c r="QW8">
        <f>IF(OR('Z-scores'!QW8&gt;3,'Z-scores'!QW8&lt;-3),"",'Z-scores'!QW8)</f>
        <v>0.333412510720143</v>
      </c>
      <c r="QX8">
        <f>IF(OR('Z-scores'!QX8&gt;3,'Z-scores'!QX8&lt;-3),"",'Z-scores'!QX8)</f>
        <v>1.9611267021956167</v>
      </c>
      <c r="QY8">
        <f>IF(OR('Z-scores'!QY8&gt;3,'Z-scores'!QY8&lt;-3),"",'Z-scores'!QY8)</f>
        <v>-7.0766438366128462E-2</v>
      </c>
      <c r="QZ8">
        <f>IF(OR('Z-scores'!QZ8&gt;3,'Z-scores'!QZ8&lt;-3),"",'Z-scores'!QZ8)</f>
        <v>-0.29543634788868511</v>
      </c>
      <c r="RA8">
        <f>IF(OR('Z-scores'!RA8&gt;3,'Z-scores'!RA8&lt;-3),"",'Z-scores'!RA8)</f>
        <v>0.86204558972949819</v>
      </c>
      <c r="RB8">
        <f>IF(OR('Z-scores'!RB8&gt;3,'Z-scores'!RB8&lt;-3),"",'Z-scores'!RB8)</f>
        <v>0.67945692589163453</v>
      </c>
      <c r="RC8">
        <f>IF(OR('Z-scores'!RC8&gt;3,'Z-scores'!RC8&lt;-3),"",'Z-scores'!RC8)</f>
        <v>0.1808262416631938</v>
      </c>
      <c r="RD8">
        <f>IF(OR('Z-scores'!RD8&gt;3,'Z-scores'!RD8&lt;-3),"",'Z-scores'!RD8)</f>
        <v>-0.41311656078380288</v>
      </c>
      <c r="RE8">
        <f>IF(OR('Z-scores'!RE8&gt;3,'Z-scores'!RE8&lt;-3),"",'Z-scores'!RE8)</f>
        <v>0.15318714855114898</v>
      </c>
      <c r="RF8">
        <f>IF(OR('Z-scores'!RF8&gt;3,'Z-scores'!RF8&lt;-3),"",'Z-scores'!RF8)</f>
        <v>-0.37277521259008822</v>
      </c>
      <c r="RG8">
        <f>IF(OR('Z-scores'!RG8&gt;3,'Z-scores'!RG8&lt;-3),"",'Z-scores'!RG8)</f>
        <v>-0.75574844662276119</v>
      </c>
      <c r="RH8">
        <f>IF(OR('Z-scores'!RH8&gt;3,'Z-scores'!RH8&lt;-3),"",'Z-scores'!RH8)</f>
        <v>0.11588690808378767</v>
      </c>
      <c r="RI8">
        <f>IF(OR('Z-scores'!RI8&gt;3,'Z-scores'!RI8&lt;-3),"",'Z-scores'!RI8)</f>
        <v>0.52219112979479454</v>
      </c>
      <c r="RJ8">
        <f>IF(OR('Z-scores'!RJ8&gt;3,'Z-scores'!RJ8&lt;-3),"",'Z-scores'!RJ8)</f>
        <v>-1.0440337200263896</v>
      </c>
      <c r="RK8">
        <f>IF(OR('Z-scores'!RK8&gt;3,'Z-scores'!RK8&lt;-3),"",'Z-scores'!RK8)</f>
        <v>-0.48359579475077175</v>
      </c>
      <c r="RL8">
        <f>IF(OR('Z-scores'!RL8&gt;3,'Z-scores'!RL8&lt;-3),"",'Z-scores'!RL8)</f>
        <v>-0.7146791551577667</v>
      </c>
      <c r="RM8">
        <f>IF(OR('Z-scores'!RM8&gt;3,'Z-scores'!RM8&lt;-3),"",'Z-scores'!RM8)</f>
        <v>0.10494157369082799</v>
      </c>
      <c r="RN8">
        <f>IF(OR('Z-scores'!RN8&gt;3,'Z-scores'!RN8&lt;-3),"",'Z-scores'!RN8)</f>
        <v>-0.4413616490342438</v>
      </c>
      <c r="RO8">
        <f>IF(OR('Z-scores'!RO8&gt;3,'Z-scores'!RO8&lt;-3),"",'Z-scores'!RO8)</f>
        <v>-0.64979281015148704</v>
      </c>
      <c r="RP8" s="6"/>
      <c r="ST8" s="6"/>
      <c r="TX8" s="6"/>
      <c r="VO8" s="6"/>
      <c r="VZ8" s="6"/>
      <c r="WR8" s="6"/>
      <c r="WU8" s="6"/>
      <c r="ZP8" s="6"/>
      <c r="ZQ8" s="6"/>
      <c r="ZU8" s="6"/>
      <c r="ABK8" s="6"/>
      <c r="ACA8" s="6"/>
      <c r="ACZ8" s="6"/>
      <c r="ADD8" s="6"/>
      <c r="AEB8" s="6"/>
      <c r="AEO8" s="6"/>
      <c r="AFA8" s="6"/>
      <c r="AFP8" s="6"/>
      <c r="AFS8" s="6"/>
      <c r="AFV8" s="6"/>
      <c r="AFX8" s="6"/>
      <c r="AGC8" s="6"/>
      <c r="AGM8" s="6"/>
      <c r="AGX8" s="6"/>
      <c r="AHD8" s="6"/>
      <c r="AHS8" s="6"/>
      <c r="AHW8" s="6"/>
      <c r="AIA8" s="6"/>
      <c r="AIB8" s="6"/>
      <c r="AIG8" s="6"/>
      <c r="AIH8" s="6"/>
      <c r="AII8" s="6"/>
      <c r="AIL8" s="6"/>
      <c r="AIQ8" s="6"/>
      <c r="AIT8" s="6"/>
      <c r="AIW8" s="6"/>
      <c r="AJR8" s="6"/>
    </row>
    <row r="9" spans="1:965" x14ac:dyDescent="0.25">
      <c r="A9">
        <v>340773</v>
      </c>
      <c r="B9">
        <v>0</v>
      </c>
      <c r="C9">
        <f>IF(OR('Z-scores'!C9&gt;3,'Z-scores'!C9&lt;-3),"",'Z-scores'!C9)</f>
        <v>-0.41991827346025429</v>
      </c>
      <c r="D9">
        <f>IF(OR('Z-scores'!D9&gt;3,'Z-scores'!D9&lt;-3),"",'Z-scores'!D9)</f>
        <v>-0.35384730085941568</v>
      </c>
      <c r="E9">
        <f>IF(OR('Z-scores'!E9&gt;3,'Z-scores'!E9&lt;-3),"",'Z-scores'!E9)</f>
        <v>-0.59071874287074944</v>
      </c>
      <c r="F9">
        <f>IF(OR('Z-scores'!F9&gt;3,'Z-scores'!F9&lt;-3),"",'Z-scores'!F9)</f>
        <v>-0.10906841270127206</v>
      </c>
      <c r="G9">
        <f>IF(OR('Z-scores'!G9&gt;3,'Z-scores'!G9&lt;-3),"",'Z-scores'!G9)</f>
        <v>0.1724902411110788</v>
      </c>
      <c r="H9">
        <f>IF(OR('Z-scores'!H9&gt;3,'Z-scores'!H9&lt;-3),"",'Z-scores'!H9)</f>
        <v>-0.27995380561770072</v>
      </c>
      <c r="I9">
        <f>IF(OR('Z-scores'!I9&gt;3,'Z-scores'!I9&lt;-3),"",'Z-scores'!I9)</f>
        <v>0.11776057680122812</v>
      </c>
      <c r="J9">
        <f>IF(OR('Z-scores'!J9&gt;3,'Z-scores'!J9&lt;-3),"",'Z-scores'!J9)</f>
        <v>0.68231579027708511</v>
      </c>
      <c r="K9">
        <f>IF(OR('Z-scores'!K9&gt;3,'Z-scores'!K9&lt;-3),"",'Z-scores'!K9)</f>
        <v>-0.34655602743381647</v>
      </c>
      <c r="L9">
        <f>IF(OR('Z-scores'!L9&gt;3,'Z-scores'!L9&lt;-3),"",'Z-scores'!L9)</f>
        <v>-9.6033106331965656E-2</v>
      </c>
      <c r="M9">
        <f>IF(OR('Z-scores'!M9&gt;3,'Z-scores'!M9&lt;-3),"",'Z-scores'!M9)</f>
        <v>-0.75368959466487995</v>
      </c>
      <c r="N9">
        <f>IF(OR('Z-scores'!N9&gt;3,'Z-scores'!N9&lt;-3),"",'Z-scores'!N9)</f>
        <v>-0.74070006579165559</v>
      </c>
      <c r="O9">
        <f>IF(OR('Z-scores'!O9&gt;3,'Z-scores'!O9&lt;-3),"",'Z-scores'!O9)</f>
        <v>-0.95524094194321219</v>
      </c>
      <c r="P9">
        <f>IF(OR('Z-scores'!P9&gt;3,'Z-scores'!P9&lt;-3),"",'Z-scores'!P9)</f>
        <v>-1.0028094001395571</v>
      </c>
      <c r="Q9">
        <f>IF(OR('Z-scores'!Q9&gt;3,'Z-scores'!Q9&lt;-3),"",'Z-scores'!Q9)</f>
        <v>-0.65290154126016209</v>
      </c>
      <c r="R9">
        <f>IF(OR('Z-scores'!R9&gt;3,'Z-scores'!R9&lt;-3),"",'Z-scores'!R9)</f>
        <v>-0.21561412468999439</v>
      </c>
      <c r="S9">
        <f>IF(OR('Z-scores'!S9&gt;3,'Z-scores'!S9&lt;-3),"",'Z-scores'!S9)</f>
        <v>0.7323754049668707</v>
      </c>
      <c r="T9">
        <f>IF(OR('Z-scores'!T9&gt;3,'Z-scores'!T9&lt;-3),"",'Z-scores'!T9)</f>
        <v>0.20706269398445865</v>
      </c>
      <c r="U9">
        <f>IF(OR('Z-scores'!U9&gt;3,'Z-scores'!U9&lt;-3),"",'Z-scores'!U9)</f>
        <v>0.43224122392605402</v>
      </c>
      <c r="V9">
        <f>IF(OR('Z-scores'!V9&gt;3,'Z-scores'!V9&lt;-3),"",'Z-scores'!V9)</f>
        <v>-0.3502860432829395</v>
      </c>
      <c r="W9">
        <f>IF(OR('Z-scores'!W9&gt;3,'Z-scores'!W9&lt;-3),"",'Z-scores'!W9)</f>
        <v>0.24695614905132454</v>
      </c>
      <c r="X9">
        <f>IF(OR('Z-scores'!X9&gt;3,'Z-scores'!X9&lt;-3),"",'Z-scores'!X9)</f>
        <v>-0.41144042560623756</v>
      </c>
      <c r="Y9">
        <f>IF(OR('Z-scores'!Y9&gt;3,'Z-scores'!Y9&lt;-3),"",'Z-scores'!Y9)</f>
        <v>0.99182213596578561</v>
      </c>
      <c r="Z9">
        <f>IF(OR('Z-scores'!Z9&gt;3,'Z-scores'!Z9&lt;-3),"",'Z-scores'!Z9)</f>
        <v>6.967570481857488E-2</v>
      </c>
      <c r="AA9">
        <f>IF(OR('Z-scores'!AA9&gt;3,'Z-scores'!AA9&lt;-3),"",'Z-scores'!AA9)</f>
        <v>2.094022475732765</v>
      </c>
      <c r="AB9">
        <f>IF(OR('Z-scores'!AB9&gt;3,'Z-scores'!AB9&lt;-3),"",'Z-scores'!AB9)</f>
        <v>0.73755582651853746</v>
      </c>
      <c r="AC9">
        <f>IF(OR('Z-scores'!AC9&gt;3,'Z-scores'!AC9&lt;-3),"",'Z-scores'!AC9)</f>
        <v>-7.2314426181643313E-2</v>
      </c>
      <c r="AD9">
        <f>IF(OR('Z-scores'!AD9&gt;3,'Z-scores'!AD9&lt;-3),"",'Z-scores'!AD9)</f>
        <v>-0.14779140926427248</v>
      </c>
      <c r="AE9">
        <f>IF(OR('Z-scores'!AE9&gt;3,'Z-scores'!AE9&lt;-3),"",'Z-scores'!AE9)</f>
        <v>-9.0965339793216082E-2</v>
      </c>
      <c r="AF9">
        <f>IF(OR('Z-scores'!AF9&gt;3,'Z-scores'!AF9&lt;-3),"",'Z-scores'!AF9)</f>
        <v>-0.48412104783717297</v>
      </c>
      <c r="AG9">
        <f>IF(OR('Z-scores'!AG9&gt;3,'Z-scores'!AG9&lt;-3),"",'Z-scores'!AG9)</f>
        <v>1.4676584788502076</v>
      </c>
      <c r="AH9">
        <f>IF(OR('Z-scores'!AH9&gt;3,'Z-scores'!AH9&lt;-3),"",'Z-scores'!AH9)</f>
        <v>-0.73056457321045054</v>
      </c>
      <c r="AI9">
        <f>IF(OR('Z-scores'!AI9&gt;3,'Z-scores'!AI9&lt;-3),"",'Z-scores'!AI9)</f>
        <v>-0.44947742275632202</v>
      </c>
      <c r="AJ9">
        <f>IF(OR('Z-scores'!AJ9&gt;3,'Z-scores'!AJ9&lt;-3),"",'Z-scores'!AJ9)</f>
        <v>0.33189257723664489</v>
      </c>
      <c r="AK9">
        <f>IF(OR('Z-scores'!AK9&gt;3,'Z-scores'!AK9&lt;-3),"",'Z-scores'!AK9)</f>
        <v>1.0329340826873044</v>
      </c>
      <c r="AL9">
        <f>IF(OR('Z-scores'!AL9&gt;3,'Z-scores'!AL9&lt;-3),"",'Z-scores'!AL9)</f>
        <v>0.47065961909511611</v>
      </c>
      <c r="AM9">
        <f>IF(OR('Z-scores'!AM9&gt;3,'Z-scores'!AM9&lt;-3),"",'Z-scores'!AM9)</f>
        <v>0.91497957139793984</v>
      </c>
      <c r="AN9">
        <f>IF(OR('Z-scores'!AN9&gt;3,'Z-scores'!AN9&lt;-3),"",'Z-scores'!AN9)</f>
        <v>-9.6819837905760542E-2</v>
      </c>
      <c r="AO9">
        <f>IF(OR('Z-scores'!AO9&gt;3,'Z-scores'!AO9&lt;-3),"",'Z-scores'!AO9)</f>
        <v>1.2703562854060393</v>
      </c>
      <c r="AP9">
        <f>IF(OR('Z-scores'!AP9&gt;3,'Z-scores'!AP9&lt;-3),"",'Z-scores'!AP9)</f>
        <v>-0.3383422762995591</v>
      </c>
      <c r="AQ9">
        <f>IF(OR('Z-scores'!AQ9&gt;3,'Z-scores'!AQ9&lt;-3),"",'Z-scores'!AQ9)</f>
        <v>0.7231116674722009</v>
      </c>
      <c r="AR9">
        <f>IF(OR('Z-scores'!AR9&gt;3,'Z-scores'!AR9&lt;-3),"",'Z-scores'!AR9)</f>
        <v>-0.27185791003387999</v>
      </c>
      <c r="AS9">
        <f>IF(OR('Z-scores'!AS9&gt;3,'Z-scores'!AS9&lt;-3),"",'Z-scores'!AS9)</f>
        <v>1.1220381651161417</v>
      </c>
      <c r="AT9">
        <f>IF(OR('Z-scores'!AT9&gt;3,'Z-scores'!AT9&lt;-3),"",'Z-scores'!AT9)</f>
        <v>-0.94061818363438021</v>
      </c>
      <c r="AU9">
        <f>IF(OR('Z-scores'!AU9&gt;3,'Z-scores'!AU9&lt;-3),"",'Z-scores'!AU9)</f>
        <v>1.4265034302967232</v>
      </c>
      <c r="AV9">
        <f>IF(OR('Z-scores'!AV9&gt;3,'Z-scores'!AV9&lt;-3),"",'Z-scores'!AV9)</f>
        <v>0.34329676463521835</v>
      </c>
      <c r="AW9">
        <f>IF(OR('Z-scores'!AW9&gt;3,'Z-scores'!AW9&lt;-3),"",'Z-scores'!AW9)</f>
        <v>-9.7435717975571795E-2</v>
      </c>
      <c r="AX9">
        <f>IF(OR('Z-scores'!AX9&gt;3,'Z-scores'!AX9&lt;-3),"",'Z-scores'!AX9)</f>
        <v>5.8138025285483112E-2</v>
      </c>
      <c r="AY9">
        <f>IF(OR('Z-scores'!AY9&gt;3,'Z-scores'!AY9&lt;-3),"",'Z-scores'!AY9)</f>
        <v>2.1795932621234311</v>
      </c>
      <c r="AZ9">
        <f>IF(OR('Z-scores'!AZ9&gt;3,'Z-scores'!AZ9&lt;-3),"",'Z-scores'!AZ9)</f>
        <v>2.566163144904285</v>
      </c>
      <c r="BA9">
        <f>IF(OR('Z-scores'!BA9&gt;3,'Z-scores'!BA9&lt;-3),"",'Z-scores'!BA9)</f>
        <v>-0.19171460528996342</v>
      </c>
      <c r="BB9">
        <f>IF(OR('Z-scores'!BB9&gt;3,'Z-scores'!BB9&lt;-3),"",'Z-scores'!BB9)</f>
        <v>0.42535745372189865</v>
      </c>
      <c r="BC9">
        <f>IF(OR('Z-scores'!BC9&gt;3,'Z-scores'!BC9&lt;-3),"",'Z-scores'!BC9)</f>
        <v>1.1926623722319343</v>
      </c>
      <c r="BD9">
        <f>IF(OR('Z-scores'!BD9&gt;3,'Z-scores'!BD9&lt;-3),"",'Z-scores'!BD9)</f>
        <v>0.80649395176427885</v>
      </c>
      <c r="BE9">
        <f>IF(OR('Z-scores'!BE9&gt;3,'Z-scores'!BE9&lt;-3),"",'Z-scores'!BE9)</f>
        <v>0.79246097246865654</v>
      </c>
      <c r="BF9">
        <f>IF(OR('Z-scores'!BF9&gt;3,'Z-scores'!BF9&lt;-3),"",'Z-scores'!BF9)</f>
        <v>0.50450221502541792</v>
      </c>
      <c r="BG9">
        <f>IF(OR('Z-scores'!BG9&gt;3,'Z-scores'!BG9&lt;-3),"",'Z-scores'!BG9)</f>
        <v>-0.19788642703013298</v>
      </c>
      <c r="BH9">
        <f>IF(OR('Z-scores'!BH9&gt;3,'Z-scores'!BH9&lt;-3),"",'Z-scores'!BH9)</f>
        <v>-0.41877471049827725</v>
      </c>
      <c r="BI9">
        <f>IF(OR('Z-scores'!BI9&gt;3,'Z-scores'!BI9&lt;-3),"",'Z-scores'!BI9)</f>
        <v>0.40634606865355677</v>
      </c>
      <c r="BJ9">
        <f>IF(OR('Z-scores'!BJ9&gt;3,'Z-scores'!BJ9&lt;-3),"",'Z-scores'!BJ9)</f>
        <v>0.69069990417121052</v>
      </c>
      <c r="BK9">
        <f>IF(OR('Z-scores'!BK9&gt;3,'Z-scores'!BK9&lt;-3),"",'Z-scores'!BK9)</f>
        <v>0.80113079814917998</v>
      </c>
      <c r="BL9">
        <f>IF(OR('Z-scores'!BL9&gt;3,'Z-scores'!BL9&lt;-3),"",'Z-scores'!BL9)</f>
        <v>-0.3556968143311634</v>
      </c>
      <c r="BM9">
        <f>IF(OR('Z-scores'!BM9&gt;3,'Z-scores'!BM9&lt;-3),"",'Z-scores'!BM9)</f>
        <v>-0.23372493421913204</v>
      </c>
      <c r="BN9">
        <f>IF(OR('Z-scores'!BN9&gt;3,'Z-scores'!BN9&lt;-3),"",'Z-scores'!BN9)</f>
        <v>-0.18301338939068051</v>
      </c>
      <c r="BO9">
        <f>IF(OR('Z-scores'!BO9&gt;3,'Z-scores'!BO9&lt;-3),"",'Z-scores'!BO9)</f>
        <v>0.60898686295059656</v>
      </c>
      <c r="BP9">
        <f>IF(OR('Z-scores'!BP9&gt;3,'Z-scores'!BP9&lt;-3),"",'Z-scores'!BP9)</f>
        <v>1.2888268364201791</v>
      </c>
      <c r="BQ9">
        <f>IF(OR('Z-scores'!BQ9&gt;3,'Z-scores'!BQ9&lt;-3),"",'Z-scores'!BQ9)</f>
        <v>8.6046364521490098E-3</v>
      </c>
      <c r="BR9">
        <f>IF(OR('Z-scores'!BR9&gt;3,'Z-scores'!BR9&lt;-3),"",'Z-scores'!BR9)</f>
        <v>-0.47612442297028496</v>
      </c>
      <c r="BS9">
        <f>IF(OR('Z-scores'!BS9&gt;3,'Z-scores'!BS9&lt;-3),"",'Z-scores'!BS9)</f>
        <v>-0.17006697075487903</v>
      </c>
      <c r="BT9">
        <f>IF(OR('Z-scores'!BT9&gt;3,'Z-scores'!BT9&lt;-3),"",'Z-scores'!BT9)</f>
        <v>-0.14008794255324153</v>
      </c>
      <c r="BU9">
        <f>IF(OR('Z-scores'!BU9&gt;3,'Z-scores'!BU9&lt;-3),"",'Z-scores'!BU9)</f>
        <v>0.22372240058809076</v>
      </c>
      <c r="BV9">
        <f>IF(OR('Z-scores'!BV9&gt;3,'Z-scores'!BV9&lt;-3),"",'Z-scores'!BV9)</f>
        <v>2.1384175206322401E-3</v>
      </c>
      <c r="BW9">
        <f>IF(OR('Z-scores'!BW9&gt;3,'Z-scores'!BW9&lt;-3),"",'Z-scores'!BW9)</f>
        <v>1.3522564428620438</v>
      </c>
      <c r="BX9">
        <f>IF(OR('Z-scores'!BX9&gt;3,'Z-scores'!BX9&lt;-3),"",'Z-scores'!BX9)</f>
        <v>0.13345051876466452</v>
      </c>
      <c r="BY9">
        <f>IF(OR('Z-scores'!BY9&gt;3,'Z-scores'!BY9&lt;-3),"",'Z-scores'!BY9)</f>
        <v>1.8439814230589779</v>
      </c>
      <c r="BZ9">
        <f>IF(OR('Z-scores'!BZ9&gt;3,'Z-scores'!BZ9&lt;-3),"",'Z-scores'!BZ9)</f>
        <v>0.35534441654463639</v>
      </c>
      <c r="CA9">
        <f>IF(OR('Z-scores'!CA9&gt;3,'Z-scores'!CA9&lt;-3),"",'Z-scores'!CA9)</f>
        <v>-5.9714462843711097E-2</v>
      </c>
      <c r="CB9">
        <f>IF(OR('Z-scores'!CB9&gt;3,'Z-scores'!CB9&lt;-3),"",'Z-scores'!CB9)</f>
        <v>-0.20796691390703015</v>
      </c>
      <c r="CC9">
        <f>IF(OR('Z-scores'!CC9&gt;3,'Z-scores'!CC9&lt;-3),"",'Z-scores'!CC9)</f>
        <v>2.0037540529386524</v>
      </c>
      <c r="CD9">
        <f>IF(OR('Z-scores'!CD9&gt;3,'Z-scores'!CD9&lt;-3),"",'Z-scores'!CD9)</f>
        <v>0.61189165350750141</v>
      </c>
      <c r="CE9">
        <f>IF(OR('Z-scores'!CE9&gt;3,'Z-scores'!CE9&lt;-3),"",'Z-scores'!CE9)</f>
        <v>0.30286594395595007</v>
      </c>
      <c r="CF9">
        <f>IF(OR('Z-scores'!CF9&gt;3,'Z-scores'!CF9&lt;-3),"",'Z-scores'!CF9)</f>
        <v>-0.29582256387773798</v>
      </c>
      <c r="CG9">
        <f>IF(OR('Z-scores'!CG9&gt;3,'Z-scores'!CG9&lt;-3),"",'Z-scores'!CG9)</f>
        <v>-0.37992284253546799</v>
      </c>
      <c r="CH9">
        <f>IF(OR('Z-scores'!CH9&gt;3,'Z-scores'!CH9&lt;-3),"",'Z-scores'!CH9)</f>
        <v>-0.45510935349379794</v>
      </c>
      <c r="CI9">
        <f>IF(OR('Z-scores'!CI9&gt;3,'Z-scores'!CI9&lt;-3),"",'Z-scores'!CI9)</f>
        <v>1.3956637518480679</v>
      </c>
      <c r="CJ9">
        <f>IF(OR('Z-scores'!CJ9&gt;3,'Z-scores'!CJ9&lt;-3),"",'Z-scores'!CJ9)</f>
        <v>0.52649048055621217</v>
      </c>
      <c r="CK9">
        <f>IF(OR('Z-scores'!CK9&gt;3,'Z-scores'!CK9&lt;-3),"",'Z-scores'!CK9)</f>
        <v>1.7345156267462836</v>
      </c>
      <c r="CL9">
        <f>IF(OR('Z-scores'!CL9&gt;3,'Z-scores'!CL9&lt;-3),"",'Z-scores'!CL9)</f>
        <v>-6.8035949717395655E-2</v>
      </c>
      <c r="CM9">
        <f>IF(OR('Z-scores'!CM9&gt;3,'Z-scores'!CM9&lt;-3),"",'Z-scores'!CM9)</f>
        <v>0.45872614832813735</v>
      </c>
      <c r="CN9">
        <f>IF(OR('Z-scores'!CN9&gt;3,'Z-scores'!CN9&lt;-3),"",'Z-scores'!CN9)</f>
        <v>0.24913957055858732</v>
      </c>
      <c r="CO9">
        <f>IF(OR('Z-scores'!CO9&gt;3,'Z-scores'!CO9&lt;-3),"",'Z-scores'!CO9)</f>
        <v>0.54080673512374577</v>
      </c>
      <c r="CP9">
        <f>IF(OR('Z-scores'!CP9&gt;3,'Z-scores'!CP9&lt;-3),"",'Z-scores'!CP9)</f>
        <v>-0.28039154951362727</v>
      </c>
      <c r="CQ9">
        <f>IF(OR('Z-scores'!CQ9&gt;3,'Z-scores'!CQ9&lt;-3),"",'Z-scores'!CQ9)</f>
        <v>-0.45049795640747659</v>
      </c>
      <c r="CR9">
        <f>IF(OR('Z-scores'!CR9&gt;3,'Z-scores'!CR9&lt;-3),"",'Z-scores'!CR9)</f>
        <v>-0.46774237447088707</v>
      </c>
      <c r="CS9">
        <f>IF(OR('Z-scores'!CS9&gt;3,'Z-scores'!CS9&lt;-3),"",'Z-scores'!CS9)</f>
        <v>-0.27475624398831794</v>
      </c>
      <c r="CT9">
        <f>IF(OR('Z-scores'!CT9&gt;3,'Z-scores'!CT9&lt;-3),"",'Z-scores'!CT9)</f>
        <v>9.0522984238117004E-4</v>
      </c>
      <c r="CU9">
        <f>IF(OR('Z-scores'!CU9&gt;3,'Z-scores'!CU9&lt;-3),"",'Z-scores'!CU9)</f>
        <v>2.1225021606356331</v>
      </c>
      <c r="CV9">
        <f>IF(OR('Z-scores'!CV9&gt;3,'Z-scores'!CV9&lt;-3),"",'Z-scores'!CV9)</f>
        <v>1.6328799232230213</v>
      </c>
      <c r="CW9">
        <f>IF(OR('Z-scores'!CW9&gt;3,'Z-scores'!CW9&lt;-3),"",'Z-scores'!CW9)</f>
        <v>8.6091514826738463E-2</v>
      </c>
      <c r="CX9">
        <f>IF(OR('Z-scores'!CX9&gt;3,'Z-scores'!CX9&lt;-3),"",'Z-scores'!CX9)</f>
        <v>0.45358437652156708</v>
      </c>
      <c r="CY9">
        <f>IF(OR('Z-scores'!CY9&gt;3,'Z-scores'!CY9&lt;-3),"",'Z-scores'!CY9)</f>
        <v>0.91372292733534188</v>
      </c>
      <c r="CZ9">
        <f>IF(OR('Z-scores'!CZ9&gt;3,'Z-scores'!CZ9&lt;-3),"",'Z-scores'!CZ9)</f>
        <v>0.49135204188611881</v>
      </c>
      <c r="DA9">
        <f>IF(OR('Z-scores'!DA9&gt;3,'Z-scores'!DA9&lt;-3),"",'Z-scores'!DA9)</f>
        <v>1.2632849145796676</v>
      </c>
      <c r="DB9">
        <f>IF(OR('Z-scores'!DB9&gt;3,'Z-scores'!DB9&lt;-3),"",'Z-scores'!DB9)</f>
        <v>2.0181014287087864</v>
      </c>
      <c r="DC9">
        <f>IF(OR('Z-scores'!DC9&gt;3,'Z-scores'!DC9&lt;-3),"",'Z-scores'!DC9)</f>
        <v>-0.67214559833416854</v>
      </c>
      <c r="DD9">
        <f>IF(OR('Z-scores'!DD9&gt;3,'Z-scores'!DD9&lt;-3),"",'Z-scores'!DD9)</f>
        <v>-0.53301196469169487</v>
      </c>
      <c r="DE9">
        <f>IF(OR('Z-scores'!DE9&gt;3,'Z-scores'!DE9&lt;-3),"",'Z-scores'!DE9)</f>
        <v>3.1910682961966849E-2</v>
      </c>
      <c r="DF9">
        <f>IF(OR('Z-scores'!DF9&gt;3,'Z-scores'!DF9&lt;-3),"",'Z-scores'!DF9)</f>
        <v>-2.104543953087111E-2</v>
      </c>
      <c r="DG9">
        <f>IF(OR('Z-scores'!DG9&gt;3,'Z-scores'!DG9&lt;-3),"",'Z-scores'!DG9)</f>
        <v>1.460219530321136</v>
      </c>
      <c r="DH9">
        <f>IF(OR('Z-scores'!DH9&gt;3,'Z-scores'!DH9&lt;-3),"",'Z-scores'!DH9)</f>
        <v>0.7971589507816248</v>
      </c>
      <c r="DI9">
        <f>IF(OR('Z-scores'!DI9&gt;3,'Z-scores'!DI9&lt;-3),"",'Z-scores'!DI9)</f>
        <v>-0.79964551476380308</v>
      </c>
      <c r="DJ9">
        <f>IF(OR('Z-scores'!DJ9&gt;3,'Z-scores'!DJ9&lt;-3),"",'Z-scores'!DJ9)</f>
        <v>-0.51008658824852737</v>
      </c>
      <c r="DK9">
        <f>IF(OR('Z-scores'!DK9&gt;3,'Z-scores'!DK9&lt;-3),"",'Z-scores'!DK9)</f>
        <v>0.38459557556895241</v>
      </c>
      <c r="DL9">
        <f>IF(OR('Z-scores'!DL9&gt;3,'Z-scores'!DL9&lt;-3),"",'Z-scores'!DL9)</f>
        <v>0.57977751182586834</v>
      </c>
      <c r="DM9">
        <f>IF(OR('Z-scores'!DM9&gt;3,'Z-scores'!DM9&lt;-3),"",'Z-scores'!DM9)</f>
        <v>0.83380645142095577</v>
      </c>
      <c r="DN9">
        <f>IF(OR('Z-scores'!DN9&gt;3,'Z-scores'!DN9&lt;-3),"",'Z-scores'!DN9)</f>
        <v>1.2943942563941719</v>
      </c>
      <c r="DO9">
        <f>IF(OR('Z-scores'!DO9&gt;3,'Z-scores'!DO9&lt;-3),"",'Z-scores'!DO9)</f>
        <v>-0.80530468749958939</v>
      </c>
      <c r="DP9">
        <f>IF(OR('Z-scores'!DP9&gt;3,'Z-scores'!DP9&lt;-3),"",'Z-scores'!DP9)</f>
        <v>-0.64020365237228471</v>
      </c>
      <c r="DQ9">
        <f>IF(OR('Z-scores'!DQ9&gt;3,'Z-scores'!DQ9&lt;-3),"",'Z-scores'!DQ9)</f>
        <v>-0.48651375910064354</v>
      </c>
      <c r="DR9">
        <f>IF(OR('Z-scores'!DR9&gt;3,'Z-scores'!DR9&lt;-3),"",'Z-scores'!DR9)</f>
        <v>-0.27655812843361088</v>
      </c>
      <c r="DS9">
        <f>IF(OR('Z-scores'!DS9&gt;3,'Z-scores'!DS9&lt;-3),"",'Z-scores'!DS9)</f>
        <v>0.98656129153688488</v>
      </c>
      <c r="DT9">
        <f>IF(OR('Z-scores'!DT9&gt;3,'Z-scores'!DT9&lt;-3),"",'Z-scores'!DT9)</f>
        <v>-6.0593425670467599E-3</v>
      </c>
      <c r="DU9">
        <f>IF(OR('Z-scores'!DU9&gt;3,'Z-scores'!DU9&lt;-3),"",'Z-scores'!DU9)</f>
        <v>-6.910891500046637E-2</v>
      </c>
      <c r="DV9">
        <f>IF(OR('Z-scores'!DV9&gt;3,'Z-scores'!DV9&lt;-3),"",'Z-scores'!DV9)</f>
        <v>7.4927243619094211E-2</v>
      </c>
      <c r="DW9">
        <f>IF(OR('Z-scores'!DW9&gt;3,'Z-scores'!DW9&lt;-3),"",'Z-scores'!DW9)</f>
        <v>0.6612093878625922</v>
      </c>
      <c r="DX9">
        <f>IF(OR('Z-scores'!DX9&gt;3,'Z-scores'!DX9&lt;-3),"",'Z-scores'!DX9)</f>
        <v>0.58388563051637843</v>
      </c>
      <c r="DY9">
        <f>IF(OR('Z-scores'!DY9&gt;3,'Z-scores'!DY9&lt;-3),"",'Z-scores'!DY9)</f>
        <v>0.74067310254971241</v>
      </c>
      <c r="DZ9">
        <f>IF(OR('Z-scores'!DZ9&gt;3,'Z-scores'!DZ9&lt;-3),"",'Z-scores'!DZ9)</f>
        <v>1.4320866506041008</v>
      </c>
      <c r="EA9">
        <f>IF(OR('Z-scores'!EA9&gt;3,'Z-scores'!EA9&lt;-3),"",'Z-scores'!EA9)</f>
        <v>-2.4843874992048019E-2</v>
      </c>
      <c r="EB9">
        <f>IF(OR('Z-scores'!EB9&gt;3,'Z-scores'!EB9&lt;-3),"",'Z-scores'!EB9)</f>
        <v>1.7395895565611725</v>
      </c>
      <c r="EC9">
        <f>IF(OR('Z-scores'!EC9&gt;3,'Z-scores'!EC9&lt;-3),"",'Z-scores'!EC9)</f>
        <v>0.26422048598550918</v>
      </c>
      <c r="ED9">
        <f>IF(OR('Z-scores'!ED9&gt;3,'Z-scores'!ED9&lt;-3),"",'Z-scores'!ED9)</f>
        <v>-1.0260599450517416</v>
      </c>
      <c r="EE9">
        <f>IF(OR('Z-scores'!EE9&gt;3,'Z-scores'!EE9&lt;-3),"",'Z-scores'!EE9)</f>
        <v>-0.7660139802937308</v>
      </c>
      <c r="EF9">
        <f>IF(OR('Z-scores'!EF9&gt;3,'Z-scores'!EF9&lt;-3),"",'Z-scores'!EF9)</f>
        <v>2.913959128203143</v>
      </c>
      <c r="EG9">
        <f>IF(OR('Z-scores'!EG9&gt;3,'Z-scores'!EG9&lt;-3),"",'Z-scores'!EG9)</f>
        <v>0.89586270167152537</v>
      </c>
      <c r="EH9">
        <f>IF(OR('Z-scores'!EH9&gt;3,'Z-scores'!EH9&lt;-3),"",'Z-scores'!EH9)</f>
        <v>-0.78338203575052456</v>
      </c>
      <c r="EI9">
        <f>IF(OR('Z-scores'!EI9&gt;3,'Z-scores'!EI9&lt;-3),"",'Z-scores'!EI9)</f>
        <v>-0.71081010125079847</v>
      </c>
      <c r="EJ9">
        <f>IF(OR('Z-scores'!EJ9&gt;3,'Z-scores'!EJ9&lt;-3),"",'Z-scores'!EJ9)</f>
        <v>0.35451333939075991</v>
      </c>
      <c r="EK9">
        <f>IF(OR('Z-scores'!EK9&gt;3,'Z-scores'!EK9&lt;-3),"",'Z-scores'!EK9)</f>
        <v>1.3715345230494191</v>
      </c>
      <c r="EL9">
        <f>IF(OR('Z-scores'!EL9&gt;3,'Z-scores'!EL9&lt;-3),"",'Z-scores'!EL9)</f>
        <v>-0.20912750543868222</v>
      </c>
      <c r="EM9">
        <f>IF(OR('Z-scores'!EM9&gt;3,'Z-scores'!EM9&lt;-3),"",'Z-scores'!EM9)</f>
        <v>-0.68610063014447142</v>
      </c>
      <c r="EN9">
        <f>IF(OR('Z-scores'!EN9&gt;3,'Z-scores'!EN9&lt;-3),"",'Z-scores'!EN9)</f>
        <v>-0.59126670959267069</v>
      </c>
      <c r="EO9">
        <f>IF(OR('Z-scores'!EO9&gt;3,'Z-scores'!EO9&lt;-3),"",'Z-scores'!EO9)</f>
        <v>-0.52217229333855686</v>
      </c>
      <c r="EP9">
        <f>IF(OR('Z-scores'!EP9&gt;3,'Z-scores'!EP9&lt;-3),"",'Z-scores'!EP9)</f>
        <v>0.14878852169336448</v>
      </c>
      <c r="EQ9">
        <f>IF(OR('Z-scores'!EQ9&gt;3,'Z-scores'!EQ9&lt;-3),"",'Z-scores'!EQ9)</f>
        <v>5.0565465494487767E-2</v>
      </c>
      <c r="ER9">
        <f>IF(OR('Z-scores'!ER9&gt;3,'Z-scores'!ER9&lt;-3),"",'Z-scores'!ER9)</f>
        <v>-0.79783491538164908</v>
      </c>
      <c r="ES9">
        <f>IF(OR('Z-scores'!ES9&gt;3,'Z-scores'!ES9&lt;-3),"",'Z-scores'!ES9)</f>
        <v>-0.82341180601979036</v>
      </c>
      <c r="ET9">
        <f>IF(OR('Z-scores'!ET9&gt;3,'Z-scores'!ET9&lt;-3),"",'Z-scores'!ET9)</f>
        <v>-0.25150805852884855</v>
      </c>
      <c r="EU9">
        <f>IF(OR('Z-scores'!EU9&gt;3,'Z-scores'!EU9&lt;-3),"",'Z-scores'!EU9)</f>
        <v>0.37214788087310735</v>
      </c>
      <c r="EV9">
        <f>IF(OR('Z-scores'!EV9&gt;3,'Z-scores'!EV9&lt;-3),"",'Z-scores'!EV9)</f>
        <v>1.3882639776785153</v>
      </c>
      <c r="EW9">
        <f>IF(OR('Z-scores'!EW9&gt;3,'Z-scores'!EW9&lt;-3),"",'Z-scores'!EW9)</f>
        <v>7.2811249731906641E-2</v>
      </c>
      <c r="EX9">
        <f>IF(OR('Z-scores'!EX9&gt;3,'Z-scores'!EX9&lt;-3),"",'Z-scores'!EX9)</f>
        <v>-0.40179335203286509</v>
      </c>
      <c r="EY9" t="str">
        <f>IF(OR('Z-scores'!EY9&gt;3,'Z-scores'!EY9&lt;-3),"",'Z-scores'!EY9)</f>
        <v/>
      </c>
      <c r="EZ9">
        <f>IF(OR('Z-scores'!EZ9&gt;3,'Z-scores'!EZ9&lt;-3),"",'Z-scores'!EZ9)</f>
        <v>0.60356010078991995</v>
      </c>
      <c r="FA9">
        <f>IF(OR('Z-scores'!FA9&gt;3,'Z-scores'!FA9&lt;-3),"",'Z-scores'!FA9)</f>
        <v>-0.30012924656229789</v>
      </c>
      <c r="FB9">
        <f>IF(OR('Z-scores'!FB9&gt;3,'Z-scores'!FB9&lt;-3),"",'Z-scores'!FB9)</f>
        <v>-0.57608685491928424</v>
      </c>
      <c r="FC9">
        <f>IF(OR('Z-scores'!FC9&gt;3,'Z-scores'!FC9&lt;-3),"",'Z-scores'!FC9)</f>
        <v>-0.44511193272019389</v>
      </c>
      <c r="FD9">
        <f>IF(OR('Z-scores'!FD9&gt;3,'Z-scores'!FD9&lt;-3),"",'Z-scores'!FD9)</f>
        <v>2.498499741798112E-2</v>
      </c>
      <c r="FE9">
        <f>IF(OR('Z-scores'!FE9&gt;3,'Z-scores'!FE9&lt;-3),"",'Z-scores'!FE9)</f>
        <v>0.32348738527039489</v>
      </c>
      <c r="FF9">
        <f>IF(OR('Z-scores'!FF9&gt;3,'Z-scores'!FF9&lt;-3),"",'Z-scores'!FF9)</f>
        <v>-0.17761698081287103</v>
      </c>
      <c r="FG9">
        <f>IF(OR('Z-scores'!FG9&gt;3,'Z-scores'!FG9&lt;-3),"",'Z-scores'!FG9)</f>
        <v>-0.61975300723752214</v>
      </c>
      <c r="FH9">
        <f>IF(OR('Z-scores'!FH9&gt;3,'Z-scores'!FH9&lt;-3),"",'Z-scores'!FH9)</f>
        <v>-0.37802036839557013</v>
      </c>
      <c r="FI9">
        <f>IF(OR('Z-scores'!FI9&gt;3,'Z-scores'!FI9&lt;-3),"",'Z-scores'!FI9)</f>
        <v>0.10329353577497383</v>
      </c>
      <c r="FJ9">
        <f>IF(OR('Z-scores'!FJ9&gt;3,'Z-scores'!FJ9&lt;-3),"",'Z-scores'!FJ9)</f>
        <v>8.417977014366039E-2</v>
      </c>
      <c r="FK9">
        <f>IF(OR('Z-scores'!FK9&gt;3,'Z-scores'!FK9&lt;-3),"",'Z-scores'!FK9)</f>
        <v>0.38273257031703001</v>
      </c>
      <c r="FL9">
        <f>IF(OR('Z-scores'!FL9&gt;3,'Z-scores'!FL9&lt;-3),"",'Z-scores'!FL9)</f>
        <v>-0.25455854748729012</v>
      </c>
      <c r="FM9">
        <f>IF(OR('Z-scores'!FM9&gt;3,'Z-scores'!FM9&lt;-3),"",'Z-scores'!FM9)</f>
        <v>-0.77488118586322974</v>
      </c>
      <c r="FN9">
        <f>IF(OR('Z-scores'!FN9&gt;3,'Z-scores'!FN9&lt;-3),"",'Z-scores'!FN9)</f>
        <v>-7.2365505113958853E-2</v>
      </c>
      <c r="FO9">
        <f>IF(OR('Z-scores'!FO9&gt;3,'Z-scores'!FO9&lt;-3),"",'Z-scores'!FO9)</f>
        <v>-0.54448588691498023</v>
      </c>
      <c r="FP9">
        <f>IF(OR('Z-scores'!FP9&gt;3,'Z-scores'!FP9&lt;-3),"",'Z-scores'!FP9)</f>
        <v>-0.2573766420496359</v>
      </c>
      <c r="FQ9">
        <f>IF(OR('Z-scores'!FQ9&gt;3,'Z-scores'!FQ9&lt;-3),"",'Z-scores'!FQ9)</f>
        <v>0.83005272827915155</v>
      </c>
      <c r="FR9">
        <f>IF(OR('Z-scores'!FR9&gt;3,'Z-scores'!FR9&lt;-3),"",'Z-scores'!FR9)</f>
        <v>-8.2922715321713761E-2</v>
      </c>
      <c r="FS9">
        <f>IF(OR('Z-scores'!FS9&gt;3,'Z-scores'!FS9&lt;-3),"",'Z-scores'!FS9)</f>
        <v>-0.25123601265603801</v>
      </c>
      <c r="FT9">
        <f>IF(OR('Z-scores'!FT9&gt;3,'Z-scores'!FT9&lt;-3),"",'Z-scores'!FT9)</f>
        <v>0.32921519493888701</v>
      </c>
      <c r="FU9">
        <f>IF(OR('Z-scores'!FU9&gt;3,'Z-scores'!FU9&lt;-3),"",'Z-scores'!FU9)</f>
        <v>-0.4542886916827219</v>
      </c>
      <c r="FV9">
        <f>IF(OR('Z-scores'!FV9&gt;3,'Z-scores'!FV9&lt;-3),"",'Z-scores'!FV9)</f>
        <v>-0.59536541498579432</v>
      </c>
      <c r="FW9">
        <f>IF(OR('Z-scores'!FW9&gt;3,'Z-scores'!FW9&lt;-3),"",'Z-scores'!FW9)</f>
        <v>1.537302768657999</v>
      </c>
      <c r="FX9">
        <f>IF(OR('Z-scores'!FX9&gt;3,'Z-scores'!FX9&lt;-3),"",'Z-scores'!FX9)</f>
        <v>6.8871479397857108E-2</v>
      </c>
      <c r="FY9">
        <f>IF(OR('Z-scores'!FY9&gt;3,'Z-scores'!FY9&lt;-3),"",'Z-scores'!FY9)</f>
        <v>0.3088634495431955</v>
      </c>
      <c r="FZ9">
        <f>IF(OR('Z-scores'!FZ9&gt;3,'Z-scores'!FZ9&lt;-3),"",'Z-scores'!FZ9)</f>
        <v>1.1099721120631412</v>
      </c>
      <c r="GA9">
        <f>IF(OR('Z-scores'!GA9&gt;3,'Z-scores'!GA9&lt;-3),"",'Z-scores'!GA9)</f>
        <v>1.8761270149360072</v>
      </c>
      <c r="GB9">
        <f>IF(OR('Z-scores'!GB9&gt;3,'Z-scores'!GB9&lt;-3),"",'Z-scores'!GB9)</f>
        <v>2.1622746864890545</v>
      </c>
      <c r="GC9">
        <f>IF(OR('Z-scores'!GC9&gt;3,'Z-scores'!GC9&lt;-3),"",'Z-scores'!GC9)</f>
        <v>-0.22762695695428653</v>
      </c>
      <c r="GD9">
        <f>IF(OR('Z-scores'!GD9&gt;3,'Z-scores'!GD9&lt;-3),"",'Z-scores'!GD9)</f>
        <v>0.29814144550470012</v>
      </c>
      <c r="GE9">
        <f>IF(OR('Z-scores'!GE9&gt;3,'Z-scores'!GE9&lt;-3),"",'Z-scores'!GE9)</f>
        <v>-0.36777353633769483</v>
      </c>
      <c r="GF9">
        <f>IF(OR('Z-scores'!GF9&gt;3,'Z-scores'!GF9&lt;-3),"",'Z-scores'!GF9)</f>
        <v>-0.37336699747163088</v>
      </c>
      <c r="GG9">
        <f>IF(OR('Z-scores'!GG9&gt;3,'Z-scores'!GG9&lt;-3),"",'Z-scores'!GG9)</f>
        <v>1.0215249340893886</v>
      </c>
      <c r="GH9">
        <f>IF(OR('Z-scores'!GH9&gt;3,'Z-scores'!GH9&lt;-3),"",'Z-scores'!GH9)</f>
        <v>0.18986883229137019</v>
      </c>
      <c r="GI9">
        <f>IF(OR('Z-scores'!GI9&gt;3,'Z-scores'!GI9&lt;-3),"",'Z-scores'!GI9)</f>
        <v>1.097942233439176</v>
      </c>
      <c r="GJ9">
        <f>IF(OR('Z-scores'!GJ9&gt;3,'Z-scores'!GJ9&lt;-3),"",'Z-scores'!GJ9)</f>
        <v>1.0684346326924896</v>
      </c>
      <c r="GK9">
        <f>IF(OR('Z-scores'!GK9&gt;3,'Z-scores'!GK9&lt;-3),"",'Z-scores'!GK9)</f>
        <v>-0.18344187178931437</v>
      </c>
      <c r="GL9">
        <f>IF(OR('Z-scores'!GL9&gt;3,'Z-scores'!GL9&lt;-3),"",'Z-scores'!GL9)</f>
        <v>0.71695462683531219</v>
      </c>
      <c r="GM9">
        <f>IF(OR('Z-scores'!GM9&gt;3,'Z-scores'!GM9&lt;-3),"",'Z-scores'!GM9)</f>
        <v>-0.23565107536621543</v>
      </c>
      <c r="GN9">
        <f>IF(OR('Z-scores'!GN9&gt;3,'Z-scores'!GN9&lt;-3),"",'Z-scores'!GN9)</f>
        <v>1.9504635972370403</v>
      </c>
      <c r="GO9">
        <f>IF(OR('Z-scores'!GO9&gt;3,'Z-scores'!GO9&lt;-3),"",'Z-scores'!GO9)</f>
        <v>0.42252459651994712</v>
      </c>
      <c r="GP9">
        <f>IF(OR('Z-scores'!GP9&gt;3,'Z-scores'!GP9&lt;-3),"",'Z-scores'!GP9)</f>
        <v>-0.27620860621933091</v>
      </c>
      <c r="GQ9">
        <f>IF(OR('Z-scores'!GQ9&gt;3,'Z-scores'!GQ9&lt;-3),"",'Z-scores'!GQ9)</f>
        <v>0.10587967391474742</v>
      </c>
      <c r="GR9">
        <f>IF(OR('Z-scores'!GR9&gt;3,'Z-scores'!GR9&lt;-3),"",'Z-scores'!GR9)</f>
        <v>-0.27558909197866416</v>
      </c>
      <c r="GS9">
        <f>IF(OR('Z-scores'!GS9&gt;3,'Z-scores'!GS9&lt;-3),"",'Z-scores'!GS9)</f>
        <v>-0.21476007235368055</v>
      </c>
      <c r="GT9">
        <f>IF(OR('Z-scores'!GT9&gt;3,'Z-scores'!GT9&lt;-3),"",'Z-scores'!GT9)</f>
        <v>1.1205628442265085</v>
      </c>
      <c r="GU9">
        <f>IF(OR('Z-scores'!GU9&gt;3,'Z-scores'!GU9&lt;-3),"",'Z-scores'!GU9)</f>
        <v>0.26284611941770364</v>
      </c>
      <c r="GV9">
        <f>IF(OR('Z-scores'!GV9&gt;3,'Z-scores'!GV9&lt;-3),"",'Z-scores'!GV9)</f>
        <v>-8.1012341945897084E-2</v>
      </c>
      <c r="GW9">
        <f>IF(OR('Z-scores'!GW9&gt;3,'Z-scores'!GW9&lt;-3),"",'Z-scores'!GW9)</f>
        <v>0.27636246792046704</v>
      </c>
      <c r="GX9">
        <f>IF(OR('Z-scores'!GX9&gt;3,'Z-scores'!GX9&lt;-3),"",'Z-scores'!GX9)</f>
        <v>-0.13224089294312652</v>
      </c>
      <c r="GY9">
        <f>IF(OR('Z-scores'!GY9&gt;3,'Z-scores'!GY9&lt;-3),"",'Z-scores'!GY9)</f>
        <v>-0.49144146744204587</v>
      </c>
      <c r="GZ9">
        <f>IF(OR('Z-scores'!GZ9&gt;3,'Z-scores'!GZ9&lt;-3),"",'Z-scores'!GZ9)</f>
        <v>1.6895316358005192</v>
      </c>
      <c r="HA9">
        <f>IF(OR('Z-scores'!HA9&gt;3,'Z-scores'!HA9&lt;-3),"",'Z-scores'!HA9)</f>
        <v>0.96918861666639666</v>
      </c>
      <c r="HB9">
        <f>IF(OR('Z-scores'!HB9&gt;3,'Z-scores'!HB9&lt;-3),"",'Z-scores'!HB9)</f>
        <v>-7.774397752595176E-2</v>
      </c>
      <c r="HC9">
        <f>IF(OR('Z-scores'!HC9&gt;3,'Z-scores'!HC9&lt;-3),"",'Z-scores'!HC9)</f>
        <v>-3.92916369934165E-3</v>
      </c>
      <c r="HD9">
        <f>IF(OR('Z-scores'!HD9&gt;3,'Z-scores'!HD9&lt;-3),"",'Z-scores'!HD9)</f>
        <v>-0.20776161406812227</v>
      </c>
      <c r="HE9">
        <f>IF(OR('Z-scores'!HE9&gt;3,'Z-scores'!HE9&lt;-3),"",'Z-scores'!HE9)</f>
        <v>-0.34762202613174892</v>
      </c>
      <c r="HF9">
        <f>IF(OR('Z-scores'!HF9&gt;3,'Z-scores'!HF9&lt;-3),"",'Z-scores'!HF9)</f>
        <v>-0.48476753195157946</v>
      </c>
      <c r="HG9">
        <f>IF(OR('Z-scores'!HG9&gt;3,'Z-scores'!HG9&lt;-3),"",'Z-scores'!HG9)</f>
        <v>-1.15713513280938</v>
      </c>
      <c r="HH9">
        <f>IF(OR('Z-scores'!HH9&gt;3,'Z-scores'!HH9&lt;-3),"",'Z-scores'!HH9)</f>
        <v>-0.61792494207347448</v>
      </c>
      <c r="HI9">
        <f>IF(OR('Z-scores'!HI9&gt;3,'Z-scores'!HI9&lt;-3),"",'Z-scores'!HI9)</f>
        <v>-0.34795861796316585</v>
      </c>
      <c r="HJ9">
        <f>IF(OR('Z-scores'!HJ9&gt;3,'Z-scores'!HJ9&lt;-3),"",'Z-scores'!HJ9)</f>
        <v>-0.29421512921297804</v>
      </c>
      <c r="HK9">
        <f>IF(OR('Z-scores'!HK9&gt;3,'Z-scores'!HK9&lt;-3),"",'Z-scores'!HK9)</f>
        <v>-0.96946005296253568</v>
      </c>
      <c r="HL9">
        <f>IF(OR('Z-scores'!HL9&gt;3,'Z-scores'!HL9&lt;-3),"",'Z-scores'!HL9)</f>
        <v>0.39591441254230259</v>
      </c>
      <c r="HM9">
        <f>IF(OR('Z-scores'!HM9&gt;3,'Z-scores'!HM9&lt;-3),"",'Z-scores'!HM9)</f>
        <v>-6.5482848169830396E-2</v>
      </c>
      <c r="HN9">
        <f>IF(OR('Z-scores'!HN9&gt;3,'Z-scores'!HN9&lt;-3),"",'Z-scores'!HN9)</f>
        <v>-0.61027907179524876</v>
      </c>
      <c r="HO9">
        <f>IF(OR('Z-scores'!HO9&gt;3,'Z-scores'!HO9&lt;-3),"",'Z-scores'!HO9)</f>
        <v>-0.23419167478141531</v>
      </c>
      <c r="HP9">
        <f>IF(OR('Z-scores'!HP9&gt;3,'Z-scores'!HP9&lt;-3),"",'Z-scores'!HP9)</f>
        <v>-0.41054871931046721</v>
      </c>
      <c r="HQ9">
        <f>IF(OR('Z-scores'!HQ9&gt;3,'Z-scores'!HQ9&lt;-3),"",'Z-scores'!HQ9)</f>
        <v>-0.17523107952235487</v>
      </c>
      <c r="HR9">
        <f>IF(OR('Z-scores'!HR9&gt;3,'Z-scores'!HR9&lt;-3),"",'Z-scores'!HR9)</f>
        <v>-0.41451816480784881</v>
      </c>
      <c r="HS9">
        <f>IF(OR('Z-scores'!HS9&gt;3,'Z-scores'!HS9&lt;-3),"",'Z-scores'!HS9)</f>
        <v>-0.42941637806514454</v>
      </c>
      <c r="HT9">
        <f>IF(OR('Z-scores'!HT9&gt;3,'Z-scores'!HT9&lt;-3),"",'Z-scores'!HT9)</f>
        <v>0.19972202544396572</v>
      </c>
      <c r="HU9">
        <f>IF(OR('Z-scores'!HU9&gt;3,'Z-scores'!HU9&lt;-3),"",'Z-scores'!HU9)</f>
        <v>-0.21840501138573487</v>
      </c>
      <c r="HV9">
        <f>IF(OR('Z-scores'!HV9&gt;3,'Z-scores'!HV9&lt;-3),"",'Z-scores'!HV9)</f>
        <v>-0.51373254743345442</v>
      </c>
      <c r="HW9">
        <f>IF(OR('Z-scores'!HW9&gt;3,'Z-scores'!HW9&lt;-3),"",'Z-scores'!HW9)</f>
        <v>-0.41865554002312527</v>
      </c>
      <c r="HX9">
        <f>IF(OR('Z-scores'!HX9&gt;3,'Z-scores'!HX9&lt;-3),"",'Z-scores'!HX9)</f>
        <v>-0.38717525976873846</v>
      </c>
      <c r="HY9">
        <f>IF(OR('Z-scores'!HY9&gt;3,'Z-scores'!HY9&lt;-3),"",'Z-scores'!HY9)</f>
        <v>-0.64315835871465366</v>
      </c>
      <c r="HZ9">
        <f>IF(OR('Z-scores'!HZ9&gt;3,'Z-scores'!HZ9&lt;-3),"",'Z-scores'!HZ9)</f>
        <v>-0.40930913019963538</v>
      </c>
      <c r="IA9">
        <f>IF(OR('Z-scores'!IA9&gt;3,'Z-scores'!IA9&lt;-3),"",'Z-scores'!IA9)</f>
        <v>-0.1217518463172781</v>
      </c>
      <c r="IB9">
        <f>IF(OR('Z-scores'!IB9&gt;3,'Z-scores'!IB9&lt;-3),"",'Z-scores'!IB9)</f>
        <v>1.736757293281995</v>
      </c>
      <c r="IC9">
        <f>IF(OR('Z-scores'!IC9&gt;3,'Z-scores'!IC9&lt;-3),"",'Z-scores'!IC9)</f>
        <v>0.6538102783801697</v>
      </c>
      <c r="ID9">
        <f>IF(OR('Z-scores'!ID9&gt;3,'Z-scores'!ID9&lt;-3),"",'Z-scores'!ID9)</f>
        <v>1.8328389548347082</v>
      </c>
      <c r="IE9">
        <f>IF(OR('Z-scores'!IE9&gt;3,'Z-scores'!IE9&lt;-3),"",'Z-scores'!IE9)</f>
        <v>1.4203327474452836</v>
      </c>
      <c r="IF9">
        <f>IF(OR('Z-scores'!IF9&gt;3,'Z-scores'!IF9&lt;-3),"",'Z-scores'!IF9)</f>
        <v>1.1032409558790062</v>
      </c>
      <c r="IG9">
        <f>IF(OR('Z-scores'!IG9&gt;3,'Z-scores'!IG9&lt;-3),"",'Z-scores'!IG9)</f>
        <v>-0.53721566856310976</v>
      </c>
      <c r="IH9">
        <f>IF(OR('Z-scores'!IH9&gt;3,'Z-scores'!IH9&lt;-3),"",'Z-scores'!IH9)</f>
        <v>-0.34384676436065986</v>
      </c>
      <c r="II9">
        <f>IF(OR('Z-scores'!II9&gt;3,'Z-scores'!II9&lt;-3),"",'Z-scores'!II9)</f>
        <v>-1.7586266288735001E-4</v>
      </c>
      <c r="IJ9">
        <f>IF(OR('Z-scores'!IJ9&gt;3,'Z-scores'!IJ9&lt;-3),"",'Z-scores'!IJ9)</f>
        <v>1.9577491563369578</v>
      </c>
      <c r="IK9">
        <f>IF(OR('Z-scores'!IK9&gt;3,'Z-scores'!IK9&lt;-3),"",'Z-scores'!IK9)</f>
        <v>1.5747828309252418</v>
      </c>
      <c r="IL9">
        <f>IF(OR('Z-scores'!IL9&gt;3,'Z-scores'!IL9&lt;-3),"",'Z-scores'!IL9)</f>
        <v>0.40304358549102881</v>
      </c>
      <c r="IM9">
        <f>IF(OR('Z-scores'!IM9&gt;3,'Z-scores'!IM9&lt;-3),"",'Z-scores'!IM9)</f>
        <v>-0.33915536497014087</v>
      </c>
      <c r="IN9">
        <f>IF(OR('Z-scores'!IN9&gt;3,'Z-scores'!IN9&lt;-3),"",'Z-scores'!IN9)</f>
        <v>6.3876296595461582E-2</v>
      </c>
      <c r="IO9">
        <f>IF(OR('Z-scores'!IO9&gt;3,'Z-scores'!IO9&lt;-3),"",'Z-scores'!IO9)</f>
        <v>-0.36289632712964925</v>
      </c>
      <c r="IP9">
        <f>IF(OR('Z-scores'!IP9&gt;3,'Z-scores'!IP9&lt;-3),"",'Z-scores'!IP9)</f>
        <v>0.19995232084133929</v>
      </c>
      <c r="IQ9">
        <f>IF(OR('Z-scores'!IQ9&gt;3,'Z-scores'!IQ9&lt;-3),"",'Z-scores'!IQ9)</f>
        <v>1.0969845452039537</v>
      </c>
      <c r="IR9">
        <f>IF(OR('Z-scores'!IR9&gt;3,'Z-scores'!IR9&lt;-3),"",'Z-scores'!IR9)</f>
        <v>-0.20961125530375335</v>
      </c>
      <c r="IS9">
        <f>IF(OR('Z-scores'!IS9&gt;3,'Z-scores'!IS9&lt;-3),"",'Z-scores'!IS9)</f>
        <v>0.40259472154002307</v>
      </c>
      <c r="IT9">
        <f>IF(OR('Z-scores'!IT9&gt;3,'Z-scores'!IT9&lt;-3),"",'Z-scores'!IT9)</f>
        <v>0.13787827397563127</v>
      </c>
      <c r="IU9">
        <f>IF(OR('Z-scores'!IU9&gt;3,'Z-scores'!IU9&lt;-3),"",'Z-scores'!IU9)</f>
        <v>6.8085515783355269E-2</v>
      </c>
      <c r="IV9">
        <f>IF(OR('Z-scores'!IV9&gt;3,'Z-scores'!IV9&lt;-3),"",'Z-scores'!IV9)</f>
        <v>-0.63125938668870407</v>
      </c>
      <c r="IW9">
        <f>IF(OR('Z-scores'!IW9&gt;3,'Z-scores'!IW9&lt;-3),"",'Z-scores'!IW9)</f>
        <v>-0.1371655231586571</v>
      </c>
      <c r="IX9">
        <f>IF(OR('Z-scores'!IX9&gt;3,'Z-scores'!IX9&lt;-3),"",'Z-scores'!IX9)</f>
        <v>0.74054612690703026</v>
      </c>
      <c r="IY9">
        <f>IF(OR('Z-scores'!IY9&gt;3,'Z-scores'!IY9&lt;-3),"",'Z-scores'!IY9)</f>
        <v>-1.046440775862556</v>
      </c>
      <c r="IZ9">
        <f>IF(OR('Z-scores'!IZ9&gt;3,'Z-scores'!IZ9&lt;-3),"",'Z-scores'!IZ9)</f>
        <v>-0.36606963351687977</v>
      </c>
      <c r="JA9">
        <f>IF(OR('Z-scores'!JA9&gt;3,'Z-scores'!JA9&lt;-3),"",'Z-scores'!JA9)</f>
        <v>-0.57631806150733367</v>
      </c>
      <c r="JB9">
        <f>IF(OR('Z-scores'!JB9&gt;3,'Z-scores'!JB9&lt;-3),"",'Z-scores'!JB9)</f>
        <v>-0.60134751594024605</v>
      </c>
      <c r="JC9">
        <f>IF(OR('Z-scores'!JC9&gt;3,'Z-scores'!JC9&lt;-3),"",'Z-scores'!JC9)</f>
        <v>-0.3487570772815865</v>
      </c>
      <c r="JD9">
        <f>IF(OR('Z-scores'!JD9&gt;3,'Z-scores'!JD9&lt;-3),"",'Z-scores'!JD9)</f>
        <v>0.48990274467729916</v>
      </c>
      <c r="JE9">
        <f>IF(OR('Z-scores'!JE9&gt;3,'Z-scores'!JE9&lt;-3),"",'Z-scores'!JE9)</f>
        <v>0.93062397163885602</v>
      </c>
      <c r="JF9">
        <f>IF(OR('Z-scores'!JF9&gt;3,'Z-scores'!JF9&lt;-3),"",'Z-scores'!JF9)</f>
        <v>-0.50531440676242356</v>
      </c>
      <c r="JG9">
        <f>IF(OR('Z-scores'!JG9&gt;3,'Z-scores'!JG9&lt;-3),"",'Z-scores'!JG9)</f>
        <v>-0.35276341454680793</v>
      </c>
      <c r="JH9">
        <f>IF(OR('Z-scores'!JH9&gt;3,'Z-scores'!JH9&lt;-3),"",'Z-scores'!JH9)</f>
        <v>-0.44822748989015326</v>
      </c>
      <c r="JI9">
        <f>IF(OR('Z-scores'!JI9&gt;3,'Z-scores'!JI9&lt;-3),"",'Z-scores'!JI9)</f>
        <v>-0.3629302533855937</v>
      </c>
      <c r="JJ9">
        <f>IF(OR('Z-scores'!JJ9&gt;3,'Z-scores'!JJ9&lt;-3),"",'Z-scores'!JJ9)</f>
        <v>1.4772965956120472</v>
      </c>
      <c r="JK9">
        <f>IF(OR('Z-scores'!JK9&gt;3,'Z-scores'!JK9&lt;-3),"",'Z-scores'!JK9)</f>
        <v>0.37781287509617639</v>
      </c>
      <c r="JL9">
        <f>IF(OR('Z-scores'!JL9&gt;3,'Z-scores'!JL9&lt;-3),"",'Z-scores'!JL9)</f>
        <v>-0.3227468626268481</v>
      </c>
      <c r="JM9">
        <f>IF(OR('Z-scores'!JM9&gt;3,'Z-scores'!JM9&lt;-3),"",'Z-scores'!JM9)</f>
        <v>0.8482834643022007</v>
      </c>
      <c r="JN9">
        <f>IF(OR('Z-scores'!JN9&gt;3,'Z-scores'!JN9&lt;-3),"",'Z-scores'!JN9)</f>
        <v>0.95903695367660402</v>
      </c>
      <c r="JO9">
        <f>IF(OR('Z-scores'!JO9&gt;3,'Z-scores'!JO9&lt;-3),"",'Z-scores'!JO9)</f>
        <v>0.79618796299999284</v>
      </c>
      <c r="JP9">
        <f>IF(OR('Z-scores'!JP9&gt;3,'Z-scores'!JP9&lt;-3),"",'Z-scores'!JP9)</f>
        <v>0.30759796105766507</v>
      </c>
      <c r="JQ9">
        <f>IF(OR('Z-scores'!JQ9&gt;3,'Z-scores'!JQ9&lt;-3),"",'Z-scores'!JQ9)</f>
        <v>-0.46344631275963921</v>
      </c>
      <c r="JR9">
        <f>IF(OR('Z-scores'!JR9&gt;3,'Z-scores'!JR9&lt;-3),"",'Z-scores'!JR9)</f>
        <v>-0.7672051862959508</v>
      </c>
      <c r="JS9">
        <f>IF(OR('Z-scores'!JS9&gt;3,'Z-scores'!JS9&lt;-3),"",'Z-scores'!JS9)</f>
        <v>1.2267634918679702</v>
      </c>
      <c r="JT9">
        <f>IF(OR('Z-scores'!JT9&gt;3,'Z-scores'!JT9&lt;-3),"",'Z-scores'!JT9)</f>
        <v>0.27569652428543145</v>
      </c>
      <c r="JU9">
        <f>IF(OR('Z-scores'!JU9&gt;3,'Z-scores'!JU9&lt;-3),"",'Z-scores'!JU9)</f>
        <v>-0.42619113951628901</v>
      </c>
      <c r="JV9">
        <f>IF(OR('Z-scores'!JV9&gt;3,'Z-scores'!JV9&lt;-3),"",'Z-scores'!JV9)</f>
        <v>-0.47502873598873913</v>
      </c>
      <c r="JW9">
        <f>IF(OR('Z-scores'!JW9&gt;3,'Z-scores'!JW9&lt;-3),"",'Z-scores'!JW9)</f>
        <v>-0.13338003589398481</v>
      </c>
      <c r="JX9">
        <f>IF(OR('Z-scores'!JX9&gt;3,'Z-scores'!JX9&lt;-3),"",'Z-scores'!JX9)</f>
        <v>0.11190243022974895</v>
      </c>
      <c r="JY9">
        <f>IF(OR('Z-scores'!JY9&gt;3,'Z-scores'!JY9&lt;-3),"",'Z-scores'!JY9)</f>
        <v>7.5502148190808201E-3</v>
      </c>
      <c r="JZ9">
        <f>IF(OR('Z-scores'!JZ9&gt;3,'Z-scores'!JZ9&lt;-3),"",'Z-scores'!JZ9)</f>
        <v>0.35868845146964945</v>
      </c>
      <c r="KA9">
        <f>IF(OR('Z-scores'!KA9&gt;3,'Z-scores'!KA9&lt;-3),"",'Z-scores'!KA9)</f>
        <v>-0.65758457663403502</v>
      </c>
      <c r="KB9">
        <f>IF(OR('Z-scores'!KB9&gt;3,'Z-scores'!KB9&lt;-3),"",'Z-scores'!KB9)</f>
        <v>-0.47650351852996797</v>
      </c>
      <c r="KC9">
        <f>IF(OR('Z-scores'!KC9&gt;3,'Z-scores'!KC9&lt;-3),"",'Z-scores'!KC9)</f>
        <v>-0.33105545466788233</v>
      </c>
      <c r="KD9">
        <f>IF(OR('Z-scores'!KD9&gt;3,'Z-scores'!KD9&lt;-3),"",'Z-scores'!KD9)</f>
        <v>-0.87193848188388523</v>
      </c>
      <c r="KE9">
        <f>IF(OR('Z-scores'!KE9&gt;3,'Z-scores'!KE9&lt;-3),"",'Z-scores'!KE9)</f>
        <v>-0.7203122442255403</v>
      </c>
      <c r="KF9">
        <f>IF(OR('Z-scores'!KF9&gt;3,'Z-scores'!KF9&lt;-3),"",'Z-scores'!KF9)</f>
        <v>-0.28867513459481287</v>
      </c>
      <c r="KG9">
        <f>IF(OR('Z-scores'!KG9&gt;3,'Z-scores'!KG9&lt;-3),"",'Z-scores'!KG9)</f>
        <v>-0.46940598328960287</v>
      </c>
      <c r="KH9">
        <f>IF(OR('Z-scores'!KH9&gt;3,'Z-scores'!KH9&lt;-3),"",'Z-scores'!KH9)</f>
        <v>-0.26580218319987209</v>
      </c>
      <c r="KI9">
        <f>IF(OR('Z-scores'!KI9&gt;3,'Z-scores'!KI9&lt;-3),"",'Z-scores'!KI9)</f>
        <v>-0.2565725194170817</v>
      </c>
      <c r="KJ9">
        <f>IF(OR('Z-scores'!KJ9&gt;3,'Z-scores'!KJ9&lt;-3),"",'Z-scores'!KJ9)</f>
        <v>-0.76700263794092238</v>
      </c>
      <c r="KK9">
        <f>IF(OR('Z-scores'!KK9&gt;3,'Z-scores'!KK9&lt;-3),"",'Z-scores'!KK9)</f>
        <v>-0.80973674309945276</v>
      </c>
      <c r="KL9">
        <f>IF(OR('Z-scores'!KL9&gt;3,'Z-scores'!KL9&lt;-3),"",'Z-scores'!KL9)</f>
        <v>-0.55673281661864393</v>
      </c>
      <c r="KM9">
        <f>IF(OR('Z-scores'!KM9&gt;3,'Z-scores'!KM9&lt;-3),"",'Z-scores'!KM9)</f>
        <v>-0.95244756682608345</v>
      </c>
      <c r="KN9">
        <f>IF(OR('Z-scores'!KN9&gt;3,'Z-scores'!KN9&lt;-3),"",'Z-scores'!KN9)</f>
        <v>-8.6352077510042646E-2</v>
      </c>
      <c r="KO9">
        <f>IF(OR('Z-scores'!KO9&gt;3,'Z-scores'!KO9&lt;-3),"",'Z-scores'!KO9)</f>
        <v>-0.11682173848841089</v>
      </c>
      <c r="KP9">
        <f>IF(OR('Z-scores'!KP9&gt;3,'Z-scores'!KP9&lt;-3),"",'Z-scores'!KP9)</f>
        <v>-0.60007418049662598</v>
      </c>
      <c r="KQ9">
        <f>IF(OR('Z-scores'!KQ9&gt;3,'Z-scores'!KQ9&lt;-3),"",'Z-scores'!KQ9)</f>
        <v>-0.67461782198996367</v>
      </c>
      <c r="KR9">
        <f>IF(OR('Z-scores'!KR9&gt;3,'Z-scores'!KR9&lt;-3),"",'Z-scores'!KR9)</f>
        <v>-0.60899960098612815</v>
      </c>
      <c r="KS9">
        <f>IF(OR('Z-scores'!KS9&gt;3,'Z-scores'!KS9&lt;-3),"",'Z-scores'!KS9)</f>
        <v>-0.79864699348773494</v>
      </c>
      <c r="KT9">
        <f>IF(OR('Z-scores'!KT9&gt;3,'Z-scores'!KT9&lt;-3),"",'Z-scores'!KT9)</f>
        <v>-0.50669114161093076</v>
      </c>
      <c r="KU9">
        <f>IF(OR('Z-scores'!KU9&gt;3,'Z-scores'!KU9&lt;-3),"",'Z-scores'!KU9)</f>
        <v>-0.3604656838827146</v>
      </c>
      <c r="KV9">
        <f>IF(OR('Z-scores'!KV9&gt;3,'Z-scores'!KV9&lt;-3),"",'Z-scores'!KV9)</f>
        <v>-0.60567272094607782</v>
      </c>
      <c r="KW9">
        <f>IF(OR('Z-scores'!KW9&gt;3,'Z-scores'!KW9&lt;-3),"",'Z-scores'!KW9)</f>
        <v>-0.46300524169186735</v>
      </c>
      <c r="KX9">
        <f>IF(OR('Z-scores'!KX9&gt;3,'Z-scores'!KX9&lt;-3),"",'Z-scores'!KX9)</f>
        <v>-0.7749853473449384</v>
      </c>
      <c r="KY9">
        <f>IF(OR('Z-scores'!KY9&gt;3,'Z-scores'!KY9&lt;-3),"",'Z-scores'!KY9)</f>
        <v>-0.51364618292830944</v>
      </c>
      <c r="KZ9">
        <f>IF(OR('Z-scores'!KZ9&gt;3,'Z-scores'!KZ9&lt;-3),"",'Z-scores'!KZ9)</f>
        <v>-0.74625570102540595</v>
      </c>
      <c r="LA9">
        <f>IF(OR('Z-scores'!LA9&gt;3,'Z-scores'!LA9&lt;-3),"",'Z-scores'!LA9)</f>
        <v>-0.93559410578038305</v>
      </c>
      <c r="LB9">
        <f>IF(OR('Z-scores'!LB9&gt;3,'Z-scores'!LB9&lt;-3),"",'Z-scores'!LB9)</f>
        <v>0.14051366079465258</v>
      </c>
      <c r="LC9">
        <f>IF(OR('Z-scores'!LC9&gt;3,'Z-scores'!LC9&lt;-3),"",'Z-scores'!LC9)</f>
        <v>-0.74183095391632681</v>
      </c>
      <c r="LD9">
        <f>IF(OR('Z-scores'!LD9&gt;3,'Z-scores'!LD9&lt;-3),"",'Z-scores'!LD9)</f>
        <v>-1.0024690611041887</v>
      </c>
      <c r="LE9">
        <f>IF(OR('Z-scores'!LE9&gt;3,'Z-scores'!LE9&lt;-3),"",'Z-scores'!LE9)</f>
        <v>-0.89280403332669311</v>
      </c>
      <c r="LF9">
        <f>IF(OR('Z-scores'!LF9&gt;3,'Z-scores'!LF9&lt;-3),"",'Z-scores'!LF9)</f>
        <v>1.1834199548184734</v>
      </c>
      <c r="LG9">
        <f>IF(OR('Z-scores'!LG9&gt;3,'Z-scores'!LG9&lt;-3),"",'Z-scores'!LG9)</f>
        <v>-0.75080568904784617</v>
      </c>
      <c r="LH9">
        <f>IF(OR('Z-scores'!LH9&gt;3,'Z-scores'!LH9&lt;-3),"",'Z-scores'!LH9)</f>
        <v>-0.36551605807998877</v>
      </c>
      <c r="LI9">
        <f>IF(OR('Z-scores'!LI9&gt;3,'Z-scores'!LI9&lt;-3),"",'Z-scores'!LI9)</f>
        <v>-0.4162403159464676</v>
      </c>
      <c r="LJ9">
        <f>IF(OR('Z-scores'!LJ9&gt;3,'Z-scores'!LJ9&lt;-3),"",'Z-scores'!LJ9)</f>
        <v>-0.28867513459481298</v>
      </c>
      <c r="LK9">
        <f>IF(OR('Z-scores'!LK9&gt;3,'Z-scores'!LK9&lt;-3),"",'Z-scores'!LK9)</f>
        <v>0.40040574080055402</v>
      </c>
      <c r="LL9">
        <f>IF(OR('Z-scores'!LL9&gt;3,'Z-scores'!LL9&lt;-3),"",'Z-scores'!LL9)</f>
        <v>-0.32557593436745291</v>
      </c>
      <c r="LM9">
        <f>IF(OR('Z-scores'!LM9&gt;3,'Z-scores'!LM9&lt;-3),"",'Z-scores'!LM9)</f>
        <v>-0.53599432149508908</v>
      </c>
      <c r="LN9">
        <f>IF(OR('Z-scores'!LN9&gt;3,'Z-scores'!LN9&lt;-3),"",'Z-scores'!LN9)</f>
        <v>-0.54782656348109571</v>
      </c>
      <c r="LO9">
        <f>IF(OR('Z-scores'!LO9&gt;3,'Z-scores'!LO9&lt;-3),"",'Z-scores'!LO9)</f>
        <v>-0.28867513459481292</v>
      </c>
      <c r="LP9">
        <f>IF(OR('Z-scores'!LP9&gt;3,'Z-scores'!LP9&lt;-3),"",'Z-scores'!LP9)</f>
        <v>7.0562729148278699E-2</v>
      </c>
      <c r="LQ9">
        <f>IF(OR('Z-scores'!LQ9&gt;3,'Z-scores'!LQ9&lt;-3),"",'Z-scores'!LQ9)</f>
        <v>-0.8321129710953451</v>
      </c>
      <c r="LR9">
        <f>IF(OR('Z-scores'!LR9&gt;3,'Z-scores'!LR9&lt;-3),"",'Z-scores'!LR9)</f>
        <v>-0.28867513459481287</v>
      </c>
      <c r="LS9">
        <f>IF(OR('Z-scores'!LS9&gt;3,'Z-scores'!LS9&lt;-3),"",'Z-scores'!LS9)</f>
        <v>0.78952531217234789</v>
      </c>
      <c r="LT9">
        <f>IF(OR('Z-scores'!LT9&gt;3,'Z-scores'!LT9&lt;-3),"",'Z-scores'!LT9)</f>
        <v>-0.37994599765926174</v>
      </c>
      <c r="LU9">
        <f>IF(OR('Z-scores'!LU9&gt;3,'Z-scores'!LU9&lt;-3),"",'Z-scores'!LU9)</f>
        <v>-0.51882438541657461</v>
      </c>
      <c r="LV9">
        <f>IF(OR('Z-scores'!LV9&gt;3,'Z-scores'!LV9&lt;-3),"",'Z-scores'!LV9)</f>
        <v>-0.28867513459481292</v>
      </c>
      <c r="LW9">
        <f>IF(OR('Z-scores'!LW9&gt;3,'Z-scores'!LW9&lt;-3),"",'Z-scores'!LW9)</f>
        <v>-0.5800261312596926</v>
      </c>
      <c r="LX9">
        <f>IF(OR('Z-scores'!LX9&gt;3,'Z-scores'!LX9&lt;-3),"",'Z-scores'!LX9)</f>
        <v>-0.45609375182068729</v>
      </c>
      <c r="LY9">
        <f>IF(OR('Z-scores'!LY9&gt;3,'Z-scores'!LY9&lt;-3),"",'Z-scores'!LY9)</f>
        <v>-0.5573892610885226</v>
      </c>
      <c r="LZ9">
        <f>IF(OR('Z-scores'!LZ9&gt;3,'Z-scores'!LZ9&lt;-3),"",'Z-scores'!LZ9)</f>
        <v>-1.434248716393941E-2</v>
      </c>
      <c r="MA9">
        <f>IF(OR('Z-scores'!MA9&gt;3,'Z-scores'!MA9&lt;-3),"",'Z-scores'!MA9)</f>
        <v>-0.67581223123358092</v>
      </c>
      <c r="MB9">
        <f>IF(OR('Z-scores'!MB9&gt;3,'Z-scores'!MB9&lt;-3),"",'Z-scores'!MB9)</f>
        <v>-0.28867513459481287</v>
      </c>
      <c r="MC9">
        <f>IF(OR('Z-scores'!MC9&gt;3,'Z-scores'!MC9&lt;-3),"",'Z-scores'!MC9)</f>
        <v>-0.52253651911613952</v>
      </c>
      <c r="MD9">
        <f>IF(OR('Z-scores'!MD9&gt;3,'Z-scores'!MD9&lt;-3),"",'Z-scores'!MD9)</f>
        <v>-0.40940751402431746</v>
      </c>
      <c r="ME9">
        <f>IF(OR('Z-scores'!ME9&gt;3,'Z-scores'!ME9&lt;-3),"",'Z-scores'!ME9)</f>
        <v>-0.5619648692509478</v>
      </c>
      <c r="MF9">
        <f>IF(OR('Z-scores'!MF9&gt;3,'Z-scores'!MF9&lt;-3),"",'Z-scores'!MF9)</f>
        <v>-0.56155616810874986</v>
      </c>
      <c r="MG9">
        <f>IF(OR('Z-scores'!MG9&gt;3,'Z-scores'!MG9&lt;-3),"",'Z-scores'!MG9)</f>
        <v>-0.63245160714633064</v>
      </c>
      <c r="MH9">
        <f>IF(OR('Z-scores'!MH9&gt;3,'Z-scores'!MH9&lt;-3),"",'Z-scores'!MH9)</f>
        <v>0.28305746436134671</v>
      </c>
      <c r="MI9">
        <f>IF(OR('Z-scores'!MI9&gt;3,'Z-scores'!MI9&lt;-3),"",'Z-scores'!MI9)</f>
        <v>-0.1836632264059827</v>
      </c>
      <c r="MJ9">
        <f>IF(OR('Z-scores'!MJ9&gt;3,'Z-scores'!MJ9&lt;-3),"",'Z-scores'!MJ9)</f>
        <v>-0.24342606028692867</v>
      </c>
      <c r="MK9">
        <f>IF(OR('Z-scores'!MK9&gt;3,'Z-scores'!MK9&lt;-3),"",'Z-scores'!MK9)</f>
        <v>-0.75224808562184198</v>
      </c>
      <c r="ML9">
        <f>IF(OR('Z-scores'!ML9&gt;3,'Z-scores'!ML9&lt;-3),"",'Z-scores'!ML9)</f>
        <v>-8.2470566544203552E-2</v>
      </c>
      <c r="MM9">
        <f>IF(OR('Z-scores'!MM9&gt;3,'Z-scores'!MM9&lt;-3),"",'Z-scores'!MM9)</f>
        <v>-0.63479380102085692</v>
      </c>
      <c r="MN9">
        <f>IF(OR('Z-scores'!MN9&gt;3,'Z-scores'!MN9&lt;-3),"",'Z-scores'!MN9)</f>
        <v>-0.80500100699333643</v>
      </c>
      <c r="MO9">
        <f>IF(OR('Z-scores'!MO9&gt;3,'Z-scores'!MO9&lt;-3),"",'Z-scores'!MO9)</f>
        <v>-0.93875860154388246</v>
      </c>
      <c r="MP9">
        <f>IF(OR('Z-scores'!MP9&gt;3,'Z-scores'!MP9&lt;-3),"",'Z-scores'!MP9)</f>
        <v>-0.70036403731591512</v>
      </c>
      <c r="MQ9">
        <f>IF(OR('Z-scores'!MQ9&gt;3,'Z-scores'!MQ9&lt;-3),"",'Z-scores'!MQ9)</f>
        <v>-0.29971162733210999</v>
      </c>
      <c r="MR9">
        <f>IF(OR('Z-scores'!MR9&gt;3,'Z-scores'!MR9&lt;-3),"",'Z-scores'!MR9)</f>
        <v>-0.29724986870214654</v>
      </c>
      <c r="MS9">
        <f>IF(OR('Z-scores'!MS9&gt;3,'Z-scores'!MS9&lt;-3),"",'Z-scores'!MS9)</f>
        <v>-0.71951609455419741</v>
      </c>
      <c r="MT9">
        <f>IF(OR('Z-scores'!MT9&gt;3,'Z-scores'!MT9&lt;-3),"",'Z-scores'!MT9)</f>
        <v>-0.19175057353999941</v>
      </c>
      <c r="MU9">
        <f>IF(OR('Z-scores'!MU9&gt;3,'Z-scores'!MU9&lt;-3),"",'Z-scores'!MU9)</f>
        <v>1.9188186425426876</v>
      </c>
      <c r="MV9">
        <f>IF(OR('Z-scores'!MV9&gt;3,'Z-scores'!MV9&lt;-3),"",'Z-scores'!MV9)</f>
        <v>-0.40292400602406298</v>
      </c>
      <c r="MW9">
        <f>IF(OR('Z-scores'!MW9&gt;3,'Z-scores'!MW9&lt;-3),"",'Z-scores'!MW9)</f>
        <v>-0.58641688009901582</v>
      </c>
      <c r="MX9">
        <f>IF(OR('Z-scores'!MX9&gt;3,'Z-scores'!MX9&lt;-3),"",'Z-scores'!MX9)</f>
        <v>1.7353297278309137</v>
      </c>
      <c r="MY9">
        <f>IF(OR('Z-scores'!MY9&gt;3,'Z-scores'!MY9&lt;-3),"",'Z-scores'!MY9)</f>
        <v>-0.2566453325251018</v>
      </c>
      <c r="MZ9">
        <f>IF(OR('Z-scores'!MZ9&gt;3,'Z-scores'!MZ9&lt;-3),"",'Z-scores'!MZ9)</f>
        <v>-0.56994897135081257</v>
      </c>
      <c r="NA9">
        <f>IF(OR('Z-scores'!NA9&gt;3,'Z-scores'!NA9&lt;-3),"",'Z-scores'!NA9)</f>
        <v>-6.7946142919136998E-3</v>
      </c>
      <c r="NB9">
        <f>IF(OR('Z-scores'!NB9&gt;3,'Z-scores'!NB9&lt;-3),"",'Z-scores'!NB9)</f>
        <v>-0.70869967313534021</v>
      </c>
      <c r="NC9">
        <f>IF(OR('Z-scores'!NC9&gt;3,'Z-scores'!NC9&lt;-3),"",'Z-scores'!NC9)</f>
        <v>-0.74114864512790235</v>
      </c>
      <c r="ND9">
        <f>IF(OR('Z-scores'!ND9&gt;3,'Z-scores'!ND9&lt;-3),"",'Z-scores'!ND9)</f>
        <v>-0.33542336339301249</v>
      </c>
      <c r="NE9">
        <f>IF(OR('Z-scores'!NE9&gt;3,'Z-scores'!NE9&lt;-3),"",'Z-scores'!NE9)</f>
        <v>-0.29102022816542433</v>
      </c>
      <c r="NF9">
        <f>IF(OR('Z-scores'!NF9&gt;3,'Z-scores'!NF9&lt;-3),"",'Z-scores'!NF9)</f>
        <v>-0.47575125037803051</v>
      </c>
      <c r="NG9">
        <f>IF(OR('Z-scores'!NG9&gt;3,'Z-scores'!NG9&lt;-3),"",'Z-scores'!NG9)</f>
        <v>-0.38991497969352545</v>
      </c>
      <c r="NH9">
        <f>IF(OR('Z-scores'!NH9&gt;3,'Z-scores'!NH9&lt;-3),"",'Z-scores'!NH9)</f>
        <v>-0.53494927773920253</v>
      </c>
      <c r="NI9">
        <f>IF(OR('Z-scores'!NI9&gt;3,'Z-scores'!NI9&lt;-3),"",'Z-scores'!NI9)</f>
        <v>-0.98825903720210417</v>
      </c>
      <c r="NJ9">
        <f>IF(OR('Z-scores'!NJ9&gt;3,'Z-scores'!NJ9&lt;-3),"",'Z-scores'!NJ9)</f>
        <v>-0.86101109773394635</v>
      </c>
      <c r="NK9">
        <f>IF(OR('Z-scores'!NK9&gt;3,'Z-scores'!NK9&lt;-3),"",'Z-scores'!NK9)</f>
        <v>-0.81143919573254064</v>
      </c>
      <c r="NL9">
        <f>IF(OR('Z-scores'!NL9&gt;3,'Z-scores'!NL9&lt;-3),"",'Z-scores'!NL9)</f>
        <v>-0.51838998190255925</v>
      </c>
      <c r="NM9">
        <f>IF(OR('Z-scores'!NM9&gt;3,'Z-scores'!NM9&lt;-3),"",'Z-scores'!NM9)</f>
        <v>-0.45802286045886126</v>
      </c>
      <c r="NN9">
        <f>IF(OR('Z-scores'!NN9&gt;3,'Z-scores'!NN9&lt;-3),"",'Z-scores'!NN9)</f>
        <v>-0.73428764709368055</v>
      </c>
      <c r="NO9">
        <f>IF(OR('Z-scores'!NO9&gt;3,'Z-scores'!NO9&lt;-3),"",'Z-scores'!NO9)</f>
        <v>-0.57547196429488556</v>
      </c>
      <c r="NP9">
        <f>IF(OR('Z-scores'!NP9&gt;3,'Z-scores'!NP9&lt;-3),"",'Z-scores'!NP9)</f>
        <v>-0.84610020810275388</v>
      </c>
      <c r="NQ9">
        <f>IF(OR('Z-scores'!NQ9&gt;3,'Z-scores'!NQ9&lt;-3),"",'Z-scores'!NQ9)</f>
        <v>-0.67476066690934866</v>
      </c>
      <c r="NR9">
        <f>IF(OR('Z-scores'!NR9&gt;3,'Z-scores'!NR9&lt;-3),"",'Z-scores'!NR9)</f>
        <v>-0.87457730426080948</v>
      </c>
      <c r="NS9">
        <f>IF(OR('Z-scores'!NS9&gt;3,'Z-scores'!NS9&lt;-3),"",'Z-scores'!NS9)</f>
        <v>-0.75976831453807925</v>
      </c>
      <c r="NT9">
        <f>IF(OR('Z-scores'!NT9&gt;3,'Z-scores'!NT9&lt;-3),"",'Z-scores'!NT9)</f>
        <v>-0.23024059931431859</v>
      </c>
      <c r="NU9">
        <f>IF(OR('Z-scores'!NU9&gt;3,'Z-scores'!NU9&lt;-3),"",'Z-scores'!NU9)</f>
        <v>-0.84043067112538539</v>
      </c>
      <c r="NV9">
        <f>IF(OR('Z-scores'!NV9&gt;3,'Z-scores'!NV9&lt;-3),"",'Z-scores'!NV9)</f>
        <v>-0.39366675459963218</v>
      </c>
      <c r="NW9">
        <f>IF(OR('Z-scores'!NW9&gt;3,'Z-scores'!NW9&lt;-3),"",'Z-scores'!NW9)</f>
        <v>-0.78662355271827866</v>
      </c>
      <c r="NX9">
        <f>IF(OR('Z-scores'!NX9&gt;3,'Z-scores'!NX9&lt;-3),"",'Z-scores'!NX9)</f>
        <v>-0.28867513459481287</v>
      </c>
      <c r="NY9">
        <f>IF(OR('Z-scores'!NY9&gt;3,'Z-scores'!NY9&lt;-3),"",'Z-scores'!NY9)</f>
        <v>-0.28867513459481281</v>
      </c>
      <c r="NZ9">
        <f>IF(OR('Z-scores'!NZ9&gt;3,'Z-scores'!NZ9&lt;-3),"",'Z-scores'!NZ9)</f>
        <v>-0.44936212658413427</v>
      </c>
      <c r="OA9">
        <f>IF(OR('Z-scores'!OA9&gt;3,'Z-scores'!OA9&lt;-3),"",'Z-scores'!OA9)</f>
        <v>-0.73737047857204374</v>
      </c>
      <c r="OB9">
        <f>IF(OR('Z-scores'!OB9&gt;3,'Z-scores'!OB9&lt;-3),"",'Z-scores'!OB9)</f>
        <v>-0.36736341100544806</v>
      </c>
      <c r="OC9">
        <f>IF(OR('Z-scores'!OC9&gt;3,'Z-scores'!OC9&lt;-3),"",'Z-scores'!OC9)</f>
        <v>-0.4201123987822325</v>
      </c>
      <c r="OD9">
        <f>IF(OR('Z-scores'!OD9&gt;3,'Z-scores'!OD9&lt;-3),"",'Z-scores'!OD9)</f>
        <v>-0.32477062205919899</v>
      </c>
      <c r="OE9">
        <f>IF(OR('Z-scores'!OE9&gt;3,'Z-scores'!OE9&lt;-3),"",'Z-scores'!OE9)</f>
        <v>-0.46755787408060423</v>
      </c>
      <c r="OF9">
        <f>IF(OR('Z-scores'!OF9&gt;3,'Z-scores'!OF9&lt;-3),"",'Z-scores'!OF9)</f>
        <v>0.55280129732858896</v>
      </c>
      <c r="OG9">
        <f>IF(OR('Z-scores'!OG9&gt;3,'Z-scores'!OG9&lt;-3),"",'Z-scores'!OG9)</f>
        <v>1.0511800554750763</v>
      </c>
      <c r="OH9">
        <f>IF(OR('Z-scores'!OH9&gt;3,'Z-scores'!OH9&lt;-3),"",'Z-scores'!OH9)</f>
        <v>-0.14756605173542031</v>
      </c>
      <c r="OI9">
        <f>IF(OR('Z-scores'!OI9&gt;3,'Z-scores'!OI9&lt;-3),"",'Z-scores'!OI9)</f>
        <v>-0.44790961894299436</v>
      </c>
      <c r="OJ9">
        <f>IF(OR('Z-scores'!OJ9&gt;3,'Z-scores'!OJ9&lt;-3),"",'Z-scores'!OJ9)</f>
        <v>0.22633251013615005</v>
      </c>
      <c r="OK9">
        <f>IF(OR('Z-scores'!OK9&gt;3,'Z-scores'!OK9&lt;-3),"",'Z-scores'!OK9)</f>
        <v>0.66540028623275671</v>
      </c>
      <c r="OL9">
        <f>IF(OR('Z-scores'!OL9&gt;3,'Z-scores'!OL9&lt;-3),"",'Z-scores'!OL9)</f>
        <v>0.96072121519127041</v>
      </c>
      <c r="OM9">
        <f>IF(OR('Z-scores'!OM9&gt;3,'Z-scores'!OM9&lt;-3),"",'Z-scores'!OM9)</f>
        <v>-0.28867513459481292</v>
      </c>
      <c r="ON9">
        <f>IF(OR('Z-scores'!ON9&gt;3,'Z-scores'!ON9&lt;-3),"",'Z-scores'!ON9)</f>
        <v>-0.28867513459481292</v>
      </c>
      <c r="OO9">
        <f>IF(OR('Z-scores'!OO9&gt;3,'Z-scores'!OO9&lt;-3),"",'Z-scores'!OO9)</f>
        <v>-0.42439674828988105</v>
      </c>
      <c r="OP9">
        <f>IF(OR('Z-scores'!OP9&gt;3,'Z-scores'!OP9&lt;-3),"",'Z-scores'!OP9)</f>
        <v>-0.67898303835076801</v>
      </c>
      <c r="OQ9">
        <f>IF(OR('Z-scores'!OQ9&gt;3,'Z-scores'!OQ9&lt;-3),"",'Z-scores'!OQ9)</f>
        <v>-0.48233893109176629</v>
      </c>
      <c r="OR9">
        <f>IF(OR('Z-scores'!OR9&gt;3,'Z-scores'!OR9&lt;-3),"",'Z-scores'!OR9)</f>
        <v>-0.4321512870609911</v>
      </c>
      <c r="OS9">
        <f>IF(OR('Z-scores'!OS9&gt;3,'Z-scores'!OS9&lt;-3),"",'Z-scores'!OS9)</f>
        <v>-7.4692676668441177E-2</v>
      </c>
      <c r="OT9">
        <f>IF(OR('Z-scores'!OT9&gt;3,'Z-scores'!OT9&lt;-3),"",'Z-scores'!OT9)</f>
        <v>-0.44022792174110831</v>
      </c>
      <c r="OU9">
        <f>IF(OR('Z-scores'!OU9&gt;3,'Z-scores'!OU9&lt;-3),"",'Z-scores'!OU9)</f>
        <v>-0.28867513459481287</v>
      </c>
      <c r="OV9">
        <f>IF(OR('Z-scores'!OV9&gt;3,'Z-scores'!OV9&lt;-3),"",'Z-scores'!OV9)</f>
        <v>-0.28867513459481287</v>
      </c>
      <c r="OW9">
        <f>IF(OR('Z-scores'!OW9&gt;3,'Z-scores'!OW9&lt;-3),"",'Z-scores'!OW9)</f>
        <v>-0.39268689531558931</v>
      </c>
      <c r="OX9">
        <f>IF(OR('Z-scores'!OX9&gt;3,'Z-scores'!OX9&lt;-3),"",'Z-scores'!OX9)</f>
        <v>-0.22020726041631769</v>
      </c>
      <c r="OY9">
        <f>IF(OR('Z-scores'!OY9&gt;3,'Z-scores'!OY9&lt;-3),"",'Z-scores'!OY9)</f>
        <v>-0.36498815960640479</v>
      </c>
      <c r="OZ9">
        <f>IF(OR('Z-scores'!OZ9&gt;3,'Z-scores'!OZ9&lt;-3),"",'Z-scores'!OZ9)</f>
        <v>-0.32346002046106509</v>
      </c>
      <c r="PA9">
        <f>IF(OR('Z-scores'!PA9&gt;3,'Z-scores'!PA9&lt;-3),"",'Z-scores'!PA9)</f>
        <v>-0.38200369528624967</v>
      </c>
      <c r="PB9">
        <f>IF(OR('Z-scores'!PB9&gt;3,'Z-scores'!PB9&lt;-3),"",'Z-scores'!PB9)</f>
        <v>-0.88407555618848344</v>
      </c>
      <c r="PC9">
        <f>IF(OR('Z-scores'!PC9&gt;3,'Z-scores'!PC9&lt;-3),"",'Z-scores'!PC9)</f>
        <v>1.7524653085094439</v>
      </c>
      <c r="PD9">
        <f>IF(OR('Z-scores'!PD9&gt;3,'Z-scores'!PD9&lt;-3),"",'Z-scores'!PD9)</f>
        <v>0.11908880152866162</v>
      </c>
      <c r="PE9">
        <f>IF(OR('Z-scores'!PE9&gt;3,'Z-scores'!PE9&lt;-3),"",'Z-scores'!PE9)</f>
        <v>-0.38857546351001893</v>
      </c>
      <c r="PF9">
        <f>IF(OR('Z-scores'!PF9&gt;3,'Z-scores'!PF9&lt;-3),"",'Z-scores'!PF9)</f>
        <v>-0.28867513459481287</v>
      </c>
      <c r="PG9">
        <f>IF(OR('Z-scores'!PG9&gt;3,'Z-scores'!PG9&lt;-3),"",'Z-scores'!PG9)</f>
        <v>-0.28867513459481292</v>
      </c>
      <c r="PH9">
        <f>IF(OR('Z-scores'!PH9&gt;3,'Z-scores'!PH9&lt;-3),"",'Z-scores'!PH9)</f>
        <v>-0.61538312413635976</v>
      </c>
      <c r="PI9">
        <f>IF(OR('Z-scores'!PI9&gt;3,'Z-scores'!PI9&lt;-3),"",'Z-scores'!PI9)</f>
        <v>1.8343562673862357</v>
      </c>
      <c r="PJ9">
        <f>IF(OR('Z-scores'!PJ9&gt;3,'Z-scores'!PJ9&lt;-3),"",'Z-scores'!PJ9)</f>
        <v>-0.37419778093324879</v>
      </c>
      <c r="PK9">
        <f>IF(OR('Z-scores'!PK9&gt;3,'Z-scores'!PK9&lt;-3),"",'Z-scores'!PK9)</f>
        <v>-0.36735405167536167</v>
      </c>
      <c r="PL9">
        <f>IF(OR('Z-scores'!PL9&gt;3,'Z-scores'!PL9&lt;-3),"",'Z-scores'!PL9)</f>
        <v>-0.57815020750206214</v>
      </c>
      <c r="PM9">
        <f>IF(OR('Z-scores'!PM9&gt;3,'Z-scores'!PM9&lt;-3),"",'Z-scores'!PM9)</f>
        <v>9.3503426404396447E-2</v>
      </c>
      <c r="PN9">
        <f>IF(OR('Z-scores'!PN9&gt;3,'Z-scores'!PN9&lt;-3),"",'Z-scores'!PN9)</f>
        <v>0.14553702402069504</v>
      </c>
      <c r="PO9">
        <f>IF(OR('Z-scores'!PO9&gt;3,'Z-scores'!PO9&lt;-3),"",'Z-scores'!PO9)</f>
        <v>-0.35635432807296974</v>
      </c>
      <c r="PP9">
        <f>IF(OR('Z-scores'!PP9&gt;3,'Z-scores'!PP9&lt;-3),"",'Z-scores'!PP9)</f>
        <v>2.55758436220371E-2</v>
      </c>
      <c r="PQ9">
        <f>IF(OR('Z-scores'!PQ9&gt;3,'Z-scores'!PQ9&lt;-3),"",'Z-scores'!PQ9)</f>
        <v>-0.53275968941220464</v>
      </c>
      <c r="PR9">
        <f>IF(OR('Z-scores'!PR9&gt;3,'Z-scores'!PR9&lt;-3),"",'Z-scores'!PR9)</f>
        <v>2.4003265434853578</v>
      </c>
      <c r="PS9">
        <f>IF(OR('Z-scores'!PS9&gt;3,'Z-scores'!PS9&lt;-3),"",'Z-scores'!PS9)</f>
        <v>1.2234955265963883</v>
      </c>
      <c r="PT9">
        <f>IF(OR('Z-scores'!PT9&gt;3,'Z-scores'!PT9&lt;-3),"",'Z-scores'!PT9)</f>
        <v>-0.43462448750435118</v>
      </c>
      <c r="PU9">
        <f>IF(OR('Z-scores'!PU9&gt;3,'Z-scores'!PU9&lt;-3),"",'Z-scores'!PU9)</f>
        <v>-0.4723927139601718</v>
      </c>
      <c r="PV9">
        <f>IF(OR('Z-scores'!PV9&gt;3,'Z-scores'!PV9&lt;-3),"",'Z-scores'!PV9)</f>
        <v>-0.42194380204564769</v>
      </c>
      <c r="PW9">
        <f>IF(OR('Z-scores'!PW9&gt;3,'Z-scores'!PW9&lt;-3),"",'Z-scores'!PW9)</f>
        <v>1.991982882727324</v>
      </c>
      <c r="PX9">
        <f>IF(OR('Z-scores'!PX9&gt;3,'Z-scores'!PX9&lt;-3),"",'Z-scores'!PX9)</f>
        <v>-0.54740877709768565</v>
      </c>
      <c r="PY9">
        <f>IF(OR('Z-scores'!PY9&gt;3,'Z-scores'!PY9&lt;-3),"",'Z-scores'!PY9)</f>
        <v>-0.16408781088508093</v>
      </c>
      <c r="PZ9">
        <f>IF(OR('Z-scores'!PZ9&gt;3,'Z-scores'!PZ9&lt;-3),"",'Z-scores'!PZ9)</f>
        <v>4.765267726463765E-2</v>
      </c>
      <c r="QA9">
        <f>IF(OR('Z-scores'!QA9&gt;3,'Z-scores'!QA9&lt;-3),"",'Z-scores'!QA9)</f>
        <v>-0.68039111341604885</v>
      </c>
      <c r="QB9">
        <f>IF(OR('Z-scores'!QB9&gt;3,'Z-scores'!QB9&lt;-3),"",'Z-scores'!QB9)</f>
        <v>-2.2178816962998778E-2</v>
      </c>
      <c r="QC9">
        <f>IF(OR('Z-scores'!QC9&gt;3,'Z-scores'!QC9&lt;-3),"",'Z-scores'!QC9)</f>
        <v>1.6380911142719465</v>
      </c>
      <c r="QD9">
        <f>IF(OR('Z-scores'!QD9&gt;3,'Z-scores'!QD9&lt;-3),"",'Z-scores'!QD9)</f>
        <v>-0.32376714467787948</v>
      </c>
      <c r="QE9">
        <f>IF(OR('Z-scores'!QE9&gt;3,'Z-scores'!QE9&lt;-3),"",'Z-scores'!QE9)</f>
        <v>1.0074739631973035</v>
      </c>
      <c r="QF9">
        <f>IF(OR('Z-scores'!QF9&gt;3,'Z-scores'!QF9&lt;-3),"",'Z-scores'!QF9)</f>
        <v>-0.35125944145428328</v>
      </c>
      <c r="QG9">
        <f>IF(OR('Z-scores'!QG9&gt;3,'Z-scores'!QG9&lt;-3),"",'Z-scores'!QG9)</f>
        <v>-0.44117700807891375</v>
      </c>
      <c r="QH9">
        <f>IF(OR('Z-scores'!QH9&gt;3,'Z-scores'!QH9&lt;-3),"",'Z-scores'!QH9)</f>
        <v>1.3575137636180912</v>
      </c>
      <c r="QI9">
        <f>IF(OR('Z-scores'!QI9&gt;3,'Z-scores'!QI9&lt;-3),"",'Z-scores'!QI9)</f>
        <v>-0.32334662133202197</v>
      </c>
      <c r="QJ9">
        <f>IF(OR('Z-scores'!QJ9&gt;3,'Z-scores'!QJ9&lt;-3),"",'Z-scores'!QJ9)</f>
        <v>0.41211581011854437</v>
      </c>
      <c r="QK9">
        <f>IF(OR('Z-scores'!QK9&gt;3,'Z-scores'!QK9&lt;-3),"",'Z-scores'!QK9)</f>
        <v>0.19313874614460755</v>
      </c>
      <c r="QL9">
        <f>IF(OR('Z-scores'!QL9&gt;3,'Z-scores'!QL9&lt;-3),"",'Z-scores'!QL9)</f>
        <v>0.18545443133395714</v>
      </c>
      <c r="QM9">
        <f>IF(OR('Z-scores'!QM9&gt;3,'Z-scores'!QM9&lt;-3),"",'Z-scores'!QM9)</f>
        <v>0.63390216076936412</v>
      </c>
      <c r="QN9">
        <f>IF(OR('Z-scores'!QN9&gt;3,'Z-scores'!QN9&lt;-3),"",'Z-scores'!QN9)</f>
        <v>0.6342421557714496</v>
      </c>
      <c r="QO9">
        <f>IF(OR('Z-scores'!QO9&gt;3,'Z-scores'!QO9&lt;-3),"",'Z-scores'!QO9)</f>
        <v>-8.3782160313741749E-2</v>
      </c>
      <c r="QP9">
        <f>IF(OR('Z-scores'!QP9&gt;3,'Z-scores'!QP9&lt;-3),"",'Z-scores'!QP9)</f>
        <v>-0.41891011491021551</v>
      </c>
      <c r="QQ9">
        <f>IF(OR('Z-scores'!QQ9&gt;3,'Z-scores'!QQ9&lt;-3),"",'Z-scores'!QQ9)</f>
        <v>-0.33949613824634672</v>
      </c>
      <c r="QR9">
        <f>IF(OR('Z-scores'!QR9&gt;3,'Z-scores'!QR9&lt;-3),"",'Z-scores'!QR9)</f>
        <v>1.8114011124604705</v>
      </c>
      <c r="QS9">
        <f>IF(OR('Z-scores'!QS9&gt;3,'Z-scores'!QS9&lt;-3),"",'Z-scores'!QS9)</f>
        <v>-0.33890575512604115</v>
      </c>
      <c r="QT9">
        <f>IF(OR('Z-scores'!QT9&gt;3,'Z-scores'!QT9&lt;-3),"",'Z-scores'!QT9)</f>
        <v>0.77625250773444077</v>
      </c>
      <c r="QU9">
        <f>IF(OR('Z-scores'!QU9&gt;3,'Z-scores'!QU9&lt;-3),"",'Z-scores'!QU9)</f>
        <v>0.15404928171024937</v>
      </c>
      <c r="QV9">
        <f>IF(OR('Z-scores'!QV9&gt;3,'Z-scores'!QV9&lt;-3),"",'Z-scores'!QV9)</f>
        <v>-0.20803971385298228</v>
      </c>
      <c r="QW9">
        <f>IF(OR('Z-scores'!QW9&gt;3,'Z-scores'!QW9&lt;-3),"",'Z-scores'!QW9)</f>
        <v>0.36870601310569751</v>
      </c>
      <c r="QX9">
        <f>IF(OR('Z-scores'!QX9&gt;3,'Z-scores'!QX9&lt;-3),"",'Z-scores'!QX9)</f>
        <v>0.82792397422207065</v>
      </c>
      <c r="QY9">
        <f>IF(OR('Z-scores'!QY9&gt;3,'Z-scores'!QY9&lt;-3),"",'Z-scores'!QY9)</f>
        <v>-0.28408071387739559</v>
      </c>
      <c r="QZ9">
        <f>IF(OR('Z-scores'!QZ9&gt;3,'Z-scores'!QZ9&lt;-3),"",'Z-scores'!QZ9)</f>
        <v>-0.27149935037664608</v>
      </c>
      <c r="RA9">
        <f>IF(OR('Z-scores'!RA9&gt;3,'Z-scores'!RA9&lt;-3),"",'Z-scores'!RA9)</f>
        <v>0.73875218209228588</v>
      </c>
      <c r="RB9">
        <f>IF(OR('Z-scores'!RB9&gt;3,'Z-scores'!RB9&lt;-3),"",'Z-scores'!RB9)</f>
        <v>1.0213363362027348</v>
      </c>
      <c r="RC9">
        <f>IF(OR('Z-scores'!RC9&gt;3,'Z-scores'!RC9&lt;-3),"",'Z-scores'!RC9)</f>
        <v>-0.23043619752192171</v>
      </c>
      <c r="RD9">
        <f>IF(OR('Z-scores'!RD9&gt;3,'Z-scores'!RD9&lt;-3),"",'Z-scores'!RD9)</f>
        <v>-0.41311656078380288</v>
      </c>
      <c r="RE9">
        <f>IF(OR('Z-scores'!RE9&gt;3,'Z-scores'!RE9&lt;-3),"",'Z-scores'!RE9)</f>
        <v>-0.38476721231517219</v>
      </c>
      <c r="RF9">
        <f>IF(OR('Z-scores'!RF9&gt;3,'Z-scores'!RF9&lt;-3),"",'Z-scores'!RF9)</f>
        <v>-0.68494961006963995</v>
      </c>
      <c r="RG9">
        <f>IF(OR('Z-scores'!RG9&gt;3,'Z-scores'!RG9&lt;-3),"",'Z-scores'!RG9)</f>
        <v>2.2146301985087988</v>
      </c>
      <c r="RH9">
        <f>IF(OR('Z-scores'!RH9&gt;3,'Z-scores'!RH9&lt;-3),"",'Z-scores'!RH9)</f>
        <v>-0.59114242493496238</v>
      </c>
      <c r="RI9">
        <f>IF(OR('Z-scores'!RI9&gt;3,'Z-scores'!RI9&lt;-3),"",'Z-scores'!RI9)</f>
        <v>-0.55715444814184534</v>
      </c>
      <c r="RJ9">
        <f>IF(OR('Z-scores'!RJ9&gt;3,'Z-scores'!RJ9&lt;-3),"",'Z-scores'!RJ9)</f>
        <v>0.41774559445164766</v>
      </c>
      <c r="RK9">
        <f>IF(OR('Z-scores'!RK9&gt;3,'Z-scores'!RK9&lt;-3),"",'Z-scores'!RK9)</f>
        <v>-4.6250385050178998E-2</v>
      </c>
      <c r="RL9">
        <f>IF(OR('Z-scores'!RL9&gt;3,'Z-scores'!RL9&lt;-3),"",'Z-scores'!RL9)</f>
        <v>-0.21041643458716394</v>
      </c>
      <c r="RM9">
        <f>IF(OR('Z-scores'!RM9&gt;3,'Z-scores'!RM9&lt;-3),"",'Z-scores'!RM9)</f>
        <v>-0.17528238502620025</v>
      </c>
      <c r="RN9">
        <f>IF(OR('Z-scores'!RN9&gt;3,'Z-scores'!RN9&lt;-3),"",'Z-scores'!RN9)</f>
        <v>-0.4413616490342438</v>
      </c>
      <c r="RO9">
        <f>IF(OR('Z-scores'!RO9&gt;3,'Z-scores'!RO9&lt;-3),"",'Z-scores'!RO9)</f>
        <v>1.755501538113271</v>
      </c>
      <c r="RP9" s="6"/>
      <c r="ST9" s="6"/>
      <c r="TX9" s="6"/>
      <c r="VO9" s="6"/>
      <c r="VZ9" s="6"/>
      <c r="WR9" s="6"/>
      <c r="WU9" s="6"/>
      <c r="ZP9" s="6"/>
      <c r="ZQ9" s="6"/>
      <c r="ZU9" s="6"/>
      <c r="ABK9" s="6"/>
      <c r="ACA9" s="6"/>
      <c r="ACZ9" s="6"/>
      <c r="ADD9" s="6"/>
      <c r="AEB9" s="6"/>
      <c r="AEO9" s="6"/>
      <c r="AFA9" s="6"/>
      <c r="AFP9" s="6"/>
      <c r="AFS9" s="6"/>
      <c r="AFV9" s="6"/>
      <c r="AFX9" s="6"/>
      <c r="AGC9" s="6"/>
      <c r="AGM9" s="6"/>
      <c r="AGX9" s="6"/>
      <c r="AHD9" s="6"/>
      <c r="AHS9" s="6"/>
      <c r="AHW9" s="6"/>
      <c r="AIA9" s="6"/>
      <c r="AIB9" s="6"/>
      <c r="AIG9" s="6"/>
      <c r="AIH9" s="6"/>
      <c r="AII9" s="6"/>
      <c r="AIL9" s="6"/>
      <c r="AIQ9" s="6"/>
      <c r="AIT9" s="6"/>
      <c r="AIW9" s="6"/>
      <c r="AJR9" s="6"/>
    </row>
    <row r="10" spans="1:965" x14ac:dyDescent="0.25">
      <c r="A10">
        <v>340805</v>
      </c>
      <c r="B10">
        <v>0</v>
      </c>
      <c r="C10">
        <f>IF(OR('Z-scores'!C10&gt;3,'Z-scores'!C10&lt;-3),"",'Z-scores'!C10)</f>
        <v>-0.41991827346025429</v>
      </c>
      <c r="D10">
        <f>IF(OR('Z-scores'!D10&gt;3,'Z-scores'!D10&lt;-3),"",'Z-scores'!D10)</f>
        <v>-0.65401486709052969</v>
      </c>
      <c r="E10">
        <f>IF(OR('Z-scores'!E10&gt;3,'Z-scores'!E10&lt;-3),"",'Z-scores'!E10)</f>
        <v>-9.0872224269956128E-2</v>
      </c>
      <c r="F10">
        <f>IF(OR('Z-scores'!F10&gt;3,'Z-scores'!F10&lt;-3),"",'Z-scores'!F10)</f>
        <v>-0.9805536712048234</v>
      </c>
      <c r="G10">
        <f>IF(OR('Z-scores'!G10&gt;3,'Z-scores'!G10&lt;-3),"",'Z-scores'!G10)</f>
        <v>-1.2624854760473856</v>
      </c>
      <c r="H10">
        <f>IF(OR('Z-scores'!H10&gt;3,'Z-scores'!H10&lt;-3),"",'Z-scores'!H10)</f>
        <v>-1.3057301856780543</v>
      </c>
      <c r="I10">
        <f>IF(OR('Z-scores'!I10&gt;3,'Z-scores'!I10&lt;-3),"",'Z-scores'!I10)</f>
        <v>-1.0327246322933348</v>
      </c>
      <c r="J10">
        <f>IF(OR('Z-scores'!J10&gt;3,'Z-scores'!J10&lt;-3),"",'Z-scores'!J10)</f>
        <v>-1.0470628303485601</v>
      </c>
      <c r="K10">
        <f>IF(OR('Z-scores'!K10&gt;3,'Z-scores'!K10&lt;-3),"",'Z-scores'!K10)</f>
        <v>-0.85915076090650244</v>
      </c>
      <c r="L10">
        <f>IF(OR('Z-scores'!L10&gt;3,'Z-scores'!L10&lt;-3),"",'Z-scores'!L10)</f>
        <v>-0.81231557884819816</v>
      </c>
      <c r="M10">
        <f>IF(OR('Z-scores'!M10&gt;3,'Z-scores'!M10&lt;-3),"",'Z-scores'!M10)</f>
        <v>-0.52444795103142428</v>
      </c>
      <c r="N10">
        <f>IF(OR('Z-scores'!N10&gt;3,'Z-scores'!N10&lt;-3),"",'Z-scores'!N10)</f>
        <v>1.4352096631090641</v>
      </c>
      <c r="O10">
        <f>IF(OR('Z-scores'!O10&gt;3,'Z-scores'!O10&lt;-3),"",'Z-scores'!O10)</f>
        <v>1.3620752530689797</v>
      </c>
      <c r="P10">
        <f>IF(OR('Z-scores'!P10&gt;3,'Z-scores'!P10&lt;-3),"",'Z-scores'!P10)</f>
        <v>0.3176216128939553</v>
      </c>
      <c r="Q10">
        <f>IF(OR('Z-scores'!Q10&gt;3,'Z-scores'!Q10&lt;-3),"",'Z-scores'!Q10)</f>
        <v>-0.6630988812503934</v>
      </c>
      <c r="R10">
        <f>IF(OR('Z-scores'!R10&gt;3,'Z-scores'!R10&lt;-3),"",'Z-scores'!R10)</f>
        <v>-1.4264873113738059</v>
      </c>
      <c r="S10">
        <f>IF(OR('Z-scores'!S10&gt;3,'Z-scores'!S10&lt;-3),"",'Z-scores'!S10)</f>
        <v>-1.0191852370807146</v>
      </c>
      <c r="T10">
        <f>IF(OR('Z-scores'!T10&gt;3,'Z-scores'!T10&lt;-3),"",'Z-scores'!T10)</f>
        <v>-1.1136721609738087</v>
      </c>
      <c r="U10">
        <f>IF(OR('Z-scores'!U10&gt;3,'Z-scores'!U10&lt;-3),"",'Z-scores'!U10)</f>
        <v>1.4709813591556087</v>
      </c>
      <c r="V10">
        <f>IF(OR('Z-scores'!V10&gt;3,'Z-scores'!V10&lt;-3),"",'Z-scores'!V10)</f>
        <v>8.5997659155698125E-2</v>
      </c>
      <c r="W10">
        <f>IF(OR('Z-scores'!W10&gt;3,'Z-scores'!W10&lt;-3),"",'Z-scores'!W10)</f>
        <v>-0.72258765934475011</v>
      </c>
      <c r="X10">
        <f>IF(OR('Z-scores'!X10&gt;3,'Z-scores'!X10&lt;-3),"",'Z-scores'!X10)</f>
        <v>-1.1189440977858396</v>
      </c>
      <c r="Y10">
        <f>IF(OR('Z-scores'!Y10&gt;3,'Z-scores'!Y10&lt;-3),"",'Z-scores'!Y10)</f>
        <v>-1.1848092425228114</v>
      </c>
      <c r="Z10">
        <f>IF(OR('Z-scores'!Z10&gt;3,'Z-scores'!Z10&lt;-3),"",'Z-scores'!Z10)</f>
        <v>-0.97721848946238854</v>
      </c>
      <c r="AA10">
        <f>IF(OR('Z-scores'!AA10&gt;3,'Z-scores'!AA10&lt;-3),"",'Z-scores'!AA10)</f>
        <v>0.88347222091619604</v>
      </c>
      <c r="AB10">
        <f>IF(OR('Z-scores'!AB10&gt;3,'Z-scores'!AB10&lt;-3),"",'Z-scores'!AB10)</f>
        <v>1.2461448664865762</v>
      </c>
      <c r="AC10">
        <f>IF(OR('Z-scores'!AC10&gt;3,'Z-scores'!AC10&lt;-3),"",'Z-scores'!AC10)</f>
        <v>-1.4284755925625607</v>
      </c>
      <c r="AD10">
        <f>IF(OR('Z-scores'!AD10&gt;3,'Z-scores'!AD10&lt;-3),"",'Z-scores'!AD10)</f>
        <v>-0.85320152629256352</v>
      </c>
      <c r="AE10">
        <f>IF(OR('Z-scores'!AE10&gt;3,'Z-scores'!AE10&lt;-3),"",'Z-scores'!AE10)</f>
        <v>-0.94306850668524222</v>
      </c>
      <c r="AF10">
        <f>IF(OR('Z-scores'!AF10&gt;3,'Z-scores'!AF10&lt;-3),"",'Z-scores'!AF10)</f>
        <v>-0.75293282410982276</v>
      </c>
      <c r="AG10">
        <f>IF(OR('Z-scores'!AG10&gt;3,'Z-scores'!AG10&lt;-3),"",'Z-scores'!AG10)</f>
        <v>0.56384181006014078</v>
      </c>
      <c r="AH10">
        <f>IF(OR('Z-scores'!AH10&gt;3,'Z-scores'!AH10&lt;-3),"",'Z-scores'!AH10)</f>
        <v>-0.17811621436944197</v>
      </c>
      <c r="AI10">
        <f>IF(OR('Z-scores'!AI10&gt;3,'Z-scores'!AI10&lt;-3),"",'Z-scores'!AI10)</f>
        <v>-0.8756367076295728</v>
      </c>
      <c r="AJ10">
        <f>IF(OR('Z-scores'!AJ10&gt;3,'Z-scores'!AJ10&lt;-3),"",'Z-scores'!AJ10)</f>
        <v>-1.4266869686567645</v>
      </c>
      <c r="AK10">
        <f>IF(OR('Z-scores'!AK10&gt;3,'Z-scores'!AK10&lt;-3),"",'Z-scores'!AK10)</f>
        <v>-1.2335586435116603</v>
      </c>
      <c r="AL10">
        <f>IF(OR('Z-scores'!AL10&gt;3,'Z-scores'!AL10&lt;-3),"",'Z-scores'!AL10)</f>
        <v>-0.81236989085771849</v>
      </c>
      <c r="AM10">
        <f>IF(OR('Z-scores'!AM10&gt;3,'Z-scores'!AM10&lt;-3),"",'Z-scores'!AM10)</f>
        <v>2.3903819338842811</v>
      </c>
      <c r="AN10">
        <f>IF(OR('Z-scores'!AN10&gt;3,'Z-scores'!AN10&lt;-3),"",'Z-scores'!AN10)</f>
        <v>1.0349708230331087</v>
      </c>
      <c r="AO10">
        <f>IF(OR('Z-scores'!AO10&gt;3,'Z-scores'!AO10&lt;-3),"",'Z-scores'!AO10)</f>
        <v>-1.0962277851381728</v>
      </c>
      <c r="AP10">
        <f>IF(OR('Z-scores'!AP10&gt;3,'Z-scores'!AP10&lt;-3),"",'Z-scores'!AP10)</f>
        <v>-1.2550751831391267</v>
      </c>
      <c r="AQ10">
        <f>IF(OR('Z-scores'!AQ10&gt;3,'Z-scores'!AQ10&lt;-3),"",'Z-scores'!AQ10)</f>
        <v>-1.1052184824298854</v>
      </c>
      <c r="AR10">
        <f>IF(OR('Z-scores'!AR10&gt;3,'Z-scores'!AR10&lt;-3),"",'Z-scores'!AR10)</f>
        <v>-0.71803508224842016</v>
      </c>
      <c r="AS10">
        <f>IF(OR('Z-scores'!AS10&gt;3,'Z-scores'!AS10&lt;-3),"",'Z-scores'!AS10)</f>
        <v>0.35451301658828022</v>
      </c>
      <c r="AT10">
        <f>IF(OR('Z-scores'!AT10&gt;3,'Z-scores'!AT10&lt;-3),"",'Z-scores'!AT10)</f>
        <v>-0.70227460883721993</v>
      </c>
      <c r="AU10">
        <f>IF(OR('Z-scores'!AU10&gt;3,'Z-scores'!AU10&lt;-3),"",'Z-scores'!AU10)</f>
        <v>-1.6491049449746473</v>
      </c>
      <c r="AV10">
        <f>IF(OR('Z-scores'!AV10&gt;3,'Z-scores'!AV10&lt;-3),"",'Z-scores'!AV10)</f>
        <v>-0.83422515189958679</v>
      </c>
      <c r="AW10">
        <f>IF(OR('Z-scores'!AW10&gt;3,'Z-scores'!AW10&lt;-3),"",'Z-scores'!AW10)</f>
        <v>-1.1486687223520602</v>
      </c>
      <c r="AX10">
        <f>IF(OR('Z-scores'!AX10&gt;3,'Z-scores'!AX10&lt;-3),"",'Z-scores'!AX10)</f>
        <v>-0.86576119148062269</v>
      </c>
      <c r="AY10">
        <f>IF(OR('Z-scores'!AY10&gt;3,'Z-scores'!AY10&lt;-3),"",'Z-scores'!AY10)</f>
        <v>0.11865825105676991</v>
      </c>
      <c r="AZ10">
        <f>IF(OR('Z-scores'!AZ10&gt;3,'Z-scores'!AZ10&lt;-3),"",'Z-scores'!AZ10)</f>
        <v>-0.21866725866092096</v>
      </c>
      <c r="BA10">
        <f>IF(OR('Z-scores'!BA10&gt;3,'Z-scores'!BA10&lt;-3),"",'Z-scores'!BA10)</f>
        <v>-0.86084033272620686</v>
      </c>
      <c r="BB10">
        <f>IF(OR('Z-scores'!BB10&gt;3,'Z-scores'!BB10&lt;-3),"",'Z-scores'!BB10)</f>
        <v>-1.2369900832610026</v>
      </c>
      <c r="BC10">
        <f>IF(OR('Z-scores'!BC10&gt;3,'Z-scores'!BC10&lt;-3),"",'Z-scores'!BC10)</f>
        <v>-1.2317611056579392</v>
      </c>
      <c r="BD10">
        <f>IF(OR('Z-scores'!BD10&gt;3,'Z-scores'!BD10&lt;-3),"",'Z-scores'!BD10)</f>
        <v>-1.1544920158705438</v>
      </c>
      <c r="BE10">
        <f>IF(OR('Z-scores'!BE10&gt;3,'Z-scores'!BE10&lt;-3),"",'Z-scores'!BE10)</f>
        <v>2.2034668552387862</v>
      </c>
      <c r="BF10">
        <f>IF(OR('Z-scores'!BF10&gt;3,'Z-scores'!BF10&lt;-3),"",'Z-scores'!BF10)</f>
        <v>1.7597052682920102</v>
      </c>
      <c r="BG10">
        <f>IF(OR('Z-scores'!BG10&gt;3,'Z-scores'!BG10&lt;-3),"",'Z-scores'!BG10)</f>
        <v>-0.88707703389639403</v>
      </c>
      <c r="BH10">
        <f>IF(OR('Z-scores'!BH10&gt;3,'Z-scores'!BH10&lt;-3),"",'Z-scores'!BH10)</f>
        <v>-1.0880942914594112</v>
      </c>
      <c r="BI10">
        <f>IF(OR('Z-scores'!BI10&gt;3,'Z-scores'!BI10&lt;-3),"",'Z-scores'!BI10)</f>
        <v>-1.2696355150530096</v>
      </c>
      <c r="BJ10">
        <f>IF(OR('Z-scores'!BJ10&gt;3,'Z-scores'!BJ10&lt;-3),"",'Z-scores'!BJ10)</f>
        <v>-1.3475139916417664</v>
      </c>
      <c r="BK10">
        <f>IF(OR('Z-scores'!BK10&gt;3,'Z-scores'!BK10&lt;-3),"",'Z-scores'!BK10)</f>
        <v>-0.63096359619636488</v>
      </c>
      <c r="BL10">
        <f>IF(OR('Z-scores'!BL10&gt;3,'Z-scores'!BL10&lt;-3),"",'Z-scores'!BL10)</f>
        <v>-1.4089430122955222</v>
      </c>
      <c r="BM10">
        <f>IF(OR('Z-scores'!BM10&gt;3,'Z-scores'!BM10&lt;-3),"",'Z-scores'!BM10)</f>
        <v>-0.67564312859616693</v>
      </c>
      <c r="BN10">
        <f>IF(OR('Z-scores'!BN10&gt;3,'Z-scores'!BN10&lt;-3),"",'Z-scores'!BN10)</f>
        <v>-0.715727244798533</v>
      </c>
      <c r="BO10">
        <f>IF(OR('Z-scores'!BO10&gt;3,'Z-scores'!BO10&lt;-3),"",'Z-scores'!BO10)</f>
        <v>-0.77648852867301243</v>
      </c>
      <c r="BP10">
        <f>IF(OR('Z-scores'!BP10&gt;3,'Z-scores'!BP10&lt;-3),"",'Z-scores'!BP10)</f>
        <v>-0.5777711335767004</v>
      </c>
      <c r="BQ10">
        <f>IF(OR('Z-scores'!BQ10&gt;3,'Z-scores'!BQ10&lt;-3),"",'Z-scores'!BQ10)</f>
        <v>1.5379803524805318</v>
      </c>
      <c r="BR10">
        <f>IF(OR('Z-scores'!BR10&gt;3,'Z-scores'!BR10&lt;-3),"",'Z-scores'!BR10)</f>
        <v>1.775520070560473</v>
      </c>
      <c r="BS10">
        <f>IF(OR('Z-scores'!BS10&gt;3,'Z-scores'!BS10&lt;-3),"",'Z-scores'!BS10)</f>
        <v>-0.60986792007975976</v>
      </c>
      <c r="BT10">
        <f>IF(OR('Z-scores'!BT10&gt;3,'Z-scores'!BT10&lt;-3),"",'Z-scores'!BT10)</f>
        <v>-1.1769205245167491</v>
      </c>
      <c r="BU10">
        <f>IF(OR('Z-scores'!BU10&gt;3,'Z-scores'!BU10&lt;-3),"",'Z-scores'!BU10)</f>
        <v>-1.1814582892720866</v>
      </c>
      <c r="BV10">
        <f>IF(OR('Z-scores'!BV10&gt;3,'Z-scores'!BV10&lt;-3),"",'Z-scores'!BV10)</f>
        <v>-1.1306407436425288</v>
      </c>
      <c r="BW10">
        <f>IF(OR('Z-scores'!BW10&gt;3,'Z-scores'!BW10&lt;-3),"",'Z-scores'!BW10)</f>
        <v>0.44090645188323846</v>
      </c>
      <c r="BX10">
        <f>IF(OR('Z-scores'!BX10&gt;3,'Z-scores'!BX10&lt;-3),"",'Z-scores'!BX10)</f>
        <v>1.6787475390560378</v>
      </c>
      <c r="BY10">
        <f>IF(OR('Z-scores'!BY10&gt;3,'Z-scores'!BY10&lt;-3),"",'Z-scores'!BY10)</f>
        <v>0.17857789432617965</v>
      </c>
      <c r="BZ10">
        <f>IF(OR('Z-scores'!BZ10&gt;3,'Z-scores'!BZ10&lt;-3),"",'Z-scores'!BZ10)</f>
        <v>-1.313331153527497</v>
      </c>
      <c r="CA10">
        <f>IF(OR('Z-scores'!CA10&gt;3,'Z-scores'!CA10&lt;-3),"",'Z-scores'!CA10)</f>
        <v>-1.0845510658396122</v>
      </c>
      <c r="CB10">
        <f>IF(OR('Z-scores'!CB10&gt;3,'Z-scores'!CB10&lt;-3),"",'Z-scores'!CB10)</f>
        <v>-0.98511553153712328</v>
      </c>
      <c r="CC10">
        <f>IF(OR('Z-scores'!CC10&gt;3,'Z-scores'!CC10&lt;-3),"",'Z-scores'!CC10)</f>
        <v>0.4062571220409037</v>
      </c>
      <c r="CD10">
        <f>IF(OR('Z-scores'!CD10&gt;3,'Z-scores'!CD10&lt;-3),"",'Z-scores'!CD10)</f>
        <v>0.6713989770633888</v>
      </c>
      <c r="CE10">
        <f>IF(OR('Z-scores'!CE10&gt;3,'Z-scores'!CE10&lt;-3),"",'Z-scores'!CE10)</f>
        <v>0.48997919823275832</v>
      </c>
      <c r="CF10">
        <f>IF(OR('Z-scores'!CF10&gt;3,'Z-scores'!CF10&lt;-3),"",'Z-scores'!CF10)</f>
        <v>-0.73821285105788026</v>
      </c>
      <c r="CG10">
        <f>IF(OR('Z-scores'!CG10&gt;3,'Z-scores'!CG10&lt;-3),"",'Z-scores'!CG10)</f>
        <v>-0.52361400951634007</v>
      </c>
      <c r="CH10">
        <f>IF(OR('Z-scores'!CH10&gt;3,'Z-scores'!CH10&lt;-3),"",'Z-scores'!CH10)</f>
        <v>-0.51403513865385109</v>
      </c>
      <c r="CI10">
        <f>IF(OR('Z-scores'!CI10&gt;3,'Z-scores'!CI10&lt;-3),"",'Z-scores'!CI10)</f>
        <v>-0.11712536610111211</v>
      </c>
      <c r="CJ10">
        <f>IF(OR('Z-scores'!CJ10&gt;3,'Z-scores'!CJ10&lt;-3),"",'Z-scores'!CJ10)</f>
        <v>-0.17074126131263309</v>
      </c>
      <c r="CK10">
        <f>IF(OR('Z-scores'!CK10&gt;3,'Z-scores'!CK10&lt;-3),"",'Z-scores'!CK10)</f>
        <v>-0.39613874898306045</v>
      </c>
      <c r="CL10">
        <f>IF(OR('Z-scores'!CL10&gt;3,'Z-scores'!CL10&lt;-3),"",'Z-scores'!CL10)</f>
        <v>-1.1312456148959835</v>
      </c>
      <c r="CM10">
        <f>IF(OR('Z-scores'!CM10&gt;3,'Z-scores'!CM10&lt;-3),"",'Z-scores'!CM10)</f>
        <v>-0.87132382089895843</v>
      </c>
      <c r="CN10">
        <f>IF(OR('Z-scores'!CN10&gt;3,'Z-scores'!CN10&lt;-3),"",'Z-scores'!CN10)</f>
        <v>-0.84375863319238564</v>
      </c>
      <c r="CO10">
        <f>IF(OR('Z-scores'!CO10&gt;3,'Z-scores'!CO10&lt;-3),"",'Z-scores'!CO10)</f>
        <v>0.60988089229509901</v>
      </c>
      <c r="CP10">
        <f>IF(OR('Z-scores'!CP10&gt;3,'Z-scores'!CP10&lt;-3),"",'Z-scores'!CP10)</f>
        <v>1.3947553100183232</v>
      </c>
      <c r="CQ10">
        <f>IF(OR('Z-scores'!CQ10&gt;3,'Z-scores'!CQ10&lt;-3),"",'Z-scores'!CQ10)</f>
        <v>-0.36421293413850842</v>
      </c>
      <c r="CR10">
        <f>IF(OR('Z-scores'!CR10&gt;3,'Z-scores'!CR10&lt;-3),"",'Z-scores'!CR10)</f>
        <v>-0.65019436007100695</v>
      </c>
      <c r="CS10">
        <f>IF(OR('Z-scores'!CS10&gt;3,'Z-scores'!CS10&lt;-3),"",'Z-scores'!CS10)</f>
        <v>-0.64652260017767449</v>
      </c>
      <c r="CT10">
        <f>IF(OR('Z-scores'!CT10&gt;3,'Z-scores'!CT10&lt;-3),"",'Z-scores'!CT10)</f>
        <v>-0.99824347355413168</v>
      </c>
      <c r="CU10">
        <f>IF(OR('Z-scores'!CU10&gt;3,'Z-scores'!CU10&lt;-3),"",'Z-scores'!CU10)</f>
        <v>-1.1162679765883889</v>
      </c>
      <c r="CV10">
        <f>IF(OR('Z-scores'!CV10&gt;3,'Z-scores'!CV10&lt;-3),"",'Z-scores'!CV10)</f>
        <v>-1.535263023502748</v>
      </c>
      <c r="CW10">
        <f>IF(OR('Z-scores'!CW10&gt;3,'Z-scores'!CW10&lt;-3),"",'Z-scores'!CW10)</f>
        <v>-0.97367861858894622</v>
      </c>
      <c r="CX10">
        <f>IF(OR('Z-scores'!CX10&gt;3,'Z-scores'!CX10&lt;-3),"",'Z-scores'!CX10)</f>
        <v>-0.8860190381919838</v>
      </c>
      <c r="CY10">
        <f>IF(OR('Z-scores'!CY10&gt;3,'Z-scores'!CY10&lt;-3),"",'Z-scores'!CY10)</f>
        <v>-0.92324920516491382</v>
      </c>
      <c r="CZ10">
        <f>IF(OR('Z-scores'!CZ10&gt;3,'Z-scores'!CZ10&lt;-3),"",'Z-scores'!CZ10)</f>
        <v>-1.1814596330593583</v>
      </c>
      <c r="DA10">
        <f>IF(OR('Z-scores'!DA10&gt;3,'Z-scores'!DA10&lt;-3),"",'Z-scores'!DA10)</f>
        <v>-0.77706317495807553</v>
      </c>
      <c r="DB10">
        <f>IF(OR('Z-scores'!DB10&gt;3,'Z-scores'!DB10&lt;-3),"",'Z-scores'!DB10)</f>
        <v>-0.48718499160508588</v>
      </c>
      <c r="DC10">
        <f>IF(OR('Z-scores'!DC10&gt;3,'Z-scores'!DC10&lt;-3),"",'Z-scores'!DC10)</f>
        <v>-0.58117959359280402</v>
      </c>
      <c r="DD10">
        <f>IF(OR('Z-scores'!DD10&gt;3,'Z-scores'!DD10&lt;-3),"",'Z-scores'!DD10)</f>
        <v>-0.8055794159986106</v>
      </c>
      <c r="DE10">
        <f>IF(OR('Z-scores'!DE10&gt;3,'Z-scores'!DE10&lt;-3),"",'Z-scores'!DE10)</f>
        <v>-0.61189961734457543</v>
      </c>
      <c r="DF10">
        <f>IF(OR('Z-scores'!DF10&gt;3,'Z-scores'!DF10&lt;-3),"",'Z-scores'!DF10)</f>
        <v>-0.59955343173187459</v>
      </c>
      <c r="DG10">
        <f>IF(OR('Z-scores'!DG10&gt;3,'Z-scores'!DG10&lt;-3),"",'Z-scores'!DG10)</f>
        <v>-0.35349644396640401</v>
      </c>
      <c r="DH10">
        <f>IF(OR('Z-scores'!DH10&gt;3,'Z-scores'!DH10&lt;-3),"",'Z-scores'!DH10)</f>
        <v>-1.3886489552516141</v>
      </c>
      <c r="DI10">
        <f>IF(OR('Z-scores'!DI10&gt;3,'Z-scores'!DI10&lt;-3),"",'Z-scores'!DI10)</f>
        <v>-0.94133544964418059</v>
      </c>
      <c r="DJ10">
        <f>IF(OR('Z-scores'!DJ10&gt;3,'Z-scores'!DJ10&lt;-3),"",'Z-scores'!DJ10)</f>
        <v>-0.90690034877383952</v>
      </c>
      <c r="DK10">
        <f>IF(OR('Z-scores'!DK10&gt;3,'Z-scores'!DK10&lt;-3),"",'Z-scores'!DK10)</f>
        <v>-0.61139139535627007</v>
      </c>
      <c r="DL10">
        <f>IF(OR('Z-scores'!DL10&gt;3,'Z-scores'!DL10&lt;-3),"",'Z-scores'!DL10)</f>
        <v>-0.35664526305972016</v>
      </c>
      <c r="DM10">
        <f>IF(OR('Z-scores'!DM10&gt;3,'Z-scores'!DM10&lt;-3),"",'Z-scores'!DM10)</f>
        <v>-0.22294642454405733</v>
      </c>
      <c r="DN10">
        <f>IF(OR('Z-scores'!DN10&gt;3,'Z-scores'!DN10&lt;-3),"",'Z-scores'!DN10)</f>
        <v>-0.99922545353239611</v>
      </c>
      <c r="DO10">
        <f>IF(OR('Z-scores'!DO10&gt;3,'Z-scores'!DO10&lt;-3),"",'Z-scores'!DO10)</f>
        <v>-0.52608413747710536</v>
      </c>
      <c r="DP10">
        <f>IF(OR('Z-scores'!DP10&gt;3,'Z-scores'!DP10&lt;-3),"",'Z-scores'!DP10)</f>
        <v>-0.71194913403666449</v>
      </c>
      <c r="DQ10">
        <f>IF(OR('Z-scores'!DQ10&gt;3,'Z-scores'!DQ10&lt;-3),"",'Z-scores'!DQ10)</f>
        <v>-0.60610459469634248</v>
      </c>
      <c r="DR10">
        <f>IF(OR('Z-scores'!DR10&gt;3,'Z-scores'!DR10&lt;-3),"",'Z-scores'!DR10)</f>
        <v>-0.84512705332756699</v>
      </c>
      <c r="DS10">
        <f>IF(OR('Z-scores'!DS10&gt;3,'Z-scores'!DS10&lt;-3),"",'Z-scores'!DS10)</f>
        <v>-0.28898880547344602</v>
      </c>
      <c r="DT10">
        <f>IF(OR('Z-scores'!DT10&gt;3,'Z-scores'!DT10&lt;-3),"",'Z-scores'!DT10)</f>
        <v>1.2641129210998396</v>
      </c>
      <c r="DU10">
        <f>IF(OR('Z-scores'!DU10&gt;3,'Z-scores'!DU10&lt;-3),"",'Z-scores'!DU10)</f>
        <v>-1.3522345871253012</v>
      </c>
      <c r="DV10">
        <f>IF(OR('Z-scores'!DV10&gt;3,'Z-scores'!DV10&lt;-3),"",'Z-scores'!DV10)</f>
        <v>-1.2131382884191722</v>
      </c>
      <c r="DW10">
        <f>IF(OR('Z-scores'!DW10&gt;3,'Z-scores'!DW10&lt;-3),"",'Z-scores'!DW10)</f>
        <v>-1.0289385179385568</v>
      </c>
      <c r="DX10">
        <f>IF(OR('Z-scores'!DX10&gt;3,'Z-scores'!DX10&lt;-3),"",'Z-scores'!DX10)</f>
        <v>-1.0098786884059225</v>
      </c>
      <c r="DY10">
        <f>IF(OR('Z-scores'!DY10&gt;3,'Z-scores'!DY10&lt;-3),"",'Z-scores'!DY10)</f>
        <v>-0.9212537724842963</v>
      </c>
      <c r="DZ10">
        <f>IF(OR('Z-scores'!DZ10&gt;3,'Z-scores'!DZ10&lt;-3),"",'Z-scores'!DZ10)</f>
        <v>-1.4384638714550333</v>
      </c>
      <c r="EA10">
        <f>IF(OR('Z-scores'!EA10&gt;3,'Z-scores'!EA10&lt;-3),"",'Z-scores'!EA10)</f>
        <v>-0.81305686361429153</v>
      </c>
      <c r="EB10">
        <f>IF(OR('Z-scores'!EB10&gt;3,'Z-scores'!EB10&lt;-3),"",'Z-scores'!EB10)</f>
        <v>-0.79322423425673472</v>
      </c>
      <c r="EC10">
        <f>IF(OR('Z-scores'!EC10&gt;3,'Z-scores'!EC10&lt;-3),"",'Z-scores'!EC10)</f>
        <v>-0.92092908344546809</v>
      </c>
      <c r="ED10">
        <f>IF(OR('Z-scores'!ED10&gt;3,'Z-scores'!ED10&lt;-3),"",'Z-scores'!ED10)</f>
        <v>1.7935850434462712</v>
      </c>
      <c r="EE10">
        <f>IF(OR('Z-scores'!EE10&gt;3,'Z-scores'!EE10&lt;-3),"",'Z-scores'!EE10)</f>
        <v>2.4414997588698526</v>
      </c>
      <c r="EF10">
        <f>IF(OR('Z-scores'!EF10&gt;3,'Z-scores'!EF10&lt;-3),"",'Z-scores'!EF10)</f>
        <v>-0.58679112760237828</v>
      </c>
      <c r="EG10">
        <f>IF(OR('Z-scores'!EG10&gt;3,'Z-scores'!EG10&lt;-3),"",'Z-scores'!EG10)</f>
        <v>-1.1226725338673516</v>
      </c>
      <c r="EH10">
        <f>IF(OR('Z-scores'!EH10&gt;3,'Z-scores'!EH10&lt;-3),"",'Z-scores'!EH10)</f>
        <v>4.4815282638421668E-2</v>
      </c>
      <c r="EI10">
        <f>IF(OR('Z-scores'!EI10&gt;3,'Z-scores'!EI10&lt;-3),"",'Z-scores'!EI10)</f>
        <v>2.1792620678916483</v>
      </c>
      <c r="EJ10">
        <f>IF(OR('Z-scores'!EJ10&gt;3,'Z-scores'!EJ10&lt;-3),"",'Z-scores'!EJ10)</f>
        <v>-0.43178056979300083</v>
      </c>
      <c r="EK10">
        <f>IF(OR('Z-scores'!EK10&gt;3,'Z-scores'!EK10&lt;-3),"",'Z-scores'!EK10)</f>
        <v>-0.68168994349656353</v>
      </c>
      <c r="EL10">
        <f>IF(OR('Z-scores'!EL10&gt;3,'Z-scores'!EL10&lt;-3),"",'Z-scores'!EL10)</f>
        <v>-0.68210152088189324</v>
      </c>
      <c r="EM10">
        <f>IF(OR('Z-scores'!EM10&gt;3,'Z-scores'!EM10&lt;-3),"",'Z-scores'!EM10)</f>
        <v>2.8651859152108523</v>
      </c>
      <c r="EN10">
        <f>IF(OR('Z-scores'!EN10&gt;3,'Z-scores'!EN10&lt;-3),"",'Z-scores'!EN10)</f>
        <v>2.934279591464831</v>
      </c>
      <c r="EO10">
        <f>IF(OR('Z-scores'!EO10&gt;3,'Z-scores'!EO10&lt;-3),"",'Z-scores'!EO10)</f>
        <v>-0.52217229333855686</v>
      </c>
      <c r="EP10">
        <f>IF(OR('Z-scores'!EP10&gt;3,'Z-scores'!EP10&lt;-3),"",'Z-scores'!EP10)</f>
        <v>-0.52281206460027518</v>
      </c>
      <c r="EQ10">
        <f>IF(OR('Z-scores'!EQ10&gt;3,'Z-scores'!EQ10&lt;-3),"",'Z-scores'!EQ10)</f>
        <v>-0.83213317799625375</v>
      </c>
      <c r="ER10">
        <f>IF(OR('Z-scores'!ER10&gt;3,'Z-scores'!ER10&lt;-3),"",'Z-scores'!ER10)</f>
        <v>-4.5817049957031404E-3</v>
      </c>
      <c r="ES10">
        <f>IF(OR('Z-scores'!ES10&gt;3,'Z-scores'!ES10&lt;-3),"",'Z-scores'!ES10)</f>
        <v>1.7519757496424311</v>
      </c>
      <c r="ET10">
        <f>IF(OR('Z-scores'!ET10&gt;3,'Z-scores'!ET10&lt;-3),"",'Z-scores'!ET10)</f>
        <v>-0.30106384901033306</v>
      </c>
      <c r="EU10">
        <f>IF(OR('Z-scores'!EU10&gt;3,'Z-scores'!EU10&lt;-3),"",'Z-scores'!EU10)</f>
        <v>-0.98353239368556988</v>
      </c>
      <c r="EV10">
        <f>IF(OR('Z-scores'!EV10&gt;3,'Z-scores'!EV10&lt;-3),"",'Z-scores'!EV10)</f>
        <v>-1.2557737654058454</v>
      </c>
      <c r="EW10">
        <f>IF(OR('Z-scores'!EW10&gt;3,'Z-scores'!EW10&lt;-3),"",'Z-scores'!EW10)</f>
        <v>-0.72868222382067371</v>
      </c>
      <c r="EX10">
        <f>IF(OR('Z-scores'!EX10&gt;3,'Z-scores'!EX10&lt;-3),"",'Z-scores'!EX10)</f>
        <v>8.4714293658420994E-2</v>
      </c>
      <c r="EY10">
        <f>IF(OR('Z-scores'!EY10&gt;3,'Z-scores'!EY10&lt;-3),"",'Z-scores'!EY10)</f>
        <v>-0.40968416013176012</v>
      </c>
      <c r="EZ10">
        <f>IF(OR('Z-scores'!EZ10&gt;3,'Z-scores'!EZ10&lt;-3),"",'Z-scores'!EZ10)</f>
        <v>-0.65967350777933531</v>
      </c>
      <c r="FA10">
        <f>IF(OR('Z-scores'!FA10&gt;3,'Z-scores'!FA10&lt;-3),"",'Z-scores'!FA10)</f>
        <v>-0.70699400509885046</v>
      </c>
      <c r="FB10">
        <f>IF(OR('Z-scores'!FB10&gt;3,'Z-scores'!FB10&lt;-3),"",'Z-scores'!FB10)</f>
        <v>2.7278431073122378</v>
      </c>
      <c r="FC10">
        <f>IF(OR('Z-scores'!FC10&gt;3,'Z-scores'!FC10&lt;-3),"",'Z-scores'!FC10)</f>
        <v>1.3231144715088241</v>
      </c>
      <c r="FD10">
        <f>IF(OR('Z-scores'!FD10&gt;3,'Z-scores'!FD10&lt;-3),"",'Z-scores'!FD10)</f>
        <v>-1.1787356996258971</v>
      </c>
      <c r="FE10">
        <f>IF(OR('Z-scores'!FE10&gt;3,'Z-scores'!FE10&lt;-3),"",'Z-scores'!FE10)</f>
        <v>-0.84450231552240962</v>
      </c>
      <c r="FF10">
        <f>IF(OR('Z-scores'!FF10&gt;3,'Z-scores'!FF10&lt;-3),"",'Z-scores'!FF10)</f>
        <v>-0.55007705110721317</v>
      </c>
      <c r="FG10">
        <f>IF(OR('Z-scores'!FG10&gt;3,'Z-scores'!FG10&lt;-3),"",'Z-scores'!FG10)</f>
        <v>0.48704051598697468</v>
      </c>
      <c r="FH10">
        <f>IF(OR('Z-scores'!FH10&gt;3,'Z-scores'!FH10&lt;-3),"",'Z-scores'!FH10)</f>
        <v>-0.37802036839557013</v>
      </c>
      <c r="FI10">
        <f>IF(OR('Z-scores'!FI10&gt;3,'Z-scores'!FI10&lt;-3),"",'Z-scores'!FI10)</f>
        <v>-0.94485995259105671</v>
      </c>
      <c r="FJ10">
        <f>IF(OR('Z-scores'!FJ10&gt;3,'Z-scores'!FJ10&lt;-3),"",'Z-scores'!FJ10)</f>
        <v>-1.3698008827080252</v>
      </c>
      <c r="FK10">
        <f>IF(OR('Z-scores'!FK10&gt;3,'Z-scores'!FK10&lt;-3),"",'Z-scores'!FK10)</f>
        <v>-0.97324154314029232</v>
      </c>
      <c r="FL10">
        <f>IF(OR('Z-scores'!FL10&gt;3,'Z-scores'!FL10&lt;-3),"",'Z-scores'!FL10)</f>
        <v>-0.84482943685252221</v>
      </c>
      <c r="FM10">
        <f>IF(OR('Z-scores'!FM10&gt;3,'Z-scores'!FM10&lt;-3),"",'Z-scores'!FM10)</f>
        <v>-1.0170423061514486</v>
      </c>
      <c r="FN10">
        <f>IF(OR('Z-scores'!FN10&gt;3,'Z-scores'!FN10&lt;-3),"",'Z-scores'!FN10)</f>
        <v>-0.62652350851534255</v>
      </c>
      <c r="FO10">
        <f>IF(OR('Z-scores'!FO10&gt;3,'Z-scores'!FO10&lt;-3),"",'Z-scores'!FO10)</f>
        <v>-0.61987921651345346</v>
      </c>
      <c r="FP10">
        <f>IF(OR('Z-scores'!FP10&gt;3,'Z-scores'!FP10&lt;-3),"",'Z-scores'!FP10)</f>
        <v>-0.93099891573772076</v>
      </c>
      <c r="FQ10">
        <f>IF(OR('Z-scores'!FQ10&gt;3,'Z-scores'!FQ10&lt;-3),"",'Z-scores'!FQ10)</f>
        <v>-0.75223823523490141</v>
      </c>
      <c r="FR10">
        <f>IF(OR('Z-scores'!FR10&gt;3,'Z-scores'!FR10&lt;-3),"",'Z-scores'!FR10)</f>
        <v>-0.67999328378942758</v>
      </c>
      <c r="FS10">
        <f>IF(OR('Z-scores'!FS10&gt;3,'Z-scores'!FS10&lt;-3),"",'Z-scores'!FS10)</f>
        <v>-0.93567203567478519</v>
      </c>
      <c r="FT10">
        <f>IF(OR('Z-scores'!FT10&gt;3,'Z-scores'!FT10&lt;-3),"",'Z-scores'!FT10)</f>
        <v>-0.7233409041816925</v>
      </c>
      <c r="FU10">
        <f>IF(OR('Z-scores'!FU10&gt;3,'Z-scores'!FU10&lt;-3),"",'Z-scores'!FU10)</f>
        <v>-0.47605616418180785</v>
      </c>
      <c r="FV10">
        <f>IF(OR('Z-scores'!FV10&gt;3,'Z-scores'!FV10&lt;-3),"",'Z-scores'!FV10)</f>
        <v>-0.59536541498579432</v>
      </c>
      <c r="FW10">
        <f>IF(OR('Z-scores'!FW10&gt;3,'Z-scores'!FW10&lt;-3),"",'Z-scores'!FW10)</f>
        <v>-1.3397502282965978</v>
      </c>
      <c r="FX10">
        <f>IF(OR('Z-scores'!FX10&gt;3,'Z-scores'!FX10&lt;-3),"",'Z-scores'!FX10)</f>
        <v>-1.1762961102377922</v>
      </c>
      <c r="FY10">
        <f>IF(OR('Z-scores'!FY10&gt;3,'Z-scores'!FY10&lt;-3),"",'Z-scores'!FY10)</f>
        <v>-0.72631750757427316</v>
      </c>
      <c r="FZ10">
        <f>IF(OR('Z-scores'!FZ10&gt;3,'Z-scores'!FZ10&lt;-3),"",'Z-scores'!FZ10)</f>
        <v>-1.2723870249984524</v>
      </c>
      <c r="GA10">
        <f>IF(OR('Z-scores'!GA10&gt;3,'Z-scores'!GA10&lt;-3),"",'Z-scores'!GA10)</f>
        <v>-0.74187423198547209</v>
      </c>
      <c r="GB10">
        <f>IF(OR('Z-scores'!GB10&gt;3,'Z-scores'!GB10&lt;-3),"",'Z-scores'!GB10)</f>
        <v>-0.76629450342022165</v>
      </c>
      <c r="GC10">
        <f>IF(OR('Z-scores'!GC10&gt;3,'Z-scores'!GC10&lt;-3),"",'Z-scores'!GC10)</f>
        <v>-1.2137134240082101</v>
      </c>
      <c r="GD10">
        <f>IF(OR('Z-scores'!GD10&gt;3,'Z-scores'!GD10&lt;-3),"",'Z-scores'!GD10)</f>
        <v>-1.0355215090876502</v>
      </c>
      <c r="GE10">
        <f>IF(OR('Z-scores'!GE10&gt;3,'Z-scores'!GE10&lt;-3),"",'Z-scores'!GE10)</f>
        <v>-1.9197187826578609E-2</v>
      </c>
      <c r="GF10">
        <f>IF(OR('Z-scores'!GF10&gt;3,'Z-scores'!GF10&lt;-3),"",'Z-scores'!GF10)</f>
        <v>4.9652040359024839E-2</v>
      </c>
      <c r="GG10">
        <f>IF(OR('Z-scores'!GG10&gt;3,'Z-scores'!GG10&lt;-3),"",'Z-scores'!GG10)</f>
        <v>-2.50908401720552E-3</v>
      </c>
      <c r="GH10">
        <f>IF(OR('Z-scores'!GH10&gt;3,'Z-scores'!GH10&lt;-3),"",'Z-scores'!GH10)</f>
        <v>2.3714583033588841E-2</v>
      </c>
      <c r="GI10">
        <f>IF(OR('Z-scores'!GI10&gt;3,'Z-scores'!GI10&lt;-3),"",'Z-scores'!GI10)</f>
        <v>0.79410907860541113</v>
      </c>
      <c r="GJ10">
        <f>IF(OR('Z-scores'!GJ10&gt;3,'Z-scores'!GJ10&lt;-3),"",'Z-scores'!GJ10)</f>
        <v>7.6425453495496509E-2</v>
      </c>
      <c r="GK10">
        <f>IF(OR('Z-scores'!GK10&gt;3,'Z-scores'!GK10&lt;-3),"",'Z-scores'!GK10)</f>
        <v>-4.900472750899619E-2</v>
      </c>
      <c r="GL10">
        <f>IF(OR('Z-scores'!GL10&gt;3,'Z-scores'!GL10&lt;-3),"",'Z-scores'!GL10)</f>
        <v>-0.22703733411213958</v>
      </c>
      <c r="GM10">
        <f>IF(OR('Z-scores'!GM10&gt;3,'Z-scores'!GM10&lt;-3),"",'Z-scores'!GM10)</f>
        <v>0.15874798466803894</v>
      </c>
      <c r="GN10">
        <f>IF(OR('Z-scores'!GN10&gt;3,'Z-scores'!GN10&lt;-3),"",'Z-scores'!GN10)</f>
        <v>-0.48582275216222442</v>
      </c>
      <c r="GO10">
        <f>IF(OR('Z-scores'!GO10&gt;3,'Z-scores'!GO10&lt;-3),"",'Z-scores'!GO10)</f>
        <v>-1.1995821924718724</v>
      </c>
      <c r="GP10">
        <f>IF(OR('Z-scores'!GP10&gt;3,'Z-scores'!GP10&lt;-3),"",'Z-scores'!GP10)</f>
        <v>-0.86937276105220818</v>
      </c>
      <c r="GQ10">
        <f>IF(OR('Z-scores'!GQ10&gt;3,'Z-scores'!GQ10&lt;-3),"",'Z-scores'!GQ10)</f>
        <v>-0.92423762812289212</v>
      </c>
      <c r="GR10">
        <f>IF(OR('Z-scores'!GR10&gt;3,'Z-scores'!GR10&lt;-3),"",'Z-scores'!GR10)</f>
        <v>0.11220787896176823</v>
      </c>
      <c r="GS10">
        <f>IF(OR('Z-scores'!GS10&gt;3,'Z-scores'!GS10&lt;-3),"",'Z-scores'!GS10)</f>
        <v>1.0134024340713723</v>
      </c>
      <c r="GT10">
        <f>IF(OR('Z-scores'!GT10&gt;3,'Z-scores'!GT10&lt;-3),"",'Z-scores'!GT10)</f>
        <v>-0.68344765318889511</v>
      </c>
      <c r="GU10">
        <f>IF(OR('Z-scores'!GU10&gt;3,'Z-scores'!GU10&lt;-3),"",'Z-scores'!GU10)</f>
        <v>-0.65321574339400779</v>
      </c>
      <c r="GV10">
        <f>IF(OR('Z-scores'!GV10&gt;3,'Z-scores'!GV10&lt;-3),"",'Z-scores'!GV10)</f>
        <v>-0.63997079987587513</v>
      </c>
      <c r="GW10">
        <f>IF(OR('Z-scores'!GW10&gt;3,'Z-scores'!GW10&lt;-3),"",'Z-scores'!GW10)</f>
        <v>-0.19977255391004398</v>
      </c>
      <c r="GX10">
        <f>IF(OR('Z-scores'!GX10&gt;3,'Z-scores'!GX10&lt;-3),"",'Z-scores'!GX10)</f>
        <v>0.71083372686045776</v>
      </c>
      <c r="GY10">
        <f>IF(OR('Z-scores'!GY10&gt;3,'Z-scores'!GY10&lt;-3),"",'Z-scores'!GY10)</f>
        <v>-0.49144146744204587</v>
      </c>
      <c r="GZ10">
        <f>IF(OR('Z-scores'!GZ10&gt;3,'Z-scores'!GZ10&lt;-3),"",'Z-scores'!GZ10)</f>
        <v>-0.66013416754415344</v>
      </c>
      <c r="HA10">
        <f>IF(OR('Z-scores'!HA10&gt;3,'Z-scores'!HA10&lt;-3),"",'Z-scores'!HA10)</f>
        <v>-0.95107157804598752</v>
      </c>
      <c r="HB10">
        <f>IF(OR('Z-scores'!HB10&gt;3,'Z-scores'!HB10&lt;-3),"",'Z-scores'!HB10)</f>
        <v>-0.84566725056093905</v>
      </c>
      <c r="HC10">
        <f>IF(OR('Z-scores'!HC10&gt;3,'Z-scores'!HC10&lt;-3),"",'Z-scores'!HC10)</f>
        <v>-0.1452707535805991</v>
      </c>
      <c r="HD10">
        <f>IF(OR('Z-scores'!HD10&gt;3,'Z-scores'!HD10&lt;-3),"",'Z-scores'!HD10)</f>
        <v>0.98821017312244697</v>
      </c>
      <c r="HE10">
        <f>IF(OR('Z-scores'!HE10&gt;3,'Z-scores'!HE10&lt;-3),"",'Z-scores'!HE10)</f>
        <v>-0.49197946594210351</v>
      </c>
      <c r="HF10">
        <f>IF(OR('Z-scores'!HF10&gt;3,'Z-scores'!HF10&lt;-3),"",'Z-scores'!HF10)</f>
        <v>-0.47186591946428474</v>
      </c>
      <c r="HG10">
        <f>IF(OR('Z-scores'!HG10&gt;3,'Z-scores'!HG10&lt;-3),"",'Z-scores'!HG10)</f>
        <v>1.4035733705188331</v>
      </c>
      <c r="HH10">
        <f>IF(OR('Z-scores'!HH10&gt;3,'Z-scores'!HH10&lt;-3),"",'Z-scores'!HH10)</f>
        <v>2.9697369341923507</v>
      </c>
      <c r="HI10">
        <f>IF(OR('Z-scores'!HI10&gt;3,'Z-scores'!HI10&lt;-3),"",'Z-scores'!HI10)</f>
        <v>1.4444001669330002</v>
      </c>
      <c r="HJ10">
        <f>IF(OR('Z-scores'!HJ10&gt;3,'Z-scores'!HJ10&lt;-3),"",'Z-scores'!HJ10)</f>
        <v>0.1970202072877342</v>
      </c>
      <c r="HK10">
        <f>IF(OR('Z-scores'!HK10&gt;3,'Z-scores'!HK10&lt;-3),"",'Z-scores'!HK10)</f>
        <v>-1.2965621997551593</v>
      </c>
      <c r="HL10">
        <f>IF(OR('Z-scores'!HL10&gt;3,'Z-scores'!HL10&lt;-3),"",'Z-scores'!HL10)</f>
        <v>-0.56374159509465382</v>
      </c>
      <c r="HM10">
        <f>IF(OR('Z-scores'!HM10&gt;3,'Z-scores'!HM10&lt;-3),"",'Z-scores'!HM10)</f>
        <v>-0.52857126670685461</v>
      </c>
      <c r="HN10">
        <f>IF(OR('Z-scores'!HN10&gt;3,'Z-scores'!HN10&lt;-3),"",'Z-scores'!HN10)</f>
        <v>0.90442538687387253</v>
      </c>
      <c r="HO10">
        <f>IF(OR('Z-scores'!HO10&gt;3,'Z-scores'!HO10&lt;-3),"",'Z-scores'!HO10)</f>
        <v>-0.25777495291357777</v>
      </c>
      <c r="HP10">
        <f>IF(OR('Z-scores'!HP10&gt;3,'Z-scores'!HP10&lt;-3),"",'Z-scores'!HP10)</f>
        <v>-0.85457413571397867</v>
      </c>
      <c r="HQ10">
        <f>IF(OR('Z-scores'!HQ10&gt;3,'Z-scores'!HQ10&lt;-3),"",'Z-scores'!HQ10)</f>
        <v>-0.30086303041631912</v>
      </c>
      <c r="HR10">
        <f>IF(OR('Z-scores'!HR10&gt;3,'Z-scores'!HR10&lt;-3),"",'Z-scores'!HR10)</f>
        <v>-0.92484343192929186</v>
      </c>
      <c r="HS10">
        <f>IF(OR('Z-scores'!HS10&gt;3,'Z-scores'!HS10&lt;-3),"",'Z-scores'!HS10)</f>
        <v>-0.77527808600041304</v>
      </c>
      <c r="HT10">
        <f>IF(OR('Z-scores'!HT10&gt;3,'Z-scores'!HT10&lt;-3),"",'Z-scores'!HT10)</f>
        <v>0.12682251923787505</v>
      </c>
      <c r="HU10">
        <f>IF(OR('Z-scores'!HU10&gt;3,'Z-scores'!HU10&lt;-3),"",'Z-scores'!HU10)</f>
        <v>0.3108941666492393</v>
      </c>
      <c r="HV10">
        <f>IF(OR('Z-scores'!HV10&gt;3,'Z-scores'!HV10&lt;-3),"",'Z-scores'!HV10)</f>
        <v>-0.12624607191744974</v>
      </c>
      <c r="HW10">
        <f>IF(OR('Z-scores'!HW10&gt;3,'Z-scores'!HW10&lt;-3),"",'Z-scores'!HW10)</f>
        <v>0.34383651145383609</v>
      </c>
      <c r="HX10">
        <f>IF(OR('Z-scores'!HX10&gt;3,'Z-scores'!HX10&lt;-3),"",'Z-scores'!HX10)</f>
        <v>-0.10815641591682805</v>
      </c>
      <c r="HY10">
        <f>IF(OR('Z-scores'!HY10&gt;3,'Z-scores'!HY10&lt;-3),"",'Z-scores'!HY10)</f>
        <v>-0.34962338074321703</v>
      </c>
      <c r="HZ10">
        <f>IF(OR('Z-scores'!HZ10&gt;3,'Z-scores'!HZ10&lt;-3),"",'Z-scores'!HZ10)</f>
        <v>4.0871022305252799E-3</v>
      </c>
      <c r="IA10">
        <f>IF(OR('Z-scores'!IA10&gt;3,'Z-scores'!IA10&lt;-3),"",'Z-scores'!IA10)</f>
        <v>0.25238128882676036</v>
      </c>
      <c r="IB10">
        <f>IF(OR('Z-scores'!IB10&gt;3,'Z-scores'!IB10&lt;-3),"",'Z-scores'!IB10)</f>
        <v>-0.68399474833787866</v>
      </c>
      <c r="IC10">
        <f>IF(OR('Z-scores'!IC10&gt;3,'Z-scores'!IC10&lt;-3),"",'Z-scores'!IC10)</f>
        <v>-0.83462526295143991</v>
      </c>
      <c r="ID10">
        <f>IF(OR('Z-scores'!ID10&gt;3,'Z-scores'!ID10&lt;-3),"",'Z-scores'!ID10)</f>
        <v>-0.77541322219265019</v>
      </c>
      <c r="IE10">
        <f>IF(OR('Z-scores'!IE10&gt;3,'Z-scores'!IE10&lt;-3),"",'Z-scores'!IE10)</f>
        <v>1.87745763677503E-3</v>
      </c>
      <c r="IF10">
        <f>IF(OR('Z-scores'!IF10&gt;3,'Z-scores'!IF10&lt;-3),"",'Z-scores'!IF10)</f>
        <v>-0.29153058699746376</v>
      </c>
      <c r="IG10">
        <f>IF(OR('Z-scores'!IG10&gt;3,'Z-scores'!IG10&lt;-3),"",'Z-scores'!IG10)</f>
        <v>-0.30918226458740056</v>
      </c>
      <c r="IH10">
        <f>IF(OR('Z-scores'!IH10&gt;3,'Z-scores'!IH10&lt;-3),"",'Z-scores'!IH10)</f>
        <v>0.22290491281484578</v>
      </c>
      <c r="II10">
        <f>IF(OR('Z-scores'!II10&gt;3,'Z-scores'!II10&lt;-3),"",'Z-scores'!II10)</f>
        <v>-0.77776067254759418</v>
      </c>
      <c r="IJ10">
        <f>IF(OR('Z-scores'!IJ10&gt;3,'Z-scores'!IJ10&lt;-3),"",'Z-scores'!IJ10)</f>
        <v>-1.1620041788878077</v>
      </c>
      <c r="IK10">
        <f>IF(OR('Z-scores'!IK10&gt;3,'Z-scores'!IK10&lt;-3),"",'Z-scores'!IK10)</f>
        <v>-1.1751635344465214</v>
      </c>
      <c r="IL10">
        <f>IF(OR('Z-scores'!IL10&gt;3,'Z-scores'!IL10&lt;-3),"",'Z-scores'!IL10)</f>
        <v>-0.12151765235031163</v>
      </c>
      <c r="IM10">
        <f>IF(OR('Z-scores'!IM10&gt;3,'Z-scores'!IM10&lt;-3),"",'Z-scores'!IM10)</f>
        <v>-0.37589292804016256</v>
      </c>
      <c r="IN10">
        <f>IF(OR('Z-scores'!IN10&gt;3,'Z-scores'!IN10&lt;-3),"",'Z-scores'!IN10)</f>
        <v>-1.2968475906003014</v>
      </c>
      <c r="IO10">
        <f>IF(OR('Z-scores'!IO10&gt;3,'Z-scores'!IO10&lt;-3),"",'Z-scores'!IO10)</f>
        <v>-0.85862212927106896</v>
      </c>
      <c r="IP10">
        <f>IF(OR('Z-scores'!IP10&gt;3,'Z-scores'!IP10&lt;-3),"",'Z-scores'!IP10)</f>
        <v>-0.98679252846152266</v>
      </c>
      <c r="IQ10">
        <f>IF(OR('Z-scores'!IQ10&gt;3,'Z-scores'!IQ10&lt;-3),"",'Z-scores'!IQ10)</f>
        <v>-4.3497116681302322E-2</v>
      </c>
      <c r="IR10">
        <f>IF(OR('Z-scores'!IR10&gt;3,'Z-scores'!IR10&lt;-3),"",'Z-scores'!IR10)</f>
        <v>-1.0005527512553345</v>
      </c>
      <c r="IS10">
        <f>IF(OR('Z-scores'!IS10&gt;3,'Z-scores'!IS10&lt;-3),"",'Z-scores'!IS10)</f>
        <v>-0.15219669052210141</v>
      </c>
      <c r="IT10">
        <f>IF(OR('Z-scores'!IT10&gt;3,'Z-scores'!IT10&lt;-3),"",'Z-scores'!IT10)</f>
        <v>-0.79972398433195346</v>
      </c>
      <c r="IU10">
        <f>IF(OR('Z-scores'!IU10&gt;3,'Z-scores'!IU10&lt;-3),"",'Z-scores'!IU10)</f>
        <v>-1.0164293294090394</v>
      </c>
      <c r="IV10">
        <f>IF(OR('Z-scores'!IV10&gt;3,'Z-scores'!IV10&lt;-3),"",'Z-scores'!IV10)</f>
        <v>-0.53968436705272538</v>
      </c>
      <c r="IW10">
        <f>IF(OR('Z-scores'!IW10&gt;3,'Z-scores'!IW10&lt;-3),"",'Z-scores'!IW10)</f>
        <v>-0.43830856257623818</v>
      </c>
      <c r="IX10">
        <f>IF(OR('Z-scores'!IX10&gt;3,'Z-scores'!IX10&lt;-3),"",'Z-scores'!IX10)</f>
        <v>0.77221077810083338</v>
      </c>
      <c r="IY10">
        <f>IF(OR('Z-scores'!IY10&gt;3,'Z-scores'!IY10&lt;-3),"",'Z-scores'!IY10)</f>
        <v>0.18380061267149092</v>
      </c>
      <c r="IZ10">
        <f>IF(OR('Z-scores'!IZ10&gt;3,'Z-scores'!IZ10&lt;-3),"",'Z-scores'!IZ10)</f>
        <v>1.0277929171244422</v>
      </c>
      <c r="JA10">
        <f>IF(OR('Z-scores'!JA10&gt;3,'Z-scores'!JA10&lt;-3),"",'Z-scores'!JA10)</f>
        <v>-1.7311637275128279E-2</v>
      </c>
      <c r="JB10">
        <f>IF(OR('Z-scores'!JB10&gt;3,'Z-scores'!JB10&lt;-3),"",'Z-scores'!JB10)</f>
        <v>1.663996687470626</v>
      </c>
      <c r="JC10">
        <f>IF(OR('Z-scores'!JC10&gt;3,'Z-scores'!JC10&lt;-3),"",'Z-scores'!JC10)</f>
        <v>-0.60855663426399342</v>
      </c>
      <c r="JD10">
        <f>IF(OR('Z-scores'!JD10&gt;3,'Z-scores'!JD10&lt;-3),"",'Z-scores'!JD10)</f>
        <v>0.59404640818195786</v>
      </c>
      <c r="JE10">
        <f>IF(OR('Z-scores'!JE10&gt;3,'Z-scores'!JE10&lt;-3),"",'Z-scores'!JE10)</f>
        <v>-0.47436805205468252</v>
      </c>
      <c r="JF10">
        <f>IF(OR('Z-scores'!JF10&gt;3,'Z-scores'!JF10&lt;-3),"",'Z-scores'!JF10)</f>
        <v>-0.50531440676242356</v>
      </c>
      <c r="JG10">
        <f>IF(OR('Z-scores'!JG10&gt;3,'Z-scores'!JG10&lt;-3),"",'Z-scores'!JG10)</f>
        <v>-0.49962109201747806</v>
      </c>
      <c r="JH10">
        <f>IF(OR('Z-scores'!JH10&gt;3,'Z-scores'!JH10&lt;-3),"",'Z-scores'!JH10)</f>
        <v>0.61061905962105978</v>
      </c>
      <c r="JI10">
        <f>IF(OR('Z-scores'!JI10&gt;3,'Z-scores'!JI10&lt;-3),"",'Z-scores'!JI10)</f>
        <v>-0.25490021855199252</v>
      </c>
      <c r="JJ10">
        <f>IF(OR('Z-scores'!JJ10&gt;3,'Z-scores'!JJ10&lt;-3),"",'Z-scores'!JJ10)</f>
        <v>-0.9438077099716744</v>
      </c>
      <c r="JK10">
        <f>IF(OR('Z-scores'!JK10&gt;3,'Z-scores'!JK10&lt;-3),"",'Z-scores'!JK10)</f>
        <v>-1.278115078877335</v>
      </c>
      <c r="JL10">
        <f>IF(OR('Z-scores'!JL10&gt;3,'Z-scores'!JL10&lt;-3),"",'Z-scores'!JL10)</f>
        <v>0.50673742308955505</v>
      </c>
      <c r="JM10">
        <f>IF(OR('Z-scores'!JM10&gt;3,'Z-scores'!JM10&lt;-3),"",'Z-scores'!JM10)</f>
        <v>-7.801766947069616E-2</v>
      </c>
      <c r="JN10">
        <f>IF(OR('Z-scores'!JN10&gt;3,'Z-scores'!JN10&lt;-3),"",'Z-scores'!JN10)</f>
        <v>-0.6188764361193132</v>
      </c>
      <c r="JO10">
        <f>IF(OR('Z-scores'!JO10&gt;3,'Z-scores'!JO10&lt;-3),"",'Z-scores'!JO10)</f>
        <v>0.47501283240116271</v>
      </c>
      <c r="JP10">
        <f>IF(OR('Z-scores'!JP10&gt;3,'Z-scores'!JP10&lt;-3),"",'Z-scores'!JP10)</f>
        <v>0.68844258020929172</v>
      </c>
      <c r="JQ10">
        <f>IF(OR('Z-scores'!JQ10&gt;3,'Z-scores'!JQ10&lt;-3),"",'Z-scores'!JQ10)</f>
        <v>1.0898792498374317</v>
      </c>
      <c r="JR10">
        <f>IF(OR('Z-scores'!JR10&gt;3,'Z-scores'!JR10&lt;-3),"",'Z-scores'!JR10)</f>
        <v>-0.31493965877068941</v>
      </c>
      <c r="JS10">
        <f>IF(OR('Z-scores'!JS10&gt;3,'Z-scores'!JS10&lt;-3),"",'Z-scores'!JS10)</f>
        <v>-5.242125277845041E-2</v>
      </c>
      <c r="JT10">
        <f>IF(OR('Z-scores'!JT10&gt;3,'Z-scores'!JT10&lt;-3),"",'Z-scores'!JT10)</f>
        <v>-2.5804078078828861E-2</v>
      </c>
      <c r="JU10">
        <f>IF(OR('Z-scores'!JU10&gt;3,'Z-scores'!JU10&lt;-3),"",'Z-scores'!JU10)</f>
        <v>-0.2197002949201993</v>
      </c>
      <c r="JV10">
        <f>IF(OR('Z-scores'!JV10&gt;3,'Z-scores'!JV10&lt;-3),"",'Z-scores'!JV10)</f>
        <v>-0.47502873598873913</v>
      </c>
      <c r="JW10">
        <f>IF(OR('Z-scores'!JW10&gt;3,'Z-scores'!JW10&lt;-3),"",'Z-scores'!JW10)</f>
        <v>0.67762198810677532</v>
      </c>
      <c r="JX10">
        <f>IF(OR('Z-scores'!JX10&gt;3,'Z-scores'!JX10&lt;-3),"",'Z-scores'!JX10)</f>
        <v>1.0810914799241498</v>
      </c>
      <c r="JY10">
        <f>IF(OR('Z-scores'!JY10&gt;3,'Z-scores'!JY10&lt;-3),"",'Z-scores'!JY10)</f>
        <v>0.4231630270863011</v>
      </c>
      <c r="JZ10">
        <f>IF(OR('Z-scores'!JZ10&gt;3,'Z-scores'!JZ10&lt;-3),"",'Z-scores'!JZ10)</f>
        <v>0.37465902734715262</v>
      </c>
      <c r="KA10">
        <f>IF(OR('Z-scores'!KA10&gt;3,'Z-scores'!KA10&lt;-3),"",'Z-scores'!KA10)</f>
        <v>-0.45817223000077462</v>
      </c>
      <c r="KB10">
        <f>IF(OR('Z-scores'!KB10&gt;3,'Z-scores'!KB10&lt;-3),"",'Z-scores'!KB10)</f>
        <v>0.9381162099259247</v>
      </c>
      <c r="KC10">
        <f>IF(OR('Z-scores'!KC10&gt;3,'Z-scores'!KC10&lt;-3),"",'Z-scores'!KC10)</f>
        <v>1.8736346525388439</v>
      </c>
      <c r="KD10">
        <f>IF(OR('Z-scores'!KD10&gt;3,'Z-scores'!KD10&lt;-3),"",'Z-scores'!KD10)</f>
        <v>1.6634881294926975</v>
      </c>
      <c r="KE10">
        <f>IF(OR('Z-scores'!KE10&gt;3,'Z-scores'!KE10&lt;-3),"",'Z-scores'!KE10)</f>
        <v>1.5443743964201582</v>
      </c>
      <c r="KF10">
        <f>IF(OR('Z-scores'!KF10&gt;3,'Z-scores'!KF10&lt;-3),"",'Z-scores'!KF10)</f>
        <v>-0.28867513459481287</v>
      </c>
      <c r="KG10">
        <f>IF(OR('Z-scores'!KG10&gt;3,'Z-scores'!KG10&lt;-3),"",'Z-scores'!KG10)</f>
        <v>0.61454354104384257</v>
      </c>
      <c r="KH10">
        <f>IF(OR('Z-scores'!KH10&gt;3,'Z-scores'!KH10&lt;-3),"",'Z-scores'!KH10)</f>
        <v>1.4996347025054186</v>
      </c>
      <c r="KI10">
        <f>IF(OR('Z-scores'!KI10&gt;3,'Z-scores'!KI10&lt;-3),"",'Z-scores'!KI10)</f>
        <v>0.32818025217541091</v>
      </c>
      <c r="KJ10">
        <f>IF(OR('Z-scores'!KJ10&gt;3,'Z-scores'!KJ10&lt;-3),"",'Z-scores'!KJ10)</f>
        <v>1.0357981463052948</v>
      </c>
      <c r="KK10">
        <f>IF(OR('Z-scores'!KK10&gt;3,'Z-scores'!KK10&lt;-3),"",'Z-scores'!KK10)</f>
        <v>1.6445953010732013</v>
      </c>
      <c r="KL10">
        <f>IF(OR('Z-scores'!KL10&gt;3,'Z-scores'!KL10&lt;-3),"",'Z-scores'!KL10)</f>
        <v>1.4646302278839711</v>
      </c>
      <c r="KM10">
        <f>IF(OR('Z-scores'!KM10&gt;3,'Z-scores'!KM10&lt;-3),"",'Z-scores'!KM10)</f>
        <v>0.88713815648186545</v>
      </c>
      <c r="KN10">
        <f>IF(OR('Z-scores'!KN10&gt;3,'Z-scores'!KN10&lt;-3),"",'Z-scores'!KN10)</f>
        <v>3.4580790952018763E-2</v>
      </c>
      <c r="KO10">
        <f>IF(OR('Z-scores'!KO10&gt;3,'Z-scores'!KO10&lt;-3),"",'Z-scores'!KO10)</f>
        <v>0.82019501961443286</v>
      </c>
      <c r="KP10">
        <f>IF(OR('Z-scores'!KP10&gt;3,'Z-scores'!KP10&lt;-3),"",'Z-scores'!KP10)</f>
        <v>0.24600703878435448</v>
      </c>
      <c r="KQ10">
        <f>IF(OR('Z-scores'!KQ10&gt;3,'Z-scores'!KQ10&lt;-3),"",'Z-scores'!KQ10)</f>
        <v>1.1915808035556303</v>
      </c>
      <c r="KR10">
        <f>IF(OR('Z-scores'!KR10&gt;3,'Z-scores'!KR10&lt;-3),"",'Z-scores'!KR10)</f>
        <v>1.2033716399974888</v>
      </c>
      <c r="KS10">
        <f>IF(OR('Z-scores'!KS10&gt;3,'Z-scores'!KS10&lt;-3),"",'Z-scores'!KS10)</f>
        <v>2.1694934161424184</v>
      </c>
      <c r="KT10">
        <f>IF(OR('Z-scores'!KT10&gt;3,'Z-scores'!KT10&lt;-3),"",'Z-scores'!KT10)</f>
        <v>-0.92411359209543009</v>
      </c>
      <c r="KU10">
        <f>IF(OR('Z-scores'!KU10&gt;3,'Z-scores'!KU10&lt;-3),"",'Z-scores'!KU10)</f>
        <v>-0.67918349578345516</v>
      </c>
      <c r="KV10">
        <f>IF(OR('Z-scores'!KV10&gt;3,'Z-scores'!KV10&lt;-3),"",'Z-scores'!KV10)</f>
        <v>-8.8353548613994831E-2</v>
      </c>
      <c r="KW10">
        <f>IF(OR('Z-scores'!KW10&gt;3,'Z-scores'!KW10&lt;-3),"",'Z-scores'!KW10)</f>
        <v>0.41601139550381772</v>
      </c>
      <c r="KX10">
        <f>IF(OR('Z-scores'!KX10&gt;3,'Z-scores'!KX10&lt;-3),"",'Z-scores'!KX10)</f>
        <v>0.53911261325430904</v>
      </c>
      <c r="KY10">
        <f>IF(OR('Z-scores'!KY10&gt;3,'Z-scores'!KY10&lt;-3),"",'Z-scores'!KY10)</f>
        <v>1.1691529335394759</v>
      </c>
      <c r="KZ10">
        <f>IF(OR('Z-scores'!KZ10&gt;3,'Z-scores'!KZ10&lt;-3),"",'Z-scores'!KZ10)</f>
        <v>1.8115847363121829</v>
      </c>
      <c r="LA10">
        <f>IF(OR('Z-scores'!LA10&gt;3,'Z-scores'!LA10&lt;-3),"",'Z-scores'!LA10)</f>
        <v>1.0784508240159365</v>
      </c>
      <c r="LB10">
        <f>IF(OR('Z-scores'!LB10&gt;3,'Z-scores'!LB10&lt;-3),"",'Z-scores'!LB10)</f>
        <v>0.7070654671813893</v>
      </c>
      <c r="LC10">
        <f>IF(OR('Z-scores'!LC10&gt;3,'Z-scores'!LC10&lt;-3),"",'Z-scores'!LC10)</f>
        <v>0.4179886421266793</v>
      </c>
      <c r="LD10">
        <f>IF(OR('Z-scores'!LD10&gt;3,'Z-scores'!LD10&lt;-3),"",'Z-scores'!LD10)</f>
        <v>0.61076810487880306</v>
      </c>
      <c r="LE10">
        <f>IF(OR('Z-scores'!LE10&gt;3,'Z-scores'!LE10&lt;-3),"",'Z-scores'!LE10)</f>
        <v>1.5821521409490598</v>
      </c>
      <c r="LF10">
        <f>IF(OR('Z-scores'!LF10&gt;3,'Z-scores'!LF10&lt;-3),"",'Z-scores'!LF10)</f>
        <v>-0.13570444358484332</v>
      </c>
      <c r="LG10">
        <f>IF(OR('Z-scores'!LG10&gt;3,'Z-scores'!LG10&lt;-3),"",'Z-scores'!LG10)</f>
        <v>0.89695784730290196</v>
      </c>
      <c r="LH10">
        <f>IF(OR('Z-scores'!LH10&gt;3,'Z-scores'!LH10&lt;-3),"",'Z-scores'!LH10)</f>
        <v>0.57516929799025696</v>
      </c>
      <c r="LI10">
        <f>IF(OR('Z-scores'!LI10&gt;3,'Z-scores'!LI10&lt;-3),"",'Z-scores'!LI10)</f>
        <v>-0.17674682627704313</v>
      </c>
      <c r="LJ10">
        <f>IF(OR('Z-scores'!LJ10&gt;3,'Z-scores'!LJ10&lt;-3),"",'Z-scores'!LJ10)</f>
        <v>-0.28867513459481298</v>
      </c>
      <c r="LK10">
        <f>IF(OR('Z-scores'!LK10&gt;3,'Z-scores'!LK10&lt;-3),"",'Z-scores'!LK10)</f>
        <v>-0.51959421849606202</v>
      </c>
      <c r="LL10">
        <f>IF(OR('Z-scores'!LL10&gt;3,'Z-scores'!LL10&lt;-3),"",'Z-scores'!LL10)</f>
        <v>-0.32557593436745291</v>
      </c>
      <c r="LM10">
        <f>IF(OR('Z-scores'!LM10&gt;3,'Z-scores'!LM10&lt;-3),"",'Z-scores'!LM10)</f>
        <v>-0.53599432149508908</v>
      </c>
      <c r="LN10">
        <f>IF(OR('Z-scores'!LN10&gt;3,'Z-scores'!LN10&lt;-3),"",'Z-scores'!LN10)</f>
        <v>-0.36335215035007196</v>
      </c>
      <c r="LO10">
        <f>IF(OR('Z-scores'!LO10&gt;3,'Z-scores'!LO10&lt;-3),"",'Z-scores'!LO10)</f>
        <v>-0.28867513459481292</v>
      </c>
      <c r="LP10">
        <f>IF(OR('Z-scores'!LP10&gt;3,'Z-scores'!LP10&lt;-3),"",'Z-scores'!LP10)</f>
        <v>-0.37468618252387681</v>
      </c>
      <c r="LQ10">
        <f>IF(OR('Z-scores'!LQ10&gt;3,'Z-scores'!LQ10&lt;-3),"",'Z-scores'!LQ10)</f>
        <v>0.89187078838728107</v>
      </c>
      <c r="LR10">
        <f>IF(OR('Z-scores'!LR10&gt;3,'Z-scores'!LR10&lt;-3),"",'Z-scores'!LR10)</f>
        <v>-0.28867513459481287</v>
      </c>
      <c r="LS10">
        <f>IF(OR('Z-scores'!LS10&gt;3,'Z-scores'!LS10&lt;-3),"",'Z-scores'!LS10)</f>
        <v>-0.66758270203221648</v>
      </c>
      <c r="LT10">
        <f>IF(OR('Z-scores'!LT10&gt;3,'Z-scores'!LT10&lt;-3),"",'Z-scores'!LT10)</f>
        <v>0.64322501748194882</v>
      </c>
      <c r="LU10">
        <f>IF(OR('Z-scores'!LU10&gt;3,'Z-scores'!LU10&lt;-3),"",'Z-scores'!LU10)</f>
        <v>0.2088470975625159</v>
      </c>
      <c r="LV10">
        <f>IF(OR('Z-scores'!LV10&gt;3,'Z-scores'!LV10&lt;-3),"",'Z-scores'!LV10)</f>
        <v>-0.28867513459481292</v>
      </c>
      <c r="LW10">
        <f>IF(OR('Z-scores'!LW10&gt;3,'Z-scores'!LW10&lt;-3),"",'Z-scores'!LW10)</f>
        <v>-0.11404178521563717</v>
      </c>
      <c r="LX10">
        <f>IF(OR('Z-scores'!LX10&gt;3,'Z-scores'!LX10&lt;-3),"",'Z-scores'!LX10)</f>
        <v>-0.64202388695303636</v>
      </c>
      <c r="LY10">
        <f>IF(OR('Z-scores'!LY10&gt;3,'Z-scores'!LY10&lt;-3),"",'Z-scores'!LY10)</f>
        <v>1.1181734992866434</v>
      </c>
      <c r="LZ10">
        <f>IF(OR('Z-scores'!LZ10&gt;3,'Z-scores'!LZ10&lt;-3),"",'Z-scores'!LZ10)</f>
        <v>1.7952445501498171</v>
      </c>
      <c r="MA10">
        <f>IF(OR('Z-scores'!MA10&gt;3,'Z-scores'!MA10&lt;-3),"",'Z-scores'!MA10)</f>
        <v>2.1595597847611812</v>
      </c>
      <c r="MB10">
        <f>IF(OR('Z-scores'!MB10&gt;3,'Z-scores'!MB10&lt;-3),"",'Z-scores'!MB10)</f>
        <v>-0.28867513459481287</v>
      </c>
      <c r="MC10">
        <f>IF(OR('Z-scores'!MC10&gt;3,'Z-scores'!MC10&lt;-3),"",'Z-scores'!MC10)</f>
        <v>2.8111008227768846</v>
      </c>
      <c r="MD10">
        <f>IF(OR('Z-scores'!MD10&gt;3,'Z-scores'!MD10&lt;-3),"",'Z-scores'!MD10)</f>
        <v>-0.40940751402431746</v>
      </c>
      <c r="ME10">
        <f>IF(OR('Z-scores'!ME10&gt;3,'Z-scores'!ME10&lt;-3),"",'Z-scores'!ME10)</f>
        <v>2.3760181143491774</v>
      </c>
      <c r="MF10">
        <f>IF(OR('Z-scores'!MF10&gt;3,'Z-scores'!MF10&lt;-3),"",'Z-scores'!MF10)</f>
        <v>1.0029186651560431</v>
      </c>
      <c r="MG10">
        <f>IF(OR('Z-scores'!MG10&gt;3,'Z-scores'!MG10&lt;-3),"",'Z-scores'!MG10)</f>
        <v>-0.63245160714633064</v>
      </c>
      <c r="MH10">
        <f>IF(OR('Z-scores'!MH10&gt;3,'Z-scores'!MH10&lt;-3),"",'Z-scores'!MH10)</f>
        <v>-0.63530167789752945</v>
      </c>
      <c r="MI10">
        <f>IF(OR('Z-scores'!MI10&gt;3,'Z-scores'!MI10&lt;-3),"",'Z-scores'!MI10)</f>
        <v>2.5053035490062041</v>
      </c>
      <c r="MJ10">
        <f>IF(OR('Z-scores'!MJ10&gt;3,'Z-scores'!MJ10&lt;-3),"",'Z-scores'!MJ10)</f>
        <v>1.1665992744826852</v>
      </c>
      <c r="MK10">
        <f>IF(OR('Z-scores'!MK10&gt;3,'Z-scores'!MK10&lt;-3),"",'Z-scores'!MK10)</f>
        <v>0.35907427847361822</v>
      </c>
      <c r="ML10" t="str">
        <f>IF(OR('Z-scores'!ML10&gt;3,'Z-scores'!ML10&lt;-3),"",'Z-scores'!ML10)</f>
        <v/>
      </c>
      <c r="MM10">
        <f>IF(OR('Z-scores'!MM10&gt;3,'Z-scores'!MM10&lt;-3),"",'Z-scores'!MM10)</f>
        <v>0.75216617358256455</v>
      </c>
      <c r="MN10">
        <f>IF(OR('Z-scores'!MN10&gt;3,'Z-scores'!MN10&lt;-3),"",'Z-scores'!MN10)</f>
        <v>5.3237280266253191E-2</v>
      </c>
      <c r="MO10">
        <f>IF(OR('Z-scores'!MO10&gt;3,'Z-scores'!MO10&lt;-3),"",'Z-scores'!MO10)</f>
        <v>1.6310984642966446</v>
      </c>
      <c r="MP10">
        <f>IF(OR('Z-scores'!MP10&gt;3,'Z-scores'!MP10&lt;-3),"",'Z-scores'!MP10)</f>
        <v>-0.37932784490123034</v>
      </c>
      <c r="MQ10">
        <f>IF(OR('Z-scores'!MQ10&gt;3,'Z-scores'!MQ10&lt;-3),"",'Z-scores'!MQ10)</f>
        <v>1.4097852826182846</v>
      </c>
      <c r="MR10">
        <f>IF(OR('Z-scores'!MR10&gt;3,'Z-scores'!MR10&lt;-3),"",'Z-scores'!MR10)</f>
        <v>1.1432469560493188</v>
      </c>
      <c r="MS10">
        <f>IF(OR('Z-scores'!MS10&gt;3,'Z-scores'!MS10&lt;-3),"",'Z-scores'!MS10)</f>
        <v>1.9257377107769917</v>
      </c>
      <c r="MT10">
        <f>IF(OR('Z-scores'!MT10&gt;3,'Z-scores'!MT10&lt;-3),"",'Z-scores'!MT10)</f>
        <v>0.17592021569849137</v>
      </c>
      <c r="MU10">
        <f>IF(OR('Z-scores'!MU10&gt;3,'Z-scores'!MU10&lt;-3),"",'Z-scores'!MU10)</f>
        <v>0.11476801651967164</v>
      </c>
      <c r="MV10">
        <f>IF(OR('Z-scores'!MV10&gt;3,'Z-scores'!MV10&lt;-3),"",'Z-scores'!MV10)</f>
        <v>2.2427280088710027</v>
      </c>
      <c r="MW10">
        <f>IF(OR('Z-scores'!MW10&gt;3,'Z-scores'!MW10&lt;-3),"",'Z-scores'!MW10)</f>
        <v>1.4518661531531265</v>
      </c>
      <c r="MX10">
        <f>IF(OR('Z-scores'!MX10&gt;3,'Z-scores'!MX10&lt;-3),"",'Z-scores'!MX10)</f>
        <v>1.4433900688175358</v>
      </c>
      <c r="MY10">
        <f>IF(OR('Z-scores'!MY10&gt;3,'Z-scores'!MY10&lt;-3),"",'Z-scores'!MY10)</f>
        <v>-0.33953724685684022</v>
      </c>
      <c r="MZ10">
        <f>IF(OR('Z-scores'!MZ10&gt;3,'Z-scores'!MZ10&lt;-3),"",'Z-scores'!MZ10)</f>
        <v>1.4674290478951715</v>
      </c>
      <c r="NA10">
        <f>IF(OR('Z-scores'!NA10&gt;3,'Z-scores'!NA10&lt;-3),"",'Z-scores'!NA10)</f>
        <v>0.89438206925049113</v>
      </c>
      <c r="NB10">
        <f>IF(OR('Z-scores'!NB10&gt;3,'Z-scores'!NB10&lt;-3),"",'Z-scores'!NB10)</f>
        <v>-0.61868688098822744</v>
      </c>
      <c r="NC10">
        <f>IF(OR('Z-scores'!NC10&gt;3,'Z-scores'!NC10&lt;-3),"",'Z-scores'!NC10)</f>
        <v>2.0845671131241366</v>
      </c>
      <c r="ND10">
        <f>IF(OR('Z-scores'!ND10&gt;3,'Z-scores'!ND10&lt;-3),"",'Z-scores'!ND10)</f>
        <v>1.7231630547198693</v>
      </c>
      <c r="NE10">
        <f>IF(OR('Z-scores'!NE10&gt;3,'Z-scores'!NE10&lt;-3),"",'Z-scores'!NE10)</f>
        <v>2.0442833887725622</v>
      </c>
      <c r="NF10">
        <f>IF(OR('Z-scores'!NF10&gt;3,'Z-scores'!NF10&lt;-3),"",'Z-scores'!NF10)</f>
        <v>2.1452452089620344</v>
      </c>
      <c r="NG10">
        <f>IF(OR('Z-scores'!NG10&gt;3,'Z-scores'!NG10&lt;-3),"",'Z-scores'!NG10)</f>
        <v>0.75974516983724372</v>
      </c>
      <c r="NH10">
        <f>IF(OR('Z-scores'!NH10&gt;3,'Z-scores'!NH10&lt;-3),"",'Z-scores'!NH10)</f>
        <v>-0.31266796029511046</v>
      </c>
      <c r="NI10">
        <f>IF(OR('Z-scores'!NI10&gt;3,'Z-scores'!NI10&lt;-3),"",'Z-scores'!NI10)</f>
        <v>0.44543019893211355</v>
      </c>
      <c r="NJ10">
        <f>IF(OR('Z-scores'!NJ10&gt;3,'Z-scores'!NJ10&lt;-3),"",'Z-scores'!NJ10)</f>
        <v>1.5827096221657562</v>
      </c>
      <c r="NK10">
        <f>IF(OR('Z-scores'!NK10&gt;3,'Z-scores'!NK10&lt;-3),"",'Z-scores'!NK10)</f>
        <v>1.0634468477009413</v>
      </c>
      <c r="NL10">
        <f>IF(OR('Z-scores'!NL10&gt;3,'Z-scores'!NL10&lt;-3),"",'Z-scores'!NL10)</f>
        <v>1.9143140754359291</v>
      </c>
      <c r="NM10">
        <f>IF(OR('Z-scores'!NM10&gt;3,'Z-scores'!NM10&lt;-3),"",'Z-scores'!NM10)</f>
        <v>0.9218912089677499</v>
      </c>
      <c r="NN10">
        <f>IF(OR('Z-scores'!NN10&gt;3,'Z-scores'!NN10&lt;-3),"",'Z-scores'!NN10)</f>
        <v>-0.77200592854436212</v>
      </c>
      <c r="NO10">
        <f>IF(OR('Z-scores'!NO10&gt;3,'Z-scores'!NO10&lt;-3),"",'Z-scores'!NO10)</f>
        <v>-0.57547196429488556</v>
      </c>
      <c r="NP10">
        <f>IF(OR('Z-scores'!NP10&gt;3,'Z-scores'!NP10&lt;-3),"",'Z-scores'!NP10)</f>
        <v>1.3764801887313247</v>
      </c>
      <c r="NQ10">
        <f>IF(OR('Z-scores'!NQ10&gt;3,'Z-scores'!NQ10&lt;-3),"",'Z-scores'!NQ10)</f>
        <v>0.4255818685023085</v>
      </c>
      <c r="NR10">
        <f>IF(OR('Z-scores'!NR10&gt;3,'Z-scores'!NR10&lt;-3),"",'Z-scores'!NR10)</f>
        <v>0.34711316848171186</v>
      </c>
      <c r="NS10">
        <f>IF(OR('Z-scores'!NS10&gt;3,'Z-scores'!NS10&lt;-3),"",'Z-scores'!NS10)</f>
        <v>1.7047901219497823</v>
      </c>
      <c r="NT10">
        <f>IF(OR('Z-scores'!NT10&gt;3,'Z-scores'!NT10&lt;-3),"",'Z-scores'!NT10)</f>
        <v>1.1171613467295514</v>
      </c>
      <c r="NU10">
        <f>IF(OR('Z-scores'!NU10&gt;3,'Z-scores'!NU10&lt;-3),"",'Z-scores'!NU10)</f>
        <v>1.3282977604952486</v>
      </c>
      <c r="NV10">
        <f>IF(OR('Z-scores'!NV10&gt;3,'Z-scores'!NV10&lt;-3),"",'Z-scores'!NV10)</f>
        <v>2.3048422462967149</v>
      </c>
      <c r="NW10">
        <f>IF(OR('Z-scores'!NW10&gt;3,'Z-scores'!NW10&lt;-3),"",'Z-scores'!NW10)</f>
        <v>1.3684111607047207</v>
      </c>
      <c r="NX10" t="str">
        <f>IF(OR('Z-scores'!NX10&gt;3,'Z-scores'!NX10&lt;-3),"",'Z-scores'!NX10)</f>
        <v/>
      </c>
      <c r="NY10">
        <f>IF(OR('Z-scores'!NY10&gt;3,'Z-scores'!NY10&lt;-3),"",'Z-scores'!NY10)</f>
        <v>-0.28867513459481281</v>
      </c>
      <c r="NZ10">
        <f>IF(OR('Z-scores'!NZ10&gt;3,'Z-scores'!NZ10&lt;-3),"",'Z-scores'!NZ10)</f>
        <v>0.5761206524743685</v>
      </c>
      <c r="OA10">
        <f>IF(OR('Z-scores'!OA10&gt;3,'Z-scores'!OA10&lt;-3),"",'Z-scores'!OA10)</f>
        <v>-0.40553078698932132</v>
      </c>
      <c r="OB10">
        <f>IF(OR('Z-scores'!OB10&gt;3,'Z-scores'!OB10&lt;-3),"",'Z-scores'!OB10)</f>
        <v>2.0996668277298678</v>
      </c>
      <c r="OC10">
        <f>IF(OR('Z-scores'!OC10&gt;3,'Z-scores'!OC10&lt;-3),"",'Z-scores'!OC10)</f>
        <v>1.4480300796452521</v>
      </c>
      <c r="OD10">
        <f>IF(OR('Z-scores'!OD10&gt;3,'Z-scores'!OD10&lt;-3),"",'Z-scores'!OD10)</f>
        <v>-0.51689655705928905</v>
      </c>
      <c r="OE10">
        <f>IF(OR('Z-scores'!OE10&gt;3,'Z-scores'!OE10&lt;-3),"",'Z-scores'!OE10)</f>
        <v>-0.46755787408060423</v>
      </c>
      <c r="OF10">
        <f>IF(OR('Z-scores'!OF10&gt;3,'Z-scores'!OF10&lt;-3),"",'Z-scores'!OF10)</f>
        <v>1.0114703513689394</v>
      </c>
      <c r="OG10">
        <f>IF(OR('Z-scores'!OG10&gt;3,'Z-scores'!OG10&lt;-3),"",'Z-scores'!OG10)</f>
        <v>4.1994084562082853E-2</v>
      </c>
      <c r="OH10">
        <f>IF(OR('Z-scores'!OH10&gt;3,'Z-scores'!OH10&lt;-3),"",'Z-scores'!OH10)</f>
        <v>2.1830906191732513</v>
      </c>
      <c r="OI10">
        <f>IF(OR('Z-scores'!OI10&gt;3,'Z-scores'!OI10&lt;-3),"",'Z-scores'!OI10)</f>
        <v>2.2332152453671799</v>
      </c>
      <c r="OJ10">
        <f>IF(OR('Z-scores'!OJ10&gt;3,'Z-scores'!OJ10&lt;-3),"",'Z-scores'!OJ10)</f>
        <v>-0.73360346599728354</v>
      </c>
      <c r="OK10">
        <f>IF(OR('Z-scores'!OK10&gt;3,'Z-scores'!OK10&lt;-3),"",'Z-scores'!OK10)</f>
        <v>-0.58540646200495372</v>
      </c>
      <c r="OL10">
        <f>IF(OR('Z-scores'!OL10&gt;3,'Z-scores'!OL10&lt;-3),"",'Z-scores'!OL10)</f>
        <v>-0.80615223409786396</v>
      </c>
      <c r="OM10">
        <f>IF(OR('Z-scores'!OM10&gt;3,'Z-scores'!OM10&lt;-3),"",'Z-scores'!OM10)</f>
        <v>-0.28867513459481292</v>
      </c>
      <c r="ON10">
        <f>IF(OR('Z-scores'!ON10&gt;3,'Z-scores'!ON10&lt;-3),"",'Z-scores'!ON10)</f>
        <v>-0.28867513459481292</v>
      </c>
      <c r="OO10">
        <f>IF(OR('Z-scores'!OO10&gt;3,'Z-scores'!OO10&lt;-3),"",'Z-scores'!OO10)</f>
        <v>-0.17242942942614778</v>
      </c>
      <c r="OP10">
        <f>IF(OR('Z-scores'!OP10&gt;3,'Z-scores'!OP10&lt;-3),"",'Z-scores'!OP10)</f>
        <v>0.28477800728194624</v>
      </c>
      <c r="OQ10">
        <f>IF(OR('Z-scores'!OQ10&gt;3,'Z-scores'!OQ10&lt;-3),"",'Z-scores'!OQ10)</f>
        <v>2.084567452627998</v>
      </c>
      <c r="OR10">
        <f>IF(OR('Z-scores'!OR10&gt;3,'Z-scores'!OR10&lt;-3),"",'Z-scores'!OR10)</f>
        <v>1.9017922614372087</v>
      </c>
      <c r="OS10">
        <f>IF(OR('Z-scores'!OS10&gt;3,'Z-scores'!OS10&lt;-3),"",'Z-scores'!OS10)</f>
        <v>2.90695143920165</v>
      </c>
      <c r="OT10">
        <f>IF(OR('Z-scores'!OT10&gt;3,'Z-scores'!OT10&lt;-3),"",'Z-scores'!OT10)</f>
        <v>2.348678708940648</v>
      </c>
      <c r="OU10">
        <f>IF(OR('Z-scores'!OU10&gt;3,'Z-scores'!OU10&lt;-3),"",'Z-scores'!OU10)</f>
        <v>-0.28867513459481287</v>
      </c>
      <c r="OV10">
        <f>IF(OR('Z-scores'!OV10&gt;3,'Z-scores'!OV10&lt;-3),"",'Z-scores'!OV10)</f>
        <v>-0.28867513459481287</v>
      </c>
      <c r="OW10">
        <f>IF(OR('Z-scores'!OW10&gt;3,'Z-scores'!OW10&lt;-3),"",'Z-scores'!OW10)</f>
        <v>-0.39268689531558931</v>
      </c>
      <c r="OX10">
        <f>IF(OR('Z-scores'!OX10&gt;3,'Z-scores'!OX10&lt;-3),"",'Z-scores'!OX10)</f>
        <v>1.3260077328373721</v>
      </c>
      <c r="OY10">
        <f>IF(OR('Z-scores'!OY10&gt;3,'Z-scores'!OY10&lt;-3),"",'Z-scores'!OY10)</f>
        <v>0.49160282896212631</v>
      </c>
      <c r="OZ10">
        <f>IF(OR('Z-scores'!OZ10&gt;3,'Z-scores'!OZ10&lt;-3),"",'Z-scores'!OZ10)</f>
        <v>-6.8906075077930493E-2</v>
      </c>
      <c r="PA10">
        <f>IF(OR('Z-scores'!PA10&gt;3,'Z-scores'!PA10&lt;-3),"",'Z-scores'!PA10)</f>
        <v>-0.38200369528624967</v>
      </c>
      <c r="PB10">
        <f>IF(OR('Z-scores'!PB10&gt;3,'Z-scores'!PB10&lt;-3),"",'Z-scores'!PB10)</f>
        <v>1.0403138198208226</v>
      </c>
      <c r="PC10">
        <f>IF(OR('Z-scores'!PC10&gt;3,'Z-scores'!PC10&lt;-3),"",'Z-scores'!PC10)</f>
        <v>0.36159194884310014</v>
      </c>
      <c r="PD10">
        <f>IF(OR('Z-scores'!PD10&gt;3,'Z-scores'!PD10&lt;-3),"",'Z-scores'!PD10)</f>
        <v>-0.59458294615006924</v>
      </c>
      <c r="PE10">
        <f>IF(OR('Z-scores'!PE10&gt;3,'Z-scores'!PE10&lt;-3),"",'Z-scores'!PE10)</f>
        <v>-0.38857546351001893</v>
      </c>
      <c r="PF10">
        <f>IF(OR('Z-scores'!PF10&gt;3,'Z-scores'!PF10&lt;-3),"",'Z-scores'!PF10)</f>
        <v>-0.28867513459481287</v>
      </c>
      <c r="PG10">
        <f>IF(OR('Z-scores'!PG10&gt;3,'Z-scores'!PG10&lt;-3),"",'Z-scores'!PG10)</f>
        <v>-0.28867513459481292</v>
      </c>
      <c r="PH10">
        <f>IF(OR('Z-scores'!PH10&gt;3,'Z-scores'!PH10&lt;-3),"",'Z-scores'!PH10)</f>
        <v>-0.20991143660017592</v>
      </c>
      <c r="PI10">
        <f>IF(OR('Z-scores'!PI10&gt;3,'Z-scores'!PI10&lt;-3),"",'Z-scores'!PI10)</f>
        <v>1.6168244252966963</v>
      </c>
      <c r="PJ10">
        <f>IF(OR('Z-scores'!PJ10&gt;3,'Z-scores'!PJ10&lt;-3),"",'Z-scores'!PJ10)</f>
        <v>-0.27482048058848935</v>
      </c>
      <c r="PK10">
        <f>IF(OR('Z-scores'!PK10&gt;3,'Z-scores'!PK10&lt;-3),"",'Z-scores'!PK10)</f>
        <v>-0.36735405167536167</v>
      </c>
      <c r="PL10">
        <f>IF(OR('Z-scores'!PL10&gt;3,'Z-scores'!PL10&lt;-3),"",'Z-scores'!PL10)</f>
        <v>-0.20089677564877922</v>
      </c>
      <c r="PM10">
        <f>IF(OR('Z-scores'!PM10&gt;3,'Z-scores'!PM10&lt;-3),"",'Z-scores'!PM10)</f>
        <v>1.3713931731562246</v>
      </c>
      <c r="PN10">
        <f>IF(OR('Z-scores'!PN10&gt;3,'Z-scores'!PN10&lt;-3),"",'Z-scores'!PN10)</f>
        <v>-0.85093567374805934</v>
      </c>
      <c r="PO10">
        <f>IF(OR('Z-scores'!PO10&gt;3,'Z-scores'!PO10&lt;-3),"",'Z-scores'!PO10)</f>
        <v>-0.35635432807296974</v>
      </c>
      <c r="PP10">
        <f>IF(OR('Z-scores'!PP10&gt;3,'Z-scores'!PP10&lt;-3),"",'Z-scores'!PP10)</f>
        <v>-0.25544695363025827</v>
      </c>
      <c r="PQ10">
        <f>IF(OR('Z-scores'!PQ10&gt;3,'Z-scores'!PQ10&lt;-3),"",'Z-scores'!PQ10)</f>
        <v>-0.55140692317280593</v>
      </c>
      <c r="PR10">
        <f>IF(OR('Z-scores'!PR10&gt;3,'Z-scores'!PR10&lt;-3),"",'Z-scores'!PR10)</f>
        <v>4.3983830336305277E-2</v>
      </c>
      <c r="PS10">
        <f>IF(OR('Z-scores'!PS10&gt;3,'Z-scores'!PS10&lt;-3),"",'Z-scores'!PS10)</f>
        <v>-0.91292633707052684</v>
      </c>
      <c r="PT10">
        <f>IF(OR('Z-scores'!PT10&gt;3,'Z-scores'!PT10&lt;-3),"",'Z-scores'!PT10)</f>
        <v>1.9787731978801124</v>
      </c>
      <c r="PU10">
        <f>IF(OR('Z-scores'!PU10&gt;3,'Z-scores'!PU10&lt;-3),"",'Z-scores'!PU10)</f>
        <v>1.4078197355259727</v>
      </c>
      <c r="PV10">
        <f>IF(OR('Z-scores'!PV10&gt;3,'Z-scores'!PV10&lt;-3),"",'Z-scores'!PV10)</f>
        <v>2.5083451978500473</v>
      </c>
      <c r="PW10">
        <f>IF(OR('Z-scores'!PW10&gt;3,'Z-scores'!PW10&lt;-3),"",'Z-scores'!PW10)</f>
        <v>0.99489238381436818</v>
      </c>
      <c r="PX10">
        <f>IF(OR('Z-scores'!PX10&gt;3,'Z-scores'!PX10&lt;-3),"",'Z-scores'!PX10)</f>
        <v>1.2680183257708602</v>
      </c>
      <c r="PY10">
        <f>IF(OR('Z-scores'!PY10&gt;3,'Z-scores'!PY10&lt;-3),"",'Z-scores'!PY10)</f>
        <v>0.68654177904145086</v>
      </c>
      <c r="PZ10">
        <f>IF(OR('Z-scores'!PZ10&gt;3,'Z-scores'!PZ10&lt;-3),"",'Z-scores'!PZ10)</f>
        <v>2.8337373553272442</v>
      </c>
      <c r="QA10">
        <f>IF(OR('Z-scores'!QA10&gt;3,'Z-scores'!QA10&lt;-3),"",'Z-scores'!QA10)</f>
        <v>1.2403724112726693</v>
      </c>
      <c r="QB10">
        <f>IF(OR('Z-scores'!QB10&gt;3,'Z-scores'!QB10&lt;-3),"",'Z-scores'!QB10)</f>
        <v>0.47905839231232145</v>
      </c>
      <c r="QC10">
        <f>IF(OR('Z-scores'!QC10&gt;3,'Z-scores'!QC10&lt;-3),"",'Z-scores'!QC10)</f>
        <v>1.6233072309306369</v>
      </c>
      <c r="QD10" t="str">
        <f>IF(OR('Z-scores'!QD10&gt;3,'Z-scores'!QD10&lt;-3),"",'Z-scores'!QD10)</f>
        <v/>
      </c>
      <c r="QE10">
        <f>IF(OR('Z-scores'!QE10&gt;3,'Z-scores'!QE10&lt;-3),"",'Z-scores'!QE10)</f>
        <v>-0.22001728491646488</v>
      </c>
      <c r="QF10">
        <f>IF(OR('Z-scores'!QF10&gt;3,'Z-scores'!QF10&lt;-3),"",'Z-scores'!QF10)</f>
        <v>0.35568435925686553</v>
      </c>
      <c r="QG10">
        <f>IF(OR('Z-scores'!QG10&gt;3,'Z-scores'!QG10&lt;-3),"",'Z-scores'!QG10)</f>
        <v>2.071075436645156</v>
      </c>
      <c r="QH10">
        <f>IF(OR('Z-scores'!QH10&gt;3,'Z-scores'!QH10&lt;-3),"",'Z-scores'!QH10)</f>
        <v>0.98860252094862089</v>
      </c>
      <c r="QI10">
        <f>IF(OR('Z-scores'!QI10&gt;3,'Z-scores'!QI10&lt;-3),"",'Z-scores'!QI10)</f>
        <v>2.926431567981159</v>
      </c>
      <c r="QJ10">
        <f>IF(OR('Z-scores'!QJ10&gt;3,'Z-scores'!QJ10&lt;-3),"",'Z-scores'!QJ10)</f>
        <v>-0.12197252657227851</v>
      </c>
      <c r="QK10">
        <f>IF(OR('Z-scores'!QK10&gt;3,'Z-scores'!QK10&lt;-3),"",'Z-scores'!QK10)</f>
        <v>0.77563297053344438</v>
      </c>
      <c r="QL10">
        <f>IF(OR('Z-scores'!QL10&gt;3,'Z-scores'!QL10&lt;-3),"",'Z-scores'!QL10)</f>
        <v>2.797789561062286E-2</v>
      </c>
      <c r="QM10">
        <f>IF(OR('Z-scores'!QM10&gt;3,'Z-scores'!QM10&lt;-3),"",'Z-scores'!QM10)</f>
        <v>-0.73539044845047896</v>
      </c>
      <c r="QN10">
        <f>IF(OR('Z-scores'!QN10&gt;3,'Z-scores'!QN10&lt;-3),"",'Z-scores'!QN10)</f>
        <v>-0.67011994124803032</v>
      </c>
      <c r="QO10">
        <f>IF(OR('Z-scores'!QO10&gt;3,'Z-scores'!QO10&lt;-3),"",'Z-scores'!QO10)</f>
        <v>-0.49880385109572573</v>
      </c>
      <c r="QP10">
        <f>IF(OR('Z-scores'!QP10&gt;3,'Z-scores'!QP10&lt;-3),"",'Z-scores'!QP10)</f>
        <v>-0.41891011491021551</v>
      </c>
      <c r="QQ10">
        <f>IF(OR('Z-scores'!QQ10&gt;3,'Z-scores'!QQ10&lt;-3),"",'Z-scores'!QQ10)</f>
        <v>-0.33949613824634672</v>
      </c>
      <c r="QR10">
        <f>IF(OR('Z-scores'!QR10&gt;3,'Z-scores'!QR10&lt;-3),"",'Z-scores'!QR10)</f>
        <v>0.61071868637267368</v>
      </c>
      <c r="QS10">
        <f>IF(OR('Z-scores'!QS10&gt;3,'Z-scores'!QS10&lt;-3),"",'Z-scores'!QS10)</f>
        <v>-0.49421445802720054</v>
      </c>
      <c r="QT10">
        <f>IF(OR('Z-scores'!QT10&gt;3,'Z-scores'!QT10&lt;-3),"",'Z-scores'!QT10)</f>
        <v>-0.21377875553430745</v>
      </c>
      <c r="QU10">
        <f>IF(OR('Z-scores'!QU10&gt;3,'Z-scores'!QU10&lt;-3),"",'Z-scores'!QU10)</f>
        <v>1.4081514745877155</v>
      </c>
      <c r="QV10">
        <f>IF(OR('Z-scores'!QV10&gt;3,'Z-scores'!QV10&lt;-3),"",'Z-scores'!QV10)</f>
        <v>0.16787666953111549</v>
      </c>
      <c r="QW10">
        <f>IF(OR('Z-scores'!QW10&gt;3,'Z-scores'!QW10&lt;-3),"",'Z-scores'!QW10)</f>
        <v>-0.25338118721171787</v>
      </c>
      <c r="QX10">
        <f>IF(OR('Z-scores'!QX10&gt;3,'Z-scores'!QX10&lt;-3),"",'Z-scores'!QX10)</f>
        <v>-0.78540534885935132</v>
      </c>
      <c r="QY10">
        <f>IF(OR('Z-scores'!QY10&gt;3,'Z-scores'!QY10&lt;-3),"",'Z-scores'!QY10)</f>
        <v>-0.47613194034309114</v>
      </c>
      <c r="QZ10">
        <f>IF(OR('Z-scores'!QZ10&gt;3,'Z-scores'!QZ10&lt;-3),"",'Z-scores'!QZ10)</f>
        <v>-0.47272030646582025</v>
      </c>
      <c r="RA10">
        <f>IF(OR('Z-scores'!RA10&gt;3,'Z-scores'!RA10&lt;-3),"",'Z-scores'!RA10)</f>
        <v>-0.2851668934500689</v>
      </c>
      <c r="RB10">
        <f>IF(OR('Z-scores'!RB10&gt;3,'Z-scores'!RB10&lt;-3),"",'Z-scores'!RB10)</f>
        <v>1.5638597534719274</v>
      </c>
      <c r="RC10">
        <f>IF(OR('Z-scores'!RC10&gt;3,'Z-scores'!RC10&lt;-3),"",'Z-scores'!RC10)</f>
        <v>-0.7207482985798721</v>
      </c>
      <c r="RD10">
        <f>IF(OR('Z-scores'!RD10&gt;3,'Z-scores'!RD10&lt;-3),"",'Z-scores'!RD10)</f>
        <v>1.4491079737881518</v>
      </c>
      <c r="RE10">
        <f>IF(OR('Z-scores'!RE10&gt;3,'Z-scores'!RE10&lt;-3),"",'Z-scores'!RE10)</f>
        <v>-7.9252075723442003E-4</v>
      </c>
      <c r="RF10">
        <f>IF(OR('Z-scores'!RF10&gt;3,'Z-scores'!RF10&lt;-3),"",'Z-scores'!RF10)</f>
        <v>2.6535966657474379</v>
      </c>
      <c r="RG10">
        <f>IF(OR('Z-scores'!RG10&gt;3,'Z-scores'!RG10&lt;-3),"",'Z-scores'!RG10)</f>
        <v>-0.87253951174201994</v>
      </c>
      <c r="RH10">
        <f>IF(OR('Z-scores'!RH10&gt;3,'Z-scores'!RH10&lt;-3),"",'Z-scores'!RH10)</f>
        <v>-0.39156433589712786</v>
      </c>
      <c r="RI10">
        <f>IF(OR('Z-scores'!RI10&gt;3,'Z-scores'!RI10&lt;-3),"",'Z-scores'!RI10)</f>
        <v>-0.46921973899670705</v>
      </c>
      <c r="RJ10">
        <f>IF(OR('Z-scores'!RJ10&gt;3,'Z-scores'!RJ10&lt;-3),"",'Z-scores'!RJ10)</f>
        <v>-0.45339057750477119</v>
      </c>
      <c r="RK10">
        <f>IF(OR('Z-scores'!RK10&gt;3,'Z-scores'!RK10&lt;-3),"",'Z-scores'!RK10)</f>
        <v>-0.29532483243334101</v>
      </c>
      <c r="RL10">
        <f>IF(OR('Z-scores'!RL10&gt;3,'Z-scores'!RL10&lt;-3),"",'Z-scores'!RL10)</f>
        <v>-0.58843138489343882</v>
      </c>
      <c r="RM10">
        <f>IF(OR('Z-scores'!RM10&gt;3,'Z-scores'!RM10&lt;-3),"",'Z-scores'!RM10)</f>
        <v>0.1369597529679441</v>
      </c>
      <c r="RN10">
        <f>IF(OR('Z-scores'!RN10&gt;3,'Z-scores'!RN10&lt;-3),"",'Z-scores'!RN10)</f>
        <v>-0.4413616490342438</v>
      </c>
      <c r="RO10">
        <f>IF(OR('Z-scores'!RO10&gt;3,'Z-scores'!RO10&lt;-3),"",'Z-scores'!RO10)</f>
        <v>-0.64979281015148704</v>
      </c>
      <c r="RP10" s="6"/>
      <c r="ST10" s="6"/>
      <c r="TX10" s="6"/>
      <c r="VO10" s="6"/>
      <c r="VZ10" s="6"/>
      <c r="WR10" s="6"/>
      <c r="WU10" s="6"/>
      <c r="ZP10" s="6"/>
      <c r="ZQ10" s="6"/>
      <c r="ZU10" s="6"/>
      <c r="ABK10" s="6"/>
      <c r="ACA10" s="6"/>
      <c r="ACZ10" s="6"/>
      <c r="ADD10" s="6"/>
      <c r="AEB10" s="6"/>
      <c r="AEO10" s="6"/>
      <c r="AFA10" s="6"/>
      <c r="AFP10" s="6"/>
      <c r="AFS10" s="6"/>
      <c r="AFV10" s="6"/>
      <c r="AFX10" s="6"/>
      <c r="AGC10" s="6"/>
      <c r="AGM10" s="6"/>
      <c r="AGX10" s="6"/>
      <c r="AHD10" s="6"/>
      <c r="AHS10" s="6"/>
      <c r="AHW10" s="6"/>
      <c r="AIA10" s="6"/>
      <c r="AIB10" s="6"/>
      <c r="AIG10" s="6"/>
      <c r="AIH10" s="6"/>
      <c r="AII10" s="6"/>
      <c r="AIL10" s="6"/>
      <c r="AIQ10" s="6"/>
      <c r="AIT10" s="6"/>
      <c r="AIW10" s="6"/>
      <c r="AJR10" s="6"/>
    </row>
    <row r="11" spans="1:965" x14ac:dyDescent="0.25">
      <c r="A11">
        <v>190196</v>
      </c>
      <c r="B11">
        <v>1</v>
      </c>
      <c r="C11">
        <f>IF(OR('Z-scores'!C11&gt;3,'Z-scores'!C11&lt;-3),"",'Z-scores'!C11)</f>
        <v>2.5579136430252127</v>
      </c>
      <c r="D11">
        <f>IF(OR('Z-scores'!D11&gt;3,'Z-scores'!D11&lt;-3),"",'Z-scores'!D11)</f>
        <v>0.39823093509368057</v>
      </c>
      <c r="E11">
        <f>IF(OR('Z-scores'!E11&gt;3,'Z-scores'!E11&lt;-3),"",'Z-scores'!E11)</f>
        <v>1.3016907333922583</v>
      </c>
      <c r="F11">
        <f>IF(OR('Z-scores'!F11&gt;3,'Z-scores'!F11&lt;-3),"",'Z-scores'!F11)</f>
        <v>0.48808958490788568</v>
      </c>
      <c r="G11">
        <f>IF(OR('Z-scores'!G11&gt;3,'Z-scores'!G11&lt;-3),"",'Z-scores'!G11)</f>
        <v>0.48671131820423963</v>
      </c>
      <c r="H11">
        <f>IF(OR('Z-scores'!H11&gt;3,'Z-scores'!H11&lt;-3),"",'Z-scores'!H11)</f>
        <v>0.39288016539747472</v>
      </c>
      <c r="I11">
        <f>IF(OR('Z-scores'!I11&gt;3,'Z-scores'!I11&lt;-3),"",'Z-scores'!I11)</f>
        <v>-1.4888962919271991E-2</v>
      </c>
      <c r="J11">
        <f>IF(OR('Z-scores'!J11&gt;3,'Z-scores'!J11&lt;-3),"",'Z-scores'!J11)</f>
        <v>0.44843003145123028</v>
      </c>
      <c r="K11">
        <f>IF(OR('Z-scores'!K11&gt;3,'Z-scores'!K11&lt;-3),"",'Z-scores'!K11)</f>
        <v>-0.35232445535111362</v>
      </c>
      <c r="L11">
        <f>IF(OR('Z-scores'!L11&gt;3,'Z-scores'!L11&lt;-3),"",'Z-scores'!L11)</f>
        <v>-4.991960889267158E-2</v>
      </c>
      <c r="M11">
        <f>IF(OR('Z-scores'!M11&gt;3,'Z-scores'!M11&lt;-3),"",'Z-scores'!M11)</f>
        <v>0.1334044121503373</v>
      </c>
      <c r="N11">
        <f>IF(OR('Z-scores'!N11&gt;3,'Z-scores'!N11&lt;-3),"",'Z-scores'!N11)</f>
        <v>-0.48253103966079464</v>
      </c>
      <c r="O11">
        <f>IF(OR('Z-scores'!O11&gt;3,'Z-scores'!O11&lt;-3),"",'Z-scores'!O11)</f>
        <v>0.12766475848585543</v>
      </c>
      <c r="P11">
        <f>IF(OR('Z-scores'!P11&gt;3,'Z-scores'!P11&lt;-3),"",'Z-scores'!P11)</f>
        <v>-0.94994344830590394</v>
      </c>
      <c r="Q11">
        <f>IF(OR('Z-scores'!Q11&gt;3,'Z-scores'!Q11&lt;-3),"",'Z-scores'!Q11)</f>
        <v>2.2130153092295011</v>
      </c>
      <c r="R11">
        <f>IF(OR('Z-scores'!R11&gt;3,'Z-scores'!R11&lt;-3),"",'Z-scores'!R11)</f>
        <v>1.5514655603889067</v>
      </c>
      <c r="S11">
        <f>IF(OR('Z-scores'!S11&gt;3,'Z-scores'!S11&lt;-3),"",'Z-scores'!S11)</f>
        <v>-0.15347959559400109</v>
      </c>
      <c r="T11">
        <f>IF(OR('Z-scores'!T11&gt;3,'Z-scores'!T11&lt;-3),"",'Z-scores'!T11)</f>
        <v>-0.74582659410870789</v>
      </c>
      <c r="U11">
        <f>IF(OR('Z-scores'!U11&gt;3,'Z-scores'!U11&lt;-3),"",'Z-scores'!U11)</f>
        <v>-0.97308756373166239</v>
      </c>
      <c r="V11">
        <f>IF(OR('Z-scores'!V11&gt;3,'Z-scores'!V11&lt;-3),"",'Z-scores'!V11)</f>
        <v>-0.71264592437237329</v>
      </c>
      <c r="W11">
        <f>IF(OR('Z-scores'!W11&gt;3,'Z-scores'!W11&lt;-3),"",'Z-scores'!W11)</f>
        <v>1.9113674475183866</v>
      </c>
      <c r="X11">
        <f>IF(OR('Z-scores'!X11&gt;3,'Z-scores'!X11&lt;-3),"",'Z-scores'!X11)</f>
        <v>1.8232133559827588</v>
      </c>
      <c r="Y11">
        <f>IF(OR('Z-scores'!Y11&gt;3,'Z-scores'!Y11&lt;-3),"",'Z-scores'!Y11)</f>
        <v>-0.2157999516406966</v>
      </c>
      <c r="Z11">
        <f>IF(OR('Z-scores'!Z11&gt;3,'Z-scores'!Z11&lt;-3),"",'Z-scores'!Z11)</f>
        <v>-1.0561023599060653</v>
      </c>
      <c r="AA11">
        <f>IF(OR('Z-scores'!AA11&gt;3,'Z-scores'!AA11&lt;-3),"",'Z-scores'!AA11)</f>
        <v>-0.87634050834515531</v>
      </c>
      <c r="AB11">
        <f>IF(OR('Z-scores'!AB11&gt;3,'Z-scores'!AB11&lt;-3),"",'Z-scores'!AB11)</f>
        <v>-1.340077120383778</v>
      </c>
      <c r="AC11">
        <f>IF(OR('Z-scores'!AC11&gt;3,'Z-scores'!AC11&lt;-3),"",'Z-scores'!AC11)</f>
        <v>1.5553881527970792</v>
      </c>
      <c r="AD11">
        <f>IF(OR('Z-scores'!AD11&gt;3,'Z-scores'!AD11&lt;-3),"",'Z-scores'!AD11)</f>
        <v>1.8757681909937129</v>
      </c>
      <c r="AE11">
        <f>IF(OR('Z-scores'!AE11&gt;3,'Z-scores'!AE11&lt;-3),"",'Z-scores'!AE11)</f>
        <v>-0.77772006731591226</v>
      </c>
      <c r="AF11">
        <f>IF(OR('Z-scores'!AF11&gt;3,'Z-scores'!AF11&lt;-3),"",'Z-scores'!AF11)</f>
        <v>-0.41519572791544856</v>
      </c>
      <c r="AG11">
        <f>IF(OR('Z-scores'!AG11&gt;3,'Z-scores'!AG11&lt;-3),"",'Z-scores'!AG11)</f>
        <v>0.46479203708742728</v>
      </c>
      <c r="AH11">
        <f>IF(OR('Z-scores'!AH11&gt;3,'Z-scores'!AH11&lt;-3),"",'Z-scores'!AH11)</f>
        <v>0.4790216321773953</v>
      </c>
      <c r="AI11">
        <f>IF(OR('Z-scores'!AI11&gt;3,'Z-scores'!AI11&lt;-3),"",'Z-scores'!AI11)</f>
        <v>1.3975280911099499</v>
      </c>
      <c r="AJ11">
        <f>IF(OR('Z-scores'!AJ11&gt;3,'Z-scores'!AJ11&lt;-3),"",'Z-scores'!AJ11)</f>
        <v>1.0620342885245206</v>
      </c>
      <c r="AK11">
        <f>IF(OR('Z-scores'!AK11&gt;3,'Z-scores'!AK11&lt;-3),"",'Z-scores'!AK11)</f>
        <v>0.27341303815223594</v>
      </c>
      <c r="AL11">
        <f>IF(OR('Z-scores'!AL11&gt;3,'Z-scores'!AL11&lt;-3),"",'Z-scores'!AL11)</f>
        <v>0.62378468989280844</v>
      </c>
      <c r="AM11">
        <f>IF(OR('Z-scores'!AM11&gt;3,'Z-scores'!AM11&lt;-3),"",'Z-scores'!AM11)</f>
        <v>-0.17219040011547593</v>
      </c>
      <c r="AN11">
        <f>IF(OR('Z-scores'!AN11&gt;3,'Z-scores'!AN11&lt;-3),"",'Z-scores'!AN11)</f>
        <v>-0.9059096990244927</v>
      </c>
      <c r="AO11">
        <f>IF(OR('Z-scores'!AO11&gt;3,'Z-scores'!AO11&lt;-3),"",'Z-scores'!AO11)</f>
        <v>1.4924608352697588</v>
      </c>
      <c r="AP11">
        <f>IF(OR('Z-scores'!AP11&gt;3,'Z-scores'!AP11&lt;-3),"",'Z-scores'!AP11)</f>
        <v>0.43665831843235065</v>
      </c>
      <c r="AQ11">
        <f>IF(OR('Z-scores'!AQ11&gt;3,'Z-scores'!AQ11&lt;-3),"",'Z-scores'!AQ11)</f>
        <v>3.6463887358974899E-2</v>
      </c>
      <c r="AR11">
        <f>IF(OR('Z-scores'!AR11&gt;3,'Z-scores'!AR11&lt;-3),"",'Z-scores'!AR11)</f>
        <v>-0.33738536435897765</v>
      </c>
      <c r="AS11">
        <f>IF(OR('Z-scores'!AS11&gt;3,'Z-scores'!AS11&lt;-3),"",'Z-scores'!AS11)</f>
        <v>-0.13360676726650553</v>
      </c>
      <c r="AT11">
        <f>IF(OR('Z-scores'!AT11&gt;3,'Z-scores'!AT11&lt;-3),"",'Z-scores'!AT11)</f>
        <v>-0.10766050852299637</v>
      </c>
      <c r="AU11">
        <f>IF(OR('Z-scores'!AU11&gt;3,'Z-scores'!AU11&lt;-3),"",'Z-scores'!AU11)</f>
        <v>0.88454340007624321</v>
      </c>
      <c r="AV11">
        <f>IF(OR('Z-scores'!AV11&gt;3,'Z-scores'!AV11&lt;-3),"",'Z-scores'!AV11)</f>
        <v>0.52096985634581794</v>
      </c>
      <c r="AW11">
        <f>IF(OR('Z-scores'!AW11&gt;3,'Z-scores'!AW11&lt;-3),"",'Z-scores'!AW11)</f>
        <v>-0.44803155120349619</v>
      </c>
      <c r="AX11">
        <f>IF(OR('Z-scores'!AX11&gt;3,'Z-scores'!AX11&lt;-3),"",'Z-scores'!AX11)</f>
        <v>-0.28069462230232561</v>
      </c>
      <c r="AY11">
        <f>IF(OR('Z-scores'!AY11&gt;3,'Z-scores'!AY11&lt;-3),"",'Z-scores'!AY11)</f>
        <v>-0.84654842202915648</v>
      </c>
      <c r="AZ11">
        <f>IF(OR('Z-scores'!AZ11&gt;3,'Z-scores'!AZ11&lt;-3),"",'Z-scores'!AZ11)</f>
        <v>-1.3819915440982626</v>
      </c>
      <c r="BA11">
        <f>IF(OR('Z-scores'!BA11&gt;3,'Z-scores'!BA11&lt;-3),"",'Z-scores'!BA11)</f>
        <v>1.4904629652432586</v>
      </c>
      <c r="BB11">
        <f>IF(OR('Z-scores'!BB11&gt;3,'Z-scores'!BB11&lt;-3),"",'Z-scores'!BB11)</f>
        <v>0.50786713399802796</v>
      </c>
      <c r="BC11">
        <f>IF(OR('Z-scores'!BC11&gt;3,'Z-scores'!BC11&lt;-3),"",'Z-scores'!BC11)</f>
        <v>-0.51818321501728959</v>
      </c>
      <c r="BD11">
        <f>IF(OR('Z-scores'!BD11&gt;3,'Z-scores'!BD11&lt;-3),"",'Z-scores'!BD11)</f>
        <v>-2.6262116886707751E-2</v>
      </c>
      <c r="BE11">
        <f>IF(OR('Z-scores'!BE11&gt;3,'Z-scores'!BE11&lt;-3),"",'Z-scores'!BE11)</f>
        <v>-0.89203330884442589</v>
      </c>
      <c r="BF11">
        <f>IF(OR('Z-scores'!BF11&gt;3,'Z-scores'!BF11&lt;-3),"",'Z-scores'!BF11)</f>
        <v>-1.3873935057145279</v>
      </c>
      <c r="BG11">
        <f>IF(OR('Z-scores'!BG11&gt;3,'Z-scores'!BG11&lt;-3),"",'Z-scores'!BG11)</f>
        <v>1.406084766588551</v>
      </c>
      <c r="BH11">
        <f>IF(OR('Z-scores'!BH11&gt;3,'Z-scores'!BH11&lt;-3),"",'Z-scores'!BH11)</f>
        <v>0.45404621063123363</v>
      </c>
      <c r="BI11">
        <f>IF(OR('Z-scores'!BI11&gt;3,'Z-scores'!BI11&lt;-3),"",'Z-scores'!BI11)</f>
        <v>-0.16668207997938522</v>
      </c>
      <c r="BJ11">
        <f>IF(OR('Z-scores'!BJ11&gt;3,'Z-scores'!BJ11&lt;-3),"",'Z-scores'!BJ11)</f>
        <v>0.33075660747941432</v>
      </c>
      <c r="BK11">
        <f>IF(OR('Z-scores'!BK11&gt;3,'Z-scores'!BK11&lt;-3),"",'Z-scores'!BK11)</f>
        <v>-0.13198464339053351</v>
      </c>
      <c r="BL11">
        <f>IF(OR('Z-scores'!BL11&gt;3,'Z-scores'!BL11&lt;-3),"",'Z-scores'!BL11)</f>
        <v>-1.2119167402613173</v>
      </c>
      <c r="BM11">
        <f>IF(OR('Z-scores'!BM11&gt;3,'Z-scores'!BM11&lt;-3),"",'Z-scores'!BM11)</f>
        <v>1.4238810069550809</v>
      </c>
      <c r="BN11">
        <f>IF(OR('Z-scores'!BN11&gt;3,'Z-scores'!BN11&lt;-3),"",'Z-scores'!BN11)</f>
        <v>-0.39481132019588211</v>
      </c>
      <c r="BO11">
        <f>IF(OR('Z-scores'!BO11&gt;3,'Z-scores'!BO11&lt;-3),"",'Z-scores'!BO11)</f>
        <v>-0.76937885879742862</v>
      </c>
      <c r="BP11">
        <f>IF(OR('Z-scores'!BP11&gt;3,'Z-scores'!BP11&lt;-3),"",'Z-scores'!BP11)</f>
        <v>-0.27398930184265202</v>
      </c>
      <c r="BQ11">
        <f>IF(OR('Z-scores'!BQ11&gt;3,'Z-scores'!BQ11&lt;-3),"",'Z-scores'!BQ11)</f>
        <v>-0.47617765499172499</v>
      </c>
      <c r="BR11">
        <f>IF(OR('Z-scores'!BR11&gt;3,'Z-scores'!BR11&lt;-3),"",'Z-scores'!BR11)</f>
        <v>-0.87335827771543617</v>
      </c>
      <c r="BS11">
        <f>IF(OR('Z-scores'!BS11&gt;3,'Z-scores'!BS11&lt;-3),"",'Z-scores'!BS11)</f>
        <v>1.9481154307415167</v>
      </c>
      <c r="BT11">
        <f>IF(OR('Z-scores'!BT11&gt;3,'Z-scores'!BT11&lt;-3),"",'Z-scores'!BT11)</f>
        <v>2.1397692312580561</v>
      </c>
      <c r="BU11">
        <f>IF(OR('Z-scores'!BU11&gt;3,'Z-scores'!BU11&lt;-3),"",'Z-scores'!BU11)</f>
        <v>1.4747973730503232</v>
      </c>
      <c r="BV11">
        <f>IF(OR('Z-scores'!BV11&gt;3,'Z-scores'!BV11&lt;-3),"",'Z-scores'!BV11)</f>
        <v>0.39578993932023454</v>
      </c>
      <c r="BW11">
        <f>IF(OR('Z-scores'!BW11&gt;3,'Z-scores'!BW11&lt;-3),"",'Z-scores'!BW11)</f>
        <v>1.9841356639100131E-2</v>
      </c>
      <c r="BX11">
        <f>IF(OR('Z-scores'!BX11&gt;3,'Z-scores'!BX11&lt;-3),"",'Z-scores'!BX11)</f>
        <v>-0.61923388106210997</v>
      </c>
      <c r="BY11">
        <f>IF(OR('Z-scores'!BY11&gt;3,'Z-scores'!BY11&lt;-3),"",'Z-scores'!BY11)</f>
        <v>0.70776277911856889</v>
      </c>
      <c r="BZ11">
        <f>IF(OR('Z-scores'!BZ11&gt;3,'Z-scores'!BZ11&lt;-3),"",'Z-scores'!BZ11)</f>
        <v>1.8037393208385897</v>
      </c>
      <c r="CA11">
        <f>IF(OR('Z-scores'!CA11&gt;3,'Z-scores'!CA11&lt;-3),"",'Z-scores'!CA11)</f>
        <v>2.6052024245211629</v>
      </c>
      <c r="CB11">
        <f>IF(OR('Z-scores'!CB11&gt;3,'Z-scores'!CB11&lt;-3),"",'Z-scores'!CB11)</f>
        <v>1.7386438959624244</v>
      </c>
      <c r="CC11">
        <f>IF(OR('Z-scores'!CC11&gt;3,'Z-scores'!CC11&lt;-3),"",'Z-scores'!CC11)</f>
        <v>1.4947823031245504</v>
      </c>
      <c r="CD11">
        <f>IF(OR('Z-scores'!CD11&gt;3,'Z-scores'!CD11&lt;-3),"",'Z-scores'!CD11)</f>
        <v>1.2320620001364462</v>
      </c>
      <c r="CE11">
        <f>IF(OR('Z-scores'!CE11&gt;3,'Z-scores'!CE11&lt;-3),"",'Z-scores'!CE11)</f>
        <v>0.91934683624959823</v>
      </c>
      <c r="CF11">
        <f>IF(OR('Z-scores'!CF11&gt;3,'Z-scores'!CF11&lt;-3),"",'Z-scores'!CF11)</f>
        <v>1.1213380521896359</v>
      </c>
      <c r="CG11">
        <f>IF(OR('Z-scores'!CG11&gt;3,'Z-scores'!CG11&lt;-3),"",'Z-scores'!CG11)</f>
        <v>0.50513321582242965</v>
      </c>
      <c r="CH11">
        <f>IF(OR('Z-scores'!CH11&gt;3,'Z-scores'!CH11&lt;-3),"",'Z-scores'!CH11)</f>
        <v>0.67724495913453497</v>
      </c>
      <c r="CI11">
        <f>IF(OR('Z-scores'!CI11&gt;3,'Z-scores'!CI11&lt;-3),"",'Z-scores'!CI11)</f>
        <v>0.38439690017894479</v>
      </c>
      <c r="CJ11">
        <f>IF(OR('Z-scores'!CJ11&gt;3,'Z-scores'!CJ11&lt;-3),"",'Z-scores'!CJ11)</f>
        <v>0.84485477118666252</v>
      </c>
      <c r="CK11">
        <f>IF(OR('Z-scores'!CK11&gt;3,'Z-scores'!CK11&lt;-3),"",'Z-scores'!CK11)</f>
        <v>-0.12807249323353925</v>
      </c>
      <c r="CL11">
        <f>IF(OR('Z-scores'!CL11&gt;3,'Z-scores'!CL11&lt;-3),"",'Z-scores'!CL11)</f>
        <v>-0.36408388785924545</v>
      </c>
      <c r="CM11">
        <f>IF(OR('Z-scores'!CM11&gt;3,'Z-scores'!CM11&lt;-3),"",'Z-scores'!CM11)</f>
        <v>0.75773330142796635</v>
      </c>
      <c r="CN11">
        <f>IF(OR('Z-scores'!CN11&gt;3,'Z-scores'!CN11&lt;-3),"",'Z-scores'!CN11)</f>
        <v>4.7513504036471199E-2</v>
      </c>
      <c r="CO11">
        <f>IF(OR('Z-scores'!CO11&gt;3,'Z-scores'!CO11&lt;-3),"",'Z-scores'!CO11)</f>
        <v>-0.10016674942954679</v>
      </c>
      <c r="CP11">
        <f>IF(OR('Z-scores'!CP11&gt;3,'Z-scores'!CP11&lt;-3),"",'Z-scores'!CP11)</f>
        <v>-0.75672790404810686</v>
      </c>
      <c r="CQ11">
        <f>IF(OR('Z-scores'!CQ11&gt;3,'Z-scores'!CQ11&lt;-3),"",'Z-scores'!CQ11)</f>
        <v>0.40502895499025832</v>
      </c>
      <c r="CR11">
        <f>IF(OR('Z-scores'!CR11&gt;3,'Z-scores'!CR11&lt;-3),"",'Z-scores'!CR11)</f>
        <v>1.8940524209766949</v>
      </c>
      <c r="CS11">
        <f>IF(OR('Z-scores'!CS11&gt;3,'Z-scores'!CS11&lt;-3),"",'Z-scores'!CS11)</f>
        <v>1.9975780575931057</v>
      </c>
      <c r="CT11">
        <f>IF(OR('Z-scores'!CT11&gt;3,'Z-scores'!CT11&lt;-3),"",'Z-scores'!CT11)</f>
        <v>1.4164681820095588</v>
      </c>
      <c r="CU11">
        <f>IF(OR('Z-scores'!CU11&gt;3,'Z-scores'!CU11&lt;-3),"",'Z-scores'!CU11)</f>
        <v>1.1752967174560354</v>
      </c>
      <c r="CV11">
        <f>IF(OR('Z-scores'!CV11&gt;3,'Z-scores'!CV11&lt;-3),"",'Z-scores'!CV11)</f>
        <v>0.27492030725638772</v>
      </c>
      <c r="CW11">
        <f>IF(OR('Z-scores'!CW11&gt;3,'Z-scores'!CW11&lt;-3),"",'Z-scores'!CW11)</f>
        <v>1.2907417895009132</v>
      </c>
      <c r="CX11">
        <f>IF(OR('Z-scores'!CX11&gt;3,'Z-scores'!CX11&lt;-3),"",'Z-scores'!CX11)</f>
        <v>0.731002893364603</v>
      </c>
      <c r="CY11">
        <f>IF(OR('Z-scores'!CY11&gt;3,'Z-scores'!CY11&lt;-3),"",'Z-scores'!CY11)</f>
        <v>0.44798359431701262</v>
      </c>
      <c r="CZ11">
        <f>IF(OR('Z-scores'!CZ11&gt;3,'Z-scores'!CZ11&lt;-3),"",'Z-scores'!CZ11)</f>
        <v>-0.53363906118771143</v>
      </c>
      <c r="DA11">
        <f>IF(OR('Z-scores'!DA11&gt;3,'Z-scores'!DA11&lt;-3),"",'Z-scores'!DA11)</f>
        <v>-1.0911895522058594</v>
      </c>
      <c r="DB11">
        <f>IF(OR('Z-scores'!DB11&gt;3,'Z-scores'!DB11&lt;-3),"",'Z-scores'!DB11)</f>
        <v>-1.3725527428858484</v>
      </c>
      <c r="DC11">
        <f>IF(OR('Z-scores'!DC11&gt;3,'Z-scores'!DC11&lt;-3),"",'Z-scores'!DC11)</f>
        <v>0.6976544705822274</v>
      </c>
      <c r="DD11">
        <f>IF(OR('Z-scores'!DD11&gt;3,'Z-scores'!DD11&lt;-3),"",'Z-scores'!DD11)</f>
        <v>1.0870847257133713</v>
      </c>
      <c r="DE11">
        <f>IF(OR('Z-scores'!DE11&gt;3,'Z-scores'!DE11&lt;-3),"",'Z-scores'!DE11)</f>
        <v>2.6107365882806519</v>
      </c>
      <c r="DF11">
        <f>IF(OR('Z-scores'!DF11&gt;3,'Z-scores'!DF11&lt;-3),"",'Z-scores'!DF11)</f>
        <v>1.3639135414947146</v>
      </c>
      <c r="DG11">
        <f>IF(OR('Z-scores'!DG11&gt;3,'Z-scores'!DG11&lt;-3),"",'Z-scores'!DG11)</f>
        <v>2.0091568841091272</v>
      </c>
      <c r="DH11">
        <f>IF(OR('Z-scores'!DH11&gt;3,'Z-scores'!DH11&lt;-3),"",'Z-scores'!DH11)</f>
        <v>1.4650426114500241</v>
      </c>
      <c r="DI11">
        <f>IF(OR('Z-scores'!DI11&gt;3,'Z-scores'!DI11&lt;-3),"",'Z-scores'!DI11)</f>
        <v>1.1486320763342055</v>
      </c>
      <c r="DJ11">
        <f>IF(OR('Z-scores'!DJ11&gt;3,'Z-scores'!DJ11&lt;-3),"",'Z-scores'!DJ11)</f>
        <v>1.3554146043105522</v>
      </c>
      <c r="DK11">
        <f>IF(OR('Z-scores'!DK11&gt;3,'Z-scores'!DK11&lt;-3),"",'Z-scores'!DK11)</f>
        <v>-0.44514370653845303</v>
      </c>
      <c r="DL11">
        <f>IF(OR('Z-scores'!DL11&gt;3,'Z-scores'!DL11&lt;-3),"",'Z-scores'!DL11)</f>
        <v>-0.31953439938269496</v>
      </c>
      <c r="DM11">
        <f>IF(OR('Z-scores'!DM11&gt;3,'Z-scores'!DM11&lt;-3),"",'Z-scores'!DM11)</f>
        <v>0.72578095167810663</v>
      </c>
      <c r="DN11">
        <f>IF(OR('Z-scores'!DN11&gt;3,'Z-scores'!DN11&lt;-3),"",'Z-scores'!DN11)</f>
        <v>8.0547749709611691E-2</v>
      </c>
      <c r="DO11">
        <f>IF(OR('Z-scores'!DO11&gt;3,'Z-scores'!DO11&lt;-3),"",'Z-scores'!DO11)</f>
        <v>-1.1561460724677242</v>
      </c>
      <c r="DP11">
        <f>IF(OR('Z-scores'!DP11&gt;3,'Z-scores'!DP11&lt;-3),"",'Z-scores'!DP11)</f>
        <v>-0.87217871843190065</v>
      </c>
      <c r="DQ11">
        <f>IF(OR('Z-scores'!DQ11&gt;3,'Z-scores'!DQ11&lt;-3),"",'Z-scores'!DQ11)</f>
        <v>0.30340245179476016</v>
      </c>
      <c r="DR11">
        <f>IF(OR('Z-scores'!DR11&gt;3,'Z-scores'!DR11&lt;-3),"",'Z-scores'!DR11)</f>
        <v>-0.23153502800718823</v>
      </c>
      <c r="DS11">
        <f>IF(OR('Z-scores'!DS11&gt;3,'Z-scores'!DS11&lt;-3),"",'Z-scores'!DS11)</f>
        <v>0.21638549590705414</v>
      </c>
      <c r="DT11">
        <f>IF(OR('Z-scores'!DT11&gt;3,'Z-scores'!DT11&lt;-3),"",'Z-scores'!DT11)</f>
        <v>-1.3421330445635522</v>
      </c>
      <c r="DU11">
        <f>IF(OR('Z-scores'!DU11&gt;3,'Z-scores'!DU11&lt;-3),"",'Z-scores'!DU11)</f>
        <v>1.0472668176156239</v>
      </c>
      <c r="DV11">
        <f>IF(OR('Z-scores'!DV11&gt;3,'Z-scores'!DV11&lt;-3),"",'Z-scores'!DV11)</f>
        <v>1.5595132790567861</v>
      </c>
      <c r="DW11">
        <f>IF(OR('Z-scores'!DW11&gt;3,'Z-scores'!DW11&lt;-3),"",'Z-scores'!DW11)</f>
        <v>0.96676528510365511</v>
      </c>
      <c r="DX11">
        <f>IF(OR('Z-scores'!DX11&gt;3,'Z-scores'!DX11&lt;-3),"",'Z-scores'!DX11)</f>
        <v>-0.63714676179562868</v>
      </c>
      <c r="DY11">
        <f>IF(OR('Z-scores'!DY11&gt;3,'Z-scores'!DY11&lt;-3),"",'Z-scores'!DY11)</f>
        <v>-0.59816288181219235</v>
      </c>
      <c r="DZ11">
        <f>IF(OR('Z-scores'!DZ11&gt;3,'Z-scores'!DZ11&lt;-3),"",'Z-scores'!DZ11)</f>
        <v>5.5405117575760398E-3</v>
      </c>
      <c r="EA11">
        <f>IF(OR('Z-scores'!EA11&gt;3,'Z-scores'!EA11&lt;-3),"",'Z-scores'!EA11)</f>
        <v>-0.63023695069650076</v>
      </c>
      <c r="EB11">
        <f>IF(OR('Z-scores'!EB11&gt;3,'Z-scores'!EB11&lt;-3),"",'Z-scores'!EB11)</f>
        <v>-0.51625151367208644</v>
      </c>
      <c r="EC11">
        <f>IF(OR('Z-scores'!EC11&gt;3,'Z-scores'!EC11&lt;-3),"",'Z-scores'!EC11)</f>
        <v>-0.18618508913624571</v>
      </c>
      <c r="ED11">
        <f>IF(OR('Z-scores'!ED11&gt;3,'Z-scores'!ED11&lt;-3),"",'Z-scores'!ED11)</f>
        <v>-1.0482271334084839E-2</v>
      </c>
      <c r="EE11">
        <f>IF(OR('Z-scores'!EE11&gt;3,'Z-scores'!EE11&lt;-3),"",'Z-scores'!EE11)</f>
        <v>-0.67727703723203769</v>
      </c>
      <c r="EF11">
        <f>IF(OR('Z-scores'!EF11&gt;3,'Z-scores'!EF11&lt;-3),"",'Z-scores'!EF11)</f>
        <v>-0.35401669877249264</v>
      </c>
      <c r="EG11">
        <f>IF(OR('Z-scores'!EG11&gt;3,'Z-scores'!EG11&lt;-3),"",'Z-scores'!EG11)</f>
        <v>-0.65319645465551113</v>
      </c>
      <c r="EH11">
        <f>IF(OR('Z-scores'!EH11&gt;3,'Z-scores'!EH11&lt;-3),"",'Z-scores'!EH11)</f>
        <v>-0.3299207165982917</v>
      </c>
      <c r="EI11">
        <f>IF(OR('Z-scores'!EI11&gt;3,'Z-scores'!EI11&lt;-3),"",'Z-scores'!EI11)</f>
        <v>-0.58628871299131091</v>
      </c>
      <c r="EJ11" t="str">
        <f>IF(OR('Z-scores'!EJ11&gt;3,'Z-scores'!EJ11&lt;-3),"",'Z-scores'!EJ11)</f>
        <v/>
      </c>
      <c r="EK11">
        <f>IF(OR('Z-scores'!EK11&gt;3,'Z-scores'!EK11&lt;-3),"",'Z-scores'!EK11)</f>
        <v>-0.45665839617097287</v>
      </c>
      <c r="EL11">
        <f>IF(OR('Z-scores'!EL11&gt;3,'Z-scores'!EL11&lt;-3),"",'Z-scores'!EL11)</f>
        <v>-0.23263328133908959</v>
      </c>
      <c r="EM11">
        <f>IF(OR('Z-scores'!EM11&gt;3,'Z-scores'!EM11&lt;-3),"",'Z-scores'!EM11)</f>
        <v>9.9689435550148475E-2</v>
      </c>
      <c r="EN11">
        <f>IF(OR('Z-scores'!EN11&gt;3,'Z-scores'!EN11&lt;-3),"",'Z-scores'!EN11)</f>
        <v>-0.48646669005388732</v>
      </c>
      <c r="EO11">
        <f>IF(OR('Z-scores'!EO11&gt;3,'Z-scores'!EO11&lt;-3),"",'Z-scores'!EO11)</f>
        <v>-0.52217229333855686</v>
      </c>
      <c r="EP11">
        <f>IF(OR('Z-scores'!EP11&gt;3,'Z-scores'!EP11&lt;-3),"",'Z-scores'!EP11)</f>
        <v>0.14985755150422067</v>
      </c>
      <c r="EQ11">
        <f>IF(OR('Z-scores'!EQ11&gt;3,'Z-scores'!EQ11&lt;-3),"",'Z-scores'!EQ11)</f>
        <v>0.3577768309455534</v>
      </c>
      <c r="ER11">
        <f>IF(OR('Z-scores'!ER11&gt;3,'Z-scores'!ER11&lt;-3),"",'Z-scores'!ER11)</f>
        <v>-0.1886461274505917</v>
      </c>
      <c r="ES11">
        <f>IF(OR('Z-scores'!ES11&gt;3,'Z-scores'!ES11&lt;-3),"",'Z-scores'!ES11)</f>
        <v>-0.95034534777305513</v>
      </c>
      <c r="ET11">
        <f>IF(OR('Z-scores'!ET11&gt;3,'Z-scores'!ET11&lt;-3),"",'Z-scores'!ET11)</f>
        <v>7.2893557087581343E-2</v>
      </c>
      <c r="EU11">
        <f>IF(OR('Z-scores'!EU11&gt;3,'Z-scores'!EU11&lt;-3),"",'Z-scores'!EU11)</f>
        <v>0.43271753889101605</v>
      </c>
      <c r="EV11">
        <f>IF(OR('Z-scores'!EV11&gt;3,'Z-scores'!EV11&lt;-3),"",'Z-scores'!EV11)</f>
        <v>1.3531727572598711</v>
      </c>
      <c r="EW11">
        <f>IF(OR('Z-scores'!EW11&gt;3,'Z-scores'!EW11&lt;-3),"",'Z-scores'!EW11)</f>
        <v>-0.28359098520886966</v>
      </c>
      <c r="EX11">
        <f>IF(OR('Z-scores'!EX11&gt;3,'Z-scores'!EX11&lt;-3),"",'Z-scores'!EX11)</f>
        <v>-0.40179335203286509</v>
      </c>
      <c r="EY11">
        <f>IF(OR('Z-scores'!EY11&gt;3,'Z-scores'!EY11&lt;-3),"",'Z-scores'!EY11)</f>
        <v>-0.13660602494741966</v>
      </c>
      <c r="EZ11">
        <f>IF(OR('Z-scores'!EZ11&gt;3,'Z-scores'!EZ11&lt;-3),"",'Z-scores'!EZ11)</f>
        <v>-0.36926912724000022</v>
      </c>
      <c r="FA11">
        <f>IF(OR('Z-scores'!FA11&gt;3,'Z-scores'!FA11&lt;-3),"",'Z-scores'!FA11)</f>
        <v>-2.8159931029290541E-2</v>
      </c>
      <c r="FB11">
        <f>IF(OR('Z-scores'!FB11&gt;3,'Z-scores'!FB11&lt;-3),"",'Z-scores'!FB11)</f>
        <v>-8.5111449458158323E-2</v>
      </c>
      <c r="FC11">
        <f>IF(OR('Z-scores'!FC11&gt;3,'Z-scores'!FC11&lt;-3),"",'Z-scores'!FC11)</f>
        <v>1.5481433712325698</v>
      </c>
      <c r="FD11">
        <f>IF(OR('Z-scores'!FD11&gt;3,'Z-scores'!FD11&lt;-3),"",'Z-scores'!FD11)</f>
        <v>1.0391346838365836</v>
      </c>
      <c r="FE11">
        <f>IF(OR('Z-scores'!FE11&gt;3,'Z-scores'!FE11&lt;-3),"",'Z-scores'!FE11)</f>
        <v>2.3588390742967484</v>
      </c>
      <c r="FF11">
        <f>IF(OR('Z-scores'!FF11&gt;3,'Z-scores'!FF11&lt;-3),"",'Z-scores'!FF11)</f>
        <v>1.3388178818314429</v>
      </c>
      <c r="FG11">
        <f>IF(OR('Z-scores'!FG11&gt;3,'Z-scores'!FG11&lt;-3),"",'Z-scores'!FG11)</f>
        <v>-0.61975300723752214</v>
      </c>
      <c r="FH11">
        <f>IF(OR('Z-scores'!FH11&gt;3,'Z-scores'!FH11&lt;-3),"",'Z-scores'!FH11)</f>
        <v>-0.37802036839557013</v>
      </c>
      <c r="FI11">
        <f>IF(OR('Z-scores'!FI11&gt;3,'Z-scores'!FI11&lt;-3),"",'Z-scores'!FI11)</f>
        <v>0.36123594783698049</v>
      </c>
      <c r="FJ11">
        <f>IF(OR('Z-scores'!FJ11&gt;3,'Z-scores'!FJ11&lt;-3),"",'Z-scores'!FJ11)</f>
        <v>-0.13774928511767434</v>
      </c>
      <c r="FK11">
        <f>IF(OR('Z-scores'!FK11&gt;3,'Z-scores'!FK11&lt;-3),"",'Z-scores'!FK11)</f>
        <v>-0.30178144952351621</v>
      </c>
      <c r="FL11">
        <f>IF(OR('Z-scores'!FL11&gt;3,'Z-scores'!FL11&lt;-3),"",'Z-scores'!FL11)</f>
        <v>-0.49657840598872022</v>
      </c>
      <c r="FM11">
        <f>IF(OR('Z-scores'!FM11&gt;3,'Z-scores'!FM11&lt;-3),"",'Z-scores'!FM11)</f>
        <v>-0.80079886727971361</v>
      </c>
      <c r="FN11">
        <f>IF(OR('Z-scores'!FN11&gt;3,'Z-scores'!FN11&lt;-3),"",'Z-scores'!FN11)</f>
        <v>1.7563454675865071</v>
      </c>
      <c r="FO11">
        <f>IF(OR('Z-scores'!FO11&gt;3,'Z-scores'!FO11&lt;-3),"",'Z-scores'!FO11)</f>
        <v>-0.40261182438225968</v>
      </c>
      <c r="FP11">
        <f>IF(OR('Z-scores'!FP11&gt;3,'Z-scores'!FP11&lt;-3),"",'Z-scores'!FP11)</f>
        <v>-0.866718630902922</v>
      </c>
      <c r="FQ11">
        <f>IF(OR('Z-scores'!FQ11&gt;3,'Z-scores'!FQ11&lt;-3),"",'Z-scores'!FQ11)</f>
        <v>-0.55454334532426475</v>
      </c>
      <c r="FR11">
        <f>IF(OR('Z-scores'!FR11&gt;3,'Z-scores'!FR11&lt;-3),"",'Z-scores'!FR11)</f>
        <v>0.33584368303689588</v>
      </c>
      <c r="FS11">
        <f>IF(OR('Z-scores'!FS11&gt;3,'Z-scores'!FS11&lt;-3),"",'Z-scores'!FS11)</f>
        <v>-0.65095787195925603</v>
      </c>
      <c r="FT11">
        <f>IF(OR('Z-scores'!FT11&gt;3,'Z-scores'!FT11&lt;-3),"",'Z-scores'!FT11)</f>
        <v>-0.2346053368630073</v>
      </c>
      <c r="FU11">
        <f>IF(OR('Z-scores'!FU11&gt;3,'Z-scores'!FU11&lt;-3),"",'Z-scores'!FU11)</f>
        <v>-0.4317936143001162</v>
      </c>
      <c r="FV11">
        <f>IF(OR('Z-scores'!FV11&gt;3,'Z-scores'!FV11&lt;-3),"",'Z-scores'!FV11)</f>
        <v>-0.59536541498579432</v>
      </c>
      <c r="FW11">
        <f>IF(OR('Z-scores'!FW11&gt;3,'Z-scores'!FW11&lt;-3),"",'Z-scores'!FW11)</f>
        <v>-0.36144878877354492</v>
      </c>
      <c r="FX11">
        <f>IF(OR('Z-scores'!FX11&gt;3,'Z-scores'!FX11&lt;-3),"",'Z-scores'!FX11)</f>
        <v>1.3908372778077205</v>
      </c>
      <c r="FY11">
        <f>IF(OR('Z-scores'!FY11&gt;3,'Z-scores'!FY11&lt;-3),"",'Z-scores'!FY11)</f>
        <v>2.4734709087501954</v>
      </c>
      <c r="FZ11">
        <f>IF(OR('Z-scores'!FZ11&gt;3,'Z-scores'!FZ11&lt;-3),"",'Z-scores'!FZ11)</f>
        <v>-0.47809012104444798</v>
      </c>
      <c r="GA11">
        <f>IF(OR('Z-scores'!GA11&gt;3,'Z-scores'!GA11&lt;-3),"",'Z-scores'!GA11)</f>
        <v>-0.85980936778719741</v>
      </c>
      <c r="GB11">
        <f>IF(OR('Z-scores'!GB11&gt;3,'Z-scores'!GB11&lt;-3),"",'Z-scores'!GB11)</f>
        <v>-1.1589373017909457</v>
      </c>
      <c r="GC11">
        <f>IF(OR('Z-scores'!GC11&gt;3,'Z-scores'!GC11&lt;-3),"",'Z-scores'!GC11)</f>
        <v>1.0532899732820387</v>
      </c>
      <c r="GD11">
        <f>IF(OR('Z-scores'!GD11&gt;3,'Z-scores'!GD11&lt;-3),"",'Z-scores'!GD11)</f>
        <v>0.55357240655999285</v>
      </c>
      <c r="GE11">
        <f>IF(OR('Z-scores'!GE11&gt;3,'Z-scores'!GE11&lt;-3),"",'Z-scores'!GE11)</f>
        <v>-0.52261890284765589</v>
      </c>
      <c r="GF11">
        <f>IF(OR('Z-scores'!GF11&gt;3,'Z-scores'!GF11&lt;-3),"",'Z-scores'!GF11)</f>
        <v>-0.86920339732926355</v>
      </c>
      <c r="GG11">
        <f>IF(OR('Z-scores'!GG11&gt;3,'Z-scores'!GG11&lt;-3),"",'Z-scores'!GG11)</f>
        <v>-0.7966553702052257</v>
      </c>
      <c r="GH11">
        <f>IF(OR('Z-scores'!GH11&gt;3,'Z-scores'!GH11&lt;-3),"",'Z-scores'!GH11)</f>
        <v>-0.1815732203064474</v>
      </c>
      <c r="GI11">
        <f>IF(OR('Z-scores'!GI11&gt;3,'Z-scores'!GI11&lt;-3),"",'Z-scores'!GI11)</f>
        <v>1.225268623576726E-2</v>
      </c>
      <c r="GJ11">
        <f>IF(OR('Z-scores'!GJ11&gt;3,'Z-scores'!GJ11&lt;-3),"",'Z-scores'!GJ11)</f>
        <v>-0.21541685369778918</v>
      </c>
      <c r="GK11">
        <f>IF(OR('Z-scores'!GK11&gt;3,'Z-scores'!GK11&lt;-3),"",'Z-scores'!GK11)</f>
        <v>-0.67990168765279546</v>
      </c>
      <c r="GL11">
        <f>IF(OR('Z-scores'!GL11&gt;3,'Z-scores'!GL11&lt;-3),"",'Z-scores'!GL11)</f>
        <v>-1.2090376891533212</v>
      </c>
      <c r="GM11">
        <f>IF(OR('Z-scores'!GM11&gt;3,'Z-scores'!GM11&lt;-3),"",'Z-scores'!GM11)</f>
        <v>-0.53908013530619747</v>
      </c>
      <c r="GN11">
        <f>IF(OR('Z-scores'!GN11&gt;3,'Z-scores'!GN11&lt;-3),"",'Z-scores'!GN11)</f>
        <v>-0.38619932680026298</v>
      </c>
      <c r="GO11">
        <f>IF(OR('Z-scores'!GO11&gt;3,'Z-scores'!GO11&lt;-3),"",'Z-scores'!GO11)</f>
        <v>-0.17882967401610173</v>
      </c>
      <c r="GP11">
        <f>IF(OR('Z-scores'!GP11&gt;3,'Z-scores'!GP11&lt;-3),"",'Z-scores'!GP11)</f>
        <v>0.12057242044334947</v>
      </c>
      <c r="GQ11">
        <f>IF(OR('Z-scores'!GQ11&gt;3,'Z-scores'!GQ11&lt;-3),"",'Z-scores'!GQ11)</f>
        <v>3.1299281579932718E-2</v>
      </c>
      <c r="GR11">
        <f>IF(OR('Z-scores'!GR11&gt;3,'Z-scores'!GR11&lt;-3),"",'Z-scores'!GR11)</f>
        <v>0.19633359776909146</v>
      </c>
      <c r="GS11">
        <f>IF(OR('Z-scores'!GS11&gt;3,'Z-scores'!GS11&lt;-3),"",'Z-scores'!GS11)</f>
        <v>-0.65065521465249909</v>
      </c>
      <c r="GT11">
        <f>IF(OR('Z-scores'!GT11&gt;3,'Z-scores'!GT11&lt;-3),"",'Z-scores'!GT11)</f>
        <v>-0.80747370492130843</v>
      </c>
      <c r="GU11">
        <f>IF(OR('Z-scores'!GU11&gt;3,'Z-scores'!GU11&lt;-3),"",'Z-scores'!GU11)</f>
        <v>-0.98395974510295081</v>
      </c>
      <c r="GV11">
        <f>IF(OR('Z-scores'!GV11&gt;3,'Z-scores'!GV11&lt;-3),"",'Z-scores'!GV11)</f>
        <v>-0.64338955271616549</v>
      </c>
      <c r="GW11">
        <f>IF(OR('Z-scores'!GW11&gt;3,'Z-scores'!GW11&lt;-3),"",'Z-scores'!GW11)</f>
        <v>-0.75181662227841939</v>
      </c>
      <c r="GX11">
        <f>IF(OR('Z-scores'!GX11&gt;3,'Z-scores'!GX11&lt;-3),"",'Z-scores'!GX11)</f>
        <v>-1.0618045998781076</v>
      </c>
      <c r="GY11">
        <f>IF(OR('Z-scores'!GY11&gt;3,'Z-scores'!GY11&lt;-3),"",'Z-scores'!GY11)</f>
        <v>-0.49144146744204587</v>
      </c>
      <c r="GZ11">
        <f>IF(OR('Z-scores'!GZ11&gt;3,'Z-scores'!GZ11&lt;-3),"",'Z-scores'!GZ11)</f>
        <v>-0.11081899699128045</v>
      </c>
      <c r="HA11">
        <f>IF(OR('Z-scores'!HA11&gt;3,'Z-scores'!HA11&lt;-3),"",'Z-scores'!HA11)</f>
        <v>-0.45512420604139875</v>
      </c>
      <c r="HB11">
        <f>IF(OR('Z-scores'!HB11&gt;3,'Z-scores'!HB11&lt;-3),"",'Z-scores'!HB11)</f>
        <v>-0.12095548946226525</v>
      </c>
      <c r="HC11">
        <f>IF(OR('Z-scores'!HC11&gt;3,'Z-scores'!HC11&lt;-3),"",'Z-scores'!HC11)</f>
        <v>6.091601478239167E-2</v>
      </c>
      <c r="HD11">
        <f>IF(OR('Z-scores'!HD11&gt;3,'Z-scores'!HD11&lt;-3),"",'Z-scores'!HD11)</f>
        <v>-0.33329554044060106</v>
      </c>
      <c r="HE11">
        <f>IF(OR('Z-scores'!HE11&gt;3,'Z-scores'!HE11&lt;-3),"",'Z-scores'!HE11)</f>
        <v>-0.11871112362380321</v>
      </c>
      <c r="HF11">
        <f>IF(OR('Z-scores'!HF11&gt;3,'Z-scores'!HF11&lt;-3),"",'Z-scores'!HF11)</f>
        <v>-0.59380863880899781</v>
      </c>
      <c r="HG11">
        <f>IF(OR('Z-scores'!HG11&gt;3,'Z-scores'!HG11&lt;-3),"",'Z-scores'!HG11)</f>
        <v>0.16201197763713757</v>
      </c>
      <c r="HH11">
        <f>IF(OR('Z-scores'!HH11&gt;3,'Z-scores'!HH11&lt;-3),"",'Z-scores'!HH11)</f>
        <v>-0.59996343309657174</v>
      </c>
      <c r="HI11">
        <f>IF(OR('Z-scores'!HI11&gt;3,'Z-scores'!HI11&lt;-3),"",'Z-scores'!HI11)</f>
        <v>-0.11805393754486165</v>
      </c>
      <c r="HJ11">
        <f>IF(OR('Z-scores'!HJ11&gt;3,'Z-scores'!HJ11&lt;-3),"",'Z-scores'!HJ11)</f>
        <v>6.4756468611522663E-2</v>
      </c>
      <c r="HK11">
        <f>IF(OR('Z-scores'!HK11&gt;3,'Z-scores'!HK11&lt;-3),"",'Z-scores'!HK11)</f>
        <v>2.2051634627378327</v>
      </c>
      <c r="HL11">
        <f>IF(OR('Z-scores'!HL11&gt;3,'Z-scores'!HL11&lt;-3),"",'Z-scores'!HL11)</f>
        <v>-0.22721017470596863</v>
      </c>
      <c r="HM11">
        <f>IF(OR('Z-scores'!HM11&gt;3,'Z-scores'!HM11&lt;-3),"",'Z-scores'!HM11)</f>
        <v>-0.17914466003145499</v>
      </c>
      <c r="HN11">
        <f>IF(OR('Z-scores'!HN11&gt;3,'Z-scores'!HN11&lt;-3),"",'Z-scores'!HN11)</f>
        <v>-0.27004799868117657</v>
      </c>
      <c r="HO11">
        <f>IF(OR('Z-scores'!HO11&gt;3,'Z-scores'!HO11&lt;-3),"",'Z-scores'!HO11)</f>
        <v>-0.34233295594041108</v>
      </c>
      <c r="HP11">
        <f>IF(OR('Z-scores'!HP11&gt;3,'Z-scores'!HP11&lt;-3),"",'Z-scores'!HP11)</f>
        <v>-0.8100703724439926</v>
      </c>
      <c r="HQ11">
        <f>IF(OR('Z-scores'!HQ11&gt;3,'Z-scores'!HQ11&lt;-3),"",'Z-scores'!HQ11)</f>
        <v>-0.65109606377755569</v>
      </c>
      <c r="HR11">
        <f>IF(OR('Z-scores'!HR11&gt;3,'Z-scores'!HR11&lt;-3),"",'Z-scores'!HR11)</f>
        <v>-0.6851434596583017</v>
      </c>
      <c r="HS11">
        <f>IF(OR('Z-scores'!HS11&gt;3,'Z-scores'!HS11&lt;-3),"",'Z-scores'!HS11)</f>
        <v>-0.78164107752509326</v>
      </c>
      <c r="HT11">
        <f>IF(OR('Z-scores'!HT11&gt;3,'Z-scores'!HT11&lt;-3),"",'Z-scores'!HT11)</f>
        <v>-0.22712264857083445</v>
      </c>
      <c r="HU11">
        <f>IF(OR('Z-scores'!HU11&gt;3,'Z-scores'!HU11&lt;-3),"",'Z-scores'!HU11)</f>
        <v>-0.86034912533035179</v>
      </c>
      <c r="HV11">
        <f>IF(OR('Z-scores'!HV11&gt;3,'Z-scores'!HV11&lt;-3),"",'Z-scores'!HV11)</f>
        <v>-0.8407698900789059</v>
      </c>
      <c r="HW11">
        <f>IF(OR('Z-scores'!HW11&gt;3,'Z-scores'!HW11&lt;-3),"",'Z-scores'!HW11)</f>
        <v>-0.76397461112416898</v>
      </c>
      <c r="HX11">
        <f>IF(OR('Z-scores'!HX11&gt;3,'Z-scores'!HX11&lt;-3),"",'Z-scores'!HX11)</f>
        <v>-1.0333272513503733</v>
      </c>
      <c r="HY11">
        <f>IF(OR('Z-scores'!HY11&gt;3,'Z-scores'!HY11&lt;-3),"",'Z-scores'!HY11)</f>
        <v>-0.52636149260086562</v>
      </c>
      <c r="HZ11">
        <f>IF(OR('Z-scores'!HZ11&gt;3,'Z-scores'!HZ11&lt;-3),"",'Z-scores'!HZ11)</f>
        <v>-0.26165061525582634</v>
      </c>
      <c r="IA11">
        <f>IF(OR('Z-scores'!IA11&gt;3,'Z-scores'!IA11&lt;-3),"",'Z-scores'!IA11)</f>
        <v>1.1528691413480379</v>
      </c>
      <c r="IB11">
        <f>IF(OR('Z-scores'!IB11&gt;3,'Z-scores'!IB11&lt;-3),"",'Z-scores'!IB11)</f>
        <v>-0.26570910607832848</v>
      </c>
      <c r="IC11">
        <f>IF(OR('Z-scores'!IC11&gt;3,'Z-scores'!IC11&lt;-3),"",'Z-scores'!IC11)</f>
        <v>2.0921137073660505</v>
      </c>
      <c r="ID11">
        <f>IF(OR('Z-scores'!ID11&gt;3,'Z-scores'!ID11&lt;-3),"",'Z-scores'!ID11)</f>
        <v>1.9195796536777283</v>
      </c>
      <c r="IE11">
        <f>IF(OR('Z-scores'!IE11&gt;3,'Z-scores'!IE11&lt;-3),"",'Z-scores'!IE11)</f>
        <v>1.8014721940727845</v>
      </c>
      <c r="IF11">
        <f>IF(OR('Z-scores'!IF11&gt;3,'Z-scores'!IF11&lt;-3),"",'Z-scores'!IF11)</f>
        <v>-0.73333023989045443</v>
      </c>
      <c r="IG11">
        <f>IF(OR('Z-scores'!IG11&gt;3,'Z-scores'!IG11&lt;-3),"",'Z-scores'!IG11)</f>
        <v>-0.32788919925476856</v>
      </c>
      <c r="IH11">
        <f>IF(OR('Z-scores'!IH11&gt;3,'Z-scores'!IH11&lt;-3),"",'Z-scores'!IH11)</f>
        <v>-0.49385054329721512</v>
      </c>
      <c r="II11">
        <f>IF(OR('Z-scores'!II11&gt;3,'Z-scores'!II11&lt;-3),"",'Z-scores'!II11)</f>
        <v>2.1278387035918591</v>
      </c>
      <c r="IJ11">
        <f>IF(OR('Z-scores'!IJ11&gt;3,'Z-scores'!IJ11&lt;-3),"",'Z-scores'!IJ11)</f>
        <v>-0.2342780653761205</v>
      </c>
      <c r="IK11">
        <f>IF(OR('Z-scores'!IK11&gt;3,'Z-scores'!IK11&lt;-3),"",'Z-scores'!IK11)</f>
        <v>1.1799078069442459</v>
      </c>
      <c r="IL11">
        <f>IF(OR('Z-scores'!IL11&gt;3,'Z-scores'!IL11&lt;-3),"",'Z-scores'!IL11)</f>
        <v>-1.0761627809751826</v>
      </c>
      <c r="IM11">
        <f>IF(OR('Z-scores'!IM11&gt;3,'Z-scores'!IM11&lt;-3),"",'Z-scores'!IM11)</f>
        <v>-0.27404471742037495</v>
      </c>
      <c r="IN11">
        <f>IF(OR('Z-scores'!IN11&gt;3,'Z-scores'!IN11&lt;-3),"",'Z-scores'!IN11)</f>
        <v>-0.17293414461758821</v>
      </c>
      <c r="IO11">
        <f>IF(OR('Z-scores'!IO11&gt;3,'Z-scores'!IO11&lt;-3),"",'Z-scores'!IO11)</f>
        <v>-0.74181377431322759</v>
      </c>
      <c r="IP11">
        <f>IF(OR('Z-scores'!IP11&gt;3,'Z-scores'!IP11&lt;-3),"",'Z-scores'!IP11)</f>
        <v>-0.83050869697028418</v>
      </c>
      <c r="IQ11">
        <f>IF(OR('Z-scores'!IQ11&gt;3,'Z-scores'!IQ11&lt;-3),"",'Z-scores'!IQ11)</f>
        <v>-0.39311260558805988</v>
      </c>
      <c r="IR11">
        <f>IF(OR('Z-scores'!IR11&gt;3,'Z-scores'!IR11&lt;-3),"",'Z-scores'!IR11)</f>
        <v>-0.2892269293637314</v>
      </c>
      <c r="IS11">
        <f>IF(OR('Z-scores'!IS11&gt;3,'Z-scores'!IS11&lt;-3),"",'Z-scores'!IS11)</f>
        <v>-0.86537988033435786</v>
      </c>
      <c r="IT11">
        <f>IF(OR('Z-scores'!IT11&gt;3,'Z-scores'!IT11&lt;-3),"",'Z-scores'!IT11)</f>
        <v>-0.44077805330825426</v>
      </c>
      <c r="IU11">
        <f>IF(OR('Z-scores'!IU11&gt;3,'Z-scores'!IU11&lt;-3),"",'Z-scores'!IU11)</f>
        <v>-0.25242331791059069</v>
      </c>
      <c r="IV11">
        <f>IF(OR('Z-scores'!IV11&gt;3,'Z-scores'!IV11&lt;-3),"",'Z-scores'!IV11)</f>
        <v>1.208510415033033</v>
      </c>
      <c r="IW11">
        <f>IF(OR('Z-scores'!IW11&gt;3,'Z-scores'!IW11&lt;-3),"",'Z-scores'!IW11)</f>
        <v>-5.4006596550122223E-2</v>
      </c>
      <c r="IX11">
        <f>IF(OR('Z-scores'!IX11&gt;3,'Z-scores'!IX11&lt;-3),"",'Z-scores'!IX11)</f>
        <v>0.89631805041728796</v>
      </c>
      <c r="IY11">
        <f>IF(OR('Z-scores'!IY11&gt;3,'Z-scores'!IY11&lt;-3),"",'Z-scores'!IY11)</f>
        <v>-0.83167469116196102</v>
      </c>
      <c r="IZ11">
        <f>IF(OR('Z-scores'!IZ11&gt;3,'Z-scores'!IZ11&lt;-3),"",'Z-scores'!IZ11)</f>
        <v>-1.1605869430076781</v>
      </c>
      <c r="JA11">
        <f>IF(OR('Z-scores'!JA11&gt;3,'Z-scores'!JA11&lt;-3),"",'Z-scores'!JA11)</f>
        <v>-0.30564609639373896</v>
      </c>
      <c r="JB11">
        <f>IF(OR('Z-scores'!JB11&gt;3,'Z-scores'!JB11&lt;-3),"",'Z-scores'!JB11)</f>
        <v>-1.0990493589617418</v>
      </c>
      <c r="JC11">
        <f>IF(OR('Z-scores'!JC11&gt;3,'Z-scores'!JC11&lt;-3),"",'Z-scores'!JC11)</f>
        <v>0.64780807512885463</v>
      </c>
      <c r="JD11">
        <f>IF(OR('Z-scores'!JD11&gt;3,'Z-scores'!JD11&lt;-3),"",'Z-scores'!JD11)</f>
        <v>0.81839117060329625</v>
      </c>
      <c r="JE11">
        <f>IF(OR('Z-scores'!JE11&gt;3,'Z-scores'!JE11&lt;-3),"",'Z-scores'!JE11)</f>
        <v>-0.73381955639122443</v>
      </c>
      <c r="JF11">
        <f>IF(OR('Z-scores'!JF11&gt;3,'Z-scores'!JF11&lt;-3),"",'Z-scores'!JF11)</f>
        <v>-0.50531440676242356</v>
      </c>
      <c r="JG11">
        <f>IF(OR('Z-scores'!JG11&gt;3,'Z-scores'!JG11&lt;-3),"",'Z-scores'!JG11)</f>
        <v>-1.0385693369839806</v>
      </c>
      <c r="JH11">
        <f>IF(OR('Z-scores'!JH11&gt;3,'Z-scores'!JH11&lt;-3),"",'Z-scores'!JH11)</f>
        <v>-0.61144445115170543</v>
      </c>
      <c r="JI11">
        <f>IF(OR('Z-scores'!JI11&gt;3,'Z-scores'!JI11&lt;-3),"",'Z-scores'!JI11)</f>
        <v>-0.33490445458169582</v>
      </c>
      <c r="JJ11">
        <f>IF(OR('Z-scores'!JJ11&gt;3,'Z-scores'!JJ11&lt;-3),"",'Z-scores'!JJ11)</f>
        <v>-0.49023720637769924</v>
      </c>
      <c r="JK11">
        <f>IF(OR('Z-scores'!JK11&gt;3,'Z-scores'!JK11&lt;-3),"",'Z-scores'!JK11)</f>
        <v>-0.23821100174773852</v>
      </c>
      <c r="JL11">
        <f>IF(OR('Z-scores'!JL11&gt;3,'Z-scores'!JL11&lt;-3),"",'Z-scores'!JL11)</f>
        <v>-0.6364302971797966</v>
      </c>
      <c r="JM11">
        <f>IF(OR('Z-scores'!JM11&gt;3,'Z-scores'!JM11&lt;-3),"",'Z-scores'!JM11)</f>
        <v>4.5556150780146958E-2</v>
      </c>
      <c r="JN11">
        <f>IF(OR('Z-scores'!JN11&gt;3,'Z-scores'!JN11&lt;-3),"",'Z-scores'!JN11)</f>
        <v>0.6430901297020184</v>
      </c>
      <c r="JO11">
        <f>IF(OR('Z-scores'!JO11&gt;3,'Z-scores'!JO11&lt;-3),"",'Z-scores'!JO11)</f>
        <v>0.39531193266876452</v>
      </c>
      <c r="JP11">
        <f>IF(OR('Z-scores'!JP11&gt;3,'Z-scores'!JP11&lt;-3),"",'Z-scores'!JP11)</f>
        <v>-1.1976404850252225</v>
      </c>
      <c r="JQ11">
        <f>IF(OR('Z-scores'!JQ11&gt;3,'Z-scores'!JQ11&lt;-3),"",'Z-scores'!JQ11)</f>
        <v>-0.69172313521937467</v>
      </c>
      <c r="JR11">
        <f>IF(OR('Z-scores'!JR11&gt;3,'Z-scores'!JR11&lt;-3),"",'Z-scores'!JR11)</f>
        <v>-0.12189330752660081</v>
      </c>
      <c r="JS11">
        <f>IF(OR('Z-scores'!JS11&gt;3,'Z-scores'!JS11&lt;-3),"",'Z-scores'!JS11)</f>
        <v>-0.44062460699802425</v>
      </c>
      <c r="JT11">
        <f>IF(OR('Z-scores'!JT11&gt;3,'Z-scores'!JT11&lt;-3),"",'Z-scores'!JT11)</f>
        <v>-0.9444212544580104</v>
      </c>
      <c r="JU11">
        <f>IF(OR('Z-scores'!JU11&gt;3,'Z-scores'!JU11&lt;-3),"",'Z-scores'!JU11)</f>
        <v>0.68223299811222782</v>
      </c>
      <c r="JV11">
        <f>IF(OR('Z-scores'!JV11&gt;3,'Z-scores'!JV11&lt;-3),"",'Z-scores'!JV11)</f>
        <v>-0.47502873598873913</v>
      </c>
      <c r="JW11">
        <f>IF(OR('Z-scores'!JW11&gt;3,'Z-scores'!JW11&lt;-3),"",'Z-scores'!JW11)</f>
        <v>-0.27656251737307852</v>
      </c>
      <c r="JX11">
        <f>IF(OR('Z-scores'!JX11&gt;3,'Z-scores'!JX11&lt;-3),"",'Z-scores'!JX11)</f>
        <v>-0.9175602894971574</v>
      </c>
      <c r="JY11">
        <f>IF(OR('Z-scores'!JY11&gt;3,'Z-scores'!JY11&lt;-3),"",'Z-scores'!JY11)</f>
        <v>-0.9749723835746914</v>
      </c>
      <c r="JZ11">
        <f>IF(OR('Z-scores'!JZ11&gt;3,'Z-scores'!JZ11&lt;-3),"",'Z-scores'!JZ11)</f>
        <v>-0.13744532669614629</v>
      </c>
      <c r="KA11">
        <f>IF(OR('Z-scores'!KA11&gt;3,'Z-scores'!KA11&lt;-3),"",'Z-scores'!KA11)</f>
        <v>-0.92463938731417505</v>
      </c>
      <c r="KB11">
        <f>IF(OR('Z-scores'!KB11&gt;3,'Z-scores'!KB11&lt;-3),"",'Z-scores'!KB11)</f>
        <v>-0.61150339590042335</v>
      </c>
      <c r="KC11">
        <f>IF(OR('Z-scores'!KC11&gt;3,'Z-scores'!KC11&lt;-3),"",'Z-scores'!KC11)</f>
        <v>-0.81002481209641386</v>
      </c>
      <c r="KD11">
        <f>IF(OR('Z-scores'!KD11&gt;3,'Z-scores'!KD11&lt;-3),"",'Z-scores'!KD11)</f>
        <v>-6.8015019280459194E-2</v>
      </c>
      <c r="KE11">
        <f>IF(OR('Z-scores'!KE11&gt;3,'Z-scores'!KE11&lt;-3),"",'Z-scores'!KE11)</f>
        <v>-1.2048848704480393</v>
      </c>
      <c r="KF11">
        <f>IF(OR('Z-scores'!KF11&gt;3,'Z-scores'!KF11&lt;-3),"",'Z-scores'!KF11)</f>
        <v>-0.28867513459481287</v>
      </c>
      <c r="KG11">
        <f>IF(OR('Z-scores'!KG11&gt;3,'Z-scores'!KG11&lt;-3),"",'Z-scores'!KG11)</f>
        <v>-1.0604294844808035</v>
      </c>
      <c r="KH11">
        <f>IF(OR('Z-scores'!KH11&gt;3,'Z-scores'!KH11&lt;-3),"",'Z-scores'!KH11)</f>
        <v>-0.91246875588485932</v>
      </c>
      <c r="KI11">
        <f>IF(OR('Z-scores'!KI11&gt;3,'Z-scores'!KI11&lt;-3),"",'Z-scores'!KI11)</f>
        <v>0.51076720086739402</v>
      </c>
      <c r="KJ11">
        <f>IF(OR('Z-scores'!KJ11&gt;3,'Z-scores'!KJ11&lt;-3),"",'Z-scores'!KJ11)</f>
        <v>-0.73987520383954741</v>
      </c>
      <c r="KK11">
        <f>IF(OR('Z-scores'!KK11&gt;3,'Z-scores'!KK11&lt;-3),"",'Z-scores'!KK11)</f>
        <v>-0.97698230773976202</v>
      </c>
      <c r="KL11">
        <f>IF(OR('Z-scores'!KL11&gt;3,'Z-scores'!KL11&lt;-3),"",'Z-scores'!KL11)</f>
        <v>-0.83027453843497834</v>
      </c>
      <c r="KM11">
        <f>IF(OR('Z-scores'!KM11&gt;3,'Z-scores'!KM11&lt;-3),"",'Z-scores'!KM11)</f>
        <v>-0.10694093887149753</v>
      </c>
      <c r="KN11">
        <f>IF(OR('Z-scores'!KN11&gt;3,'Z-scores'!KN11&lt;-3),"",'Z-scores'!KN11)</f>
        <v>-1.003101024303249</v>
      </c>
      <c r="KO11">
        <f>IF(OR('Z-scores'!KO11&gt;3,'Z-scores'!KO11&lt;-3),"",'Z-scores'!KO11)</f>
        <v>-1.0237856110322257</v>
      </c>
      <c r="KP11">
        <f>IF(OR('Z-scores'!KP11&gt;3,'Z-scores'!KP11&lt;-3),"",'Z-scores'!KP11)</f>
        <v>-0.91157764965290633</v>
      </c>
      <c r="KQ11">
        <f>IF(OR('Z-scores'!KQ11&gt;3,'Z-scores'!KQ11&lt;-3),"",'Z-scores'!KQ11)</f>
        <v>-0.82494071525205293</v>
      </c>
      <c r="KR11">
        <f>IF(OR('Z-scores'!KR11&gt;3,'Z-scores'!KR11&lt;-3),"",'Z-scores'!KR11)</f>
        <v>-1.1366727267226935</v>
      </c>
      <c r="KS11">
        <f>IF(OR('Z-scores'!KS11&gt;3,'Z-scores'!KS11&lt;-3),"",'Z-scores'!KS11)</f>
        <v>-0.88213161127203998</v>
      </c>
      <c r="KT11">
        <f>IF(OR('Z-scores'!KT11&gt;3,'Z-scores'!KT11&lt;-3),"",'Z-scores'!KT11)</f>
        <v>-0.95020165041943572</v>
      </c>
      <c r="KU11">
        <f>IF(OR('Z-scores'!KU11&gt;3,'Z-scores'!KU11&lt;-3),"",'Z-scores'!KU11)</f>
        <v>-0.6588472214734985</v>
      </c>
      <c r="KV11">
        <f>IF(OR('Z-scores'!KV11&gt;3,'Z-scores'!KV11&lt;-3),"",'Z-scores'!KV11)</f>
        <v>-0.60567272094607782</v>
      </c>
      <c r="KW11">
        <f>IF(OR('Z-scores'!KW11&gt;3,'Z-scores'!KW11&lt;-3),"",'Z-scores'!KW11)</f>
        <v>-0.42983517897409146</v>
      </c>
      <c r="KX11">
        <f>IF(OR('Z-scores'!KX11&gt;3,'Z-scores'!KX11&lt;-3),"",'Z-scores'!KX11)</f>
        <v>-0.7749853473449384</v>
      </c>
      <c r="KY11">
        <f>IF(OR('Z-scores'!KY11&gt;3,'Z-scores'!KY11&lt;-3),"",'Z-scores'!KY11)</f>
        <v>-0.96476135398984664</v>
      </c>
      <c r="KZ11">
        <f>IF(OR('Z-scores'!KZ11&gt;3,'Z-scores'!KZ11&lt;-3),"",'Z-scores'!KZ11)</f>
        <v>-0.91382972340459345</v>
      </c>
      <c r="LA11">
        <f>IF(OR('Z-scores'!LA11&gt;3,'Z-scores'!LA11&lt;-3),"",'Z-scores'!LA11)</f>
        <v>-1.1006179234801923</v>
      </c>
      <c r="LB11">
        <f>IF(OR('Z-scores'!LB11&gt;3,'Z-scores'!LB11&lt;-3),"",'Z-scores'!LB11)</f>
        <v>0.56820384332308305</v>
      </c>
      <c r="LC11">
        <f>IF(OR('Z-scores'!LC11&gt;3,'Z-scores'!LC11&lt;-3),"",'Z-scores'!LC11)</f>
        <v>-0.19730823315991267</v>
      </c>
      <c r="LD11">
        <f>IF(OR('Z-scores'!LD11&gt;3,'Z-scores'!LD11&lt;-3),"",'Z-scores'!LD11)</f>
        <v>-0.78037503233769079</v>
      </c>
      <c r="LE11">
        <f>IF(OR('Z-scores'!LE11&gt;3,'Z-scores'!LE11&lt;-3),"",'Z-scores'!LE11)</f>
        <v>-1.1114521074495456</v>
      </c>
      <c r="LF11">
        <f>IF(OR('Z-scores'!LF11&gt;3,'Z-scores'!LF11&lt;-3),"",'Z-scores'!LF11)</f>
        <v>1.60879408891249E-3</v>
      </c>
      <c r="LG11">
        <f>IF(OR('Z-scores'!LG11&gt;3,'Z-scores'!LG11&lt;-3),"",'Z-scores'!LG11)</f>
        <v>-0.90305874017724619</v>
      </c>
      <c r="LH11">
        <f>IF(OR('Z-scores'!LH11&gt;3,'Z-scores'!LH11&lt;-3),"",'Z-scores'!LH11)</f>
        <v>-0.95471739910306741</v>
      </c>
      <c r="LI11">
        <f>IF(OR('Z-scores'!LI11&gt;3,'Z-scores'!LI11&lt;-3),"",'Z-scores'!LI11)</f>
        <v>-0.4162403159464676</v>
      </c>
      <c r="LJ11">
        <f>IF(OR('Z-scores'!LJ11&gt;3,'Z-scores'!LJ11&lt;-3),"",'Z-scores'!LJ11)</f>
        <v>-0.28867513459481298</v>
      </c>
      <c r="LK11">
        <f>IF(OR('Z-scores'!LK11&gt;3,'Z-scores'!LK11&lt;-3),"",'Z-scores'!LK11)</f>
        <v>-0.20139594752450687</v>
      </c>
      <c r="LL11">
        <f>IF(OR('Z-scores'!LL11&gt;3,'Z-scores'!LL11&lt;-3),"",'Z-scores'!LL11)</f>
        <v>-0.32557593436745291</v>
      </c>
      <c r="LM11">
        <f>IF(OR('Z-scores'!LM11&gt;3,'Z-scores'!LM11&lt;-3),"",'Z-scores'!LM11)</f>
        <v>-0.53599432149508908</v>
      </c>
      <c r="LN11">
        <f>IF(OR('Z-scores'!LN11&gt;3,'Z-scores'!LN11&lt;-3),"",'Z-scores'!LN11)</f>
        <v>-0.4162185557098147</v>
      </c>
      <c r="LO11">
        <f>IF(OR('Z-scores'!LO11&gt;3,'Z-scores'!LO11&lt;-3),"",'Z-scores'!LO11)</f>
        <v>-0.28867513459481292</v>
      </c>
      <c r="LP11">
        <f>IF(OR('Z-scores'!LP11&gt;3,'Z-scores'!LP11&lt;-3),"",'Z-scores'!LP11)</f>
        <v>-0.46808393748065102</v>
      </c>
      <c r="LQ11">
        <f>IF(OR('Z-scores'!LQ11&gt;3,'Z-scores'!LQ11&lt;-3),"",'Z-scores'!LQ11)</f>
        <v>-0.77074347696371381</v>
      </c>
      <c r="LR11">
        <f>IF(OR('Z-scores'!LR11&gt;3,'Z-scores'!LR11&lt;-3),"",'Z-scores'!LR11)</f>
        <v>-0.28867513459481287</v>
      </c>
      <c r="LS11">
        <f>IF(OR('Z-scores'!LS11&gt;3,'Z-scores'!LS11&lt;-3),"",'Z-scores'!LS11)</f>
        <v>-0.66758270203221648</v>
      </c>
      <c r="LT11">
        <f>IF(OR('Z-scores'!LT11&gt;3,'Z-scores'!LT11&lt;-3),"",'Z-scores'!LT11)</f>
        <v>-0.37994599765926174</v>
      </c>
      <c r="LU11">
        <f>IF(OR('Z-scores'!LU11&gt;3,'Z-scores'!LU11&lt;-3),"",'Z-scores'!LU11)</f>
        <v>-0.51882438541657461</v>
      </c>
      <c r="LV11">
        <f>IF(OR('Z-scores'!LV11&gt;3,'Z-scores'!LV11&lt;-3),"",'Z-scores'!LV11)</f>
        <v>-0.28867513459481292</v>
      </c>
      <c r="LW11">
        <f>IF(OR('Z-scores'!LW11&gt;3,'Z-scores'!LW11&lt;-3),"",'Z-scores'!LW11)</f>
        <v>-0.5800261312596926</v>
      </c>
      <c r="LX11">
        <f>IF(OR('Z-scores'!LX11&gt;3,'Z-scores'!LX11&lt;-3),"",'Z-scores'!LX11)</f>
        <v>-0.61864114241676249</v>
      </c>
      <c r="LY11">
        <f>IF(OR('Z-scores'!LY11&gt;3,'Z-scores'!LY11&lt;-3),"",'Z-scores'!LY11)</f>
        <v>-0.5573892610885226</v>
      </c>
      <c r="LZ11">
        <f>IF(OR('Z-scores'!LZ11&gt;3,'Z-scores'!LZ11&lt;-3),"",'Z-scores'!LZ11)</f>
        <v>-0.92818378613864472</v>
      </c>
      <c r="MA11">
        <f>IF(OR('Z-scores'!MA11&gt;3,'Z-scores'!MA11&lt;-3),"",'Z-scores'!MA11)</f>
        <v>-0.70663745948734624</v>
      </c>
      <c r="MB11">
        <f>IF(OR('Z-scores'!MB11&gt;3,'Z-scores'!MB11&lt;-3),"",'Z-scores'!MB11)</f>
        <v>-0.28867513459481287</v>
      </c>
      <c r="MC11">
        <f>IF(OR('Z-scores'!MC11&gt;3,'Z-scores'!MC11&lt;-3),"",'Z-scores'!MC11)</f>
        <v>-0.52253651911613952</v>
      </c>
      <c r="MD11">
        <f>IF(OR('Z-scores'!MD11&gt;3,'Z-scores'!MD11&lt;-3),"",'Z-scores'!MD11)</f>
        <v>6.8605556382098001E-4</v>
      </c>
      <c r="ME11">
        <f>IF(OR('Z-scores'!ME11&gt;3,'Z-scores'!ME11&lt;-3),"",'Z-scores'!ME11)</f>
        <v>-0.5619648692509478</v>
      </c>
      <c r="MF11">
        <f>IF(OR('Z-scores'!MF11&gt;3,'Z-scores'!MF11&lt;-3),"",'Z-scores'!MF11)</f>
        <v>-0.56155616810874986</v>
      </c>
      <c r="MG11">
        <f>IF(OR('Z-scores'!MG11&gt;3,'Z-scores'!MG11&lt;-3),"",'Z-scores'!MG11)</f>
        <v>-0.63245160714633064</v>
      </c>
      <c r="MH11">
        <f>IF(OR('Z-scores'!MH11&gt;3,'Z-scores'!MH11&lt;-3),"",'Z-scores'!MH11)</f>
        <v>-0.77258238224014109</v>
      </c>
      <c r="MI11">
        <f>IF(OR('Z-scores'!MI11&gt;3,'Z-scores'!MI11&lt;-3),"",'Z-scores'!MI11)</f>
        <v>-0.67153073988812184</v>
      </c>
      <c r="MJ11">
        <f>IF(OR('Z-scores'!MJ11&gt;3,'Z-scores'!MJ11&lt;-3),"",'Z-scores'!MJ11)</f>
        <v>-0.96929190824696199</v>
      </c>
      <c r="MK11">
        <f>IF(OR('Z-scores'!MK11&gt;3,'Z-scores'!MK11&lt;-3),"",'Z-scores'!MK11)</f>
        <v>-0.70320033301512574</v>
      </c>
      <c r="ML11">
        <f>IF(OR('Z-scores'!ML11&gt;3,'Z-scores'!ML11&lt;-3),"",'Z-scores'!ML11)</f>
        <v>-6.1958089040985861E-2</v>
      </c>
      <c r="MM11">
        <f>IF(OR('Z-scores'!MM11&gt;3,'Z-scores'!MM11&lt;-3),"",'Z-scores'!MM11)</f>
        <v>-0.47891408729098639</v>
      </c>
      <c r="MN11">
        <f>IF(OR('Z-scores'!MN11&gt;3,'Z-scores'!MN11&lt;-3),"",'Z-scores'!MN11)</f>
        <v>-0.84444594996471534</v>
      </c>
      <c r="MO11">
        <f>IF(OR('Z-scores'!MO11&gt;3,'Z-scores'!MO11&lt;-3),"",'Z-scores'!MO11)</f>
        <v>-0.71008096725268433</v>
      </c>
      <c r="MP11">
        <f>IF(OR('Z-scores'!MP11&gt;3,'Z-scores'!MP11&lt;-3),"",'Z-scores'!MP11)</f>
        <v>-0.80224661609203696</v>
      </c>
      <c r="MQ11">
        <f>IF(OR('Z-scores'!MQ11&gt;3,'Z-scores'!MQ11&lt;-3),"",'Z-scores'!MQ11)</f>
        <v>-1.2207948598454161</v>
      </c>
      <c r="MR11">
        <f>IF(OR('Z-scores'!MR11&gt;3,'Z-scores'!MR11&lt;-3),"",'Z-scores'!MR11)</f>
        <v>-0.78787095869160351</v>
      </c>
      <c r="MS11">
        <f>IF(OR('Z-scores'!MS11&gt;3,'Z-scores'!MS11&lt;-3),"",'Z-scores'!MS11)</f>
        <v>-0.72987772599322343</v>
      </c>
      <c r="MT11">
        <f>IF(OR('Z-scores'!MT11&gt;3,'Z-scores'!MT11&lt;-3),"",'Z-scores'!MT11)</f>
        <v>-0.79348630162922962</v>
      </c>
      <c r="MU11">
        <f>IF(OR('Z-scores'!MU11&gt;3,'Z-scores'!MU11&lt;-3),"",'Z-scores'!MU11)</f>
        <v>-1.3535562849954397</v>
      </c>
      <c r="MV11">
        <f>IF(OR('Z-scores'!MV11&gt;3,'Z-scores'!MV11&lt;-3),"",'Z-scores'!MV11)</f>
        <v>-0.57365409888509045</v>
      </c>
      <c r="MW11">
        <f>IF(OR('Z-scores'!MW11&gt;3,'Z-scores'!MW11&lt;-3),"",'Z-scores'!MW11)</f>
        <v>-0.81415242055867809</v>
      </c>
      <c r="MX11">
        <f>IF(OR('Z-scores'!MX11&gt;3,'Z-scores'!MX11&lt;-3),"",'Z-scores'!MX11)</f>
        <v>-0.65139971703541055</v>
      </c>
      <c r="MY11">
        <f>IF(OR('Z-scores'!MY11&gt;3,'Z-scores'!MY11&lt;-3),"",'Z-scores'!MY11)</f>
        <v>-0.39750914837693435</v>
      </c>
      <c r="MZ11">
        <f>IF(OR('Z-scores'!MZ11&gt;3,'Z-scores'!MZ11&lt;-3),"",'Z-scores'!MZ11)</f>
        <v>-0.56994897135081257</v>
      </c>
      <c r="NA11">
        <f>IF(OR('Z-scores'!NA11&gt;3,'Z-scores'!NA11&lt;-3),"",'Z-scores'!NA11)</f>
        <v>-1.140510695060108</v>
      </c>
      <c r="NB11">
        <f>IF(OR('Z-scores'!NB11&gt;3,'Z-scores'!NB11&lt;-3),"",'Z-scores'!NB11)</f>
        <v>-0.84030463243444642</v>
      </c>
      <c r="NC11">
        <f>IF(OR('Z-scores'!NC11&gt;3,'Z-scores'!NC11&lt;-3),"",'Z-scores'!NC11)</f>
        <v>-0.83733351886799112</v>
      </c>
      <c r="ND11">
        <f>IF(OR('Z-scores'!ND11&gt;3,'Z-scores'!ND11&lt;-3),"",'Z-scores'!ND11)</f>
        <v>-0.52163571509839335</v>
      </c>
      <c r="NE11">
        <f>IF(OR('Z-scores'!NE11&gt;3,'Z-scores'!NE11&lt;-3),"",'Z-scores'!NE11)</f>
        <v>-0.55724977532346398</v>
      </c>
      <c r="NF11">
        <f>IF(OR('Z-scores'!NF11&gt;3,'Z-scores'!NF11&lt;-3),"",'Z-scores'!NF11)</f>
        <v>-0.568842097050831</v>
      </c>
      <c r="NG11">
        <f>IF(OR('Z-scores'!NG11&gt;3,'Z-scores'!NG11&lt;-3),"",'Z-scores'!NG11)</f>
        <v>-0.47859854167148758</v>
      </c>
      <c r="NH11">
        <f>IF(OR('Z-scores'!NH11&gt;3,'Z-scores'!NH11&lt;-3),"",'Z-scores'!NH11)</f>
        <v>-0.25894034597120824</v>
      </c>
      <c r="NI11">
        <f>IF(OR('Z-scores'!NI11&gt;3,'Z-scores'!NI11&lt;-3),"",'Z-scores'!NI11)</f>
        <v>-0.76858971610598992</v>
      </c>
      <c r="NJ11">
        <f>IF(OR('Z-scores'!NJ11&gt;3,'Z-scores'!NJ11&lt;-3),"",'Z-scores'!NJ11)</f>
        <v>-0.94222431121620565</v>
      </c>
      <c r="NK11">
        <f>IF(OR('Z-scores'!NK11&gt;3,'Z-scores'!NK11&lt;-3),"",'Z-scores'!NK11)</f>
        <v>-0.83101641239374835</v>
      </c>
      <c r="NL11">
        <f>IF(OR('Z-scores'!NL11&gt;3,'Z-scores'!NL11&lt;-3),"",'Z-scores'!NL11)</f>
        <v>-0.54701718763046303</v>
      </c>
      <c r="NM11">
        <f>IF(OR('Z-scores'!NM11&gt;3,'Z-scores'!NM11&lt;-3),"",'Z-scores'!NM11)</f>
        <v>-0.89016942883100902</v>
      </c>
      <c r="NN11">
        <f>IF(OR('Z-scores'!NN11&gt;3,'Z-scores'!NN11&lt;-3),"",'Z-scores'!NN11)</f>
        <v>-0.7901759011792876</v>
      </c>
      <c r="NO11">
        <f>IF(OR('Z-scores'!NO11&gt;3,'Z-scores'!NO11&lt;-3),"",'Z-scores'!NO11)</f>
        <v>-0.57547196429488556</v>
      </c>
      <c r="NP11">
        <f>IF(OR('Z-scores'!NP11&gt;3,'Z-scores'!NP11&lt;-3),"",'Z-scores'!NP11)</f>
        <v>-1.1412089568683097</v>
      </c>
      <c r="NQ11">
        <f>IF(OR('Z-scores'!NQ11&gt;3,'Z-scores'!NQ11&lt;-3),"",'Z-scores'!NQ11)</f>
        <v>-0.81390215314453385</v>
      </c>
      <c r="NR11">
        <f>IF(OR('Z-scores'!NR11&gt;3,'Z-scores'!NR11&lt;-3),"",'Z-scores'!NR11)</f>
        <v>-0.23345847560102589</v>
      </c>
      <c r="NS11">
        <f>IF(OR('Z-scores'!NS11&gt;3,'Z-scores'!NS11&lt;-3),"",'Z-scores'!NS11)</f>
        <v>-1.077849959580659</v>
      </c>
      <c r="NT11">
        <f>IF(OR('Z-scores'!NT11&gt;3,'Z-scores'!NT11&lt;-3),"",'Z-scores'!NT11)</f>
        <v>-0.54226377208145116</v>
      </c>
      <c r="NU11">
        <f>IF(OR('Z-scores'!NU11&gt;3,'Z-scores'!NU11&lt;-3),"",'Z-scores'!NU11)</f>
        <v>-1.0034935006455379</v>
      </c>
      <c r="NV11">
        <f>IF(OR('Z-scores'!NV11&gt;3,'Z-scores'!NV11&lt;-3),"",'Z-scores'!NV11)</f>
        <v>-0.44650390214605462</v>
      </c>
      <c r="NW11">
        <f>IF(OR('Z-scores'!NW11&gt;3,'Z-scores'!NW11&lt;-3),"",'Z-scores'!NW11)</f>
        <v>-0.86138973036784039</v>
      </c>
      <c r="NX11">
        <f>IF(OR('Z-scores'!NX11&gt;3,'Z-scores'!NX11&lt;-3),"",'Z-scores'!NX11)</f>
        <v>-0.28867513459481287</v>
      </c>
      <c r="NY11">
        <f>IF(OR('Z-scores'!NY11&gt;3,'Z-scores'!NY11&lt;-3),"",'Z-scores'!NY11)</f>
        <v>-0.28867513459481281</v>
      </c>
      <c r="NZ11">
        <f>IF(OR('Z-scores'!NZ11&gt;3,'Z-scores'!NZ11&lt;-3),"",'Z-scores'!NZ11)</f>
        <v>-0.44936212658413427</v>
      </c>
      <c r="OA11">
        <f>IF(OR('Z-scores'!OA11&gt;3,'Z-scores'!OA11&lt;-3),"",'Z-scores'!OA11)</f>
        <v>-0.20491696539175777</v>
      </c>
      <c r="OB11">
        <f>IF(OR('Z-scores'!OB11&gt;3,'Z-scores'!OB11&lt;-3),"",'Z-scores'!OB11)</f>
        <v>-0.96221464315989846</v>
      </c>
      <c r="OC11">
        <f>IF(OR('Z-scores'!OC11&gt;3,'Z-scores'!OC11&lt;-3),"",'Z-scores'!OC11)</f>
        <v>-0.42871967843774766</v>
      </c>
      <c r="OD11">
        <f>IF(OR('Z-scores'!OD11&gt;3,'Z-scores'!OD11&lt;-3),"",'Z-scores'!OD11)</f>
        <v>-0.87405512400370056</v>
      </c>
      <c r="OE11">
        <f>IF(OR('Z-scores'!OE11&gt;3,'Z-scores'!OE11&lt;-3),"",'Z-scores'!OE11)</f>
        <v>-0.46755787408060423</v>
      </c>
      <c r="OF11">
        <f>IF(OR('Z-scores'!OF11&gt;3,'Z-scores'!OF11&lt;-3),"",'Z-scores'!OF11)</f>
        <v>0.51363206858531529</v>
      </c>
      <c r="OG11">
        <f>IF(OR('Z-scores'!OG11&gt;3,'Z-scores'!OG11&lt;-3),"",'Z-scores'!OG11)</f>
        <v>-0.4060627144201302</v>
      </c>
      <c r="OH11">
        <f>IF(OR('Z-scores'!OH11&gt;3,'Z-scores'!OH11&lt;-3),"",'Z-scores'!OH11)</f>
        <v>-0.49390100097598277</v>
      </c>
      <c r="OI11">
        <f>IF(OR('Z-scores'!OI11&gt;3,'Z-scores'!OI11&lt;-3),"",'Z-scores'!OI11)</f>
        <v>-0.46087776812034159</v>
      </c>
      <c r="OJ11">
        <f>IF(OR('Z-scores'!OJ11&gt;3,'Z-scores'!OJ11&lt;-3),"",'Z-scores'!OJ11)</f>
        <v>2.4145602162550626</v>
      </c>
      <c r="OK11">
        <f>IF(OR('Z-scores'!OK11&gt;3,'Z-scores'!OK11&lt;-3),"",'Z-scores'!OK11)</f>
        <v>-8.2459669552915948E-2</v>
      </c>
      <c r="OL11">
        <f>IF(OR('Z-scores'!OL11&gt;3,'Z-scores'!OL11&lt;-3),"",'Z-scores'!OL11)</f>
        <v>1.3543347176672964</v>
      </c>
      <c r="OM11">
        <f>IF(OR('Z-scores'!OM11&gt;3,'Z-scores'!OM11&lt;-3),"",'Z-scores'!OM11)</f>
        <v>-0.28867513459481292</v>
      </c>
      <c r="ON11">
        <f>IF(OR('Z-scores'!ON11&gt;3,'Z-scores'!ON11&lt;-3),"",'Z-scores'!ON11)</f>
        <v>-0.28867513459481292</v>
      </c>
      <c r="OO11">
        <f>IF(OR('Z-scores'!OO11&gt;3,'Z-scores'!OO11&lt;-3),"",'Z-scores'!OO11)</f>
        <v>-0.42439674828988105</v>
      </c>
      <c r="OP11">
        <f>IF(OR('Z-scores'!OP11&gt;3,'Z-scores'!OP11&lt;-3),"",'Z-scores'!OP11)</f>
        <v>0.77657140118961632</v>
      </c>
      <c r="OQ11">
        <f>IF(OR('Z-scores'!OQ11&gt;3,'Z-scores'!OQ11&lt;-3),"",'Z-scores'!OQ11)</f>
        <v>-0.48723403987889685</v>
      </c>
      <c r="OR11">
        <f>IF(OR('Z-scores'!OR11&gt;3,'Z-scores'!OR11&lt;-3),"",'Z-scores'!OR11)</f>
        <v>-0.4321512870609911</v>
      </c>
      <c r="OS11">
        <f>IF(OR('Z-scores'!OS11&gt;3,'Z-scores'!OS11&lt;-3),"",'Z-scores'!OS11)</f>
        <v>-0.42970490447043874</v>
      </c>
      <c r="OT11">
        <f>IF(OR('Z-scores'!OT11&gt;3,'Z-scores'!OT11&lt;-3),"",'Z-scores'!OT11)</f>
        <v>-0.44022792174110831</v>
      </c>
      <c r="OU11">
        <f>IF(OR('Z-scores'!OU11&gt;3,'Z-scores'!OU11&lt;-3),"",'Z-scores'!OU11)</f>
        <v>-0.28867513459481287</v>
      </c>
      <c r="OV11">
        <f>IF(OR('Z-scores'!OV11&gt;3,'Z-scores'!OV11&lt;-3),"",'Z-scores'!OV11)</f>
        <v>-0.28867513459481287</v>
      </c>
      <c r="OW11">
        <f>IF(OR('Z-scores'!OW11&gt;3,'Z-scores'!OW11&lt;-3),"",'Z-scores'!OW11)</f>
        <v>-0.39268689531558931</v>
      </c>
      <c r="OX11">
        <f>IF(OR('Z-scores'!OX11&gt;3,'Z-scores'!OX11&lt;-3),"",'Z-scores'!OX11)</f>
        <v>-0.44214130404895657</v>
      </c>
      <c r="OY11">
        <f>IF(OR('Z-scores'!OY11&gt;3,'Z-scores'!OY11&lt;-3),"",'Z-scores'!OY11)</f>
        <v>-0.36498815960640479</v>
      </c>
      <c r="OZ11">
        <f>IF(OR('Z-scores'!OZ11&gt;3,'Z-scores'!OZ11&lt;-3),"",'Z-scores'!OZ11)</f>
        <v>-0.32346002046106509</v>
      </c>
      <c r="PA11">
        <f>IF(OR('Z-scores'!PA11&gt;3,'Z-scores'!PA11&lt;-3),"",'Z-scores'!PA11)</f>
        <v>-0.38200369528624967</v>
      </c>
      <c r="PB11">
        <f>IF(OR('Z-scores'!PB11&gt;3,'Z-scores'!PB11&lt;-3),"",'Z-scores'!PB11)</f>
        <v>-0.48873326854722432</v>
      </c>
      <c r="PC11">
        <f>IF(OR('Z-scores'!PC11&gt;3,'Z-scores'!PC11&lt;-3),"",'Z-scores'!PC11)</f>
        <v>1.1722485947413968</v>
      </c>
      <c r="PD11">
        <f>IF(OR('Z-scores'!PD11&gt;3,'Z-scores'!PD11&lt;-3),"",'Z-scores'!PD11)</f>
        <v>-0.59458294615006924</v>
      </c>
      <c r="PE11">
        <f>IF(OR('Z-scores'!PE11&gt;3,'Z-scores'!PE11&lt;-3),"",'Z-scores'!PE11)</f>
        <v>-0.38857546351001893</v>
      </c>
      <c r="PF11">
        <f>IF(OR('Z-scores'!PF11&gt;3,'Z-scores'!PF11&lt;-3),"",'Z-scores'!PF11)</f>
        <v>-0.28867513459481287</v>
      </c>
      <c r="PG11">
        <f>IF(OR('Z-scores'!PG11&gt;3,'Z-scores'!PG11&lt;-3),"",'Z-scores'!PG11)</f>
        <v>-0.28867513459481292</v>
      </c>
      <c r="PH11">
        <f>IF(OR('Z-scores'!PH11&gt;3,'Z-scores'!PH11&lt;-3),"",'Z-scores'!PH11)</f>
        <v>-0.61538312413635976</v>
      </c>
      <c r="PI11">
        <f>IF(OR('Z-scores'!PI11&gt;3,'Z-scores'!PI11&lt;-3),"",'Z-scores'!PI11)</f>
        <v>1.180154629896607</v>
      </c>
      <c r="PJ11">
        <f>IF(OR('Z-scores'!PJ11&gt;3,'Z-scores'!PJ11&lt;-3),"",'Z-scores'!PJ11)</f>
        <v>-0.31544731391744135</v>
      </c>
      <c r="PK11">
        <f>IF(OR('Z-scores'!PK11&gt;3,'Z-scores'!PK11&lt;-3),"",'Z-scores'!PK11)</f>
        <v>-0.36735405167536167</v>
      </c>
      <c r="PL11">
        <f>IF(OR('Z-scores'!PL11&gt;3,'Z-scores'!PL11&lt;-3),"",'Z-scores'!PL11)</f>
        <v>-0.61339419110513493</v>
      </c>
      <c r="PM11">
        <f>IF(OR('Z-scores'!PM11&gt;3,'Z-scores'!PM11&lt;-3),"",'Z-scores'!PM11)</f>
        <v>-0.8090561642648143</v>
      </c>
      <c r="PN11">
        <f>IF(OR('Z-scores'!PN11&gt;3,'Z-scores'!PN11&lt;-3),"",'Z-scores'!PN11)</f>
        <v>0.40620352752813887</v>
      </c>
      <c r="PO11">
        <f>IF(OR('Z-scores'!PO11&gt;3,'Z-scores'!PO11&lt;-3),"",'Z-scores'!PO11)</f>
        <v>-0.35635432807296974</v>
      </c>
      <c r="PP11">
        <f>IF(OR('Z-scores'!PP11&gt;3,'Z-scores'!PP11&lt;-3),"",'Z-scores'!PP11)</f>
        <v>-0.68217296816169148</v>
      </c>
      <c r="PQ11">
        <f>IF(OR('Z-scores'!PQ11&gt;3,'Z-scores'!PQ11&lt;-3),"",'Z-scores'!PQ11)</f>
        <v>-0.35318078783722823</v>
      </c>
      <c r="PR11">
        <f>IF(OR('Z-scores'!PR11&gt;3,'Z-scores'!PR11&lt;-3),"",'Z-scores'!PR11)</f>
        <v>0.25513667923749628</v>
      </c>
      <c r="PS11">
        <f>IF(OR('Z-scores'!PS11&gt;3,'Z-scores'!PS11&lt;-3),"",'Z-scores'!PS11)</f>
        <v>1.5188340213745639</v>
      </c>
      <c r="PT11">
        <f>IF(OR('Z-scores'!PT11&gt;3,'Z-scores'!PT11&lt;-3),"",'Z-scores'!PT11)</f>
        <v>-0.47157011435008606</v>
      </c>
      <c r="PU11">
        <f>IF(OR('Z-scores'!PU11&gt;3,'Z-scores'!PU11&lt;-3),"",'Z-scores'!PU11)</f>
        <v>-0.88773366039654467</v>
      </c>
      <c r="PV11">
        <f>IF(OR('Z-scores'!PV11&gt;3,'Z-scores'!PV11&lt;-3),"",'Z-scores'!PV11)</f>
        <v>-0.42194380204564769</v>
      </c>
      <c r="PW11">
        <f>IF(OR('Z-scores'!PW11&gt;3,'Z-scores'!PW11&lt;-3),"",'Z-scores'!PW11)</f>
        <v>-0.37148831299795138</v>
      </c>
      <c r="PX11">
        <f>IF(OR('Z-scores'!PX11&gt;3,'Z-scores'!PX11&lt;-3),"",'Z-scores'!PX11)</f>
        <v>-0.54740877709768565</v>
      </c>
      <c r="PY11">
        <f>IF(OR('Z-scores'!PY11&gt;3,'Z-scores'!PY11&lt;-3),"",'Z-scores'!PY11)</f>
        <v>2.5194965463483774</v>
      </c>
      <c r="PZ11">
        <f>IF(OR('Z-scores'!PZ11&gt;3,'Z-scores'!PZ11&lt;-3),"",'Z-scores'!PZ11)</f>
        <v>-2.4141445597809999E-4</v>
      </c>
      <c r="QA11">
        <f>IF(OR('Z-scores'!QA11&gt;3,'Z-scores'!QA11&lt;-3),"",'Z-scores'!QA11)</f>
        <v>-0.47410729190136996</v>
      </c>
      <c r="QB11">
        <f>IF(OR('Z-scores'!QB11&gt;3,'Z-scores'!QB11&lt;-3),"",'Z-scores'!QB11)</f>
        <v>2.3013082743837101</v>
      </c>
      <c r="QC11">
        <f>IF(OR('Z-scores'!QC11&gt;3,'Z-scores'!QC11&lt;-3),"",'Z-scores'!QC11)</f>
        <v>-0.23759259345056544</v>
      </c>
      <c r="QD11">
        <f>IF(OR('Z-scores'!QD11&gt;3,'Z-scores'!QD11&lt;-3),"",'Z-scores'!QD11)</f>
        <v>-0.32376714467787948</v>
      </c>
      <c r="QE11">
        <f>IF(OR('Z-scores'!QE11&gt;3,'Z-scores'!QE11&lt;-3),"",'Z-scores'!QE11)</f>
        <v>-0.23109771983525204</v>
      </c>
      <c r="QF11">
        <f>IF(OR('Z-scores'!QF11&gt;3,'Z-scores'!QF11&lt;-3),"",'Z-scores'!QF11)</f>
        <v>-1.2419032830257148</v>
      </c>
      <c r="QG11">
        <f>IF(OR('Z-scores'!QG11&gt;3,'Z-scores'!QG11&lt;-3),"",'Z-scores'!QG11)</f>
        <v>-0.44117700807891375</v>
      </c>
      <c r="QH11">
        <f>IF(OR('Z-scores'!QH11&gt;3,'Z-scores'!QH11&lt;-3),"",'Z-scores'!QH11)</f>
        <v>-0.65987717855887829</v>
      </c>
      <c r="QI11">
        <f>IF(OR('Z-scores'!QI11&gt;3,'Z-scores'!QI11&lt;-3),"",'Z-scores'!QI11)</f>
        <v>-0.60005508679543262</v>
      </c>
      <c r="QJ11">
        <f>IF(OR('Z-scores'!QJ11&gt;3,'Z-scores'!QJ11&lt;-3),"",'Z-scores'!QJ11)</f>
        <v>-0.40897589412480539</v>
      </c>
      <c r="QK11">
        <f>IF(OR('Z-scores'!QK11&gt;3,'Z-scores'!QK11&lt;-3),"",'Z-scores'!QK11)</f>
        <v>-0.44693932313751772</v>
      </c>
      <c r="QL11">
        <f>IF(OR('Z-scores'!QL11&gt;3,'Z-scores'!QL11&lt;-3),"",'Z-scores'!QL11)</f>
        <v>1.5114407769886049</v>
      </c>
      <c r="QM11">
        <f>IF(OR('Z-scores'!QM11&gt;3,'Z-scores'!QM11&lt;-3),"",'Z-scores'!QM11)</f>
        <v>0.81230724809571331</v>
      </c>
      <c r="QN11">
        <f>IF(OR('Z-scores'!QN11&gt;3,'Z-scores'!QN11&lt;-3),"",'Z-scores'!QN11)</f>
        <v>0.87530070536641813</v>
      </c>
      <c r="QO11">
        <f>IF(OR('Z-scores'!QO11&gt;3,'Z-scores'!QO11&lt;-3),"",'Z-scores'!QO11)</f>
        <v>-0.49880385109572573</v>
      </c>
      <c r="QP11">
        <f>IF(OR('Z-scores'!QP11&gt;3,'Z-scores'!QP11&lt;-3),"",'Z-scores'!QP11)</f>
        <v>-0.41891011491021551</v>
      </c>
      <c r="QQ11">
        <f>IF(OR('Z-scores'!QQ11&gt;3,'Z-scores'!QQ11&lt;-3),"",'Z-scores'!QQ11)</f>
        <v>-0.33949613824634672</v>
      </c>
      <c r="QR11">
        <f>IF(OR('Z-scores'!QR11&gt;3,'Z-scores'!QR11&lt;-3),"",'Z-scores'!QR11)</f>
        <v>-0.86077086030517314</v>
      </c>
      <c r="QS11">
        <f>IF(OR('Z-scores'!QS11&gt;3,'Z-scores'!QS11&lt;-3),"",'Z-scores'!QS11)</f>
        <v>-0.49421445802720054</v>
      </c>
      <c r="QT11">
        <f>IF(OR('Z-scores'!QT11&gt;3,'Z-scores'!QT11&lt;-3),"",'Z-scores'!QT11)</f>
        <v>-0.40951115687564998</v>
      </c>
      <c r="QU11">
        <f>IF(OR('Z-scores'!QU11&gt;3,'Z-scores'!QU11&lt;-3),"",'Z-scores'!QU11)</f>
        <v>-0.95858061745128686</v>
      </c>
      <c r="QV11">
        <f>IF(OR('Z-scores'!QV11&gt;3,'Z-scores'!QV11&lt;-3),"",'Z-scores'!QV11)</f>
        <v>-1.06419940845466</v>
      </c>
      <c r="QW11">
        <f>IF(OR('Z-scores'!QW11&gt;3,'Z-scores'!QW11&lt;-3),"",'Z-scores'!QW11)</f>
        <v>-0.65229465750193871</v>
      </c>
      <c r="QX11">
        <f>IF(OR('Z-scores'!QX11&gt;3,'Z-scores'!QX11&lt;-3),"",'Z-scores'!QX11)</f>
        <v>-0.78540534885935132</v>
      </c>
      <c r="QY11">
        <f>IF(OR('Z-scores'!QY11&gt;3,'Z-scores'!QY11&lt;-3),"",'Z-scores'!QY11)</f>
        <v>0.42261499843051203</v>
      </c>
      <c r="QZ11">
        <f>IF(OR('Z-scores'!QZ11&gt;3,'Z-scores'!QZ11&lt;-3),"",'Z-scores'!QZ11)</f>
        <v>-0.52543361276958622</v>
      </c>
      <c r="RA11">
        <f>IF(OR('Z-scores'!RA11&gt;3,'Z-scores'!RA11&lt;-3),"",'Z-scores'!RA11)</f>
        <v>-1.108058804992853</v>
      </c>
      <c r="RB11">
        <f>IF(OR('Z-scores'!RB11&gt;3,'Z-scores'!RB11&lt;-3),"",'Z-scores'!RB11)</f>
        <v>-0.42537802902596572</v>
      </c>
      <c r="RC11">
        <f>IF(OR('Z-scores'!RC11&gt;3,'Z-scores'!RC11&lt;-3),"",'Z-scores'!RC11)</f>
        <v>0.84022341555019153</v>
      </c>
      <c r="RD11">
        <f>IF(OR('Z-scores'!RD11&gt;3,'Z-scores'!RD11&lt;-3),"",'Z-scores'!RD11)</f>
        <v>-0.41311656078380288</v>
      </c>
      <c r="RE11">
        <f>IF(OR('Z-scores'!RE11&gt;3,'Z-scores'!RE11&lt;-3),"",'Z-scores'!RE11)</f>
        <v>-0.84764288637484331</v>
      </c>
      <c r="RF11">
        <f>IF(OR('Z-scores'!RF11&gt;3,'Z-scores'!RF11&lt;-3),"",'Z-scores'!RF11)</f>
        <v>-0.68494961006963995</v>
      </c>
      <c r="RG11">
        <f>IF(OR('Z-scores'!RG11&gt;3,'Z-scores'!RG11&lt;-3),"",'Z-scores'!RG11)</f>
        <v>-0.87253951174201994</v>
      </c>
      <c r="RH11">
        <f>IF(OR('Z-scores'!RH11&gt;3,'Z-scores'!RH11&lt;-3),"",'Z-scores'!RH11)</f>
        <v>-0.73752887842457171</v>
      </c>
      <c r="RI11">
        <f>IF(OR('Z-scores'!RI11&gt;3,'Z-scores'!RI11&lt;-3),"",'Z-scores'!RI11)</f>
        <v>-0.74947178231992628</v>
      </c>
      <c r="RJ11">
        <f>IF(OR('Z-scores'!RJ11&gt;3,'Z-scores'!RJ11&lt;-3),"",'Z-scores'!RJ11)</f>
        <v>1.1626070785379301</v>
      </c>
      <c r="RK11">
        <f>IF(OR('Z-scores'!RK11&gt;3,'Z-scores'!RK11&lt;-3),"",'Z-scores'!RK11)</f>
        <v>2.5451667882137663</v>
      </c>
      <c r="RL11">
        <f>IF(OR('Z-scores'!RL11&gt;3,'Z-scores'!RL11&lt;-3),"",'Z-scores'!RL11)</f>
        <v>-0.25691016797543154</v>
      </c>
      <c r="RM11">
        <f>IF(OR('Z-scores'!RM11&gt;3,'Z-scores'!RM11&lt;-3),"",'Z-scores'!RM11)</f>
        <v>6.5072706104996617E-2</v>
      </c>
      <c r="RN11">
        <f>IF(OR('Z-scores'!RN11&gt;3,'Z-scores'!RN11&lt;-3),"",'Z-scores'!RN11)</f>
        <v>-8.2742074413854144E-2</v>
      </c>
      <c r="RO11">
        <f>IF(OR('Z-scores'!RO11&gt;3,'Z-scores'!RO11&lt;-3),"",'Z-scores'!RO11)</f>
        <v>-0.64979281015148704</v>
      </c>
      <c r="RP11" s="6"/>
      <c r="ST11" s="6"/>
      <c r="TX11" s="6"/>
      <c r="VO11" s="6"/>
      <c r="VZ11" s="6"/>
      <c r="WR11" s="6"/>
      <c r="WU11" s="6"/>
      <c r="ZP11" s="6"/>
      <c r="ZQ11" s="6"/>
      <c r="ZU11" s="6"/>
      <c r="ABK11" s="6"/>
      <c r="ACA11" s="6"/>
      <c r="ACZ11" s="6"/>
      <c r="ADD11" s="6"/>
      <c r="AEB11" s="6"/>
      <c r="AEO11" s="6"/>
      <c r="AFA11" s="6"/>
      <c r="AFP11" s="6"/>
      <c r="AFS11" s="6"/>
      <c r="AFV11" s="6"/>
      <c r="AFX11" s="6"/>
      <c r="AGC11" s="6"/>
      <c r="AGM11" s="6"/>
      <c r="AGX11" s="6"/>
      <c r="AHD11" s="6"/>
      <c r="AHS11" s="6"/>
      <c r="AHW11" s="6"/>
      <c r="AIA11" s="6"/>
      <c r="AIB11" s="6"/>
      <c r="AIG11" s="6"/>
      <c r="AIH11" s="6"/>
      <c r="AII11" s="6"/>
      <c r="AIL11" s="6"/>
      <c r="AIQ11" s="6"/>
      <c r="AIT11" s="6"/>
      <c r="AIW11" s="6"/>
      <c r="AJR11" s="6"/>
    </row>
    <row r="12" spans="1:965" x14ac:dyDescent="0.25">
      <c r="A12">
        <v>190198</v>
      </c>
      <c r="B12">
        <v>1</v>
      </c>
      <c r="C12">
        <f>IF(OR('Z-scores'!C12&gt;3,'Z-scores'!C12&lt;-3),"",'Z-scores'!C12)</f>
        <v>-0.41991827346025429</v>
      </c>
      <c r="D12">
        <f>IF(OR('Z-scores'!D12&gt;3,'Z-scores'!D12&lt;-3),"",'Z-scores'!D12)</f>
        <v>-9.9247248152422602E-3</v>
      </c>
      <c r="E12">
        <f>IF(OR('Z-scores'!E12&gt;3,'Z-scores'!E12&lt;-3),"",'Z-scores'!E12)</f>
        <v>0.71478504619653838</v>
      </c>
      <c r="F12">
        <f>IF(OR('Z-scores'!F12&gt;3,'Z-scores'!F12&lt;-3),"",'Z-scores'!F12)</f>
        <v>-5.546116842081783E-2</v>
      </c>
      <c r="G12">
        <f>IF(OR('Z-scores'!G12&gt;3,'Z-scores'!G12&lt;-3),"",'Z-scores'!G12)</f>
        <v>1.5542243454417908</v>
      </c>
      <c r="H12">
        <f>IF(OR('Z-scores'!H12&gt;3,'Z-scores'!H12&lt;-3),"",'Z-scores'!H12)</f>
        <v>1.0677495873618752</v>
      </c>
      <c r="I12">
        <f>IF(OR('Z-scores'!I12&gt;3,'Z-scores'!I12&lt;-3),"",'Z-scores'!I12)</f>
        <v>0.2417123639936509</v>
      </c>
      <c r="J12">
        <f>IF(OR('Z-scores'!J12&gt;3,'Z-scores'!J12&lt;-3),"",'Z-scores'!J12)</f>
        <v>0.66921166090645179</v>
      </c>
      <c r="K12">
        <f>IF(OR('Z-scores'!K12&gt;3,'Z-scores'!K12&lt;-3),"",'Z-scores'!K12)</f>
        <v>-0.27301557019653427</v>
      </c>
      <c r="L12">
        <f>IF(OR('Z-scores'!L12&gt;3,'Z-scores'!L12&lt;-3),"",'Z-scores'!L12)</f>
        <v>-0.26110840008813757</v>
      </c>
      <c r="M12">
        <f>IF(OR('Z-scores'!M12&gt;3,'Z-scores'!M12&lt;-3),"",'Z-scores'!M12)</f>
        <v>1.350525942348662</v>
      </c>
      <c r="N12">
        <f>IF(OR('Z-scores'!N12&gt;3,'Z-scores'!N12&lt;-3),"",'Z-scores'!N12)</f>
        <v>-0.28616277052304928</v>
      </c>
      <c r="O12">
        <f>IF(OR('Z-scores'!O12&gt;3,'Z-scores'!O12&lt;-3),"",'Z-scores'!O12)</f>
        <v>-0.54550546801250877</v>
      </c>
      <c r="P12">
        <f>IF(OR('Z-scores'!P12&gt;3,'Z-scores'!P12&lt;-3),"",'Z-scores'!P12)</f>
        <v>-0.29541145784449119</v>
      </c>
      <c r="Q12">
        <f>IF(OR('Z-scores'!Q12&gt;3,'Z-scores'!Q12&lt;-3),"",'Z-scores'!Q12)</f>
        <v>0.30541229549421156</v>
      </c>
      <c r="R12">
        <f>IF(OR('Z-scores'!R12&gt;3,'Z-scores'!R12&lt;-3),"",'Z-scores'!R12)</f>
        <v>0.97005400125247698</v>
      </c>
      <c r="S12">
        <f>IF(OR('Z-scores'!S12&gt;3,'Z-scores'!S12&lt;-3),"",'Z-scores'!S12)</f>
        <v>-0.24624842022443089</v>
      </c>
      <c r="T12">
        <f>IF(OR('Z-scores'!T12&gt;3,'Z-scores'!T12&lt;-3),"",'Z-scores'!T12)</f>
        <v>-0.21721138838010742</v>
      </c>
      <c r="U12">
        <f>IF(OR('Z-scores'!U12&gt;3,'Z-scores'!U12&lt;-3),"",'Z-scores'!U12)</f>
        <v>-0.58086417904315502</v>
      </c>
      <c r="V12">
        <f>IF(OR('Z-scores'!V12&gt;3,'Z-scores'!V12&lt;-3),"",'Z-scores'!V12)</f>
        <v>-0.86850703052530842</v>
      </c>
      <c r="W12">
        <f>IF(OR('Z-scores'!W12&gt;3,'Z-scores'!W12&lt;-3),"",'Z-scores'!W12)</f>
        <v>1.2285888475005815</v>
      </c>
      <c r="X12">
        <f>IF(OR('Z-scores'!X12&gt;3,'Z-scores'!X12&lt;-3),"",'Z-scores'!X12)</f>
        <v>-7.1004497639927153E-2</v>
      </c>
      <c r="Y12">
        <f>IF(OR('Z-scores'!Y12&gt;3,'Z-scores'!Y12&lt;-3),"",'Z-scores'!Y12)</f>
        <v>-0.75655363133191389</v>
      </c>
      <c r="Z12">
        <f>IF(OR('Z-scores'!Z12&gt;3,'Z-scores'!Z12&lt;-3),"",'Z-scores'!Z12)</f>
        <v>-0.41058419692583992</v>
      </c>
      <c r="AA12">
        <f>IF(OR('Z-scores'!AA12&gt;3,'Z-scores'!AA12&lt;-3),"",'Z-scores'!AA12)</f>
        <v>0.5075297481325951</v>
      </c>
      <c r="AB12">
        <f>IF(OR('Z-scores'!AB12&gt;3,'Z-scores'!AB12&lt;-3),"",'Z-scores'!AB12)</f>
        <v>-0.42589049499418014</v>
      </c>
      <c r="AC12">
        <f>IF(OR('Z-scores'!AC12&gt;3,'Z-scores'!AC12&lt;-3),"",'Z-scores'!AC12)</f>
        <v>1.2581405531885133</v>
      </c>
      <c r="AD12">
        <f>IF(OR('Z-scores'!AD12&gt;3,'Z-scores'!AD12&lt;-3),"",'Z-scores'!AD12)</f>
        <v>-0.20832977610541434</v>
      </c>
      <c r="AE12">
        <f>IF(OR('Z-scores'!AE12&gt;3,'Z-scores'!AE12&lt;-3),"",'Z-scores'!AE12)</f>
        <v>-0.12876149646159768</v>
      </c>
      <c r="AF12">
        <f>IF(OR('Z-scores'!AF12&gt;3,'Z-scores'!AF12&lt;-3),"",'Z-scores'!AF12)</f>
        <v>-0.16708662924702286</v>
      </c>
      <c r="AG12">
        <f>IF(OR('Z-scores'!AG12&gt;3,'Z-scores'!AG12&lt;-3),"",'Z-scores'!AG12)</f>
        <v>-0.75295663997517059</v>
      </c>
      <c r="AH12">
        <f>IF(OR('Z-scores'!AH12&gt;3,'Z-scores'!AH12&lt;-3),"",'Z-scores'!AH12)</f>
        <v>5.5142813108998413E-2</v>
      </c>
      <c r="AI12">
        <f>IF(OR('Z-scores'!AI12&gt;3,'Z-scores'!AI12&lt;-3),"",'Z-scores'!AI12)</f>
        <v>0.93461266133751619</v>
      </c>
      <c r="AJ12">
        <f>IF(OR('Z-scores'!AJ12&gt;3,'Z-scores'!AJ12&lt;-3),"",'Z-scores'!AJ12)</f>
        <v>1.4641418339360392</v>
      </c>
      <c r="AK12">
        <f>IF(OR('Z-scores'!AK12&gt;3,'Z-scores'!AK12&lt;-3),"",'Z-scores'!AK12)</f>
        <v>0.46969077587068125</v>
      </c>
      <c r="AL12">
        <f>IF(OR('Z-scores'!AL12&gt;3,'Z-scores'!AL12&lt;-3),"",'Z-scores'!AL12)</f>
        <v>1.1287299816584286</v>
      </c>
      <c r="AM12">
        <f>IF(OR('Z-scores'!AM12&gt;3,'Z-scores'!AM12&lt;-3),"",'Z-scores'!AM12)</f>
        <v>0.35092762827115154</v>
      </c>
      <c r="AN12">
        <f>IF(OR('Z-scores'!AN12&gt;3,'Z-scores'!AN12&lt;-3),"",'Z-scores'!AN12)</f>
        <v>-0.22579097847069543</v>
      </c>
      <c r="AO12">
        <f>IF(OR('Z-scores'!AO12&gt;3,'Z-scores'!AO12&lt;-3),"",'Z-scores'!AO12)</f>
        <v>0.56331636043338185</v>
      </c>
      <c r="AP12">
        <f>IF(OR('Z-scores'!AP12&gt;3,'Z-scores'!AP12&lt;-3),"",'Z-scores'!AP12)</f>
        <v>0.21657270866411452</v>
      </c>
      <c r="AQ12">
        <f>IF(OR('Z-scores'!AQ12&gt;3,'Z-scores'!AQ12&lt;-3),"",'Z-scores'!AQ12)</f>
        <v>-0.11709026475775774</v>
      </c>
      <c r="AR12">
        <f>IF(OR('Z-scores'!AR12&gt;3,'Z-scores'!AR12&lt;-3),"",'Z-scores'!AR12)</f>
        <v>2.2394959799283201E-2</v>
      </c>
      <c r="AS12">
        <f>IF(OR('Z-scores'!AS12&gt;3,'Z-scores'!AS12&lt;-3),"",'Z-scores'!AS12)</f>
        <v>0.13647347744122507</v>
      </c>
      <c r="AT12">
        <f>IF(OR('Z-scores'!AT12&gt;3,'Z-scores'!AT12&lt;-3),"",'Z-scores'!AT12)</f>
        <v>-0.46719891948904457</v>
      </c>
      <c r="AU12">
        <f>IF(OR('Z-scores'!AU12&gt;3,'Z-scores'!AU12&lt;-3),"",'Z-scores'!AU12)</f>
        <v>-0.23730329211230319</v>
      </c>
      <c r="AV12">
        <f>IF(OR('Z-scores'!AV12&gt;3,'Z-scores'!AV12&lt;-3),"",'Z-scores'!AV12)</f>
        <v>2.2756561977051431E-2</v>
      </c>
      <c r="AW12">
        <f>IF(OR('Z-scores'!AW12&gt;3,'Z-scores'!AW12&lt;-3),"",'Z-scores'!AW12)</f>
        <v>-0.22754607795875317</v>
      </c>
      <c r="AX12">
        <f>IF(OR('Z-scores'!AX12&gt;3,'Z-scores'!AX12&lt;-3),"",'Z-scores'!AX12)</f>
        <v>2.9764486594795091E-2</v>
      </c>
      <c r="AY12">
        <f>IF(OR('Z-scores'!AY12&gt;3,'Z-scores'!AY12&lt;-3),"",'Z-scores'!AY12)</f>
        <v>1.0244828610897627</v>
      </c>
      <c r="AZ12">
        <f>IF(OR('Z-scores'!AZ12&gt;3,'Z-scores'!AZ12&lt;-3),"",'Z-scores'!AZ12)</f>
        <v>0.61552077605504041</v>
      </c>
      <c r="BA12">
        <f>IF(OR('Z-scores'!BA12&gt;3,'Z-scores'!BA12&lt;-3),"",'Z-scores'!BA12)</f>
        <v>1.8314980899847451</v>
      </c>
      <c r="BB12">
        <f>IF(OR('Z-scores'!BB12&gt;3,'Z-scores'!BB12&lt;-3),"",'Z-scores'!BB12)</f>
        <v>1.1576793887606076</v>
      </c>
      <c r="BC12">
        <f>IF(OR('Z-scores'!BC12&gt;3,'Z-scores'!BC12&lt;-3),"",'Z-scores'!BC12)</f>
        <v>-0.32144028307790767</v>
      </c>
      <c r="BD12">
        <f>IF(OR('Z-scores'!BD12&gt;3,'Z-scores'!BD12&lt;-3),"",'Z-scores'!BD12)</f>
        <v>0.78447524423723847</v>
      </c>
      <c r="BE12">
        <f>IF(OR('Z-scores'!BE12&gt;3,'Z-scores'!BE12&lt;-3),"",'Z-scores'!BE12)</f>
        <v>-0.7832263555893868</v>
      </c>
      <c r="BF12">
        <f>IF(OR('Z-scores'!BF12&gt;3,'Z-scores'!BF12&lt;-3),"",'Z-scores'!BF12)</f>
        <v>-1.2974789726834211</v>
      </c>
      <c r="BG12">
        <f>IF(OR('Z-scores'!BG12&gt;3,'Z-scores'!BG12&lt;-3),"",'Z-scores'!BG12)</f>
        <v>1.2402614233991587</v>
      </c>
      <c r="BH12">
        <f>IF(OR('Z-scores'!BH12&gt;3,'Z-scores'!BH12&lt;-3),"",'Z-scores'!BH12)</f>
        <v>1.3109343672973939</v>
      </c>
      <c r="BI12">
        <f>IF(OR('Z-scores'!BI12&gt;3,'Z-scores'!BI12&lt;-3),"",'Z-scores'!BI12)</f>
        <v>-0.35190925637953291</v>
      </c>
      <c r="BJ12">
        <f>IF(OR('Z-scores'!BJ12&gt;3,'Z-scores'!BJ12&lt;-3),"",'Z-scores'!BJ12)</f>
        <v>0.20801848468311812</v>
      </c>
      <c r="BK12">
        <f>IF(OR('Z-scores'!BK12&gt;3,'Z-scores'!BK12&lt;-3),"",'Z-scores'!BK12)</f>
        <v>-0.27591074389830061</v>
      </c>
      <c r="BL12">
        <f>IF(OR('Z-scores'!BL12&gt;3,'Z-scores'!BL12&lt;-3),"",'Z-scores'!BL12)</f>
        <v>0.84151378975349567</v>
      </c>
      <c r="BM12">
        <f>IF(OR('Z-scores'!BM12&gt;3,'Z-scores'!BM12&lt;-3),"",'Z-scores'!BM12)</f>
        <v>1.177881509639229</v>
      </c>
      <c r="BN12">
        <f>IF(OR('Z-scores'!BN12&gt;3,'Z-scores'!BN12&lt;-3),"",'Z-scores'!BN12)</f>
        <v>1.0249659654790124</v>
      </c>
      <c r="BO12">
        <f>IF(OR('Z-scores'!BO12&gt;3,'Z-scores'!BO12&lt;-3),"",'Z-scores'!BO12)</f>
        <v>-0.79006133965638659</v>
      </c>
      <c r="BP12">
        <f>IF(OR('Z-scores'!BP12&gt;3,'Z-scores'!BP12&lt;-3),"",'Z-scores'!BP12)</f>
        <v>-0.6205504758566881</v>
      </c>
      <c r="BQ12">
        <f>IF(OR('Z-scores'!BQ12&gt;3,'Z-scores'!BQ12&lt;-3),"",'Z-scores'!BQ12)</f>
        <v>-0.80027545716762183</v>
      </c>
      <c r="BR12">
        <f>IF(OR('Z-scores'!BR12&gt;3,'Z-scores'!BR12&lt;-3),"",'Z-scores'!BR12)</f>
        <v>-0.70402033450725765</v>
      </c>
      <c r="BS12">
        <f>IF(OR('Z-scores'!BS12&gt;3,'Z-scores'!BS12&lt;-3),"",'Z-scores'!BS12)</f>
        <v>1.6611079689228478</v>
      </c>
      <c r="BT12">
        <f>IF(OR('Z-scores'!BT12&gt;3,'Z-scores'!BT12&lt;-3),"",'Z-scores'!BT12)</f>
        <v>1.0857505264620522</v>
      </c>
      <c r="BU12">
        <f>IF(OR('Z-scores'!BU12&gt;3,'Z-scores'!BU12&lt;-3),"",'Z-scores'!BU12)</f>
        <v>0.41664630634976391</v>
      </c>
      <c r="BV12">
        <f>IF(OR('Z-scores'!BV12&gt;3,'Z-scores'!BV12&lt;-3),"",'Z-scores'!BV12)</f>
        <v>0.38757943684583374</v>
      </c>
      <c r="BW12">
        <f>IF(OR('Z-scores'!BW12&gt;3,'Z-scores'!BW12&lt;-3),"",'Z-scores'!BW12)</f>
        <v>-0.6624038377482927</v>
      </c>
      <c r="BX12">
        <f>IF(OR('Z-scores'!BX12&gt;3,'Z-scores'!BX12&lt;-3),"",'Z-scores'!BX12)</f>
        <v>-0.93253140428135062</v>
      </c>
      <c r="BY12">
        <f>IF(OR('Z-scores'!BY12&gt;3,'Z-scores'!BY12&lt;-3),"",'Z-scores'!BY12)</f>
        <v>-1.1890879162484995</v>
      </c>
      <c r="BZ12">
        <f>IF(OR('Z-scores'!BZ12&gt;3,'Z-scores'!BZ12&lt;-3),"",'Z-scores'!BZ12)</f>
        <v>1.4586356274180028</v>
      </c>
      <c r="CA12">
        <f>IF(OR('Z-scores'!CA12&gt;3,'Z-scores'!CA12&lt;-3),"",'Z-scores'!CA12)</f>
        <v>9.3567309294874459E-2</v>
      </c>
      <c r="CB12">
        <f>IF(OR('Z-scores'!CB12&gt;3,'Z-scores'!CB12&lt;-3),"",'Z-scores'!CB12)</f>
        <v>0.47704152879081368</v>
      </c>
      <c r="CC12">
        <f>IF(OR('Z-scores'!CC12&gt;3,'Z-scores'!CC12&lt;-3),"",'Z-scores'!CC12)</f>
        <v>3.8816676957852451E-2</v>
      </c>
      <c r="CD12">
        <f>IF(OR('Z-scores'!CD12&gt;3,'Z-scores'!CD12&lt;-3),"",'Z-scores'!CD12)</f>
        <v>1.0809952547606498</v>
      </c>
      <c r="CE12">
        <f>IF(OR('Z-scores'!CE12&gt;3,'Z-scores'!CE12&lt;-3),"",'Z-scores'!CE12)</f>
        <v>0.40233235440958925</v>
      </c>
      <c r="CF12">
        <f>IF(OR('Z-scores'!CF12&gt;3,'Z-scores'!CF12&lt;-3),"",'Z-scores'!CF12)</f>
        <v>2.3651031841222578</v>
      </c>
      <c r="CG12">
        <f>IF(OR('Z-scores'!CG12&gt;3,'Z-scores'!CG12&lt;-3),"",'Z-scores'!CG12)</f>
        <v>0.67833258170382082</v>
      </c>
      <c r="CH12">
        <f>IF(OR('Z-scores'!CH12&gt;3,'Z-scores'!CH12&lt;-3),"",'Z-scores'!CH12)</f>
        <v>0.56086393844579641</v>
      </c>
      <c r="CI12">
        <f>IF(OR('Z-scores'!CI12&gt;3,'Z-scores'!CI12&lt;-3),"",'Z-scores'!CI12)</f>
        <v>0.54720348697521681</v>
      </c>
      <c r="CJ12">
        <f>IF(OR('Z-scores'!CJ12&gt;3,'Z-scores'!CJ12&lt;-3),"",'Z-scores'!CJ12)</f>
        <v>-5.9973249392008258E-2</v>
      </c>
      <c r="CK12">
        <f>IF(OR('Z-scores'!CK12&gt;3,'Z-scores'!CK12&lt;-3),"",'Z-scores'!CK12)</f>
        <v>-0.85244515420841616</v>
      </c>
      <c r="CL12">
        <f>IF(OR('Z-scores'!CL12&gt;3,'Z-scores'!CL12&lt;-3),"",'Z-scores'!CL12)</f>
        <v>-3.484766742122071E-2</v>
      </c>
      <c r="CM12">
        <f>IF(OR('Z-scores'!CM12&gt;3,'Z-scores'!CM12&lt;-3),"",'Z-scores'!CM12)</f>
        <v>-0.62218904542413145</v>
      </c>
      <c r="CN12">
        <f>IF(OR('Z-scores'!CN12&gt;3,'Z-scores'!CN12&lt;-3),"",'Z-scores'!CN12)</f>
        <v>-4.5182784860798748E-2</v>
      </c>
      <c r="CO12">
        <f>IF(OR('Z-scores'!CO12&gt;3,'Z-scores'!CO12&lt;-3),"",'Z-scores'!CO12)</f>
        <v>-0.89692849578053613</v>
      </c>
      <c r="CP12">
        <f>IF(OR('Z-scores'!CP12&gt;3,'Z-scores'!CP12&lt;-3),"",'Z-scores'!CP12)</f>
        <v>-0.66123958171906183</v>
      </c>
      <c r="CQ12" t="str">
        <f>IF(OR('Z-scores'!CQ12&gt;3,'Z-scores'!CQ12&lt;-3),"",'Z-scores'!CQ12)</f>
        <v/>
      </c>
      <c r="CR12">
        <f>IF(OR('Z-scores'!CR12&gt;3,'Z-scores'!CR12&lt;-3),"",'Z-scores'!CR12)</f>
        <v>2.1760409137249228</v>
      </c>
      <c r="CS12">
        <f>IF(OR('Z-scores'!CS12&gt;3,'Z-scores'!CS12&lt;-3),"",'Z-scores'!CS12)</f>
        <v>2.18799573827991</v>
      </c>
      <c r="CT12">
        <f>IF(OR('Z-scores'!CT12&gt;3,'Z-scores'!CT12&lt;-3),"",'Z-scores'!CT12)</f>
        <v>2.2153007617065605</v>
      </c>
      <c r="CU12">
        <f>IF(OR('Z-scores'!CU12&gt;3,'Z-scores'!CU12&lt;-3),"",'Z-scores'!CU12)</f>
        <v>0.88255719219566831</v>
      </c>
      <c r="CV12">
        <f>IF(OR('Z-scores'!CV12&gt;3,'Z-scores'!CV12&lt;-3),"",'Z-scores'!CV12)</f>
        <v>-0.44651111258776482</v>
      </c>
      <c r="CW12">
        <f>IF(OR('Z-scores'!CW12&gt;3,'Z-scores'!CW12&lt;-3),"",'Z-scores'!CW12)</f>
        <v>0.50044442145329826</v>
      </c>
      <c r="CX12">
        <f>IF(OR('Z-scores'!CX12&gt;3,'Z-scores'!CX12&lt;-3),"",'Z-scores'!CX12)</f>
        <v>0.13426175468970622</v>
      </c>
      <c r="CY12">
        <f>IF(OR('Z-scores'!CY12&gt;3,'Z-scores'!CY12&lt;-3),"",'Z-scores'!CY12)</f>
        <v>1.0501290063620401E-2</v>
      </c>
      <c r="CZ12">
        <f>IF(OR('Z-scores'!CZ12&gt;3,'Z-scores'!CZ12&lt;-3),"",'Z-scores'!CZ12)</f>
        <v>0.89513990332908855</v>
      </c>
      <c r="DA12">
        <f>IF(OR('Z-scores'!DA12&gt;3,'Z-scores'!DA12&lt;-3),"",'Z-scores'!DA12)</f>
        <v>1.093975104301812</v>
      </c>
      <c r="DB12">
        <f>IF(OR('Z-scores'!DB12&gt;3,'Z-scores'!DB12&lt;-3),"",'Z-scores'!DB12)</f>
        <v>0.69506235415041273</v>
      </c>
      <c r="DC12">
        <f>IF(OR('Z-scores'!DC12&gt;3,'Z-scores'!DC12&lt;-3),"",'Z-scores'!DC12)</f>
        <v>2.7543893853286208</v>
      </c>
      <c r="DD12">
        <f>IF(OR('Z-scores'!DD12&gt;3,'Z-scores'!DD12&lt;-3),"",'Z-scores'!DD12)</f>
        <v>1.5531597577233038</v>
      </c>
      <c r="DE12">
        <f>IF(OR('Z-scores'!DE12&gt;3,'Z-scores'!DE12&lt;-3),"",'Z-scores'!DE12)</f>
        <v>1.1562113316602602</v>
      </c>
      <c r="DF12">
        <f>IF(OR('Z-scores'!DF12&gt;3,'Z-scores'!DF12&lt;-3),"",'Z-scores'!DF12)</f>
        <v>2.3845963001927286</v>
      </c>
      <c r="DG12">
        <f>IF(OR('Z-scores'!DG12&gt;3,'Z-scores'!DG12&lt;-3),"",'Z-scores'!DG12)</f>
        <v>5.515507085627868E-2</v>
      </c>
      <c r="DH12">
        <f>IF(OR('Z-scores'!DH12&gt;3,'Z-scores'!DH12&lt;-3),"",'Z-scores'!DH12)</f>
        <v>-0.52784064354335281</v>
      </c>
      <c r="DI12">
        <f>IF(OR('Z-scores'!DI12&gt;3,'Z-scores'!DI12&lt;-3),"",'Z-scores'!DI12)</f>
        <v>2.0234516912344938</v>
      </c>
      <c r="DJ12">
        <f>IF(OR('Z-scores'!DJ12&gt;3,'Z-scores'!DJ12&lt;-3),"",'Z-scores'!DJ12)</f>
        <v>1.3282719013189033</v>
      </c>
      <c r="DK12">
        <f>IF(OR('Z-scores'!DK12&gt;3,'Z-scores'!DK12&lt;-3),"",'Z-scores'!DK12)</f>
        <v>2.7798058009382407</v>
      </c>
      <c r="DL12">
        <f>IF(OR('Z-scores'!DL12&gt;3,'Z-scores'!DL12&lt;-3),"",'Z-scores'!DL12)</f>
        <v>2.9346683855279818</v>
      </c>
      <c r="DM12">
        <f>IF(OR('Z-scores'!DM12&gt;3,'Z-scores'!DM12&lt;-3),"",'Z-scores'!DM12)</f>
        <v>1.9575464740271427</v>
      </c>
      <c r="DN12">
        <f>IF(OR('Z-scores'!DN12&gt;3,'Z-scores'!DN12&lt;-3),"",'Z-scores'!DN12)</f>
        <v>1.194342584260262</v>
      </c>
      <c r="DO12">
        <f>IF(OR('Z-scores'!DO12&gt;3,'Z-scores'!DO12&lt;-3),"",'Z-scores'!DO12)</f>
        <v>1.3436517042036815</v>
      </c>
      <c r="DP12">
        <f>IF(OR('Z-scores'!DP12&gt;3,'Z-scores'!DP12&lt;-3),"",'Z-scores'!DP12)</f>
        <v>1.1110656663100225</v>
      </c>
      <c r="DQ12">
        <f>IF(OR('Z-scores'!DQ12&gt;3,'Z-scores'!DQ12&lt;-3),"",'Z-scores'!DQ12)</f>
        <v>0.22944859882761542</v>
      </c>
      <c r="DR12">
        <f>IF(OR('Z-scores'!DR12&gt;3,'Z-scores'!DR12&lt;-3),"",'Z-scores'!DR12)</f>
        <v>2.1925838679327661</v>
      </c>
      <c r="DS12">
        <f>IF(OR('Z-scores'!DS12&gt;3,'Z-scores'!DS12&lt;-3),"",'Z-scores'!DS12)</f>
        <v>1.510639231147235</v>
      </c>
      <c r="DT12">
        <f>IF(OR('Z-scores'!DT12&gt;3,'Z-scores'!DT12&lt;-3),"",'Z-scores'!DT12)</f>
        <v>0.33429681111726334</v>
      </c>
      <c r="DU12">
        <f>IF(OR('Z-scores'!DU12&gt;3,'Z-scores'!DU12&lt;-3),"",'Z-scores'!DU12)</f>
        <v>1.7746469474322624</v>
      </c>
      <c r="DV12">
        <f>IF(OR('Z-scores'!DV12&gt;3,'Z-scores'!DV12&lt;-3),"",'Z-scores'!DV12)</f>
        <v>1.8109699398307533</v>
      </c>
      <c r="DW12">
        <f>IF(OR('Z-scores'!DW12&gt;3,'Z-scores'!DW12&lt;-3),"",'Z-scores'!DW12)</f>
        <v>1.0383951378722538</v>
      </c>
      <c r="DX12">
        <f>IF(OR('Z-scores'!DX12&gt;3,'Z-scores'!DX12&lt;-3),"",'Z-scores'!DX12)</f>
        <v>2.3237423211673449</v>
      </c>
      <c r="DY12">
        <f>IF(OR('Z-scores'!DY12&gt;3,'Z-scores'!DY12&lt;-3),"",'Z-scores'!DY12)</f>
        <v>1.7560711205050099</v>
      </c>
      <c r="DZ12">
        <f>IF(OR('Z-scores'!DZ12&gt;3,'Z-scores'!DZ12&lt;-3),"",'Z-scores'!DZ12)</f>
        <v>0.14690158869007852</v>
      </c>
      <c r="EA12">
        <f>IF(OR('Z-scores'!EA12&gt;3,'Z-scores'!EA12&lt;-3),"",'Z-scores'!EA12)</f>
        <v>-0.72033763221524338</v>
      </c>
      <c r="EB12">
        <f>IF(OR('Z-scores'!EB12&gt;3,'Z-scores'!EB12&lt;-3),"",'Z-scores'!EB12)</f>
        <v>-0.48112874197320965</v>
      </c>
      <c r="EC12">
        <f>IF(OR('Z-scores'!EC12&gt;3,'Z-scores'!EC12&lt;-3),"",'Z-scores'!EC12)</f>
        <v>-0.14678591679272104</v>
      </c>
      <c r="ED12">
        <f>IF(OR('Z-scores'!ED12&gt;3,'Z-scores'!ED12&lt;-3),"",'Z-scores'!ED12)</f>
        <v>-0.32103380909783746</v>
      </c>
      <c r="EE12">
        <f>IF(OR('Z-scores'!EE12&gt;3,'Z-scores'!EE12&lt;-3),"",'Z-scores'!EE12)</f>
        <v>-0.43577007471878942</v>
      </c>
      <c r="EF12">
        <f>IF(OR('Z-scores'!EF12&gt;3,'Z-scores'!EF12&lt;-3),"",'Z-scores'!EF12)</f>
        <v>-0.26179474025513561</v>
      </c>
      <c r="EG12">
        <f>IF(OR('Z-scores'!EG12&gt;3,'Z-scores'!EG12&lt;-3),"",'Z-scores'!EG12)</f>
        <v>0.41905748982561286</v>
      </c>
      <c r="EH12">
        <f>IF(OR('Z-scores'!EH12&gt;3,'Z-scores'!EH12&lt;-3),"",'Z-scores'!EH12)</f>
        <v>3.018284573873856E-2</v>
      </c>
      <c r="EI12">
        <f>IF(OR('Z-scores'!EI12&gt;3,'Z-scores'!EI12&lt;-3),"",'Z-scores'!EI12)</f>
        <v>-0.48137574976040542</v>
      </c>
      <c r="EJ12">
        <f>IF(OR('Z-scores'!EJ12&gt;3,'Z-scores'!EJ12&lt;-3),"",'Z-scores'!EJ12)</f>
        <v>-0.18513126862242643</v>
      </c>
      <c r="EK12">
        <f>IF(OR('Z-scores'!EK12&gt;3,'Z-scores'!EK12&lt;-3),"",'Z-scores'!EK12)</f>
        <v>-0.51182597870183133</v>
      </c>
      <c r="EL12">
        <f>IF(OR('Z-scores'!EL12&gt;3,'Z-scores'!EL12&lt;-3),"",'Z-scores'!EL12)</f>
        <v>-0.43137741212354386</v>
      </c>
      <c r="EM12">
        <f>IF(OR('Z-scores'!EM12&gt;3,'Z-scores'!EM12&lt;-3),"",'Z-scores'!EM12)</f>
        <v>-0.62242392309925054</v>
      </c>
      <c r="EN12">
        <f>IF(OR('Z-scores'!EN12&gt;3,'Z-scores'!EN12&lt;-3),"",'Z-scores'!EN12)</f>
        <v>-0.54874627623993089</v>
      </c>
      <c r="EO12">
        <f>IF(OR('Z-scores'!EO12&gt;3,'Z-scores'!EO12&lt;-3),"",'Z-scores'!EO12)</f>
        <v>2.3193324258503671</v>
      </c>
      <c r="EP12">
        <f>IF(OR('Z-scores'!EP12&gt;3,'Z-scores'!EP12&lt;-3),"",'Z-scores'!EP12)</f>
        <v>-0.33611392546010666</v>
      </c>
      <c r="EQ12">
        <f>IF(OR('Z-scores'!EQ12&gt;3,'Z-scores'!EQ12&lt;-3),"",'Z-scores'!EQ12)</f>
        <v>-0.46816508426201908</v>
      </c>
      <c r="ER12">
        <f>IF(OR('Z-scores'!ER12&gt;3,'Z-scores'!ER12&lt;-3),"",'Z-scores'!ER12)</f>
        <v>-1.0585861992373871</v>
      </c>
      <c r="ES12">
        <f>IF(OR('Z-scores'!ES12&gt;3,'Z-scores'!ES12&lt;-3),"",'Z-scores'!ES12)</f>
        <v>-0.82597451148423551</v>
      </c>
      <c r="ET12">
        <f>IF(OR('Z-scores'!ET12&gt;3,'Z-scores'!ET12&lt;-3),"",'Z-scores'!ET12)</f>
        <v>7.3353769846372499E-2</v>
      </c>
      <c r="EU12">
        <f>IF(OR('Z-scores'!EU12&gt;3,'Z-scores'!EU12&lt;-3),"",'Z-scores'!EU12)</f>
        <v>-0.58343229983096756</v>
      </c>
      <c r="EV12">
        <f>IF(OR('Z-scores'!EV12&gt;3,'Z-scores'!EV12&lt;-3),"",'Z-scores'!EV12)</f>
        <v>3.1000416176345681E-2</v>
      </c>
      <c r="EW12">
        <f>IF(OR('Z-scores'!EW12&gt;3,'Z-scores'!EW12&lt;-3),"",'Z-scores'!EW12)</f>
        <v>0.24714453482361101</v>
      </c>
      <c r="EX12">
        <f>IF(OR('Z-scores'!EX12&gt;3,'Z-scores'!EX12&lt;-3),"",'Z-scores'!EX12)</f>
        <v>-0.40179335203286509</v>
      </c>
      <c r="EY12">
        <f>IF(OR('Z-scores'!EY12&gt;3,'Z-scores'!EY12&lt;-3),"",'Z-scores'!EY12)</f>
        <v>0.14429478059343412</v>
      </c>
      <c r="EZ12">
        <f>IF(OR('Z-scores'!EZ12&gt;3,'Z-scores'!EZ12&lt;-3),"",'Z-scores'!EZ12)</f>
        <v>-0.52291170646200069</v>
      </c>
      <c r="FA12">
        <f>IF(OR('Z-scores'!FA12&gt;3,'Z-scores'!FA12&lt;-3),"",'Z-scores'!FA12)</f>
        <v>-0.51029916210618331</v>
      </c>
      <c r="FB12">
        <f>IF(OR('Z-scores'!FB12&gt;3,'Z-scores'!FB12&lt;-3),"",'Z-scores'!FB12)</f>
        <v>-0.77261659702037611</v>
      </c>
      <c r="FC12">
        <f>IF(OR('Z-scores'!FC12&gt;3,'Z-scores'!FC12&lt;-3),"",'Z-scores'!FC12)</f>
        <v>0.84957765632411841</v>
      </c>
      <c r="FD12">
        <f>IF(OR('Z-scores'!FD12&gt;3,'Z-scores'!FD12&lt;-3),"",'Z-scores'!FD12)</f>
        <v>-0.58778611644818168</v>
      </c>
      <c r="FE12">
        <f>IF(OR('Z-scores'!FE12&gt;3,'Z-scores'!FE12&lt;-3),"",'Z-scores'!FE12)</f>
        <v>0.67029236759206512</v>
      </c>
      <c r="FF12">
        <f>IF(OR('Z-scores'!FF12&gt;3,'Z-scores'!FF12&lt;-3),"",'Z-scores'!FF12)</f>
        <v>0.66983224938342523</v>
      </c>
      <c r="FG12">
        <f>IF(OR('Z-scores'!FG12&gt;3,'Z-scores'!FG12&lt;-3),"",'Z-scores'!FG12)</f>
        <v>-0.61975300723752214</v>
      </c>
      <c r="FH12">
        <f>IF(OR('Z-scores'!FH12&gt;3,'Z-scores'!FH12&lt;-3),"",'Z-scores'!FH12)</f>
        <v>-0.37802036839557013</v>
      </c>
      <c r="FI12">
        <f>IF(OR('Z-scores'!FI12&gt;3,'Z-scores'!FI12&lt;-3),"",'Z-scores'!FI12)</f>
        <v>1.28237640208632</v>
      </c>
      <c r="FJ12">
        <f>IF(OR('Z-scores'!FJ12&gt;3,'Z-scores'!FJ12&lt;-3),"",'Z-scores'!FJ12)</f>
        <v>0.60385934429970634</v>
      </c>
      <c r="FK12">
        <f>IF(OR('Z-scores'!FK12&gt;3,'Z-scores'!FK12&lt;-3),"",'Z-scores'!FK12)</f>
        <v>-0.1977885570695023</v>
      </c>
      <c r="FL12">
        <f>IF(OR('Z-scores'!FL12&gt;3,'Z-scores'!FL12&lt;-3),"",'Z-scores'!FL12)</f>
        <v>-1.7851375211508341E-2</v>
      </c>
      <c r="FM12">
        <f>IF(OR('Z-scores'!FM12&gt;3,'Z-scores'!FM12&lt;-3),"",'Z-scores'!FM12)</f>
        <v>-0.28952942210590032</v>
      </c>
      <c r="FN12">
        <f>IF(OR('Z-scores'!FN12&gt;3,'Z-scores'!FN12&lt;-3),"",'Z-scores'!FN12)</f>
        <v>0.6863888699603774</v>
      </c>
      <c r="FO12">
        <f>IF(OR('Z-scores'!FO12&gt;3,'Z-scores'!FO12&lt;-3),"",'Z-scores'!FO12)</f>
        <v>0.95447102346826862</v>
      </c>
      <c r="FP12">
        <f>IF(OR('Z-scores'!FP12&gt;3,'Z-scores'!FP12&lt;-3),"",'Z-scores'!FP12)</f>
        <v>-0.2257509513323043</v>
      </c>
      <c r="FQ12">
        <f>IF(OR('Z-scores'!FQ12&gt;3,'Z-scores'!FQ12&lt;-3),"",'Z-scores'!FQ12)</f>
        <v>-0.11882274860700398</v>
      </c>
      <c r="FR12">
        <f>IF(OR('Z-scores'!FR12&gt;3,'Z-scores'!FR12&lt;-3),"",'Z-scores'!FR12)</f>
        <v>1.3045827771790208</v>
      </c>
      <c r="FS12">
        <f>IF(OR('Z-scores'!FS12&gt;3,'Z-scores'!FS12&lt;-3),"",'Z-scores'!FS12)</f>
        <v>0.91845739999044762</v>
      </c>
      <c r="FT12">
        <f>IF(OR('Z-scores'!FT12&gt;3,'Z-scores'!FT12&lt;-3),"",'Z-scores'!FT12)</f>
        <v>-0.14995892862046528</v>
      </c>
      <c r="FU12">
        <f>IF(OR('Z-scores'!FU12&gt;3,'Z-scores'!FU12&lt;-3),"",'Z-scores'!FU12)</f>
        <v>-0.12204362149674533</v>
      </c>
      <c r="FV12">
        <f>IF(OR('Z-scores'!FV12&gt;3,'Z-scores'!FV12&lt;-3),"",'Z-scores'!FV12)</f>
        <v>-0.59536541498579432</v>
      </c>
      <c r="FW12">
        <f>IF(OR('Z-scores'!FW12&gt;3,'Z-scores'!FW12&lt;-3),"",'Z-scores'!FW12)</f>
        <v>0.12242258729236759</v>
      </c>
      <c r="FX12">
        <f>IF(OR('Z-scores'!FX12&gt;3,'Z-scores'!FX12&lt;-3),"",'Z-scores'!FX12)</f>
        <v>0.7874765829639111</v>
      </c>
      <c r="FY12">
        <f>IF(OR('Z-scores'!FY12&gt;3,'Z-scores'!FY12&lt;-3),"",'Z-scores'!FY12)</f>
        <v>0.32809490605483099</v>
      </c>
      <c r="FZ12">
        <f>IF(OR('Z-scores'!FZ12&gt;3,'Z-scores'!FZ12&lt;-3),"",'Z-scores'!FZ12)</f>
        <v>1.3128689225660473</v>
      </c>
      <c r="GA12">
        <f>IF(OR('Z-scores'!GA12&gt;3,'Z-scores'!GA12&lt;-3),"",'Z-scores'!GA12)</f>
        <v>0.83531177602651774</v>
      </c>
      <c r="GB12">
        <f>IF(OR('Z-scores'!GB12&gt;3,'Z-scores'!GB12&lt;-3),"",'Z-scores'!GB12)</f>
        <v>-0.30654131470632634</v>
      </c>
      <c r="GC12">
        <f>IF(OR('Z-scores'!GC12&gt;3,'Z-scores'!GC12&lt;-3),"",'Z-scores'!GC12)</f>
        <v>1.9270716639508771</v>
      </c>
      <c r="GD12">
        <f>IF(OR('Z-scores'!GD12&gt;3,'Z-scores'!GD12&lt;-3),"",'Z-scores'!GD12)</f>
        <v>0.20356913564043694</v>
      </c>
      <c r="GE12">
        <f>IF(OR('Z-scores'!GE12&gt;3,'Z-scores'!GE12&lt;-3),"",'Z-scores'!GE12)</f>
        <v>-0.52261890284765589</v>
      </c>
      <c r="GF12">
        <f>IF(OR('Z-scores'!GF12&gt;3,'Z-scores'!GF12&lt;-3),"",'Z-scores'!GF12)</f>
        <v>-0.21768680279916502</v>
      </c>
      <c r="GG12">
        <f>IF(OR('Z-scores'!GG12&gt;3,'Z-scores'!GG12&lt;-3),"",'Z-scores'!GG12)</f>
        <v>0.14887065500863758</v>
      </c>
      <c r="GH12">
        <f>IF(OR('Z-scores'!GH12&gt;3,'Z-scores'!GH12&lt;-3),"",'Z-scores'!GH12)</f>
        <v>0.76487744592264895</v>
      </c>
      <c r="GI12">
        <f>IF(OR('Z-scores'!GI12&gt;3,'Z-scores'!GI12&lt;-3),"",'Z-scores'!GI12)</f>
        <v>-1.070807805196017</v>
      </c>
      <c r="GJ12">
        <f>IF(OR('Z-scores'!GJ12&gt;3,'Z-scores'!GJ12&lt;-3),"",'Z-scores'!GJ12)</f>
        <v>-0.65571045339618073</v>
      </c>
      <c r="GK12">
        <f>IF(OR('Z-scores'!GK12&gt;3,'Z-scores'!GK12&lt;-3),"",'Z-scores'!GK12)</f>
        <v>-0.25493011020160766</v>
      </c>
      <c r="GL12">
        <f>IF(OR('Z-scores'!GL12&gt;3,'Z-scores'!GL12&lt;-3),"",'Z-scores'!GL12)</f>
        <v>-0.19649744215924303</v>
      </c>
      <c r="GM12">
        <f>IF(OR('Z-scores'!GM12&gt;3,'Z-scores'!GM12&lt;-3),"",'Z-scores'!GM12)</f>
        <v>-0.54450250636922581</v>
      </c>
      <c r="GN12">
        <f>IF(OR('Z-scores'!GN12&gt;3,'Z-scores'!GN12&lt;-3),"",'Z-scores'!GN12)</f>
        <v>0.21947463587064173</v>
      </c>
      <c r="GO12">
        <f>IF(OR('Z-scores'!GO12&gt;3,'Z-scores'!GO12&lt;-3),"",'Z-scores'!GO12)</f>
        <v>0.68687332550256941</v>
      </c>
      <c r="GP12">
        <f>IF(OR('Z-scores'!GP12&gt;3,'Z-scores'!GP12&lt;-3),"",'Z-scores'!GP12)</f>
        <v>0.15031877792773343</v>
      </c>
      <c r="GQ12">
        <f>IF(OR('Z-scores'!GQ12&gt;3,'Z-scores'!GQ12&lt;-3),"",'Z-scores'!GQ12)</f>
        <v>-1.158477953332521E-2</v>
      </c>
      <c r="GR12">
        <f>IF(OR('Z-scores'!GR12&gt;3,'Z-scores'!GR12&lt;-3),"",'Z-scores'!GR12)</f>
        <v>-0.54608607710912049</v>
      </c>
      <c r="GS12">
        <f>IF(OR('Z-scores'!GS12&gt;3,'Z-scores'!GS12&lt;-3),"",'Z-scores'!GS12)</f>
        <v>-0.55123017358409077</v>
      </c>
      <c r="GT12">
        <f>IF(OR('Z-scores'!GT12&gt;3,'Z-scores'!GT12&lt;-3),"",'Z-scores'!GT12)</f>
        <v>1.2587420713707813</v>
      </c>
      <c r="GU12">
        <f>IF(OR('Z-scores'!GU12&gt;3,'Z-scores'!GU12&lt;-3),"",'Z-scores'!GU12)</f>
        <v>7.6918176203864111E-2</v>
      </c>
      <c r="GV12">
        <f>IF(OR('Z-scores'!GV12&gt;3,'Z-scores'!GV12&lt;-3),"",'Z-scores'!GV12)</f>
        <v>7.7534061350228861E-2</v>
      </c>
      <c r="GW12">
        <f>IF(OR('Z-scores'!GW12&gt;3,'Z-scores'!GW12&lt;-3),"",'Z-scores'!GW12)</f>
        <v>9.9975542604645473E-2</v>
      </c>
      <c r="GX12">
        <f>IF(OR('Z-scores'!GX12&gt;3,'Z-scores'!GX12&lt;-3),"",'Z-scores'!GX12)</f>
        <v>-4.0076362150659822E-2</v>
      </c>
      <c r="GY12">
        <f>IF(OR('Z-scores'!GY12&gt;3,'Z-scores'!GY12&lt;-3),"",'Z-scores'!GY12)</f>
        <v>2.2419138964651473</v>
      </c>
      <c r="GZ12">
        <f>IF(OR('Z-scores'!GZ12&gt;3,'Z-scores'!GZ12&lt;-3),"",'Z-scores'!GZ12)</f>
        <v>1.0528500379240522</v>
      </c>
      <c r="HA12">
        <f>IF(OR('Z-scores'!HA12&gt;3,'Z-scores'!HA12&lt;-3),"",'Z-scores'!HA12)</f>
        <v>0.99415457366715454</v>
      </c>
      <c r="HB12">
        <f>IF(OR('Z-scores'!HB12&gt;3,'Z-scores'!HB12&lt;-3),"",'Z-scores'!HB12)</f>
        <v>9.8028862449550998E-3</v>
      </c>
      <c r="HC12">
        <f>IF(OR('Z-scores'!HC12&gt;3,'Z-scores'!HC12&lt;-3),"",'Z-scores'!HC12)</f>
        <v>-0.50830388867551235</v>
      </c>
      <c r="HD12">
        <f>IF(OR('Z-scores'!HD12&gt;3,'Z-scores'!HD12&lt;-3),"",'Z-scores'!HD12)</f>
        <v>-0.53473288739039626</v>
      </c>
      <c r="HE12">
        <f>IF(OR('Z-scores'!HE12&gt;3,'Z-scores'!HE12&lt;-3),"",'Z-scores'!HE12)</f>
        <v>-8.3293350871626426E-2</v>
      </c>
      <c r="HF12">
        <f>IF(OR('Z-scores'!HF12&gt;3,'Z-scores'!HF12&lt;-3),"",'Z-scores'!HF12)</f>
        <v>-0.47132719842085335</v>
      </c>
      <c r="HG12">
        <f>IF(OR('Z-scores'!HG12&gt;3,'Z-scores'!HG12&lt;-3),"",'Z-scores'!HG12)</f>
        <v>1.5885894710849597</v>
      </c>
      <c r="HH12">
        <f>IF(OR('Z-scores'!HH12&gt;3,'Z-scores'!HH12&lt;-3),"",'Z-scores'!HH12)</f>
        <v>0.45698272710775362</v>
      </c>
      <c r="HI12">
        <f>IF(OR('Z-scores'!HI12&gt;3,'Z-scores'!HI12&lt;-3),"",'Z-scores'!HI12)</f>
        <v>-0.44138602905363822</v>
      </c>
      <c r="HJ12">
        <f>IF(OR('Z-scores'!HJ12&gt;3,'Z-scores'!HJ12&lt;-3),"",'Z-scores'!HJ12)</f>
        <v>-1.0750349408058044</v>
      </c>
      <c r="HK12">
        <f>IF(OR('Z-scores'!HK12&gt;3,'Z-scores'!HK12&lt;-3),"",'Z-scores'!HK12)</f>
        <v>0.51192235454992363</v>
      </c>
      <c r="HL12">
        <f>IF(OR('Z-scores'!HL12&gt;3,'Z-scores'!HL12&lt;-3),"",'Z-scores'!HL12)</f>
        <v>-0.350443663840869</v>
      </c>
      <c r="HM12">
        <f>IF(OR('Z-scores'!HM12&gt;3,'Z-scores'!HM12&lt;-3),"",'Z-scores'!HM12)</f>
        <v>0.96497007911398391</v>
      </c>
      <c r="HN12">
        <f>IF(OR('Z-scores'!HN12&gt;3,'Z-scores'!HN12&lt;-3),"",'Z-scores'!HN12)</f>
        <v>-0.33434124940142596</v>
      </c>
      <c r="HO12">
        <f>IF(OR('Z-scores'!HO12&gt;3,'Z-scores'!HO12&lt;-3),"",'Z-scores'!HO12)</f>
        <v>-0.39593524473553626</v>
      </c>
      <c r="HP12">
        <f>IF(OR('Z-scores'!HP12&gt;3,'Z-scores'!HP12&lt;-3),"",'Z-scores'!HP12)</f>
        <v>2.0197414205348165</v>
      </c>
      <c r="HQ12">
        <f>IF(OR('Z-scores'!HQ12&gt;3,'Z-scores'!HQ12&lt;-3),"",'Z-scores'!HQ12)</f>
        <v>2.7618562644821449</v>
      </c>
      <c r="HR12">
        <f>IF(OR('Z-scores'!HR12&gt;3,'Z-scores'!HR12&lt;-3),"",'Z-scores'!HR12)</f>
        <v>1.5260590694485741</v>
      </c>
      <c r="HS12">
        <f>IF(OR('Z-scores'!HS12&gt;3,'Z-scores'!HS12&lt;-3),"",'Z-scores'!HS12)</f>
        <v>2.1943880143828274</v>
      </c>
      <c r="HT12">
        <f>IF(OR('Z-scores'!HT12&gt;3,'Z-scores'!HT12&lt;-3),"",'Z-scores'!HT12)</f>
        <v>9.7606535918379991E-2</v>
      </c>
      <c r="HU12">
        <f>IF(OR('Z-scores'!HU12&gt;3,'Z-scores'!HU12&lt;-3),"",'Z-scores'!HU12)</f>
        <v>-0.88960979016312369</v>
      </c>
      <c r="HV12">
        <f>IF(OR('Z-scores'!HV12&gt;3,'Z-scores'!HV12&lt;-3),"",'Z-scores'!HV12)</f>
        <v>-0.84397743741590481</v>
      </c>
      <c r="HW12">
        <f>IF(OR('Z-scores'!HW12&gt;3,'Z-scores'!HW12&lt;-3),"",'Z-scores'!HW12)</f>
        <v>-0.88707315899328854</v>
      </c>
      <c r="HX12">
        <f>IF(OR('Z-scores'!HX12&gt;3,'Z-scores'!HX12&lt;-3),"",'Z-scores'!HX12)</f>
        <v>-0.44913416247563964</v>
      </c>
      <c r="HY12">
        <f>IF(OR('Z-scores'!HY12&gt;3,'Z-scores'!HY12&lt;-3),"",'Z-scores'!HY12)</f>
        <v>-0.30752004064508492</v>
      </c>
      <c r="HZ12">
        <f>IF(OR('Z-scores'!HZ12&gt;3,'Z-scores'!HZ12&lt;-3),"",'Z-scores'!HZ12)</f>
        <v>-0.78540304879342537</v>
      </c>
      <c r="IA12">
        <f>IF(OR('Z-scores'!IA12&gt;3,'Z-scores'!IA12&lt;-3),"",'Z-scores'!IA12)</f>
        <v>-0.33710902135319482</v>
      </c>
      <c r="IB12">
        <f>IF(OR('Z-scores'!IB12&gt;3,'Z-scores'!IB12&lt;-3),"",'Z-scores'!IB12)</f>
        <v>-0.7713108405291571</v>
      </c>
      <c r="IC12">
        <f>IF(OR('Z-scores'!IC12&gt;3,'Z-scores'!IC12&lt;-3),"",'Z-scores'!IC12)</f>
        <v>-0.32710033240580089</v>
      </c>
      <c r="ID12">
        <f>IF(OR('Z-scores'!ID12&gt;3,'Z-scores'!ID12&lt;-3),"",'Z-scores'!ID12)</f>
        <v>0.39762095245894097</v>
      </c>
      <c r="IE12">
        <f>IF(OR('Z-scores'!IE12&gt;3,'Z-scores'!IE12&lt;-3),"",'Z-scores'!IE12)</f>
        <v>-0.43618720979817571</v>
      </c>
      <c r="IF12">
        <f>IF(OR('Z-scores'!IF12&gt;3,'Z-scores'!IF12&lt;-3),"",'Z-scores'!IF12)</f>
        <v>1.1430635225459869</v>
      </c>
      <c r="IG12">
        <f>IF(OR('Z-scores'!IG12&gt;3,'Z-scores'!IG12&lt;-3),"",'Z-scores'!IG12)</f>
        <v>1.4459334316053603</v>
      </c>
      <c r="IH12">
        <f>IF(OR('Z-scores'!IH12&gt;3,'Z-scores'!IH12&lt;-3),"",'Z-scores'!IH12)</f>
        <v>1.9765286948640326</v>
      </c>
      <c r="II12">
        <f>IF(OR('Z-scores'!II12&gt;3,'Z-scores'!II12&lt;-3),"",'Z-scores'!II12)</f>
        <v>8.0811045886127503E-2</v>
      </c>
      <c r="IJ12">
        <f>IF(OR('Z-scores'!IJ12&gt;3,'Z-scores'!IJ12&lt;-3),"",'Z-scores'!IJ12)</f>
        <v>0.14268953698021197</v>
      </c>
      <c r="IK12">
        <f>IF(OR('Z-scores'!IK12&gt;3,'Z-scores'!IK12&lt;-3),"",'Z-scores'!IK12)</f>
        <v>-0.76209089560843957</v>
      </c>
      <c r="IL12">
        <f>IF(OR('Z-scores'!IL12&gt;3,'Z-scores'!IL12&lt;-3),"",'Z-scores'!IL12)</f>
        <v>-0.14825784771433462</v>
      </c>
      <c r="IM12">
        <f>IF(OR('Z-scores'!IM12&gt;3,'Z-scores'!IM12&lt;-3),"",'Z-scores'!IM12)</f>
        <v>0.2178570774792925</v>
      </c>
      <c r="IN12">
        <f>IF(OR('Z-scores'!IN12&gt;3,'Z-scores'!IN12&lt;-3),"",'Z-scores'!IN12)</f>
        <v>1.70272342751864E-2</v>
      </c>
      <c r="IO12">
        <f>IF(OR('Z-scores'!IO12&gt;3,'Z-scores'!IO12&lt;-3),"",'Z-scores'!IO12)</f>
        <v>0.2570631691211917</v>
      </c>
      <c r="IP12">
        <f>IF(OR('Z-scores'!IP12&gt;3,'Z-scores'!IP12&lt;-3),"",'Z-scores'!IP12)</f>
        <v>0.14500765887756722</v>
      </c>
      <c r="IQ12">
        <f>IF(OR('Z-scores'!IQ12&gt;3,'Z-scores'!IQ12&lt;-3),"",'Z-scores'!IQ12)</f>
        <v>0.52443067247182173</v>
      </c>
      <c r="IR12">
        <f>IF(OR('Z-scores'!IR12&gt;3,'Z-scores'!IR12&lt;-3),"",'Z-scores'!IR12)</f>
        <v>0.26694511731513837</v>
      </c>
      <c r="IS12">
        <f>IF(OR('Z-scores'!IS12&gt;3,'Z-scores'!IS12&lt;-3),"",'Z-scores'!IS12)</f>
        <v>1.2194841057404071</v>
      </c>
      <c r="IT12">
        <f>IF(OR('Z-scores'!IT12&gt;3,'Z-scores'!IT12&lt;-3),"",'Z-scores'!IT12)</f>
        <v>0.57637277060403713</v>
      </c>
      <c r="IU12">
        <f>IF(OR('Z-scores'!IU12&gt;3,'Z-scores'!IU12&lt;-3),"",'Z-scores'!IU12)</f>
        <v>0.36959246498168358</v>
      </c>
      <c r="IV12">
        <f>IF(OR('Z-scores'!IV12&gt;3,'Z-scores'!IV12&lt;-3),"",'Z-scores'!IV12)</f>
        <v>0.50241885410022935</v>
      </c>
      <c r="IW12">
        <f>IF(OR('Z-scores'!IW12&gt;3,'Z-scores'!IW12&lt;-3),"",'Z-scores'!IW12)</f>
        <v>-0.35005003642055554</v>
      </c>
      <c r="IX12">
        <f>IF(OR('Z-scores'!IX12&gt;3,'Z-scores'!IX12&lt;-3),"",'Z-scores'!IX12)</f>
        <v>0.70055052211507129</v>
      </c>
      <c r="IY12">
        <f>IF(OR('Z-scores'!IY12&gt;3,'Z-scores'!IY12&lt;-3),"",'Z-scores'!IY12)</f>
        <v>-0.45556633661291412</v>
      </c>
      <c r="IZ12">
        <f>IF(OR('Z-scores'!IZ12&gt;3,'Z-scores'!IZ12&lt;-3),"",'Z-scores'!IZ12)</f>
        <v>-1.420554455790511</v>
      </c>
      <c r="JA12">
        <f>IF(OR('Z-scores'!JA12&gt;3,'Z-scores'!JA12&lt;-3),"",'Z-scores'!JA12)</f>
        <v>7.4069658395555807E-2</v>
      </c>
      <c r="JB12">
        <f>IF(OR('Z-scores'!JB12&gt;3,'Z-scores'!JB12&lt;-3),"",'Z-scores'!JB12)</f>
        <v>0.30672934122419471</v>
      </c>
      <c r="JC12">
        <f>IF(OR('Z-scores'!JC12&gt;3,'Z-scores'!JC12&lt;-3),"",'Z-scores'!JC12)</f>
        <v>-0.4216470994554638</v>
      </c>
      <c r="JD12">
        <f>IF(OR('Z-scores'!JD12&gt;3,'Z-scores'!JD12&lt;-3),"",'Z-scores'!JD12)</f>
        <v>-0.30201229920841788</v>
      </c>
      <c r="JE12">
        <f>IF(OR('Z-scores'!JE12&gt;3,'Z-scores'!JE12&lt;-3),"",'Z-scores'!JE12)</f>
        <v>0.99962795062056797</v>
      </c>
      <c r="JF12">
        <f>IF(OR('Z-scores'!JF12&gt;3,'Z-scores'!JF12&lt;-3),"",'Z-scores'!JF12)</f>
        <v>-0.50531440676242356</v>
      </c>
      <c r="JG12">
        <f>IF(OR('Z-scores'!JG12&gt;3,'Z-scores'!JG12&lt;-3),"",'Z-scores'!JG12)</f>
        <v>-0.16641804123025855</v>
      </c>
      <c r="JH12">
        <f>IF(OR('Z-scores'!JH12&gt;3,'Z-scores'!JH12&lt;-3),"",'Z-scores'!JH12)</f>
        <v>-0.60351704997092781</v>
      </c>
      <c r="JI12">
        <f>IF(OR('Z-scores'!JI12&gt;3,'Z-scores'!JI12&lt;-3),"",'Z-scores'!JI12)</f>
        <v>-0.29186221342727769</v>
      </c>
      <c r="JJ12">
        <f>IF(OR('Z-scores'!JJ12&gt;3,'Z-scores'!JJ12&lt;-3),"",'Z-scores'!JJ12)</f>
        <v>-0.42183150802152458</v>
      </c>
      <c r="JK12">
        <f>IF(OR('Z-scores'!JK12&gt;3,'Z-scores'!JK12&lt;-3),"",'Z-scores'!JK12)</f>
        <v>-0.92312049822440456</v>
      </c>
      <c r="JL12">
        <f>IF(OR('Z-scores'!JL12&gt;3,'Z-scores'!JL12&lt;-3),"",'Z-scores'!JL12)</f>
        <v>-0.47699597745623029</v>
      </c>
      <c r="JM12">
        <f>IF(OR('Z-scores'!JM12&gt;3,'Z-scores'!JM12&lt;-3),"",'Z-scores'!JM12)</f>
        <v>-0.963357998739927</v>
      </c>
      <c r="JN12">
        <f>IF(OR('Z-scores'!JN12&gt;3,'Z-scores'!JN12&lt;-3),"",'Z-scores'!JN12)</f>
        <v>-0.92055846964078281</v>
      </c>
      <c r="JO12">
        <f>IF(OR('Z-scores'!JO12&gt;3,'Z-scores'!JO12&lt;-3),"",'Z-scores'!JO12)</f>
        <v>-0.88269132515769955</v>
      </c>
      <c r="JP12">
        <f>IF(OR('Z-scores'!JP12&gt;3,'Z-scores'!JP12&lt;-3),"",'Z-scores'!JP12)</f>
        <v>-1.3232253819125592</v>
      </c>
      <c r="JQ12">
        <f>IF(OR('Z-scores'!JQ12&gt;3,'Z-scores'!JQ12&lt;-3),"",'Z-scores'!JQ12)</f>
        <v>-0.75319316695207061</v>
      </c>
      <c r="JR12">
        <f>IF(OR('Z-scores'!JR12&gt;3,'Z-scores'!JR12&lt;-3),"",'Z-scores'!JR12)</f>
        <v>-0.11265041793870458</v>
      </c>
      <c r="JS12">
        <f>IF(OR('Z-scores'!JS12&gt;3,'Z-scores'!JS12&lt;-3),"",'Z-scores'!JS12)</f>
        <v>-0.8232866136852115</v>
      </c>
      <c r="JT12">
        <f>IF(OR('Z-scores'!JT12&gt;3,'Z-scores'!JT12&lt;-3),"",'Z-scores'!JT12)</f>
        <v>0.92895960935037525</v>
      </c>
      <c r="JU12">
        <f>IF(OR('Z-scores'!JU12&gt;3,'Z-scores'!JU12&lt;-3),"",'Z-scores'!JU12)</f>
        <v>0.26769690685023012</v>
      </c>
      <c r="JV12">
        <f>IF(OR('Z-scores'!JV12&gt;3,'Z-scores'!JV12&lt;-3),"",'Z-scores'!JV12)</f>
        <v>-0.47502873598873913</v>
      </c>
      <c r="JW12">
        <f>IF(OR('Z-scores'!JW12&gt;3,'Z-scores'!JW12&lt;-3),"",'Z-scores'!JW12)</f>
        <v>-0.81541412035610339</v>
      </c>
      <c r="JX12">
        <f>IF(OR('Z-scores'!JX12&gt;3,'Z-scores'!JX12&lt;-3),"",'Z-scores'!JX12)</f>
        <v>-1.0217923809482037</v>
      </c>
      <c r="JY12">
        <f>IF(OR('Z-scores'!JY12&gt;3,'Z-scores'!JY12&lt;-3),"",'Z-scores'!JY12)</f>
        <v>-0.75938740368523139</v>
      </c>
      <c r="JZ12">
        <f>IF(OR('Z-scores'!JZ12&gt;3,'Z-scores'!JZ12&lt;-3),"",'Z-scores'!JZ12)</f>
        <v>-0.98408567312466921</v>
      </c>
      <c r="KA12">
        <f>IF(OR('Z-scores'!KA12&gt;3,'Z-scores'!KA12&lt;-3),"",'Z-scores'!KA12)</f>
        <v>-1.0057626036362324</v>
      </c>
      <c r="KB12">
        <f>IF(OR('Z-scores'!KB12&gt;3,'Z-scores'!KB12&lt;-3),"",'Z-scores'!KB12)</f>
        <v>-1.4659319840035927</v>
      </c>
      <c r="KC12">
        <f>IF(OR('Z-scores'!KC12&gt;3,'Z-scores'!KC12&lt;-3),"",'Z-scores'!KC12)</f>
        <v>-0.94072560237176073</v>
      </c>
      <c r="KD12">
        <f>IF(OR('Z-scores'!KD12&gt;3,'Z-scores'!KD12&lt;-3),"",'Z-scores'!KD12)</f>
        <v>-5.6500314458763877E-2</v>
      </c>
      <c r="KE12">
        <f>IF(OR('Z-scores'!KE12&gt;3,'Z-scores'!KE12&lt;-3),"",'Z-scores'!KE12)</f>
        <v>-0.82400323753086435</v>
      </c>
      <c r="KF12">
        <f>IF(OR('Z-scores'!KF12&gt;3,'Z-scores'!KF12&lt;-3),"",'Z-scores'!KF12)</f>
        <v>-0.28867513459481287</v>
      </c>
      <c r="KG12">
        <f>IF(OR('Z-scores'!KG12&gt;3,'Z-scores'!KG12&lt;-3),"",'Z-scores'!KG12)</f>
        <v>-0.74542986712700043</v>
      </c>
      <c r="KH12">
        <f>IF(OR('Z-scores'!KH12&gt;3,'Z-scores'!KH12&lt;-3),"",'Z-scores'!KH12)</f>
        <v>-1.2943161292491525</v>
      </c>
      <c r="KI12">
        <f>IF(OR('Z-scores'!KI12&gt;3,'Z-scores'!KI12&lt;-3),"",'Z-scores'!KI12)</f>
        <v>-0.83707292430779234</v>
      </c>
      <c r="KJ12">
        <f>IF(OR('Z-scores'!KJ12&gt;3,'Z-scores'!KJ12&lt;-3),"",'Z-scores'!KJ12)</f>
        <v>-1.2164132510534185</v>
      </c>
      <c r="KK12">
        <f>IF(OR('Z-scores'!KK12&gt;3,'Z-scores'!KK12&lt;-3),"",'Z-scores'!KK12)</f>
        <v>-1.0472519174062149</v>
      </c>
      <c r="KL12">
        <f>IF(OR('Z-scores'!KL12&gt;3,'Z-scores'!KL12&lt;-3),"",'Z-scores'!KL12)</f>
        <v>-1.2633664764521562</v>
      </c>
      <c r="KM12">
        <f>IF(OR('Z-scores'!KM12&gt;3,'Z-scores'!KM12&lt;-3),"",'Z-scores'!KM12)</f>
        <v>-1.4330355724659116</v>
      </c>
      <c r="KN12">
        <f>IF(OR('Z-scores'!KN12&gt;3,'Z-scores'!KN12&lt;-3),"",'Z-scores'!KN12)</f>
        <v>-1.4894033828369881</v>
      </c>
      <c r="KO12">
        <f>IF(OR('Z-scores'!KO12&gt;3,'Z-scores'!KO12&lt;-3),"",'Z-scores'!KO12)</f>
        <v>-0.35557630028469406</v>
      </c>
      <c r="KP12">
        <f>IF(OR('Z-scores'!KP12&gt;3,'Z-scores'!KP12&lt;-3),"",'Z-scores'!KP12)</f>
        <v>-1.0687935170391432</v>
      </c>
      <c r="KQ12">
        <f>IF(OR('Z-scores'!KQ12&gt;3,'Z-scores'!KQ12&lt;-3),"",'Z-scores'!KQ12)</f>
        <v>-0.74671414014787363</v>
      </c>
      <c r="KR12">
        <f>IF(OR('Z-scores'!KR12&gt;3,'Z-scores'!KR12&lt;-3),"",'Z-scores'!KR12)</f>
        <v>-1.3207760575932612</v>
      </c>
      <c r="KS12">
        <f>IF(OR('Z-scores'!KS12&gt;3,'Z-scores'!KS12&lt;-3),"",'Z-scores'!KS12)</f>
        <v>-0.86278749975858504</v>
      </c>
      <c r="KT12">
        <f>IF(OR('Z-scores'!KT12&gt;3,'Z-scores'!KT12&lt;-3),"",'Z-scores'!KT12)</f>
        <v>4.4563208465966037E-2</v>
      </c>
      <c r="KU12">
        <f>IF(OR('Z-scores'!KU12&gt;3,'Z-scores'!KU12&lt;-3),"",'Z-scores'!KU12)</f>
        <v>0.37642769463885994</v>
      </c>
      <c r="KV12">
        <f>IF(OR('Z-scores'!KV12&gt;3,'Z-scores'!KV12&lt;-3),"",'Z-scores'!KV12)</f>
        <v>-0.60567272094607782</v>
      </c>
      <c r="KW12">
        <f>IF(OR('Z-scores'!KW12&gt;3,'Z-scores'!KW12&lt;-3),"",'Z-scores'!KW12)</f>
        <v>-0.30859645826993737</v>
      </c>
      <c r="KX12">
        <f>IF(OR('Z-scores'!KX12&gt;3,'Z-scores'!KX12&lt;-3),"",'Z-scores'!KX12)</f>
        <v>-1.423836677766404E-2</v>
      </c>
      <c r="KY12">
        <f>IF(OR('Z-scores'!KY12&gt;3,'Z-scores'!KY12&lt;-3),"",'Z-scores'!KY12)</f>
        <v>-0.99287506106621981</v>
      </c>
      <c r="KZ12">
        <f>IF(OR('Z-scores'!KZ12&gt;3,'Z-scores'!KZ12&lt;-3),"",'Z-scores'!KZ12)</f>
        <v>-0.94417773729767118</v>
      </c>
      <c r="LA12">
        <f>IF(OR('Z-scores'!LA12&gt;3,'Z-scores'!LA12&lt;-3),"",'Z-scores'!LA12)</f>
        <v>-1.0468612949641727</v>
      </c>
      <c r="LB12">
        <f>IF(OR('Z-scores'!LB12&gt;3,'Z-scores'!LB12&lt;-3),"",'Z-scores'!LB12)</f>
        <v>-1.1827479253645381</v>
      </c>
      <c r="LC12">
        <f>IF(OR('Z-scores'!LC12&gt;3,'Z-scores'!LC12&lt;-3),"",'Z-scores'!LC12)</f>
        <v>2.5482663597632999E-3</v>
      </c>
      <c r="LD12">
        <f>IF(OR('Z-scores'!LD12&gt;3,'Z-scores'!LD12&lt;-3),"",'Z-scores'!LD12)</f>
        <v>-0.67335404666006538</v>
      </c>
      <c r="LE12">
        <f>IF(OR('Z-scores'!LE12&gt;3,'Z-scores'!LE12&lt;-3),"",'Z-scores'!LE12)</f>
        <v>-0.7232072167152066</v>
      </c>
      <c r="LF12">
        <f>IF(OR('Z-scores'!LF12&gt;3,'Z-scores'!LF12&lt;-3),"",'Z-scores'!LF12)</f>
        <v>1.8117403126042009</v>
      </c>
      <c r="LG12">
        <f>IF(OR('Z-scores'!LG12&gt;3,'Z-scores'!LG12&lt;-3),"",'Z-scores'!LG12)</f>
        <v>-0.42566619992434479</v>
      </c>
      <c r="LH12">
        <f>IF(OR('Z-scores'!LH12&gt;3,'Z-scores'!LH12&lt;-3),"",'Z-scores'!LH12)</f>
        <v>-0.88899063971902592</v>
      </c>
      <c r="LI12">
        <f>IF(OR('Z-scores'!LI12&gt;3,'Z-scores'!LI12&lt;-3),"",'Z-scores'!LI12)</f>
        <v>-0.4162403159464676</v>
      </c>
      <c r="LJ12">
        <f>IF(OR('Z-scores'!LJ12&gt;3,'Z-scores'!LJ12&lt;-3),"",'Z-scores'!LJ12)</f>
        <v>-0.28867513459481298</v>
      </c>
      <c r="LK12">
        <f>IF(OR('Z-scores'!LK12&gt;3,'Z-scores'!LK12&lt;-3),"",'Z-scores'!LK12)</f>
        <v>-0.14695519796358228</v>
      </c>
      <c r="LL12">
        <f>IF(OR('Z-scores'!LL12&gt;3,'Z-scores'!LL12&lt;-3),"",'Z-scores'!LL12)</f>
        <v>-0.32557593436745291</v>
      </c>
      <c r="LM12">
        <f>IF(OR('Z-scores'!LM12&gt;3,'Z-scores'!LM12&lt;-3),"",'Z-scores'!LM12)</f>
        <v>-0.53599432149508908</v>
      </c>
      <c r="LN12">
        <f>IF(OR('Z-scores'!LN12&gt;3,'Z-scores'!LN12&lt;-3),"",'Z-scores'!LN12)</f>
        <v>-0.54782656348109571</v>
      </c>
      <c r="LO12">
        <f>IF(OR('Z-scores'!LO12&gt;3,'Z-scores'!LO12&lt;-3),"",'Z-scores'!LO12)</f>
        <v>-0.28867513459481292</v>
      </c>
      <c r="LP12">
        <f>IF(OR('Z-scores'!LP12&gt;3,'Z-scores'!LP12&lt;-3),"",'Z-scores'!LP12)</f>
        <v>-0.21463515280462256</v>
      </c>
      <c r="LQ12">
        <f>IF(OR('Z-scores'!LQ12&gt;3,'Z-scores'!LQ12&lt;-3),"",'Z-scores'!LQ12)</f>
        <v>-0.87009301630698443</v>
      </c>
      <c r="LR12">
        <f>IF(OR('Z-scores'!LR12&gt;3,'Z-scores'!LR12&lt;-3),"",'Z-scores'!LR12)</f>
        <v>-0.28867513459481287</v>
      </c>
      <c r="LS12">
        <f>IF(OR('Z-scores'!LS12&gt;3,'Z-scores'!LS12&lt;-3),"",'Z-scores'!LS12)</f>
        <v>-0.66758270203221648</v>
      </c>
      <c r="LT12">
        <f>IF(OR('Z-scores'!LT12&gt;3,'Z-scores'!LT12&lt;-3),"",'Z-scores'!LT12)</f>
        <v>-0.37994599765926174</v>
      </c>
      <c r="LU12">
        <f>IF(OR('Z-scores'!LU12&gt;3,'Z-scores'!LU12&lt;-3),"",'Z-scores'!LU12)</f>
        <v>-0.51882438541657461</v>
      </c>
      <c r="LV12">
        <f>IF(OR('Z-scores'!LV12&gt;3,'Z-scores'!LV12&lt;-3),"",'Z-scores'!LV12)</f>
        <v>-0.28867513459481292</v>
      </c>
      <c r="LW12">
        <f>IF(OR('Z-scores'!LW12&gt;3,'Z-scores'!LW12&lt;-3),"",'Z-scores'!LW12)</f>
        <v>-0.5800261312596926</v>
      </c>
      <c r="LX12">
        <f>IF(OR('Z-scores'!LX12&gt;3,'Z-scores'!LX12&lt;-3),"",'Z-scores'!LX12)</f>
        <v>-0.65150001012160286</v>
      </c>
      <c r="LY12">
        <f>IF(OR('Z-scores'!LY12&gt;3,'Z-scores'!LY12&lt;-3),"",'Z-scores'!LY12)</f>
        <v>0.3244318878013232</v>
      </c>
      <c r="LZ12">
        <f>IF(OR('Z-scores'!LZ12&gt;3,'Z-scores'!LZ12&lt;-3),"",'Z-scores'!LZ12)</f>
        <v>-0.71318945008046686</v>
      </c>
      <c r="MA12">
        <f>IF(OR('Z-scores'!MA12&gt;3,'Z-scores'!MA12&lt;-3),"",'Z-scores'!MA12)</f>
        <v>-0.30052101424697292</v>
      </c>
      <c r="MB12">
        <f>IF(OR('Z-scores'!MB12&gt;3,'Z-scores'!MB12&lt;-3),"",'Z-scores'!MB12)</f>
        <v>-0.28867513459481287</v>
      </c>
      <c r="MC12">
        <f>IF(OR('Z-scores'!MC12&gt;3,'Z-scores'!MC12&lt;-3),"",'Z-scores'!MC12)</f>
        <v>-0.14412820246083835</v>
      </c>
      <c r="MD12">
        <f>IF(OR('Z-scores'!MD12&gt;3,'Z-scores'!MD12&lt;-3),"",'Z-scores'!MD12)</f>
        <v>-0.40940751402431746</v>
      </c>
      <c r="ME12">
        <f>IF(OR('Z-scores'!ME12&gt;3,'Z-scores'!ME12&lt;-3),"",'Z-scores'!ME12)</f>
        <v>-0.5619648692509478</v>
      </c>
      <c r="MF12">
        <f>IF(OR('Z-scores'!MF12&gt;3,'Z-scores'!MF12&lt;-3),"",'Z-scores'!MF12)</f>
        <v>-0.33513288914539335</v>
      </c>
      <c r="MG12">
        <f>IF(OR('Z-scores'!MG12&gt;3,'Z-scores'!MG12&lt;-3),"",'Z-scores'!MG12)</f>
        <v>-0.31903031495363915</v>
      </c>
      <c r="MH12">
        <f>IF(OR('Z-scores'!MH12&gt;3,'Z-scores'!MH12&lt;-3),"",'Z-scores'!MH12)</f>
        <v>-0.17653161053946154</v>
      </c>
      <c r="MI12">
        <f>IF(OR('Z-scores'!MI12&gt;3,'Z-scores'!MI12&lt;-3),"",'Z-scores'!MI12)</f>
        <v>-0.55755474477377787</v>
      </c>
      <c r="MJ12">
        <f>IF(OR('Z-scores'!MJ12&gt;3,'Z-scores'!MJ12&lt;-3),"",'Z-scores'!MJ12)</f>
        <v>-0.91291309124631537</v>
      </c>
      <c r="MK12">
        <f>IF(OR('Z-scores'!MK12&gt;3,'Z-scores'!MK12&lt;-3),"",'Z-scores'!MK12)</f>
        <v>-0.76845767710894342</v>
      </c>
      <c r="ML12">
        <f>IF(OR('Z-scores'!ML12&gt;3,'Z-scores'!ML12&lt;-3),"",'Z-scores'!ML12)</f>
        <v>-0.3675486829094986</v>
      </c>
      <c r="MM12">
        <f>IF(OR('Z-scores'!MM12&gt;3,'Z-scores'!MM12&lt;-3),"",'Z-scores'!MM12)</f>
        <v>-0.54295484817276485</v>
      </c>
      <c r="MN12">
        <f>IF(OR('Z-scores'!MN12&gt;3,'Z-scores'!MN12&lt;-3),"",'Z-scores'!MN12)</f>
        <v>-0.77020601735247851</v>
      </c>
      <c r="MO12">
        <f>IF(OR('Z-scores'!MO12&gt;3,'Z-scores'!MO12&lt;-3),"",'Z-scores'!MO12)</f>
        <v>-1.2231793904523609</v>
      </c>
      <c r="MP12">
        <f>IF(OR('Z-scores'!MP12&gt;3,'Z-scores'!MP12&lt;-3),"",'Z-scores'!MP12)</f>
        <v>-0.73317851731383432</v>
      </c>
      <c r="MQ12">
        <f>IF(OR('Z-scores'!MQ12&gt;3,'Z-scores'!MQ12&lt;-3),"",'Z-scores'!MQ12)</f>
        <v>-1.0683015963018123</v>
      </c>
      <c r="MR12">
        <f>IF(OR('Z-scores'!MR12&gt;3,'Z-scores'!MR12&lt;-3),"",'Z-scores'!MR12)</f>
        <v>-1.0126652148992734</v>
      </c>
      <c r="MS12">
        <f>IF(OR('Z-scores'!MS12&gt;3,'Z-scores'!MS12&lt;-3),"",'Z-scores'!MS12)</f>
        <v>-1.026678963882609</v>
      </c>
      <c r="MT12">
        <f>IF(OR('Z-scores'!MT12&gt;3,'Z-scores'!MT12&lt;-3),"",'Z-scores'!MT12)</f>
        <v>-0.92367068479824121</v>
      </c>
      <c r="MU12">
        <f>IF(OR('Z-scores'!MU12&gt;3,'Z-scores'!MU12&lt;-3),"",'Z-scores'!MU12)</f>
        <v>-0.46896719267016318</v>
      </c>
      <c r="MV12">
        <f>IF(OR('Z-scores'!MV12&gt;3,'Z-scores'!MV12&lt;-3),"",'Z-scores'!MV12)</f>
        <v>-0.60077767999709075</v>
      </c>
      <c r="MW12">
        <f>IF(OR('Z-scores'!MW12&gt;3,'Z-scores'!MW12&lt;-3),"",'Z-scores'!MW12)</f>
        <v>-0.88118385272245681</v>
      </c>
      <c r="MX12">
        <f>IF(OR('Z-scores'!MX12&gt;3,'Z-scores'!MX12&lt;-3),"",'Z-scores'!MX12)</f>
        <v>-0.66842359522619399</v>
      </c>
      <c r="MY12">
        <f>IF(OR('Z-scores'!MY12&gt;3,'Z-scores'!MY12&lt;-3),"",'Z-scores'!MY12)</f>
        <v>-0.44423704694426508</v>
      </c>
      <c r="MZ12">
        <f>IF(OR('Z-scores'!MZ12&gt;3,'Z-scores'!MZ12&lt;-3),"",'Z-scores'!MZ12)</f>
        <v>-0.56994897135081257</v>
      </c>
      <c r="NA12">
        <f>IF(OR('Z-scores'!NA12&gt;3,'Z-scores'!NA12&lt;-3),"",'Z-scores'!NA12)</f>
        <v>-1.4415282109106409</v>
      </c>
      <c r="NB12">
        <f>IF(OR('Z-scores'!NB12&gt;3,'Z-scores'!NB12&lt;-3),"",'Z-scores'!NB12)</f>
        <v>-0.79614187847191686</v>
      </c>
      <c r="NC12">
        <f>IF(OR('Z-scores'!NC12&gt;3,'Z-scores'!NC12&lt;-3),"",'Z-scores'!NC12)</f>
        <v>-0.83714087232395551</v>
      </c>
      <c r="ND12">
        <f>IF(OR('Z-scores'!ND12&gt;3,'Z-scores'!ND12&lt;-3),"",'Z-scores'!ND12)</f>
        <v>-0.50463712319547083</v>
      </c>
      <c r="NE12">
        <f>IF(OR('Z-scores'!NE12&gt;3,'Z-scores'!NE12&lt;-3),"",'Z-scores'!NE12)</f>
        <v>-0.58955981292800641</v>
      </c>
      <c r="NF12">
        <f>IF(OR('Z-scores'!NF12&gt;3,'Z-scores'!NF12&lt;-3),"",'Z-scores'!NF12)</f>
        <v>-0.55471244324858238</v>
      </c>
      <c r="NG12">
        <f>IF(OR('Z-scores'!NG12&gt;3,'Z-scores'!NG12&lt;-3),"",'Z-scores'!NG12)</f>
        <v>-0.83419500542572189</v>
      </c>
      <c r="NH12">
        <f>IF(OR('Z-scores'!NH12&gt;3,'Z-scores'!NH12&lt;-3),"",'Z-scores'!NH12)</f>
        <v>-1.2359331544448704</v>
      </c>
      <c r="NI12">
        <f>IF(OR('Z-scores'!NI12&gt;3,'Z-scores'!NI12&lt;-3),"",'Z-scores'!NI12)</f>
        <v>-0.99590185327084813</v>
      </c>
      <c r="NJ12">
        <f>IF(OR('Z-scores'!NJ12&gt;3,'Z-scores'!NJ12&lt;-3),"",'Z-scores'!NJ12)</f>
        <v>-0.98508408582012907</v>
      </c>
      <c r="NK12">
        <f>IF(OR('Z-scores'!NK12&gt;3,'Z-scores'!NK12&lt;-3),"",'Z-scores'!NK12)</f>
        <v>-0.81359158117328723</v>
      </c>
      <c r="NL12">
        <f>IF(OR('Z-scores'!NL12&gt;3,'Z-scores'!NL12&lt;-3),"",'Z-scores'!NL12)</f>
        <v>-0.51781759787544779</v>
      </c>
      <c r="NM12">
        <f>IF(OR('Z-scores'!NM12&gt;3,'Z-scores'!NM12&lt;-3),"",'Z-scores'!NM12)</f>
        <v>-0.78432847806884209</v>
      </c>
      <c r="NN12">
        <f>IF(OR('Z-scores'!NN12&gt;3,'Z-scores'!NN12&lt;-3),"",'Z-scores'!NN12)</f>
        <v>-0.7901759011792876</v>
      </c>
      <c r="NO12">
        <f>IF(OR('Z-scores'!NO12&gt;3,'Z-scores'!NO12&lt;-3),"",'Z-scores'!NO12)</f>
        <v>-0.57547196429488556</v>
      </c>
      <c r="NP12">
        <f>IF(OR('Z-scores'!NP12&gt;3,'Z-scores'!NP12&lt;-3),"",'Z-scores'!NP12)</f>
        <v>-1.2154237834681749</v>
      </c>
      <c r="NQ12">
        <f>IF(OR('Z-scores'!NQ12&gt;3,'Z-scores'!NQ12&lt;-3),"",'Z-scores'!NQ12)</f>
        <v>-0.78771412093222903</v>
      </c>
      <c r="NR12">
        <f>IF(OR('Z-scores'!NR12&gt;3,'Z-scores'!NR12&lt;-3),"",'Z-scores'!NR12)</f>
        <v>-1.3048836638622634</v>
      </c>
      <c r="NS12">
        <f>IF(OR('Z-scores'!NS12&gt;3,'Z-scores'!NS12&lt;-3),"",'Z-scores'!NS12)</f>
        <v>-1.0525317871672035</v>
      </c>
      <c r="NT12">
        <f>IF(OR('Z-scores'!NT12&gt;3,'Z-scores'!NT12&lt;-3),"",'Z-scores'!NT12)</f>
        <v>-1.0743780538270047</v>
      </c>
      <c r="NU12">
        <f>IF(OR('Z-scores'!NU12&gt;3,'Z-scores'!NU12&lt;-3),"",'Z-scores'!NU12)</f>
        <v>-1.0703282473747662</v>
      </c>
      <c r="NV12">
        <f>IF(OR('Z-scores'!NV12&gt;3,'Z-scores'!NV12&lt;-3),"",'Z-scores'!NV12)</f>
        <v>-0.39678110010154166</v>
      </c>
      <c r="NW12">
        <f>IF(OR('Z-scores'!NW12&gt;3,'Z-scores'!NW12&lt;-3),"",'Z-scores'!NW12)</f>
        <v>-0.84637974984058983</v>
      </c>
      <c r="NX12">
        <f>IF(OR('Z-scores'!NX12&gt;3,'Z-scores'!NX12&lt;-3),"",'Z-scores'!NX12)</f>
        <v>-0.28867513459481287</v>
      </c>
      <c r="NY12">
        <f>IF(OR('Z-scores'!NY12&gt;3,'Z-scores'!NY12&lt;-3),"",'Z-scores'!NY12)</f>
        <v>-0.28867513459481281</v>
      </c>
      <c r="NZ12">
        <f>IF(OR('Z-scores'!NZ12&gt;3,'Z-scores'!NZ12&lt;-3),"",'Z-scores'!NZ12)</f>
        <v>-0.44936212658413427</v>
      </c>
      <c r="OA12">
        <f>IF(OR('Z-scores'!OA12&gt;3,'Z-scores'!OA12&lt;-3),"",'Z-scores'!OA12)</f>
        <v>2.4842537065683383</v>
      </c>
      <c r="OB12">
        <f>IF(OR('Z-scores'!OB12&gt;3,'Z-scores'!OB12&lt;-3),"",'Z-scores'!OB12)</f>
        <v>-1.0695574611487546</v>
      </c>
      <c r="OC12">
        <f>IF(OR('Z-scores'!OC12&gt;3,'Z-scores'!OC12&lt;-3),"",'Z-scores'!OC12)</f>
        <v>-0.42331971413595143</v>
      </c>
      <c r="OD12">
        <f>IF(OR('Z-scores'!OD12&gt;3,'Z-scores'!OD12&lt;-3),"",'Z-scores'!OD12)</f>
        <v>0.54744292932901828</v>
      </c>
      <c r="OE12">
        <f>IF(OR('Z-scores'!OE12&gt;3,'Z-scores'!OE12&lt;-3),"",'Z-scores'!OE12)</f>
        <v>-0.46755787408060423</v>
      </c>
      <c r="OF12">
        <f>IF(OR('Z-scores'!OF12&gt;3,'Z-scores'!OF12&lt;-3),"",'Z-scores'!OF12)</f>
        <v>1.7273307205443709</v>
      </c>
      <c r="OG12">
        <f>IF(OR('Z-scores'!OG12&gt;3,'Z-scores'!OG12&lt;-3),"",'Z-scores'!OG12)</f>
        <v>2.5131560018163506</v>
      </c>
      <c r="OH12">
        <f>IF(OR('Z-scores'!OH12&gt;3,'Z-scores'!OH12&lt;-3),"",'Z-scores'!OH12)</f>
        <v>1.5612614654632289</v>
      </c>
      <c r="OI12">
        <f>IF(OR('Z-scores'!OI12&gt;3,'Z-scores'!OI12&lt;-3),"",'Z-scores'!OI12)</f>
        <v>-0.44562304816069315</v>
      </c>
      <c r="OJ12">
        <f>IF(OR('Z-scores'!OJ12&gt;3,'Z-scores'!OJ12&lt;-3),"",'Z-scores'!OJ12)</f>
        <v>0.53739614882448217</v>
      </c>
      <c r="OK12">
        <f>IF(OR('Z-scores'!OK12&gt;3,'Z-scores'!OK12&lt;-3),"",'Z-scores'!OK12)</f>
        <v>2.7900592747107855</v>
      </c>
      <c r="OL12">
        <f>IF(OR('Z-scores'!OL12&gt;3,'Z-scores'!OL12&lt;-3),"",'Z-scores'!OL12)</f>
        <v>2.0825534268648438</v>
      </c>
      <c r="OM12">
        <f>IF(OR('Z-scores'!OM12&gt;3,'Z-scores'!OM12&lt;-3),"",'Z-scores'!OM12)</f>
        <v>-0.28867513459481292</v>
      </c>
      <c r="ON12" t="str">
        <f>IF(OR('Z-scores'!ON12&gt;3,'Z-scores'!ON12&lt;-3),"",'Z-scores'!ON12)</f>
        <v/>
      </c>
      <c r="OO12">
        <f>IF(OR('Z-scores'!OO12&gt;3,'Z-scores'!OO12&lt;-3),"",'Z-scores'!OO12)</f>
        <v>-0.42439674828988105</v>
      </c>
      <c r="OP12">
        <f>IF(OR('Z-scores'!OP12&gt;3,'Z-scores'!OP12&lt;-3),"",'Z-scores'!OP12)</f>
        <v>2.586490201545844</v>
      </c>
      <c r="OQ12">
        <f>IF(OR('Z-scores'!OQ12&gt;3,'Z-scores'!OQ12&lt;-3),"",'Z-scores'!OQ12)</f>
        <v>-0.47341430091563458</v>
      </c>
      <c r="OR12">
        <f>IF(OR('Z-scores'!OR12&gt;3,'Z-scores'!OR12&lt;-3),"",'Z-scores'!OR12)</f>
        <v>-0.4321512870609911</v>
      </c>
      <c r="OS12">
        <f>IF(OR('Z-scores'!OS12&gt;3,'Z-scores'!OS12&lt;-3),"",'Z-scores'!OS12)</f>
        <v>0.96738608288007877</v>
      </c>
      <c r="OT12">
        <f>IF(OR('Z-scores'!OT12&gt;3,'Z-scores'!OT12&lt;-3),"",'Z-scores'!OT12)</f>
        <v>-0.39659194039329337</v>
      </c>
      <c r="OU12">
        <f>IF(OR('Z-scores'!OU12&gt;3,'Z-scores'!OU12&lt;-3),"",'Z-scores'!OU12)</f>
        <v>-0.28867513459481287</v>
      </c>
      <c r="OV12">
        <f>IF(OR('Z-scores'!OV12&gt;3,'Z-scores'!OV12&lt;-3),"",'Z-scores'!OV12)</f>
        <v>-0.28867513459481287</v>
      </c>
      <c r="OW12">
        <f>IF(OR('Z-scores'!OW12&gt;3,'Z-scores'!OW12&lt;-3),"",'Z-scores'!OW12)</f>
        <v>-0.39268689531558931</v>
      </c>
      <c r="OX12">
        <f>IF(OR('Z-scores'!OX12&gt;3,'Z-scores'!OX12&lt;-3),"",'Z-scores'!OX12)</f>
        <v>-0.43027684923452492</v>
      </c>
      <c r="OY12">
        <f>IF(OR('Z-scores'!OY12&gt;3,'Z-scores'!OY12&lt;-3),"",'Z-scores'!OY12)</f>
        <v>-0.36498815960640479</v>
      </c>
      <c r="OZ12">
        <f>IF(OR('Z-scores'!OZ12&gt;3,'Z-scores'!OZ12&lt;-3),"",'Z-scores'!OZ12)</f>
        <v>-0.32346002046106509</v>
      </c>
      <c r="PA12">
        <f>IF(OR('Z-scores'!PA12&gt;3,'Z-scores'!PA12&lt;-3),"",'Z-scores'!PA12)</f>
        <v>4.1805880274451292E-2</v>
      </c>
      <c r="PB12">
        <f>IF(OR('Z-scores'!PB12&gt;3,'Z-scores'!PB12&lt;-3),"",'Z-scores'!PB12)</f>
        <v>1.4021127797129458</v>
      </c>
      <c r="PC12">
        <f>IF(OR('Z-scores'!PC12&gt;3,'Z-scores'!PC12&lt;-3),"",'Z-scores'!PC12)</f>
        <v>-0.99766705117920262</v>
      </c>
      <c r="PD12">
        <f>IF(OR('Z-scores'!PD12&gt;3,'Z-scores'!PD12&lt;-3),"",'Z-scores'!PD12)</f>
        <v>0.89254520196011566</v>
      </c>
      <c r="PE12">
        <f>IF(OR('Z-scores'!PE12&gt;3,'Z-scores'!PE12&lt;-3),"",'Z-scores'!PE12)</f>
        <v>0.95785281291114122</v>
      </c>
      <c r="PF12">
        <f>IF(OR('Z-scores'!PF12&gt;3,'Z-scores'!PF12&lt;-3),"",'Z-scores'!PF12)</f>
        <v>-0.28867513459481287</v>
      </c>
      <c r="PG12">
        <f>IF(OR('Z-scores'!PG12&gt;3,'Z-scores'!PG12&lt;-3),"",'Z-scores'!PG12)</f>
        <v>-0.28867513459481292</v>
      </c>
      <c r="PH12">
        <f>IF(OR('Z-scores'!PH12&gt;3,'Z-scores'!PH12&lt;-3),"",'Z-scores'!PH12)</f>
        <v>0.10687039776886563</v>
      </c>
      <c r="PI12">
        <f>IF(OR('Z-scores'!PI12&gt;3,'Z-scores'!PI12&lt;-3),"",'Z-scores'!PI12)</f>
        <v>-0.71603845225591733</v>
      </c>
      <c r="PJ12">
        <f>IF(OR('Z-scores'!PJ12&gt;3,'Z-scores'!PJ12&lt;-3),"",'Z-scores'!PJ12)</f>
        <v>-0.39480302495753083</v>
      </c>
      <c r="PK12">
        <f>IF(OR('Z-scores'!PK12&gt;3,'Z-scores'!PK12&lt;-3),"",'Z-scores'!PK12)</f>
        <v>0.55834074481899187</v>
      </c>
      <c r="PL12">
        <f>IF(OR('Z-scores'!PL12&gt;3,'Z-scores'!PL12&lt;-3),"",'Z-scores'!PL12)</f>
        <v>2.7696011668675666</v>
      </c>
      <c r="PM12">
        <f>IF(OR('Z-scores'!PM12&gt;3,'Z-scores'!PM12&lt;-3),"",'Z-scores'!PM12)</f>
        <v>1.5019529433981453</v>
      </c>
      <c r="PN12">
        <f>IF(OR('Z-scores'!PN12&gt;3,'Z-scores'!PN12&lt;-3),"",'Z-scores'!PN12)</f>
        <v>-0.35543840851905911</v>
      </c>
      <c r="PO12">
        <f>IF(OR('Z-scores'!PO12&gt;3,'Z-scores'!PO12&lt;-3),"",'Z-scores'!PO12)</f>
        <v>-0.35635432807296974</v>
      </c>
      <c r="PP12">
        <f>IF(OR('Z-scores'!PP12&gt;3,'Z-scores'!PP12&lt;-3),"",'Z-scores'!PP12)</f>
        <v>0.56900499328140963</v>
      </c>
      <c r="PQ12">
        <f>IF(OR('Z-scores'!PQ12&gt;3,'Z-scores'!PQ12&lt;-3),"",'Z-scores'!PQ12)</f>
        <v>0.94665978065400269</v>
      </c>
      <c r="PR12">
        <f>IF(OR('Z-scores'!PR12&gt;3,'Z-scores'!PR12&lt;-3),"",'Z-scores'!PR12)</f>
        <v>-0.77134398885571043</v>
      </c>
      <c r="PS12">
        <f>IF(OR('Z-scores'!PS12&gt;3,'Z-scores'!PS12&lt;-3),"",'Z-scores'!PS12)</f>
        <v>-1.1313846629588535</v>
      </c>
      <c r="PT12">
        <f>IF(OR('Z-scores'!PT12&gt;3,'Z-scores'!PT12&lt;-3),"",'Z-scores'!PT12)</f>
        <v>-0.45418613233288996</v>
      </c>
      <c r="PU12">
        <f>IF(OR('Z-scores'!PU12&gt;3,'Z-scores'!PU12&lt;-3),"",'Z-scores'!PU12)</f>
        <v>-0.88773366039654467</v>
      </c>
      <c r="PV12">
        <f>IF(OR('Z-scores'!PV12&gt;3,'Z-scores'!PV12&lt;-3),"",'Z-scores'!PV12)</f>
        <v>-0.42194380204564769</v>
      </c>
      <c r="PW12">
        <f>IF(OR('Z-scores'!PW12&gt;3,'Z-scores'!PW12&lt;-3),"",'Z-scores'!PW12)</f>
        <v>1.3297878375092556</v>
      </c>
      <c r="PX12">
        <f>IF(OR('Z-scores'!PX12&gt;3,'Z-scores'!PX12&lt;-3),"",'Z-scores'!PX12)</f>
        <v>-0.54740877709768565</v>
      </c>
      <c r="PY12">
        <f>IF(OR('Z-scores'!PY12&gt;3,'Z-scores'!PY12&lt;-3),"",'Z-scores'!PY12)</f>
        <v>1.022328873337905</v>
      </c>
      <c r="PZ12">
        <f>IF(OR('Z-scores'!PZ12&gt;3,'Z-scores'!PZ12&lt;-3),"",'Z-scores'!PZ12)</f>
        <v>-0.61541652619541465</v>
      </c>
      <c r="QA12">
        <f>IF(OR('Z-scores'!QA12&gt;3,'Z-scores'!QA12&lt;-3),"",'Z-scores'!QA12)</f>
        <v>-0.44126145490936858</v>
      </c>
      <c r="QB12">
        <f>IF(OR('Z-scores'!QB12&gt;3,'Z-scores'!QB12&lt;-3),"",'Z-scores'!QB12)</f>
        <v>1.5396591355171365</v>
      </c>
      <c r="QC12">
        <f>IF(OR('Z-scores'!QC12&gt;3,'Z-scores'!QC12&lt;-3),"",'Z-scores'!QC12)</f>
        <v>7.0099815611060999E-4</v>
      </c>
      <c r="QD12">
        <f>IF(OR('Z-scores'!QD12&gt;3,'Z-scores'!QD12&lt;-3),"",'Z-scores'!QD12)</f>
        <v>-0.32376714467787948</v>
      </c>
      <c r="QE12">
        <f>IF(OR('Z-scores'!QE12&gt;3,'Z-scores'!QE12&lt;-3),"",'Z-scores'!QE12)</f>
        <v>-0.81141416174280501</v>
      </c>
      <c r="QF12">
        <f>IF(OR('Z-scores'!QF12&gt;3,'Z-scores'!QF12&lt;-3),"",'Z-scores'!QF12)</f>
        <v>-1.2398633916856723</v>
      </c>
      <c r="QG12">
        <f>IF(OR('Z-scores'!QG12&gt;3,'Z-scores'!QG12&lt;-3),"",'Z-scores'!QG12)</f>
        <v>-0.42983244565818357</v>
      </c>
      <c r="QH12">
        <f>IF(OR('Z-scores'!QH12&gt;3,'Z-scores'!QH12&lt;-3),"",'Z-scores'!QH12)</f>
        <v>2.0558482354088423</v>
      </c>
      <c r="QI12">
        <f>IF(OR('Z-scores'!QI12&gt;3,'Z-scores'!QI12&lt;-3),"",'Z-scores'!QI12)</f>
        <v>0.73665782665532054</v>
      </c>
      <c r="QJ12">
        <f>IF(OR('Z-scores'!QJ12&gt;3,'Z-scores'!QJ12&lt;-3),"",'Z-scores'!QJ12)</f>
        <v>-0.34739170994610175</v>
      </c>
      <c r="QK12">
        <f>IF(OR('Z-scores'!QK12&gt;3,'Z-scores'!QK12&lt;-3),"",'Z-scores'!QK12)</f>
        <v>2.9412814836630079</v>
      </c>
      <c r="QL12">
        <f>IF(OR('Z-scores'!QL12&gt;3,'Z-scores'!QL12&lt;-3),"",'Z-scores'!QL12)</f>
        <v>0.23136554962681716</v>
      </c>
      <c r="QM12">
        <f>IF(OR('Z-scores'!QM12&gt;3,'Z-scores'!QM12&lt;-3),"",'Z-scores'!QM12)</f>
        <v>-0.10009486082926271</v>
      </c>
      <c r="QN12">
        <f>IF(OR('Z-scores'!QN12&gt;3,'Z-scores'!QN12&lt;-3),"",'Z-scores'!QN12)</f>
        <v>0.27937727533926326</v>
      </c>
      <c r="QO12">
        <f>IF(OR('Z-scores'!QO12&gt;3,'Z-scores'!QO12&lt;-3),"",'Z-scores'!QO12)</f>
        <v>2.4236574079848903</v>
      </c>
      <c r="QP12">
        <f>IF(OR('Z-scores'!QP12&gt;3,'Z-scores'!QP12&lt;-3),"",'Z-scores'!QP12)</f>
        <v>-0.41891011491021551</v>
      </c>
      <c r="QQ12">
        <f>IF(OR('Z-scores'!QQ12&gt;3,'Z-scores'!QQ12&lt;-3),"",'Z-scores'!QQ12)</f>
        <v>-0.33949613824634672</v>
      </c>
      <c r="QR12">
        <f>IF(OR('Z-scores'!QR12&gt;3,'Z-scores'!QR12&lt;-3),"",'Z-scores'!QR12)</f>
        <v>0.87960931637766937</v>
      </c>
      <c r="QS12">
        <f>IF(OR('Z-scores'!QS12&gt;3,'Z-scores'!QS12&lt;-3),"",'Z-scores'!QS12)</f>
        <v>-0.49421445802720054</v>
      </c>
      <c r="QT12">
        <f>IF(OR('Z-scores'!QT12&gt;3,'Z-scores'!QT12&lt;-3),"",'Z-scores'!QT12)</f>
        <v>-3.1931625919320153E-2</v>
      </c>
      <c r="QU12">
        <f>IF(OR('Z-scores'!QU12&gt;3,'Z-scores'!QU12&lt;-3),"",'Z-scores'!QU12)</f>
        <v>-1.0763763370862487</v>
      </c>
      <c r="QV12">
        <f>IF(OR('Z-scores'!QV12&gt;3,'Z-scores'!QV12&lt;-3),"",'Z-scores'!QV12)</f>
        <v>-0.77920427041735429</v>
      </c>
      <c r="QW12">
        <f>IF(OR('Z-scores'!QW12&gt;3,'Z-scores'!QW12&lt;-3),"",'Z-scores'!QW12)</f>
        <v>-1.4285316846015108</v>
      </c>
      <c r="QX12">
        <f>IF(OR('Z-scores'!QX12&gt;3,'Z-scores'!QX12&lt;-3),"",'Z-scores'!QX12)</f>
        <v>-0.78540534885935132</v>
      </c>
      <c r="QY12">
        <f>IF(OR('Z-scores'!QY12&gt;3,'Z-scores'!QY12&lt;-3),"",'Z-scores'!QY12)</f>
        <v>0.572855843532042</v>
      </c>
      <c r="QZ12">
        <f>IF(OR('Z-scores'!QZ12&gt;3,'Z-scores'!QZ12&lt;-3),"",'Z-scores'!QZ12)</f>
        <v>-0.11785238476052863</v>
      </c>
      <c r="RA12">
        <f>IF(OR('Z-scores'!RA12&gt;3,'Z-scores'!RA12&lt;-3),"",'Z-scores'!RA12)</f>
        <v>-1.091996443402993</v>
      </c>
      <c r="RB12">
        <f>IF(OR('Z-scores'!RB12&gt;3,'Z-scores'!RB12&lt;-3),"",'Z-scores'!RB12)</f>
        <v>-0.66298898045229848</v>
      </c>
      <c r="RC12">
        <f>IF(OR('Z-scores'!RC12&gt;3,'Z-scores'!RC12&lt;-3),"",'Z-scores'!RC12)</f>
        <v>-0.2568764531531933</v>
      </c>
      <c r="RD12">
        <f>IF(OR('Z-scores'!RD12&gt;3,'Z-scores'!RD12&lt;-3),"",'Z-scores'!RD12)</f>
        <v>-0.41311656078380288</v>
      </c>
      <c r="RE12">
        <f>IF(OR('Z-scores'!RE12&gt;3,'Z-scores'!RE12&lt;-3),"",'Z-scores'!RE12)</f>
        <v>-0.711165970284515</v>
      </c>
      <c r="RF12">
        <f>IF(OR('Z-scores'!RF12&gt;3,'Z-scores'!RF12&lt;-3),"",'Z-scores'!RF12)</f>
        <v>-0.68494961006963995</v>
      </c>
      <c r="RG12">
        <f>IF(OR('Z-scores'!RG12&gt;3,'Z-scores'!RG12&lt;-3),"",'Z-scores'!RG12)</f>
        <v>-0.48517888573745416</v>
      </c>
      <c r="RH12">
        <f>IF(OR('Z-scores'!RH12&gt;3,'Z-scores'!RH12&lt;-3),"",'Z-scores'!RH12)</f>
        <v>-0.5019464360162621</v>
      </c>
      <c r="RI12">
        <f>IF(OR('Z-scores'!RI12&gt;3,'Z-scores'!RI12&lt;-3),"",'Z-scores'!RI12)</f>
        <v>-0.74921805337557901</v>
      </c>
      <c r="RJ12">
        <f>IF(OR('Z-scores'!RJ12&gt;3,'Z-scores'!RJ12&lt;-3),"",'Z-scores'!RJ12)</f>
        <v>1.715929754295284</v>
      </c>
      <c r="RK12">
        <f>IF(OR('Z-scores'!RK12&gt;3,'Z-scores'!RK12&lt;-3),"",'Z-scores'!RK12)</f>
        <v>-0.49316552287533877</v>
      </c>
      <c r="RL12">
        <f>IF(OR('Z-scores'!RL12&gt;3,'Z-scores'!RL12&lt;-3),"",'Z-scores'!RL12)</f>
        <v>-0.86879838586064129</v>
      </c>
      <c r="RM12">
        <f>IF(OR('Z-scores'!RM12&gt;3,'Z-scores'!RM12&lt;-3),"",'Z-scores'!RM12)</f>
        <v>2.5324810211156743</v>
      </c>
      <c r="RN12">
        <f>IF(OR('Z-scores'!RN12&gt;3,'Z-scores'!RN12&lt;-3),"",'Z-scores'!RN12)</f>
        <v>0.28615061384763529</v>
      </c>
      <c r="RO12">
        <f>IF(OR('Z-scores'!RO12&gt;3,'Z-scores'!RO12&lt;-3),"",'Z-scores'!RO12)</f>
        <v>-0.64979281015148704</v>
      </c>
      <c r="RP12" s="6"/>
      <c r="ST12" s="6"/>
      <c r="TX12" s="6"/>
      <c r="VO12" s="6"/>
      <c r="VZ12" s="6"/>
      <c r="WR12" s="6"/>
      <c r="WU12" s="6"/>
      <c r="ZP12" s="6"/>
      <c r="ZQ12" s="6"/>
      <c r="ZU12" s="6"/>
      <c r="ABK12" s="6"/>
      <c r="ACA12" s="6"/>
      <c r="ACZ12" s="6"/>
      <c r="ADD12" s="6"/>
      <c r="AEB12" s="6"/>
      <c r="AEO12" s="6"/>
      <c r="AFA12" s="6"/>
      <c r="AFP12" s="6"/>
      <c r="AFS12" s="6"/>
      <c r="AFV12" s="6"/>
      <c r="AFX12" s="6"/>
      <c r="AGC12" s="6"/>
      <c r="AGM12" s="6"/>
      <c r="AGX12" s="6"/>
      <c r="AHD12" s="6"/>
      <c r="AHS12" s="6"/>
      <c r="AHW12" s="6"/>
      <c r="AIA12" s="6"/>
      <c r="AIB12" s="6"/>
      <c r="AIG12" s="6"/>
      <c r="AIH12" s="6"/>
      <c r="AII12" s="6"/>
      <c r="AIL12" s="6"/>
      <c r="AIQ12" s="6"/>
      <c r="AIT12" s="6"/>
      <c r="AIW12" s="6"/>
      <c r="AJR12" s="6"/>
    </row>
    <row r="13" spans="1:965" x14ac:dyDescent="0.25">
      <c r="A13">
        <v>340770</v>
      </c>
      <c r="B13">
        <v>1</v>
      </c>
      <c r="C13">
        <f>IF(OR('Z-scores'!C13&gt;3,'Z-scores'!C13&lt;-3),"",'Z-scores'!C13)</f>
        <v>-0.41991827346025429</v>
      </c>
      <c r="D13">
        <f>IF(OR('Z-scores'!D13&gt;3,'Z-scores'!D13&lt;-3),"",'Z-scores'!D13)</f>
        <v>-0.72799664442260592</v>
      </c>
      <c r="E13">
        <f>IF(OR('Z-scores'!E13&gt;3,'Z-scores'!E13&lt;-3),"",'Z-scores'!E13)</f>
        <v>-0.49214086700742454</v>
      </c>
      <c r="F13">
        <f>IF(OR('Z-scores'!F13&gt;3,'Z-scores'!F13&lt;-3),"",'Z-scores'!F13)</f>
        <v>2.3357016058370186</v>
      </c>
      <c r="G13">
        <f>IF(OR('Z-scores'!G13&gt;3,'Z-scores'!G13&lt;-3),"",'Z-scores'!G13)</f>
        <v>-0.73779089521324992</v>
      </c>
      <c r="H13">
        <f>IF(OR('Z-scores'!H13&gt;3,'Z-scores'!H13&lt;-3),"",'Z-scores'!H13)</f>
        <v>0.32498465124575954</v>
      </c>
      <c r="I13">
        <f>IF(OR('Z-scores'!I13&gt;3,'Z-scores'!I13&lt;-3),"",'Z-scores'!I13)</f>
        <v>2.781573505824062</v>
      </c>
      <c r="J13">
        <f>IF(OR('Z-scores'!J13&gt;3,'Z-scores'!J13&lt;-3),"",'Z-scores'!J13)</f>
        <v>1.996038775231797</v>
      </c>
      <c r="K13">
        <f>IF(OR('Z-scores'!K13&gt;3,'Z-scores'!K13&lt;-3),"",'Z-scores'!K13)</f>
        <v>2.0002914544418577</v>
      </c>
      <c r="L13">
        <f>IF(OR('Z-scores'!L13&gt;3,'Z-scores'!L13&lt;-3),"",'Z-scores'!L13)</f>
        <v>-0.31309613805485442</v>
      </c>
      <c r="M13">
        <f>IF(OR('Z-scores'!M13&gt;3,'Z-scores'!M13&lt;-3),"",'Z-scores'!M13)</f>
        <v>-0.27854967085879179</v>
      </c>
      <c r="N13">
        <f>IF(OR('Z-scores'!N13&gt;3,'Z-scores'!N13&lt;-3),"",'Z-scores'!N13)</f>
        <v>1.4670973754088936</v>
      </c>
      <c r="O13">
        <f>IF(OR('Z-scores'!O13&gt;3,'Z-scores'!O13&lt;-3),"",'Z-scores'!O13)</f>
        <v>1.8677927215150001</v>
      </c>
      <c r="P13">
        <f>IF(OR('Z-scores'!P13&gt;3,'Z-scores'!P13&lt;-3),"",'Z-scores'!P13)</f>
        <v>2.1507373783380173</v>
      </c>
      <c r="Q13">
        <f>IF(OR('Z-scores'!Q13&gt;3,'Z-scores'!Q13&lt;-3),"",'Z-scores'!Q13)</f>
        <v>-1.0071296785020034</v>
      </c>
      <c r="R13">
        <f>IF(OR('Z-scores'!R13&gt;3,'Z-scores'!R13&lt;-3),"",'Z-scores'!R13)</f>
        <v>-0.3740457494341129</v>
      </c>
      <c r="S13">
        <f>IF(OR('Z-scores'!S13&gt;3,'Z-scores'!S13&lt;-3),"",'Z-scores'!S13)</f>
        <v>0.17040926822009281</v>
      </c>
      <c r="T13">
        <f>IF(OR('Z-scores'!T13&gt;3,'Z-scores'!T13&lt;-3),"",'Z-scores'!T13)</f>
        <v>1.1238379593628927</v>
      </c>
      <c r="U13">
        <f>IF(OR('Z-scores'!U13&gt;3,'Z-scores'!U13&lt;-3),"",'Z-scores'!U13)</f>
        <v>-0.98641471312155249</v>
      </c>
      <c r="V13">
        <f>IF(OR('Z-scores'!V13&gt;3,'Z-scores'!V13&lt;-3),"",'Z-scores'!V13)</f>
        <v>-0.77737546965143089</v>
      </c>
      <c r="W13">
        <f>IF(OR('Z-scores'!W13&gt;3,'Z-scores'!W13&lt;-3),"",'Z-scores'!W13)</f>
        <v>-0.63702158532647002</v>
      </c>
      <c r="X13">
        <f>IF(OR('Z-scores'!X13&gt;3,'Z-scores'!X13&lt;-3),"",'Z-scores'!X13)</f>
        <v>-0.71069541855824869</v>
      </c>
      <c r="Y13">
        <f>IF(OR('Z-scores'!Y13&gt;3,'Z-scores'!Y13&lt;-3),"",'Z-scores'!Y13)</f>
        <v>0.19730080755274948</v>
      </c>
      <c r="Z13">
        <f>IF(OR('Z-scores'!Z13&gt;3,'Z-scores'!Z13&lt;-3),"",'Z-scores'!Z13)</f>
        <v>1.898948547010322</v>
      </c>
      <c r="AA13">
        <f>IF(OR('Z-scores'!AA13&gt;3,'Z-scores'!AA13&lt;-3),"",'Z-scores'!AA13)</f>
        <v>-0.30249705619854272</v>
      </c>
      <c r="AB13">
        <f>IF(OR('Z-scores'!AB13&gt;3,'Z-scores'!AB13&lt;-3),"",'Z-scores'!AB13)</f>
        <v>-0.16453356751378878</v>
      </c>
      <c r="AC13">
        <f>IF(OR('Z-scores'!AC13&gt;3,'Z-scores'!AC13&lt;-3),"",'Z-scores'!AC13)</f>
        <v>0.11723987310060778</v>
      </c>
      <c r="AD13">
        <f>IF(OR('Z-scores'!AD13&gt;3,'Z-scores'!AD13&lt;-3),"",'Z-scores'!AD13)</f>
        <v>-0.75009297260059604</v>
      </c>
      <c r="AE13">
        <f>IF(OR('Z-scores'!AE13&gt;3,'Z-scores'!AE13&lt;-3),"",'Z-scores'!AE13)</f>
        <v>0.19034382471756886</v>
      </c>
      <c r="AF13">
        <f>IF(OR('Z-scores'!AF13&gt;3,'Z-scores'!AF13&lt;-3),"",'Z-scores'!AF13)</f>
        <v>1.4198122760027145</v>
      </c>
      <c r="AG13">
        <f>IF(OR('Z-scores'!AG13&gt;3,'Z-scores'!AG13&lt;-3),"",'Z-scores'!AG13)</f>
        <v>-0.56686929039888301</v>
      </c>
      <c r="AH13">
        <f>IF(OR('Z-scores'!AH13&gt;3,'Z-scores'!AH13&lt;-3),"",'Z-scores'!AH13)</f>
        <v>-0.29647266044697962</v>
      </c>
      <c r="AI13">
        <f>IF(OR('Z-scores'!AI13&gt;3,'Z-scores'!AI13&lt;-3),"",'Z-scores'!AI13)</f>
        <v>-0.7601470452003074</v>
      </c>
      <c r="AJ13">
        <f>IF(OR('Z-scores'!AJ13&gt;3,'Z-scores'!AJ13&lt;-3),"",'Z-scores'!AJ13)</f>
        <v>1.2629607360181136</v>
      </c>
      <c r="AK13">
        <f>IF(OR('Z-scores'!AK13&gt;3,'Z-scores'!AK13&lt;-3),"",'Z-scores'!AK13)</f>
        <v>2.215975898394916</v>
      </c>
      <c r="AL13">
        <f>IF(OR('Z-scores'!AL13&gt;3,'Z-scores'!AL13&lt;-3),"",'Z-scores'!AL13)</f>
        <v>1.6120042498166263</v>
      </c>
      <c r="AM13">
        <f>IF(OR('Z-scores'!AM13&gt;3,'Z-scores'!AM13&lt;-3),"",'Z-scores'!AM13)</f>
        <v>-7.1965358402710997E-3</v>
      </c>
      <c r="AN13">
        <f>IF(OR('Z-scores'!AN13&gt;3,'Z-scores'!AN13&lt;-3),"",'Z-scores'!AN13)</f>
        <v>-0.19280708303227559</v>
      </c>
      <c r="AO13">
        <f>IF(OR('Z-scores'!AO13&gt;3,'Z-scores'!AO13&lt;-3),"",'Z-scores'!AO13)</f>
        <v>-0.62448337386604746</v>
      </c>
      <c r="AP13">
        <f>IF(OR('Z-scores'!AP13&gt;3,'Z-scores'!AP13&lt;-3),"",'Z-scores'!AP13)</f>
        <v>0.59592968750595066</v>
      </c>
      <c r="AQ13">
        <f>IF(OR('Z-scores'!AQ13&gt;3,'Z-scores'!AQ13&lt;-3),"",'Z-scores'!AQ13)</f>
        <v>2.5742134106214367</v>
      </c>
      <c r="AR13">
        <f>IF(OR('Z-scores'!AR13&gt;3,'Z-scores'!AR13&lt;-3),"",'Z-scores'!AR13)</f>
        <v>2.7991224951872224</v>
      </c>
      <c r="AS13">
        <f>IF(OR('Z-scores'!AS13&gt;3,'Z-scores'!AS13&lt;-3),"",'Z-scores'!AS13)</f>
        <v>-1.3546618868294009E-2</v>
      </c>
      <c r="AT13">
        <f>IF(OR('Z-scores'!AT13&gt;3,'Z-scores'!AT13&lt;-3),"",'Z-scores'!AT13)</f>
        <v>0.70716796656035708</v>
      </c>
      <c r="AU13">
        <f>IF(OR('Z-scores'!AU13&gt;3,'Z-scores'!AU13&lt;-3),"",'Z-scores'!AU13)</f>
        <v>0.79413742700199541</v>
      </c>
      <c r="AV13">
        <f>IF(OR('Z-scores'!AV13&gt;3,'Z-scores'!AV13&lt;-3),"",'Z-scores'!AV13)</f>
        <v>-0.73134435611509963</v>
      </c>
      <c r="AW13">
        <f>IF(OR('Z-scores'!AW13&gt;3,'Z-scores'!AW13&lt;-3),"",'Z-scores'!AW13)</f>
        <v>0.83770483481894575</v>
      </c>
      <c r="AX13">
        <f>IF(OR('Z-scores'!AX13&gt;3,'Z-scores'!AX13&lt;-3),"",'Z-scores'!AX13)</f>
        <v>2.2369797210777547</v>
      </c>
      <c r="AY13">
        <f>IF(OR('Z-scores'!AY13&gt;3,'Z-scores'!AY13&lt;-3),"",'Z-scores'!AY13)</f>
        <v>0.61336918416226582</v>
      </c>
      <c r="AZ13">
        <f>IF(OR('Z-scores'!AZ13&gt;3,'Z-scores'!AZ13&lt;-3),"",'Z-scores'!AZ13)</f>
        <v>0.21585041785978626</v>
      </c>
      <c r="BA13">
        <f>IF(OR('Z-scores'!BA13&gt;3,'Z-scores'!BA13&lt;-3),"",'Z-scores'!BA13)</f>
        <v>-1.0438283241705153</v>
      </c>
      <c r="BB13">
        <f>IF(OR('Z-scores'!BB13&gt;3,'Z-scores'!BB13&lt;-3),"",'Z-scores'!BB13)</f>
        <v>-0.28165241804025831</v>
      </c>
      <c r="BC13">
        <f>IF(OR('Z-scores'!BC13&gt;3,'Z-scores'!BC13&lt;-3),"",'Z-scores'!BC13)</f>
        <v>0.58831918241142767</v>
      </c>
      <c r="BD13">
        <f>IF(OR('Z-scores'!BD13&gt;3,'Z-scores'!BD13&lt;-3),"",'Z-scores'!BD13)</f>
        <v>1.1775619982399108</v>
      </c>
      <c r="BE13">
        <f>IF(OR('Z-scores'!BE13&gt;3,'Z-scores'!BE13&lt;-3),"",'Z-scores'!BE13)</f>
        <v>0.14471635977704067</v>
      </c>
      <c r="BF13">
        <f>IF(OR('Z-scores'!BF13&gt;3,'Z-scores'!BF13&lt;-3),"",'Z-scores'!BF13)</f>
        <v>-7.5771321747775955E-2</v>
      </c>
      <c r="BG13">
        <f>IF(OR('Z-scores'!BG13&gt;3,'Z-scores'!BG13&lt;-3),"",'Z-scores'!BG13)</f>
        <v>-0.36857462251305312</v>
      </c>
      <c r="BH13">
        <f>IF(OR('Z-scores'!BH13&gt;3,'Z-scores'!BH13&lt;-3),"",'Z-scores'!BH13)</f>
        <v>0.66124317431563573</v>
      </c>
      <c r="BI13">
        <f>IF(OR('Z-scores'!BI13&gt;3,'Z-scores'!BI13&lt;-3),"",'Z-scores'!BI13)</f>
        <v>1.0872024810659497</v>
      </c>
      <c r="BJ13">
        <f>IF(OR('Z-scores'!BJ13&gt;3,'Z-scores'!BJ13&lt;-3),"",'Z-scores'!BJ13)</f>
        <v>1.6288111606740245</v>
      </c>
      <c r="BK13">
        <f>IF(OR('Z-scores'!BK13&gt;3,'Z-scores'!BK13&lt;-3),"",'Z-scores'!BK13)</f>
        <v>2.1582928118686469</v>
      </c>
      <c r="BL13">
        <f>IF(OR('Z-scores'!BL13&gt;3,'Z-scores'!BL13&lt;-3),"",'Z-scores'!BL13)</f>
        <v>1.6839121533622843</v>
      </c>
      <c r="BM13">
        <f>IF(OR('Z-scores'!BM13&gt;3,'Z-scores'!BM13&lt;-3),"",'Z-scores'!BM13)</f>
        <v>-0.7196665348202812</v>
      </c>
      <c r="BN13">
        <f>IF(OR('Z-scores'!BN13&gt;3,'Z-scores'!BN13&lt;-3),"",'Z-scores'!BN13)</f>
        <v>1.253438782042993E-2</v>
      </c>
      <c r="BO13">
        <f>IF(OR('Z-scores'!BO13&gt;3,'Z-scores'!BO13&lt;-3),"",'Z-scores'!BO13)</f>
        <v>0.82389605346513339</v>
      </c>
      <c r="BP13">
        <f>IF(OR('Z-scores'!BP13&gt;3,'Z-scores'!BP13&lt;-3),"",'Z-scores'!BP13)</f>
        <v>1.1712703368902602</v>
      </c>
      <c r="BQ13">
        <f>IF(OR('Z-scores'!BQ13&gt;3,'Z-scores'!BQ13&lt;-3),"",'Z-scores'!BQ13)</f>
        <v>0.99582424803453851</v>
      </c>
      <c r="BR13">
        <f>IF(OR('Z-scores'!BR13&gt;3,'Z-scores'!BR13&lt;-3),"",'Z-scores'!BR13)</f>
        <v>0.9953218945410669</v>
      </c>
      <c r="BS13">
        <f>IF(OR('Z-scores'!BS13&gt;3,'Z-scores'!BS13&lt;-3),"",'Z-scores'!BS13)</f>
        <v>-0.7598544239553825</v>
      </c>
      <c r="BT13">
        <f>IF(OR('Z-scores'!BT13&gt;3,'Z-scores'!BT13&lt;-3),"",'Z-scores'!BT13)</f>
        <v>-0.3813869954228043</v>
      </c>
      <c r="BU13">
        <f>IF(OR('Z-scores'!BU13&gt;3,'Z-scores'!BU13&lt;-3),"",'Z-scores'!BU13)</f>
        <v>0.26253022447273755</v>
      </c>
      <c r="BV13">
        <f>IF(OR('Z-scores'!BV13&gt;3,'Z-scores'!BV13&lt;-3),"",'Z-scores'!BV13)</f>
        <v>1.477399235417856</v>
      </c>
      <c r="BW13">
        <f>IF(OR('Z-scores'!BW13&gt;3,'Z-scores'!BW13&lt;-3),"",'Z-scores'!BW13)</f>
        <v>1.6955579486169163</v>
      </c>
      <c r="BX13">
        <f>IF(OR('Z-scores'!BX13&gt;3,'Z-scores'!BX13&lt;-3),"",'Z-scores'!BX13)</f>
        <v>1.7044462785362646</v>
      </c>
      <c r="BY13">
        <f>IF(OR('Z-scores'!BY13&gt;3,'Z-scores'!BY13&lt;-3),"",'Z-scores'!BY13)</f>
        <v>-0.35956450778380261</v>
      </c>
      <c r="BZ13">
        <f>IF(OR('Z-scores'!BZ13&gt;3,'Z-scores'!BZ13&lt;-3),"",'Z-scores'!BZ13)</f>
        <v>4.8237726192331958E-2</v>
      </c>
      <c r="CA13">
        <f>IF(OR('Z-scores'!CA13&gt;3,'Z-scores'!CA13&lt;-3),"",'Z-scores'!CA13)</f>
        <v>-8.9258197495904287E-2</v>
      </c>
      <c r="CB13">
        <f>IF(OR('Z-scores'!CB13&gt;3,'Z-scores'!CB13&lt;-3),"",'Z-scores'!CB13)</f>
        <v>-6.0696932142178382E-2</v>
      </c>
      <c r="CC13">
        <f>IF(OR('Z-scores'!CC13&gt;3,'Z-scores'!CC13&lt;-3),"",'Z-scores'!CC13)</f>
        <v>-9.7234091346106895E-3</v>
      </c>
      <c r="CD13">
        <f>IF(OR('Z-scores'!CD13&gt;3,'Z-scores'!CD13&lt;-3),"",'Z-scores'!CD13)</f>
        <v>0.73985261233353117</v>
      </c>
      <c r="CE13">
        <f>IF(OR('Z-scores'!CE13&gt;3,'Z-scores'!CE13&lt;-3),"",'Z-scores'!CE13)</f>
        <v>0.33870153268539993</v>
      </c>
      <c r="CF13">
        <f>IF(OR('Z-scores'!CF13&gt;3,'Z-scores'!CF13&lt;-3),"",'Z-scores'!CF13)</f>
        <v>-0.52094441378998435</v>
      </c>
      <c r="CG13">
        <f>IF(OR('Z-scores'!CG13&gt;3,'Z-scores'!CG13&lt;-3),"",'Z-scores'!CG13)</f>
        <v>-0.4678425597017864</v>
      </c>
      <c r="CH13">
        <f>IF(OR('Z-scores'!CH13&gt;3,'Z-scores'!CH13&lt;-3),"",'Z-scores'!CH13)</f>
        <v>-0.52089335736573639</v>
      </c>
      <c r="CI13">
        <f>IF(OR('Z-scores'!CI13&gt;3,'Z-scores'!CI13&lt;-3),"",'Z-scores'!CI13)</f>
        <v>-0.76080983345853759</v>
      </c>
      <c r="CJ13">
        <f>IF(OR('Z-scores'!CJ13&gt;3,'Z-scores'!CJ13&lt;-3),"",'Z-scores'!CJ13)</f>
        <v>-0.68350201025038904</v>
      </c>
      <c r="CK13">
        <f>IF(OR('Z-scores'!CK13&gt;3,'Z-scores'!CK13&lt;-3),"",'Z-scores'!CK13)</f>
        <v>9.43033473163708E-2</v>
      </c>
      <c r="CL13">
        <f>IF(OR('Z-scores'!CL13&gt;3,'Z-scores'!CL13&lt;-3),"",'Z-scores'!CL13)</f>
        <v>-0.23440125325230285</v>
      </c>
      <c r="CM13">
        <f>IF(OR('Z-scores'!CM13&gt;3,'Z-scores'!CM13&lt;-3),"",'Z-scores'!CM13)</f>
        <v>0.16455166766811702</v>
      </c>
      <c r="CN13">
        <f>IF(OR('Z-scores'!CN13&gt;3,'Z-scores'!CN13&lt;-3),"",'Z-scores'!CN13)</f>
        <v>0.86088348693430061</v>
      </c>
      <c r="CO13">
        <f>IF(OR('Z-scores'!CO13&gt;3,'Z-scores'!CO13&lt;-3),"",'Z-scores'!CO13)</f>
        <v>2.2353813155740911</v>
      </c>
      <c r="CP13">
        <f>IF(OR('Z-scores'!CP13&gt;3,'Z-scores'!CP13&lt;-3),"",'Z-scores'!CP13)</f>
        <v>2.0141900931405385</v>
      </c>
      <c r="CQ13">
        <f>IF(OR('Z-scores'!CQ13&gt;3,'Z-scores'!CQ13&lt;-3),"",'Z-scores'!CQ13)</f>
        <v>-0.35496944513482265</v>
      </c>
      <c r="CR13">
        <f>IF(OR('Z-scores'!CR13&gt;3,'Z-scores'!CR13&lt;-3),"",'Z-scores'!CR13)</f>
        <v>-0.56001479141916854</v>
      </c>
      <c r="CS13">
        <f>IF(OR('Z-scores'!CS13&gt;3,'Z-scores'!CS13&lt;-3),"",'Z-scores'!CS13)</f>
        <v>-0.40613390695924428</v>
      </c>
      <c r="CT13">
        <f>IF(OR('Z-scores'!CT13&gt;3,'Z-scores'!CT13&lt;-3),"",'Z-scores'!CT13)</f>
        <v>-0.1727137647415683</v>
      </c>
      <c r="CU13">
        <f>IF(OR('Z-scores'!CU13&gt;3,'Z-scores'!CU13&lt;-3),"",'Z-scores'!CU13)</f>
        <v>-0.20661208545834844</v>
      </c>
      <c r="CV13">
        <f>IF(OR('Z-scores'!CV13&gt;3,'Z-scores'!CV13&lt;-3),"",'Z-scores'!CV13)</f>
        <v>-0.43867370259480659</v>
      </c>
      <c r="CW13">
        <f>IF(OR('Z-scores'!CW13&gt;3,'Z-scores'!CW13&lt;-3),"",'Z-scores'!CW13)</f>
        <v>-0.23231469365081941</v>
      </c>
      <c r="CX13">
        <f>IF(OR('Z-scores'!CX13&gt;3,'Z-scores'!CX13&lt;-3),"",'Z-scores'!CX13)</f>
        <v>-0.79672672178147919</v>
      </c>
      <c r="CY13">
        <f>IF(OR('Z-scores'!CY13&gt;3,'Z-scores'!CY13&lt;-3),"",'Z-scores'!CY13)</f>
        <v>0.38718971131569135</v>
      </c>
      <c r="CZ13">
        <f>IF(OR('Z-scores'!CZ13&gt;3,'Z-scores'!CZ13&lt;-3),"",'Z-scores'!CZ13)</f>
        <v>1.3168337443984885</v>
      </c>
      <c r="DA13">
        <f>IF(OR('Z-scores'!DA13&gt;3,'Z-scores'!DA13&lt;-3),"",'Z-scores'!DA13)</f>
        <v>0.44818969461637581</v>
      </c>
      <c r="DB13">
        <f>IF(OR('Z-scores'!DB13&gt;3,'Z-scores'!DB13&lt;-3),"",'Z-scores'!DB13)</f>
        <v>0.26086923790043637</v>
      </c>
      <c r="DC13">
        <f>IF(OR('Z-scores'!DC13&gt;3,'Z-scores'!DC13&lt;-3),"",'Z-scores'!DC13)</f>
        <v>-0.45484283747156651</v>
      </c>
      <c r="DD13">
        <f>IF(OR('Z-scores'!DD13&gt;3,'Z-scores'!DD13&lt;-3),"",'Z-scores'!DD13)</f>
        <v>-0.83388026762961331</v>
      </c>
      <c r="DE13">
        <f>IF(OR('Z-scores'!DE13&gt;3,'Z-scores'!DE13&lt;-3),"",'Z-scores'!DE13)</f>
        <v>-0.78170887503112996</v>
      </c>
      <c r="DF13">
        <f>IF(OR('Z-scores'!DF13&gt;3,'Z-scores'!DF13&lt;-3),"",'Z-scores'!DF13)</f>
        <v>-0.6807740024469271</v>
      </c>
      <c r="DG13">
        <f>IF(OR('Z-scores'!DG13&gt;3,'Z-scores'!DG13&lt;-3),"",'Z-scores'!DG13)</f>
        <v>-0.92831265766583715</v>
      </c>
      <c r="DH13">
        <f>IF(OR('Z-scores'!DH13&gt;3,'Z-scores'!DH13&lt;-3),"",'Z-scores'!DH13)</f>
        <v>-0.73515059292242158</v>
      </c>
      <c r="DI13">
        <f>IF(OR('Z-scores'!DI13&gt;3,'Z-scores'!DI13&lt;-3),"",'Z-scores'!DI13)</f>
        <v>-0.54975438155237333</v>
      </c>
      <c r="DJ13">
        <f>IF(OR('Z-scores'!DJ13&gt;3,'Z-scores'!DJ13&lt;-3),"",'Z-scores'!DJ13)</f>
        <v>-0.9391205496927485</v>
      </c>
      <c r="DK13">
        <f>IF(OR('Z-scores'!DK13&gt;3,'Z-scores'!DK13&lt;-3),"",'Z-scores'!DK13)</f>
        <v>-0.9919772564481143</v>
      </c>
      <c r="DL13">
        <f>IF(OR('Z-scores'!DL13&gt;3,'Z-scores'!DL13&lt;-3),"",'Z-scores'!DL13)</f>
        <v>-0.46234880467802597</v>
      </c>
      <c r="DM13">
        <f>IF(OR('Z-scores'!DM13&gt;3,'Z-scores'!DM13&lt;-3),"",'Z-scores'!DM13)</f>
        <v>-0.92676380863438856</v>
      </c>
      <c r="DN13">
        <f>IF(OR('Z-scores'!DN13&gt;3,'Z-scores'!DN13&lt;-3),"",'Z-scores'!DN13)</f>
        <v>-0.94079917322573758</v>
      </c>
      <c r="DO13">
        <f>IF(OR('Z-scores'!DO13&gt;3,'Z-scores'!DO13&lt;-3),"",'Z-scores'!DO13)</f>
        <v>-0.40766562425787367</v>
      </c>
      <c r="DP13">
        <f>IF(OR('Z-scores'!DP13&gt;3,'Z-scores'!DP13&lt;-3),"",'Z-scores'!DP13)</f>
        <v>-0.74376522526213862</v>
      </c>
      <c r="DQ13">
        <f>IF(OR('Z-scores'!DQ13&gt;3,'Z-scores'!DQ13&lt;-3),"",'Z-scores'!DQ13)</f>
        <v>-0.64230556948563411</v>
      </c>
      <c r="DR13">
        <f>IF(OR('Z-scores'!DR13&gt;3,'Z-scores'!DR13&lt;-3),"",'Z-scores'!DR13)</f>
        <v>-0.52568222468534798</v>
      </c>
      <c r="DS13">
        <f>IF(OR('Z-scores'!DS13&gt;3,'Z-scores'!DS13&lt;-3),"",'Z-scores'!DS13)</f>
        <v>4.7525082107547953E-2</v>
      </c>
      <c r="DT13">
        <f>IF(OR('Z-scores'!DT13&gt;3,'Z-scores'!DT13&lt;-3),"",'Z-scores'!DT13)</f>
        <v>0.40808940443657915</v>
      </c>
      <c r="DU13">
        <f>IF(OR('Z-scores'!DU13&gt;3,'Z-scores'!DU13&lt;-3),"",'Z-scores'!DU13)</f>
        <v>-0.77571375628968986</v>
      </c>
      <c r="DV13">
        <f>IF(OR('Z-scores'!DV13&gt;3,'Z-scores'!DV13&lt;-3),"",'Z-scores'!DV13)</f>
        <v>-0.76490394079254909</v>
      </c>
      <c r="DW13">
        <f>IF(OR('Z-scores'!DW13&gt;3,'Z-scores'!DW13&lt;-3),"",'Z-scores'!DW13)</f>
        <v>-0.71578150972162646</v>
      </c>
      <c r="DX13">
        <f>IF(OR('Z-scores'!DX13&gt;3,'Z-scores'!DX13&lt;-3),"",'Z-scores'!DX13)</f>
        <v>0.32009959709236435</v>
      </c>
      <c r="DY13">
        <f>IF(OR('Z-scores'!DY13&gt;3,'Z-scores'!DY13&lt;-3),"",'Z-scores'!DY13)</f>
        <v>-0.1507270328179926</v>
      </c>
      <c r="DZ13">
        <f>IF(OR('Z-scores'!DZ13&gt;3,'Z-scores'!DZ13&lt;-3),"",'Z-scores'!DZ13)</f>
        <v>-0.18374243515011981</v>
      </c>
      <c r="EA13">
        <f>IF(OR('Z-scores'!EA13&gt;3,'Z-scores'!EA13&lt;-3),"",'Z-scores'!EA13)</f>
        <v>1.6263162775785136</v>
      </c>
      <c r="EB13">
        <f>IF(OR('Z-scores'!EB13&gt;3,'Z-scores'!EB13&lt;-3),"",'Z-scores'!EB13)</f>
        <v>1.5922543656390382</v>
      </c>
      <c r="EC13">
        <f>IF(OR('Z-scores'!EC13&gt;3,'Z-scores'!EC13&lt;-3),"",'Z-scores'!EC13)</f>
        <v>2.7796411198220579</v>
      </c>
      <c r="ED13">
        <f>IF(OR('Z-scores'!ED13&gt;3,'Z-scores'!ED13&lt;-3),"",'Z-scores'!ED13)</f>
        <v>0.55133269779984917</v>
      </c>
      <c r="EE13">
        <f>IF(OR('Z-scores'!EE13&gt;3,'Z-scores'!EE13&lt;-3),"",'Z-scores'!EE13)</f>
        <v>0.5235495234348776</v>
      </c>
      <c r="EF13">
        <f>IF(OR('Z-scores'!EF13&gt;3,'Z-scores'!EF13&lt;-3),"",'Z-scores'!EF13)</f>
        <v>-2.65078529665577E-2</v>
      </c>
      <c r="EG13">
        <f>IF(OR('Z-scores'!EG13&gt;3,'Z-scores'!EG13&lt;-3),"",'Z-scores'!EG13)</f>
        <v>2.1752665163780081</v>
      </c>
      <c r="EH13">
        <f>IF(OR('Z-scores'!EH13&gt;3,'Z-scores'!EH13&lt;-3),"",'Z-scores'!EH13)</f>
        <v>0.14335041099125706</v>
      </c>
      <c r="EI13">
        <f>IF(OR('Z-scores'!EI13&gt;3,'Z-scores'!EI13&lt;-3),"",'Z-scores'!EI13)</f>
        <v>-0.22747557013638783</v>
      </c>
      <c r="EJ13">
        <f>IF(OR('Z-scores'!EJ13&gt;3,'Z-scores'!EJ13&lt;-3),"",'Z-scores'!EJ13)</f>
        <v>-0.38027932266978709</v>
      </c>
      <c r="EK13">
        <f>IF(OR('Z-scores'!EK13&gt;3,'Z-scores'!EK13&lt;-3),"",'Z-scores'!EK13)</f>
        <v>2.2887715894939218</v>
      </c>
      <c r="EL13">
        <f>IF(OR('Z-scores'!EL13&gt;3,'Z-scores'!EL13&lt;-3),"",'Z-scores'!EL13)</f>
        <v>1.7025715045561847</v>
      </c>
      <c r="EM13">
        <f>IF(OR('Z-scores'!EM13&gt;3,'Z-scores'!EM13&lt;-3),"",'Z-scores'!EM13)</f>
        <v>0.4259328359176181</v>
      </c>
      <c r="EN13">
        <f>IF(OR('Z-scores'!EN13&gt;3,'Z-scores'!EN13&lt;-3),"",'Z-scores'!EN13)</f>
        <v>0.17227715615763095</v>
      </c>
      <c r="EO13">
        <f>IF(OR('Z-scores'!EO13&gt;3,'Z-scores'!EO13&lt;-3),"",'Z-scores'!EO13)</f>
        <v>-0.52217229333855686</v>
      </c>
      <c r="EP13">
        <f>IF(OR('Z-scores'!EP13&gt;3,'Z-scores'!EP13&lt;-3),"",'Z-scores'!EP13)</f>
        <v>0.74659260670609529</v>
      </c>
      <c r="EQ13">
        <f>IF(OR('Z-scores'!EQ13&gt;3,'Z-scores'!EQ13&lt;-3),"",'Z-scores'!EQ13)</f>
        <v>0.78799181902051796</v>
      </c>
      <c r="ER13">
        <f>IF(OR('Z-scores'!ER13&gt;3,'Z-scores'!ER13&lt;-3),"",'Z-scores'!ER13)</f>
        <v>0.94750128630766706</v>
      </c>
      <c r="ES13">
        <f>IF(OR('Z-scores'!ES13&gt;3,'Z-scores'!ES13&lt;-3),"",'Z-scores'!ES13)</f>
        <v>0.84972363281277097</v>
      </c>
      <c r="ET13">
        <f>IF(OR('Z-scores'!ET13&gt;3,'Z-scores'!ET13&lt;-3),"",'Z-scores'!ET13)</f>
        <v>-0.55920834905760197</v>
      </c>
      <c r="EU13">
        <f>IF(OR('Z-scores'!EU13&gt;3,'Z-scores'!EU13&lt;-3),"",'Z-scores'!EU13)</f>
        <v>2.2188419068976866</v>
      </c>
      <c r="EV13">
        <f>IF(OR('Z-scores'!EV13&gt;3,'Z-scores'!EV13&lt;-3),"",'Z-scores'!EV13)</f>
        <v>0.9391273359358856</v>
      </c>
      <c r="EW13">
        <f>IF(OR('Z-scores'!EW13&gt;3,'Z-scores'!EW13&lt;-3),"",'Z-scores'!EW13)</f>
        <v>0.96230708651364572</v>
      </c>
      <c r="EX13">
        <f>IF(OR('Z-scores'!EX13&gt;3,'Z-scores'!EX13&lt;-3),"",'Z-scores'!EX13)</f>
        <v>0.48033399420879874</v>
      </c>
      <c r="EY13">
        <f>IF(OR('Z-scores'!EY13&gt;3,'Z-scores'!EY13&lt;-3),"",'Z-scores'!EY13)</f>
        <v>-0.40968416013176012</v>
      </c>
      <c r="EZ13">
        <f>IF(OR('Z-scores'!EZ13&gt;3,'Z-scores'!EZ13&lt;-3),"",'Z-scores'!EZ13)</f>
        <v>2.3321531498605781</v>
      </c>
      <c r="FA13">
        <f>IF(OR('Z-scores'!FA13&gt;3,'Z-scores'!FA13&lt;-3),"",'Z-scores'!FA13)</f>
        <v>2.970828753970626</v>
      </c>
      <c r="FB13">
        <f>IF(OR('Z-scores'!FB13&gt;3,'Z-scores'!FB13&lt;-3),"",'Z-scores'!FB13)</f>
        <v>0.24803874056038061</v>
      </c>
      <c r="FC13">
        <f>IF(OR('Z-scores'!FC13&gt;3,'Z-scores'!FC13&lt;-3),"",'Z-scores'!FC13)</f>
        <v>-1.0504818556158815</v>
      </c>
      <c r="FD13">
        <f>IF(OR('Z-scores'!FD13&gt;3,'Z-scores'!FD13&lt;-3),"",'Z-scores'!FD13)</f>
        <v>0.36956101592201318</v>
      </c>
      <c r="FE13">
        <f>IF(OR('Z-scores'!FE13&gt;3,'Z-scores'!FE13&lt;-3),"",'Z-scores'!FE13)</f>
        <v>0.25236659702991354</v>
      </c>
      <c r="FF13">
        <f>IF(OR('Z-scores'!FF13&gt;3,'Z-scores'!FF13&lt;-3),"",'Z-scores'!FF13)</f>
        <v>0.17033645362931166</v>
      </c>
      <c r="FG13">
        <f>IF(OR('Z-scores'!FG13&gt;3,'Z-scores'!FG13&lt;-3),"",'Z-scores'!FG13)</f>
        <v>0.71812637670303914</v>
      </c>
      <c r="FH13">
        <f>IF(OR('Z-scores'!FH13&gt;3,'Z-scores'!FH13&lt;-3),"",'Z-scores'!FH13)</f>
        <v>0.78873086345048649</v>
      </c>
      <c r="FI13">
        <f>IF(OR('Z-scores'!FI13&gt;3,'Z-scores'!FI13&lt;-3),"",'Z-scores'!FI13)</f>
        <v>-0.15970647117384221</v>
      </c>
      <c r="FJ13">
        <f>IF(OR('Z-scores'!FJ13&gt;3,'Z-scores'!FJ13&lt;-3),"",'Z-scores'!FJ13)</f>
        <v>1.7290759786094507</v>
      </c>
      <c r="FK13">
        <f>IF(OR('Z-scores'!FK13&gt;3,'Z-scores'!FK13&lt;-3),"",'Z-scores'!FK13)</f>
        <v>2.4093587055154786</v>
      </c>
      <c r="FL13">
        <f>IF(OR('Z-scores'!FL13&gt;3,'Z-scores'!FL13&lt;-3),"",'Z-scores'!FL13)</f>
        <v>2.4510652893262992</v>
      </c>
      <c r="FM13">
        <f>IF(OR('Z-scores'!FM13&gt;3,'Z-scores'!FM13&lt;-3),"",'Z-scores'!FM13)</f>
        <v>1.8980672844793294</v>
      </c>
      <c r="FN13">
        <f>IF(OR('Z-scores'!FN13&gt;3,'Z-scores'!FN13&lt;-3),"",'Z-scores'!FN13)</f>
        <v>-0.67226329783881533</v>
      </c>
      <c r="FO13">
        <f>IF(OR('Z-scores'!FO13&gt;3,'Z-scores'!FO13&lt;-3),"",'Z-scores'!FO13)</f>
        <v>-0.25904756417428249</v>
      </c>
      <c r="FP13">
        <f>IF(OR('Z-scores'!FP13&gt;3,'Z-scores'!FP13&lt;-3),"",'Z-scores'!FP13)</f>
        <v>-8.0749798854197585E-2</v>
      </c>
      <c r="FQ13">
        <f>IF(OR('Z-scores'!FQ13&gt;3,'Z-scores'!FQ13&lt;-3),"",'Z-scores'!FQ13)</f>
        <v>-0.94332746486801178</v>
      </c>
      <c r="FR13">
        <f>IF(OR('Z-scores'!FR13&gt;3,'Z-scores'!FR13&lt;-3),"",'Z-scores'!FR13)</f>
        <v>0.32935933384456001</v>
      </c>
      <c r="FS13">
        <f>IF(OR('Z-scores'!FS13&gt;3,'Z-scores'!FS13&lt;-3),"",'Z-scores'!FS13)</f>
        <v>2.5131039752028261</v>
      </c>
      <c r="FT13">
        <f>IF(OR('Z-scores'!FT13&gt;3,'Z-scores'!FT13&lt;-3),"",'Z-scores'!FT13)</f>
        <v>2.754453328333915</v>
      </c>
      <c r="FU13">
        <f>IF(OR('Z-scores'!FU13&gt;3,'Z-scores'!FU13&lt;-3),"",'Z-scores'!FU13)</f>
        <v>1.4990031206632022</v>
      </c>
      <c r="FV13">
        <f>IF(OR('Z-scores'!FV13&gt;3,'Z-scores'!FV13&lt;-3),"",'Z-scores'!FV13)</f>
        <v>1.5425886509767006</v>
      </c>
      <c r="FW13">
        <f>IF(OR('Z-scores'!FW13&gt;3,'Z-scores'!FW13&lt;-3),"",'Z-scores'!FW13)</f>
        <v>0.92259681883790501</v>
      </c>
      <c r="FX13">
        <f>IF(OR('Z-scores'!FX13&gt;3,'Z-scores'!FX13&lt;-3),"",'Z-scores'!FX13)</f>
        <v>-1.0604688921074503</v>
      </c>
      <c r="FY13">
        <f>IF(OR('Z-scores'!FY13&gt;3,'Z-scores'!FY13&lt;-3),"",'Z-scores'!FY13)</f>
        <v>-0.73587767360059975</v>
      </c>
      <c r="FZ13">
        <f>IF(OR('Z-scores'!FZ13&gt;3,'Z-scores'!FZ13&lt;-3),"",'Z-scores'!FZ13)</f>
        <v>0.42977717219261069</v>
      </c>
      <c r="GA13">
        <f>IF(OR('Z-scores'!GA13&gt;3,'Z-scores'!GA13&lt;-3),"",'Z-scores'!GA13)</f>
        <v>0.13741954857097996</v>
      </c>
      <c r="GB13">
        <f>IF(OR('Z-scores'!GB13&gt;3,'Z-scores'!GB13&lt;-3),"",'Z-scores'!GB13)</f>
        <v>0.97686231345470687</v>
      </c>
      <c r="GC13">
        <f>IF(OR('Z-scores'!GC13&gt;3,'Z-scores'!GC13&lt;-3),"",'Z-scores'!GC13)</f>
        <v>-1.253356687284813</v>
      </c>
      <c r="GD13">
        <f>IF(OR('Z-scores'!GD13&gt;3,'Z-scores'!GD13&lt;-3),"",'Z-scores'!GD13)</f>
        <v>-1.1800144603500395</v>
      </c>
      <c r="GE13">
        <f>IF(OR('Z-scores'!GE13&gt;3,'Z-scores'!GE13&lt;-3),"",'Z-scores'!GE13)</f>
        <v>-0.15750064380696421</v>
      </c>
      <c r="GF13">
        <f>IF(OR('Z-scores'!GF13&gt;3,'Z-scores'!GF13&lt;-3),"",'Z-scores'!GF13)</f>
        <v>0.51079985420242768</v>
      </c>
      <c r="GG13">
        <f>IF(OR('Z-scores'!GG13&gt;3,'Z-scores'!GG13&lt;-3),"",'Z-scores'!GG13)</f>
        <v>0.87506325831465948</v>
      </c>
      <c r="GH13">
        <f>IF(OR('Z-scores'!GH13&gt;3,'Z-scores'!GH13&lt;-3),"",'Z-scores'!GH13)</f>
        <v>0.69423210676819502</v>
      </c>
      <c r="GI13">
        <f>IF(OR('Z-scores'!GI13&gt;3,'Z-scores'!GI13&lt;-3),"",'Z-scores'!GI13)</f>
        <v>-0.51278402396951406</v>
      </c>
      <c r="GJ13">
        <f>IF(OR('Z-scores'!GJ13&gt;3,'Z-scores'!GJ13&lt;-3),"",'Z-scores'!GJ13)</f>
        <v>9.9143646003834504E-2</v>
      </c>
      <c r="GK13">
        <f>IF(OR('Z-scores'!GK13&gt;3,'Z-scores'!GK13&lt;-3),"",'Z-scores'!GK13)</f>
        <v>1.224662985036324</v>
      </c>
      <c r="GL13">
        <f>IF(OR('Z-scores'!GL13&gt;3,'Z-scores'!GL13&lt;-3),"",'Z-scores'!GL13)</f>
        <v>1.1325903965649859</v>
      </c>
      <c r="GM13">
        <f>IF(OR('Z-scores'!GM13&gt;3,'Z-scores'!GM13&lt;-3),"",'Z-scores'!GM13)</f>
        <v>0.291510777692437</v>
      </c>
      <c r="GN13">
        <f>IF(OR('Z-scores'!GN13&gt;3,'Z-scores'!GN13&lt;-3),"",'Z-scores'!GN13)</f>
        <v>-0.21752224081393393</v>
      </c>
      <c r="GO13">
        <f>IF(OR('Z-scores'!GO13&gt;3,'Z-scores'!GO13&lt;-3),"",'Z-scores'!GO13)</f>
        <v>-0.68171035027741278</v>
      </c>
      <c r="GP13">
        <f>IF(OR('Z-scores'!GP13&gt;3,'Z-scores'!GP13&lt;-3),"",'Z-scores'!GP13)</f>
        <v>-0.28818659017851711</v>
      </c>
      <c r="GQ13">
        <f>IF(OR('Z-scores'!GQ13&gt;3,'Z-scores'!GQ13&lt;-3),"",'Z-scores'!GQ13)</f>
        <v>0.12430359723921917</v>
      </c>
      <c r="GR13">
        <f>IF(OR('Z-scores'!GR13&gt;3,'Z-scores'!GR13&lt;-3),"",'Z-scores'!GR13)</f>
        <v>1.7179075106161281</v>
      </c>
      <c r="GS13">
        <f>IF(OR('Z-scores'!GS13&gt;3,'Z-scores'!GS13&lt;-3),"",'Z-scores'!GS13)</f>
        <v>2.0557926144602723</v>
      </c>
      <c r="GT13">
        <f>IF(OR('Z-scores'!GT13&gt;3,'Z-scores'!GT13&lt;-3),"",'Z-scores'!GT13)</f>
        <v>-1.153868311036861</v>
      </c>
      <c r="GU13">
        <f>IF(OR('Z-scores'!GU13&gt;3,'Z-scores'!GU13&lt;-3),"",'Z-scores'!GU13)</f>
        <v>-0.55062376995354845</v>
      </c>
      <c r="GV13">
        <f>IF(OR('Z-scores'!GV13&gt;3,'Z-scores'!GV13&lt;-3),"",'Z-scores'!GV13)</f>
        <v>0.25890100981753172</v>
      </c>
      <c r="GW13">
        <f>IF(OR('Z-scores'!GW13&gt;3,'Z-scores'!GW13&lt;-3),"",'Z-scores'!GW13)</f>
        <v>0.58359608366223303</v>
      </c>
      <c r="GX13">
        <f>IF(OR('Z-scores'!GX13&gt;3,'Z-scores'!GX13&lt;-3),"",'Z-scores'!GX13)</f>
        <v>1.457026907026389</v>
      </c>
      <c r="GY13">
        <f>IF(OR('Z-scores'!GY13&gt;3,'Z-scores'!GY13&lt;-3),"",'Z-scores'!GY13)</f>
        <v>-0.49144146744204587</v>
      </c>
      <c r="GZ13">
        <f>IF(OR('Z-scores'!GZ13&gt;3,'Z-scores'!GZ13&lt;-3),"",'Z-scores'!GZ13)</f>
        <v>-1.0215252682973135</v>
      </c>
      <c r="HA13">
        <f>IF(OR('Z-scores'!HA13&gt;3,'Z-scores'!HA13&lt;-3),"",'Z-scores'!HA13)</f>
        <v>-0.8568392151308023</v>
      </c>
      <c r="HB13">
        <f>IF(OR('Z-scores'!HB13&gt;3,'Z-scores'!HB13&lt;-3),"",'Z-scores'!HB13)</f>
        <v>-0.35430771512243719</v>
      </c>
      <c r="HC13">
        <f>IF(OR('Z-scores'!HC13&gt;3,'Z-scores'!HC13&lt;-3),"",'Z-scores'!HC13)</f>
        <v>0.59253311310676426</v>
      </c>
      <c r="HD13">
        <f>IF(OR('Z-scores'!HD13&gt;3,'Z-scores'!HD13&lt;-3),"",'Z-scores'!HD13)</f>
        <v>1.450551875368699</v>
      </c>
      <c r="HE13">
        <f>IF(OR('Z-scores'!HE13&gt;3,'Z-scores'!HE13&lt;-3),"",'Z-scores'!HE13)</f>
        <v>-0.84060664844223387</v>
      </c>
      <c r="HF13">
        <f>IF(OR('Z-scores'!HF13&gt;3,'Z-scores'!HF13&lt;-3),"",'Z-scores'!HF13)</f>
        <v>-0.68322352188249125</v>
      </c>
      <c r="HG13">
        <f>IF(OR('Z-scores'!HG13&gt;3,'Z-scores'!HG13&lt;-3),"",'Z-scores'!HG13)</f>
        <v>-1.3376324109915634</v>
      </c>
      <c r="HH13">
        <f>IF(OR('Z-scores'!HH13&gt;3,'Z-scores'!HH13&lt;-3),"",'Z-scores'!HH13)</f>
        <v>-7.0128127543851781E-2</v>
      </c>
      <c r="HI13">
        <f>IF(OR('Z-scores'!HI13&gt;3,'Z-scores'!HI13&lt;-3),"",'Z-scores'!HI13)</f>
        <v>-0.58848420041615157</v>
      </c>
      <c r="HJ13">
        <f>IF(OR('Z-scores'!HJ13&gt;3,'Z-scores'!HJ13&lt;-3),"",'Z-scores'!HJ13)</f>
        <v>-0.8591414006493141</v>
      </c>
      <c r="HK13">
        <f>IF(OR('Z-scores'!HK13&gt;3,'Z-scores'!HK13&lt;-3),"",'Z-scores'!HK13)</f>
        <v>-1.440571259786296E-2</v>
      </c>
      <c r="HL13">
        <f>IF(OR('Z-scores'!HL13&gt;3,'Z-scores'!HL13&lt;-3),"",'Z-scores'!HL13)</f>
        <v>0.17477782915026091</v>
      </c>
      <c r="HM13">
        <f>IF(OR('Z-scores'!HM13&gt;3,'Z-scores'!HM13&lt;-3),"",'Z-scores'!HM13)</f>
        <v>-0.65371081552011634</v>
      </c>
      <c r="HN13">
        <f>IF(OR('Z-scores'!HN13&gt;3,'Z-scores'!HN13&lt;-3),"",'Z-scores'!HN13)</f>
        <v>-0.84655154670030353</v>
      </c>
      <c r="HO13">
        <f>IF(OR('Z-scores'!HO13&gt;3,'Z-scores'!HO13&lt;-3),"",'Z-scores'!HO13)</f>
        <v>-7.7421327984836266E-2</v>
      </c>
      <c r="HP13">
        <f>IF(OR('Z-scores'!HP13&gt;3,'Z-scores'!HP13&lt;-3),"",'Z-scores'!HP13)</f>
        <v>0.30778311495571592</v>
      </c>
      <c r="HQ13">
        <f>IF(OR('Z-scores'!HQ13&gt;3,'Z-scores'!HQ13&lt;-3),"",'Z-scores'!HQ13)</f>
        <v>-0.49114747800744668</v>
      </c>
      <c r="HR13">
        <f>IF(OR('Z-scores'!HR13&gt;3,'Z-scores'!HR13&lt;-3),"",'Z-scores'!HR13)</f>
        <v>-0.50719256593952611</v>
      </c>
      <c r="HS13">
        <f>IF(OR('Z-scores'!HS13&gt;3,'Z-scores'!HS13&lt;-3),"",'Z-scores'!HS13)</f>
        <v>-0.46085684435233459</v>
      </c>
      <c r="HT13">
        <f>IF(OR('Z-scores'!HT13&gt;3,'Z-scores'!HT13&lt;-3),"",'Z-scores'!HT13)</f>
        <v>-0.88256119903593089</v>
      </c>
      <c r="HU13">
        <f>IF(OR('Z-scores'!HU13&gt;3,'Z-scores'!HU13&lt;-3),"",'Z-scores'!HU13)</f>
        <v>2.4369872863731206</v>
      </c>
      <c r="HV13">
        <f>IF(OR('Z-scores'!HV13&gt;3,'Z-scores'!HV13&lt;-3),"",'Z-scores'!HV13)</f>
        <v>2.3515737942370669</v>
      </c>
      <c r="HW13">
        <f>IF(OR('Z-scores'!HW13&gt;3,'Z-scores'!HW13&lt;-3),"",'Z-scores'!HW13)</f>
        <v>2.4870156631196401</v>
      </c>
      <c r="HX13">
        <f>IF(OR('Z-scores'!HX13&gt;3,'Z-scores'!HX13&lt;-3),"",'Z-scores'!HX13)</f>
        <v>1.4834892891022271</v>
      </c>
      <c r="HY13">
        <f>IF(OR('Z-scores'!HY13&gt;3,'Z-scores'!HY13&lt;-3),"",'Z-scores'!HY13)</f>
        <v>2.3118286038898952</v>
      </c>
      <c r="HZ13">
        <f>IF(OR('Z-scores'!HZ13&gt;3,'Z-scores'!HZ13&lt;-3),"",'Z-scores'!HZ13)</f>
        <v>2.3651414446566199</v>
      </c>
      <c r="IA13">
        <f>IF(OR('Z-scores'!IA13&gt;3,'Z-scores'!IA13&lt;-3),"",'Z-scores'!IA13)</f>
        <v>2.3263299977401397</v>
      </c>
      <c r="IB13">
        <f>IF(OR('Z-scores'!IB13&gt;3,'Z-scores'!IB13&lt;-3),"",'Z-scores'!IB13)</f>
        <v>1.4418791287703892</v>
      </c>
      <c r="IC13">
        <f>IF(OR('Z-scores'!IC13&gt;3,'Z-scores'!IC13&lt;-3),"",'Z-scores'!IC13)</f>
        <v>0.31871775321146562</v>
      </c>
      <c r="ID13">
        <f>IF(OR('Z-scores'!ID13&gt;3,'Z-scores'!ID13&lt;-3),"",'Z-scores'!ID13)</f>
        <v>-0.70314983394242114</v>
      </c>
      <c r="IE13">
        <f>IF(OR('Z-scores'!IE13&gt;3,'Z-scores'!IE13&lt;-3),"",'Z-scores'!IE13)</f>
        <v>-1.3374323477124E-2</v>
      </c>
      <c r="IF13">
        <f>IF(OR('Z-scores'!IF13&gt;3,'Z-scores'!IF13&lt;-3),"",'Z-scores'!IF13)</f>
        <v>-0.72905043803681036</v>
      </c>
      <c r="IG13">
        <f>IF(OR('Z-scores'!IG13&gt;3,'Z-scores'!IG13&lt;-3),"",'Z-scores'!IG13)</f>
        <v>-7.5183524368270582E-2</v>
      </c>
      <c r="IH13">
        <f>IF(OR('Z-scores'!IH13&gt;3,'Z-scores'!IH13&lt;-3),"",'Z-scores'!IH13)</f>
        <v>-0.5204495302611567</v>
      </c>
      <c r="II13">
        <f>IF(OR('Z-scores'!II13&gt;3,'Z-scores'!II13&lt;-3),"",'Z-scores'!II13)</f>
        <v>6.6330318579280345E-2</v>
      </c>
      <c r="IJ13">
        <f>IF(OR('Z-scores'!IJ13&gt;3,'Z-scores'!IJ13&lt;-3),"",'Z-scores'!IJ13)</f>
        <v>-7.1028436933424074E-2</v>
      </c>
      <c r="IK13">
        <f>IF(OR('Z-scores'!IK13&gt;3,'Z-scores'!IK13&lt;-3),"",'Z-scores'!IK13)</f>
        <v>-0.17417429243274224</v>
      </c>
      <c r="IL13">
        <f>IF(OR('Z-scores'!IL13&gt;3,'Z-scores'!IL13&lt;-3),"",'Z-scores'!IL13)</f>
        <v>1.6052530318880267</v>
      </c>
      <c r="IM13">
        <f>IF(OR('Z-scores'!IM13&gt;3,'Z-scores'!IM13&lt;-3),"",'Z-scores'!IM13)</f>
        <v>1.393521237769263</v>
      </c>
      <c r="IN13">
        <f>IF(OR('Z-scores'!IN13&gt;3,'Z-scores'!IN13&lt;-3),"",'Z-scores'!IN13)</f>
        <v>0.8363026066885394</v>
      </c>
      <c r="IO13">
        <f>IF(OR('Z-scores'!IO13&gt;3,'Z-scores'!IO13&lt;-3),"",'Z-scores'!IO13)</f>
        <v>1.6113345413878399</v>
      </c>
      <c r="IP13">
        <f>IF(OR('Z-scores'!IP13&gt;3,'Z-scores'!IP13&lt;-3),"",'Z-scores'!IP13)</f>
        <v>2.5061164260746227</v>
      </c>
      <c r="IQ13">
        <f>IF(OR('Z-scores'!IQ13&gt;3,'Z-scores'!IQ13&lt;-3),"",'Z-scores'!IQ13)</f>
        <v>1.6993681084620234</v>
      </c>
      <c r="IR13">
        <f>IF(OR('Z-scores'!IR13&gt;3,'Z-scores'!IR13&lt;-3),"",'Z-scores'!IR13)</f>
        <v>0.67083298110074385</v>
      </c>
      <c r="IS13">
        <f>IF(OR('Z-scores'!IS13&gt;3,'Z-scores'!IS13&lt;-3),"",'Z-scores'!IS13)</f>
        <v>0.88714446056720941</v>
      </c>
      <c r="IT13">
        <f>IF(OR('Z-scores'!IT13&gt;3,'Z-scores'!IT13&lt;-3),"",'Z-scores'!IT13)</f>
        <v>2.729619694441658</v>
      </c>
      <c r="IU13">
        <f>IF(OR('Z-scores'!IU13&gt;3,'Z-scores'!IU13&lt;-3),"",'Z-scores'!IU13)</f>
        <v>0.27260998610459714</v>
      </c>
      <c r="IV13">
        <f>IF(OR('Z-scores'!IV13&gt;3,'Z-scores'!IV13&lt;-3),"",'Z-scores'!IV13)</f>
        <v>-0.75996905973020201</v>
      </c>
      <c r="IW13">
        <f>IF(OR('Z-scores'!IW13&gt;3,'Z-scores'!IW13&lt;-3),"",'Z-scores'!IW13)</f>
        <v>1.6232489197241196</v>
      </c>
      <c r="IX13">
        <f>IF(OR('Z-scores'!IX13&gt;3,'Z-scores'!IX13&lt;-3),"",'Z-scores'!IX13)</f>
        <v>-1.0692639534158856</v>
      </c>
      <c r="IY13">
        <f>IF(OR('Z-scores'!IY13&gt;3,'Z-scores'!IY13&lt;-3),"",'Z-scores'!IY13)</f>
        <v>1.9658308284086523</v>
      </c>
      <c r="IZ13">
        <f>IF(OR('Z-scores'!IZ13&gt;3,'Z-scores'!IZ13&lt;-3),"",'Z-scores'!IZ13)</f>
        <v>0.94071656420497107</v>
      </c>
      <c r="JA13">
        <f>IF(OR('Z-scores'!JA13&gt;3,'Z-scores'!JA13&lt;-3),"",'Z-scores'!JA13)</f>
        <v>-0.59059756291583332</v>
      </c>
      <c r="JB13">
        <f>IF(OR('Z-scores'!JB13&gt;3,'Z-scores'!JB13&lt;-3),"",'Z-scores'!JB13)</f>
        <v>1.7212275891667246</v>
      </c>
      <c r="JC13">
        <f>IF(OR('Z-scores'!JC13&gt;3,'Z-scores'!JC13&lt;-3),"",'Z-scores'!JC13)</f>
        <v>2.0872770515831984</v>
      </c>
      <c r="JD13">
        <f>IF(OR('Z-scores'!JD13&gt;3,'Z-scores'!JD13&lt;-3),"",'Z-scores'!JD13)</f>
        <v>-0.84656439550236096</v>
      </c>
      <c r="JE13">
        <f>IF(OR('Z-scores'!JE13&gt;3,'Z-scores'!JE13&lt;-3),"",'Z-scores'!JE13)</f>
        <v>0.84367488691025083</v>
      </c>
      <c r="JF13">
        <f>IF(OR('Z-scores'!JF13&gt;3,'Z-scores'!JF13&lt;-3),"",'Z-scores'!JF13)</f>
        <v>0.9344133857002509</v>
      </c>
      <c r="JG13">
        <f>IF(OR('Z-scores'!JG13&gt;3,'Z-scores'!JG13&lt;-3),"",'Z-scores'!JG13)</f>
        <v>-1.1630538091835421</v>
      </c>
      <c r="JH13">
        <f>IF(OR('Z-scores'!JH13&gt;3,'Z-scores'!JH13&lt;-3),"",'Z-scores'!JH13)</f>
        <v>-0.17193317996876556</v>
      </c>
      <c r="JI13">
        <f>IF(OR('Z-scores'!JI13&gt;3,'Z-scores'!JI13&lt;-3),"",'Z-scores'!JI13)</f>
        <v>-0.3629302533855937</v>
      </c>
      <c r="JJ13">
        <f>IF(OR('Z-scores'!JJ13&gt;3,'Z-scores'!JJ13&lt;-3),"",'Z-scores'!JJ13)</f>
        <v>0.11135519577242449</v>
      </c>
      <c r="JK13">
        <f>IF(OR('Z-scores'!JK13&gt;3,'Z-scores'!JK13&lt;-3),"",'Z-scores'!JK13)</f>
        <v>-0.76981386620332826</v>
      </c>
      <c r="JL13">
        <f>IF(OR('Z-scores'!JL13&gt;3,'Z-scores'!JL13&lt;-3),"",'Z-scores'!JL13)</f>
        <v>-0.58463656806360875</v>
      </c>
      <c r="JM13">
        <f>IF(OR('Z-scores'!JM13&gt;3,'Z-scores'!JM13&lt;-3),"",'Z-scores'!JM13)</f>
        <v>-0.9126539021989607</v>
      </c>
      <c r="JN13">
        <f>IF(OR('Z-scores'!JN13&gt;3,'Z-scores'!JN13&lt;-3),"",'Z-scores'!JN13)</f>
        <v>-1.2105805795102633</v>
      </c>
      <c r="JO13">
        <f>IF(OR('Z-scores'!JO13&gt;3,'Z-scores'!JO13&lt;-3),"",'Z-scores'!JO13)</f>
        <v>-1.5001086877519403</v>
      </c>
      <c r="JP13">
        <f>IF(OR('Z-scores'!JP13&gt;3,'Z-scores'!JP13&lt;-3),"",'Z-scores'!JP13)</f>
        <v>-0.16503859495985365</v>
      </c>
      <c r="JQ13">
        <f>IF(OR('Z-scores'!JQ13&gt;3,'Z-scores'!JQ13&lt;-3),"",'Z-scores'!JQ13)</f>
        <v>6.6794072334122934E-2</v>
      </c>
      <c r="JR13">
        <f>IF(OR('Z-scores'!JR13&gt;3,'Z-scores'!JR13&lt;-3),"",'Z-scores'!JR13)</f>
        <v>1.2828951130935868</v>
      </c>
      <c r="JS13">
        <f>IF(OR('Z-scores'!JS13&gt;3,'Z-scores'!JS13&lt;-3),"",'Z-scores'!JS13)</f>
        <v>-0.16457366988770733</v>
      </c>
      <c r="JT13">
        <f>IF(OR('Z-scores'!JT13&gt;3,'Z-scores'!JT13&lt;-3),"",'Z-scores'!JT13)</f>
        <v>0.44359621298681196</v>
      </c>
      <c r="JU13">
        <f>IF(OR('Z-scores'!JU13&gt;3,'Z-scores'!JU13&lt;-3),"",'Z-scores'!JU13)</f>
        <v>-0.12160992896295909</v>
      </c>
      <c r="JV13">
        <f>IF(OR('Z-scores'!JV13&gt;3,'Z-scores'!JV13&lt;-3),"",'Z-scores'!JV13)</f>
        <v>-0.47502873598873913</v>
      </c>
      <c r="JW13">
        <f>IF(OR('Z-scores'!JW13&gt;3,'Z-scores'!JW13&lt;-3),"",'Z-scores'!JW13)</f>
        <v>-0.14887128800525581</v>
      </c>
      <c r="JX13">
        <f>IF(OR('Z-scores'!JX13&gt;3,'Z-scores'!JX13&lt;-3),"",'Z-scores'!JX13)</f>
        <v>-1.5832441582809161E-2</v>
      </c>
      <c r="JY13">
        <f>IF(OR('Z-scores'!JY13&gt;3,'Z-scores'!JY13&lt;-3),"",'Z-scores'!JY13)</f>
        <v>0.87017996114633833</v>
      </c>
      <c r="JZ13">
        <f>IF(OR('Z-scores'!JZ13&gt;3,'Z-scores'!JZ13&lt;-3),"",'Z-scores'!JZ13)</f>
        <v>-0.3592589208637581</v>
      </c>
      <c r="KA13">
        <f>IF(OR('Z-scores'!KA13&gt;3,'Z-scores'!KA13&lt;-3),"",'Z-scores'!KA13)</f>
        <v>1.1508028953931786</v>
      </c>
      <c r="KB13">
        <f>IF(OR('Z-scores'!KB13&gt;3,'Z-scores'!KB13&lt;-3),"",'Z-scores'!KB13)</f>
        <v>0.10571751968588333</v>
      </c>
      <c r="KC13">
        <f>IF(OR('Z-scores'!KC13&gt;3,'Z-scores'!KC13&lt;-3),"",'Z-scores'!KC13)</f>
        <v>1.8457193143149211</v>
      </c>
      <c r="KD13">
        <f>IF(OR('Z-scores'!KD13&gt;3,'Z-scores'!KD13&lt;-3),"",'Z-scores'!KD13)</f>
        <v>1.1712580462164828</v>
      </c>
      <c r="KE13">
        <f>IF(OR('Z-scores'!KE13&gt;3,'Z-scores'!KE13&lt;-3),"",'Z-scores'!KE13)</f>
        <v>0.68055026525175943</v>
      </c>
      <c r="KF13" t="str">
        <f>IF(OR('Z-scores'!KF13&gt;3,'Z-scores'!KF13&lt;-3),"",'Z-scores'!KF13)</f>
        <v/>
      </c>
      <c r="KG13">
        <f>IF(OR('Z-scores'!KG13&gt;3,'Z-scores'!KG13&lt;-3),"",'Z-scores'!KG13)</f>
        <v>0.64109107993292969</v>
      </c>
      <c r="KH13">
        <f>IF(OR('Z-scores'!KH13&gt;3,'Z-scores'!KH13&lt;-3),"",'Z-scores'!KH13)</f>
        <v>1.0289895500699515</v>
      </c>
      <c r="KI13">
        <f>IF(OR('Z-scores'!KI13&gt;3,'Z-scores'!KI13&lt;-3),"",'Z-scores'!KI13)</f>
        <v>-0.31940516401830266</v>
      </c>
      <c r="KJ13">
        <f>IF(OR('Z-scores'!KJ13&gt;3,'Z-scores'!KJ13&lt;-3),"",'Z-scores'!KJ13)</f>
        <v>1.1365964546881866</v>
      </c>
      <c r="KK13">
        <f>IF(OR('Z-scores'!KK13&gt;3,'Z-scores'!KK13&lt;-3),"",'Z-scores'!KK13)</f>
        <v>0.79951335719661309</v>
      </c>
      <c r="KL13">
        <f>IF(OR('Z-scores'!KL13&gt;3,'Z-scores'!KL13&lt;-3),"",'Z-scores'!KL13)</f>
        <v>0.53922391769691003</v>
      </c>
      <c r="KM13">
        <f>IF(OR('Z-scores'!KM13&gt;3,'Z-scores'!KM13&lt;-3),"",'Z-scores'!KM13)</f>
        <v>0.77115471963479754</v>
      </c>
      <c r="KN13">
        <f>IF(OR('Z-scores'!KN13&gt;3,'Z-scores'!KN13&lt;-3),"",'Z-scores'!KN13)</f>
        <v>-1.384018584768105E-2</v>
      </c>
      <c r="KO13">
        <f>IF(OR('Z-scores'!KO13&gt;3,'Z-scores'!KO13&lt;-3),"",'Z-scores'!KO13)</f>
        <v>-0.44495970226597098</v>
      </c>
      <c r="KP13">
        <f>IF(OR('Z-scores'!KP13&gt;3,'Z-scores'!KP13&lt;-3),"",'Z-scores'!KP13)</f>
        <v>-0.26139598000140873</v>
      </c>
      <c r="KQ13">
        <f>IF(OR('Z-scores'!KQ13&gt;3,'Z-scores'!KQ13&lt;-3),"",'Z-scores'!KQ13)</f>
        <v>0.14769877089817676</v>
      </c>
      <c r="KR13">
        <f>IF(OR('Z-scores'!KR13&gt;3,'Z-scores'!KR13&lt;-3),"",'Z-scores'!KR13)</f>
        <v>0.25640096972528675</v>
      </c>
      <c r="KS13">
        <f>IF(OR('Z-scores'!KS13&gt;3,'Z-scores'!KS13&lt;-3),"",'Z-scores'!KS13)</f>
        <v>0.72769198820456471</v>
      </c>
      <c r="KT13">
        <f>IF(OR('Z-scores'!KT13&gt;3,'Z-scores'!KT13&lt;-3),"",'Z-scores'!KT13)</f>
        <v>1.5205862897744347</v>
      </c>
      <c r="KU13">
        <f>IF(OR('Z-scores'!KU13&gt;3,'Z-scores'!KU13&lt;-3),"",'Z-scores'!KU13)</f>
        <v>-0.15091825973559805</v>
      </c>
      <c r="KV13">
        <f>IF(OR('Z-scores'!KV13&gt;3,'Z-scores'!KV13&lt;-3),"",'Z-scores'!KV13)</f>
        <v>-0.60567272094607782</v>
      </c>
      <c r="KW13">
        <f>IF(OR('Z-scores'!KW13&gt;3,'Z-scores'!KW13&lt;-3),"",'Z-scores'!KW13)</f>
        <v>-0.54769758132028323</v>
      </c>
      <c r="KX13">
        <f>IF(OR('Z-scores'!KX13&gt;3,'Z-scores'!KX13&lt;-3),"",'Z-scores'!KX13)</f>
        <v>-0.7749853473449384</v>
      </c>
      <c r="KY13">
        <f>IF(OR('Z-scores'!KY13&gt;3,'Z-scores'!KY13&lt;-3),"",'Z-scores'!KY13)</f>
        <v>1.0588067978230664</v>
      </c>
      <c r="KZ13">
        <f>IF(OR('Z-scores'!KZ13&gt;3,'Z-scores'!KZ13&lt;-3),"",'Z-scores'!KZ13)</f>
        <v>0.38832282756118053</v>
      </c>
      <c r="LA13">
        <f>IF(OR('Z-scores'!LA13&gt;3,'Z-scores'!LA13&lt;-3),"",'Z-scores'!LA13)</f>
        <v>1.1754763309302059</v>
      </c>
      <c r="LB13">
        <f>IF(OR('Z-scores'!LB13&gt;3,'Z-scores'!LB13&lt;-3),"",'Z-scores'!LB13)</f>
        <v>-1.215452144310958</v>
      </c>
      <c r="LC13">
        <f>IF(OR('Z-scores'!LC13&gt;3,'Z-scores'!LC13&lt;-3),"",'Z-scores'!LC13)</f>
        <v>0.18162582988845738</v>
      </c>
      <c r="LD13">
        <f>IF(OR('Z-scores'!LD13&gt;3,'Z-scores'!LD13&lt;-3),"",'Z-scores'!LD13)</f>
        <v>0.50705392997330123</v>
      </c>
      <c r="LE13">
        <f>IF(OR('Z-scores'!LE13&gt;3,'Z-scores'!LE13&lt;-3),"",'Z-scores'!LE13)</f>
        <v>0.24770554411384618</v>
      </c>
      <c r="LF13">
        <f>IF(OR('Z-scores'!LF13&gt;3,'Z-scores'!LF13&lt;-3),"",'Z-scores'!LF13)</f>
        <v>-0.63846424982367123</v>
      </c>
      <c r="LG13">
        <f>IF(OR('Z-scores'!LG13&gt;3,'Z-scores'!LG13&lt;-3),"",'Z-scores'!LG13)</f>
        <v>0.98408953731188331</v>
      </c>
      <c r="LH13">
        <f>IF(OR('Z-scores'!LH13&gt;3,'Z-scores'!LH13&lt;-3),"",'Z-scores'!LH13)</f>
        <v>0.27436660622639841</v>
      </c>
      <c r="LI13">
        <f>IF(OR('Z-scores'!LI13&gt;3,'Z-scores'!LI13&lt;-3),"",'Z-scores'!LI13)</f>
        <v>-0.37726956594202316</v>
      </c>
      <c r="LJ13">
        <f>IF(OR('Z-scores'!LJ13&gt;3,'Z-scores'!LJ13&lt;-3),"",'Z-scores'!LJ13)</f>
        <v>-0.28867513459481298</v>
      </c>
      <c r="LK13">
        <f>IF(OR('Z-scores'!LK13&gt;3,'Z-scores'!LK13&lt;-3),"",'Z-scores'!LK13)</f>
        <v>-0.58718995610112323</v>
      </c>
      <c r="LL13">
        <f>IF(OR('Z-scores'!LL13&gt;3,'Z-scores'!LL13&lt;-3),"",'Z-scores'!LL13)</f>
        <v>-0.32557593436745291</v>
      </c>
      <c r="LM13">
        <f>IF(OR('Z-scores'!LM13&gt;3,'Z-scores'!LM13&lt;-3),"",'Z-scores'!LM13)</f>
        <v>1.8310105055130934</v>
      </c>
      <c r="LN13">
        <f>IF(OR('Z-scores'!LN13&gt;3,'Z-scores'!LN13&lt;-3),"",'Z-scores'!LN13)</f>
        <v>0.73436919919951249</v>
      </c>
      <c r="LO13" t="str">
        <f>IF(OR('Z-scores'!LO13&gt;3,'Z-scores'!LO13&lt;-3),"",'Z-scores'!LO13)</f>
        <v/>
      </c>
      <c r="LP13">
        <f>IF(OR('Z-scores'!LP13&gt;3,'Z-scores'!LP13&lt;-3),"",'Z-scores'!LP13)</f>
        <v>-0.42574713432112354</v>
      </c>
      <c r="LQ13">
        <f>IF(OR('Z-scores'!LQ13&gt;3,'Z-scores'!LQ13&lt;-3),"",'Z-scores'!LQ13)</f>
        <v>2.0279295578639043</v>
      </c>
      <c r="LR13">
        <f>IF(OR('Z-scores'!LR13&gt;3,'Z-scores'!LR13&lt;-3),"",'Z-scores'!LR13)</f>
        <v>-0.28867513459481287</v>
      </c>
      <c r="LS13">
        <f>IF(OR('Z-scores'!LS13&gt;3,'Z-scores'!LS13&lt;-3),"",'Z-scores'!LS13)</f>
        <v>-0.66758270203221648</v>
      </c>
      <c r="LT13">
        <f>IF(OR('Z-scores'!LT13&gt;3,'Z-scores'!LT13&lt;-3),"",'Z-scores'!LT13)</f>
        <v>-0.37994599765926174</v>
      </c>
      <c r="LU13">
        <f>IF(OR('Z-scores'!LU13&gt;3,'Z-scores'!LU13&lt;-3),"",'Z-scores'!LU13)</f>
        <v>-0.51882438541657461</v>
      </c>
      <c r="LV13">
        <f>IF(OR('Z-scores'!LV13&gt;3,'Z-scores'!LV13&lt;-3),"",'Z-scores'!LV13)</f>
        <v>-0.28867513459481292</v>
      </c>
      <c r="LW13">
        <f>IF(OR('Z-scores'!LW13&gt;3,'Z-scores'!LW13&lt;-3),"",'Z-scores'!LW13)</f>
        <v>-0.5800261312596926</v>
      </c>
      <c r="LX13">
        <f>IF(OR('Z-scores'!LX13&gt;3,'Z-scores'!LX13&lt;-3),"",'Z-scores'!LX13)</f>
        <v>-0.69680455995709334</v>
      </c>
      <c r="LY13">
        <f>IF(OR('Z-scores'!LY13&gt;3,'Z-scores'!LY13&lt;-3),"",'Z-scores'!LY13)</f>
        <v>-0.37326187851834086</v>
      </c>
      <c r="LZ13">
        <f>IF(OR('Z-scores'!LZ13&gt;3,'Z-scores'!LZ13&lt;-3),"",'Z-scores'!LZ13)</f>
        <v>0.20906954689389917</v>
      </c>
      <c r="MA13">
        <f>IF(OR('Z-scores'!MA13&gt;3,'Z-scores'!MA13&lt;-3),"",'Z-scores'!MA13)</f>
        <v>1.8009768651919087</v>
      </c>
      <c r="MB13">
        <f>IF(OR('Z-scores'!MB13&gt;3,'Z-scores'!MB13&lt;-3),"",'Z-scores'!MB13)</f>
        <v>-0.28867513459481287</v>
      </c>
      <c r="MC13">
        <f>IF(OR('Z-scores'!MC13&gt;3,'Z-scores'!MC13&lt;-3),"",'Z-scores'!MC13)</f>
        <v>-0.52253651911613952</v>
      </c>
      <c r="MD13" t="str">
        <f>IF(OR('Z-scores'!MD13&gt;3,'Z-scores'!MD13&lt;-3),"",'Z-scores'!MD13)</f>
        <v/>
      </c>
      <c r="ME13">
        <f>IF(OR('Z-scores'!ME13&gt;3,'Z-scores'!ME13&lt;-3),"",'Z-scores'!ME13)</f>
        <v>-0.5619648692509478</v>
      </c>
      <c r="MF13">
        <f>IF(OR('Z-scores'!MF13&gt;3,'Z-scores'!MF13&lt;-3),"",'Z-scores'!MF13)</f>
        <v>0.76222736844795058</v>
      </c>
      <c r="MG13">
        <f>IF(OR('Z-scores'!MG13&gt;3,'Z-scores'!MG13&lt;-3),"",'Z-scores'!MG13)</f>
        <v>-0.63245160714633064</v>
      </c>
      <c r="MH13">
        <f>IF(OR('Z-scores'!MH13&gt;3,'Z-scores'!MH13&lt;-3),"",'Z-scores'!MH13)</f>
        <v>-0.77258238224014109</v>
      </c>
      <c r="MI13">
        <f>IF(OR('Z-scores'!MI13&gt;3,'Z-scores'!MI13&lt;-3),"",'Z-scores'!MI13)</f>
        <v>1.0221685948376931</v>
      </c>
      <c r="MJ13">
        <f>IF(OR('Z-scores'!MJ13&gt;3,'Z-scores'!MJ13&lt;-3),"",'Z-scores'!MJ13)</f>
        <v>-0.62386295091485922</v>
      </c>
      <c r="MK13">
        <f>IF(OR('Z-scores'!MK13&gt;3,'Z-scores'!MK13&lt;-3),"",'Z-scores'!MK13)</f>
        <v>-0.25615350222969641</v>
      </c>
      <c r="ML13">
        <f>IF(OR('Z-scores'!ML13&gt;3,'Z-scores'!ML13&lt;-3),"",'Z-scores'!ML13)</f>
        <v>-0.36713365862340308</v>
      </c>
      <c r="MM13">
        <f>IF(OR('Z-scores'!MM13&gt;3,'Z-scores'!MM13&lt;-3),"",'Z-scores'!MM13)</f>
        <v>2.1527045861182281</v>
      </c>
      <c r="MN13">
        <f>IF(OR('Z-scores'!MN13&gt;3,'Z-scores'!MN13&lt;-3),"",'Z-scores'!MN13)</f>
        <v>-0.84444594996471534</v>
      </c>
      <c r="MO13">
        <f>IF(OR('Z-scores'!MO13&gt;3,'Z-scores'!MO13&lt;-3),"",'Z-scores'!MO13)</f>
        <v>-0.13454448408175379</v>
      </c>
      <c r="MP13">
        <f>IF(OR('Z-scores'!MP13&gt;3,'Z-scores'!MP13&lt;-3),"",'Z-scores'!MP13)</f>
        <v>-0.75094800811589135</v>
      </c>
      <c r="MQ13">
        <f>IF(OR('Z-scores'!MQ13&gt;3,'Z-scores'!MQ13&lt;-3),"",'Z-scores'!MQ13)</f>
        <v>0.73350674010288031</v>
      </c>
      <c r="MR13">
        <f>IF(OR('Z-scores'!MR13&gt;3,'Z-scores'!MR13&lt;-3),"",'Z-scores'!MR13)</f>
        <v>-0.24057837260882534</v>
      </c>
      <c r="MS13">
        <f>IF(OR('Z-scores'!MS13&gt;3,'Z-scores'!MS13&lt;-3),"",'Z-scores'!MS13)</f>
        <v>0.26665362704430295</v>
      </c>
      <c r="MT13">
        <f>IF(OR('Z-scores'!MT13&gt;3,'Z-scores'!MT13&lt;-3),"",'Z-scores'!MT13)</f>
        <v>-0.30944082872193768</v>
      </c>
      <c r="MU13">
        <f>IF(OR('Z-scores'!MU13&gt;3,'Z-scores'!MU13&lt;-3),"",'Z-scores'!MU13)</f>
        <v>-1.2217386188964714</v>
      </c>
      <c r="MV13">
        <f>IF(OR('Z-scores'!MV13&gt;3,'Z-scores'!MV13&lt;-3),"",'Z-scores'!MV13)</f>
        <v>-0.87402804274051937</v>
      </c>
      <c r="MW13">
        <f>IF(OR('Z-scores'!MW13&gt;3,'Z-scores'!MW13&lt;-3),"",'Z-scores'!MW13)</f>
        <v>-0.55309228263604782</v>
      </c>
      <c r="MX13">
        <f>IF(OR('Z-scores'!MX13&gt;3,'Z-scores'!MX13&lt;-3),"",'Z-scores'!MX13)</f>
        <v>-0.22854530936517656</v>
      </c>
      <c r="MY13">
        <f>IF(OR('Z-scores'!MY13&gt;3,'Z-scores'!MY13&lt;-3),"",'Z-scores'!MY13)</f>
        <v>-0.54182701153516932</v>
      </c>
      <c r="MZ13">
        <f>IF(OR('Z-scores'!MZ13&gt;3,'Z-scores'!MZ13&lt;-3),"",'Z-scores'!MZ13)</f>
        <v>-0.38974706883504878</v>
      </c>
      <c r="NA13">
        <f>IF(OR('Z-scores'!NA13&gt;3,'Z-scores'!NA13&lt;-3),"",'Z-scores'!NA13)</f>
        <v>0.39245651771396878</v>
      </c>
      <c r="NB13">
        <f>IF(OR('Z-scores'!NB13&gt;3,'Z-scores'!NB13&lt;-3),"",'Z-scores'!NB13)</f>
        <v>1.8966961141592342</v>
      </c>
      <c r="NC13">
        <f>IF(OR('Z-scores'!NC13&gt;3,'Z-scores'!NC13&lt;-3),"",'Z-scores'!NC13)</f>
        <v>3.8585573423547861E-2</v>
      </c>
      <c r="ND13">
        <f>IF(OR('Z-scores'!ND13&gt;3,'Z-scores'!ND13&lt;-3),"",'Z-scores'!ND13)</f>
        <v>-0.46949434709211857</v>
      </c>
      <c r="NE13">
        <f>IF(OR('Z-scores'!NE13&gt;3,'Z-scores'!NE13&lt;-3),"",'Z-scores'!NE13)</f>
        <v>-0.20122848860300321</v>
      </c>
      <c r="NF13">
        <f>IF(OR('Z-scores'!NF13&gt;3,'Z-scores'!NF13&lt;-3),"",'Z-scores'!NF13)</f>
        <v>-0.23132528780725992</v>
      </c>
      <c r="NG13">
        <f>IF(OR('Z-scores'!NG13&gt;3,'Z-scores'!NG13&lt;-3),"",'Z-scores'!NG13)</f>
        <v>0.15515717360564441</v>
      </c>
      <c r="NH13">
        <f>IF(OR('Z-scores'!NH13&gt;3,'Z-scores'!NH13&lt;-3),"",'Z-scores'!NH13)</f>
        <v>0.88520764776604022</v>
      </c>
      <c r="NI13">
        <f>IF(OR('Z-scores'!NI13&gt;3,'Z-scores'!NI13&lt;-3),"",'Z-scores'!NI13)</f>
        <v>0.3445793177183894</v>
      </c>
      <c r="NJ13">
        <f>IF(OR('Z-scores'!NJ13&gt;3,'Z-scores'!NJ13&lt;-3),"",'Z-scores'!NJ13)</f>
        <v>0.60329468040584899</v>
      </c>
      <c r="NK13">
        <f>IF(OR('Z-scores'!NK13&gt;3,'Z-scores'!NK13&lt;-3),"",'Z-scores'!NK13)</f>
        <v>1.3477194142030788</v>
      </c>
      <c r="NL13">
        <f>IF(OR('Z-scores'!NL13&gt;3,'Z-scores'!NL13&lt;-3),"",'Z-scores'!NL13)</f>
        <v>-0.25330359839019007</v>
      </c>
      <c r="NM13">
        <f>IF(OR('Z-scores'!NM13&gt;3,'Z-scores'!NM13&lt;-3),"",'Z-scores'!NM13)</f>
        <v>2.1303265005285206</v>
      </c>
      <c r="NN13">
        <f>IF(OR('Z-scores'!NN13&gt;3,'Z-scores'!NN13&lt;-3),"",'Z-scores'!NN13)</f>
        <v>0.62647989548745719</v>
      </c>
      <c r="NO13">
        <f>IF(OR('Z-scores'!NO13&gt;3,'Z-scores'!NO13&lt;-3),"",'Z-scores'!NO13)</f>
        <v>9.7147024776630994E-2</v>
      </c>
      <c r="NP13">
        <f>IF(OR('Z-scores'!NP13&gt;3,'Z-scores'!NP13&lt;-3),"",'Z-scores'!NP13)</f>
        <v>0.77785301883950986</v>
      </c>
      <c r="NQ13">
        <f>IF(OR('Z-scores'!NQ13&gt;3,'Z-scores'!NQ13&lt;-3),"",'Z-scores'!NQ13)</f>
        <v>2.2373276972129688</v>
      </c>
      <c r="NR13">
        <f>IF(OR('Z-scores'!NR13&gt;3,'Z-scores'!NR13&lt;-3),"",'Z-scores'!NR13)</f>
        <v>0.12867124070366417</v>
      </c>
      <c r="NS13">
        <f>IF(OR('Z-scores'!NS13&gt;3,'Z-scores'!NS13&lt;-3),"",'Z-scores'!NS13)</f>
        <v>0.78646712345252201</v>
      </c>
      <c r="NT13">
        <f>IF(OR('Z-scores'!NT13&gt;3,'Z-scores'!NT13&lt;-3),"",'Z-scores'!NT13)</f>
        <v>2.072673519745055</v>
      </c>
      <c r="NU13">
        <f>IF(OR('Z-scores'!NU13&gt;3,'Z-scores'!NU13&lt;-3),"",'Z-scores'!NU13)</f>
        <v>0.81504167541544548</v>
      </c>
      <c r="NV13">
        <f>IF(OR('Z-scores'!NV13&gt;3,'Z-scores'!NV13&lt;-3),"",'Z-scores'!NV13)</f>
        <v>-0.37036705628328681</v>
      </c>
      <c r="NW13">
        <f>IF(OR('Z-scores'!NW13&gt;3,'Z-scores'!NW13&lt;-3),"",'Z-scores'!NW13)</f>
        <v>0.54662135797603428</v>
      </c>
      <c r="NX13">
        <f>IF(OR('Z-scores'!NX13&gt;3,'Z-scores'!NX13&lt;-3),"",'Z-scores'!NX13)</f>
        <v>-0.28867513459481287</v>
      </c>
      <c r="NY13">
        <f>IF(OR('Z-scores'!NY13&gt;3,'Z-scores'!NY13&lt;-3),"",'Z-scores'!NY13)</f>
        <v>-0.28867513459481281</v>
      </c>
      <c r="NZ13">
        <f>IF(OR('Z-scores'!NZ13&gt;3,'Z-scores'!NZ13&lt;-3),"",'Z-scores'!NZ13)</f>
        <v>-0.44936212658413427</v>
      </c>
      <c r="OA13">
        <f>IF(OR('Z-scores'!OA13&gt;3,'Z-scores'!OA13&lt;-3),"",'Z-scores'!OA13)</f>
        <v>-0.25343636799672842</v>
      </c>
      <c r="OB13">
        <f>IF(OR('Z-scores'!OB13&gt;3,'Z-scores'!OB13&lt;-3),"",'Z-scores'!OB13)</f>
        <v>0.37720094389405523</v>
      </c>
      <c r="OC13">
        <f>IF(OR('Z-scores'!OC13&gt;3,'Z-scores'!OC13&lt;-3),"",'Z-scores'!OC13)</f>
        <v>-0.33851714511705711</v>
      </c>
      <c r="OD13">
        <f>IF(OR('Z-scores'!OD13&gt;3,'Z-scores'!OD13&lt;-3),"",'Z-scores'!OD13)</f>
        <v>-0.11852901899991861</v>
      </c>
      <c r="OE13">
        <f>IF(OR('Z-scores'!OE13&gt;3,'Z-scores'!OE13&lt;-3),"",'Z-scores'!OE13)</f>
        <v>2.5509118416862986</v>
      </c>
      <c r="OF13">
        <f>IF(OR('Z-scores'!OF13&gt;3,'Z-scores'!OF13&lt;-3),"",'Z-scores'!OF13)</f>
        <v>-0.92511798273307888</v>
      </c>
      <c r="OG13">
        <f>IF(OR('Z-scores'!OG13&gt;3,'Z-scores'!OG13&lt;-3),"",'Z-scores'!OG13)</f>
        <v>-0.81313431614689924</v>
      </c>
      <c r="OH13">
        <f>IF(OR('Z-scores'!OH13&gt;3,'Z-scores'!OH13&lt;-3),"",'Z-scores'!OH13)</f>
        <v>-0.71549374183219705</v>
      </c>
      <c r="OI13">
        <f>IF(OR('Z-scores'!OI13&gt;3,'Z-scores'!OI13&lt;-3),"",'Z-scores'!OI13)</f>
        <v>-0.2073326993105343</v>
      </c>
      <c r="OJ13">
        <f>IF(OR('Z-scores'!OJ13&gt;3,'Z-scores'!OJ13&lt;-3),"",'Z-scores'!OJ13)</f>
        <v>-0.54497972234264858</v>
      </c>
      <c r="OK13">
        <f>IF(OR('Z-scores'!OK13&gt;3,'Z-scores'!OK13&lt;-3),"",'Z-scores'!OK13)</f>
        <v>-0.56501672147199811</v>
      </c>
      <c r="OL13">
        <f>IF(OR('Z-scores'!OL13&gt;3,'Z-scores'!OL13&lt;-3),"",'Z-scores'!OL13)</f>
        <v>-0.57896279117740057</v>
      </c>
      <c r="OM13">
        <f>IF(OR('Z-scores'!OM13&gt;3,'Z-scores'!OM13&lt;-3),"",'Z-scores'!OM13)</f>
        <v>-0.28867513459481292</v>
      </c>
      <c r="ON13">
        <f>IF(OR('Z-scores'!ON13&gt;3,'Z-scores'!ON13&lt;-3),"",'Z-scores'!ON13)</f>
        <v>-0.28867513459481292</v>
      </c>
      <c r="OO13">
        <f>IF(OR('Z-scores'!OO13&gt;3,'Z-scores'!OO13&lt;-3),"",'Z-scores'!OO13)</f>
        <v>-0.42439674828988105</v>
      </c>
      <c r="OP13">
        <f>IF(OR('Z-scores'!OP13&gt;3,'Z-scores'!OP13&lt;-3),"",'Z-scores'!OP13)</f>
        <v>-0.68424909775777587</v>
      </c>
      <c r="OQ13">
        <f>IF(OR('Z-scores'!OQ13&gt;3,'Z-scores'!OQ13&lt;-3),"",'Z-scores'!OQ13)</f>
        <v>-0.38142832318405773</v>
      </c>
      <c r="OR13">
        <f>IF(OR('Z-scores'!OR13&gt;3,'Z-scores'!OR13&lt;-3),"",'Z-scores'!OR13)</f>
        <v>-0.3713486062593731</v>
      </c>
      <c r="OS13">
        <f>IF(OR('Z-scores'!OS13&gt;3,'Z-scores'!OS13&lt;-3),"",'Z-scores'!OS13)</f>
        <v>-0.42970490447043874</v>
      </c>
      <c r="OT13">
        <f>IF(OR('Z-scores'!OT13&gt;3,'Z-scores'!OT13&lt;-3),"",'Z-scores'!OT13)</f>
        <v>-0.37644848996022762</v>
      </c>
      <c r="OU13">
        <f>IF(OR('Z-scores'!OU13&gt;3,'Z-scores'!OU13&lt;-3),"",'Z-scores'!OU13)</f>
        <v>-0.28867513459481287</v>
      </c>
      <c r="OV13">
        <f>IF(OR('Z-scores'!OV13&gt;3,'Z-scores'!OV13&lt;-3),"",'Z-scores'!OV13)</f>
        <v>-0.28867513459481287</v>
      </c>
      <c r="OW13">
        <f>IF(OR('Z-scores'!OW13&gt;3,'Z-scores'!OW13&lt;-3),"",'Z-scores'!OW13)</f>
        <v>-0.39268689531558931</v>
      </c>
      <c r="OX13">
        <f>IF(OR('Z-scores'!OX13&gt;3,'Z-scores'!OX13&lt;-3),"",'Z-scores'!OX13)</f>
        <v>-0.32718728485356513</v>
      </c>
      <c r="OY13">
        <f>IF(OR('Z-scores'!OY13&gt;3,'Z-scores'!OY13&lt;-3),"",'Z-scores'!OY13)</f>
        <v>-0.2853391253893347</v>
      </c>
      <c r="OZ13">
        <f>IF(OR('Z-scores'!OZ13&gt;3,'Z-scores'!OZ13&lt;-3),"",'Z-scores'!OZ13)</f>
        <v>-0.32346002046106509</v>
      </c>
      <c r="PA13">
        <f>IF(OR('Z-scores'!PA13&gt;3,'Z-scores'!PA13&lt;-3),"",'Z-scores'!PA13)</f>
        <v>-0.38200369528624967</v>
      </c>
      <c r="PB13">
        <f>IF(OR('Z-scores'!PB13&gt;3,'Z-scores'!PB13&lt;-3),"",'Z-scores'!PB13)</f>
        <v>-0.95348966991102169</v>
      </c>
      <c r="PC13">
        <f>IF(OR('Z-scores'!PC13&gt;3,'Z-scores'!PC13&lt;-3),"",'Z-scores'!PC13)</f>
        <v>-4.1893507376714108E-2</v>
      </c>
      <c r="PD13">
        <f>IF(OR('Z-scores'!PD13&gt;3,'Z-scores'!PD13&lt;-3),"",'Z-scores'!PD13)</f>
        <v>-0.59458294615006924</v>
      </c>
      <c r="PE13">
        <f>IF(OR('Z-scores'!PE13&gt;3,'Z-scores'!PE13&lt;-3),"",'Z-scores'!PE13)</f>
        <v>-0.38857546351001893</v>
      </c>
      <c r="PF13">
        <f>IF(OR('Z-scores'!PF13&gt;3,'Z-scores'!PF13&lt;-3),"",'Z-scores'!PF13)</f>
        <v>-0.28867513459481287</v>
      </c>
      <c r="PG13">
        <f>IF(OR('Z-scores'!PG13&gt;3,'Z-scores'!PG13&lt;-3),"",'Z-scores'!PG13)</f>
        <v>-0.28867513459481292</v>
      </c>
      <c r="PH13">
        <f>IF(OR('Z-scores'!PH13&gt;3,'Z-scores'!PH13&lt;-3),"",'Z-scores'!PH13)</f>
        <v>-0.61538312413635976</v>
      </c>
      <c r="PI13">
        <f>IF(OR('Z-scores'!PI13&gt;3,'Z-scores'!PI13&lt;-3),"",'Z-scores'!PI13)</f>
        <v>-0.51540673934726233</v>
      </c>
      <c r="PJ13">
        <f>IF(OR('Z-scores'!PJ13&gt;3,'Z-scores'!PJ13&lt;-3),"",'Z-scores'!PJ13)</f>
        <v>-0.13307121330607713</v>
      </c>
      <c r="PK13">
        <f>IF(OR('Z-scores'!PK13&gt;3,'Z-scores'!PK13&lt;-3),"",'Z-scores'!PK13)</f>
        <v>-0.36735405167536167</v>
      </c>
      <c r="PL13">
        <f>IF(OR('Z-scores'!PL13&gt;3,'Z-scores'!PL13&lt;-3),"",'Z-scores'!PL13)</f>
        <v>-0.48873864743907247</v>
      </c>
      <c r="PM13">
        <f>IF(OR('Z-scores'!PM13&gt;3,'Z-scores'!PM13&lt;-3),"",'Z-scores'!PM13)</f>
        <v>-0.91451266043408908</v>
      </c>
      <c r="PN13">
        <f>IF(OR('Z-scores'!PN13&gt;3,'Z-scores'!PN13&lt;-3),"",'Z-scores'!PN13)</f>
        <v>-0.98759818507658526</v>
      </c>
      <c r="PO13">
        <f>IF(OR('Z-scores'!PO13&gt;3,'Z-scores'!PO13&lt;-3),"",'Z-scores'!PO13)</f>
        <v>-0.35635432807296974</v>
      </c>
      <c r="PP13">
        <f>IF(OR('Z-scores'!PP13&gt;3,'Z-scores'!PP13&lt;-3),"",'Z-scores'!PP13)</f>
        <v>-0.82004690388583712</v>
      </c>
      <c r="PQ13">
        <f>IF(OR('Z-scores'!PQ13&gt;3,'Z-scores'!PQ13&lt;-3),"",'Z-scores'!PQ13)</f>
        <v>-0.8259861471191684</v>
      </c>
      <c r="PR13">
        <f>IF(OR('Z-scores'!PR13&gt;3,'Z-scores'!PR13&lt;-3),"",'Z-scores'!PR13)</f>
        <v>-0.77134398885571043</v>
      </c>
      <c r="PS13">
        <f>IF(OR('Z-scores'!PS13&gt;3,'Z-scores'!PS13&lt;-3),"",'Z-scores'!PS13)</f>
        <v>-0.4665462479361237</v>
      </c>
      <c r="PT13">
        <f>IF(OR('Z-scores'!PT13&gt;3,'Z-scores'!PT13&lt;-3),"",'Z-scores'!PT13)</f>
        <v>-0.42075239521024843</v>
      </c>
      <c r="PU13">
        <f>IF(OR('Z-scores'!PU13&gt;3,'Z-scores'!PU13&lt;-3),"",'Z-scores'!PU13)</f>
        <v>0.98936316099414434</v>
      </c>
      <c r="PV13">
        <f>IF(OR('Z-scores'!PV13&gt;3,'Z-scores'!PV13&lt;-3),"",'Z-scores'!PV13)</f>
        <v>-0.42194380204564769</v>
      </c>
      <c r="PW13">
        <f>IF(OR('Z-scores'!PW13&gt;3,'Z-scores'!PW13&lt;-3),"",'Z-scores'!PW13)</f>
        <v>-0.85868045896013023</v>
      </c>
      <c r="PX13">
        <f>IF(OR('Z-scores'!PX13&gt;3,'Z-scores'!PX13&lt;-3),"",'Z-scores'!PX13)</f>
        <v>-0.54740877709768565</v>
      </c>
      <c r="PY13">
        <f>IF(OR('Z-scores'!PY13&gt;3,'Z-scores'!PY13&lt;-3),"",'Z-scores'!PY13)</f>
        <v>-0.75424353135791089</v>
      </c>
      <c r="PZ13">
        <f>IF(OR('Z-scores'!PZ13&gt;3,'Z-scores'!PZ13&lt;-3),"",'Z-scores'!PZ13)</f>
        <v>-0.61541652619541465</v>
      </c>
      <c r="QA13">
        <f>IF(OR('Z-scores'!QA13&gt;3,'Z-scores'!QA13&lt;-3),"",'Z-scores'!QA13)</f>
        <v>-0.66790833400194816</v>
      </c>
      <c r="QB13">
        <f>IF(OR('Z-scores'!QB13&gt;3,'Z-scores'!QB13&lt;-3),"",'Z-scores'!QB13)</f>
        <v>-0.67184274875045658</v>
      </c>
      <c r="QC13">
        <f>IF(OR('Z-scores'!QC13&gt;3,'Z-scores'!QC13&lt;-3),"",'Z-scores'!QC13)</f>
        <v>-0.81535728520063189</v>
      </c>
      <c r="QD13">
        <f>IF(OR('Z-scores'!QD13&gt;3,'Z-scores'!QD13&lt;-3),"",'Z-scores'!QD13)</f>
        <v>-0.32376714467787948</v>
      </c>
      <c r="QE13">
        <f>IF(OR('Z-scores'!QE13&gt;3,'Z-scores'!QE13&lt;-3),"",'Z-scores'!QE13)</f>
        <v>-0.87395876080545065</v>
      </c>
      <c r="QF13">
        <f>IF(OR('Z-scores'!QF13&gt;3,'Z-scores'!QF13&lt;-3),"",'Z-scores'!QF13)</f>
        <v>1.1608341892808034</v>
      </c>
      <c r="QG13">
        <f>IF(OR('Z-scores'!QG13&gt;3,'Z-scores'!QG13&lt;-3),"",'Z-scores'!QG13)</f>
        <v>-0.44117700807891375</v>
      </c>
      <c r="QH13">
        <f>IF(OR('Z-scores'!QH13&gt;3,'Z-scores'!QH13&lt;-3),"",'Z-scores'!QH13)</f>
        <v>-0.83444695082398124</v>
      </c>
      <c r="QI13">
        <f>IF(OR('Z-scores'!QI13&gt;3,'Z-scores'!QI13&lt;-3),"",'Z-scores'!QI13)</f>
        <v>-0.37531685079794858</v>
      </c>
      <c r="QJ13">
        <f>IF(OR('Z-scores'!QJ13&gt;3,'Z-scores'!QJ13&lt;-3),"",'Z-scores'!QJ13)</f>
        <v>-1.1402791840255588</v>
      </c>
      <c r="QK13">
        <f>IF(OR('Z-scores'!QK13&gt;3,'Z-scores'!QK13&lt;-3),"",'Z-scores'!QK13)</f>
        <v>-0.44693932313751772</v>
      </c>
      <c r="QL13">
        <f>IF(OR('Z-scores'!QL13&gt;3,'Z-scores'!QL13&lt;-3),"",'Z-scores'!QL13)</f>
        <v>-1.0705910207062059</v>
      </c>
      <c r="QM13">
        <f>IF(OR('Z-scores'!QM13&gt;3,'Z-scores'!QM13&lt;-3),"",'Z-scores'!QM13)</f>
        <v>-1.6357947441142362</v>
      </c>
      <c r="QN13">
        <f>IF(OR('Z-scores'!QN13&gt;3,'Z-scores'!QN13&lt;-3),"",'Z-scores'!QN13)</f>
        <v>-0.69332797136579716</v>
      </c>
      <c r="QO13">
        <f>IF(OR('Z-scores'!QO13&gt;3,'Z-scores'!QO13&lt;-3),"",'Z-scores'!QO13)</f>
        <v>-0.49880385109572573</v>
      </c>
      <c r="QP13">
        <f>IF(OR('Z-scores'!QP13&gt;3,'Z-scores'!QP13&lt;-3),"",'Z-scores'!QP13)</f>
        <v>1.6093398277849933</v>
      </c>
      <c r="QQ13">
        <f>IF(OR('Z-scores'!QQ13&gt;3,'Z-scores'!QQ13&lt;-3),"",'Z-scores'!QQ13)</f>
        <v>0.20938373827263052</v>
      </c>
      <c r="QR13">
        <f>IF(OR('Z-scores'!QR13&gt;3,'Z-scores'!QR13&lt;-3),"",'Z-scores'!QR13)</f>
        <v>0.47854145389551644</v>
      </c>
      <c r="QS13">
        <f>IF(OR('Z-scores'!QS13&gt;3,'Z-scores'!QS13&lt;-3),"",'Z-scores'!QS13)</f>
        <v>1.0316638066848753</v>
      </c>
      <c r="QT13">
        <f>IF(OR('Z-scores'!QT13&gt;3,'Z-scores'!QT13&lt;-3),"",'Z-scores'!QT13)</f>
        <v>2.5093471483140926</v>
      </c>
      <c r="QU13">
        <f>IF(OR('Z-scores'!QU13&gt;3,'Z-scores'!QU13&lt;-3),"",'Z-scores'!QU13)</f>
        <v>-1.071793801956068</v>
      </c>
      <c r="QV13">
        <f>IF(OR('Z-scores'!QV13&gt;3,'Z-scores'!QV13&lt;-3),"",'Z-scores'!QV13)</f>
        <v>-0.15027434692663999</v>
      </c>
      <c r="QW13">
        <f>IF(OR('Z-scores'!QW13&gt;3,'Z-scores'!QW13&lt;-3),"",'Z-scores'!QW13)</f>
        <v>-0.70784082209375132</v>
      </c>
      <c r="QX13">
        <f>IF(OR('Z-scores'!QX13&gt;3,'Z-scores'!QX13&lt;-3),"",'Z-scores'!QX13)</f>
        <v>-0.78540534885935132</v>
      </c>
      <c r="QY13">
        <f>IF(OR('Z-scores'!QY13&gt;3,'Z-scores'!QY13&lt;-3),"",'Z-scores'!QY13)</f>
        <v>-0.96187771290842927</v>
      </c>
      <c r="QZ13">
        <f>IF(OR('Z-scores'!QZ13&gt;3,'Z-scores'!QZ13&lt;-3),"",'Z-scores'!QZ13)</f>
        <v>-0.53738129747421093</v>
      </c>
      <c r="RA13">
        <f>IF(OR('Z-scores'!RA13&gt;3,'Z-scores'!RA13&lt;-3),"",'Z-scores'!RA13)</f>
        <v>-0.71845609671238841</v>
      </c>
      <c r="RB13">
        <f>IF(OR('Z-scores'!RB13&gt;3,'Z-scores'!RB13&lt;-3),"",'Z-scores'!RB13)</f>
        <v>-0.53092716841746912</v>
      </c>
      <c r="RC13">
        <f>IF(OR('Z-scores'!RC13&gt;3,'Z-scores'!RC13&lt;-3),"",'Z-scores'!RC13)</f>
        <v>-0.98252225233550072</v>
      </c>
      <c r="RD13">
        <f>IF(OR('Z-scores'!RD13&gt;3,'Z-scores'!RD13&lt;-3),"",'Z-scores'!RD13)</f>
        <v>2.682057634049877</v>
      </c>
      <c r="RE13">
        <f>IF(OR('Z-scores'!RE13&gt;3,'Z-scores'!RE13&lt;-3),"",'Z-scores'!RE13)</f>
        <v>-0.1179485169910765</v>
      </c>
      <c r="RF13">
        <f>IF(OR('Z-scores'!RF13&gt;3,'Z-scores'!RF13&lt;-3),"",'Z-scores'!RF13)</f>
        <v>0.75633491993061686</v>
      </c>
      <c r="RG13">
        <f>IF(OR('Z-scores'!RG13&gt;3,'Z-scores'!RG13&lt;-3),"",'Z-scores'!RG13)</f>
        <v>0.58334134957025352</v>
      </c>
      <c r="RH13">
        <f>IF(OR('Z-scores'!RH13&gt;3,'Z-scores'!RH13&lt;-3),"",'Z-scores'!RH13)</f>
        <v>-0.40183141864725413</v>
      </c>
      <c r="RI13">
        <f>IF(OR('Z-scores'!RI13&gt;3,'Z-scores'!RI13&lt;-3),"",'Z-scores'!RI13)</f>
        <v>1.8215983072307018</v>
      </c>
      <c r="RJ13">
        <f>IF(OR('Z-scores'!RJ13&gt;3,'Z-scores'!RJ13&lt;-3),"",'Z-scores'!RJ13)</f>
        <v>-0.75225995176984528</v>
      </c>
      <c r="RK13">
        <f>IF(OR('Z-scores'!RK13&gt;3,'Z-scores'!RK13&lt;-3),"",'Z-scores'!RK13)</f>
        <v>-0.2122238597930465</v>
      </c>
      <c r="RL13">
        <f>IF(OR('Z-scores'!RL13&gt;3,'Z-scores'!RL13&lt;-3),"",'Z-scores'!RL13)</f>
        <v>-0.19926310860428298</v>
      </c>
      <c r="RM13">
        <f>IF(OR('Z-scores'!RM13&gt;3,'Z-scores'!RM13&lt;-3),"",'Z-scores'!RM13)</f>
        <v>-0.77975704627140774</v>
      </c>
      <c r="RN13">
        <f>IF(OR('Z-scores'!RN13&gt;3,'Z-scores'!RN13&lt;-3),"",'Z-scores'!RN13)</f>
        <v>-0.4413616490342438</v>
      </c>
      <c r="RO13">
        <f>IF(OR('Z-scores'!RO13&gt;3,'Z-scores'!RO13&lt;-3),"",'Z-scores'!RO13)</f>
        <v>-0.64979281015148704</v>
      </c>
      <c r="RP13" s="6"/>
      <c r="ST13" s="6"/>
      <c r="TX13" s="6"/>
      <c r="VO13" s="6"/>
      <c r="VZ13" s="6"/>
      <c r="WR13" s="6"/>
      <c r="WU13" s="6"/>
      <c r="ZP13" s="6"/>
      <c r="ZQ13" s="6"/>
      <c r="ZU13" s="6"/>
      <c r="ABK13" s="6"/>
      <c r="ACA13" s="6"/>
      <c r="ACZ13" s="6"/>
      <c r="ADD13" s="6"/>
      <c r="AEB13" s="6"/>
      <c r="AEO13" s="6"/>
      <c r="AFA13" s="6"/>
      <c r="AFP13" s="6"/>
      <c r="AFS13" s="6"/>
      <c r="AFV13" s="6"/>
      <c r="AFX13" s="6"/>
      <c r="AGC13" s="6"/>
      <c r="AGM13" s="6"/>
      <c r="AGX13" s="6"/>
      <c r="AHD13" s="6"/>
      <c r="AHS13" s="6"/>
      <c r="AHW13" s="6"/>
      <c r="AIA13" s="6"/>
      <c r="AIB13" s="6"/>
      <c r="AIG13" s="6"/>
      <c r="AIH13" s="6"/>
      <c r="AII13" s="6"/>
      <c r="AIL13" s="6"/>
      <c r="AIQ13" s="6"/>
      <c r="AIT13" s="6"/>
      <c r="AIW13" s="6"/>
      <c r="AJR13" s="6"/>
    </row>
    <row r="14" spans="1:965" x14ac:dyDescent="0.25">
      <c r="A14">
        <v>340771</v>
      </c>
      <c r="B14">
        <v>1</v>
      </c>
      <c r="C14">
        <f>IF(OR('Z-scores'!C14&gt;3,'Z-scores'!C14&lt;-3),"",'Z-scores'!C14)</f>
        <v>-0.41991827346025429</v>
      </c>
      <c r="D14">
        <f>IF(OR('Z-scores'!D14&gt;3,'Z-scores'!D14&lt;-3),"",'Z-scores'!D14)</f>
        <v>-0.29958490613690242</v>
      </c>
      <c r="E14">
        <f>IF(OR('Z-scores'!E14&gt;3,'Z-scores'!E14&lt;-3),"",'Z-scores'!E14)</f>
        <v>-0.67381828848430247</v>
      </c>
      <c r="F14">
        <f>IF(OR('Z-scores'!F14&gt;3,'Z-scores'!F14&lt;-3),"",'Z-scores'!F14)</f>
        <v>-1.0426104492320025</v>
      </c>
      <c r="G14">
        <f>IF(OR('Z-scores'!G14&gt;3,'Z-scores'!G14&lt;-3),"",'Z-scores'!G14)</f>
        <v>-0.13597897760662947</v>
      </c>
      <c r="H14">
        <f>IF(OR('Z-scores'!H14&gt;3,'Z-scores'!H14&lt;-3),"",'Z-scores'!H14)</f>
        <v>-0.29050176884161838</v>
      </c>
      <c r="I14">
        <f>IF(OR('Z-scores'!I14&gt;3,'Z-scores'!I14&lt;-3),"",'Z-scores'!I14)</f>
        <v>-0.94914706121031156</v>
      </c>
      <c r="J14">
        <f>IF(OR('Z-scores'!J14&gt;3,'Z-scores'!J14&lt;-3),"",'Z-scores'!J14)</f>
        <v>-1.1113124813231052</v>
      </c>
      <c r="K14">
        <f>IF(OR('Z-scores'!K14&gt;3,'Z-scores'!K14&lt;-3),"",'Z-scores'!K14)</f>
        <v>0.16180624030697735</v>
      </c>
      <c r="L14">
        <f>IF(OR('Z-scores'!L14&gt;3,'Z-scores'!L14&lt;-3),"",'Z-scores'!L14)</f>
        <v>-0.18093210652774891</v>
      </c>
      <c r="M14">
        <f>IF(OR('Z-scores'!M14&gt;3,'Z-scores'!M14&lt;-3),"",'Z-scores'!M14)</f>
        <v>2.1527982912791654</v>
      </c>
      <c r="N14">
        <f>IF(OR('Z-scores'!N14&gt;3,'Z-scores'!N14&lt;-3),"",'Z-scores'!N14)</f>
        <v>-0.43948121659788159</v>
      </c>
      <c r="O14">
        <f>IF(OR('Z-scores'!O14&gt;3,'Z-scores'!O14&lt;-3),"",'Z-scores'!O14)</f>
        <v>-0.93014589617860099</v>
      </c>
      <c r="P14">
        <f>IF(OR('Z-scores'!P14&gt;3,'Z-scores'!P14&lt;-3),"",'Z-scores'!P14)</f>
        <v>1.5279390514441E-4</v>
      </c>
      <c r="Q14">
        <f>IF(OR('Z-scores'!Q14&gt;3,'Z-scores'!Q14&lt;-3),"",'Z-scores'!Q14)</f>
        <v>0.47624996064995334</v>
      </c>
      <c r="R14">
        <f>IF(OR('Z-scores'!R14&gt;3,'Z-scores'!R14&lt;-3),"",'Z-scores'!R14)</f>
        <v>1.4655915045042776</v>
      </c>
      <c r="S14">
        <f>IF(OR('Z-scores'!S14&gt;3,'Z-scores'!S14&lt;-3),"",'Z-scores'!S14)</f>
        <v>2.6364334482492819</v>
      </c>
      <c r="T14">
        <f>IF(OR('Z-scores'!T14&gt;3,'Z-scores'!T14&lt;-3),"",'Z-scores'!T14)</f>
        <v>0.70828348967060306</v>
      </c>
      <c r="U14">
        <f>IF(OR('Z-scores'!U14&gt;3,'Z-scores'!U14&lt;-3),"",'Z-scores'!U14)</f>
        <v>1.1518947481638602</v>
      </c>
      <c r="V14">
        <f>IF(OR('Z-scores'!V14&gt;3,'Z-scores'!V14&lt;-3),"",'Z-scores'!V14)</f>
        <v>1.9523953515996544</v>
      </c>
      <c r="W14">
        <f>IF(OR('Z-scores'!W14&gt;3,'Z-scores'!W14&lt;-3),"",'Z-scores'!W14)</f>
        <v>-6.2783094461124761E-2</v>
      </c>
      <c r="X14">
        <f>IF(OR('Z-scores'!X14&gt;3,'Z-scores'!X14&lt;-3),"",'Z-scores'!X14)</f>
        <v>0.57774278025613812</v>
      </c>
      <c r="Y14">
        <f>IF(OR('Z-scores'!Y14&gt;3,'Z-scores'!Y14&lt;-3),"",'Z-scores'!Y14)</f>
        <v>1.5789961270507917</v>
      </c>
      <c r="Z14">
        <f>IF(OR('Z-scores'!Z14&gt;3,'Z-scores'!Z14&lt;-3),"",'Z-scores'!Z14)</f>
        <v>-0.49102529330469413</v>
      </c>
      <c r="AA14">
        <f>IF(OR('Z-scores'!AA14&gt;3,'Z-scores'!AA14&lt;-3),"",'Z-scores'!AA14)</f>
        <v>-0.63657828388492688</v>
      </c>
      <c r="AB14">
        <f>IF(OR('Z-scores'!AB14&gt;3,'Z-scores'!AB14&lt;-3),"",'Z-scores'!AB14)</f>
        <v>1.0069802533573708</v>
      </c>
      <c r="AC14">
        <f>IF(OR('Z-scores'!AC14&gt;3,'Z-scores'!AC14&lt;-3),"",'Z-scores'!AC14)</f>
        <v>1.0539547522010737</v>
      </c>
      <c r="AD14">
        <f>IF(OR('Z-scores'!AD14&gt;3,'Z-scores'!AD14&lt;-3),"",'Z-scores'!AD14)</f>
        <v>1.9690193155693672</v>
      </c>
      <c r="AE14">
        <f>IF(OR('Z-scores'!AE14&gt;3,'Z-scores'!AE14&lt;-3),"",'Z-scores'!AE14)</f>
        <v>2.1348555998356781E-2</v>
      </c>
      <c r="AF14">
        <f>IF(OR('Z-scores'!AF14&gt;3,'Z-scores'!AF14&lt;-3),"",'Z-scores'!AF14)</f>
        <v>-0.46128773539263757</v>
      </c>
      <c r="AG14">
        <f>IF(OR('Z-scores'!AG14&gt;3,'Z-scores'!AG14&lt;-3),"",'Z-scores'!AG14)</f>
        <v>-0.62304550012816651</v>
      </c>
      <c r="AH14">
        <f>IF(OR('Z-scores'!AH14&gt;3,'Z-scores'!AH14&lt;-3),"",'Z-scores'!AH14)</f>
        <v>0.62712836854744125</v>
      </c>
      <c r="AI14">
        <f>IF(OR('Z-scores'!AI14&gt;3,'Z-scores'!AI14&lt;-3),"",'Z-scores'!AI14)</f>
        <v>-9.752625978209456E-2</v>
      </c>
      <c r="AJ14">
        <f>IF(OR('Z-scores'!AJ14&gt;3,'Z-scores'!AJ14&lt;-3),"",'Z-scores'!AJ14)</f>
        <v>-0.3466351454660741</v>
      </c>
      <c r="AK14">
        <f>IF(OR('Z-scores'!AK14&gt;3,'Z-scores'!AK14&lt;-3),"",'Z-scores'!AK14)</f>
        <v>-0.41328225544497604</v>
      </c>
      <c r="AL14">
        <f>IF(OR('Z-scores'!AL14&gt;3,'Z-scores'!AL14&lt;-3),"",'Z-scores'!AL14)</f>
        <v>-1.4782466700947932</v>
      </c>
      <c r="AM14">
        <f>IF(OR('Z-scores'!AM14&gt;3,'Z-scores'!AM14&lt;-3),"",'Z-scores'!AM14)</f>
        <v>-0.84314776924110291</v>
      </c>
      <c r="AN14">
        <f>IF(OR('Z-scores'!AN14&gt;3,'Z-scores'!AN14&lt;-3),"",'Z-scores'!AN14)</f>
        <v>2.4949370224765786</v>
      </c>
      <c r="AO14">
        <f>IF(OR('Z-scores'!AO14&gt;3,'Z-scores'!AO14&lt;-3),"",'Z-scores'!AO14)</f>
        <v>0.66413414605303833</v>
      </c>
      <c r="AP14">
        <f>IF(OR('Z-scores'!AP14&gt;3,'Z-scores'!AP14&lt;-3),"",'Z-scores'!AP14)</f>
        <v>0.55882286353294797</v>
      </c>
      <c r="AQ14">
        <f>IF(OR('Z-scores'!AQ14&gt;3,'Z-scores'!AQ14&lt;-3),"",'Z-scores'!AQ14)</f>
        <v>0.18811593039388214</v>
      </c>
      <c r="AR14">
        <f>IF(OR('Z-scores'!AR14&gt;3,'Z-scores'!AR14&lt;-3),"",'Z-scores'!AR14)</f>
        <v>-0.60037072463938568</v>
      </c>
      <c r="AS14">
        <f>IF(OR('Z-scores'!AS14&gt;3,'Z-scores'!AS14&lt;-3),"",'Z-scores'!AS14)</f>
        <v>-0.78691018335020635</v>
      </c>
      <c r="AT14">
        <f>IF(OR('Z-scores'!AT14&gt;3,'Z-scores'!AT14&lt;-3),"",'Z-scores'!AT14)</f>
        <v>1.0111209216550294</v>
      </c>
      <c r="AU14">
        <f>IF(OR('Z-scores'!AU14&gt;3,'Z-scores'!AU14&lt;-3),"",'Z-scores'!AU14)</f>
        <v>0.31469642088779348</v>
      </c>
      <c r="AV14">
        <f>IF(OR('Z-scores'!AV14&gt;3,'Z-scores'!AV14&lt;-3),"",'Z-scores'!AV14)</f>
        <v>0.41595061123758265</v>
      </c>
      <c r="AW14">
        <f>IF(OR('Z-scores'!AW14&gt;3,'Z-scores'!AW14&lt;-3),"",'Z-scores'!AW14)</f>
        <v>-0.68773138127445688</v>
      </c>
      <c r="AX14">
        <f>IF(OR('Z-scores'!AX14&gt;3,'Z-scores'!AX14&lt;-3),"",'Z-scores'!AX14)</f>
        <v>-0.52615646397873039</v>
      </c>
      <c r="AY14">
        <f>IF(OR('Z-scores'!AY14&gt;3,'Z-scores'!AY14&lt;-3),"",'Z-scores'!AY14)</f>
        <v>-0.33202252269533106</v>
      </c>
      <c r="AZ14">
        <f>IF(OR('Z-scores'!AZ14&gt;3,'Z-scores'!AZ14&lt;-3),"",'Z-scores'!AZ14)</f>
        <v>3.1701258189989541E-2</v>
      </c>
      <c r="BA14">
        <f>IF(OR('Z-scores'!BA14&gt;3,'Z-scores'!BA14&lt;-3),"",'Z-scores'!BA14)</f>
        <v>-0.13640111856349812</v>
      </c>
      <c r="BB14">
        <f>IF(OR('Z-scores'!BB14&gt;3,'Z-scores'!BB14&lt;-3),"",'Z-scores'!BB14)</f>
        <v>-0.36111922511825822</v>
      </c>
      <c r="BC14">
        <f>IF(OR('Z-scores'!BC14&gt;3,'Z-scores'!BC14&lt;-3),"",'Z-scores'!BC14)</f>
        <v>1.3514739981976873</v>
      </c>
      <c r="BD14">
        <f>IF(OR('Z-scores'!BD14&gt;3,'Z-scores'!BD14&lt;-3),"",'Z-scores'!BD14)</f>
        <v>-0.86745614157483963</v>
      </c>
      <c r="BE14">
        <f>IF(OR('Z-scores'!BE14&gt;3,'Z-scores'!BE14&lt;-3),"",'Z-scores'!BE14)</f>
        <v>-1.6423130195259303</v>
      </c>
      <c r="BF14">
        <f>IF(OR('Z-scores'!BF14&gt;3,'Z-scores'!BF14&lt;-3),"",'Z-scores'!BF14)</f>
        <v>0.38712022751450514</v>
      </c>
      <c r="BG14">
        <f>IF(OR('Z-scores'!BG14&gt;3,'Z-scores'!BG14&lt;-3),"",'Z-scores'!BG14)</f>
        <v>-0.5505790465352306</v>
      </c>
      <c r="BH14">
        <f>IF(OR('Z-scores'!BH14&gt;3,'Z-scores'!BH14&lt;-3),"",'Z-scores'!BH14)</f>
        <v>-0.95871825726744231</v>
      </c>
      <c r="BI14">
        <f>IF(OR('Z-scores'!BI14&gt;3,'Z-scores'!BI14&lt;-3),"",'Z-scores'!BI14)</f>
        <v>-1.1560345489622452</v>
      </c>
      <c r="BJ14">
        <f>IF(OR('Z-scores'!BJ14&gt;3,'Z-scores'!BJ14&lt;-3),"",'Z-scores'!BJ14)</f>
        <v>-1.3058180450913266</v>
      </c>
      <c r="BK14">
        <f>IF(OR('Z-scores'!BK14&gt;3,'Z-scores'!BK14&lt;-3),"",'Z-scores'!BK14)</f>
        <v>-1.1033751377042633</v>
      </c>
      <c r="BL14">
        <f>IF(OR('Z-scores'!BL14&gt;3,'Z-scores'!BL14&lt;-3),"",'Z-scores'!BL14)</f>
        <v>0.3508894688052191</v>
      </c>
      <c r="BM14">
        <f>IF(OR('Z-scores'!BM14&gt;3,'Z-scores'!BM14&lt;-3),"",'Z-scores'!BM14)</f>
        <v>-0.61015174462217103</v>
      </c>
      <c r="BN14">
        <f>IF(OR('Z-scores'!BN14&gt;3,'Z-scores'!BN14&lt;-3),"",'Z-scores'!BN14)</f>
        <v>-0.69339395934269399</v>
      </c>
      <c r="BO14">
        <f>IF(OR('Z-scores'!BO14&gt;3,'Z-scores'!BO14&lt;-3),"",'Z-scores'!BO14)</f>
        <v>-0.70033350459485844</v>
      </c>
      <c r="BP14">
        <f>IF(OR('Z-scores'!BP14&gt;3,'Z-scores'!BP14&lt;-3),"",'Z-scores'!BP14)</f>
        <v>-1.0363663134671666</v>
      </c>
      <c r="BQ14">
        <f>IF(OR('Z-scores'!BQ14&gt;3,'Z-scores'!BQ14&lt;-3),"",'Z-scores'!BQ14)</f>
        <v>-0.96529071637736308</v>
      </c>
      <c r="BR14">
        <f>IF(OR('Z-scores'!BR14&gt;3,'Z-scores'!BR14&lt;-3),"",'Z-scores'!BR14)</f>
        <v>-0.73565267349053076</v>
      </c>
      <c r="BS14">
        <f>IF(OR('Z-scores'!BS14&gt;3,'Z-scores'!BS14&lt;-3),"",'Z-scores'!BS14)</f>
        <v>-0.18270036080376645</v>
      </c>
      <c r="BT14">
        <f>IF(OR('Z-scores'!BT14&gt;3,'Z-scores'!BT14&lt;-3),"",'Z-scores'!BT14)</f>
        <v>-0.79172220406987137</v>
      </c>
      <c r="BU14">
        <f>IF(OR('Z-scores'!BU14&gt;3,'Z-scores'!BU14&lt;-3),"",'Z-scores'!BU14)</f>
        <v>-0.57155617188378405</v>
      </c>
      <c r="BV14">
        <f>IF(OR('Z-scores'!BV14&gt;3,'Z-scores'!BV14&lt;-3),"",'Z-scores'!BV14)</f>
        <v>-0.94555411666639355</v>
      </c>
      <c r="BW14">
        <f>IF(OR('Z-scores'!BW14&gt;3,'Z-scores'!BW14&lt;-3),"",'Z-scores'!BW14)</f>
        <v>-1.6372934229223206</v>
      </c>
      <c r="BX14">
        <f>IF(OR('Z-scores'!BX14&gt;3,'Z-scores'!BX14&lt;-3),"",'Z-scores'!BX14)</f>
        <v>-0.91670585598822474</v>
      </c>
      <c r="BY14">
        <f>IF(OR('Z-scores'!BY14&gt;3,'Z-scores'!BY14&lt;-3),"",'Z-scores'!BY14)</f>
        <v>1.5791093480268783</v>
      </c>
      <c r="BZ14">
        <f>IF(OR('Z-scores'!BZ14&gt;3,'Z-scores'!BZ14&lt;-3),"",'Z-scores'!BZ14)</f>
        <v>-0.79460598562164775</v>
      </c>
      <c r="CA14">
        <f>IF(OR('Z-scores'!CA14&gt;3,'Z-scores'!CA14&lt;-3),"",'Z-scores'!CA14)</f>
        <v>-0.4916176767467561</v>
      </c>
      <c r="CB14">
        <f>IF(OR('Z-scores'!CB14&gt;3,'Z-scores'!CB14&lt;-3),"",'Z-scores'!CB14)</f>
        <v>-0.84442658113640989</v>
      </c>
      <c r="CC14">
        <f>IF(OR('Z-scores'!CC14&gt;3,'Z-scores'!CC14&lt;-3),"",'Z-scores'!CC14)</f>
        <v>-1.5451929296538924</v>
      </c>
      <c r="CD14">
        <f>IF(OR('Z-scores'!CD14&gt;3,'Z-scores'!CD14&lt;-3),"",'Z-scores'!CD14)</f>
        <v>-1.3259194332150372</v>
      </c>
      <c r="CE14">
        <f>IF(OR('Z-scores'!CE14&gt;3,'Z-scores'!CE14&lt;-3),"",'Z-scores'!CE14)</f>
        <v>1.9922340543608854</v>
      </c>
      <c r="CF14">
        <f>IF(OR('Z-scores'!CF14&gt;3,'Z-scores'!CF14&lt;-3),"",'Z-scores'!CF14)</f>
        <v>-0.1418896194428817</v>
      </c>
      <c r="CG14">
        <f>IF(OR('Z-scores'!CG14&gt;3,'Z-scores'!CG14&lt;-3),"",'Z-scores'!CG14)</f>
        <v>-0.54242593816822837</v>
      </c>
      <c r="CH14">
        <f>IF(OR('Z-scores'!CH14&gt;3,'Z-scores'!CH14&lt;-3),"",'Z-scores'!CH14)</f>
        <v>-0.38809216080331932</v>
      </c>
      <c r="CI14">
        <f>IF(OR('Z-scores'!CI14&gt;3,'Z-scores'!CI14&lt;-3),"",'Z-scores'!CI14)</f>
        <v>-0.80111143137032392</v>
      </c>
      <c r="CJ14">
        <f>IF(OR('Z-scores'!CJ14&gt;3,'Z-scores'!CJ14&lt;-3),"",'Z-scores'!CJ14)</f>
        <v>-0.82142151605500269</v>
      </c>
      <c r="CK14">
        <f>IF(OR('Z-scores'!CK14&gt;3,'Z-scores'!CK14&lt;-3),"",'Z-scores'!CK14)</f>
        <v>-0.72348933273544536</v>
      </c>
      <c r="CL14">
        <f>IF(OR('Z-scores'!CL14&gt;3,'Z-scores'!CL14&lt;-3),"",'Z-scores'!CL14)</f>
        <v>-0.78166214812844204</v>
      </c>
      <c r="CM14">
        <f>IF(OR('Z-scores'!CM14&gt;3,'Z-scores'!CM14&lt;-3),"",'Z-scores'!CM14)</f>
        <v>-0.44991779668681081</v>
      </c>
      <c r="CN14">
        <f>IF(OR('Z-scores'!CN14&gt;3,'Z-scores'!CN14&lt;-3),"",'Z-scores'!CN14)</f>
        <v>-0.83593245489934054</v>
      </c>
      <c r="CO14">
        <f>IF(OR('Z-scores'!CO14&gt;3,'Z-scores'!CO14&lt;-3),"",'Z-scores'!CO14)</f>
        <v>-1.6727634112218084</v>
      </c>
      <c r="CP14">
        <f>IF(OR('Z-scores'!CP14&gt;3,'Z-scores'!CP14&lt;-3),"",'Z-scores'!CP14)</f>
        <v>-0.60719149691982666</v>
      </c>
      <c r="CQ14">
        <f>IF(OR('Z-scores'!CQ14&gt;3,'Z-scores'!CQ14&lt;-3),"",'Z-scores'!CQ14)</f>
        <v>-0.37804269626994458</v>
      </c>
      <c r="CR14">
        <f>IF(OR('Z-scores'!CR14&gt;3,'Z-scores'!CR14&lt;-3),"",'Z-scores'!CR14)</f>
        <v>-0.57995265803480356</v>
      </c>
      <c r="CS14">
        <f>IF(OR('Z-scores'!CS14&gt;3,'Z-scores'!CS14&lt;-3),"",'Z-scores'!CS14)</f>
        <v>-0.61406275614806205</v>
      </c>
      <c r="CT14">
        <f>IF(OR('Z-scores'!CT14&gt;3,'Z-scores'!CT14&lt;-3),"",'Z-scores'!CT14)</f>
        <v>-0.77123903257739934</v>
      </c>
      <c r="CU14">
        <f>IF(OR('Z-scores'!CU14&gt;3,'Z-scores'!CU14&lt;-3),"",'Z-scores'!CU14)</f>
        <v>0.24670605542362101</v>
      </c>
      <c r="CV14">
        <f>IF(OR('Z-scores'!CV14&gt;3,'Z-scores'!CV14&lt;-3),"",'Z-scores'!CV14)</f>
        <v>0.27493984864801918</v>
      </c>
      <c r="CW14">
        <f>IF(OR('Z-scores'!CW14&gt;3,'Z-scores'!CW14&lt;-3),"",'Z-scores'!CW14)</f>
        <v>2.4555038372088727</v>
      </c>
      <c r="CX14">
        <f>IF(OR('Z-scores'!CX14&gt;3,'Z-scores'!CX14&lt;-3),"",'Z-scores'!CX14)</f>
        <v>1.4732653968537937</v>
      </c>
      <c r="CY14">
        <f>IF(OR('Z-scores'!CY14&gt;3,'Z-scores'!CY14&lt;-3),"",'Z-scores'!CY14)</f>
        <v>-1.306288314869634</v>
      </c>
      <c r="CZ14">
        <f>IF(OR('Z-scores'!CZ14&gt;3,'Z-scores'!CZ14&lt;-3),"",'Z-scores'!CZ14)</f>
        <v>-1.1909715174429347</v>
      </c>
      <c r="DA14">
        <f>IF(OR('Z-scores'!DA14&gt;3,'Z-scores'!DA14&lt;-3),"",'Z-scores'!DA14)</f>
        <v>-0.49734794882559841</v>
      </c>
      <c r="DB14">
        <f>IF(OR('Z-scores'!DB14&gt;3,'Z-scores'!DB14&lt;-3),"",'Z-scores'!DB14)</f>
        <v>-0.16941422417769358</v>
      </c>
      <c r="DC14">
        <f>IF(OR('Z-scores'!DC14&gt;3,'Z-scores'!DC14&lt;-3),"",'Z-scores'!DC14)</f>
        <v>-0.44432326671044275</v>
      </c>
      <c r="DD14">
        <f>IF(OR('Z-scores'!DD14&gt;3,'Z-scores'!DD14&lt;-3),"",'Z-scores'!DD14)</f>
        <v>-0.74808815680726393</v>
      </c>
      <c r="DE14">
        <f>IF(OR('Z-scores'!DE14&gt;3,'Z-scores'!DE14&lt;-3),"",'Z-scores'!DE14)</f>
        <v>-0.53688002302703253</v>
      </c>
      <c r="DF14">
        <f>IF(OR('Z-scores'!DF14&gt;3,'Z-scores'!DF14&lt;-3),"",'Z-scores'!DF14)</f>
        <v>-0.3166849605579023</v>
      </c>
      <c r="DG14">
        <f>IF(OR('Z-scores'!DG14&gt;3,'Z-scores'!DG14&lt;-3),"",'Z-scores'!DG14)</f>
        <v>0.97966521225866909</v>
      </c>
      <c r="DH14">
        <f>IF(OR('Z-scores'!DH14&gt;3,'Z-scores'!DH14&lt;-3),"",'Z-scores'!DH14)</f>
        <v>1.3903271206099108</v>
      </c>
      <c r="DI14">
        <f>IF(OR('Z-scores'!DI14&gt;3,'Z-scores'!DI14&lt;-3),"",'Z-scores'!DI14)</f>
        <v>-0.14714619944298019</v>
      </c>
      <c r="DJ14">
        <f>IF(OR('Z-scores'!DJ14&gt;3,'Z-scores'!DJ14&lt;-3),"",'Z-scores'!DJ14)</f>
        <v>-0.15358800242467491</v>
      </c>
      <c r="DK14">
        <f>IF(OR('Z-scores'!DK14&gt;3,'Z-scores'!DK14&lt;-3),"",'Z-scores'!DK14)</f>
        <v>-0.38649770703738107</v>
      </c>
      <c r="DL14">
        <f>IF(OR('Z-scores'!DL14&gt;3,'Z-scores'!DL14&lt;-3),"",'Z-scores'!DL14)</f>
        <v>-9.2577263691162995E-2</v>
      </c>
      <c r="DM14">
        <f>IF(OR('Z-scores'!DM14&gt;3,'Z-scores'!DM14&lt;-3),"",'Z-scores'!DM14)</f>
        <v>-0.35761971328208741</v>
      </c>
      <c r="DN14">
        <f>IF(OR('Z-scores'!DN14&gt;3,'Z-scores'!DN14&lt;-3),"",'Z-scores'!DN14)</f>
        <v>-1.8854126358561259E-2</v>
      </c>
      <c r="DO14">
        <f>IF(OR('Z-scores'!DO14&gt;3,'Z-scores'!DO14&lt;-3),"",'Z-scores'!DO14)</f>
        <v>2.0608194644960269</v>
      </c>
      <c r="DP14">
        <f>IF(OR('Z-scores'!DP14&gt;3,'Z-scores'!DP14&lt;-3),"",'Z-scores'!DP14)</f>
        <v>0.66604749027815957</v>
      </c>
      <c r="DQ14">
        <f>IF(OR('Z-scores'!DQ14&gt;3,'Z-scores'!DQ14&lt;-3),"",'Z-scores'!DQ14)</f>
        <v>-0.35330860992214974</v>
      </c>
      <c r="DR14">
        <f>IF(OR('Z-scores'!DR14&gt;3,'Z-scores'!DR14&lt;-3),"",'Z-scores'!DR14)</f>
        <v>-0.35178605634278654</v>
      </c>
      <c r="DS14">
        <f>IF(OR('Z-scores'!DS14&gt;3,'Z-scores'!DS14&lt;-3),"",'Z-scores'!DS14)</f>
        <v>1.755954263491345</v>
      </c>
      <c r="DT14">
        <f>IF(OR('Z-scores'!DT14&gt;3,'Z-scores'!DT14&lt;-3),"",'Z-scores'!DT14)</f>
        <v>0.77292297866963133</v>
      </c>
      <c r="DU14">
        <f>IF(OR('Z-scores'!DU14&gt;3,'Z-scores'!DU14&lt;-3),"",'Z-scores'!DU14)</f>
        <v>0.44972830281291737</v>
      </c>
      <c r="DV14">
        <f>IF(OR('Z-scores'!DV14&gt;3,'Z-scores'!DV14&lt;-3),"",'Z-scores'!DV14)</f>
        <v>-0.36671161665347157</v>
      </c>
      <c r="DW14">
        <f>IF(OR('Z-scores'!DW14&gt;3,'Z-scores'!DW14&lt;-3),"",'Z-scores'!DW14)</f>
        <v>-1.415980419782203</v>
      </c>
      <c r="DX14">
        <f>IF(OR('Z-scores'!DX14&gt;3,'Z-scores'!DX14&lt;-3),"",'Z-scores'!DX14)</f>
        <v>-0.96709524137072755</v>
      </c>
      <c r="DY14">
        <f>IF(OR('Z-scores'!DY14&gt;3,'Z-scores'!DY14&lt;-3),"",'Z-scores'!DY14)</f>
        <v>-0.5998873449177915</v>
      </c>
      <c r="DZ14">
        <f>IF(OR('Z-scores'!DZ14&gt;3,'Z-scores'!DZ14&lt;-3),"",'Z-scores'!DZ14)</f>
        <v>-0.6598005512167936</v>
      </c>
      <c r="EA14">
        <f>IF(OR('Z-scores'!EA14&gt;3,'Z-scores'!EA14&lt;-3),"",'Z-scores'!EA14)</f>
        <v>0.12277172699085986</v>
      </c>
      <c r="EB14">
        <f>IF(OR('Z-scores'!EB14&gt;3,'Z-scores'!EB14&lt;-3),"",'Z-scores'!EB14)</f>
        <v>0.75764793595428792</v>
      </c>
      <c r="EC14">
        <f>IF(OR('Z-scores'!EC14&gt;3,'Z-scores'!EC14&lt;-3),"",'Z-scores'!EC14)</f>
        <v>-0.40527239472237503</v>
      </c>
      <c r="ED14">
        <f>IF(OR('Z-scores'!ED14&gt;3,'Z-scores'!ED14&lt;-3),"",'Z-scores'!ED14)</f>
        <v>-0.89705409925222335</v>
      </c>
      <c r="EE14">
        <f>IF(OR('Z-scores'!EE14&gt;3,'Z-scores'!EE14&lt;-3),"",'Z-scores'!EE14)</f>
        <v>-0.64779605046173883</v>
      </c>
      <c r="EF14">
        <f>IF(OR('Z-scores'!EF14&gt;3,'Z-scores'!EF14&lt;-3),"",'Z-scores'!EF14)</f>
        <v>-9.870637351382848E-2</v>
      </c>
      <c r="EG14">
        <f>IF(OR('Z-scores'!EG14&gt;3,'Z-scores'!EG14&lt;-3),"",'Z-scores'!EG14)</f>
        <v>-0.76430221476020765</v>
      </c>
      <c r="EH14">
        <f>IF(OR('Z-scores'!EH14&gt;3,'Z-scores'!EH14&lt;-3),"",'Z-scores'!EH14)</f>
        <v>-0.84813322068929708</v>
      </c>
      <c r="EI14">
        <f>IF(OR('Z-scores'!EI14&gt;3,'Z-scores'!EI14&lt;-3),"",'Z-scores'!EI14)</f>
        <v>-0.63770178901891905</v>
      </c>
      <c r="EJ14">
        <f>IF(OR('Z-scores'!EJ14&gt;3,'Z-scores'!EJ14&lt;-3),"",'Z-scores'!EJ14)</f>
        <v>-0.12059720098141379</v>
      </c>
      <c r="EK14">
        <f>IF(OR('Z-scores'!EK14&gt;3,'Z-scores'!EK14&lt;-3),"",'Z-scores'!EK14)</f>
        <v>-0.44789974046910747</v>
      </c>
      <c r="EL14">
        <f>IF(OR('Z-scores'!EL14&gt;3,'Z-scores'!EL14&lt;-3),"",'Z-scores'!EL14)</f>
        <v>-0.58998534937612646</v>
      </c>
      <c r="EM14">
        <f>IF(OR('Z-scores'!EM14&gt;3,'Z-scores'!EM14&lt;-3),"",'Z-scores'!EM14)</f>
        <v>-0.75449814802968995</v>
      </c>
      <c r="EN14">
        <f>IF(OR('Z-scores'!EN14&gt;3,'Z-scores'!EN14&lt;-3),"",'Z-scores'!EN14)</f>
        <v>-0.54249797553607615</v>
      </c>
      <c r="EO14">
        <f>IF(OR('Z-scores'!EO14&gt;3,'Z-scores'!EO14&lt;-3),"",'Z-scores'!EO14)</f>
        <v>0.78145118815615089</v>
      </c>
      <c r="EP14">
        <f>IF(OR('Z-scores'!EP14&gt;3,'Z-scores'!EP14&lt;-3),"",'Z-scores'!EP14)</f>
        <v>-0.62141261692625394</v>
      </c>
      <c r="EQ14">
        <f>IF(OR('Z-scores'!EQ14&gt;3,'Z-scores'!EQ14&lt;-3),"",'Z-scores'!EQ14)</f>
        <v>-0.59870826403457977</v>
      </c>
      <c r="ER14">
        <f>IF(OR('Z-scores'!ER14&gt;3,'Z-scores'!ER14&lt;-3),"",'Z-scores'!ER14)</f>
        <v>-1.1648608130158813</v>
      </c>
      <c r="ES14">
        <f>IF(OR('Z-scores'!ES14&gt;3,'Z-scores'!ES14&lt;-3),"",'Z-scores'!ES14)</f>
        <v>-0.8205695193066731</v>
      </c>
      <c r="ET14">
        <f>IF(OR('Z-scores'!ET14&gt;3,'Z-scores'!ET14&lt;-3),"",'Z-scores'!ET14)</f>
        <v>2.8157208667213154</v>
      </c>
      <c r="EU14">
        <f>IF(OR('Z-scores'!EU14&gt;3,'Z-scores'!EU14&lt;-3),"",'Z-scores'!EU14)</f>
        <v>-0.28397037443775769</v>
      </c>
      <c r="EV14">
        <f>IF(OR('Z-scores'!EV14&gt;3,'Z-scores'!EV14&lt;-3),"",'Z-scores'!EV14)</f>
        <v>-1.3075738675369435</v>
      </c>
      <c r="EW14">
        <f>IF(OR('Z-scores'!EW14&gt;3,'Z-scores'!EW14&lt;-3),"",'Z-scores'!EW14)</f>
        <v>-0.76330556095277768</v>
      </c>
      <c r="EX14">
        <f>IF(OR('Z-scores'!EX14&gt;3,'Z-scores'!EX14&lt;-3),"",'Z-scores'!EX14)</f>
        <v>-0.40179335203286509</v>
      </c>
      <c r="EY14">
        <f>IF(OR('Z-scores'!EY14&gt;3,'Z-scores'!EY14&lt;-3),"",'Z-scores'!EY14)</f>
        <v>-0.40968416013176012</v>
      </c>
      <c r="EZ14">
        <f>IF(OR('Z-scores'!EZ14&gt;3,'Z-scores'!EZ14&lt;-3),"",'Z-scores'!EZ14)</f>
        <v>-0.5824507618794047</v>
      </c>
      <c r="FA14">
        <f>IF(OR('Z-scores'!FA14&gt;3,'Z-scores'!FA14&lt;-3),"",'Z-scores'!FA14)</f>
        <v>-0.54414319769398201</v>
      </c>
      <c r="FB14">
        <f>IF(OR('Z-scores'!FB14&gt;3,'Z-scores'!FB14&lt;-3),"",'Z-scores'!FB14)</f>
        <v>-0.77051525840343216</v>
      </c>
      <c r="FC14">
        <f>IF(OR('Z-scores'!FC14&gt;3,'Z-scores'!FC14&lt;-3),"",'Z-scores'!FC14)</f>
        <v>-0.29898212119547146</v>
      </c>
      <c r="FD14">
        <f>IF(OR('Z-scores'!FD14&gt;3,'Z-scores'!FD14&lt;-3),"",'Z-scores'!FD14)</f>
        <v>-1.4488185661028596</v>
      </c>
      <c r="FE14">
        <f>IF(OR('Z-scores'!FE14&gt;3,'Z-scores'!FE14&lt;-3),"",'Z-scores'!FE14)</f>
        <v>-0.81220113044584452</v>
      </c>
      <c r="FF14">
        <f>IF(OR('Z-scores'!FF14&gt;3,'Z-scores'!FF14&lt;-3),"",'Z-scores'!FF14)</f>
        <v>-0.89629939649791002</v>
      </c>
      <c r="FG14">
        <f>IF(OR('Z-scores'!FG14&gt;3,'Z-scores'!FG14&lt;-3),"",'Z-scores'!FG14)</f>
        <v>-0.61975300723752214</v>
      </c>
      <c r="FH14">
        <f>IF(OR('Z-scores'!FH14&gt;3,'Z-scores'!FH14&lt;-3),"",'Z-scores'!FH14)</f>
        <v>-0.37802036839557013</v>
      </c>
      <c r="FI14">
        <f>IF(OR('Z-scores'!FI14&gt;3,'Z-scores'!FI14&lt;-3),"",'Z-scores'!FI14)</f>
        <v>0.17498546910894697</v>
      </c>
      <c r="FJ14">
        <f>IF(OR('Z-scores'!FJ14&gt;3,'Z-scores'!FJ14&lt;-3),"",'Z-scores'!FJ14)</f>
        <v>0.10265554986493418</v>
      </c>
      <c r="FK14">
        <f>IF(OR('Z-scores'!FK14&gt;3,'Z-scores'!FK14&lt;-3),"",'Z-scores'!FK14)</f>
        <v>-1.0562041471679657</v>
      </c>
      <c r="FL14">
        <f>IF(OR('Z-scores'!FL14&gt;3,'Z-scores'!FL14&lt;-3),"",'Z-scores'!FL14)</f>
        <v>-0.64834082867439558</v>
      </c>
      <c r="FM14">
        <f>IF(OR('Z-scores'!FM14&gt;3,'Z-scores'!FM14&lt;-3),"",'Z-scores'!FM14)</f>
        <v>-0.59149620587630913</v>
      </c>
      <c r="FN14">
        <f>IF(OR('Z-scores'!FN14&gt;3,'Z-scores'!FN14&lt;-3),"",'Z-scores'!FN14)</f>
        <v>-0.34400604319991734</v>
      </c>
      <c r="FO14">
        <f>IF(OR('Z-scores'!FO14&gt;3,'Z-scores'!FO14&lt;-3),"",'Z-scores'!FO14)</f>
        <v>-0.35764559266143525</v>
      </c>
      <c r="FP14">
        <f>IF(OR('Z-scores'!FP14&gt;3,'Z-scores'!FP14&lt;-3),"",'Z-scores'!FP14)</f>
        <v>-2.754117595082298E-2</v>
      </c>
      <c r="FQ14">
        <f>IF(OR('Z-scores'!FQ14&gt;3,'Z-scores'!FQ14&lt;-3),"",'Z-scores'!FQ14)</f>
        <v>-0.21022167567082495</v>
      </c>
      <c r="FR14">
        <f>IF(OR('Z-scores'!FR14&gt;3,'Z-scores'!FR14&lt;-3),"",'Z-scores'!FR14)</f>
        <v>-0.10274252382426276</v>
      </c>
      <c r="FS14">
        <f>IF(OR('Z-scores'!FS14&gt;3,'Z-scores'!FS14&lt;-3),"",'Z-scores'!FS14)</f>
        <v>-0.50888767427039938</v>
      </c>
      <c r="FT14">
        <f>IF(OR('Z-scores'!FT14&gt;3,'Z-scores'!FT14&lt;-3),"",'Z-scores'!FT14)</f>
        <v>-1.0747939589885558</v>
      </c>
      <c r="FU14">
        <f>IF(OR('Z-scores'!FU14&gt;3,'Z-scores'!FU14&lt;-3),"",'Z-scores'!FU14)</f>
        <v>-0.36397601831196796</v>
      </c>
      <c r="FV14">
        <f>IF(OR('Z-scores'!FV14&gt;3,'Z-scores'!FV14&lt;-3),"",'Z-scores'!FV14)</f>
        <v>-0.59536541498579432</v>
      </c>
      <c r="FW14">
        <f>IF(OR('Z-scores'!FW14&gt;3,'Z-scores'!FW14&lt;-3),"",'Z-scores'!FW14)</f>
        <v>-0.67983719832495881</v>
      </c>
      <c r="FX14">
        <f>IF(OR('Z-scores'!FX14&gt;3,'Z-scores'!FX14&lt;-3),"",'Z-scores'!FX14)</f>
        <v>1.1859572964744287</v>
      </c>
      <c r="FY14">
        <f>IF(OR('Z-scores'!FY14&gt;3,'Z-scores'!FY14&lt;-3),"",'Z-scores'!FY14)</f>
        <v>0.39261892968426076</v>
      </c>
      <c r="FZ14">
        <f>IF(OR('Z-scores'!FZ14&gt;3,'Z-scores'!FZ14&lt;-3),"",'Z-scores'!FZ14)</f>
        <v>-1.157274266498127</v>
      </c>
      <c r="GA14">
        <f>IF(OR('Z-scores'!GA14&gt;3,'Z-scores'!GA14&lt;-3),"",'Z-scores'!GA14)</f>
        <v>-0.64618326463665932</v>
      </c>
      <c r="GB14">
        <f>IF(OR('Z-scores'!GB14&gt;3,'Z-scores'!GB14&lt;-3),"",'Z-scores'!GB14)</f>
        <v>-0.24646018738716527</v>
      </c>
      <c r="GC14">
        <f>IF(OR('Z-scores'!GC14&gt;3,'Z-scores'!GC14&lt;-3),"",'Z-scores'!GC14)</f>
        <v>-0.10076476928603204</v>
      </c>
      <c r="GD14">
        <f>IF(OR('Z-scores'!GD14&gt;3,'Z-scores'!GD14&lt;-3),"",'Z-scores'!GD14)</f>
        <v>1.8268444234503427</v>
      </c>
      <c r="GE14" t="str">
        <f>IF(OR('Z-scores'!GE14&gt;3,'Z-scores'!GE14&lt;-3),"",'Z-scores'!GE14)</f>
        <v/>
      </c>
      <c r="GF14">
        <f>IF(OR('Z-scores'!GF14&gt;3,'Z-scores'!GF14&lt;-3),"",'Z-scores'!GF14)</f>
        <v>1.2481958178307271</v>
      </c>
      <c r="GG14">
        <f>IF(OR('Z-scores'!GG14&gt;3,'Z-scores'!GG14&lt;-3),"",'Z-scores'!GG14)</f>
        <v>-0.28922472619266104</v>
      </c>
      <c r="GH14">
        <f>IF(OR('Z-scores'!GH14&gt;3,'Z-scores'!GH14&lt;-3),"",'Z-scores'!GH14)</f>
        <v>-0.38186632390033715</v>
      </c>
      <c r="GI14">
        <f>IF(OR('Z-scores'!GI14&gt;3,'Z-scores'!GI14&lt;-3),"",'Z-scores'!GI14)</f>
        <v>2.1888965954280373</v>
      </c>
      <c r="GJ14">
        <f>IF(OR('Z-scores'!GJ14&gt;3,'Z-scores'!GJ14&lt;-3),"",'Z-scores'!GJ14)</f>
        <v>2.2408534429314453</v>
      </c>
      <c r="GK14">
        <f>IF(OR('Z-scores'!GK14&gt;3,'Z-scores'!GK14&lt;-3),"",'Z-scores'!GK14)</f>
        <v>-5.0183936925275998E-3</v>
      </c>
      <c r="GL14">
        <f>IF(OR('Z-scores'!GL14&gt;3,'Z-scores'!GL14&lt;-3),"",'Z-scores'!GL14)</f>
        <v>-0.36892642443436702</v>
      </c>
      <c r="GM14">
        <f>IF(OR('Z-scores'!GM14&gt;3,'Z-scores'!GM14&lt;-3),"",'Z-scores'!GM14)</f>
        <v>-0.63673509957476049</v>
      </c>
      <c r="GN14">
        <f>IF(OR('Z-scores'!GN14&gt;3,'Z-scores'!GN14&lt;-3),"",'Z-scores'!GN14)</f>
        <v>-0.86315520473929508</v>
      </c>
      <c r="GO14">
        <f>IF(OR('Z-scores'!GO14&gt;3,'Z-scores'!GO14&lt;-3),"",'Z-scores'!GO14)</f>
        <v>-1.1500516365498472</v>
      </c>
      <c r="GP14">
        <f>IF(OR('Z-scores'!GP14&gt;3,'Z-scores'!GP14&lt;-3),"",'Z-scores'!GP14)</f>
        <v>-0.77525360610478777</v>
      </c>
      <c r="GQ14">
        <f>IF(OR('Z-scores'!GQ14&gt;3,'Z-scores'!GQ14&lt;-3),"",'Z-scores'!GQ14)</f>
        <v>-0.77685212324267727</v>
      </c>
      <c r="GR14">
        <f>IF(OR('Z-scores'!GR14&gt;3,'Z-scores'!GR14&lt;-3),"",'Z-scores'!GR14)</f>
        <v>-1.4090016034254429</v>
      </c>
      <c r="GS14">
        <f>IF(OR('Z-scores'!GS14&gt;3,'Z-scores'!GS14&lt;-3),"",'Z-scores'!GS14)</f>
        <v>-0.81474607051379855</v>
      </c>
      <c r="GT14">
        <f>IF(OR('Z-scores'!GT14&gt;3,'Z-scores'!GT14&lt;-3),"",'Z-scores'!GT14)</f>
        <v>-0.64026713157072757</v>
      </c>
      <c r="GU14">
        <f>IF(OR('Z-scores'!GU14&gt;3,'Z-scores'!GU14&lt;-3),"",'Z-scores'!GU14)</f>
        <v>-0.80517116850679293</v>
      </c>
      <c r="GV14">
        <f>IF(OR('Z-scores'!GV14&gt;3,'Z-scores'!GV14&lt;-3),"",'Z-scores'!GV14)</f>
        <v>-0.54554265895436949</v>
      </c>
      <c r="GW14">
        <f>IF(OR('Z-scores'!GW14&gt;3,'Z-scores'!GW14&lt;-3),"",'Z-scores'!GW14)</f>
        <v>-0.93262053453560101</v>
      </c>
      <c r="GX14">
        <f>IF(OR('Z-scores'!GX14&gt;3,'Z-scores'!GX14&lt;-3),"",'Z-scores'!GX14)</f>
        <v>-0.44950318643739096</v>
      </c>
      <c r="GY14">
        <f>IF(OR('Z-scores'!GY14&gt;3,'Z-scores'!GY14&lt;-3),"",'Z-scores'!GY14)</f>
        <v>-7.343918923565132E-2</v>
      </c>
      <c r="GZ14">
        <f>IF(OR('Z-scores'!GZ14&gt;3,'Z-scores'!GZ14&lt;-3),"",'Z-scores'!GZ14)</f>
        <v>-0.90182900114700992</v>
      </c>
      <c r="HA14">
        <f>IF(OR('Z-scores'!HA14&gt;3,'Z-scores'!HA14&lt;-3),"",'Z-scores'!HA14)</f>
        <v>-1.0333051510853097</v>
      </c>
      <c r="HB14">
        <f>IF(OR('Z-scores'!HB14&gt;3,'Z-scores'!HB14&lt;-3),"",'Z-scores'!HB14)</f>
        <v>-0.8165635208976223</v>
      </c>
      <c r="HC14">
        <f>IF(OR('Z-scores'!HC14&gt;3,'Z-scores'!HC14&lt;-3),"",'Z-scores'!HC14)</f>
        <v>-1.2138098736056666</v>
      </c>
      <c r="HD14">
        <f>IF(OR('Z-scores'!HD14&gt;3,'Z-scores'!HD14&lt;-3),"",'Z-scores'!HD14)</f>
        <v>-0.24554226194822751</v>
      </c>
      <c r="HE14">
        <f>IF(OR('Z-scores'!HE14&gt;3,'Z-scores'!HE14&lt;-3),"",'Z-scores'!HE14)</f>
        <v>1.2860044551550023</v>
      </c>
      <c r="HF14">
        <f>IF(OR('Z-scores'!HF14&gt;3,'Z-scores'!HF14&lt;-3),"",'Z-scores'!HF14)</f>
        <v>0.54388520185324973</v>
      </c>
      <c r="HG14">
        <f>IF(OR('Z-scores'!HG14&gt;3,'Z-scores'!HG14&lt;-3),"",'Z-scores'!HG14)</f>
        <v>0.17085666731076044</v>
      </c>
      <c r="HH14">
        <f>IF(OR('Z-scores'!HH14&gt;3,'Z-scores'!HH14&lt;-3),"",'Z-scores'!HH14)</f>
        <v>-6.6270801453402001E-2</v>
      </c>
      <c r="HI14">
        <f>IF(OR('Z-scores'!HI14&gt;3,'Z-scores'!HI14&lt;-3),"",'Z-scores'!HI14)</f>
        <v>-0.28333025723217947</v>
      </c>
      <c r="HJ14">
        <f>IF(OR('Z-scores'!HJ14&gt;3,'Z-scores'!HJ14&lt;-3),"",'Z-scores'!HJ14)</f>
        <v>1.7788896522371906</v>
      </c>
      <c r="HK14">
        <f>IF(OR('Z-scores'!HK14&gt;3,'Z-scores'!HK14&lt;-3),"",'Z-scores'!HK14)</f>
        <v>-0.48851727888775476</v>
      </c>
      <c r="HL14">
        <f>IF(OR('Z-scores'!HL14&gt;3,'Z-scores'!HL14&lt;-3),"",'Z-scores'!HL14)</f>
        <v>-0.45717287703950937</v>
      </c>
      <c r="HM14">
        <f>IF(OR('Z-scores'!HM14&gt;3,'Z-scores'!HM14&lt;-3),"",'Z-scores'!HM14)</f>
        <v>0.68025535405313375</v>
      </c>
      <c r="HN14">
        <f>IF(OR('Z-scores'!HN14&gt;3,'Z-scores'!HN14&lt;-3),"",'Z-scores'!HN14)</f>
        <v>0.36842414995537837</v>
      </c>
      <c r="HO14">
        <f>IF(OR('Z-scores'!HO14&gt;3,'Z-scores'!HO14&lt;-3),"",'Z-scores'!HO14)</f>
        <v>-0.35736645028070391</v>
      </c>
      <c r="HP14">
        <f>IF(OR('Z-scores'!HP14&gt;3,'Z-scores'!HP14&lt;-3),"",'Z-scores'!HP14)</f>
        <v>0.32342769526941079</v>
      </c>
      <c r="HQ14">
        <f>IF(OR('Z-scores'!HQ14&gt;3,'Z-scores'!HQ14&lt;-3),"",'Z-scores'!HQ14)</f>
        <v>-0.6182041931026282</v>
      </c>
      <c r="HR14">
        <f>IF(OR('Z-scores'!HR14&gt;3,'Z-scores'!HR14&lt;-3),"",'Z-scores'!HR14)</f>
        <v>2.3150410267226644</v>
      </c>
      <c r="HS14">
        <f>IF(OR('Z-scores'!HS14&gt;3,'Z-scores'!HS14&lt;-3),"",'Z-scores'!HS14)</f>
        <v>0.64357406654599913</v>
      </c>
      <c r="HT14">
        <f>IF(OR('Z-scores'!HT14&gt;3,'Z-scores'!HT14&lt;-3),"",'Z-scores'!HT14)</f>
        <v>0.93505921620410848</v>
      </c>
      <c r="HU14">
        <f>IF(OR('Z-scores'!HU14&gt;3,'Z-scores'!HU14&lt;-3),"",'Z-scores'!HU14)</f>
        <v>-0.82796123926551313</v>
      </c>
      <c r="HV14">
        <f>IF(OR('Z-scores'!HV14&gt;3,'Z-scores'!HV14&lt;-3),"",'Z-scores'!HV14)</f>
        <v>-0.46605651729588493</v>
      </c>
      <c r="HW14">
        <f>IF(OR('Z-scores'!HW14&gt;3,'Z-scores'!HW14&lt;-3),"",'Z-scores'!HW14)</f>
        <v>-0.6659618148199381</v>
      </c>
      <c r="HX14">
        <f>IF(OR('Z-scores'!HX14&gt;3,'Z-scores'!HX14&lt;-3),"",'Z-scores'!HX14)</f>
        <v>-1.0514729763906341</v>
      </c>
      <c r="HY14">
        <f>IF(OR('Z-scores'!HY14&gt;3,'Z-scores'!HY14&lt;-3),"",'Z-scores'!HY14)</f>
        <v>-0.69053147624583888</v>
      </c>
      <c r="HZ14">
        <f>IF(OR('Z-scores'!HZ14&gt;3,'Z-scores'!HZ14&lt;-3),"",'Z-scores'!HZ14)</f>
        <v>-0.96007163786581484</v>
      </c>
      <c r="IA14">
        <f>IF(OR('Z-scores'!IA14&gt;3,'Z-scores'!IA14&lt;-3),"",'Z-scores'!IA14)</f>
        <v>-0.99025580600566154</v>
      </c>
      <c r="IB14">
        <f>IF(OR('Z-scores'!IB14&gt;3,'Z-scores'!IB14&lt;-3),"",'Z-scores'!IB14)</f>
        <v>0.2475404030345506</v>
      </c>
      <c r="IC14">
        <f>IF(OR('Z-scores'!IC14&gt;3,'Z-scores'!IC14&lt;-3),"",'Z-scores'!IC14)</f>
        <v>-1.2716460993915109</v>
      </c>
      <c r="ID14">
        <f>IF(OR('Z-scores'!ID14&gt;3,'Z-scores'!ID14&lt;-3),"",'Z-scores'!ID14)</f>
        <v>-0.98943409973222096</v>
      </c>
      <c r="IE14">
        <f>IF(OR('Z-scores'!IE14&gt;3,'Z-scores'!IE14&lt;-3),"",'Z-scores'!IE14)</f>
        <v>-1.0515525609732164</v>
      </c>
      <c r="IF14">
        <f>IF(OR('Z-scores'!IF14&gt;3,'Z-scores'!IF14&lt;-3),"",'Z-scores'!IF14)</f>
        <v>-0.32514747837995833</v>
      </c>
      <c r="IG14">
        <f>IF(OR('Z-scores'!IG14&gt;3,'Z-scores'!IG14&lt;-3),"",'Z-scores'!IG14)</f>
        <v>-5.122995932017959E-2</v>
      </c>
      <c r="IH14">
        <f>IF(OR('Z-scores'!IH14&gt;3,'Z-scores'!IH14&lt;-3),"",'Z-scores'!IH14)</f>
        <v>-0.30251396081622595</v>
      </c>
      <c r="II14">
        <f>IF(OR('Z-scores'!II14&gt;3,'Z-scores'!II14&lt;-3),"",'Z-scores'!II14)</f>
        <v>1.7823250344018069</v>
      </c>
      <c r="IJ14">
        <f>IF(OR('Z-scores'!IJ14&gt;3,'Z-scores'!IJ14&lt;-3),"",'Z-scores'!IJ14)</f>
        <v>1.0142165273873913</v>
      </c>
      <c r="IK14">
        <f>IF(OR('Z-scores'!IK14&gt;3,'Z-scores'!IK14&lt;-3),"",'Z-scores'!IK14)</f>
        <v>1.8164197096759092</v>
      </c>
      <c r="IL14">
        <f>IF(OR('Z-scores'!IL14&gt;3,'Z-scores'!IL14&lt;-3),"",'Z-scores'!IL14)</f>
        <v>-0.58928358299969152</v>
      </c>
      <c r="IM14">
        <f>IF(OR('Z-scores'!IM14&gt;3,'Z-scores'!IM14&lt;-3),"",'Z-scores'!IM14)</f>
        <v>-0.14698057051816649</v>
      </c>
      <c r="IN14">
        <f>IF(OR('Z-scores'!IN14&gt;3,'Z-scores'!IN14&lt;-3),"",'Z-scores'!IN14)</f>
        <v>-0.20607169364345052</v>
      </c>
      <c r="IO14">
        <f>IF(OR('Z-scores'!IO14&gt;3,'Z-scores'!IO14&lt;-3),"",'Z-scores'!IO14)</f>
        <v>-0.63750742492902612</v>
      </c>
      <c r="IP14">
        <f>IF(OR('Z-scores'!IP14&gt;3,'Z-scores'!IP14&lt;-3),"",'Z-scores'!IP14)</f>
        <v>-0.80264471400014181</v>
      </c>
      <c r="IQ14">
        <f>IF(OR('Z-scores'!IQ14&gt;3,'Z-scores'!IQ14&lt;-3),"",'Z-scores'!IQ14)</f>
        <v>-1.4721010868356399</v>
      </c>
      <c r="IR14">
        <f>IF(OR('Z-scores'!IR14&gt;3,'Z-scores'!IR14&lt;-3),"",'Z-scores'!IR14)</f>
        <v>-0.80054733573853587</v>
      </c>
      <c r="IS14">
        <f>IF(OR('Z-scores'!IS14&gt;3,'Z-scores'!IS14&lt;-3),"",'Z-scores'!IS14)</f>
        <v>-1.1825387378879562</v>
      </c>
      <c r="IT14">
        <f>IF(OR('Z-scores'!IT14&gt;3,'Z-scores'!IT14&lt;-3),"",'Z-scores'!IT14)</f>
        <v>-0.75343927166428604</v>
      </c>
      <c r="IU14">
        <f>IF(OR('Z-scores'!IU14&gt;3,'Z-scores'!IU14&lt;-3),"",'Z-scores'!IU14)</f>
        <v>-0.97336136550411567</v>
      </c>
      <c r="IV14">
        <f>IF(OR('Z-scores'!IV14&gt;3,'Z-scores'!IV14&lt;-3),"",'Z-scores'!IV14)</f>
        <v>-0.27262706238999157</v>
      </c>
      <c r="IW14">
        <f>IF(OR('Z-scores'!IW14&gt;3,'Z-scores'!IW14&lt;-3),"",'Z-scores'!IW14)</f>
        <v>1.0088591146761878</v>
      </c>
      <c r="IX14">
        <f>IF(OR('Z-scores'!IX14&gt;3,'Z-scores'!IX14&lt;-3),"",'Z-scores'!IX14)</f>
        <v>-0.33660566278181286</v>
      </c>
      <c r="IY14">
        <f>IF(OR('Z-scores'!IY14&gt;3,'Z-scores'!IY14&lt;-3),"",'Z-scores'!IY14)</f>
        <v>0.26518151002406759</v>
      </c>
      <c r="IZ14">
        <f>IF(OR('Z-scores'!IZ14&gt;3,'Z-scores'!IZ14&lt;-3),"",'Z-scores'!IZ14)</f>
        <v>-0.81350729522656506</v>
      </c>
      <c r="JA14">
        <f>IF(OR('Z-scores'!JA14&gt;3,'Z-scores'!JA14&lt;-3),"",'Z-scores'!JA14)</f>
        <v>2.9173150055460222</v>
      </c>
      <c r="JB14">
        <f>IF(OR('Z-scores'!JB14&gt;3,'Z-scores'!JB14&lt;-3),"",'Z-scores'!JB14)</f>
        <v>-0.89109512739605024</v>
      </c>
      <c r="JC14">
        <f>IF(OR('Z-scores'!JC14&gt;3,'Z-scores'!JC14&lt;-3),"",'Z-scores'!JC14)</f>
        <v>0.13393699686045032</v>
      </c>
      <c r="JD14">
        <f>IF(OR('Z-scores'!JD14&gt;3,'Z-scores'!JD14&lt;-3),"",'Z-scores'!JD14)</f>
        <v>1.337463089848649</v>
      </c>
      <c r="JE14">
        <f>IF(OR('Z-scores'!JE14&gt;3,'Z-scores'!JE14&lt;-3),"",'Z-scores'!JE14)</f>
        <v>1.7135596093523284</v>
      </c>
      <c r="JF14">
        <f>IF(OR('Z-scores'!JF14&gt;3,'Z-scores'!JF14&lt;-3),"",'Z-scores'!JF14)</f>
        <v>-0.50531440676242356</v>
      </c>
      <c r="JG14">
        <f>IF(OR('Z-scores'!JG14&gt;3,'Z-scores'!JG14&lt;-3),"",'Z-scores'!JG14)</f>
        <v>-0.56689932331693971</v>
      </c>
      <c r="JH14">
        <f>IF(OR('Z-scores'!JH14&gt;3,'Z-scores'!JH14&lt;-3),"",'Z-scores'!JH14)</f>
        <v>-0.47422485059223118</v>
      </c>
      <c r="JI14">
        <f>IF(OR('Z-scores'!JI14&gt;3,'Z-scores'!JI14&lt;-3),"",'Z-scores'!JI14)</f>
        <v>-0.31728389127319578</v>
      </c>
      <c r="JJ14">
        <f>IF(OR('Z-scores'!JJ14&gt;3,'Z-scores'!JJ14&lt;-3),"",'Z-scores'!JJ14)</f>
        <v>-0.68164536755877281</v>
      </c>
      <c r="JK14">
        <f>IF(OR('Z-scores'!JK14&gt;3,'Z-scores'!JK14&lt;-3),"",'Z-scores'!JK14)</f>
        <v>-0.20529016119585736</v>
      </c>
      <c r="JL14">
        <f>IF(OR('Z-scores'!JL14&gt;3,'Z-scores'!JL14&lt;-3),"",'Z-scores'!JL14)</f>
        <v>-0.62245336565726772</v>
      </c>
      <c r="JM14">
        <f>IF(OR('Z-scores'!JM14&gt;3,'Z-scores'!JM14&lt;-3),"",'Z-scores'!JM14)</f>
        <v>1.8391001653828045</v>
      </c>
      <c r="JN14">
        <f>IF(OR('Z-scores'!JN14&gt;3,'Z-scores'!JN14&lt;-3),"",'Z-scores'!JN14)</f>
        <v>0.30729215051361031</v>
      </c>
      <c r="JO14">
        <f>IF(OR('Z-scores'!JO14&gt;3,'Z-scores'!JO14&lt;-3),"",'Z-scores'!JO14)</f>
        <v>0.96881982809078726</v>
      </c>
      <c r="JP14">
        <f>IF(OR('Z-scores'!JP14&gt;3,'Z-scores'!JP14&lt;-3),"",'Z-scores'!JP14)</f>
        <v>0.53158910863165743</v>
      </c>
      <c r="JQ14">
        <f>IF(OR('Z-scores'!JQ14&gt;3,'Z-scores'!JQ14&lt;-3),"",'Z-scores'!JQ14)</f>
        <v>-0.27035108678780717</v>
      </c>
      <c r="JR14">
        <f>IF(OR('Z-scores'!JR14&gt;3,'Z-scores'!JR14&lt;-3),"",'Z-scores'!JR14)</f>
        <v>-0.69213114723809421</v>
      </c>
      <c r="JS14">
        <f>IF(OR('Z-scores'!JS14&gt;3,'Z-scores'!JS14&lt;-3),"",'Z-scores'!JS14)</f>
        <v>2.002541661291946</v>
      </c>
      <c r="JT14">
        <f>IF(OR('Z-scores'!JT14&gt;3,'Z-scores'!JT14&lt;-3),"",'Z-scores'!JT14)</f>
        <v>0.99631367519317815</v>
      </c>
      <c r="JU14">
        <f>IF(OR('Z-scores'!JU14&gt;3,'Z-scores'!JU14&lt;-3),"",'Z-scores'!JU14)</f>
        <v>0.5195524685123335</v>
      </c>
      <c r="JV14">
        <f>IF(OR('Z-scores'!JV14&gt;3,'Z-scores'!JV14&lt;-3),"",'Z-scores'!JV14)</f>
        <v>1.8686584219641704</v>
      </c>
      <c r="JW14">
        <f>IF(OR('Z-scores'!JW14&gt;3,'Z-scores'!JW14&lt;-3),"",'Z-scores'!JW14)</f>
        <v>0.56355706332662647</v>
      </c>
      <c r="JX14">
        <f>IF(OR('Z-scores'!JX14&gt;3,'Z-scores'!JX14&lt;-3),"",'Z-scores'!JX14)</f>
        <v>0.26827153152995753</v>
      </c>
      <c r="JY14">
        <f>IF(OR('Z-scores'!JY14&gt;3,'Z-scores'!JY14&lt;-3),"",'Z-scores'!JY14)</f>
        <v>0.90058594497203714</v>
      </c>
      <c r="JZ14">
        <f>IF(OR('Z-scores'!JZ14&gt;3,'Z-scores'!JZ14&lt;-3),"",'Z-scores'!JZ14)</f>
        <v>-0.29162152059918217</v>
      </c>
      <c r="KA14">
        <f>IF(OR('Z-scores'!KA14&gt;3,'Z-scores'!KA14&lt;-3),"",'Z-scores'!KA14)</f>
        <v>0.82631145135497441</v>
      </c>
      <c r="KB14">
        <f>IF(OR('Z-scores'!KB14&gt;3,'Z-scores'!KB14&lt;-3),"",'Z-scores'!KB14)</f>
        <v>-0.70716807680189187</v>
      </c>
      <c r="KC14">
        <f>IF(OR('Z-scores'!KC14&gt;3,'Z-scores'!KC14&lt;-3),"",'Z-scores'!KC14)</f>
        <v>-0.12760102267963366</v>
      </c>
      <c r="KD14">
        <f>IF(OR('Z-scores'!KD14&gt;3,'Z-scores'!KD14&lt;-3),"",'Z-scores'!KD14)</f>
        <v>-0.12372621398256978</v>
      </c>
      <c r="KE14">
        <f>IF(OR('Z-scores'!KE14&gt;3,'Z-scores'!KE14&lt;-3),"",'Z-scores'!KE14)</f>
        <v>0.69177649803291841</v>
      </c>
      <c r="KF14">
        <f>IF(OR('Z-scores'!KF14&gt;3,'Z-scores'!KF14&lt;-3),"",'Z-scores'!KF14)</f>
        <v>-0.28867513459481287</v>
      </c>
      <c r="KG14">
        <f>IF(OR('Z-scores'!KG14&gt;3,'Z-scores'!KG14&lt;-3),"",'Z-scores'!KG14)</f>
        <v>2.5783881305856453</v>
      </c>
      <c r="KH14">
        <f>IF(OR('Z-scores'!KH14&gt;3,'Z-scores'!KH14&lt;-3),"",'Z-scores'!KH14)</f>
        <v>-2.1370143216181629E-2</v>
      </c>
      <c r="KI14">
        <f>IF(OR('Z-scores'!KI14&gt;3,'Z-scores'!KI14&lt;-3),"",'Z-scores'!KI14)</f>
        <v>-0.36705247362692034</v>
      </c>
      <c r="KJ14">
        <f>IF(OR('Z-scores'!KJ14&gt;3,'Z-scores'!KJ14&lt;-3),"",'Z-scores'!KJ14)</f>
        <v>-1.0243557184731538</v>
      </c>
      <c r="KK14">
        <f>IF(OR('Z-scores'!KK14&gt;3,'Z-scores'!KK14&lt;-3),"",'Z-scores'!KK14)</f>
        <v>-0.84954687735289469</v>
      </c>
      <c r="KL14">
        <f>IF(OR('Z-scores'!KL14&gt;3,'Z-scores'!KL14&lt;-3),"",'Z-scores'!KL14)</f>
        <v>0.65776838616920352</v>
      </c>
      <c r="KM14">
        <f>IF(OR('Z-scores'!KM14&gt;3,'Z-scores'!KM14&lt;-3),"",'Z-scores'!KM14)</f>
        <v>-0.32470681253774641</v>
      </c>
      <c r="KN14">
        <f>IF(OR('Z-scores'!KN14&gt;3,'Z-scores'!KN14&lt;-3),"",'Z-scores'!KN14)</f>
        <v>1.3193343082709004</v>
      </c>
      <c r="KO14">
        <f>IF(OR('Z-scores'!KO14&gt;3,'Z-scores'!KO14&lt;-3),"",'Z-scores'!KO14)</f>
        <v>1.4183102301977852</v>
      </c>
      <c r="KP14">
        <f>IF(OR('Z-scores'!KP14&gt;3,'Z-scores'!KP14&lt;-3),"",'Z-scores'!KP14)</f>
        <v>9.9302477371142825E-2</v>
      </c>
      <c r="KQ14">
        <f>IF(OR('Z-scores'!KQ14&gt;3,'Z-scores'!KQ14&lt;-3),"",'Z-scores'!KQ14)</f>
        <v>0.12068315309999345</v>
      </c>
      <c r="KR14">
        <f>IF(OR('Z-scores'!KR14&gt;3,'Z-scores'!KR14&lt;-3),"",'Z-scores'!KR14)</f>
        <v>-0.34411513176903491</v>
      </c>
      <c r="KS14">
        <f>IF(OR('Z-scores'!KS14&gt;3,'Z-scores'!KS14&lt;-3),"",'Z-scores'!KS14)</f>
        <v>-0.62416632076377998</v>
      </c>
      <c r="KT14">
        <f>IF(OR('Z-scores'!KT14&gt;3,'Z-scores'!KT14&lt;-3),"",'Z-scores'!KT14)</f>
        <v>-4.6942837454300841E-2</v>
      </c>
      <c r="KU14">
        <f>IF(OR('Z-scores'!KU14&gt;3,'Z-scores'!KU14&lt;-3),"",'Z-scores'!KU14)</f>
        <v>-0.5053861652007684</v>
      </c>
      <c r="KV14">
        <f>IF(OR('Z-scores'!KV14&gt;3,'Z-scores'!KV14&lt;-3),"",'Z-scores'!KV14)</f>
        <v>-0.60567272094607782</v>
      </c>
      <c r="KW14">
        <f>IF(OR('Z-scores'!KW14&gt;3,'Z-scores'!KW14&lt;-3),"",'Z-scores'!KW14)</f>
        <v>1.9058064598975719E-2</v>
      </c>
      <c r="KX14">
        <f>IF(OR('Z-scores'!KX14&gt;3,'Z-scores'!KX14&lt;-3),"",'Z-scores'!KX14)</f>
        <v>2.5406566983976533</v>
      </c>
      <c r="KY14">
        <f>IF(OR('Z-scores'!KY14&gt;3,'Z-scores'!KY14&lt;-3),"",'Z-scores'!KY14)</f>
        <v>-0.51011867366152275</v>
      </c>
      <c r="KZ14">
        <f>IF(OR('Z-scores'!KZ14&gt;3,'Z-scores'!KZ14&lt;-3),"",'Z-scores'!KZ14)</f>
        <v>-0.64886432481818346</v>
      </c>
      <c r="LA14">
        <f>IF(OR('Z-scores'!LA14&gt;3,'Z-scores'!LA14&lt;-3),"",'Z-scores'!LA14)</f>
        <v>-9.3568805272128255E-2</v>
      </c>
      <c r="LB14">
        <f>IF(OR('Z-scores'!LB14&gt;3,'Z-scores'!LB14&lt;-3),"",'Z-scores'!LB14)</f>
        <v>0.94513871942567351</v>
      </c>
      <c r="LC14">
        <f>IF(OR('Z-scores'!LC14&gt;3,'Z-scores'!LC14&lt;-3),"",'Z-scores'!LC14)</f>
        <v>1.509992034227277</v>
      </c>
      <c r="LD14">
        <f>IF(OR('Z-scores'!LD14&gt;3,'Z-scores'!LD14&lt;-3),"",'Z-scores'!LD14)</f>
        <v>0.83319598142166129</v>
      </c>
      <c r="LE14">
        <f>IF(OR('Z-scores'!LE14&gt;3,'Z-scores'!LE14&lt;-3),"",'Z-scores'!LE14)</f>
        <v>0.90199265494735692</v>
      </c>
      <c r="LF14">
        <f>IF(OR('Z-scores'!LF14&gt;3,'Z-scores'!LF14&lt;-3),"",'Z-scores'!LF14)</f>
        <v>-0.99990293880862413</v>
      </c>
      <c r="LG14">
        <f>IF(OR('Z-scores'!LG14&gt;3,'Z-scores'!LG14&lt;-3),"",'Z-scores'!LG14)</f>
        <v>-0.62987373636367605</v>
      </c>
      <c r="LH14">
        <f>IF(OR('Z-scores'!LH14&gt;3,'Z-scores'!LH14&lt;-3),"",'Z-scores'!LH14)</f>
        <v>1.8306648146948983</v>
      </c>
      <c r="LI14" t="str">
        <f>IF(OR('Z-scores'!LI14&gt;3,'Z-scores'!LI14&lt;-3),"",'Z-scores'!LI14)</f>
        <v/>
      </c>
      <c r="LJ14">
        <f>IF(OR('Z-scores'!LJ14&gt;3,'Z-scores'!LJ14&lt;-3),"",'Z-scores'!LJ14)</f>
        <v>-0.28867513459481298</v>
      </c>
      <c r="LK14">
        <f>IF(OR('Z-scores'!LK14&gt;3,'Z-scores'!LK14&lt;-3),"",'Z-scores'!LK14)</f>
        <v>0.44510414946957377</v>
      </c>
      <c r="LL14">
        <f>IF(OR('Z-scores'!LL14&gt;3,'Z-scores'!LL14&lt;-3),"",'Z-scores'!LL14)</f>
        <v>-0.32557593436745291</v>
      </c>
      <c r="LM14">
        <f>IF(OR('Z-scores'!LM14&gt;3,'Z-scores'!LM14&lt;-3),"",'Z-scores'!LM14)</f>
        <v>-0.27595736688482697</v>
      </c>
      <c r="LN14">
        <f>IF(OR('Z-scores'!LN14&gt;3,'Z-scores'!LN14&lt;-3),"",'Z-scores'!LN14)</f>
        <v>-0.36409503039858993</v>
      </c>
      <c r="LO14">
        <f>IF(OR('Z-scores'!LO14&gt;3,'Z-scores'!LO14&lt;-3),"",'Z-scores'!LO14)</f>
        <v>-0.28867513459481292</v>
      </c>
      <c r="LP14" t="str">
        <f>IF(OR('Z-scores'!LP14&gt;3,'Z-scores'!LP14&lt;-3),"",'Z-scores'!LP14)</f>
        <v/>
      </c>
      <c r="LQ14">
        <f>IF(OR('Z-scores'!LQ14&gt;3,'Z-scores'!LQ14&lt;-3),"",'Z-scores'!LQ14)</f>
        <v>0.30396265779542164</v>
      </c>
      <c r="LR14">
        <f>IF(OR('Z-scores'!LR14&gt;3,'Z-scores'!LR14&lt;-3),"",'Z-scores'!LR14)</f>
        <v>-0.28867513459481287</v>
      </c>
      <c r="LS14">
        <f>IF(OR('Z-scores'!LS14&gt;3,'Z-scores'!LS14&lt;-3),"",'Z-scores'!LS14)</f>
        <v>-0.66758270203221648</v>
      </c>
      <c r="LT14">
        <f>IF(OR('Z-scores'!LT14&gt;3,'Z-scores'!LT14&lt;-3),"",'Z-scores'!LT14)</f>
        <v>-0.26005768040491201</v>
      </c>
      <c r="LU14">
        <f>IF(OR('Z-scores'!LU14&gt;3,'Z-scores'!LU14&lt;-3),"",'Z-scores'!LU14)</f>
        <v>-3.5663640149211119E-2</v>
      </c>
      <c r="LV14">
        <f>IF(OR('Z-scores'!LV14&gt;3,'Z-scores'!LV14&lt;-3),"",'Z-scores'!LV14)</f>
        <v>-0.28867513459481292</v>
      </c>
      <c r="LW14">
        <f>IF(OR('Z-scores'!LW14&gt;3,'Z-scores'!LW14&lt;-3),"",'Z-scores'!LW14)</f>
        <v>0.21558727501201361</v>
      </c>
      <c r="LX14">
        <f>IF(OR('Z-scores'!LX14&gt;3,'Z-scores'!LX14&lt;-3),"",'Z-scores'!LX14)</f>
        <v>2.7534703726616687</v>
      </c>
      <c r="LY14">
        <f>IF(OR('Z-scores'!LY14&gt;3,'Z-scores'!LY14&lt;-3),"",'Z-scores'!LY14)</f>
        <v>-5.1687675936186173E-2</v>
      </c>
      <c r="LZ14">
        <f>IF(OR('Z-scores'!LZ14&gt;3,'Z-scores'!LZ14&lt;-3),"",'Z-scores'!LZ14)</f>
        <v>1.4719332705684218</v>
      </c>
      <c r="MA14">
        <f>IF(OR('Z-scores'!MA14&gt;3,'Z-scores'!MA14&lt;-3),"",'Z-scores'!MA14)</f>
        <v>-0.6400953847332711</v>
      </c>
      <c r="MB14">
        <f>IF(OR('Z-scores'!MB14&gt;3,'Z-scores'!MB14&lt;-3),"",'Z-scores'!MB14)</f>
        <v>-0.28867513459481287</v>
      </c>
      <c r="MC14">
        <f>IF(OR('Z-scores'!MC14&gt;3,'Z-scores'!MC14&lt;-3),"",'Z-scores'!MC14)</f>
        <v>1.083318007724031</v>
      </c>
      <c r="MD14">
        <f>IF(OR('Z-scores'!MD14&gt;3,'Z-scores'!MD14&lt;-3),"",'Z-scores'!MD14)</f>
        <v>-0.21857028746908339</v>
      </c>
      <c r="ME14">
        <f>IF(OR('Z-scores'!ME14&gt;3,'Z-scores'!ME14&lt;-3),"",'Z-scores'!ME14)</f>
        <v>1.688921038483046</v>
      </c>
      <c r="MF14">
        <f>IF(OR('Z-scores'!MF14&gt;3,'Z-scores'!MF14&lt;-3),"",'Z-scores'!MF14)</f>
        <v>2.6586714884085785</v>
      </c>
      <c r="MG14">
        <f>IF(OR('Z-scores'!MG14&gt;3,'Z-scores'!MG14&lt;-3),"",'Z-scores'!MG14)</f>
        <v>2.5309547510878128</v>
      </c>
      <c r="MH14">
        <f>IF(OR('Z-scores'!MH14&gt;3,'Z-scores'!MH14&lt;-3),"",'Z-scores'!MH14)</f>
        <v>1.2327597533603616</v>
      </c>
      <c r="MI14">
        <f>IF(OR('Z-scores'!MI14&gt;3,'Z-scores'!MI14&lt;-3),"",'Z-scores'!MI14)</f>
        <v>-0.13326830925648053</v>
      </c>
      <c r="MJ14">
        <f>IF(OR('Z-scores'!MJ14&gt;3,'Z-scores'!MJ14&lt;-3),"",'Z-scores'!MJ14)</f>
        <v>1.3071484304979366</v>
      </c>
      <c r="MK14">
        <f>IF(OR('Z-scores'!MK14&gt;3,'Z-scores'!MK14&lt;-3),"",'Z-scores'!MK14)</f>
        <v>1.5906986534684135</v>
      </c>
      <c r="ML14">
        <f>IF(OR('Z-scores'!ML14&gt;3,'Z-scores'!ML14&lt;-3),"",'Z-scores'!ML14)</f>
        <v>-0.48394242172015278</v>
      </c>
      <c r="MM14">
        <f>IF(OR('Z-scores'!MM14&gt;3,'Z-scores'!MM14&lt;-3),"",'Z-scores'!MM14)</f>
        <v>-0.63065604076103676</v>
      </c>
      <c r="MN14">
        <f>IF(OR('Z-scores'!MN14&gt;3,'Z-scores'!MN14&lt;-3),"",'Z-scores'!MN14)</f>
        <v>1.5397360466467189</v>
      </c>
      <c r="MO14">
        <f>IF(OR('Z-scores'!MO14&gt;3,'Z-scores'!MO14&lt;-3),"",'Z-scores'!MO14)</f>
        <v>-0.13948399716454943</v>
      </c>
      <c r="MP14">
        <f>IF(OR('Z-scores'!MP14&gt;3,'Z-scores'!MP14&lt;-3),"",'Z-scores'!MP14)</f>
        <v>1.8173480087791418</v>
      </c>
      <c r="MQ14">
        <f>IF(OR('Z-scores'!MQ14&gt;3,'Z-scores'!MQ14&lt;-3),"",'Z-scores'!MQ14)</f>
        <v>0.16006602576719151</v>
      </c>
      <c r="MR14">
        <f>IF(OR('Z-scores'!MR14&gt;3,'Z-scores'!MR14&lt;-3),"",'Z-scores'!MR14)</f>
        <v>1.0290060370945873</v>
      </c>
      <c r="MS14">
        <f>IF(OR('Z-scores'!MS14&gt;3,'Z-scores'!MS14&lt;-3),"",'Z-scores'!MS14)</f>
        <v>-0.11049196487762451</v>
      </c>
      <c r="MT14">
        <f>IF(OR('Z-scores'!MT14&gt;3,'Z-scores'!MT14&lt;-3),"",'Z-scores'!MT14)</f>
        <v>-0.74864661211321426</v>
      </c>
      <c r="MU14">
        <f>IF(OR('Z-scores'!MU14&gt;3,'Z-scores'!MU14&lt;-3),"",'Z-scores'!MU14)</f>
        <v>-0.90202762231898193</v>
      </c>
      <c r="MV14">
        <f>IF(OR('Z-scores'!MV14&gt;3,'Z-scores'!MV14&lt;-3),"",'Z-scores'!MV14)</f>
        <v>-0.34430152108230588</v>
      </c>
      <c r="MW14">
        <f>IF(OR('Z-scores'!MW14&gt;3,'Z-scores'!MW14&lt;-3),"",'Z-scores'!MW14)</f>
        <v>0.81125923606654204</v>
      </c>
      <c r="MX14">
        <f>IF(OR('Z-scores'!MX14&gt;3,'Z-scores'!MX14&lt;-3),"",'Z-scores'!MX14)</f>
        <v>-0.66050152629637116</v>
      </c>
      <c r="MY14">
        <f>IF(OR('Z-scores'!MY14&gt;3,'Z-scores'!MY14&lt;-3),"",'Z-scores'!MY14)</f>
        <v>2.9951810288315346</v>
      </c>
      <c r="MZ14">
        <f>IF(OR('Z-scores'!MZ14&gt;3,'Z-scores'!MZ14&lt;-3),"",'Z-scores'!MZ14)</f>
        <v>1.8716581346385495</v>
      </c>
      <c r="NA14">
        <f>IF(OR('Z-scores'!NA14&gt;3,'Z-scores'!NA14&lt;-3),"",'Z-scores'!NA14)</f>
        <v>-0.30122712704134236</v>
      </c>
      <c r="NB14">
        <f>IF(OR('Z-scores'!NB14&gt;3,'Z-scores'!NB14&lt;-3),"",'Z-scores'!NB14)</f>
        <v>0.26615952338018956</v>
      </c>
      <c r="NC14">
        <f>IF(OR('Z-scores'!NC14&gt;3,'Z-scores'!NC14&lt;-3),"",'Z-scores'!NC14)</f>
        <v>-0.38429402397174045</v>
      </c>
      <c r="ND14">
        <f>IF(OR('Z-scores'!ND14&gt;3,'Z-scores'!ND14&lt;-3),"",'Z-scores'!ND14)</f>
        <v>-0.30338949309194879</v>
      </c>
      <c r="NE14">
        <f>IF(OR('Z-scores'!NE14&gt;3,'Z-scores'!NE14&lt;-3),"",'Z-scores'!NE14)</f>
        <v>-0.55669644191603918</v>
      </c>
      <c r="NF14">
        <f>IF(OR('Z-scores'!NF14&gt;3,'Z-scores'!NF14&lt;-3),"",'Z-scores'!NF14)</f>
        <v>-0.56495266157282342</v>
      </c>
      <c r="NG14">
        <f>IF(OR('Z-scores'!NG14&gt;3,'Z-scores'!NG14&lt;-3),"",'Z-scores'!NG14)</f>
        <v>-0.65493937515729528</v>
      </c>
      <c r="NH14">
        <f>IF(OR('Z-scores'!NH14&gt;3,'Z-scores'!NH14&lt;-3),"",'Z-scores'!NH14)</f>
        <v>-0.56074225070130801</v>
      </c>
      <c r="NI14">
        <f>IF(OR('Z-scores'!NI14&gt;3,'Z-scores'!NI14&lt;-3),"",'Z-scores'!NI14)</f>
        <v>-0.64954442733483497</v>
      </c>
      <c r="NJ14">
        <f>IF(OR('Z-scores'!NJ14&gt;3,'Z-scores'!NJ14&lt;-3),"",'Z-scores'!NJ14)</f>
        <v>-0.56240890247577113</v>
      </c>
      <c r="NK14">
        <f>IF(OR('Z-scores'!NK14&gt;3,'Z-scores'!NK14&lt;-3),"",'Z-scores'!NK14)</f>
        <v>-0.76912759884538517</v>
      </c>
      <c r="NL14">
        <f>IF(OR('Z-scores'!NL14&gt;3,'Z-scores'!NL14&lt;-3),"",'Z-scores'!NL14)</f>
        <v>-0.51464888910469042</v>
      </c>
      <c r="NM14">
        <f>IF(OR('Z-scores'!NM14&gt;3,'Z-scores'!NM14&lt;-3),"",'Z-scores'!NM14)</f>
        <v>-0.78928903568109199</v>
      </c>
      <c r="NN14">
        <f>IF(OR('Z-scores'!NN14&gt;3,'Z-scores'!NN14&lt;-3),"",'Z-scores'!NN14)</f>
        <v>-0.10249742908271327</v>
      </c>
      <c r="NO14">
        <f>IF(OR('Z-scores'!NO14&gt;3,'Z-scores'!NO14&lt;-3),"",'Z-scores'!NO14)</f>
        <v>-0.57547196429488556</v>
      </c>
      <c r="NP14">
        <f>IF(OR('Z-scores'!NP14&gt;3,'Z-scores'!NP14&lt;-3),"",'Z-scores'!NP14)</f>
        <v>-0.40965966177356261</v>
      </c>
      <c r="NQ14">
        <f>IF(OR('Z-scores'!NQ14&gt;3,'Z-scores'!NQ14&lt;-3),"",'Z-scores'!NQ14)</f>
        <v>-0.71177867725698141</v>
      </c>
      <c r="NR14">
        <f>IF(OR('Z-scores'!NR14&gt;3,'Z-scores'!NR14&lt;-3),"",'Z-scores'!NR14)</f>
        <v>-0.62748972936558078</v>
      </c>
      <c r="NS14">
        <f>IF(OR('Z-scores'!NS14&gt;3,'Z-scores'!NS14&lt;-3),"",'Z-scores'!NS14)</f>
        <v>-0.59604424531465849</v>
      </c>
      <c r="NT14">
        <f>IF(OR('Z-scores'!NT14&gt;3,'Z-scores'!NT14&lt;-3),"",'Z-scores'!NT14)</f>
        <v>-0.81293538419080602</v>
      </c>
      <c r="NU14">
        <f>IF(OR('Z-scores'!NU14&gt;3,'Z-scores'!NU14&lt;-3),"",'Z-scores'!NU14)</f>
        <v>-0.81320665160181715</v>
      </c>
      <c r="NV14">
        <f>IF(OR('Z-scores'!NV14&gt;3,'Z-scores'!NV14&lt;-3),"",'Z-scores'!NV14)</f>
        <v>-0.4446029195858836</v>
      </c>
      <c r="NW14">
        <f>IF(OR('Z-scores'!NW14&gt;3,'Z-scores'!NW14&lt;-3),"",'Z-scores'!NW14)</f>
        <v>-0.55796354316539432</v>
      </c>
      <c r="NX14">
        <f>IF(OR('Z-scores'!NX14&gt;3,'Z-scores'!NX14&lt;-3),"",'Z-scores'!NX14)</f>
        <v>-0.28867513459481287</v>
      </c>
      <c r="NY14">
        <f>IF(OR('Z-scores'!NY14&gt;3,'Z-scores'!NY14&lt;-3),"",'Z-scores'!NY14)</f>
        <v>-0.28867513459481281</v>
      </c>
      <c r="NZ14">
        <f>IF(OR('Z-scores'!NZ14&gt;3,'Z-scores'!NZ14&lt;-3),"",'Z-scores'!NZ14)</f>
        <v>-0.44936212658413427</v>
      </c>
      <c r="OA14">
        <f>IF(OR('Z-scores'!OA14&gt;3,'Z-scores'!OA14&lt;-3),"",'Z-scores'!OA14)</f>
        <v>0.20458406059411721</v>
      </c>
      <c r="OB14">
        <f>IF(OR('Z-scores'!OB14&gt;3,'Z-scores'!OB14&lt;-3),"",'Z-scores'!OB14)</f>
        <v>0.27084423425554627</v>
      </c>
      <c r="OC14">
        <f>IF(OR('Z-scores'!OC14&gt;3,'Z-scores'!OC14&lt;-3),"",'Z-scores'!OC14)</f>
        <v>-0.396513585943711</v>
      </c>
      <c r="OD14">
        <f>IF(OR('Z-scores'!OD14&gt;3,'Z-scores'!OD14&lt;-3),"",'Z-scores'!OD14)</f>
        <v>-0.45904812540045614</v>
      </c>
      <c r="OE14">
        <f>IF(OR('Z-scores'!OE14&gt;3,'Z-scores'!OE14&lt;-3),"",'Z-scores'!OE14)</f>
        <v>-0.46755787408060423</v>
      </c>
      <c r="OF14">
        <f>IF(OR('Z-scores'!OF14&gt;3,'Z-scores'!OF14&lt;-3),"",'Z-scores'!OF14)</f>
        <v>-0.61232365369955477</v>
      </c>
      <c r="OG14">
        <f>IF(OR('Z-scores'!OG14&gt;3,'Z-scores'!OG14&lt;-3),"",'Z-scores'!OG14)</f>
        <v>0.18264742834858777</v>
      </c>
      <c r="OH14">
        <f>IF(OR('Z-scores'!OH14&gt;3,'Z-scores'!OH14&lt;-3),"",'Z-scores'!OH14)</f>
        <v>-0.7136801751079086</v>
      </c>
      <c r="OI14">
        <f>IF(OR('Z-scores'!OI14&gt;3,'Z-scores'!OI14&lt;-3),"",'Z-scores'!OI14)</f>
        <v>-0.40069024268092174</v>
      </c>
      <c r="OJ14">
        <f>IF(OR('Z-scores'!OJ14&gt;3,'Z-scores'!OJ14&lt;-3),"",'Z-scores'!OJ14)</f>
        <v>-0.73360346599728354</v>
      </c>
      <c r="OK14">
        <f>IF(OR('Z-scores'!OK14&gt;3,'Z-scores'!OK14&lt;-3),"",'Z-scores'!OK14)</f>
        <v>-0.59797560033916353</v>
      </c>
      <c r="OL14">
        <f>IF(OR('Z-scores'!OL14&gt;3,'Z-scores'!OL14&lt;-3),"",'Z-scores'!OL14)</f>
        <v>-0.80615223409786396</v>
      </c>
      <c r="OM14" t="str">
        <f>IF(OR('Z-scores'!OM14&gt;3,'Z-scores'!OM14&lt;-3),"",'Z-scores'!OM14)</f>
        <v/>
      </c>
      <c r="ON14">
        <f>IF(OR('Z-scores'!ON14&gt;3,'Z-scores'!ON14&lt;-3),"",'Z-scores'!ON14)</f>
        <v>-0.28867513459481292</v>
      </c>
      <c r="OO14">
        <f>IF(OR('Z-scores'!OO14&gt;3,'Z-scores'!OO14&lt;-3),"",'Z-scores'!OO14)</f>
        <v>1.1649699870725636</v>
      </c>
      <c r="OP14">
        <f>IF(OR('Z-scores'!OP14&gt;3,'Z-scores'!OP14&lt;-3),"",'Z-scores'!OP14)</f>
        <v>-0.67288131433584075</v>
      </c>
      <c r="OQ14">
        <f>IF(OR('Z-scores'!OQ14&gt;3,'Z-scores'!OQ14&lt;-3),"",'Z-scores'!OQ14)</f>
        <v>-0.40692471389307638</v>
      </c>
      <c r="OR14">
        <f>IF(OR('Z-scores'!OR14&gt;3,'Z-scores'!OR14&lt;-3),"",'Z-scores'!OR14)</f>
        <v>-0.4321512870609911</v>
      </c>
      <c r="OS14">
        <f>IF(OR('Z-scores'!OS14&gt;3,'Z-scores'!OS14&lt;-3),"",'Z-scores'!OS14)</f>
        <v>-0.42970490447043874</v>
      </c>
      <c r="OT14">
        <f>IF(OR('Z-scores'!OT14&gt;3,'Z-scores'!OT14&lt;-3),"",'Z-scores'!OT14)</f>
        <v>-0.44022792174110831</v>
      </c>
      <c r="OU14">
        <f>IF(OR('Z-scores'!OU14&gt;3,'Z-scores'!OU14&lt;-3),"",'Z-scores'!OU14)</f>
        <v>-0.28867513459481287</v>
      </c>
      <c r="OV14" t="str">
        <f>IF(OR('Z-scores'!OV14&gt;3,'Z-scores'!OV14&lt;-3),"",'Z-scores'!OV14)</f>
        <v/>
      </c>
      <c r="OW14">
        <f>IF(OR('Z-scores'!OW14&gt;3,'Z-scores'!OW14&lt;-3),"",'Z-scores'!OW14)</f>
        <v>2.8982660482645799</v>
      </c>
      <c r="OX14">
        <f>IF(OR('Z-scores'!OX14&gt;3,'Z-scores'!OX14&lt;-3),"",'Z-scores'!OX14)</f>
        <v>-0.4570978397685268</v>
      </c>
      <c r="OY14">
        <f>IF(OR('Z-scores'!OY14&gt;3,'Z-scores'!OY14&lt;-3),"",'Z-scores'!OY14)</f>
        <v>-0.36498815960640479</v>
      </c>
      <c r="OZ14">
        <f>IF(OR('Z-scores'!OZ14&gt;3,'Z-scores'!OZ14&lt;-3),"",'Z-scores'!OZ14)</f>
        <v>-0.23895040080755875</v>
      </c>
      <c r="PA14">
        <f>IF(OR('Z-scores'!PA14&gt;3,'Z-scores'!PA14&lt;-3),"",'Z-scores'!PA14)</f>
        <v>0.29851898655028525</v>
      </c>
      <c r="PB14">
        <f>IF(OR('Z-scores'!PB14&gt;3,'Z-scores'!PB14&lt;-3),"",'Z-scores'!PB14)</f>
        <v>1.1701350715657888</v>
      </c>
      <c r="PC14">
        <f>IF(OR('Z-scores'!PC14&gt;3,'Z-scores'!PC14&lt;-3),"",'Z-scores'!PC14)</f>
        <v>-2.1605382802098343</v>
      </c>
      <c r="PD14">
        <f>IF(OR('Z-scores'!PD14&gt;3,'Z-scores'!PD14&lt;-3),"",'Z-scores'!PD14)</f>
        <v>-0.59458294615006924</v>
      </c>
      <c r="PE14">
        <f>IF(OR('Z-scores'!PE14&gt;3,'Z-scores'!PE14&lt;-3),"",'Z-scores'!PE14)</f>
        <v>-0.38857546351001893</v>
      </c>
      <c r="PF14">
        <f>IF(OR('Z-scores'!PF14&gt;3,'Z-scores'!PF14&lt;-3),"",'Z-scores'!PF14)</f>
        <v>-0.28867513459481287</v>
      </c>
      <c r="PG14" t="str">
        <f>IF(OR('Z-scores'!PG14&gt;3,'Z-scores'!PG14&lt;-3),"",'Z-scores'!PG14)</f>
        <v/>
      </c>
      <c r="PH14">
        <f>IF(OR('Z-scores'!PH14&gt;3,'Z-scores'!PH14&lt;-3),"",'Z-scores'!PH14)</f>
        <v>0.95855289536018262</v>
      </c>
      <c r="PI14">
        <f>IF(OR('Z-scores'!PI14&gt;3,'Z-scores'!PI14&lt;-3),"",'Z-scores'!PI14)</f>
        <v>0.31140661477858311</v>
      </c>
      <c r="PJ14">
        <f>IF(OR('Z-scores'!PJ14&gt;3,'Z-scores'!PJ14&lt;-3),"",'Z-scores'!PJ14)</f>
        <v>-9.3386497775505686E-2</v>
      </c>
      <c r="PK14">
        <f>IF(OR('Z-scores'!PK14&gt;3,'Z-scores'!PK14&lt;-3),"",'Z-scores'!PK14)</f>
        <v>-0.33806511353347962</v>
      </c>
      <c r="PL14">
        <f>IF(OR('Z-scores'!PL14&gt;3,'Z-scores'!PL14&lt;-3),"",'Z-scores'!PL14)</f>
        <v>0.83214087752864652</v>
      </c>
      <c r="PM14">
        <f>IF(OR('Z-scores'!PM14&gt;3,'Z-scores'!PM14&lt;-3),"",'Z-scores'!PM14)</f>
        <v>1.3825247244971657</v>
      </c>
      <c r="PN14">
        <f>IF(OR('Z-scores'!PN14&gt;3,'Z-scores'!PN14&lt;-3),"",'Z-scores'!PN14)</f>
        <v>0.74180310983037523</v>
      </c>
      <c r="PO14">
        <f>IF(OR('Z-scores'!PO14&gt;3,'Z-scores'!PO14&lt;-3),"",'Z-scores'!PO14)</f>
        <v>-0.19157544555350833</v>
      </c>
      <c r="PP14">
        <f>IF(OR('Z-scores'!PP14&gt;3,'Z-scores'!PP14&lt;-3),"",'Z-scores'!PP14)</f>
        <v>0.32038031619390339</v>
      </c>
      <c r="PQ14">
        <f>IF(OR('Z-scores'!PQ14&gt;3,'Z-scores'!PQ14&lt;-3),"",'Z-scores'!PQ14)</f>
        <v>2.4921436629179898</v>
      </c>
      <c r="PR14">
        <f>IF(OR('Z-scores'!PR14&gt;3,'Z-scores'!PR14&lt;-3),"",'Z-scores'!PR14)</f>
        <v>-0.48474005224957334</v>
      </c>
      <c r="PS14">
        <f>IF(OR('Z-scores'!PS14&gt;3,'Z-scores'!PS14&lt;-3),"",'Z-scores'!PS14)</f>
        <v>1.2208206549804992</v>
      </c>
      <c r="PT14">
        <f>IF(OR('Z-scores'!PT14&gt;3,'Z-scores'!PT14&lt;-3),"",'Z-scores'!PT14)</f>
        <v>-0.47157011435008606</v>
      </c>
      <c r="PU14">
        <f>IF(OR('Z-scores'!PU14&gt;3,'Z-scores'!PU14&lt;-3),"",'Z-scores'!PU14)</f>
        <v>-0.84290407007972601</v>
      </c>
      <c r="PV14">
        <f>IF(OR('Z-scores'!PV14&gt;3,'Z-scores'!PV14&lt;-3),"",'Z-scores'!PV14)</f>
        <v>-0.42194380204564769</v>
      </c>
      <c r="PW14">
        <f>IF(OR('Z-scores'!PW14&gt;3,'Z-scores'!PW14&lt;-3),"",'Z-scores'!PW14)</f>
        <v>-0.40525030522639499</v>
      </c>
      <c r="PX14">
        <f>IF(OR('Z-scores'!PX14&gt;3,'Z-scores'!PX14&lt;-3),"",'Z-scores'!PX14)</f>
        <v>1.8634130286046022</v>
      </c>
      <c r="PY14">
        <f>IF(OR('Z-scores'!PY14&gt;3,'Z-scores'!PY14&lt;-3),"",'Z-scores'!PY14)</f>
        <v>-0.83949952995639288</v>
      </c>
      <c r="PZ14">
        <f>IF(OR('Z-scores'!PZ14&gt;3,'Z-scores'!PZ14&lt;-3),"",'Z-scores'!PZ14)</f>
        <v>-0.61541652619541465</v>
      </c>
      <c r="QA14">
        <f>IF(OR('Z-scores'!QA14&gt;3,'Z-scores'!QA14&lt;-3),"",'Z-scores'!QA14)</f>
        <v>0.51268047846851994</v>
      </c>
      <c r="QB14">
        <f>IF(OR('Z-scores'!QB14&gt;3,'Z-scores'!QB14&lt;-3),"",'Z-scores'!QB14)</f>
        <v>-0.66752821777950433</v>
      </c>
      <c r="QC14">
        <f>IF(OR('Z-scores'!QC14&gt;3,'Z-scores'!QC14&lt;-3),"",'Z-scores'!QC14)</f>
        <v>-0.12804838709010494</v>
      </c>
      <c r="QD14">
        <f>IF(OR('Z-scores'!QD14&gt;3,'Z-scores'!QD14&lt;-3),"",'Z-scores'!QD14)</f>
        <v>-0.32376714467787948</v>
      </c>
      <c r="QE14">
        <f>IF(OR('Z-scores'!QE14&gt;3,'Z-scores'!QE14&lt;-3),"",'Z-scores'!QE14)</f>
        <v>2.4439182526094911</v>
      </c>
      <c r="QF14">
        <f>IF(OR('Z-scores'!QF14&gt;3,'Z-scores'!QF14&lt;-3),"",'Z-scores'!QF14)</f>
        <v>0.30837500294899012</v>
      </c>
      <c r="QG14">
        <f>IF(OR('Z-scores'!QG14&gt;3,'Z-scores'!QG14&lt;-3),"",'Z-scores'!QG14)</f>
        <v>-0.32147005398211231</v>
      </c>
      <c r="QH14">
        <f>IF(OR('Z-scores'!QH14&gt;3,'Z-scores'!QH14&lt;-3),"",'Z-scores'!QH14)</f>
        <v>-0.51665697217379247</v>
      </c>
      <c r="QI14">
        <f>IF(OR('Z-scores'!QI14&gt;3,'Z-scores'!QI14&lt;-3),"",'Z-scores'!QI14)</f>
        <v>0.18045279115373261</v>
      </c>
      <c r="QJ14">
        <f>IF(OR('Z-scores'!QJ14&gt;3,'Z-scores'!QJ14&lt;-3),"",'Z-scores'!QJ14)</f>
        <v>0.71014408741522295</v>
      </c>
      <c r="QK14">
        <f>IF(OR('Z-scores'!QK14&gt;3,'Z-scores'!QK14&lt;-3),"",'Z-scores'!QK14)</f>
        <v>-0.44693932313751772</v>
      </c>
      <c r="QL14">
        <f>IF(OR('Z-scores'!QL14&gt;3,'Z-scores'!QL14&lt;-3),"",'Z-scores'!QL14)</f>
        <v>5.6766356998806312E-2</v>
      </c>
      <c r="QM14">
        <f>IF(OR('Z-scores'!QM14&gt;3,'Z-scores'!QM14&lt;-3),"",'Z-scores'!QM14)</f>
        <v>0.34711711794145655</v>
      </c>
      <c r="QN14">
        <f>IF(OR('Z-scores'!QN14&gt;3,'Z-scores'!QN14&lt;-3),"",'Z-scores'!QN14)</f>
        <v>-0.41966014384431621</v>
      </c>
      <c r="QO14">
        <f>IF(OR('Z-scores'!QO14&gt;3,'Z-scores'!QO14&lt;-3),"",'Z-scores'!QO14)</f>
        <v>-0.49880385109572573</v>
      </c>
      <c r="QP14">
        <f>IF(OR('Z-scores'!QP14&gt;3,'Z-scores'!QP14&lt;-3),"",'Z-scores'!QP14)</f>
        <v>-0.41891011491021551</v>
      </c>
      <c r="QQ14">
        <f>IF(OR('Z-scores'!QQ14&gt;3,'Z-scores'!QQ14&lt;-3),"",'Z-scores'!QQ14)</f>
        <v>-0.33949613824634672</v>
      </c>
      <c r="QR14">
        <f>IF(OR('Z-scores'!QR14&gt;3,'Z-scores'!QR14&lt;-3),"",'Z-scores'!QR14)</f>
        <v>-1.037375236574176</v>
      </c>
      <c r="QS14">
        <f>IF(OR('Z-scores'!QS14&gt;3,'Z-scores'!QS14&lt;-3),"",'Z-scores'!QS14)</f>
        <v>-0.36010919787383039</v>
      </c>
      <c r="QT14">
        <f>IF(OR('Z-scores'!QT14&gt;3,'Z-scores'!QT14&lt;-3),"",'Z-scores'!QT14)</f>
        <v>-1.0537282085138422</v>
      </c>
      <c r="QU14">
        <f>IF(OR('Z-scores'!QU14&gt;3,'Z-scores'!QU14&lt;-3),"",'Z-scores'!QU14)</f>
        <v>0.23900853637236905</v>
      </c>
      <c r="QV14">
        <f>IF(OR('Z-scores'!QV14&gt;3,'Z-scores'!QV14&lt;-3),"",'Z-scores'!QV14)</f>
        <v>0.86687331045710181</v>
      </c>
      <c r="QW14">
        <f>IF(OR('Z-scores'!QW14&gt;3,'Z-scores'!QW14&lt;-3),"",'Z-scores'!QW14)</f>
        <v>0.81026823303001738</v>
      </c>
      <c r="QX14">
        <f>IF(OR('Z-scores'!QX14&gt;3,'Z-scores'!QX14&lt;-3),"",'Z-scores'!QX14)</f>
        <v>0.25939742039465574</v>
      </c>
      <c r="QY14">
        <f>IF(OR('Z-scores'!QY14&gt;3,'Z-scores'!QY14&lt;-3),"",'Z-scores'!QY14)</f>
        <v>0.22321680728298024</v>
      </c>
      <c r="QZ14">
        <f>IF(OR('Z-scores'!QZ14&gt;3,'Z-scores'!QZ14&lt;-3),"",'Z-scores'!QZ14)</f>
        <v>-0.14342005162167917</v>
      </c>
      <c r="RA14">
        <f>IF(OR('Z-scores'!RA14&gt;3,'Z-scores'!RA14&lt;-3),"",'Z-scores'!RA14)</f>
        <v>0.78332508442611626</v>
      </c>
      <c r="RB14">
        <f>IF(OR('Z-scores'!RB14&gt;3,'Z-scores'!RB14&lt;-3),"",'Z-scores'!RB14)</f>
        <v>-0.45025553521974238</v>
      </c>
      <c r="RC14">
        <f>IF(OR('Z-scores'!RC14&gt;3,'Z-scores'!RC14&lt;-3),"",'Z-scores'!RC14)</f>
        <v>1.3218762786019318</v>
      </c>
      <c r="RD14">
        <f>IF(OR('Z-scores'!RD14&gt;3,'Z-scores'!RD14&lt;-3),"",'Z-scores'!RD14)</f>
        <v>-0.41311656078380288</v>
      </c>
      <c r="RE14">
        <f>IF(OR('Z-scores'!RE14&gt;3,'Z-scores'!RE14&lt;-3),"",'Z-scores'!RE14)</f>
        <v>0.94981538652186581</v>
      </c>
      <c r="RF14">
        <f>IF(OR('Z-scores'!RF14&gt;3,'Z-scores'!RF14&lt;-3),"",'Z-scores'!RF14)</f>
        <v>0.18591041349803356</v>
      </c>
      <c r="RG14">
        <f>IF(OR('Z-scores'!RG14&gt;3,'Z-scores'!RG14&lt;-3),"",'Z-scores'!RG14)</f>
        <v>-0.16168739797911277</v>
      </c>
      <c r="RH14">
        <f>IF(OR('Z-scores'!RH14&gt;3,'Z-scores'!RH14&lt;-3),"",'Z-scores'!RH14)</f>
        <v>0.67226922494963359</v>
      </c>
      <c r="RI14">
        <f>IF(OR('Z-scores'!RI14&gt;3,'Z-scores'!RI14&lt;-3),"",'Z-scores'!RI14)</f>
        <v>5.7165734982898751E-2</v>
      </c>
      <c r="RJ14">
        <f>IF(OR('Z-scores'!RJ14&gt;3,'Z-scores'!RJ14&lt;-3),"",'Z-scores'!RJ14)</f>
        <v>-1.2088634498860931</v>
      </c>
      <c r="RK14">
        <f>IF(OR('Z-scores'!RK14&gt;3,'Z-scores'!RK14&lt;-3),"",'Z-scores'!RK14)</f>
        <v>-0.21226819613920753</v>
      </c>
      <c r="RL14">
        <f>IF(OR('Z-scores'!RL14&gt;3,'Z-scores'!RL14&lt;-3),"",'Z-scores'!RL14)</f>
        <v>-0.29531914514693369</v>
      </c>
      <c r="RM14">
        <f>IF(OR('Z-scores'!RM14&gt;3,'Z-scores'!RM14&lt;-3),"",'Z-scores'!RM14)</f>
        <v>-0.10605954613981684</v>
      </c>
      <c r="RN14">
        <f>IF(OR('Z-scores'!RN14&gt;3,'Z-scores'!RN14&lt;-3),"",'Z-scores'!RN14)</f>
        <v>-0.4413616490342438</v>
      </c>
      <c r="RO14">
        <f>IF(OR('Z-scores'!RO14&gt;3,'Z-scores'!RO14&lt;-3),"",'Z-scores'!RO14)</f>
        <v>1.7732720857389843</v>
      </c>
      <c r="RP14" s="6"/>
      <c r="ST14" s="6"/>
      <c r="TX14" s="6"/>
      <c r="VO14" s="6"/>
      <c r="VZ14" s="6"/>
      <c r="WR14" s="6"/>
      <c r="WU14" s="6"/>
      <c r="ZP14" s="6"/>
      <c r="ZQ14" s="6"/>
      <c r="ZU14" s="6"/>
      <c r="ABK14" s="6"/>
      <c r="ACA14" s="6"/>
      <c r="ACZ14" s="6"/>
      <c r="ADD14" s="6"/>
      <c r="AEB14" s="6"/>
      <c r="AEO14" s="6"/>
      <c r="AFA14" s="6"/>
      <c r="AFP14" s="6"/>
      <c r="AFS14" s="6"/>
      <c r="AFV14" s="6"/>
      <c r="AFX14" s="6"/>
      <c r="AGC14" s="6"/>
      <c r="AGM14" s="6"/>
      <c r="AGX14" s="6"/>
      <c r="AHD14" s="6"/>
      <c r="AHS14" s="6"/>
      <c r="AHW14" s="6"/>
      <c r="AIA14" s="6"/>
      <c r="AIB14" s="6"/>
      <c r="AIG14" s="6"/>
      <c r="AIH14" s="6"/>
      <c r="AII14" s="6"/>
      <c r="AIL14" s="6"/>
      <c r="AIQ14" s="6"/>
      <c r="AIT14" s="6"/>
      <c r="AIW14" s="6"/>
      <c r="AJR14" s="6"/>
    </row>
    <row r="15" spans="1:965" x14ac:dyDescent="0.25">
      <c r="A15">
        <v>343011</v>
      </c>
      <c r="B15">
        <v>1</v>
      </c>
      <c r="C15">
        <f>IF(OR('Z-scores'!C15&gt;3,'Z-scores'!C15&lt;-3),"",'Z-scores'!C15)</f>
        <v>-0.41991827346025429</v>
      </c>
      <c r="D15">
        <f>IF(OR('Z-scores'!D15&gt;3,'Z-scores'!D15&lt;-3),"",'Z-scores'!D15)</f>
        <v>-3.4207121869934257E-2</v>
      </c>
      <c r="E15">
        <f>IF(OR('Z-scores'!E15&gt;3,'Z-scores'!E15&lt;-3),"",'Z-scores'!E15)</f>
        <v>2.4325462706169154</v>
      </c>
      <c r="F15">
        <f>IF(OR('Z-scores'!F15&gt;3,'Z-scores'!F15&lt;-3),"",'Z-scores'!F15)</f>
        <v>-0.71341202029401374</v>
      </c>
      <c r="G15">
        <f>IF(OR('Z-scores'!G15&gt;3,'Z-scores'!G15&lt;-3),"",'Z-scores'!G15)</f>
        <v>-1.2163270982385574</v>
      </c>
      <c r="H15">
        <f>IF(OR('Z-scores'!H15&gt;3,'Z-scores'!H15&lt;-3),"",'Z-scores'!H15)</f>
        <v>-0.93126830912086322</v>
      </c>
      <c r="I15">
        <f>IF(OR('Z-scores'!I15&gt;3,'Z-scores'!I15&lt;-3),"",'Z-scores'!I15)</f>
        <v>-0.16039684928668146</v>
      </c>
      <c r="J15">
        <f>IF(OR('Z-scores'!J15&gt;3,'Z-scores'!J15&lt;-3),"",'Z-scores'!J15)</f>
        <v>0.29711803676120485</v>
      </c>
      <c r="K15">
        <f>IF(OR('Z-scores'!K15&gt;3,'Z-scores'!K15&lt;-3),"",'Z-scores'!K15)</f>
        <v>1.6943371386915766</v>
      </c>
      <c r="L15">
        <f>IF(OR('Z-scores'!L15&gt;3,'Z-scores'!L15&lt;-3),"",'Z-scores'!L15)</f>
        <v>-0.73333381180854662</v>
      </c>
      <c r="M15">
        <f>IF(OR('Z-scores'!M15&gt;3,'Z-scores'!M15&lt;-3),"",'Z-scores'!M15)</f>
        <v>-0.41469605706300289</v>
      </c>
      <c r="N15">
        <f>IF(OR('Z-scores'!N15&gt;3,'Z-scores'!N15&lt;-3),"",'Z-scores'!N15)</f>
        <v>1.9587339753005741</v>
      </c>
      <c r="O15">
        <f>IF(OR('Z-scores'!O15&gt;3,'Z-scores'!O15&lt;-3),"",'Z-scores'!O15)</f>
        <v>1.3521521092047211</v>
      </c>
      <c r="P15">
        <f>IF(OR('Z-scores'!P15&gt;3,'Z-scores'!P15&lt;-3),"",'Z-scores'!P15)</f>
        <v>1.3368025214987131</v>
      </c>
      <c r="Q15">
        <f>IF(OR('Z-scores'!Q15&gt;3,'Z-scores'!Q15&lt;-3),"",'Z-scores'!Q15)</f>
        <v>-0.76787088017394811</v>
      </c>
      <c r="R15">
        <f>IF(OR('Z-scores'!R15&gt;3,'Z-scores'!R15&lt;-3),"",'Z-scores'!R15)</f>
        <v>-1.0981135239524034</v>
      </c>
      <c r="S15">
        <f>IF(OR('Z-scores'!S15&gt;3,'Z-scores'!S15&lt;-3),"",'Z-scores'!S15)</f>
        <v>-0.45159179936360055</v>
      </c>
      <c r="T15">
        <f>IF(OR('Z-scores'!T15&gt;3,'Z-scores'!T15&lt;-3),"",'Z-scores'!T15)</f>
        <v>1.5749576807180361</v>
      </c>
      <c r="U15">
        <f>IF(OR('Z-scores'!U15&gt;3,'Z-scores'!U15&lt;-3),"",'Z-scores'!U15)</f>
        <v>-0.23863649747100088</v>
      </c>
      <c r="V15">
        <f>IF(OR('Z-scores'!V15&gt;3,'Z-scores'!V15&lt;-3),"",'Z-scores'!V15)</f>
        <v>-0.35833621491422341</v>
      </c>
      <c r="W15">
        <f>IF(OR('Z-scores'!W15&gt;3,'Z-scores'!W15&lt;-3),"",'Z-scores'!W15)</f>
        <v>-0.83813773570244632</v>
      </c>
      <c r="X15">
        <f>IF(OR('Z-scores'!X15&gt;3,'Z-scores'!X15&lt;-3),"",'Z-scores'!X15)</f>
        <v>-1.0461367142553013</v>
      </c>
      <c r="Y15">
        <f>IF(OR('Z-scores'!Y15&gt;3,'Z-scores'!Y15&lt;-3),"",'Z-scores'!Y15)</f>
        <v>-1.034534151482398</v>
      </c>
      <c r="Z15">
        <f>IF(OR('Z-scores'!Z15&gt;3,'Z-scores'!Z15&lt;-3),"",'Z-scores'!Z15)</f>
        <v>0.17793815045130695</v>
      </c>
      <c r="AA15">
        <f>IF(OR('Z-scores'!AA15&gt;3,'Z-scores'!AA15&lt;-3),"",'Z-scores'!AA15)</f>
        <v>0.34998343728366627</v>
      </c>
      <c r="AB15">
        <f>IF(OR('Z-scores'!AB15&gt;3,'Z-scores'!AB15&lt;-3),"",'Z-scores'!AB15)</f>
        <v>1.2883035367918181</v>
      </c>
      <c r="AC15">
        <f>IF(OR('Z-scores'!AC15&gt;3,'Z-scores'!AC15&lt;-3),"",'Z-scores'!AC15)</f>
        <v>-1.527108488905486</v>
      </c>
      <c r="AD15">
        <f>IF(OR('Z-scores'!AD15&gt;3,'Z-scores'!AD15&lt;-3),"",'Z-scores'!AD15)</f>
        <v>-0.94324871504663255</v>
      </c>
      <c r="AE15">
        <f>IF(OR('Z-scores'!AE15&gt;3,'Z-scores'!AE15&lt;-3),"",'Z-scores'!AE15)</f>
        <v>-1.2043181400248404</v>
      </c>
      <c r="AF15">
        <f>IF(OR('Z-scores'!AF15&gt;3,'Z-scores'!AF15&lt;-3),"",'Z-scores'!AF15)</f>
        <v>-0.80422448629691112</v>
      </c>
      <c r="AG15">
        <f>IF(OR('Z-scores'!AG15&gt;3,'Z-scores'!AG15&lt;-3),"",'Z-scores'!AG15)</f>
        <v>-0.81797385488838303</v>
      </c>
      <c r="AH15">
        <f>IF(OR('Z-scores'!AH15&gt;3,'Z-scores'!AH15&lt;-3),"",'Z-scores'!AH15)</f>
        <v>-0.99653954615853957</v>
      </c>
      <c r="AI15">
        <f>IF(OR('Z-scores'!AI15&gt;3,'Z-scores'!AI15&lt;-3),"",'Z-scores'!AI15)</f>
        <v>-0.82766845240734999</v>
      </c>
      <c r="AJ15">
        <f>IF(OR('Z-scores'!AJ15&gt;3,'Z-scores'!AJ15&lt;-3),"",'Z-scores'!AJ15)</f>
        <v>-0.89341082297556973</v>
      </c>
      <c r="AK15">
        <f>IF(OR('Z-scores'!AK15&gt;3,'Z-scores'!AK15&lt;-3),"",'Z-scores'!AK15)</f>
        <v>0.30049397000022637</v>
      </c>
      <c r="AL15">
        <f>IF(OR('Z-scores'!AL15&gt;3,'Z-scores'!AL15&lt;-3),"",'Z-scores'!AL15)</f>
        <v>0.89397042139751015</v>
      </c>
      <c r="AM15">
        <f>IF(OR('Z-scores'!AM15&gt;3,'Z-scores'!AM15&lt;-3),"",'Z-scores'!AM15)</f>
        <v>0.50468770402127405</v>
      </c>
      <c r="AN15">
        <f>IF(OR('Z-scores'!AN15&gt;3,'Z-scores'!AN15&lt;-3),"",'Z-scores'!AN15)</f>
        <v>0.39932867337264605</v>
      </c>
      <c r="AO15">
        <f>IF(OR('Z-scores'!AO15&gt;3,'Z-scores'!AO15&lt;-3),"",'Z-scores'!AO15)</f>
        <v>-1.165011386549144</v>
      </c>
      <c r="AP15">
        <f>IF(OR('Z-scores'!AP15&gt;3,'Z-scores'!AP15&lt;-3),"",'Z-scores'!AP15)</f>
        <v>-1.2797591022181645</v>
      </c>
      <c r="AQ15">
        <f>IF(OR('Z-scores'!AQ15&gt;3,'Z-scores'!AQ15&lt;-3),"",'Z-scores'!AQ15)</f>
        <v>-0.84879433368142143</v>
      </c>
      <c r="AR15">
        <f>IF(OR('Z-scores'!AR15&gt;3,'Z-scores'!AR15&lt;-3),"",'Z-scores'!AR15)</f>
        <v>0.3032379232920494</v>
      </c>
      <c r="AS15">
        <f>IF(OR('Z-scores'!AS15&gt;3,'Z-scores'!AS15&lt;-3),"",'Z-scores'!AS15)</f>
        <v>-0.11535491786356575</v>
      </c>
      <c r="AT15">
        <f>IF(OR('Z-scores'!AT15&gt;3,'Z-scores'!AT15&lt;-3),"",'Z-scores'!AT15)</f>
        <v>-0.12383011541755902</v>
      </c>
      <c r="AU15">
        <f>IF(OR('Z-scores'!AU15&gt;3,'Z-scores'!AU15&lt;-3),"",'Z-scores'!AU15)</f>
        <v>-1.557210186201039</v>
      </c>
      <c r="AV15">
        <f>IF(OR('Z-scores'!AV15&gt;3,'Z-scores'!AV15&lt;-3),"",'Z-scores'!AV15)</f>
        <v>-1.054485204657472</v>
      </c>
      <c r="AW15">
        <f>IF(OR('Z-scores'!AW15&gt;3,'Z-scores'!AW15&lt;-3),"",'Z-scores'!AW15)</f>
        <v>-0.86835323695138178</v>
      </c>
      <c r="AX15">
        <f>IF(OR('Z-scores'!AX15&gt;3,'Z-scores'!AX15&lt;-3),"",'Z-scores'!AX15)</f>
        <v>-0.73940655911611486</v>
      </c>
      <c r="AY15">
        <f>IF(OR('Z-scores'!AY15&gt;3,'Z-scores'!AY15&lt;-3),"",'Z-scores'!AY15)</f>
        <v>-7.8252792678736888E-2</v>
      </c>
      <c r="AZ15">
        <f>IF(OR('Z-scores'!AZ15&gt;3,'Z-scores'!AZ15&lt;-3),"",'Z-scores'!AZ15)</f>
        <v>-0.35681298460157135</v>
      </c>
      <c r="BA15">
        <f>IF(OR('Z-scores'!BA15&gt;3,'Z-scores'!BA15&lt;-3),"",'Z-scores'!BA15)</f>
        <v>-0.62819694015562977</v>
      </c>
      <c r="BB15">
        <f>IF(OR('Z-scores'!BB15&gt;3,'Z-scores'!BB15&lt;-3),"",'Z-scores'!BB15)</f>
        <v>-1.02755053868015</v>
      </c>
      <c r="BC15">
        <f>IF(OR('Z-scores'!BC15&gt;3,'Z-scores'!BC15&lt;-3),"",'Z-scores'!BC15)</f>
        <v>-0.37679139118551458</v>
      </c>
      <c r="BD15">
        <f>IF(OR('Z-scores'!BD15&gt;3,'Z-scores'!BD15&lt;-3),"",'Z-scores'!BD15)</f>
        <v>0.81437814848624135</v>
      </c>
      <c r="BE15">
        <f>IF(OR('Z-scores'!BE15&gt;3,'Z-scores'!BE15&lt;-3),"",'Z-scores'!BE15)</f>
        <v>0.52640974952999886</v>
      </c>
      <c r="BF15">
        <f>IF(OR('Z-scores'!BF15&gt;3,'Z-scores'!BF15&lt;-3),"",'Z-scores'!BF15)</f>
        <v>0.60712517661264764</v>
      </c>
      <c r="BG15">
        <f>IF(OR('Z-scores'!BG15&gt;3,'Z-scores'!BG15&lt;-3),"",'Z-scores'!BG15)</f>
        <v>-0.73006859776441146</v>
      </c>
      <c r="BH15">
        <f>IF(OR('Z-scores'!BH15&gt;3,'Z-scores'!BH15&lt;-3),"",'Z-scores'!BH15)</f>
        <v>-0.82223229684270782</v>
      </c>
      <c r="BI15">
        <f>IF(OR('Z-scores'!BI15&gt;3,'Z-scores'!BI15&lt;-3),"",'Z-scores'!BI15)</f>
        <v>-0.40967613025987148</v>
      </c>
      <c r="BJ15">
        <f>IF(OR('Z-scores'!BJ15&gt;3,'Z-scores'!BJ15&lt;-3),"",'Z-scores'!BJ15)</f>
        <v>-0.26879211834575545</v>
      </c>
      <c r="BK15">
        <f>IF(OR('Z-scores'!BK15&gt;3,'Z-scores'!BK15&lt;-3),"",'Z-scores'!BK15)</f>
        <v>1.458116369005964</v>
      </c>
      <c r="BL15">
        <f>IF(OR('Z-scores'!BL15&gt;3,'Z-scores'!BL15&lt;-3),"",'Z-scores'!BL15)</f>
        <v>1.4644086195142016</v>
      </c>
      <c r="BM15">
        <f>IF(OR('Z-scores'!BM15&gt;3,'Z-scores'!BM15&lt;-3),"",'Z-scores'!BM15)</f>
        <v>-0.53557797894172632</v>
      </c>
      <c r="BN15">
        <f>IF(OR('Z-scores'!BN15&gt;3,'Z-scores'!BN15&lt;-3),"",'Z-scores'!BN15)</f>
        <v>-0.54287370718602002</v>
      </c>
      <c r="BO15">
        <f>IF(OR('Z-scores'!BO15&gt;3,'Z-scores'!BO15&lt;-3),"",'Z-scores'!BO15)</f>
        <v>0.7491418802011659</v>
      </c>
      <c r="BP15">
        <f>IF(OR('Z-scores'!BP15&gt;3,'Z-scores'!BP15&lt;-3),"",'Z-scores'!BP15)</f>
        <v>1.7489759771227251</v>
      </c>
      <c r="BQ15">
        <f>IF(OR('Z-scores'!BQ15&gt;3,'Z-scores'!BQ15&lt;-3),"",'Z-scores'!BQ15)</f>
        <v>2.024274737322088</v>
      </c>
      <c r="BR15">
        <f>IF(OR('Z-scores'!BR15&gt;3,'Z-scores'!BR15&lt;-3),"",'Z-scores'!BR15)</f>
        <v>1.8259034804190115</v>
      </c>
      <c r="BS15">
        <f>IF(OR('Z-scores'!BS15&gt;3,'Z-scores'!BS15&lt;-3),"",'Z-scores'!BS15)</f>
        <v>-0.50714749929555369</v>
      </c>
      <c r="BT15">
        <f>IF(OR('Z-scores'!BT15&gt;3,'Z-scores'!BT15&lt;-3),"",'Z-scores'!BT15)</f>
        <v>-0.65359120805833593</v>
      </c>
      <c r="BU15">
        <f>IF(OR('Z-scores'!BU15&gt;3,'Z-scores'!BU15&lt;-3),"",'Z-scores'!BU15)</f>
        <v>-1.1653087179271002</v>
      </c>
      <c r="BV15">
        <f>IF(OR('Z-scores'!BV15&gt;3,'Z-scores'!BV15&lt;-3),"",'Z-scores'!BV15)</f>
        <v>-1.0226812241825263</v>
      </c>
      <c r="BW15">
        <f>IF(OR('Z-scores'!BW15&gt;3,'Z-scores'!BW15&lt;-3),"",'Z-scores'!BW15)</f>
        <v>-0.18191112619451263</v>
      </c>
      <c r="BX15">
        <f>IF(OR('Z-scores'!BX15&gt;3,'Z-scores'!BX15&lt;-3),"",'Z-scores'!BX15)</f>
        <v>1.2770953715685269</v>
      </c>
      <c r="BY15">
        <f>IF(OR('Z-scores'!BY15&gt;3,'Z-scores'!BY15&lt;-3),"",'Z-scores'!BY15)</f>
        <v>-0.56897974422813369</v>
      </c>
      <c r="BZ15">
        <f>IF(OR('Z-scores'!BZ15&gt;3,'Z-scores'!BZ15&lt;-3),"",'Z-scores'!BZ15)</f>
        <v>-0.45191806765025466</v>
      </c>
      <c r="CA15">
        <f>IF(OR('Z-scores'!CA15&gt;3,'Z-scores'!CA15&lt;-3),"",'Z-scores'!CA15)</f>
        <v>-1.0470199560786269</v>
      </c>
      <c r="CB15">
        <f>IF(OR('Z-scores'!CB15&gt;3,'Z-scores'!CB15&lt;-3),"",'Z-scores'!CB15)</f>
        <v>-0.98667590105616365</v>
      </c>
      <c r="CC15">
        <f>IF(OR('Z-scores'!CC15&gt;3,'Z-scores'!CC15&lt;-3),"",'Z-scores'!CC15)</f>
        <v>-1.0583789036704099</v>
      </c>
      <c r="CD15">
        <f>IF(OR('Z-scores'!CD15&gt;3,'Z-scores'!CD15&lt;-3),"",'Z-scores'!CD15)</f>
        <v>-1.1676249906672291</v>
      </c>
      <c r="CE15">
        <f>IF(OR('Z-scores'!CE15&gt;3,'Z-scores'!CE15&lt;-3),"",'Z-scores'!CE15)</f>
        <v>-1.3890374255864397</v>
      </c>
      <c r="CF15">
        <f>IF(OR('Z-scores'!CF15&gt;3,'Z-scores'!CF15&lt;-3),"",'Z-scores'!CF15)</f>
        <v>-0.79677352543991042</v>
      </c>
      <c r="CG15">
        <f>IF(OR('Z-scores'!CG15&gt;3,'Z-scores'!CG15&lt;-3),"",'Z-scores'!CG15)</f>
        <v>-0.75626374477526526</v>
      </c>
      <c r="CH15">
        <f>IF(OR('Z-scores'!CH15&gt;3,'Z-scores'!CH15&lt;-3),"",'Z-scores'!CH15)</f>
        <v>-0.83610745657747298</v>
      </c>
      <c r="CI15">
        <f>IF(OR('Z-scores'!CI15&gt;3,'Z-scores'!CI15&lt;-3),"",'Z-scores'!CI15)</f>
        <v>-0.94355546704258642</v>
      </c>
      <c r="CJ15">
        <f>IF(OR('Z-scores'!CJ15&gt;3,'Z-scores'!CJ15&lt;-3),"",'Z-scores'!CJ15)</f>
        <v>-3.39116683498332E-3</v>
      </c>
      <c r="CK15">
        <f>IF(OR('Z-scores'!CK15&gt;3,'Z-scores'!CK15&lt;-3),"",'Z-scores'!CK15)</f>
        <v>-0.53973086473043108</v>
      </c>
      <c r="CL15">
        <f>IF(OR('Z-scores'!CL15&gt;3,'Z-scores'!CL15&lt;-3),"",'Z-scores'!CL15)</f>
        <v>0.26810222959714008</v>
      </c>
      <c r="CM15">
        <f>IF(OR('Z-scores'!CM15&gt;3,'Z-scores'!CM15&lt;-3),"",'Z-scores'!CM15)</f>
        <v>-1.0265282103818474</v>
      </c>
      <c r="CN15">
        <f>IF(OR('Z-scores'!CN15&gt;3,'Z-scores'!CN15&lt;-3),"",'Z-scores'!CN15)</f>
        <v>-0.49503244869985069</v>
      </c>
      <c r="CO15">
        <f>IF(OR('Z-scores'!CO15&gt;3,'Z-scores'!CO15&lt;-3),"",'Z-scores'!CO15)</f>
        <v>0.40411656063534723</v>
      </c>
      <c r="CP15">
        <f>IF(OR('Z-scores'!CP15&gt;3,'Z-scores'!CP15&lt;-3),"",'Z-scores'!CP15)</f>
        <v>1.08093166993836</v>
      </c>
      <c r="CQ15">
        <f>IF(OR('Z-scores'!CQ15&gt;3,'Z-scores'!CQ15&lt;-3),"",'Z-scores'!CQ15)</f>
        <v>-0.32523883562903938</v>
      </c>
      <c r="CR15">
        <f>IF(OR('Z-scores'!CR15&gt;3,'Z-scores'!CR15&lt;-3),"",'Z-scores'!CR15)</f>
        <v>-0.58650534375391139</v>
      </c>
      <c r="CS15">
        <f>IF(OR('Z-scores'!CS15&gt;3,'Z-scores'!CS15&lt;-3),"",'Z-scores'!CS15)</f>
        <v>-0.64500025874766642</v>
      </c>
      <c r="CT15">
        <f>IF(OR('Z-scores'!CT15&gt;3,'Z-scores'!CT15&lt;-3),"",'Z-scores'!CT15)</f>
        <v>-0.91951502708390909</v>
      </c>
      <c r="CU15">
        <f>IF(OR('Z-scores'!CU15&gt;3,'Z-scores'!CU15&lt;-3),"",'Z-scores'!CU15)</f>
        <v>-1.0187034336004599</v>
      </c>
      <c r="CV15">
        <f>IF(OR('Z-scores'!CV15&gt;3,'Z-scores'!CV15&lt;-3),"",'Z-scores'!CV15)</f>
        <v>-0.17236610103956987</v>
      </c>
      <c r="CW15">
        <f>IF(OR('Z-scores'!CW15&gt;3,'Z-scores'!CW15&lt;-3),"",'Z-scores'!CW15)</f>
        <v>-0.92603401159850407</v>
      </c>
      <c r="CX15">
        <f>IF(OR('Z-scores'!CX15&gt;3,'Z-scores'!CX15&lt;-3),"",'Z-scores'!CX15)</f>
        <v>-0.94829163520555404</v>
      </c>
      <c r="CY15">
        <f>IF(OR('Z-scores'!CY15&gt;3,'Z-scores'!CY15&lt;-3),"",'Z-scores'!CY15)</f>
        <v>-1.0908954356030625</v>
      </c>
      <c r="CZ15">
        <f>IF(OR('Z-scores'!CZ15&gt;3,'Z-scores'!CZ15&lt;-3),"",'Z-scores'!CZ15)</f>
        <v>-0.79591158568616749</v>
      </c>
      <c r="DA15">
        <f>IF(OR('Z-scores'!DA15&gt;3,'Z-scores'!DA15&lt;-3),"",'Z-scores'!DA15)</f>
        <v>0.45464569471194399</v>
      </c>
      <c r="DB15">
        <f>IF(OR('Z-scores'!DB15&gt;3,'Z-scores'!DB15&lt;-3),"",'Z-scores'!DB15)</f>
        <v>0.5296968933459838</v>
      </c>
      <c r="DC15">
        <f>IF(OR('Z-scores'!DC15&gt;3,'Z-scores'!DC15&lt;-3),"",'Z-scores'!DC15)</f>
        <v>-0.40237579644670912</v>
      </c>
      <c r="DD15">
        <f>IF(OR('Z-scores'!DD15&gt;3,'Z-scores'!DD15&lt;-3),"",'Z-scores'!DD15)</f>
        <v>-0.85324705674223966</v>
      </c>
      <c r="DE15">
        <f>IF(OR('Z-scores'!DE15&gt;3,'Z-scores'!DE15&lt;-3),"",'Z-scores'!DE15)</f>
        <v>-0.91202898476701488</v>
      </c>
      <c r="DF15">
        <f>IF(OR('Z-scores'!DF15&gt;3,'Z-scores'!DF15&lt;-3),"",'Z-scores'!DF15)</f>
        <v>-0.97779731087406341</v>
      </c>
      <c r="DG15">
        <f>IF(OR('Z-scores'!DG15&gt;3,'Z-scores'!DG15&lt;-3),"",'Z-scores'!DG15)</f>
        <v>-0.78469964937048009</v>
      </c>
      <c r="DH15">
        <f>IF(OR('Z-scores'!DH15&gt;3,'Z-scores'!DH15&lt;-3),"",'Z-scores'!DH15)</f>
        <v>-0.73825743526391763</v>
      </c>
      <c r="DI15">
        <f>IF(OR('Z-scores'!DI15&gt;3,'Z-scores'!DI15&lt;-3),"",'Z-scores'!DI15)</f>
        <v>-0.95902274466133219</v>
      </c>
      <c r="DJ15">
        <f>IF(OR('Z-scores'!DJ15&gt;3,'Z-scores'!DJ15&lt;-3),"",'Z-scores'!DJ15)</f>
        <v>-0.94440516816016995</v>
      </c>
      <c r="DK15">
        <f>IF(OR('Z-scores'!DK15&gt;3,'Z-scores'!DK15&lt;-3),"",'Z-scores'!DK15)</f>
        <v>-0.83255469868981968</v>
      </c>
      <c r="DL15">
        <f>IF(OR('Z-scores'!DL15&gt;3,'Z-scores'!DL15&lt;-3),"",'Z-scores'!DL15)</f>
        <v>-0.64818933856167582</v>
      </c>
      <c r="DM15">
        <f>IF(OR('Z-scores'!DM15&gt;3,'Z-scores'!DM15&lt;-3),"",'Z-scores'!DM15)</f>
        <v>-0.49887895947903566</v>
      </c>
      <c r="DN15">
        <f>IF(OR('Z-scores'!DN15&gt;3,'Z-scores'!DN15&lt;-3),"",'Z-scores'!DN15)</f>
        <v>-3.3070784247393743E-2</v>
      </c>
      <c r="DO15">
        <f>IF(OR('Z-scores'!DO15&gt;3,'Z-scores'!DO15&lt;-3),"",'Z-scores'!DO15)</f>
        <v>-0.61645434313450587</v>
      </c>
      <c r="DP15">
        <f>IF(OR('Z-scores'!DP15&gt;3,'Z-scores'!DP15&lt;-3),"",'Z-scores'!DP15)</f>
        <v>-0.53739533889141489</v>
      </c>
      <c r="DQ15">
        <f>IF(OR('Z-scores'!DQ15&gt;3,'Z-scores'!DQ15&lt;-3),"",'Z-scores'!DQ15)</f>
        <v>-0.41224497701953117</v>
      </c>
      <c r="DR15">
        <f>IF(OR('Z-scores'!DR15&gt;3,'Z-scores'!DR15&lt;-3),"",'Z-scores'!DR15)</f>
        <v>-1.0102787354633251</v>
      </c>
      <c r="DS15">
        <f>IF(OR('Z-scores'!DS15&gt;3,'Z-scores'!DS15&lt;-3),"",'Z-scores'!DS15)</f>
        <v>-0.58874964798940177</v>
      </c>
      <c r="DT15">
        <f>IF(OR('Z-scores'!DT15&gt;3,'Z-scores'!DT15&lt;-3),"",'Z-scores'!DT15)</f>
        <v>0.89996151087393983</v>
      </c>
      <c r="DU15">
        <f>IF(OR('Z-scores'!DU15&gt;3,'Z-scores'!DU15&lt;-3),"",'Z-scores'!DU15)</f>
        <v>-1.1844925627620135</v>
      </c>
      <c r="DV15">
        <f>IF(OR('Z-scores'!DV15&gt;3,'Z-scores'!DV15&lt;-3),"",'Z-scores'!DV15)</f>
        <v>-0.98226487117838579</v>
      </c>
      <c r="DW15">
        <f>IF(OR('Z-scores'!DW15&gt;3,'Z-scores'!DW15&lt;-3),"",'Z-scores'!DW15)</f>
        <v>-1.1832371304434037</v>
      </c>
      <c r="DX15">
        <f>IF(OR('Z-scores'!DX15&gt;3,'Z-scores'!DX15&lt;-3),"",'Z-scores'!DX15)</f>
        <v>-0.81132166387629956</v>
      </c>
      <c r="DY15">
        <f>IF(OR('Z-scores'!DY15&gt;3,'Z-scores'!DY15&lt;-3),"",'Z-scores'!DY15)</f>
        <v>-0.1275205356267001</v>
      </c>
      <c r="DZ15">
        <f>IF(OR('Z-scores'!DZ15&gt;3,'Z-scores'!DZ15&lt;-3),"",'Z-scores'!DZ15)</f>
        <v>0.61751648831823791</v>
      </c>
      <c r="EA15">
        <f>IF(OR('Z-scores'!EA15&gt;3,'Z-scores'!EA15&lt;-3),"",'Z-scores'!EA15)</f>
        <v>-0.39970764727338043</v>
      </c>
      <c r="EB15">
        <f>IF(OR('Z-scores'!EB15&gt;3,'Z-scores'!EB15&lt;-3),"",'Z-scores'!EB15)</f>
        <v>-0.75384095796288531</v>
      </c>
      <c r="EC15">
        <f>IF(OR('Z-scores'!EC15&gt;3,'Z-scores'!EC15&lt;-3),"",'Z-scores'!EC15)</f>
        <v>-0.11444105608740833</v>
      </c>
      <c r="ED15">
        <f>IF(OR('Z-scores'!ED15&gt;3,'Z-scores'!ED15&lt;-3),"",'Z-scores'!ED15)</f>
        <v>2.045433888068215</v>
      </c>
      <c r="EE15">
        <f>IF(OR('Z-scores'!EE15&gt;3,'Z-scores'!EE15&lt;-3),"",'Z-scores'!EE15)</f>
        <v>0.85654839321184162</v>
      </c>
      <c r="EF15">
        <f>IF(OR('Z-scores'!EF15&gt;3,'Z-scores'!EF15&lt;-3),"",'Z-scores'!EF15)</f>
        <v>-0.58679112760237828</v>
      </c>
      <c r="EG15">
        <f>IF(OR('Z-scores'!EG15&gt;3,'Z-scores'!EG15&lt;-3),"",'Z-scores'!EG15)</f>
        <v>-0.10845425149769274</v>
      </c>
      <c r="EH15">
        <f>IF(OR('Z-scores'!EH15&gt;3,'Z-scores'!EH15&lt;-3),"",'Z-scores'!EH15)</f>
        <v>2.9436824457665542</v>
      </c>
      <c r="EI15">
        <f>IF(OR('Z-scores'!EI15&gt;3,'Z-scores'!EI15&lt;-3),"",'Z-scores'!EI15)</f>
        <v>1.2997085370196226</v>
      </c>
      <c r="EJ15">
        <f>IF(OR('Z-scores'!EJ15&gt;3,'Z-scores'!EJ15&lt;-3),"",'Z-scores'!EJ15)</f>
        <v>-0.39054628712681833</v>
      </c>
      <c r="EK15">
        <f>IF(OR('Z-scores'!EK15&gt;3,'Z-scores'!EK15&lt;-3),"",'Z-scores'!EK15)</f>
        <v>-0.63436080949081775</v>
      </c>
      <c r="EL15">
        <f>IF(OR('Z-scores'!EL15&gt;3,'Z-scores'!EL15&lt;-3),"",'Z-scores'!EL15)</f>
        <v>-7.0291505247998542E-2</v>
      </c>
      <c r="EM15">
        <f>IF(OR('Z-scores'!EM15&gt;3,'Z-scores'!EM15&lt;-3),"",'Z-scores'!EM15)</f>
        <v>0.57176136466048133</v>
      </c>
      <c r="EN15">
        <f>IF(OR('Z-scores'!EN15&gt;3,'Z-scores'!EN15&lt;-3),"",'Z-scores'!EN15)</f>
        <v>-6.9978792179651889E-2</v>
      </c>
      <c r="EO15">
        <f>IF(OR('Z-scores'!EO15&gt;3,'Z-scores'!EO15&lt;-3),"",'Z-scores'!EO15)</f>
        <v>-0.52217229333855686</v>
      </c>
      <c r="EP15">
        <f>IF(OR('Z-scores'!EP15&gt;3,'Z-scores'!EP15&lt;-3),"",'Z-scores'!EP15)</f>
        <v>-0.6819973974955047</v>
      </c>
      <c r="EQ15">
        <f>IF(OR('Z-scores'!EQ15&gt;3,'Z-scores'!EQ15&lt;-3),"",'Z-scores'!EQ15)</f>
        <v>-0.56227704634087894</v>
      </c>
      <c r="ER15">
        <f>IF(OR('Z-scores'!ER15&gt;3,'Z-scores'!ER15&lt;-3),"",'Z-scores'!ER15)</f>
        <v>1.69857229284171</v>
      </c>
      <c r="ES15">
        <f>IF(OR('Z-scores'!ES15&gt;3,'Z-scores'!ES15&lt;-3),"",'Z-scores'!ES15)</f>
        <v>1.7508453798552246</v>
      </c>
      <c r="ET15">
        <f>IF(OR('Z-scores'!ET15&gt;3,'Z-scores'!ET15&lt;-3),"",'Z-scores'!ET15)</f>
        <v>-0.1760167740847958</v>
      </c>
      <c r="EU15">
        <f>IF(OR('Z-scores'!EU15&gt;3,'Z-scores'!EU15&lt;-3),"",'Z-scores'!EU15)</f>
        <v>6.1009096515651007E-2</v>
      </c>
      <c r="EV15">
        <f>IF(OR('Z-scores'!EV15&gt;3,'Z-scores'!EV15&lt;-3),"",'Z-scores'!EV15)</f>
        <v>0.65778890293249925</v>
      </c>
      <c r="EW15">
        <f>IF(OR('Z-scores'!EW15&gt;3,'Z-scores'!EW15&lt;-3),"",'Z-scores'!EW15)</f>
        <v>2.5050028932013571</v>
      </c>
      <c r="EX15" t="str">
        <f>IF(OR('Z-scores'!EX15&gt;3,'Z-scores'!EX15&lt;-3),"",'Z-scores'!EX15)</f>
        <v/>
      </c>
      <c r="EY15">
        <f>IF(OR('Z-scores'!EY15&gt;3,'Z-scores'!EY15&lt;-3),"",'Z-scores'!EY15)</f>
        <v>-0.16271623666271778</v>
      </c>
      <c r="EZ15">
        <f>IF(OR('Z-scores'!EZ15&gt;3,'Z-scores'!EZ15&lt;-3),"",'Z-scores'!EZ15)</f>
        <v>-0.58932417165339401</v>
      </c>
      <c r="FA15">
        <f>IF(OR('Z-scores'!FA15&gt;3,'Z-scores'!FA15&lt;-3),"",'Z-scores'!FA15)</f>
        <v>0.5527177095360124</v>
      </c>
      <c r="FB15">
        <f>IF(OR('Z-scores'!FB15&gt;3,'Z-scores'!FB15&lt;-3),"",'Z-scores'!FB15)</f>
        <v>0.57630114939130994</v>
      </c>
      <c r="FC15">
        <f>IF(OR('Z-scores'!FC15&gt;3,'Z-scores'!FC15&lt;-3),"",'Z-scores'!FC15)</f>
        <v>0.28862335952209173</v>
      </c>
      <c r="FD15">
        <f>IF(OR('Z-scores'!FD15&gt;3,'Z-scores'!FD15&lt;-3),"",'Z-scores'!FD15)</f>
        <v>1.9282841010202958</v>
      </c>
      <c r="FE15">
        <f>IF(OR('Z-scores'!FE15&gt;3,'Z-scores'!FE15&lt;-3),"",'Z-scores'!FE15)</f>
        <v>1.0122164394012032</v>
      </c>
      <c r="FF15">
        <f>IF(OR('Z-scores'!FF15&gt;3,'Z-scores'!FF15&lt;-3),"",'Z-scores'!FF15)</f>
        <v>1.6632306667542018</v>
      </c>
      <c r="FG15">
        <f>IF(OR('Z-scores'!FG15&gt;3,'Z-scores'!FG15&lt;-3),"",'Z-scores'!FG15)</f>
        <v>2.7722795084814829</v>
      </c>
      <c r="FH15">
        <f>IF(OR('Z-scores'!FH15&gt;3,'Z-scores'!FH15&lt;-3),"",'Z-scores'!FH15)</f>
        <v>-0.37802036839557013</v>
      </c>
      <c r="FI15">
        <f>IF(OR('Z-scores'!FI15&gt;3,'Z-scores'!FI15&lt;-3),"",'Z-scores'!FI15)</f>
        <v>-0.90712273295837575</v>
      </c>
      <c r="FJ15">
        <f>IF(OR('Z-scores'!FJ15&gt;3,'Z-scores'!FJ15&lt;-3),"",'Z-scores'!FJ15)</f>
        <v>-1.0773952017138833</v>
      </c>
      <c r="FK15">
        <f>IF(OR('Z-scores'!FK15&gt;3,'Z-scores'!FK15&lt;-3),"",'Z-scores'!FK15)</f>
        <v>-1.942476970443037E-2</v>
      </c>
      <c r="FL15">
        <f>IF(OR('Z-scores'!FL15&gt;3,'Z-scores'!FL15&lt;-3),"",'Z-scores'!FL15)</f>
        <v>1.059578334220356</v>
      </c>
      <c r="FM15">
        <f>IF(OR('Z-scores'!FM15&gt;3,'Z-scores'!FM15&lt;-3),"",'Z-scores'!FM15)</f>
        <v>1.8017281198771187</v>
      </c>
      <c r="FN15">
        <f>IF(OR('Z-scores'!FN15&gt;3,'Z-scores'!FN15&lt;-3),"",'Z-scores'!FN15)</f>
        <v>-0.72116839746687733</v>
      </c>
      <c r="FO15">
        <f>IF(OR('Z-scores'!FO15&gt;3,'Z-scores'!FO15&lt;-3),"",'Z-scores'!FO15)</f>
        <v>-0.56506439399088182</v>
      </c>
      <c r="FP15">
        <f>IF(OR('Z-scores'!FP15&gt;3,'Z-scores'!FP15&lt;-3),"",'Z-scores'!FP15)</f>
        <v>-0.42150209809065431</v>
      </c>
      <c r="FQ15">
        <f>IF(OR('Z-scores'!FQ15&gt;3,'Z-scores'!FQ15&lt;-3),"",'Z-scores'!FQ15)</f>
        <v>1.07443458308406</v>
      </c>
      <c r="FR15">
        <f>IF(OR('Z-scores'!FR15&gt;3,'Z-scores'!FR15&lt;-3),"",'Z-scores'!FR15)</f>
        <v>-0.94707455028634302</v>
      </c>
      <c r="FS15">
        <f>IF(OR('Z-scores'!FS15&gt;3,'Z-scores'!FS15&lt;-3),"",'Z-scores'!FS15)</f>
        <v>-0.79302527117761379</v>
      </c>
      <c r="FT15">
        <f>IF(OR('Z-scores'!FT15&gt;3,'Z-scores'!FT15&lt;-3),"",'Z-scores'!FT15)</f>
        <v>0.21862095902534212</v>
      </c>
      <c r="FU15">
        <f>IF(OR('Z-scores'!FU15&gt;3,'Z-scores'!FU15&lt;-3),"",'Z-scores'!FU15)</f>
        <v>2.5592169212873315</v>
      </c>
      <c r="FV15">
        <f>IF(OR('Z-scores'!FV15&gt;3,'Z-scores'!FV15&lt;-3),"",'Z-scores'!FV15)</f>
        <v>0.54579784353590688</v>
      </c>
      <c r="FW15">
        <f>IF(OR('Z-scores'!FW15&gt;3,'Z-scores'!FW15&lt;-3),"",'Z-scores'!FW15)</f>
        <v>-1.2547757243393394</v>
      </c>
      <c r="FX15">
        <f>IF(OR('Z-scores'!FX15&gt;3,'Z-scores'!FX15&lt;-3),"",'Z-scores'!FX15)</f>
        <v>-1.06106827696904</v>
      </c>
      <c r="FY15">
        <f>IF(OR('Z-scores'!FY15&gt;3,'Z-scores'!FY15&lt;-3),"",'Z-scores'!FY15)</f>
        <v>-0.7826542735207882</v>
      </c>
      <c r="FZ15">
        <f>IF(OR('Z-scores'!FZ15&gt;3,'Z-scores'!FZ15&lt;-3),"",'Z-scores'!FZ15)</f>
        <v>-0.80508794360997304</v>
      </c>
      <c r="GA15">
        <f>IF(OR('Z-scores'!GA15&gt;3,'Z-scores'!GA15&lt;-3),"",'Z-scores'!GA15)</f>
        <v>0.40963104156888197</v>
      </c>
      <c r="GB15">
        <f>IF(OR('Z-scores'!GB15&gt;3,'Z-scores'!GB15&lt;-3),"",'Z-scores'!GB15)</f>
        <v>1.2477575535533594</v>
      </c>
      <c r="GC15">
        <f>IF(OR('Z-scores'!GC15&gt;3,'Z-scores'!GC15&lt;-3),"",'Z-scores'!GC15)</f>
        <v>-0.86734835004247024</v>
      </c>
      <c r="GD15">
        <f>IF(OR('Z-scores'!GD15&gt;3,'Z-scores'!GD15&lt;-3),"",'Z-scores'!GD15)</f>
        <v>1.2807375991631642</v>
      </c>
      <c r="GE15">
        <f>IF(OR('Z-scores'!GE15&gt;3,'Z-scores'!GE15&lt;-3),"",'Z-scores'!GE15)</f>
        <v>0.25692929873232273</v>
      </c>
      <c r="GF15">
        <f>IF(OR('Z-scores'!GF15&gt;3,'Z-scores'!GF15&lt;-3),"",'Z-scores'!GF15)</f>
        <v>2.5067596178312037</v>
      </c>
      <c r="GG15">
        <f>IF(OR('Z-scores'!GG15&gt;3,'Z-scores'!GG15&lt;-3),"",'Z-scores'!GG15)</f>
        <v>1.836182484291901</v>
      </c>
      <c r="GH15">
        <f>IF(OR('Z-scores'!GH15&gt;3,'Z-scores'!GH15&lt;-3),"",'Z-scores'!GH15)</f>
        <v>1.9138657107979498</v>
      </c>
      <c r="GI15">
        <f>IF(OR('Z-scores'!GI15&gt;3,'Z-scores'!GI15&lt;-3),"",'Z-scores'!GI15)</f>
        <v>0.44520816790075485</v>
      </c>
      <c r="GJ15">
        <f>IF(OR('Z-scores'!GJ15&gt;3,'Z-scores'!GJ15&lt;-3),"",'Z-scores'!GJ15)</f>
        <v>1.1309514548398467</v>
      </c>
      <c r="GK15">
        <f>IF(OR('Z-scores'!GK15&gt;3,'Z-scores'!GK15&lt;-3),"",'Z-scores'!GK15)</f>
        <v>2.6782800956323474</v>
      </c>
      <c r="GL15">
        <f>IF(OR('Z-scores'!GL15&gt;3,'Z-scores'!GL15&lt;-3),"",'Z-scores'!GL15)</f>
        <v>1.8393625696424212</v>
      </c>
      <c r="GM15">
        <f>IF(OR('Z-scores'!GM15&gt;3,'Z-scores'!GM15&lt;-3),"",'Z-scores'!GM15)</f>
        <v>2.2357717170127311</v>
      </c>
      <c r="GN15">
        <f>IF(OR('Z-scores'!GN15&gt;3,'Z-scores'!GN15&lt;-3),"",'Z-scores'!GN15)</f>
        <v>-0.30393767904930219</v>
      </c>
      <c r="GO15">
        <f>IF(OR('Z-scores'!GO15&gt;3,'Z-scores'!GO15&lt;-3),"",'Z-scores'!GO15)</f>
        <v>-0.13698564249647691</v>
      </c>
      <c r="GP15">
        <f>IF(OR('Z-scores'!GP15&gt;3,'Z-scores'!GP15&lt;-3),"",'Z-scores'!GP15)</f>
        <v>-0.79001687542106025</v>
      </c>
      <c r="GQ15">
        <f>IF(OR('Z-scores'!GQ15&gt;3,'Z-scores'!GQ15&lt;-3),"",'Z-scores'!GQ15)</f>
        <v>-0.73991729888936031</v>
      </c>
      <c r="GR15">
        <f>IF(OR('Z-scores'!GR15&gt;3,'Z-scores'!GR15&lt;-3),"",'Z-scores'!GR15)</f>
        <v>1.100090261382483</v>
      </c>
      <c r="GS15">
        <f>IF(OR('Z-scores'!GS15&gt;3,'Z-scores'!GS15&lt;-3),"",'Z-scores'!GS15)</f>
        <v>1.2576850358849847</v>
      </c>
      <c r="GT15">
        <f>IF(OR('Z-scores'!GT15&gt;3,'Z-scores'!GT15&lt;-3),"",'Z-scores'!GT15)</f>
        <v>-0.29926873373108759</v>
      </c>
      <c r="GU15">
        <f>IF(OR('Z-scores'!GU15&gt;3,'Z-scores'!GU15&lt;-3),"",'Z-scores'!GU15)</f>
        <v>-0.81244880109123141</v>
      </c>
      <c r="GV15">
        <f>IF(OR('Z-scores'!GV15&gt;3,'Z-scores'!GV15&lt;-3),"",'Z-scores'!GV15)</f>
        <v>-0.50705188736971685</v>
      </c>
      <c r="GW15">
        <f>IF(OR('Z-scores'!GW15&gt;3,'Z-scores'!GW15&lt;-3),"",'Z-scores'!GW15)</f>
        <v>0.95835485589402936</v>
      </c>
      <c r="GX15">
        <f>IF(OR('Z-scores'!GX15&gt;3,'Z-scores'!GX15&lt;-3),"",'Z-scores'!GX15)</f>
        <v>0.71025169656176501</v>
      </c>
      <c r="GY15">
        <f>IF(OR('Z-scores'!GY15&gt;3,'Z-scores'!GY15&lt;-3),"",'Z-scores'!GY15)</f>
        <v>-0.49144146744204587</v>
      </c>
      <c r="GZ15">
        <f>IF(OR('Z-scores'!GZ15&gt;3,'Z-scores'!GZ15&lt;-3),"",'Z-scores'!GZ15)</f>
        <v>-0.32587523587499589</v>
      </c>
      <c r="HA15">
        <f>IF(OR('Z-scores'!HA15&gt;3,'Z-scores'!HA15&lt;-3),"",'Z-scores'!HA15)</f>
        <v>-0.51032156927069894</v>
      </c>
      <c r="HB15">
        <f>IF(OR('Z-scores'!HB15&gt;3,'Z-scores'!HB15&lt;-3),"",'Z-scores'!HB15)</f>
        <v>-0.59840830428582892</v>
      </c>
      <c r="HC15">
        <f>IF(OR('Z-scores'!HC15&gt;3,'Z-scores'!HC15&lt;-3),"",'Z-scores'!HC15)</f>
        <v>1.3563377921302178</v>
      </c>
      <c r="HD15">
        <f>IF(OR('Z-scores'!HD15&gt;3,'Z-scores'!HD15&lt;-3),"",'Z-scores'!HD15)</f>
        <v>0.45518450661857324</v>
      </c>
      <c r="HE15">
        <f>IF(OR('Z-scores'!HE15&gt;3,'Z-scores'!HE15&lt;-3),"",'Z-scores'!HE15)</f>
        <v>-0.32165141575356598</v>
      </c>
      <c r="HF15">
        <f>IF(OR('Z-scores'!HF15&gt;3,'Z-scores'!HF15&lt;-3),"",'Z-scores'!HF15)</f>
        <v>8.7259627798032785E-2</v>
      </c>
      <c r="HG15">
        <f>IF(OR('Z-scores'!HG15&gt;3,'Z-scores'!HG15&lt;-3),"",'Z-scores'!HG15)</f>
        <v>-0.86149748958054673</v>
      </c>
      <c r="HH15">
        <f>IF(OR('Z-scores'!HH15&gt;3,'Z-scores'!HH15&lt;-3),"",'Z-scores'!HH15)</f>
        <v>-0.16308933030875006</v>
      </c>
      <c r="HI15">
        <f>IF(OR('Z-scores'!HI15&gt;3,'Z-scores'!HI15&lt;-3),"",'Z-scores'!HI15)</f>
        <v>-0.63295381533637551</v>
      </c>
      <c r="HJ15">
        <f>IF(OR('Z-scores'!HJ15&gt;3,'Z-scores'!HJ15&lt;-3),"",'Z-scores'!HJ15)</f>
        <v>0.43008924613175059</v>
      </c>
      <c r="HK15">
        <f>IF(OR('Z-scores'!HK15&gt;3,'Z-scores'!HK15&lt;-3),"",'Z-scores'!HK15)</f>
        <v>0.85211260228577734</v>
      </c>
      <c r="HL15">
        <f>IF(OR('Z-scores'!HL15&gt;3,'Z-scores'!HL15&lt;-3),"",'Z-scores'!HL15)</f>
        <v>-0.51051241974628891</v>
      </c>
      <c r="HM15">
        <f>IF(OR('Z-scores'!HM15&gt;3,'Z-scores'!HM15&lt;-3),"",'Z-scores'!HM15)</f>
        <v>-0.8317852243858036</v>
      </c>
      <c r="HN15">
        <f>IF(OR('Z-scores'!HN15&gt;3,'Z-scores'!HN15&lt;-3),"",'Z-scores'!HN15)</f>
        <v>1.4387919584877682</v>
      </c>
      <c r="HO15" t="str">
        <f>IF(OR('Z-scores'!HO15&gt;3,'Z-scores'!HO15&lt;-3),"",'Z-scores'!HO15)</f>
        <v/>
      </c>
      <c r="HP15">
        <f>IF(OR('Z-scores'!HP15&gt;3,'Z-scores'!HP15&lt;-3),"",'Z-scores'!HP15)</f>
        <v>1.7007012935391381</v>
      </c>
      <c r="HQ15">
        <f>IF(OR('Z-scores'!HQ15&gt;3,'Z-scores'!HQ15&lt;-3),"",'Z-scores'!HQ15)</f>
        <v>-0.58206019975421885</v>
      </c>
      <c r="HR15">
        <f>IF(OR('Z-scores'!HR15&gt;3,'Z-scores'!HR15&lt;-3),"",'Z-scores'!HR15)</f>
        <v>-0.88724129048733424</v>
      </c>
      <c r="HS15">
        <f>IF(OR('Z-scores'!HS15&gt;3,'Z-scores'!HS15&lt;-3),"",'Z-scores'!HS15)</f>
        <v>-0.8297224885929867</v>
      </c>
      <c r="HT15">
        <f>IF(OR('Z-scores'!HT15&gt;3,'Z-scores'!HT15&lt;-3),"",'Z-scores'!HT15)</f>
        <v>-0.16100092489877968</v>
      </c>
      <c r="HU15">
        <f>IF(OR('Z-scores'!HU15&gt;3,'Z-scores'!HU15&lt;-3),"",'Z-scores'!HU15)</f>
        <v>1.1432233991693304</v>
      </c>
      <c r="HV15">
        <f>IF(OR('Z-scores'!HV15&gt;3,'Z-scores'!HV15&lt;-3),"",'Z-scores'!HV15)</f>
        <v>1.1117430611975547</v>
      </c>
      <c r="HW15">
        <f>IF(OR('Z-scores'!HW15&gt;3,'Z-scores'!HW15&lt;-3),"",'Z-scores'!HW15)</f>
        <v>1.0371896753356153</v>
      </c>
      <c r="HX15">
        <f>IF(OR('Z-scores'!HX15&gt;3,'Z-scores'!HX15&lt;-3),"",'Z-scores'!HX15)</f>
        <v>-3.3821829012273763E-2</v>
      </c>
      <c r="HY15">
        <f>IF(OR('Z-scores'!HY15&gt;3,'Z-scores'!HY15&lt;-3),"",'Z-scores'!HY15)</f>
        <v>-0.22522530703595162</v>
      </c>
      <c r="HZ15">
        <f>IF(OR('Z-scores'!HZ15&gt;3,'Z-scores'!HZ15&lt;-3),"",'Z-scores'!HZ15)</f>
        <v>0.46016189150801068</v>
      </c>
      <c r="IA15">
        <f>IF(OR('Z-scores'!IA15&gt;3,'Z-scores'!IA15&lt;-3),"",'Z-scores'!IA15)</f>
        <v>0.67236374451572845</v>
      </c>
      <c r="IB15">
        <f>IF(OR('Z-scores'!IB15&gt;3,'Z-scores'!IB15&lt;-3),"",'Z-scores'!IB15)</f>
        <v>-1.0578174138981224</v>
      </c>
      <c r="IC15">
        <f>IF(OR('Z-scores'!IC15&gt;3,'Z-scores'!IC15&lt;-3),"",'Z-scores'!IC15)</f>
        <v>0.24372390454896312</v>
      </c>
      <c r="ID15">
        <f>IF(OR('Z-scores'!ID15&gt;3,'Z-scores'!ID15&lt;-3),"",'Z-scores'!ID15)</f>
        <v>-0.35888927721293018</v>
      </c>
      <c r="IE15">
        <f>IF(OR('Z-scores'!IE15&gt;3,'Z-scores'!IE15&lt;-3),"",'Z-scores'!IE15)</f>
        <v>-0.46508374775490691</v>
      </c>
      <c r="IF15">
        <f>IF(OR('Z-scores'!IF15&gt;3,'Z-scores'!IF15&lt;-3),"",'Z-scores'!IF15)</f>
        <v>-0.72547278994792175</v>
      </c>
      <c r="IG15">
        <f>IF(OR('Z-scores'!IG15&gt;3,'Z-scores'!IG15&lt;-3),"",'Z-scores'!IG15)</f>
        <v>-0.43148719549703324</v>
      </c>
      <c r="IH15">
        <f>IF(OR('Z-scores'!IH15&gt;3,'Z-scores'!IH15&lt;-3),"",'Z-scores'!IH15)</f>
        <v>-0.48179901282326681</v>
      </c>
      <c r="II15">
        <f>IF(OR('Z-scores'!II15&gt;3,'Z-scores'!II15&lt;-3),"",'Z-scores'!II15)</f>
        <v>-0.58624972539715692</v>
      </c>
      <c r="IJ15">
        <f>IF(OR('Z-scores'!IJ15&gt;3,'Z-scores'!IJ15&lt;-3),"",'Z-scores'!IJ15)</f>
        <v>-0.47027763134796308</v>
      </c>
      <c r="IK15">
        <f>IF(OR('Z-scores'!IK15&gt;3,'Z-scores'!IK15&lt;-3),"",'Z-scores'!IK15)</f>
        <v>-1.0668049877343824</v>
      </c>
      <c r="IL15">
        <f>IF(OR('Z-scores'!IL15&gt;3,'Z-scores'!IL15&lt;-3),"",'Z-scores'!IL15)</f>
        <v>0.16278636040797922</v>
      </c>
      <c r="IM15">
        <f>IF(OR('Z-scores'!IM15&gt;3,'Z-scores'!IM15&lt;-3),"",'Z-scores'!IM15)</f>
        <v>2.2806744073384224</v>
      </c>
      <c r="IN15">
        <f>IF(OR('Z-scores'!IN15&gt;3,'Z-scores'!IN15&lt;-3),"",'Z-scores'!IN15)</f>
        <v>1.8485015086608481E-2</v>
      </c>
      <c r="IO15">
        <f>IF(OR('Z-scores'!IO15&gt;3,'Z-scores'!IO15&lt;-3),"",'Z-scores'!IO15)</f>
        <v>0.64126711483738441</v>
      </c>
      <c r="IP15">
        <f>IF(OR('Z-scores'!IP15&gt;3,'Z-scores'!IP15&lt;-3),"",'Z-scores'!IP15)</f>
        <v>0.93035929511511262</v>
      </c>
      <c r="IQ15">
        <f>IF(OR('Z-scores'!IQ15&gt;3,'Z-scores'!IQ15&lt;-3),"",'Z-scores'!IQ15)</f>
        <v>-3.433232144519327E-2</v>
      </c>
      <c r="IR15">
        <f>IF(OR('Z-scores'!IR15&gt;3,'Z-scores'!IR15&lt;-3),"",'Z-scores'!IR15)</f>
        <v>-0.14899345722272808</v>
      </c>
      <c r="IS15">
        <f>IF(OR('Z-scores'!IS15&gt;3,'Z-scores'!IS15&lt;-3),"",'Z-scores'!IS15)</f>
        <v>0.91975309626915691</v>
      </c>
      <c r="IT15">
        <f>IF(OR('Z-scores'!IT15&gt;3,'Z-scores'!IT15&lt;-3),"",'Z-scores'!IT15)</f>
        <v>-0.36625471761121853</v>
      </c>
      <c r="IU15">
        <f>IF(OR('Z-scores'!IU15&gt;3,'Z-scores'!IU15&lt;-3),"",'Z-scores'!IU15)</f>
        <v>1.1451536942280458</v>
      </c>
      <c r="IV15">
        <f>IF(OR('Z-scores'!IV15&gt;3,'Z-scores'!IV15&lt;-3),"",'Z-scores'!IV15)</f>
        <v>-0.35044536497155349</v>
      </c>
      <c r="IW15">
        <f>IF(OR('Z-scores'!IW15&gt;3,'Z-scores'!IW15&lt;-3),"",'Z-scores'!IW15)</f>
        <v>7.8372040580403299E-2</v>
      </c>
      <c r="IX15">
        <f>IF(OR('Z-scores'!IX15&gt;3,'Z-scores'!IX15&lt;-3),"",'Z-scores'!IX15)</f>
        <v>-0.76386024783755047</v>
      </c>
      <c r="IY15">
        <f>IF(OR('Z-scores'!IY15&gt;3,'Z-scores'!IY15&lt;-3),"",'Z-scores'!IY15)</f>
        <v>1.4124069829758057</v>
      </c>
      <c r="IZ15">
        <f>IF(OR('Z-scores'!IZ15&gt;3,'Z-scores'!IZ15&lt;-3),"",'Z-scores'!IZ15)</f>
        <v>2.1454212140665483</v>
      </c>
      <c r="JA15">
        <f>IF(OR('Z-scores'!JA15&gt;3,'Z-scores'!JA15&lt;-3),"",'Z-scores'!JA15)</f>
        <v>-0.71281347709608056</v>
      </c>
      <c r="JB15">
        <f>IF(OR('Z-scores'!JB15&gt;3,'Z-scores'!JB15&lt;-3),"",'Z-scores'!JB15)</f>
        <v>-0.83439189961678117</v>
      </c>
      <c r="JC15">
        <f>IF(OR('Z-scores'!JC15&gt;3,'Z-scores'!JC15&lt;-3),"",'Z-scores'!JC15)</f>
        <v>-0.94929353053570675</v>
      </c>
      <c r="JD15">
        <f>IF(OR('Z-scores'!JD15&gt;3,'Z-scores'!JD15&lt;-3),"",'Z-scores'!JD15)</f>
        <v>-1.0596510285418101</v>
      </c>
      <c r="JE15">
        <f>IF(OR('Z-scores'!JE15&gt;3,'Z-scores'!JE15&lt;-3),"",'Z-scores'!JE15)</f>
        <v>-0.84929351311212142</v>
      </c>
      <c r="JF15">
        <f>IF(OR('Z-scores'!JF15&gt;3,'Z-scores'!JF15&lt;-3),"",'Z-scores'!JF15)</f>
        <v>-0.50531440676242356</v>
      </c>
      <c r="JG15">
        <f>IF(OR('Z-scores'!JG15&gt;3,'Z-scores'!JG15&lt;-3),"",'Z-scores'!JG15)</f>
        <v>2.2681566643580919</v>
      </c>
      <c r="JH15">
        <f>IF(OR('Z-scores'!JH15&gt;3,'Z-scores'!JH15&lt;-3),"",'Z-scores'!JH15)</f>
        <v>2.9551066273973952</v>
      </c>
      <c r="JI15" t="str">
        <f>IF(OR('Z-scores'!JI15&gt;3,'Z-scores'!JI15&lt;-3),"",'Z-scores'!JI15)</f>
        <v/>
      </c>
      <c r="JJ15">
        <f>IF(OR('Z-scores'!JJ15&gt;3,'Z-scores'!JJ15&lt;-3),"",'Z-scores'!JJ15)</f>
        <v>1.796856387841709</v>
      </c>
      <c r="JK15">
        <f>IF(OR('Z-scores'!JK15&gt;3,'Z-scores'!JK15&lt;-3),"",'Z-scores'!JK15)</f>
        <v>0.64395125746158788</v>
      </c>
      <c r="JL15">
        <f>IF(OR('Z-scores'!JL15&gt;3,'Z-scores'!JL15&lt;-3),"",'Z-scores'!JL15)</f>
        <v>2.872841831298627</v>
      </c>
      <c r="JM15">
        <f>IF(OR('Z-scores'!JM15&gt;3,'Z-scores'!JM15&lt;-3),"",'Z-scores'!JM15)</f>
        <v>-0.40907499717160856</v>
      </c>
      <c r="JN15">
        <f>IF(OR('Z-scores'!JN15&gt;3,'Z-scores'!JN15&lt;-3),"",'Z-scores'!JN15)</f>
        <v>-1.0236214155860988</v>
      </c>
      <c r="JO15">
        <f>IF(OR('Z-scores'!JO15&gt;3,'Z-scores'!JO15&lt;-3),"",'Z-scores'!JO15)</f>
        <v>-1.0225514399265394</v>
      </c>
      <c r="JP15">
        <f>IF(OR('Z-scores'!JP15&gt;3,'Z-scores'!JP15&lt;-3),"",'Z-scores'!JP15)</f>
        <v>1.2991556788481711</v>
      </c>
      <c r="JQ15">
        <f>IF(OR('Z-scores'!JQ15&gt;3,'Z-scores'!JQ15&lt;-3),"",'Z-scores'!JQ15)</f>
        <v>2.6821940789748893</v>
      </c>
      <c r="JR15">
        <f>IF(OR('Z-scores'!JR15&gt;3,'Z-scores'!JR15&lt;-3),"",'Z-scores'!JR15)</f>
        <v>2.6615078651271902</v>
      </c>
      <c r="JS15">
        <f>IF(OR('Z-scores'!JS15&gt;3,'Z-scores'!JS15&lt;-3),"",'Z-scores'!JS15)</f>
        <v>1.3862732573158381</v>
      </c>
      <c r="JT15">
        <f>IF(OR('Z-scores'!JT15&gt;3,'Z-scores'!JT15&lt;-3),"",'Z-scores'!JT15)</f>
        <v>-0.9444212544580104</v>
      </c>
      <c r="JU15">
        <f>IF(OR('Z-scores'!JU15&gt;3,'Z-scores'!JU15&lt;-3),"",'Z-scores'!JU15)</f>
        <v>0.24716454228920401</v>
      </c>
      <c r="JV15">
        <f>IF(OR('Z-scores'!JV15&gt;3,'Z-scores'!JV15&lt;-3),"",'Z-scores'!JV15)</f>
        <v>6.7214114804374905E-2</v>
      </c>
      <c r="JW15">
        <f>IF(OR('Z-scores'!JW15&gt;3,'Z-scores'!JW15&lt;-3),"",'Z-scores'!JW15)</f>
        <v>-0.38560731080764321</v>
      </c>
      <c r="JX15">
        <f>IF(OR('Z-scores'!JX15&gt;3,'Z-scores'!JX15&lt;-3),"",'Z-scores'!JX15)</f>
        <v>-0.13008968694782397</v>
      </c>
      <c r="JY15">
        <f>IF(OR('Z-scores'!JY15&gt;3,'Z-scores'!JY15&lt;-3),"",'Z-scores'!JY15)</f>
        <v>-0.55079660717364831</v>
      </c>
      <c r="JZ15">
        <f>IF(OR('Z-scores'!JZ15&gt;3,'Z-scores'!JZ15&lt;-3),"",'Z-scores'!JZ15)</f>
        <v>-0.91876708034968158</v>
      </c>
      <c r="KA15">
        <f>IF(OR('Z-scores'!KA15&gt;3,'Z-scores'!KA15&lt;-3),"",'Z-scores'!KA15)</f>
        <v>0.29765507103960015</v>
      </c>
      <c r="KB15">
        <f>IF(OR('Z-scores'!KB15&gt;3,'Z-scores'!KB15&lt;-3),"",'Z-scores'!KB15)</f>
        <v>-0.34681291775651946</v>
      </c>
      <c r="KC15">
        <f>IF(OR('Z-scores'!KC15&gt;3,'Z-scores'!KC15&lt;-3),"",'Z-scores'!KC15)</f>
        <v>0.76166438993990815</v>
      </c>
      <c r="KD15">
        <f>IF(OR('Z-scores'!KD15&gt;3,'Z-scores'!KD15&lt;-3),"",'Z-scores'!KD15)</f>
        <v>-0.87193848188388523</v>
      </c>
      <c r="KE15">
        <f>IF(OR('Z-scores'!KE15&gt;3,'Z-scores'!KE15&lt;-3),"",'Z-scores'!KE15)</f>
        <v>0.41314823927137617</v>
      </c>
      <c r="KF15">
        <f>IF(OR('Z-scores'!KF15&gt;3,'Z-scores'!KF15&lt;-3),"",'Z-scores'!KF15)</f>
        <v>-0.28867513459481287</v>
      </c>
      <c r="KG15">
        <f>IF(OR('Z-scores'!KG15&gt;3,'Z-scores'!KG15&lt;-3),"",'Z-scores'!KG15)</f>
        <v>0.22016849249813875</v>
      </c>
      <c r="KH15">
        <f>IF(OR('Z-scores'!KH15&gt;3,'Z-scores'!KH15&lt;-3),"",'Z-scores'!KH15)</f>
        <v>1.1009652033667268</v>
      </c>
      <c r="KI15">
        <f>IF(OR('Z-scores'!KI15&gt;3,'Z-scores'!KI15&lt;-3),"",'Z-scores'!KI15)</f>
        <v>-0.36712038314238243</v>
      </c>
      <c r="KJ15">
        <f>IF(OR('Z-scores'!KJ15&gt;3,'Z-scores'!KJ15&lt;-3),"",'Z-scores'!KJ15)</f>
        <v>1.3058155764463659</v>
      </c>
      <c r="KK15">
        <f>IF(OR('Z-scores'!KK15&gt;3,'Z-scores'!KK15&lt;-3),"",'Z-scores'!KK15)</f>
        <v>1.0655459500435223</v>
      </c>
      <c r="KL15">
        <f>IF(OR('Z-scores'!KL15&gt;3,'Z-scores'!KL15&lt;-3),"",'Z-scores'!KL15)</f>
        <v>0.71156299711592363</v>
      </c>
      <c r="KM15">
        <f>IF(OR('Z-scores'!KM15&gt;3,'Z-scores'!KM15&lt;-3),"",'Z-scores'!KM15)</f>
        <v>1.7696439151169923</v>
      </c>
      <c r="KN15">
        <f>IF(OR('Z-scores'!KN15&gt;3,'Z-scores'!KN15&lt;-3),"",'Z-scores'!KN15)</f>
        <v>-0.38015545665407119</v>
      </c>
      <c r="KO15">
        <f>IF(OR('Z-scores'!KO15&gt;3,'Z-scores'!KO15&lt;-3),"",'Z-scores'!KO15)</f>
        <v>-0.64854639932583558</v>
      </c>
      <c r="KP15">
        <f>IF(OR('Z-scores'!KP15&gt;3,'Z-scores'!KP15&lt;-3),"",'Z-scores'!KP15)</f>
        <v>1.5786766836643318</v>
      </c>
      <c r="KQ15">
        <f>IF(OR('Z-scores'!KQ15&gt;3,'Z-scores'!KQ15&lt;-3),"",'Z-scores'!KQ15)</f>
        <v>-0.51700913014610961</v>
      </c>
      <c r="KR15">
        <f>IF(OR('Z-scores'!KR15&gt;3,'Z-scores'!KR15&lt;-3),"",'Z-scores'!KR15)</f>
        <v>0.99616676796818859</v>
      </c>
      <c r="KS15">
        <f>IF(OR('Z-scores'!KS15&gt;3,'Z-scores'!KS15&lt;-3),"",'Z-scores'!KS15)</f>
        <v>0.60407882213138542</v>
      </c>
      <c r="KT15">
        <f>IF(OR('Z-scores'!KT15&gt;3,'Z-scores'!KT15&lt;-3),"",'Z-scores'!KT15)</f>
        <v>-1.0653888693818727</v>
      </c>
      <c r="KU15">
        <f>IF(OR('Z-scores'!KU15&gt;3,'Z-scores'!KU15&lt;-3),"",'Z-scores'!KU15)</f>
        <v>-0.69608701146354734</v>
      </c>
      <c r="KV15">
        <f>IF(OR('Z-scores'!KV15&gt;3,'Z-scores'!KV15&lt;-3),"",'Z-scores'!KV15)</f>
        <v>-0.60567272094607782</v>
      </c>
      <c r="KW15">
        <f>IF(OR('Z-scores'!KW15&gt;3,'Z-scores'!KW15&lt;-3),"",'Z-scores'!KW15)</f>
        <v>-0.47663554640873673</v>
      </c>
      <c r="KX15">
        <f>IF(OR('Z-scores'!KX15&gt;3,'Z-scores'!KX15&lt;-3),"",'Z-scores'!KX15)</f>
        <v>-0.7749853473449384</v>
      </c>
      <c r="KY15">
        <f>IF(OR('Z-scores'!KY15&gt;3,'Z-scores'!KY15&lt;-3),"",'Z-scores'!KY15)</f>
        <v>-0.48332770689336779</v>
      </c>
      <c r="KZ15">
        <f>IF(OR('Z-scores'!KZ15&gt;3,'Z-scores'!KZ15&lt;-3),"",'Z-scores'!KZ15)</f>
        <v>1.5761151612892421</v>
      </c>
      <c r="LA15">
        <f>IF(OR('Z-scores'!LA15&gt;3,'Z-scores'!LA15&lt;-3),"",'Z-scores'!LA15)</f>
        <v>1.4636481402691381</v>
      </c>
      <c r="LB15">
        <f>IF(OR('Z-scores'!LB15&gt;3,'Z-scores'!LB15&lt;-3),"",'Z-scores'!LB15)</f>
        <v>-0.41492928560261261</v>
      </c>
      <c r="LC15">
        <f>IF(OR('Z-scores'!LC15&gt;3,'Z-scores'!LC15&lt;-3),"",'Z-scores'!LC15)</f>
        <v>-0.17320514148666591</v>
      </c>
      <c r="LD15">
        <f>IF(OR('Z-scores'!LD15&gt;3,'Z-scores'!LD15&lt;-3),"",'Z-scores'!LD15)</f>
        <v>-0.37563113806756238</v>
      </c>
      <c r="LE15">
        <f>IF(OR('Z-scores'!LE15&gt;3,'Z-scores'!LE15&lt;-3),"",'Z-scores'!LE15)</f>
        <v>-0.33299246965896451</v>
      </c>
      <c r="LF15">
        <f>IF(OR('Z-scores'!LF15&gt;3,'Z-scores'!LF15&lt;-3),"",'Z-scores'!LF15)</f>
        <v>-0.9703161616578766</v>
      </c>
      <c r="LG15">
        <f>IF(OR('Z-scores'!LG15&gt;3,'Z-scores'!LG15&lt;-3),"",'Z-scores'!LG15)</f>
        <v>1.0089766791691641</v>
      </c>
      <c r="LH15">
        <f>IF(OR('Z-scores'!LH15&gt;3,'Z-scores'!LH15&lt;-3),"",'Z-scores'!LH15)</f>
        <v>-0.1671144338806308</v>
      </c>
      <c r="LI15">
        <f>IF(OR('Z-scores'!LI15&gt;3,'Z-scores'!LI15&lt;-3),"",'Z-scores'!LI15)</f>
        <v>-0.29737636865031941</v>
      </c>
      <c r="LJ15">
        <f>IF(OR('Z-scores'!LJ15&gt;3,'Z-scores'!LJ15&lt;-3),"",'Z-scores'!LJ15)</f>
        <v>-0.28867513459481298</v>
      </c>
      <c r="LK15">
        <f>IF(OR('Z-scores'!LK15&gt;3,'Z-scores'!LK15&lt;-3),"",'Z-scores'!LK15)</f>
        <v>-0.47815666903298587</v>
      </c>
      <c r="LL15">
        <f>IF(OR('Z-scores'!LL15&gt;3,'Z-scores'!LL15&lt;-3),"",'Z-scores'!LL15)</f>
        <v>-0.32557593436745291</v>
      </c>
      <c r="LM15">
        <f>IF(OR('Z-scores'!LM15&gt;3,'Z-scores'!LM15&lt;-3),"",'Z-scores'!LM15)</f>
        <v>2.2435349876480832</v>
      </c>
      <c r="LN15">
        <f>IF(OR('Z-scores'!LN15&gt;3,'Z-scores'!LN15&lt;-3),"",'Z-scores'!LN15)</f>
        <v>2.9038804351189249</v>
      </c>
      <c r="LO15">
        <f>IF(OR('Z-scores'!LO15&gt;3,'Z-scores'!LO15&lt;-3),"",'Z-scores'!LO15)</f>
        <v>-0.28867513459481292</v>
      </c>
      <c r="LP15">
        <f>IF(OR('Z-scores'!LP15&gt;3,'Z-scores'!LP15&lt;-3),"",'Z-scores'!LP15)</f>
        <v>8.1797549043915868E-2</v>
      </c>
      <c r="LQ15">
        <f>IF(OR('Z-scores'!LQ15&gt;3,'Z-scores'!LQ15&lt;-3),"",'Z-scores'!LQ15)</f>
        <v>1.4434694003414752</v>
      </c>
      <c r="LR15" t="str">
        <f>IF(OR('Z-scores'!LR15&gt;3,'Z-scores'!LR15&lt;-3),"",'Z-scores'!LR15)</f>
        <v/>
      </c>
      <c r="LS15">
        <f>IF(OR('Z-scores'!LS15&gt;3,'Z-scores'!LS15&lt;-3),"",'Z-scores'!LS15)</f>
        <v>0.55501973202024413</v>
      </c>
      <c r="LT15">
        <f>IF(OR('Z-scores'!LT15&gt;3,'Z-scores'!LT15&lt;-3),"",'Z-scores'!LT15)</f>
        <v>-0.37994599765926174</v>
      </c>
      <c r="LU15">
        <f>IF(OR('Z-scores'!LU15&gt;3,'Z-scores'!LU15&lt;-3),"",'Z-scores'!LU15)</f>
        <v>-0.51882438541657461</v>
      </c>
      <c r="LV15">
        <f>IF(OR('Z-scores'!LV15&gt;3,'Z-scores'!LV15&lt;-3),"",'Z-scores'!LV15)</f>
        <v>-0.28867513459481292</v>
      </c>
      <c r="LW15">
        <f>IF(OR('Z-scores'!LW15&gt;3,'Z-scores'!LW15&lt;-3),"",'Z-scores'!LW15)</f>
        <v>1.4816208968067803</v>
      </c>
      <c r="LX15">
        <f>IF(OR('Z-scores'!LX15&gt;3,'Z-scores'!LX15&lt;-3),"",'Z-scores'!LX15)</f>
        <v>-0.37617553360051087</v>
      </c>
      <c r="LY15">
        <f>IF(OR('Z-scores'!LY15&gt;3,'Z-scores'!LY15&lt;-3),"",'Z-scores'!LY15)</f>
        <v>-0.5573892610885226</v>
      </c>
      <c r="LZ15">
        <f>IF(OR('Z-scores'!LZ15&gt;3,'Z-scores'!LZ15&lt;-3),"",'Z-scores'!LZ15)</f>
        <v>6.2225593155017973E-2</v>
      </c>
      <c r="MA15">
        <f>IF(OR('Z-scores'!MA15&gt;3,'Z-scores'!MA15&lt;-3),"",'Z-scores'!MA15)</f>
        <v>-0.5514519841762483</v>
      </c>
      <c r="MB15">
        <f>IF(OR('Z-scores'!MB15&gt;3,'Z-scores'!MB15&lt;-3),"",'Z-scores'!MB15)</f>
        <v>-0.28867513459481287</v>
      </c>
      <c r="MC15">
        <f>IF(OR('Z-scores'!MC15&gt;3,'Z-scores'!MC15&lt;-3),"",'Z-scores'!MC15)</f>
        <v>-0.52253651911613952</v>
      </c>
      <c r="MD15">
        <f>IF(OR('Z-scores'!MD15&gt;3,'Z-scores'!MD15&lt;-3),"",'Z-scores'!MD15)</f>
        <v>-0.31668684299310057</v>
      </c>
      <c r="ME15">
        <f>IF(OR('Z-scores'!ME15&gt;3,'Z-scores'!ME15&lt;-3),"",'Z-scores'!ME15)</f>
        <v>0.31293220768548657</v>
      </c>
      <c r="MF15">
        <f>IF(OR('Z-scores'!MF15&gt;3,'Z-scores'!MF15&lt;-3),"",'Z-scores'!MF15)</f>
        <v>-0.15779145610592976</v>
      </c>
      <c r="MG15">
        <f>IF(OR('Z-scores'!MG15&gt;3,'Z-scores'!MG15&lt;-3),"",'Z-scores'!MG15)</f>
        <v>-0.63245160714633064</v>
      </c>
      <c r="MH15">
        <f>IF(OR('Z-scores'!MH15&gt;3,'Z-scores'!MH15&lt;-3),"",'Z-scores'!MH15)</f>
        <v>0.99890997014138427</v>
      </c>
      <c r="MI15">
        <f>IF(OR('Z-scores'!MI15&gt;3,'Z-scores'!MI15&lt;-3),"",'Z-scores'!MI15)</f>
        <v>-0.72375018823023152</v>
      </c>
      <c r="MJ15">
        <f>IF(OR('Z-scores'!MJ15&gt;3,'Z-scores'!MJ15&lt;-3),"",'Z-scores'!MJ15)</f>
        <v>-0.28059903415163473</v>
      </c>
      <c r="MK15">
        <f>IF(OR('Z-scores'!MK15&gt;3,'Z-scores'!MK15&lt;-3),"",'Z-scores'!MK15)</f>
        <v>0.84925058646799123</v>
      </c>
      <c r="ML15">
        <f>IF(OR('Z-scores'!ML15&gt;3,'Z-scores'!ML15&lt;-3),"",'Z-scores'!ML15)</f>
        <v>-0.28910711675832351</v>
      </c>
      <c r="MM15">
        <f>IF(OR('Z-scores'!MM15&gt;3,'Z-scores'!MM15&lt;-3),"",'Z-scores'!MM15)</f>
        <v>-0.40521927226736576</v>
      </c>
      <c r="MN15">
        <f>IF(OR('Z-scores'!MN15&gt;3,'Z-scores'!MN15&lt;-3),"",'Z-scores'!MN15)</f>
        <v>-0.62931732197800305</v>
      </c>
      <c r="MO15">
        <f>IF(OR('Z-scores'!MO15&gt;3,'Z-scores'!MO15&lt;-3),"",'Z-scores'!MO15)</f>
        <v>1.6472394578028848</v>
      </c>
      <c r="MP15">
        <f>IF(OR('Z-scores'!MP15&gt;3,'Z-scores'!MP15&lt;-3),"",'Z-scores'!MP15)</f>
        <v>-0.61977203307823225</v>
      </c>
      <c r="MQ15">
        <f>IF(OR('Z-scores'!MQ15&gt;3,'Z-scores'!MQ15&lt;-3),"",'Z-scores'!MQ15)</f>
        <v>0.40553214507513657</v>
      </c>
      <c r="MR15">
        <f>IF(OR('Z-scores'!MR15&gt;3,'Z-scores'!MR15&lt;-3),"",'Z-scores'!MR15)</f>
        <v>-0.21349299541348796</v>
      </c>
      <c r="MS15">
        <f>IF(OR('Z-scores'!MS15&gt;3,'Z-scores'!MS15&lt;-3),"",'Z-scores'!MS15)</f>
        <v>1.5238846649651394</v>
      </c>
      <c r="MT15">
        <f>IF(OR('Z-scores'!MT15&gt;3,'Z-scores'!MT15&lt;-3),"",'Z-scores'!MT15)</f>
        <v>1.1851514555986167</v>
      </c>
      <c r="MU15">
        <f>IF(OR('Z-scores'!MU15&gt;3,'Z-scores'!MU15&lt;-3),"",'Z-scores'!MU15)</f>
        <v>-9.9909009476929073E-2</v>
      </c>
      <c r="MV15">
        <f>IF(OR('Z-scores'!MV15&gt;3,'Z-scores'!MV15&lt;-3),"",'Z-scores'!MV15)</f>
        <v>1.7183264256558455</v>
      </c>
      <c r="MW15">
        <f>IF(OR('Z-scores'!MW15&gt;3,'Z-scores'!MW15&lt;-3),"",'Z-scores'!MW15)</f>
        <v>0.44250827568517104</v>
      </c>
      <c r="MX15">
        <f>IF(OR('Z-scores'!MX15&gt;3,'Z-scores'!MX15&lt;-3),"",'Z-scores'!MX15)</f>
        <v>1.7333756912649805</v>
      </c>
      <c r="MY15">
        <f>IF(OR('Z-scores'!MY15&gt;3,'Z-scores'!MY15&lt;-3),"",'Z-scores'!MY15)</f>
        <v>-0.37323998517452067</v>
      </c>
      <c r="MZ15">
        <f>IF(OR('Z-scores'!MZ15&gt;3,'Z-scores'!MZ15&lt;-3),"",'Z-scores'!MZ15)</f>
        <v>1.6102516571078287</v>
      </c>
      <c r="NA15">
        <f>IF(OR('Z-scores'!NA15&gt;3,'Z-scores'!NA15&lt;-3),"",'Z-scores'!NA15)</f>
        <v>0.92016641712704261</v>
      </c>
      <c r="NB15">
        <f>IF(OR('Z-scores'!NB15&gt;3,'Z-scores'!NB15&lt;-3),"",'Z-scores'!NB15)</f>
        <v>-9.1497306120394847E-2</v>
      </c>
      <c r="NC15">
        <f>IF(OR('Z-scores'!NC15&gt;3,'Z-scores'!NC15&lt;-3),"",'Z-scores'!NC15)</f>
        <v>1.5969712214864973</v>
      </c>
      <c r="ND15">
        <f>IF(OR('Z-scores'!ND15&gt;3,'Z-scores'!ND15&lt;-3),"",'Z-scores'!ND15)</f>
        <v>2.4785285903594874</v>
      </c>
      <c r="NE15">
        <f>IF(OR('Z-scores'!NE15&gt;3,'Z-scores'!NE15&lt;-3),"",'Z-scores'!NE15)</f>
        <v>2.1613013012752771</v>
      </c>
      <c r="NF15">
        <f>IF(OR('Z-scores'!NF15&gt;3,'Z-scores'!NF15&lt;-3),"",'Z-scores'!NF15)</f>
        <v>2.0389871228010947</v>
      </c>
      <c r="NG15">
        <f>IF(OR('Z-scores'!NG15&gt;3,'Z-scores'!NG15&lt;-3),"",'Z-scores'!NG15)</f>
        <v>2.8048431160630281</v>
      </c>
      <c r="NH15">
        <f>IF(OR('Z-scores'!NH15&gt;3,'Z-scores'!NH15&lt;-3),"",'Z-scores'!NH15)</f>
        <v>2.5264624691968121</v>
      </c>
      <c r="NI15">
        <f>IF(OR('Z-scores'!NI15&gt;3,'Z-scores'!NI15&lt;-3),"",'Z-scores'!NI15)</f>
        <v>1.0569132259030958</v>
      </c>
      <c r="NJ15">
        <f>IF(OR('Z-scores'!NJ15&gt;3,'Z-scores'!NJ15&lt;-3),"",'Z-scores'!NJ15)</f>
        <v>1.2163269485340131</v>
      </c>
      <c r="NK15">
        <f>IF(OR('Z-scores'!NK15&gt;3,'Z-scores'!NK15&lt;-3),"",'Z-scores'!NK15)</f>
        <v>1.8483476750806969</v>
      </c>
      <c r="NL15">
        <f>IF(OR('Z-scores'!NL15&gt;3,'Z-scores'!NL15&lt;-3),"",'Z-scores'!NL15)</f>
        <v>2.3122488151968899</v>
      </c>
      <c r="NM15">
        <f>IF(OR('Z-scores'!NM15&gt;3,'Z-scores'!NM15&lt;-3),"",'Z-scores'!NM15)</f>
        <v>0.86189721056944535</v>
      </c>
      <c r="NN15">
        <f>IF(OR('Z-scores'!NN15&gt;3,'Z-scores'!NN15&lt;-3),"",'Z-scores'!NN15)</f>
        <v>0.75731459977105819</v>
      </c>
      <c r="NO15">
        <f>IF(OR('Z-scores'!NO15&gt;3,'Z-scores'!NO15&lt;-3),"",'Z-scores'!NO15)</f>
        <v>2.4761974426903652</v>
      </c>
      <c r="NP15">
        <f>IF(OR('Z-scores'!NP15&gt;3,'Z-scores'!NP15&lt;-3),"",'Z-scores'!NP15)</f>
        <v>0.68894580558426055</v>
      </c>
      <c r="NQ15">
        <f>IF(OR('Z-scores'!NQ15&gt;3,'Z-scores'!NQ15&lt;-3),"",'Z-scores'!NQ15)</f>
        <v>1.4743623343567496</v>
      </c>
      <c r="NR15">
        <f>IF(OR('Z-scores'!NR15&gt;3,'Z-scores'!NR15&lt;-3),"",'Z-scores'!NR15)</f>
        <v>-0.50544857816921951</v>
      </c>
      <c r="NS15">
        <f>IF(OR('Z-scores'!NS15&gt;3,'Z-scores'!NS15&lt;-3),"",'Z-scores'!NS15)</f>
        <v>0.6442902395647212</v>
      </c>
      <c r="NT15">
        <f>IF(OR('Z-scores'!NT15&gt;3,'Z-scores'!NT15&lt;-3),"",'Z-scores'!NT15)</f>
        <v>1.1711003873268515</v>
      </c>
      <c r="NU15">
        <f>IF(OR('Z-scores'!NU15&gt;3,'Z-scores'!NU15&lt;-3),"",'Z-scores'!NU15)</f>
        <v>0.49710363003860386</v>
      </c>
      <c r="NV15">
        <f>IF(OR('Z-scores'!NV15&gt;3,'Z-scores'!NV15&lt;-3),"",'Z-scores'!NV15)</f>
        <v>1.9641349125417844</v>
      </c>
      <c r="NW15">
        <f>IF(OR('Z-scores'!NW15&gt;3,'Z-scores'!NW15&lt;-3),"",'Z-scores'!NW15)</f>
        <v>1.9306639149704732</v>
      </c>
      <c r="NX15">
        <f>IF(OR('Z-scores'!NX15&gt;3,'Z-scores'!NX15&lt;-3),"",'Z-scores'!NX15)</f>
        <v>-0.28867513459481287</v>
      </c>
      <c r="NY15">
        <f>IF(OR('Z-scores'!NY15&gt;3,'Z-scores'!NY15&lt;-3),"",'Z-scores'!NY15)</f>
        <v>-0.28867513459481281</v>
      </c>
      <c r="NZ15">
        <f>IF(OR('Z-scores'!NZ15&gt;3,'Z-scores'!NZ15&lt;-3),"",'Z-scores'!NZ15)</f>
        <v>0.54311252193459436</v>
      </c>
      <c r="OA15">
        <f>IF(OR('Z-scores'!OA15&gt;3,'Z-scores'!OA15&lt;-3),"",'Z-scores'!OA15)</f>
        <v>-1.0051019897790232</v>
      </c>
      <c r="OB15">
        <f>IF(OR('Z-scores'!OB15&gt;3,'Z-scores'!OB15&lt;-3),"",'Z-scores'!OB15)</f>
        <v>1.2577720929430884</v>
      </c>
      <c r="OC15">
        <f>IF(OR('Z-scores'!OC15&gt;3,'Z-scores'!OC15&lt;-3),"",'Z-scores'!OC15)</f>
        <v>2.6815688991219506</v>
      </c>
      <c r="OD15">
        <f>IF(OR('Z-scores'!OD15&gt;3,'Z-scores'!OD15&lt;-3),"",'Z-scores'!OD15)</f>
        <v>-0.64361353610561878</v>
      </c>
      <c r="OE15">
        <f>IF(OR('Z-scores'!OE15&gt;3,'Z-scores'!OE15&lt;-3),"",'Z-scores'!OE15)</f>
        <v>6.9492484428791954E-2</v>
      </c>
      <c r="OF15">
        <f>IF(OR('Z-scores'!OF15&gt;3,'Z-scores'!OF15&lt;-3),"",'Z-scores'!OF15)</f>
        <v>1.2970521982098056</v>
      </c>
      <c r="OG15">
        <f>IF(OR('Z-scores'!OG15&gt;3,'Z-scores'!OG15&lt;-3),"",'Z-scores'!OG15)</f>
        <v>0.5073133704006999</v>
      </c>
      <c r="OH15">
        <f>IF(OR('Z-scores'!OH15&gt;3,'Z-scores'!OH15&lt;-3),"",'Z-scores'!OH15)</f>
        <v>0.96626858727328691</v>
      </c>
      <c r="OI15">
        <f>IF(OR('Z-scores'!OI15&gt;3,'Z-scores'!OI15&lt;-3),"",'Z-scores'!OI15)</f>
        <v>2.0336069724500128</v>
      </c>
      <c r="OJ15">
        <f>IF(OR('Z-scores'!OJ15&gt;3,'Z-scores'!OJ15&lt;-3),"",'Z-scores'!OJ15)</f>
        <v>-0.22785905975400736</v>
      </c>
      <c r="OK15">
        <f>IF(OR('Z-scores'!OK15&gt;3,'Z-scores'!OK15&lt;-3),"",'Z-scores'!OK15)</f>
        <v>0.62174677903565612</v>
      </c>
      <c r="OL15">
        <f>IF(OR('Z-scores'!OL15&gt;3,'Z-scores'!OL15&lt;-3),"",'Z-scores'!OL15)</f>
        <v>0.54997280010132732</v>
      </c>
      <c r="OM15">
        <f>IF(OR('Z-scores'!OM15&gt;3,'Z-scores'!OM15&lt;-3),"",'Z-scores'!OM15)</f>
        <v>-0.28867513459481292</v>
      </c>
      <c r="ON15">
        <f>IF(OR('Z-scores'!ON15&gt;3,'Z-scores'!ON15&lt;-3),"",'Z-scores'!ON15)</f>
        <v>-0.28867513459481292</v>
      </c>
      <c r="OO15">
        <f>IF(OR('Z-scores'!OO15&gt;3,'Z-scores'!OO15&lt;-3),"",'Z-scores'!OO15)</f>
        <v>2.8270301769625141</v>
      </c>
      <c r="OP15">
        <f>IF(OR('Z-scores'!OP15&gt;3,'Z-scores'!OP15&lt;-3),"",'Z-scores'!OP15)</f>
        <v>-0.19158134017580769</v>
      </c>
      <c r="OQ15">
        <f>IF(OR('Z-scores'!OQ15&gt;3,'Z-scores'!OQ15&lt;-3),"",'Z-scores'!OQ15)</f>
        <v>2.1784002358105514</v>
      </c>
      <c r="OR15">
        <f>IF(OR('Z-scores'!OR15&gt;3,'Z-scores'!OR15&lt;-3),"",'Z-scores'!OR15)</f>
        <v>2.3589179283710844</v>
      </c>
      <c r="OS15">
        <f>IF(OR('Z-scores'!OS15&gt;3,'Z-scores'!OS15&lt;-3),"",'Z-scores'!OS15)</f>
        <v>-0.3620056096497774</v>
      </c>
      <c r="OT15">
        <f>IF(OR('Z-scores'!OT15&gt;3,'Z-scores'!OT15&lt;-3),"",'Z-scores'!OT15)</f>
        <v>1.9136145813023746</v>
      </c>
      <c r="OU15" t="str">
        <f>IF(OR('Z-scores'!OU15&gt;3,'Z-scores'!OU15&lt;-3),"",'Z-scores'!OU15)</f>
        <v/>
      </c>
      <c r="OV15">
        <f>IF(OR('Z-scores'!OV15&gt;3,'Z-scores'!OV15&lt;-3),"",'Z-scores'!OV15)</f>
        <v>-0.28867513459481287</v>
      </c>
      <c r="OW15">
        <f>IF(OR('Z-scores'!OW15&gt;3,'Z-scores'!OW15&lt;-3),"",'Z-scores'!OW15)</f>
        <v>1.0286029048913126</v>
      </c>
      <c r="OX15">
        <f>IF(OR('Z-scores'!OX15&gt;3,'Z-scores'!OX15&lt;-3),"",'Z-scores'!OX15)</f>
        <v>2.7440322081271118</v>
      </c>
      <c r="OY15" t="str">
        <f>IF(OR('Z-scores'!OY15&gt;3,'Z-scores'!OY15&lt;-3),"",'Z-scores'!OY15)</f>
        <v/>
      </c>
      <c r="OZ15" t="str">
        <f>IF(OR('Z-scores'!OZ15&gt;3,'Z-scores'!OZ15&lt;-3),"",'Z-scores'!OZ15)</f>
        <v/>
      </c>
      <c r="PA15">
        <f>IF(OR('Z-scores'!PA15&gt;3,'Z-scores'!PA15&lt;-3),"",'Z-scores'!PA15)</f>
        <v>-0.38200369528624967</v>
      </c>
      <c r="PB15">
        <f>IF(OR('Z-scores'!PB15&gt;3,'Z-scores'!PB15&lt;-3),"",'Z-scores'!PB15)</f>
        <v>-0.90074691522750294</v>
      </c>
      <c r="PC15">
        <f>IF(OR('Z-scores'!PC15&gt;3,'Z-scores'!PC15&lt;-3),"",'Z-scores'!PC15)</f>
        <v>0.47321588601097853</v>
      </c>
      <c r="PD15">
        <f>IF(OR('Z-scores'!PD15&gt;3,'Z-scores'!PD15&lt;-3),"",'Z-scores'!PD15)</f>
        <v>0.32502441656720615</v>
      </c>
      <c r="PE15">
        <f>IF(OR('Z-scores'!PE15&gt;3,'Z-scores'!PE15&lt;-3),"",'Z-scores'!PE15)</f>
        <v>-0.38857546351001893</v>
      </c>
      <c r="PF15">
        <f>IF(OR('Z-scores'!PF15&gt;3,'Z-scores'!PF15&lt;-3),"",'Z-scores'!PF15)</f>
        <v>-0.28867513459481287</v>
      </c>
      <c r="PG15">
        <f>IF(OR('Z-scores'!PG15&gt;3,'Z-scores'!PG15&lt;-3),"",'Z-scores'!PG15)</f>
        <v>-0.28867513459481292</v>
      </c>
      <c r="PH15">
        <f>IF(OR('Z-scores'!PH15&gt;3,'Z-scores'!PH15&lt;-3),"",'Z-scores'!PH15)</f>
        <v>2.7050972226815162</v>
      </c>
      <c r="PI15">
        <f>IF(OR('Z-scores'!PI15&gt;3,'Z-scores'!PI15&lt;-3),"",'Z-scores'!PI15)</f>
        <v>-2.501405524006773E-2</v>
      </c>
      <c r="PJ15">
        <f>IF(OR('Z-scores'!PJ15&gt;3,'Z-scores'!PJ15&lt;-3),"",'Z-scores'!PJ15)</f>
        <v>-0.33013042642373347</v>
      </c>
      <c r="PK15">
        <f>IF(OR('Z-scores'!PK15&gt;3,'Z-scores'!PK15&lt;-3),"",'Z-scores'!PK15)</f>
        <v>-0.36735405167536167</v>
      </c>
      <c r="PL15">
        <f>IF(OR('Z-scores'!PL15&gt;3,'Z-scores'!PL15&lt;-3),"",'Z-scores'!PL15)</f>
        <v>-0.58382233926407345</v>
      </c>
      <c r="PM15">
        <f>IF(OR('Z-scores'!PM15&gt;3,'Z-scores'!PM15&lt;-3),"",'Z-scores'!PM15)</f>
        <v>-0.14437370502143992</v>
      </c>
      <c r="PN15">
        <f>IF(OR('Z-scores'!PN15&gt;3,'Z-scores'!PN15&lt;-3),"",'Z-scores'!PN15)</f>
        <v>-1.0321393260255309</v>
      </c>
      <c r="PO15">
        <f>IF(OR('Z-scores'!PO15&gt;3,'Z-scores'!PO15&lt;-3),"",'Z-scores'!PO15)</f>
        <v>0.18405000140256972</v>
      </c>
      <c r="PP15">
        <f>IF(OR('Z-scores'!PP15&gt;3,'Z-scores'!PP15&lt;-3),"",'Z-scores'!PP15)</f>
        <v>-0.77797978442124471</v>
      </c>
      <c r="PQ15">
        <f>IF(OR('Z-scores'!PQ15&gt;3,'Z-scores'!PQ15&lt;-3),"",'Z-scores'!PQ15)</f>
        <v>-8.5991575533300793E-2</v>
      </c>
      <c r="PR15">
        <f>IF(OR('Z-scores'!PR15&gt;3,'Z-scores'!PR15&lt;-3),"",'Z-scores'!PR15)</f>
        <v>0.77587979110983873</v>
      </c>
      <c r="PS15">
        <f>IF(OR('Z-scores'!PS15&gt;3,'Z-scores'!PS15&lt;-3),"",'Z-scores'!PS15)</f>
        <v>0.44903654632749102</v>
      </c>
      <c r="PT15">
        <f>IF(OR('Z-scores'!PT15&gt;3,'Z-scores'!PT15&lt;-3),"",'Z-scores'!PT15)</f>
        <v>2.2873972007473116</v>
      </c>
      <c r="PU15">
        <f>IF(OR('Z-scores'!PU15&gt;3,'Z-scores'!PU15&lt;-3),"",'Z-scores'!PU15)</f>
        <v>-0.2343029674763315</v>
      </c>
      <c r="PV15">
        <f>IF(OR('Z-scores'!PV15&gt;3,'Z-scores'!PV15&lt;-3),"",'Z-scores'!PV15)</f>
        <v>1.7110928226064293</v>
      </c>
      <c r="PW15">
        <f>IF(OR('Z-scores'!PW15&gt;3,'Z-scores'!PW15&lt;-3),"",'Z-scores'!PW15)</f>
        <v>0.40020390900166392</v>
      </c>
      <c r="PX15">
        <f>IF(OR('Z-scores'!PX15&gt;3,'Z-scores'!PX15&lt;-3),"",'Z-scores'!PX15)</f>
        <v>1.7952476395037076</v>
      </c>
      <c r="PY15">
        <f>IF(OR('Z-scores'!PY15&gt;3,'Z-scores'!PY15&lt;-3),"",'Z-scores'!PY15)</f>
        <v>0.14341173923953443</v>
      </c>
      <c r="PZ15">
        <f>IF(OR('Z-scores'!PZ15&gt;3,'Z-scores'!PZ15&lt;-3),"",'Z-scores'!PZ15)</f>
        <v>0.21911669468276834</v>
      </c>
      <c r="QA15">
        <f>IF(OR('Z-scores'!QA15&gt;3,'Z-scores'!QA15&lt;-3),"",'Z-scores'!QA15)</f>
        <v>-0.66706539207092297</v>
      </c>
      <c r="QB15">
        <f>IF(OR('Z-scores'!QB15&gt;3,'Z-scores'!QB15&lt;-3),"",'Z-scores'!QB15)</f>
        <v>-0.39274160670360037</v>
      </c>
      <c r="QC15">
        <f>IF(OR('Z-scores'!QC15&gt;3,'Z-scores'!QC15&lt;-3),"",'Z-scores'!QC15)</f>
        <v>1.4686554469417172</v>
      </c>
      <c r="QD15">
        <f>IF(OR('Z-scores'!QD15&gt;3,'Z-scores'!QD15&lt;-3),"",'Z-scores'!QD15)</f>
        <v>8.4154948500368087E-2</v>
      </c>
      <c r="QE15">
        <f>IF(OR('Z-scores'!QE15&gt;3,'Z-scores'!QE15&lt;-3),"",'Z-scores'!QE15)</f>
        <v>-0.1676128332177447</v>
      </c>
      <c r="QF15">
        <f>IF(OR('Z-scores'!QF15&gt;3,'Z-scores'!QF15&lt;-3),"",'Z-scores'!QF15)</f>
        <v>0.30576917456024028</v>
      </c>
      <c r="QG15">
        <f>IF(OR('Z-scores'!QG15&gt;3,'Z-scores'!QG15&lt;-3),"",'Z-scores'!QG15)</f>
        <v>2.2064190023668151</v>
      </c>
      <c r="QH15">
        <f>IF(OR('Z-scores'!QH15&gt;3,'Z-scores'!QH15&lt;-3),"",'Z-scores'!QH15)</f>
        <v>0.33581920860258446</v>
      </c>
      <c r="QI15">
        <f>IF(OR('Z-scores'!QI15&gt;3,'Z-scores'!QI15&lt;-3),"",'Z-scores'!QI15)</f>
        <v>-0.31370558874728466</v>
      </c>
      <c r="QJ15">
        <f>IF(OR('Z-scores'!QJ15&gt;3,'Z-scores'!QJ15&lt;-3),"",'Z-scores'!QJ15)</f>
        <v>-0.50555975570455558</v>
      </c>
      <c r="QK15">
        <f>IF(OR('Z-scores'!QK15&gt;3,'Z-scores'!QK15&lt;-3),"",'Z-scores'!QK15)</f>
        <v>-0.44693932313751772</v>
      </c>
      <c r="QL15">
        <f>IF(OR('Z-scores'!QL15&gt;3,'Z-scores'!QL15&lt;-3),"",'Z-scores'!QL15)</f>
        <v>-0.84453555163590877</v>
      </c>
      <c r="QM15">
        <f>IF(OR('Z-scores'!QM15&gt;3,'Z-scores'!QM15&lt;-3),"",'Z-scores'!QM15)</f>
        <v>-1.2276990712150686</v>
      </c>
      <c r="QN15">
        <f>IF(OR('Z-scores'!QN15&gt;3,'Z-scores'!QN15&lt;-3),"",'Z-scores'!QN15)</f>
        <v>-1.4345213583480918</v>
      </c>
      <c r="QO15">
        <f>IF(OR('Z-scores'!QO15&gt;3,'Z-scores'!QO15&lt;-3),"",'Z-scores'!QO15)</f>
        <v>-0.46278021331640584</v>
      </c>
      <c r="QP15">
        <f>IF(OR('Z-scores'!QP15&gt;3,'Z-scores'!QP15&lt;-3),"",'Z-scores'!QP15)</f>
        <v>-0.41891011491021551</v>
      </c>
      <c r="QQ15">
        <f>IF(OR('Z-scores'!QQ15&gt;3,'Z-scores'!QQ15&lt;-3),"",'Z-scores'!QQ15)</f>
        <v>-0.33949613824634672</v>
      </c>
      <c r="QR15">
        <f>IF(OR('Z-scores'!QR15&gt;3,'Z-scores'!QR15&lt;-3),"",'Z-scores'!QR15)</f>
        <v>1.389761821363124</v>
      </c>
      <c r="QS15">
        <f>IF(OR('Z-scores'!QS15&gt;3,'Z-scores'!QS15&lt;-3),"",'Z-scores'!QS15)</f>
        <v>-0.46163609198689654</v>
      </c>
      <c r="QT15">
        <f>IF(OR('Z-scores'!QT15&gt;3,'Z-scores'!QT15&lt;-3),"",'Z-scores'!QT15)</f>
        <v>0.17270882997811049</v>
      </c>
      <c r="QU15">
        <f>IF(OR('Z-scores'!QU15&gt;3,'Z-scores'!QU15&lt;-3),"",'Z-scores'!QU15)</f>
        <v>2.1059476366018591E-2</v>
      </c>
      <c r="QV15">
        <f>IF(OR('Z-scores'!QV15&gt;3,'Z-scores'!QV15&lt;-3),"",'Z-scores'!QV15)</f>
        <v>0.96711391961210902</v>
      </c>
      <c r="QW15">
        <f>IF(OR('Z-scores'!QW15&gt;3,'Z-scores'!QW15&lt;-3),"",'Z-scores'!QW15)</f>
        <v>-0.31717158752843744</v>
      </c>
      <c r="QX15">
        <f>IF(OR('Z-scores'!QX15&gt;3,'Z-scores'!QX15&lt;-3),"",'Z-scores'!QX15)</f>
        <v>1.583537519616796</v>
      </c>
      <c r="QY15">
        <f>IF(OR('Z-scores'!QY15&gt;3,'Z-scores'!QY15&lt;-3),"",'Z-scores'!QY15)</f>
        <v>-0.68615763563336374</v>
      </c>
      <c r="QZ15">
        <f>IF(OR('Z-scores'!QZ15&gt;3,'Z-scores'!QZ15&lt;-3),"",'Z-scores'!QZ15)</f>
        <v>-0.55875845387245393</v>
      </c>
      <c r="RA15">
        <f>IF(OR('Z-scores'!RA15&gt;3,'Z-scores'!RA15&lt;-3),"",'Z-scores'!RA15)</f>
        <v>-0.53403486473959405</v>
      </c>
      <c r="RB15">
        <f>IF(OR('Z-scores'!RB15&gt;3,'Z-scores'!RB15&lt;-3),"",'Z-scores'!RB15)</f>
        <v>-0.73025487291436586</v>
      </c>
      <c r="RC15">
        <f>IF(OR('Z-scores'!RC15&gt;3,'Z-scores'!RC15&lt;-3),"",'Z-scores'!RC15)</f>
        <v>-0.95742643363882696</v>
      </c>
      <c r="RD15">
        <f>IF(OR('Z-scores'!RD15&gt;3,'Z-scores'!RD15&lt;-3),"",'Z-scores'!RD15)</f>
        <v>-0.41311656078380288</v>
      </c>
      <c r="RE15">
        <f>IF(OR('Z-scores'!RE15&gt;3,'Z-scores'!RE15&lt;-3),"",'Z-scores'!RE15)</f>
        <v>-0.89632011432668768</v>
      </c>
      <c r="RF15">
        <f>IF(OR('Z-scores'!RF15&gt;3,'Z-scores'!RF15&lt;-3),"",'Z-scores'!RF15)</f>
        <v>-0.68494961006963995</v>
      </c>
      <c r="RG15">
        <f>IF(OR('Z-scores'!RG15&gt;3,'Z-scores'!RG15&lt;-3),"",'Z-scores'!RG15)</f>
        <v>0.42262227090110416</v>
      </c>
      <c r="RH15">
        <f>IF(OR('Z-scores'!RH15&gt;3,'Z-scores'!RH15&lt;-3),"",'Z-scores'!RH15)</f>
        <v>-0.43181521986399563</v>
      </c>
      <c r="RI15">
        <f>IF(OR('Z-scores'!RI15&gt;3,'Z-scores'!RI15&lt;-3),"",'Z-scores'!RI15)</f>
        <v>-0.71111336820396243</v>
      </c>
      <c r="RJ15">
        <f>IF(OR('Z-scores'!RJ15&gt;3,'Z-scores'!RJ15&lt;-3),"",'Z-scores'!RJ15)</f>
        <v>-0.83109962648209812</v>
      </c>
      <c r="RK15">
        <f>IF(OR('Z-scores'!RK15&gt;3,'Z-scores'!RK15&lt;-3),"",'Z-scores'!RK15)</f>
        <v>-0.21740753153239703</v>
      </c>
      <c r="RL15">
        <f>IF(OR('Z-scores'!RL15&gt;3,'Z-scores'!RL15&lt;-3),"",'Z-scores'!RL15)</f>
        <v>-0.13950457272738126</v>
      </c>
      <c r="RM15">
        <f>IF(OR('Z-scores'!RM15&gt;3,'Z-scores'!RM15&lt;-3),"",'Z-scores'!RM15)</f>
        <v>-0.50012722112935371</v>
      </c>
      <c r="RN15" t="str">
        <f>IF(OR('Z-scores'!RN15&gt;3,'Z-scores'!RN15&lt;-3),"",'Z-scores'!RN15)</f>
        <v/>
      </c>
      <c r="RO15">
        <f>IF(OR('Z-scores'!RO15&gt;3,'Z-scores'!RO15&lt;-3),"",'Z-scores'!RO15)</f>
        <v>-0.64979281015148704</v>
      </c>
      <c r="RP15" s="6"/>
      <c r="ST15" s="6"/>
      <c r="TX15" s="6"/>
      <c r="VO15" s="6"/>
      <c r="VZ15" s="6"/>
      <c r="WR15" s="6"/>
      <c r="WU15" s="6"/>
      <c r="ZP15" s="6"/>
      <c r="ZQ15" s="6"/>
      <c r="ZU15" s="6"/>
      <c r="ABK15" s="6"/>
      <c r="ACA15" s="6"/>
      <c r="ACZ15" s="6"/>
      <c r="ADD15" s="6"/>
      <c r="AEB15" s="6"/>
      <c r="AEO15" s="6"/>
      <c r="AFA15" s="6"/>
      <c r="AFP15" s="6"/>
      <c r="AFS15" s="6"/>
      <c r="AFV15" s="6"/>
      <c r="AFX15" s="6"/>
      <c r="AGC15" s="6"/>
      <c r="AGM15" s="6"/>
      <c r="AGX15" s="6"/>
      <c r="AHD15" s="6"/>
      <c r="AHS15" s="6"/>
      <c r="AHW15" s="6"/>
      <c r="AIA15" s="6"/>
      <c r="AIB15" s="6"/>
      <c r="AIG15" s="6"/>
      <c r="AIH15" s="6"/>
      <c r="AII15" s="6"/>
      <c r="AIL15" s="6"/>
      <c r="AIQ15" s="6"/>
      <c r="AIT15" s="6"/>
      <c r="AIW15" s="6"/>
      <c r="AJR15" s="6"/>
    </row>
    <row r="16" spans="1:965" x14ac:dyDescent="0.25">
      <c r="I16" s="7"/>
      <c r="L16" s="7"/>
      <c r="Q16" s="7"/>
      <c r="S16" s="7"/>
      <c r="AJ16" s="7"/>
      <c r="BL16" s="7"/>
      <c r="BT16" s="7"/>
      <c r="BU16" s="7"/>
      <c r="CF16" s="7"/>
      <c r="DF16" s="7"/>
      <c r="DT16" s="7"/>
      <c r="EK16" s="7"/>
      <c r="EO16" s="7"/>
      <c r="EU16" s="7"/>
      <c r="EV16" s="7"/>
      <c r="EW16" s="7"/>
      <c r="EZ16" s="7"/>
      <c r="FA16" s="7"/>
      <c r="FJ16" s="7"/>
      <c r="FR16" s="7"/>
      <c r="FU16" s="7"/>
      <c r="GE16" s="7"/>
      <c r="GI16" s="7"/>
      <c r="GK16" s="7"/>
      <c r="GM16" s="7"/>
      <c r="GT16" s="7"/>
      <c r="GV16" s="7"/>
      <c r="GW16" s="7"/>
      <c r="HG16" s="7"/>
      <c r="HP16" s="7"/>
      <c r="HX16" s="7"/>
      <c r="IN16" s="7"/>
      <c r="IX16" s="7"/>
      <c r="JH16" s="7"/>
      <c r="JX16" s="7"/>
      <c r="JY16" s="7"/>
      <c r="KV16" s="7"/>
      <c r="LI16" s="7"/>
      <c r="LN16" s="7"/>
      <c r="LZ16" s="7"/>
      <c r="MC16" s="7"/>
      <c r="MD16" s="7"/>
      <c r="MG16" s="7"/>
      <c r="MH16" s="7"/>
      <c r="MK16" s="7"/>
      <c r="MO16" s="7"/>
      <c r="MP16" s="7"/>
      <c r="NF16" s="7"/>
      <c r="NI16" s="7"/>
      <c r="NM16" s="7"/>
      <c r="NO16" s="7"/>
      <c r="NQ16" s="7"/>
      <c r="NR16" s="7"/>
      <c r="NS16" s="7"/>
      <c r="NT16" s="7"/>
      <c r="NV16" s="7"/>
      <c r="OE16" s="7"/>
      <c r="OG16" s="7"/>
      <c r="PD16" s="7"/>
      <c r="PP16" s="7"/>
      <c r="PX16" s="7"/>
      <c r="QC16" s="7"/>
      <c r="QF16" s="7"/>
      <c r="QX16" s="7"/>
      <c r="QY16" s="7"/>
      <c r="RA16" s="7"/>
      <c r="RG16" s="7"/>
      <c r="RJ16" s="7"/>
      <c r="RP16" s="7"/>
      <c r="ST16" s="7"/>
      <c r="TX16" s="7"/>
      <c r="VO16" s="7"/>
      <c r="VZ16" s="7"/>
      <c r="WR16" s="7"/>
      <c r="WU16" s="7"/>
      <c r="ZP16" s="7"/>
      <c r="ZQ16" s="7"/>
      <c r="ZU16" s="7"/>
      <c r="ABK16" s="7"/>
      <c r="ACA16" s="7"/>
      <c r="ACZ16" s="7"/>
      <c r="ADD16" s="7"/>
      <c r="AEB16" s="7"/>
      <c r="AEO16" s="7"/>
      <c r="AFA16" s="7"/>
      <c r="AFP16" s="7"/>
      <c r="AFS16" s="7"/>
      <c r="AFV16" s="7"/>
      <c r="AFX16" s="7"/>
      <c r="AGC16" s="7"/>
      <c r="AGM16" s="7"/>
      <c r="AGX16" s="7"/>
      <c r="AHD16" s="7"/>
      <c r="AHS16" s="7"/>
      <c r="AHW16" s="7"/>
      <c r="AIA16" s="7"/>
      <c r="AIB16" s="7"/>
      <c r="AIG16" s="7"/>
      <c r="AIH16" s="7"/>
      <c r="AII16" s="7"/>
      <c r="AIL16" s="7"/>
      <c r="AIQ16" s="7"/>
      <c r="AIT16" s="7"/>
      <c r="AIW16" s="7"/>
      <c r="AJR16" s="7"/>
    </row>
    <row r="17" spans="1:483" x14ac:dyDescent="0.25">
      <c r="A17" t="s">
        <v>1281</v>
      </c>
      <c r="C17">
        <f t="shared" ref="C17:BN17" si="0">AVERAGE(C11:C15)-AVERAGE(C4:C10)</f>
        <v>0.30111104543458123</v>
      </c>
      <c r="D17">
        <f t="shared" si="0"/>
        <v>-0.23090827273748724</v>
      </c>
      <c r="E17">
        <f t="shared" si="0"/>
        <v>1.1256215639019378</v>
      </c>
      <c r="F17">
        <f t="shared" si="0"/>
        <v>0.34707687524505337</v>
      </c>
      <c r="G17">
        <f t="shared" si="0"/>
        <v>-1.6855305398539251E-2</v>
      </c>
      <c r="H17">
        <f t="shared" si="0"/>
        <v>0.19331805464318663</v>
      </c>
      <c r="I17">
        <f t="shared" si="0"/>
        <v>0.65103531305192508</v>
      </c>
      <c r="J17">
        <f t="shared" si="0"/>
        <v>0.78839520789516981</v>
      </c>
      <c r="K17">
        <f t="shared" si="0"/>
        <v>1.1078039341346617</v>
      </c>
      <c r="L17">
        <f t="shared" si="0"/>
        <v>-0.52744802241324273</v>
      </c>
      <c r="M17">
        <f t="shared" si="0"/>
        <v>1.0091941432650411</v>
      </c>
      <c r="N17">
        <f t="shared" si="0"/>
        <v>0.7603393110609401</v>
      </c>
      <c r="O17">
        <f t="shared" si="0"/>
        <v>0.64181424857638847</v>
      </c>
      <c r="P17">
        <f t="shared" si="0"/>
        <v>0.7688015271742219</v>
      </c>
      <c r="Q17">
        <f t="shared" si="0"/>
        <v>0.41817497372493073</v>
      </c>
      <c r="R17">
        <f t="shared" si="0"/>
        <v>0.86226918608884973</v>
      </c>
      <c r="S17">
        <f t="shared" si="0"/>
        <v>0.67046499472708887</v>
      </c>
      <c r="T17">
        <f t="shared" si="0"/>
        <v>0.83795696477578874</v>
      </c>
      <c r="U17">
        <f t="shared" si="0"/>
        <v>-0.55786567035548895</v>
      </c>
      <c r="V17">
        <f t="shared" si="0"/>
        <v>-0.2621037558389766</v>
      </c>
      <c r="W17">
        <f t="shared" si="0"/>
        <v>0.54926190155277521</v>
      </c>
      <c r="X17">
        <f t="shared" si="0"/>
        <v>0.19649811626928693</v>
      </c>
      <c r="Y17">
        <f t="shared" si="0"/>
        <v>-7.9059702806217602E-2</v>
      </c>
      <c r="Z17">
        <f t="shared" si="0"/>
        <v>4.0859947654295334E-2</v>
      </c>
      <c r="AA17">
        <f t="shared" si="0"/>
        <v>-0.32842377017566637</v>
      </c>
      <c r="AB17">
        <f t="shared" si="0"/>
        <v>0.12506832248826583</v>
      </c>
      <c r="AC17">
        <f t="shared" si="0"/>
        <v>0.84261080310232694</v>
      </c>
      <c r="AD17">
        <f t="shared" si="0"/>
        <v>0.66621121467786404</v>
      </c>
      <c r="AE17">
        <f t="shared" si="0"/>
        <v>-0.65112251077248895</v>
      </c>
      <c r="AF17">
        <f t="shared" si="0"/>
        <v>-0.1467367895483333</v>
      </c>
      <c r="AG17">
        <f t="shared" si="0"/>
        <v>-0.7872182565610879</v>
      </c>
      <c r="AH17">
        <f t="shared" si="0"/>
        <v>-4.5160934664577101E-2</v>
      </c>
      <c r="AI17">
        <f t="shared" si="0"/>
        <v>0.22175965544835924</v>
      </c>
      <c r="AJ17">
        <f t="shared" si="0"/>
        <v>0.87397401944126774</v>
      </c>
      <c r="AK17">
        <f t="shared" si="0"/>
        <v>0.97587134639077167</v>
      </c>
      <c r="AL17">
        <f t="shared" si="0"/>
        <v>0.95322605920134174</v>
      </c>
      <c r="AM17">
        <f t="shared" si="0"/>
        <v>-5.7229499281517229E-2</v>
      </c>
      <c r="AN17">
        <f t="shared" si="0"/>
        <v>0.53820272068174724</v>
      </c>
      <c r="AO17">
        <f t="shared" si="0"/>
        <v>0.31899997074548153</v>
      </c>
      <c r="AP17">
        <f t="shared" si="0"/>
        <v>0.18110553460018258</v>
      </c>
      <c r="AQ17">
        <f t="shared" si="0"/>
        <v>0.62842581597775404</v>
      </c>
      <c r="AR17">
        <f t="shared" si="0"/>
        <v>0.74982832775320862</v>
      </c>
      <c r="AS17">
        <f t="shared" si="0"/>
        <v>-0.31300971768251862</v>
      </c>
      <c r="AT17">
        <f t="shared" si="0"/>
        <v>0.34957691821227016</v>
      </c>
      <c r="AU17">
        <f t="shared" si="0"/>
        <v>6.8181863880922192E-2</v>
      </c>
      <c r="AV17">
        <f t="shared" si="0"/>
        <v>-0.2832522964155838</v>
      </c>
      <c r="AW17">
        <f t="shared" si="0"/>
        <v>-0.47792825573799147</v>
      </c>
      <c r="AX17">
        <f t="shared" si="0"/>
        <v>0.24702396420870154</v>
      </c>
      <c r="AY17">
        <f t="shared" si="0"/>
        <v>0.13063827697673269</v>
      </c>
      <c r="AZ17">
        <f t="shared" si="0"/>
        <v>-0.30025099768972036</v>
      </c>
      <c r="BA17">
        <f t="shared" si="0"/>
        <v>0.51892617337315239</v>
      </c>
      <c r="BB17">
        <f t="shared" si="0"/>
        <v>-1.637368827438904E-3</v>
      </c>
      <c r="BC17">
        <f t="shared" si="0"/>
        <v>0.24801541416973927</v>
      </c>
      <c r="BD17">
        <f t="shared" si="0"/>
        <v>0.64549615971491736</v>
      </c>
      <c r="BE17">
        <f t="shared" si="0"/>
        <v>-0.90735311130949825</v>
      </c>
      <c r="BF17">
        <f t="shared" si="0"/>
        <v>-0.60562230720636823</v>
      </c>
      <c r="BG17">
        <f t="shared" si="0"/>
        <v>0.34187105937429058</v>
      </c>
      <c r="BH17">
        <f t="shared" si="0"/>
        <v>0.2212365250745528</v>
      </c>
      <c r="BI17">
        <f t="shared" si="0"/>
        <v>-0.34186269754802912</v>
      </c>
      <c r="BJ17">
        <f t="shared" si="0"/>
        <v>0.20330608779410586</v>
      </c>
      <c r="BK17">
        <f t="shared" si="0"/>
        <v>0.72176182487366169</v>
      </c>
      <c r="BL17">
        <f t="shared" si="0"/>
        <v>1.0727339284024742</v>
      </c>
      <c r="BM17">
        <f t="shared" si="0"/>
        <v>0.25246843138633079</v>
      </c>
      <c r="BN17">
        <f t="shared" si="0"/>
        <v>-0.20351267431719544</v>
      </c>
      <c r="BO17">
        <f t="shared" ref="BO17:DZ17" si="1">AVERAGE(BO11:BO15)-AVERAGE(BO4:BO10)</f>
        <v>-0.23545226378824258</v>
      </c>
      <c r="BP17">
        <f t="shared" si="1"/>
        <v>0.33920236211879251</v>
      </c>
      <c r="BQ17">
        <f t="shared" si="1"/>
        <v>0.26686462519539988</v>
      </c>
      <c r="BR17">
        <f t="shared" si="1"/>
        <v>0.17423797345606437</v>
      </c>
      <c r="BS17">
        <f t="shared" si="1"/>
        <v>0.74040723963759825</v>
      </c>
      <c r="BT17">
        <f t="shared" si="1"/>
        <v>0.47959520577226156</v>
      </c>
      <c r="BU17">
        <f t="shared" si="1"/>
        <v>0.14300880482123646</v>
      </c>
      <c r="BV17">
        <f t="shared" si="1"/>
        <v>0.10029712139485847</v>
      </c>
      <c r="BW17">
        <f t="shared" si="1"/>
        <v>-0.26270025655169488</v>
      </c>
      <c r="BX17">
        <f t="shared" si="1"/>
        <v>0.17590988872220792</v>
      </c>
      <c r="BY17">
        <f t="shared" si="1"/>
        <v>5.8025128760574814E-2</v>
      </c>
      <c r="BZ17">
        <f t="shared" si="1"/>
        <v>0.70768752726069284</v>
      </c>
      <c r="CA17">
        <f t="shared" si="1"/>
        <v>0.36715676691248605</v>
      </c>
      <c r="CB17">
        <f t="shared" si="1"/>
        <v>0.11104663214348136</v>
      </c>
      <c r="CC17">
        <f t="shared" si="1"/>
        <v>-0.37018157567194676</v>
      </c>
      <c r="CD17">
        <f t="shared" si="1"/>
        <v>0.1917824377194382</v>
      </c>
      <c r="CE17">
        <f t="shared" si="1"/>
        <v>0.77608366358366832</v>
      </c>
      <c r="CF17">
        <f t="shared" si="1"/>
        <v>0.69491440376198288</v>
      </c>
      <c r="CG17">
        <f t="shared" si="1"/>
        <v>-0.19990849546938161</v>
      </c>
      <c r="CH17">
        <f t="shared" si="1"/>
        <v>-0.17382311217126772</v>
      </c>
      <c r="CI17">
        <f t="shared" si="1"/>
        <v>-0.53961474676021171</v>
      </c>
      <c r="CJ17">
        <f t="shared" si="1"/>
        <v>-0.2480342301756758</v>
      </c>
      <c r="CK17">
        <f t="shared" si="1"/>
        <v>-0.73694897060278697</v>
      </c>
      <c r="CL17">
        <f t="shared" si="1"/>
        <v>-0.39322036356482448</v>
      </c>
      <c r="CM17">
        <f t="shared" si="1"/>
        <v>-0.40332002859315652</v>
      </c>
      <c r="CN17">
        <f t="shared" si="1"/>
        <v>-0.16037166771058867</v>
      </c>
      <c r="CO17">
        <f t="shared" si="1"/>
        <v>-1.0409410361983458E-2</v>
      </c>
      <c r="CP17">
        <f t="shared" si="1"/>
        <v>0.36684438184865242</v>
      </c>
      <c r="CQ17">
        <f t="shared" si="1"/>
        <v>0.18239692838859994</v>
      </c>
      <c r="CR17">
        <f t="shared" si="1"/>
        <v>0.80352704279785181</v>
      </c>
      <c r="CS17">
        <f t="shared" si="1"/>
        <v>0.86412921394904318</v>
      </c>
      <c r="CT17">
        <f t="shared" si="1"/>
        <v>0.60627466947882636</v>
      </c>
      <c r="CU17">
        <f t="shared" si="1"/>
        <v>0.37002666720566302</v>
      </c>
      <c r="CV17">
        <f t="shared" si="1"/>
        <v>-0.17406540353750888</v>
      </c>
      <c r="CW17">
        <f t="shared" si="1"/>
        <v>1.0588598889990037</v>
      </c>
      <c r="CX17">
        <f t="shared" si="1"/>
        <v>0.20348972157293793</v>
      </c>
      <c r="CY17">
        <f t="shared" si="1"/>
        <v>-0.53194599592332736</v>
      </c>
      <c r="CZ17">
        <f t="shared" si="1"/>
        <v>-0.1057880628305955</v>
      </c>
      <c r="DA17">
        <f t="shared" si="1"/>
        <v>0.13997931174811656</v>
      </c>
      <c r="DB17">
        <f t="shared" si="1"/>
        <v>-1.9316050857157381E-2</v>
      </c>
      <c r="DC17">
        <f t="shared" si="1"/>
        <v>0.73731495609673026</v>
      </c>
      <c r="DD17">
        <f t="shared" si="1"/>
        <v>7.0295657916877197E-2</v>
      </c>
      <c r="DE17">
        <f t="shared" si="1"/>
        <v>0.52674172701110911</v>
      </c>
      <c r="DF17">
        <f t="shared" si="1"/>
        <v>0.60797265182007454</v>
      </c>
      <c r="DG17">
        <f t="shared" si="1"/>
        <v>0.45633080920723124</v>
      </c>
      <c r="DH17">
        <f t="shared" si="1"/>
        <v>0.29284150639894041</v>
      </c>
      <c r="DI17">
        <f t="shared" si="1"/>
        <v>0.51982643722697663</v>
      </c>
      <c r="DJ17">
        <f t="shared" si="1"/>
        <v>0.22168209783492415</v>
      </c>
      <c r="DK17">
        <f t="shared" si="1"/>
        <v>4.2388262476962146E-2</v>
      </c>
      <c r="DL17">
        <f t="shared" si="1"/>
        <v>0.48412065573065943</v>
      </c>
      <c r="DM17">
        <f t="shared" si="1"/>
        <v>0.30859369519190993</v>
      </c>
      <c r="DN17">
        <f t="shared" si="1"/>
        <v>9.6742714333090285E-2</v>
      </c>
      <c r="DO17">
        <f t="shared" si="1"/>
        <v>0.41972747274500721</v>
      </c>
      <c r="DP17">
        <f t="shared" si="1"/>
        <v>-0.12899181462763604</v>
      </c>
      <c r="DQ17">
        <f t="shared" si="1"/>
        <v>-0.30000277913312201</v>
      </c>
      <c r="DR17">
        <f t="shared" si="1"/>
        <v>2.513205374884081E-2</v>
      </c>
      <c r="DS17">
        <f t="shared" si="1"/>
        <v>1.0086015170275815</v>
      </c>
      <c r="DT17">
        <f t="shared" si="1"/>
        <v>0.36793291218303825</v>
      </c>
      <c r="DU17">
        <f t="shared" si="1"/>
        <v>0.44963511387740585</v>
      </c>
      <c r="DV17">
        <f t="shared" si="1"/>
        <v>0.43083524237593152</v>
      </c>
      <c r="DW17">
        <f t="shared" si="1"/>
        <v>-0.44908753267588242</v>
      </c>
      <c r="DX17">
        <f t="shared" si="1"/>
        <v>7.8266828988703602E-2</v>
      </c>
      <c r="DY17">
        <f t="shared" si="1"/>
        <v>9.5922282970399883E-2</v>
      </c>
      <c r="DZ17">
        <f t="shared" si="1"/>
        <v>-2.5228936320349876E-2</v>
      </c>
      <c r="EA17">
        <f t="shared" ref="EA17:GL17" si="2">AVERAGE(EA11:EA15)-AVERAGE(EA4:EA10)</f>
        <v>-4.0944878254309497E-4</v>
      </c>
      <c r="EB17">
        <f t="shared" si="2"/>
        <v>0.20526208730919243</v>
      </c>
      <c r="EC17">
        <f t="shared" si="2"/>
        <v>0.66067085591427699</v>
      </c>
      <c r="ED17">
        <f t="shared" si="2"/>
        <v>0.46909591069162915</v>
      </c>
      <c r="EE17">
        <f t="shared" si="2"/>
        <v>-0.13054122711971883</v>
      </c>
      <c r="EF17">
        <f t="shared" si="2"/>
        <v>-0.45525147192356319</v>
      </c>
      <c r="EG17">
        <f t="shared" si="2"/>
        <v>0.3662986578137859</v>
      </c>
      <c r="EH17">
        <f t="shared" si="2"/>
        <v>0.66485546235735815</v>
      </c>
      <c r="EI17">
        <f t="shared" si="2"/>
        <v>-0.21707426910425173</v>
      </c>
      <c r="EJ17">
        <f t="shared" si="2"/>
        <v>1.9086924772384106E-2</v>
      </c>
      <c r="EK17">
        <f t="shared" si="2"/>
        <v>8.1609142169551674E-2</v>
      </c>
      <c r="EL17">
        <f t="shared" si="2"/>
        <v>0.12969735650380337</v>
      </c>
      <c r="EM17">
        <f t="shared" si="2"/>
        <v>-9.5841749143094249E-2</v>
      </c>
      <c r="EN17">
        <f t="shared" si="2"/>
        <v>-0.50585574097779951</v>
      </c>
      <c r="EO17">
        <f t="shared" si="2"/>
        <v>0.52603430879686197</v>
      </c>
      <c r="EP17">
        <f t="shared" si="2"/>
        <v>-0.25476815371595984</v>
      </c>
      <c r="EQ17">
        <f t="shared" si="2"/>
        <v>-0.16573088388733936</v>
      </c>
      <c r="ER17">
        <f t="shared" si="2"/>
        <v>8.0221864952748703E-2</v>
      </c>
      <c r="ES17">
        <f t="shared" si="2"/>
        <v>1.2615888356678705E-3</v>
      </c>
      <c r="ET17">
        <f t="shared" si="2"/>
        <v>0.76345476703298454</v>
      </c>
      <c r="EU17">
        <f t="shared" si="2"/>
        <v>0.6326282976122154</v>
      </c>
      <c r="EV17">
        <f t="shared" si="2"/>
        <v>0.57377675820605423</v>
      </c>
      <c r="EW17">
        <f t="shared" si="2"/>
        <v>0.91459130344353134</v>
      </c>
      <c r="EX17">
        <f t="shared" si="2"/>
        <v>0.15103074431880364</v>
      </c>
      <c r="EY17">
        <f t="shared" si="2"/>
        <v>0.16311778524224646</v>
      </c>
      <c r="EZ17">
        <f t="shared" si="2"/>
        <v>9.1953388328838148E-2</v>
      </c>
      <c r="FA17">
        <f t="shared" si="2"/>
        <v>0.8368951449178913</v>
      </c>
      <c r="FB17">
        <f t="shared" si="2"/>
        <v>-0.27562402797609448</v>
      </c>
      <c r="FC17">
        <f t="shared" si="2"/>
        <v>0.45835899780597489</v>
      </c>
      <c r="FD17">
        <f t="shared" si="2"/>
        <v>0.44584289767812013</v>
      </c>
      <c r="FE17">
        <f t="shared" si="2"/>
        <v>1.1936617192711148</v>
      </c>
      <c r="FF17">
        <f t="shared" si="2"/>
        <v>1.0100289788915902</v>
      </c>
      <c r="FG17">
        <f t="shared" si="2"/>
        <v>0.55925035319038485</v>
      </c>
      <c r="FH17">
        <f t="shared" si="2"/>
        <v>-0.24800592347375805</v>
      </c>
      <c r="FI17">
        <f t="shared" si="2"/>
        <v>0.25774923939429562</v>
      </c>
      <c r="FJ17">
        <f t="shared" si="2"/>
        <v>0.4184387608945826</v>
      </c>
      <c r="FK17">
        <f t="shared" si="2"/>
        <v>0.28599763956002178</v>
      </c>
      <c r="FL17">
        <f t="shared" si="2"/>
        <v>0.80498503325898207</v>
      </c>
      <c r="FM17">
        <f t="shared" si="2"/>
        <v>0.69187574026097998</v>
      </c>
      <c r="FN17">
        <f t="shared" si="2"/>
        <v>0.24181597681415118</v>
      </c>
      <c r="FO17">
        <f t="shared" si="2"/>
        <v>-0.2159651491682027</v>
      </c>
      <c r="FP17">
        <f t="shared" si="2"/>
        <v>-0.55620433890202303</v>
      </c>
      <c r="FQ17">
        <f t="shared" si="2"/>
        <v>-0.25799336618950136</v>
      </c>
      <c r="FR17">
        <f t="shared" si="2"/>
        <v>0.31541784683995566</v>
      </c>
      <c r="FS17">
        <f t="shared" si="2"/>
        <v>0.50697961981234418</v>
      </c>
      <c r="FT17">
        <f t="shared" si="2"/>
        <v>0.51898836441847829</v>
      </c>
      <c r="FU17">
        <f t="shared" si="2"/>
        <v>1.0767108986885843</v>
      </c>
      <c r="FV17">
        <f t="shared" si="2"/>
        <v>0.10364237127607701</v>
      </c>
      <c r="FW17">
        <f t="shared" si="2"/>
        <v>-0.42892879039116694</v>
      </c>
      <c r="FX17">
        <f t="shared" si="2"/>
        <v>0.42608022451528127</v>
      </c>
      <c r="FY17">
        <f t="shared" si="2"/>
        <v>0.57450953052613674</v>
      </c>
      <c r="FZ17">
        <f t="shared" si="2"/>
        <v>-0.23924785247790473</v>
      </c>
      <c r="GA17">
        <f t="shared" si="2"/>
        <v>-4.238751985970636E-2</v>
      </c>
      <c r="GB17">
        <f t="shared" si="2"/>
        <v>0.17577636449952994</v>
      </c>
      <c r="GC17">
        <f t="shared" si="2"/>
        <v>0.26019148478386328</v>
      </c>
      <c r="GD17">
        <f t="shared" si="2"/>
        <v>0.92047169295905018</v>
      </c>
      <c r="GE17">
        <f t="shared" si="2"/>
        <v>6.9492259650117322E-2</v>
      </c>
      <c r="GF17">
        <f t="shared" si="2"/>
        <v>1.0898966021951759</v>
      </c>
      <c r="GG17">
        <f t="shared" si="2"/>
        <v>0.60830958898879239</v>
      </c>
      <c r="GH17">
        <f t="shared" si="2"/>
        <v>0.9632693894681178</v>
      </c>
      <c r="GI17">
        <f t="shared" si="2"/>
        <v>0.36437678413680935</v>
      </c>
      <c r="GJ17">
        <f t="shared" si="2"/>
        <v>0.89136728114782504</v>
      </c>
      <c r="GK17">
        <f t="shared" si="2"/>
        <v>1.0159175619845968</v>
      </c>
      <c r="GL17">
        <f t="shared" si="2"/>
        <v>0.4105684835864486</v>
      </c>
      <c r="GM17">
        <f t="shared" ref="GM17:IX17" si="3">AVERAGE(GM11:GM15)-AVERAGE(GM4:GM10)</f>
        <v>0.27667362975599491</v>
      </c>
      <c r="GN17">
        <f t="shared" si="3"/>
        <v>-0.53188793675388069</v>
      </c>
      <c r="GO17">
        <f t="shared" si="3"/>
        <v>-0.50081279240134957</v>
      </c>
      <c r="GP17">
        <f t="shared" si="3"/>
        <v>-0.54259401371426808</v>
      </c>
      <c r="GQ17">
        <f t="shared" si="3"/>
        <v>-0.47065759640441518</v>
      </c>
      <c r="GR17">
        <f t="shared" si="3"/>
        <v>0.36316926487993406</v>
      </c>
      <c r="GS17">
        <f t="shared" si="3"/>
        <v>0.44463297997538354</v>
      </c>
      <c r="GT17">
        <f t="shared" si="3"/>
        <v>-0.56301799196201274</v>
      </c>
      <c r="GU17">
        <f t="shared" si="3"/>
        <v>-1.0543835343259405</v>
      </c>
      <c r="GV17">
        <f t="shared" si="3"/>
        <v>-0.4661310952705684</v>
      </c>
      <c r="GW17">
        <f t="shared" si="3"/>
        <v>-1.4575088452495779E-2</v>
      </c>
      <c r="GX17">
        <f t="shared" si="3"/>
        <v>0.2111638131846843</v>
      </c>
      <c r="GY17">
        <f t="shared" si="3"/>
        <v>0.23799439025257985</v>
      </c>
      <c r="GZ17">
        <f t="shared" si="3"/>
        <v>-0.44818233064681612</v>
      </c>
      <c r="HA17">
        <f t="shared" si="3"/>
        <v>-0.63820648040950445</v>
      </c>
      <c r="HB17">
        <f t="shared" si="3"/>
        <v>-0.64471959206509677</v>
      </c>
      <c r="HC17">
        <f t="shared" si="3"/>
        <v>9.8630796938809523E-2</v>
      </c>
      <c r="HD17">
        <f t="shared" si="3"/>
        <v>0.27159966589990203</v>
      </c>
      <c r="HE17">
        <f t="shared" si="3"/>
        <v>-2.6831342926706643E-2</v>
      </c>
      <c r="HF17">
        <f t="shared" si="3"/>
        <v>-0.38304498152950628</v>
      </c>
      <c r="HG17">
        <f t="shared" si="3"/>
        <v>-9.5201754699172414E-2</v>
      </c>
      <c r="HH17">
        <f t="shared" si="3"/>
        <v>-0.15170364524393898</v>
      </c>
      <c r="HI17">
        <f t="shared" si="3"/>
        <v>-0.70772853928567114</v>
      </c>
      <c r="HJ17">
        <f t="shared" si="3"/>
        <v>0.11642023732297549</v>
      </c>
      <c r="HK17">
        <f t="shared" si="3"/>
        <v>1.0512944324872855</v>
      </c>
      <c r="HL17">
        <f t="shared" si="3"/>
        <v>4.9916835519329683E-3</v>
      </c>
      <c r="HM17">
        <f t="shared" si="3"/>
        <v>-6.6566628926601652E-3</v>
      </c>
      <c r="HN17">
        <f t="shared" si="3"/>
        <v>0.12215153611208257</v>
      </c>
      <c r="HO17">
        <f t="shared" si="3"/>
        <v>-9.0716226231723485E-3</v>
      </c>
      <c r="HP17">
        <f t="shared" si="3"/>
        <v>1.2142570806360302</v>
      </c>
      <c r="HQ17">
        <f t="shared" si="3"/>
        <v>0.14377657023095841</v>
      </c>
      <c r="HR17">
        <f t="shared" si="3"/>
        <v>0.60395066745808346</v>
      </c>
      <c r="HS17">
        <f t="shared" si="3"/>
        <v>0.26254000130002658</v>
      </c>
      <c r="HT17">
        <f t="shared" si="3"/>
        <v>-8.1606521274191005E-2</v>
      </c>
      <c r="HU17">
        <f t="shared" si="3"/>
        <v>0.34364246769718698</v>
      </c>
      <c r="HV17">
        <f t="shared" si="3"/>
        <v>0.45000446079220324</v>
      </c>
      <c r="HW17">
        <f t="shared" si="3"/>
        <v>0.41389568692040901</v>
      </c>
      <c r="HX17">
        <f t="shared" si="3"/>
        <v>-0.37174866175772381</v>
      </c>
      <c r="HY17">
        <f t="shared" si="3"/>
        <v>0.19275095566702447</v>
      </c>
      <c r="HZ17">
        <f t="shared" si="3"/>
        <v>0.28051818317127925</v>
      </c>
      <c r="IA17">
        <f t="shared" si="3"/>
        <v>0.96829647642687389</v>
      </c>
      <c r="IB17">
        <f t="shared" si="3"/>
        <v>-0.13900039841165684</v>
      </c>
      <c r="IC17">
        <f t="shared" si="3"/>
        <v>0.36199163428428582</v>
      </c>
      <c r="ID17">
        <f t="shared" si="3"/>
        <v>9.1106535513976211E-2</v>
      </c>
      <c r="IE17">
        <f t="shared" si="3"/>
        <v>-5.6477365004790031E-2</v>
      </c>
      <c r="IF17">
        <f t="shared" si="3"/>
        <v>-0.46969283098599701</v>
      </c>
      <c r="IG17">
        <f t="shared" si="3"/>
        <v>0.19204921822803783</v>
      </c>
      <c r="IH17">
        <f t="shared" si="3"/>
        <v>6.099965062840039E-2</v>
      </c>
      <c r="II17">
        <f t="shared" si="3"/>
        <v>1.1900761292783713</v>
      </c>
      <c r="IJ17">
        <f t="shared" si="3"/>
        <v>0.13073894767203326</v>
      </c>
      <c r="IK17">
        <f t="shared" si="3"/>
        <v>0.34054537400385965</v>
      </c>
      <c r="IL17">
        <f t="shared" si="3"/>
        <v>-1.5656509506240254E-2</v>
      </c>
      <c r="IM17">
        <f t="shared" si="3"/>
        <v>1.1900665490223208</v>
      </c>
      <c r="IN17">
        <f t="shared" si="3"/>
        <v>0.16896309181347319</v>
      </c>
      <c r="IO17">
        <f t="shared" si="3"/>
        <v>0.38754638609285569</v>
      </c>
      <c r="IP17">
        <f t="shared" si="3"/>
        <v>0.66799884654750064</v>
      </c>
      <c r="IQ17">
        <f t="shared" si="3"/>
        <v>0.1111723772794114</v>
      </c>
      <c r="IR17">
        <f t="shared" si="3"/>
        <v>-0.10319644248312466</v>
      </c>
      <c r="IS17">
        <f t="shared" si="3"/>
        <v>0.33547304377867215</v>
      </c>
      <c r="IT17">
        <f t="shared" si="3"/>
        <v>0.59846414484409227</v>
      </c>
      <c r="IU17">
        <f t="shared" si="3"/>
        <v>0.19253878693701276</v>
      </c>
      <c r="IV17">
        <f t="shared" si="3"/>
        <v>0.11241866812851974</v>
      </c>
      <c r="IW17">
        <f t="shared" si="3"/>
        <v>0.79077375154629603</v>
      </c>
      <c r="IX17">
        <f t="shared" si="3"/>
        <v>-0.19640958565813474</v>
      </c>
      <c r="IY17">
        <f t="shared" ref="IY17:LJ17" si="4">AVERAGE(IY11:IY15)-AVERAGE(IY4:IY10)</f>
        <v>0.80783255781725205</v>
      </c>
      <c r="IZ17">
        <f t="shared" si="4"/>
        <v>-0.10577517111539442</v>
      </c>
      <c r="JA17">
        <f t="shared" si="4"/>
        <v>0.47394086658374568</v>
      </c>
      <c r="JB17">
        <f t="shared" si="4"/>
        <v>-0.27311295620010978</v>
      </c>
      <c r="JC17">
        <f t="shared" si="4"/>
        <v>0.513627940656457</v>
      </c>
      <c r="JD17">
        <f t="shared" si="4"/>
        <v>-1.7956615817363516E-2</v>
      </c>
      <c r="JE17">
        <f t="shared" si="4"/>
        <v>0.6767140722445032</v>
      </c>
      <c r="JF17">
        <f t="shared" si="4"/>
        <v>-0.3726323113198089</v>
      </c>
      <c r="JG17">
        <f t="shared" si="4"/>
        <v>-0.22861160446513024</v>
      </c>
      <c r="JH17">
        <f t="shared" si="4"/>
        <v>0.37508128995900519</v>
      </c>
      <c r="JI17">
        <f t="shared" si="4"/>
        <v>-6.2002258412933109E-2</v>
      </c>
      <c r="JJ17">
        <f t="shared" si="4"/>
        <v>0.1078277148535329</v>
      </c>
      <c r="JK17">
        <f t="shared" si="4"/>
        <v>-0.51170889254048268</v>
      </c>
      <c r="JL17">
        <f t="shared" si="4"/>
        <v>0.18936878500859111</v>
      </c>
      <c r="JM17">
        <f t="shared" si="4"/>
        <v>-0.13729048523915824</v>
      </c>
      <c r="JN17">
        <f t="shared" si="4"/>
        <v>-0.75578680612166238</v>
      </c>
      <c r="JO17">
        <f t="shared" si="4"/>
        <v>-0.69984675156912846</v>
      </c>
      <c r="JP17">
        <f t="shared" si="4"/>
        <v>-0.29319760265753403</v>
      </c>
      <c r="JQ17">
        <f t="shared" si="4"/>
        <v>0.35441854709134596</v>
      </c>
      <c r="JR17">
        <f t="shared" si="4"/>
        <v>1.0346496361773863</v>
      </c>
      <c r="JS17">
        <f t="shared" si="4"/>
        <v>0.67211315246977388</v>
      </c>
      <c r="JT17">
        <f t="shared" si="4"/>
        <v>0.16458068181063226</v>
      </c>
      <c r="JU17">
        <f t="shared" si="4"/>
        <v>0.54686982404606954</v>
      </c>
      <c r="JV17">
        <f t="shared" si="4"/>
        <v>0.17512674130365546</v>
      </c>
      <c r="JW17">
        <f t="shared" si="4"/>
        <v>-0.36442223081672726</v>
      </c>
      <c r="JX17">
        <f t="shared" si="4"/>
        <v>-0.62297254883864017</v>
      </c>
      <c r="JY17">
        <f t="shared" si="4"/>
        <v>-0.17636245313663851</v>
      </c>
      <c r="JZ17">
        <f t="shared" si="4"/>
        <v>-0.92268977884574921</v>
      </c>
      <c r="KA17">
        <f t="shared" si="4"/>
        <v>0.11806883205851848</v>
      </c>
      <c r="KB17">
        <f t="shared" si="4"/>
        <v>-1.0373824644948151</v>
      </c>
      <c r="KC17">
        <f t="shared" si="4"/>
        <v>0.24995392015097873</v>
      </c>
      <c r="KD17">
        <f t="shared" si="4"/>
        <v>1.7512462837990243E-2</v>
      </c>
      <c r="KE17">
        <f t="shared" si="4"/>
        <v>-8.3455921859263066E-2</v>
      </c>
      <c r="KF17">
        <f t="shared" si="4"/>
        <v>0</v>
      </c>
      <c r="KG17">
        <f t="shared" si="4"/>
        <v>0.56015600619734041</v>
      </c>
      <c r="KH17">
        <f t="shared" si="4"/>
        <v>-3.3668665684633663E-2</v>
      </c>
      <c r="KI17">
        <f t="shared" si="4"/>
        <v>-0.47310299802102962</v>
      </c>
      <c r="KJ17">
        <f t="shared" si="4"/>
        <v>-0.18453673447939428</v>
      </c>
      <c r="KK17">
        <f t="shared" si="4"/>
        <v>-0.34584747266013827</v>
      </c>
      <c r="KL17">
        <f t="shared" si="4"/>
        <v>-6.3457959053176458E-2</v>
      </c>
      <c r="KM17">
        <f t="shared" si="4"/>
        <v>0.23181096372913157</v>
      </c>
      <c r="KN17">
        <f t="shared" si="4"/>
        <v>-0.53731396847008717</v>
      </c>
      <c r="KO17">
        <f t="shared" si="4"/>
        <v>-0.36156266835803691</v>
      </c>
      <c r="KP17">
        <f t="shared" si="4"/>
        <v>-0.19329873793987995</v>
      </c>
      <c r="KQ17">
        <f t="shared" si="4"/>
        <v>-0.62409670681641116</v>
      </c>
      <c r="KR17">
        <f t="shared" si="4"/>
        <v>-0.53108440401994739</v>
      </c>
      <c r="KS17">
        <f t="shared" si="4"/>
        <v>-0.35565072735718462</v>
      </c>
      <c r="KT17">
        <f t="shared" si="4"/>
        <v>-0.17053160880521462</v>
      </c>
      <c r="KU17">
        <f t="shared" si="4"/>
        <v>-0.56050661596613238</v>
      </c>
      <c r="KV17">
        <f t="shared" si="4"/>
        <v>-1.038296093050419</v>
      </c>
      <c r="KW17">
        <f t="shared" si="4"/>
        <v>-0.13790102687061687</v>
      </c>
      <c r="KX17">
        <f t="shared" si="4"/>
        <v>6.9072785000631257E-2</v>
      </c>
      <c r="KY17">
        <f t="shared" si="4"/>
        <v>-0.6487803420987055</v>
      </c>
      <c r="KZ17">
        <f t="shared" si="4"/>
        <v>-0.18597730171543753</v>
      </c>
      <c r="LA17">
        <f t="shared" si="4"/>
        <v>0.13648335342269161</v>
      </c>
      <c r="LB17">
        <f t="shared" si="4"/>
        <v>-0.44564118601006353</v>
      </c>
      <c r="LC17">
        <f t="shared" si="4"/>
        <v>0.45382380199848654</v>
      </c>
      <c r="LD17">
        <f t="shared" si="4"/>
        <v>-0.1676949619441219</v>
      </c>
      <c r="LE17">
        <f t="shared" si="4"/>
        <v>-0.34901266106143342</v>
      </c>
      <c r="LF17">
        <f t="shared" si="4"/>
        <v>-0.27268602637613448</v>
      </c>
      <c r="LG17">
        <f t="shared" si="4"/>
        <v>1.1817442291124514E-2</v>
      </c>
      <c r="LH17">
        <f t="shared" si="4"/>
        <v>3.2300210817796889E-2</v>
      </c>
      <c r="LI17">
        <f t="shared" si="4"/>
        <v>-0.14390959874702772</v>
      </c>
      <c r="LJ17">
        <f t="shared" si="4"/>
        <v>0</v>
      </c>
      <c r="LK17">
        <f t="shared" ref="LK17:NV17" si="5">AVERAGE(LK11:LK15)-AVERAGE(LK4:LK10)</f>
        <v>-0.33208924153804265</v>
      </c>
      <c r="LL17">
        <f t="shared" si="5"/>
        <v>-7.0761882092716444E-2</v>
      </c>
      <c r="LM17">
        <f t="shared" si="5"/>
        <v>0.93483410855525872</v>
      </c>
      <c r="LN17">
        <f t="shared" si="5"/>
        <v>0.79203753762134999</v>
      </c>
      <c r="LO17">
        <f t="shared" si="5"/>
        <v>0</v>
      </c>
      <c r="LP17">
        <f t="shared" si="5"/>
        <v>4.2523168819466106E-2</v>
      </c>
      <c r="LQ17">
        <f t="shared" si="5"/>
        <v>0.73183718493603522</v>
      </c>
      <c r="LR17">
        <f t="shared" si="5"/>
        <v>0</v>
      </c>
      <c r="LS17">
        <f t="shared" si="5"/>
        <v>-0.72524951180867059</v>
      </c>
      <c r="LT17">
        <f t="shared" si="5"/>
        <v>-0.1465508390726652</v>
      </c>
      <c r="LU17">
        <f t="shared" si="5"/>
        <v>-0.72375811947960345</v>
      </c>
      <c r="LV17">
        <f t="shared" si="5"/>
        <v>0</v>
      </c>
      <c r="LW17">
        <f t="shared" si="5"/>
        <v>-1.4698361814954456E-2</v>
      </c>
      <c r="LX17">
        <f t="shared" si="5"/>
        <v>0.14069112910823983</v>
      </c>
      <c r="LY17">
        <f t="shared" si="5"/>
        <v>-0.41667297902751388</v>
      </c>
      <c r="LZ17">
        <f t="shared" si="5"/>
        <v>3.4921774079391947E-2</v>
      </c>
      <c r="MA17">
        <f t="shared" si="5"/>
        <v>-0.13636422084066166</v>
      </c>
      <c r="MB17">
        <f t="shared" si="5"/>
        <v>0</v>
      </c>
      <c r="MC17">
        <f t="shared" si="5"/>
        <v>-0.21545820071493466</v>
      </c>
      <c r="MD17">
        <f t="shared" si="5"/>
        <v>7.9389347083171219E-2</v>
      </c>
      <c r="ME17">
        <f t="shared" si="5"/>
        <v>0.10832867602823637</v>
      </c>
      <c r="MF17">
        <f t="shared" si="5"/>
        <v>0.81134343205592785</v>
      </c>
      <c r="MG17">
        <f t="shared" si="5"/>
        <v>0.10785243932406212</v>
      </c>
      <c r="MH17">
        <f t="shared" si="5"/>
        <v>0.17484800519382937</v>
      </c>
      <c r="MI17">
        <f t="shared" si="5"/>
        <v>-0.36477784707802918</v>
      </c>
      <c r="MJ17">
        <f t="shared" si="5"/>
        <v>-0.50726350424977151</v>
      </c>
      <c r="MK17">
        <f t="shared" si="5"/>
        <v>0.24416150659976202</v>
      </c>
      <c r="ML17">
        <f t="shared" si="5"/>
        <v>-5.5479931687355544E-2</v>
      </c>
      <c r="MM17">
        <f t="shared" si="5"/>
        <v>3.2557830043225378E-2</v>
      </c>
      <c r="MN17">
        <f t="shared" si="5"/>
        <v>-0.53097572318166619</v>
      </c>
      <c r="MO17">
        <f t="shared" si="5"/>
        <v>-0.19201693067947329</v>
      </c>
      <c r="MP17">
        <f t="shared" si="5"/>
        <v>-0.37330188542429249</v>
      </c>
      <c r="MQ17">
        <f t="shared" si="5"/>
        <v>-0.33942567264069234</v>
      </c>
      <c r="MR17">
        <f t="shared" si="5"/>
        <v>-0.42020623012066349</v>
      </c>
      <c r="MS17">
        <f t="shared" si="5"/>
        <v>-2.6232124369376462E-2</v>
      </c>
      <c r="MT17">
        <f t="shared" si="5"/>
        <v>-0.54517473314194487</v>
      </c>
      <c r="MU17">
        <f t="shared" si="5"/>
        <v>-1.3872681354370235</v>
      </c>
      <c r="MV17">
        <f t="shared" si="5"/>
        <v>-0.23123482870256976</v>
      </c>
      <c r="MW17">
        <f t="shared" si="5"/>
        <v>-0.34102664371387553</v>
      </c>
      <c r="MX17">
        <f t="shared" si="5"/>
        <v>-0.16302667085423034</v>
      </c>
      <c r="MY17">
        <f t="shared" si="5"/>
        <v>0.42458325833164967</v>
      </c>
      <c r="MZ17">
        <f t="shared" si="5"/>
        <v>0.66934792464332715</v>
      </c>
      <c r="NA17">
        <f t="shared" si="5"/>
        <v>-0.53850620508722769</v>
      </c>
      <c r="NB17">
        <f t="shared" si="5"/>
        <v>0.14911262417577081</v>
      </c>
      <c r="NC17">
        <f t="shared" si="5"/>
        <v>-0.14510112694410576</v>
      </c>
      <c r="ND17">
        <f t="shared" si="5"/>
        <v>0.2329275126451047</v>
      </c>
      <c r="NE17">
        <f t="shared" si="5"/>
        <v>8.7965754001633645E-2</v>
      </c>
      <c r="NF17">
        <f t="shared" si="5"/>
        <v>4.0853017070262107E-2</v>
      </c>
      <c r="NG17">
        <f t="shared" si="5"/>
        <v>0.34020595454200053</v>
      </c>
      <c r="NH17">
        <f t="shared" si="5"/>
        <v>0.46493292543273135</v>
      </c>
      <c r="NI17">
        <f t="shared" si="5"/>
        <v>-0.34715775534520749</v>
      </c>
      <c r="NJ17">
        <f t="shared" si="5"/>
        <v>-0.22974708705334079</v>
      </c>
      <c r="NK17">
        <f t="shared" si="5"/>
        <v>0.26822794178446485</v>
      </c>
      <c r="NL17">
        <f t="shared" si="5"/>
        <v>0.16438681446723374</v>
      </c>
      <c r="NM17">
        <f t="shared" si="5"/>
        <v>0.18117832063440797</v>
      </c>
      <c r="NN17">
        <f t="shared" si="5"/>
        <v>-0.10253305240552224</v>
      </c>
      <c r="NO17">
        <f t="shared" si="5"/>
        <v>0.29037551128537364</v>
      </c>
      <c r="NP17">
        <f t="shared" si="5"/>
        <v>-0.44554065520672348</v>
      </c>
      <c r="NQ17">
        <f t="shared" si="5"/>
        <v>0.47941545608090541</v>
      </c>
      <c r="NR17">
        <f t="shared" si="5"/>
        <v>-0.87175172787237454</v>
      </c>
      <c r="NS17">
        <f t="shared" si="5"/>
        <v>-0.44422924424409493</v>
      </c>
      <c r="NT17">
        <f t="shared" si="5"/>
        <v>0.27915315324776396</v>
      </c>
      <c r="NU17">
        <f t="shared" si="5"/>
        <v>-0.53995991800048171</v>
      </c>
      <c r="NV17">
        <f t="shared" si="5"/>
        <v>0.10487312037429189</v>
      </c>
      <c r="NW17">
        <f t="shared" ref="NW17:QH17" si="6">AVERAGE(NW11:NW15)-AVERAGE(NW4:NW10)</f>
        <v>7.2532199853491158E-2</v>
      </c>
      <c r="NX17">
        <f t="shared" si="6"/>
        <v>0</v>
      </c>
      <c r="NY17">
        <f t="shared" si="6"/>
        <v>0</v>
      </c>
      <c r="NZ17">
        <f t="shared" si="6"/>
        <v>-0.43005805179495188</v>
      </c>
      <c r="OA17">
        <f t="shared" si="6"/>
        <v>0.42013112365541017</v>
      </c>
      <c r="OB17">
        <f t="shared" si="6"/>
        <v>-4.3184514245472906E-2</v>
      </c>
      <c r="OC17">
        <f t="shared" si="6"/>
        <v>0.37525672302427993</v>
      </c>
      <c r="OD17">
        <f t="shared" si="6"/>
        <v>-0.53067527149051741</v>
      </c>
      <c r="OE17">
        <f t="shared" si="6"/>
        <v>0.41750766989940968</v>
      </c>
      <c r="OF17">
        <f t="shared" si="6"/>
        <v>0.68591086316806571</v>
      </c>
      <c r="OG17">
        <f t="shared" si="6"/>
        <v>0.68020106399952285</v>
      </c>
      <c r="OH17">
        <f t="shared" si="6"/>
        <v>0.20724176050986093</v>
      </c>
      <c r="OI17">
        <f t="shared" si="6"/>
        <v>0.17797138771800758</v>
      </c>
      <c r="OJ17">
        <f t="shared" si="6"/>
        <v>0.49560484010935041</v>
      </c>
      <c r="OK17">
        <f t="shared" si="6"/>
        <v>0.74274996424538209</v>
      </c>
      <c r="OL17">
        <f t="shared" si="6"/>
        <v>0.89202717235138385</v>
      </c>
      <c r="OM17">
        <f t="shared" si="6"/>
        <v>0</v>
      </c>
      <c r="ON17">
        <f t="shared" si="6"/>
        <v>0</v>
      </c>
      <c r="OO17">
        <f t="shared" si="6"/>
        <v>0.93216340085672034</v>
      </c>
      <c r="OP17">
        <f t="shared" si="6"/>
        <v>0.62206280587406937</v>
      </c>
      <c r="OQ17">
        <f t="shared" si="6"/>
        <v>0.14722246557904653</v>
      </c>
      <c r="OR17">
        <f t="shared" si="6"/>
        <v>0.23695387231842441</v>
      </c>
      <c r="OS17">
        <f t="shared" si="6"/>
        <v>-0.23442316806206231</v>
      </c>
      <c r="OT17">
        <f t="shared" si="6"/>
        <v>8.9183419702847155E-2</v>
      </c>
      <c r="OU17">
        <f t="shared" si="6"/>
        <v>0</v>
      </c>
      <c r="OV17">
        <f t="shared" si="6"/>
        <v>0</v>
      </c>
      <c r="OW17">
        <f t="shared" si="6"/>
        <v>0.94244854875741435</v>
      </c>
      <c r="OX17">
        <f t="shared" si="6"/>
        <v>0.37279849036167034</v>
      </c>
      <c r="OY17">
        <f t="shared" si="6"/>
        <v>-0.10245788266980835</v>
      </c>
      <c r="OZ17">
        <f t="shared" si="6"/>
        <v>-2.2716184832751951E-2</v>
      </c>
      <c r="PA17">
        <f t="shared" si="6"/>
        <v>0.22086645147944714</v>
      </c>
      <c r="PB17">
        <f t="shared" si="6"/>
        <v>7.8609599174737671E-2</v>
      </c>
      <c r="PC17">
        <f t="shared" si="6"/>
        <v>-0.53301749417601452</v>
      </c>
      <c r="PD17">
        <f t="shared" si="6"/>
        <v>-0.19411858968784654</v>
      </c>
      <c r="PE17">
        <f t="shared" si="6"/>
        <v>-0.20449681410134907</v>
      </c>
      <c r="PF17">
        <f t="shared" si="6"/>
        <v>0</v>
      </c>
      <c r="PG17">
        <f t="shared" si="6"/>
        <v>0</v>
      </c>
      <c r="PH17">
        <f t="shared" si="6"/>
        <v>0.87077289172726102</v>
      </c>
      <c r="PI17">
        <f t="shared" si="6"/>
        <v>8.0606399256665975E-2</v>
      </c>
      <c r="PJ17">
        <f t="shared" si="6"/>
        <v>6.1007618403980446E-2</v>
      </c>
      <c r="PK17">
        <f t="shared" si="6"/>
        <v>0.18702576028257001</v>
      </c>
      <c r="PL17">
        <f t="shared" si="6"/>
        <v>0.65684121140157692</v>
      </c>
      <c r="PM17">
        <f t="shared" si="6"/>
        <v>0.34852633308856024</v>
      </c>
      <c r="PN17">
        <f t="shared" si="6"/>
        <v>-0.42074375391862701</v>
      </c>
      <c r="PO17">
        <f t="shared" si="6"/>
        <v>0.12796486440246402</v>
      </c>
      <c r="PP17">
        <f t="shared" si="6"/>
        <v>-0.47685063325490012</v>
      </c>
      <c r="PQ17">
        <f t="shared" si="6"/>
        <v>0.74524969134250107</v>
      </c>
      <c r="PR17">
        <f t="shared" si="6"/>
        <v>-0.34162682043896869</v>
      </c>
      <c r="PS17">
        <f t="shared" si="6"/>
        <v>0.54540353547002607</v>
      </c>
      <c r="PT17">
        <f t="shared" si="6"/>
        <v>0.16090918097280033</v>
      </c>
      <c r="PU17">
        <f t="shared" si="6"/>
        <v>-0.63884955337885785</v>
      </c>
      <c r="PV17">
        <f t="shared" si="6"/>
        <v>7.9946106596018376E-3</v>
      </c>
      <c r="PW17">
        <f t="shared" si="6"/>
        <v>3.2424915197637641E-2</v>
      </c>
      <c r="PX17">
        <f t="shared" si="6"/>
        <v>0.69134891547951538</v>
      </c>
      <c r="PY17">
        <f t="shared" si="6"/>
        <v>0.71708369060966182</v>
      </c>
      <c r="PZ17">
        <f t="shared" si="6"/>
        <v>-0.55795690229466977</v>
      </c>
      <c r="QA17">
        <f t="shared" si="6"/>
        <v>-0.59576982665660205</v>
      </c>
      <c r="QB17">
        <f t="shared" si="6"/>
        <v>0.72303594400021209</v>
      </c>
      <c r="QC17">
        <f t="shared" si="6"/>
        <v>9.8865661493666074E-2</v>
      </c>
      <c r="QD17">
        <f t="shared" si="6"/>
        <v>8.158441863564958E-2</v>
      </c>
      <c r="QE17">
        <f t="shared" si="6"/>
        <v>0.12337192354568166</v>
      </c>
      <c r="QF17">
        <f t="shared" si="6"/>
        <v>-0.24232741985874959</v>
      </c>
      <c r="QG17">
        <f t="shared" si="6"/>
        <v>0.19637570968069418</v>
      </c>
      <c r="QH17">
        <f t="shared" si="6"/>
        <v>0.13052103169877988</v>
      </c>
      <c r="QI17">
        <f t="shared" ref="QI17:RO17" si="7">AVERAGE(QI11:QI15)-AVERAGE(QI4:QI10)</f>
        <v>-0.12753151149655298</v>
      </c>
      <c r="QJ17">
        <f t="shared" si="7"/>
        <v>-0.58013569933227449</v>
      </c>
      <c r="QK17">
        <f t="shared" si="7"/>
        <v>0.39549400838157855</v>
      </c>
      <c r="QL17">
        <f t="shared" si="7"/>
        <v>-3.9618476135275124E-2</v>
      </c>
      <c r="QM17">
        <f t="shared" si="7"/>
        <v>-0.61857062061305124</v>
      </c>
      <c r="QN17">
        <f t="shared" si="7"/>
        <v>-0.47754222612086528</v>
      </c>
      <c r="QO17">
        <f t="shared" si="7"/>
        <v>0.15924536275930534</v>
      </c>
      <c r="QP17">
        <f t="shared" si="7"/>
        <v>-2.2731645207726511E-2</v>
      </c>
      <c r="QQ17">
        <f t="shared" si="7"/>
        <v>0.10152011451653034</v>
      </c>
      <c r="QR17">
        <f t="shared" si="7"/>
        <v>0.29134851248810117</v>
      </c>
      <c r="QS17">
        <f t="shared" si="7"/>
        <v>-0.26691785116465799</v>
      </c>
      <c r="QT17">
        <f t="shared" si="7"/>
        <v>0.40693199553716286</v>
      </c>
      <c r="QU17">
        <f t="shared" si="7"/>
        <v>-0.97600551214464559</v>
      </c>
      <c r="QV17">
        <f t="shared" si="7"/>
        <v>-5.4751129964380432E-2</v>
      </c>
      <c r="QW17">
        <f t="shared" si="7"/>
        <v>-0.78705274926707025</v>
      </c>
      <c r="QX17">
        <f t="shared" si="7"/>
        <v>-0.17598209367997802</v>
      </c>
      <c r="QY17">
        <f t="shared" si="7"/>
        <v>-0.14720492547300268</v>
      </c>
      <c r="QZ17">
        <f t="shared" si="7"/>
        <v>-0.18236797726380086</v>
      </c>
      <c r="RA17">
        <f t="shared" si="7"/>
        <v>-0.91516152871601575</v>
      </c>
      <c r="RB17">
        <f t="shared" si="7"/>
        <v>-0.95993300092451694</v>
      </c>
      <c r="RC17">
        <f t="shared" si="7"/>
        <v>-1.1905866848708146E-2</v>
      </c>
      <c r="RD17">
        <f t="shared" si="7"/>
        <v>0.3530027625993139</v>
      </c>
      <c r="RE17">
        <f t="shared" si="7"/>
        <v>-0.55654700621323072</v>
      </c>
      <c r="RF17">
        <f t="shared" si="7"/>
        <v>-0.38146405603894951</v>
      </c>
      <c r="RG17">
        <f t="shared" si="7"/>
        <v>-0.17603731713847864</v>
      </c>
      <c r="RH17">
        <f t="shared" si="7"/>
        <v>-0.48029236388655472</v>
      </c>
      <c r="RI17">
        <f t="shared" si="7"/>
        <v>-0.11349914114944012</v>
      </c>
      <c r="RJ17">
        <f t="shared" si="7"/>
        <v>2.959330446691787E-2</v>
      </c>
      <c r="RK17">
        <f t="shared" si="7"/>
        <v>0.48346343241386619</v>
      </c>
      <c r="RL17">
        <f t="shared" si="7"/>
        <v>-0.60335841610788732</v>
      </c>
      <c r="RM17">
        <f t="shared" si="7"/>
        <v>0.41540911326174601</v>
      </c>
      <c r="RN17">
        <f t="shared" si="7"/>
        <v>0.16815344440909077</v>
      </c>
      <c r="RO17">
        <f t="shared" si="7"/>
        <v>-0.283165424525816</v>
      </c>
    </row>
    <row r="18" spans="1:483" x14ac:dyDescent="0.25"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</row>
    <row r="19" spans="1:483" x14ac:dyDescent="0.25">
      <c r="C19">
        <v>-1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L19">
        <v>-1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-1</v>
      </c>
      <c r="BT19">
        <v>-1</v>
      </c>
      <c r="BU19">
        <v>-1</v>
      </c>
      <c r="BV19">
        <v>-1</v>
      </c>
      <c r="BW19">
        <v>-1</v>
      </c>
      <c r="BX19">
        <v>-1</v>
      </c>
      <c r="BY19">
        <v>-1</v>
      </c>
      <c r="BZ19">
        <v>-1</v>
      </c>
      <c r="CA19">
        <v>-1</v>
      </c>
      <c r="CB19">
        <v>-1</v>
      </c>
      <c r="CC19">
        <v>-1</v>
      </c>
      <c r="CD19">
        <v>-1</v>
      </c>
      <c r="CE19">
        <v>-1</v>
      </c>
      <c r="CF19">
        <v>-1</v>
      </c>
      <c r="CG19">
        <v>-1</v>
      </c>
      <c r="CH19">
        <v>-1</v>
      </c>
      <c r="CI19">
        <v>-1</v>
      </c>
      <c r="CJ19">
        <v>-1</v>
      </c>
      <c r="CK19">
        <v>-1</v>
      </c>
      <c r="CL19">
        <v>-1</v>
      </c>
      <c r="CM19">
        <v>-1</v>
      </c>
      <c r="CN19">
        <v>-1</v>
      </c>
      <c r="CO19">
        <v>-1</v>
      </c>
      <c r="CP19">
        <v>-1</v>
      </c>
      <c r="CQ19">
        <v>-1</v>
      </c>
      <c r="CR19">
        <v>-1</v>
      </c>
      <c r="CS19">
        <v>-1</v>
      </c>
      <c r="CT19">
        <v>-1</v>
      </c>
      <c r="CU19">
        <v>-1</v>
      </c>
      <c r="CV19">
        <v>-1</v>
      </c>
      <c r="CW19">
        <v>-1</v>
      </c>
      <c r="CX19">
        <v>-1</v>
      </c>
      <c r="CY19">
        <v>-1</v>
      </c>
      <c r="CZ19">
        <v>-1</v>
      </c>
      <c r="DA19">
        <v>-1</v>
      </c>
      <c r="DB19">
        <v>-1</v>
      </c>
      <c r="DC19">
        <v>-1</v>
      </c>
      <c r="DD19">
        <v>-1</v>
      </c>
      <c r="DE19">
        <v>-1</v>
      </c>
      <c r="DF19">
        <v>-1</v>
      </c>
      <c r="DG19">
        <v>-1</v>
      </c>
      <c r="DH19">
        <v>-1</v>
      </c>
      <c r="DI19">
        <v>-1</v>
      </c>
      <c r="DJ19">
        <v>-1</v>
      </c>
      <c r="DK19">
        <v>-1</v>
      </c>
      <c r="DL19">
        <v>-1</v>
      </c>
      <c r="DM19">
        <v>-1</v>
      </c>
      <c r="DN19">
        <v>-1</v>
      </c>
      <c r="DO19">
        <v>-1</v>
      </c>
      <c r="DP19">
        <v>-1</v>
      </c>
      <c r="DQ19">
        <v>-1</v>
      </c>
      <c r="DR19">
        <v>-1</v>
      </c>
      <c r="DS19">
        <v>-1</v>
      </c>
      <c r="DT19">
        <v>-1</v>
      </c>
      <c r="DU19">
        <v>-1</v>
      </c>
      <c r="DV19">
        <v>-1</v>
      </c>
      <c r="DW19">
        <v>-1</v>
      </c>
      <c r="DX19">
        <v>-1</v>
      </c>
      <c r="DY19">
        <v>-1</v>
      </c>
      <c r="DZ19">
        <v>-1</v>
      </c>
      <c r="EA19">
        <v>-1</v>
      </c>
      <c r="EB19">
        <v>-1</v>
      </c>
      <c r="EC19">
        <v>-1</v>
      </c>
      <c r="ED19">
        <v>-1</v>
      </c>
      <c r="EE19">
        <v>-1</v>
      </c>
      <c r="EF19">
        <v>-1</v>
      </c>
      <c r="EG19">
        <v>-1</v>
      </c>
      <c r="EH19">
        <v>-1</v>
      </c>
      <c r="EI19">
        <v>-1</v>
      </c>
      <c r="EJ19">
        <v>-1</v>
      </c>
      <c r="EK19">
        <v>-1</v>
      </c>
      <c r="EL19">
        <v>-1</v>
      </c>
      <c r="EM19">
        <v>-1</v>
      </c>
      <c r="EN19">
        <v>-1</v>
      </c>
      <c r="EO19">
        <v>-1</v>
      </c>
      <c r="EP19">
        <v>-1</v>
      </c>
      <c r="EQ19">
        <v>-1</v>
      </c>
      <c r="ER19">
        <v>-1</v>
      </c>
      <c r="ES19">
        <v>-1</v>
      </c>
      <c r="ET19">
        <v>-1</v>
      </c>
      <c r="EU19">
        <v>-1</v>
      </c>
      <c r="EV19">
        <v>-1</v>
      </c>
      <c r="EW19">
        <v>-1</v>
      </c>
      <c r="EX19">
        <v>-1</v>
      </c>
      <c r="EY19">
        <v>-1</v>
      </c>
      <c r="EZ19">
        <v>-1</v>
      </c>
      <c r="FA19">
        <v>-1</v>
      </c>
      <c r="FB19">
        <v>-1</v>
      </c>
      <c r="FC19">
        <v>-1</v>
      </c>
      <c r="FD19">
        <v>-1</v>
      </c>
      <c r="FE19">
        <v>-1</v>
      </c>
      <c r="FF19">
        <v>-1</v>
      </c>
      <c r="FG19">
        <v>-1</v>
      </c>
      <c r="FH19">
        <v>-1</v>
      </c>
      <c r="FI19">
        <v>-1</v>
      </c>
      <c r="FJ19">
        <v>-1</v>
      </c>
      <c r="FK19">
        <v>-1</v>
      </c>
      <c r="FL19">
        <v>-1</v>
      </c>
      <c r="FM19">
        <v>-1</v>
      </c>
      <c r="FN19">
        <v>-1</v>
      </c>
      <c r="FO19">
        <v>-1</v>
      </c>
      <c r="FP19">
        <v>-1</v>
      </c>
      <c r="FQ19">
        <v>-1</v>
      </c>
      <c r="FR19">
        <v>-1</v>
      </c>
      <c r="FS19">
        <v>-1</v>
      </c>
      <c r="FT19">
        <v>-1</v>
      </c>
      <c r="FU19">
        <v>-1</v>
      </c>
      <c r="FV19">
        <v>-1</v>
      </c>
      <c r="FW19">
        <v>-1</v>
      </c>
      <c r="FX19">
        <v>-1</v>
      </c>
      <c r="FY19">
        <v>-1</v>
      </c>
      <c r="FZ19">
        <v>-1</v>
      </c>
      <c r="GA19">
        <v>-1</v>
      </c>
      <c r="GB19">
        <v>-1</v>
      </c>
      <c r="GC19">
        <v>-1</v>
      </c>
      <c r="GD19">
        <v>-1</v>
      </c>
      <c r="GE19">
        <v>-1</v>
      </c>
      <c r="GF19">
        <v>-1</v>
      </c>
      <c r="GG19">
        <v>-1</v>
      </c>
      <c r="GH19">
        <v>-1</v>
      </c>
      <c r="GI19">
        <v>-1</v>
      </c>
      <c r="GJ19">
        <v>-1</v>
      </c>
      <c r="GK19">
        <v>-1</v>
      </c>
      <c r="GL19">
        <v>-1</v>
      </c>
      <c r="GM19">
        <v>-1</v>
      </c>
      <c r="GN19">
        <v>-1</v>
      </c>
      <c r="GO19">
        <v>-1</v>
      </c>
      <c r="GP19">
        <v>-1</v>
      </c>
      <c r="GQ19">
        <v>-1</v>
      </c>
      <c r="GR19">
        <v>-1</v>
      </c>
      <c r="GS19">
        <v>-1</v>
      </c>
      <c r="GT19">
        <v>-1</v>
      </c>
      <c r="GU19">
        <v>-1</v>
      </c>
      <c r="GV19">
        <v>-1</v>
      </c>
      <c r="GW19">
        <v>-1</v>
      </c>
      <c r="GX19">
        <v>-1</v>
      </c>
      <c r="GY19">
        <v>-1</v>
      </c>
      <c r="GZ19">
        <v>-1</v>
      </c>
      <c r="HA19">
        <v>-1</v>
      </c>
      <c r="HB19">
        <v>-1</v>
      </c>
      <c r="HC19">
        <v>-1</v>
      </c>
      <c r="HD19">
        <v>-1</v>
      </c>
      <c r="HE19">
        <v>-1</v>
      </c>
      <c r="HF19">
        <v>-1</v>
      </c>
      <c r="HG19">
        <v>-1</v>
      </c>
      <c r="HH19">
        <v>-1</v>
      </c>
      <c r="HI19">
        <v>-1</v>
      </c>
      <c r="HJ19">
        <v>-1</v>
      </c>
      <c r="HK19">
        <v>-1</v>
      </c>
      <c r="HL19">
        <v>-1</v>
      </c>
      <c r="HM19">
        <v>-1</v>
      </c>
      <c r="HN19">
        <v>-1</v>
      </c>
      <c r="HO19">
        <v>-1</v>
      </c>
      <c r="HP19">
        <v>-1</v>
      </c>
      <c r="HQ19">
        <v>-1</v>
      </c>
      <c r="HR19">
        <v>-1</v>
      </c>
      <c r="HS19">
        <v>-1</v>
      </c>
      <c r="HT19">
        <v>-1</v>
      </c>
      <c r="HU19">
        <v>-1</v>
      </c>
      <c r="HV19">
        <v>-1</v>
      </c>
      <c r="HW19">
        <v>-1</v>
      </c>
      <c r="HX19">
        <v>-1</v>
      </c>
      <c r="HY19">
        <v>-1</v>
      </c>
      <c r="HZ19">
        <v>-1</v>
      </c>
      <c r="IA19">
        <v>-1</v>
      </c>
      <c r="IB19">
        <v>-1</v>
      </c>
      <c r="IC19">
        <v>-1</v>
      </c>
      <c r="ID19">
        <v>-1</v>
      </c>
      <c r="IE19">
        <v>-1</v>
      </c>
      <c r="IF19">
        <v>-1</v>
      </c>
      <c r="IG19">
        <v>-1</v>
      </c>
      <c r="IH19">
        <v>-1</v>
      </c>
      <c r="II19">
        <v>-1</v>
      </c>
      <c r="IJ19">
        <v>-1</v>
      </c>
      <c r="IK19">
        <v>-1</v>
      </c>
      <c r="IL19">
        <v>-1</v>
      </c>
      <c r="IM19">
        <v>-1</v>
      </c>
      <c r="IN19">
        <v>-1</v>
      </c>
      <c r="IO19">
        <v>-1</v>
      </c>
      <c r="IP19">
        <v>-1</v>
      </c>
      <c r="IQ19">
        <v>-1</v>
      </c>
      <c r="IR19">
        <v>-1</v>
      </c>
      <c r="IS19">
        <v>-1</v>
      </c>
      <c r="IT19">
        <v>-1</v>
      </c>
      <c r="IU19">
        <v>-1</v>
      </c>
      <c r="IV19">
        <v>-1</v>
      </c>
      <c r="IW19">
        <v>-1</v>
      </c>
      <c r="IX19">
        <v>-1</v>
      </c>
      <c r="IY19">
        <v>-1</v>
      </c>
      <c r="IZ19">
        <v>-1</v>
      </c>
      <c r="JA19">
        <v>-1</v>
      </c>
      <c r="JB19">
        <v>-1</v>
      </c>
      <c r="JC19">
        <v>-1</v>
      </c>
      <c r="JD19">
        <v>-1</v>
      </c>
      <c r="JE19">
        <v>-1</v>
      </c>
      <c r="JF19">
        <v>-1</v>
      </c>
      <c r="JG19">
        <v>-1</v>
      </c>
      <c r="JH19">
        <v>-1</v>
      </c>
      <c r="JI19">
        <v>-1</v>
      </c>
      <c r="JJ19">
        <v>-1</v>
      </c>
      <c r="JK19">
        <v>-1</v>
      </c>
      <c r="JL19">
        <v>-1</v>
      </c>
      <c r="JM19">
        <v>-1</v>
      </c>
      <c r="JN19">
        <v>-1</v>
      </c>
      <c r="JO19">
        <v>-1</v>
      </c>
      <c r="JP19">
        <v>-1</v>
      </c>
      <c r="JQ19">
        <v>-1</v>
      </c>
      <c r="JR19">
        <v>-1</v>
      </c>
      <c r="JS19">
        <v>-1</v>
      </c>
      <c r="JT19">
        <v>-1</v>
      </c>
      <c r="JU19">
        <v>-1</v>
      </c>
      <c r="JV19">
        <v>-1</v>
      </c>
      <c r="JW19">
        <v>-1</v>
      </c>
      <c r="JX19">
        <v>-1</v>
      </c>
      <c r="JY19">
        <v>-1</v>
      </c>
      <c r="JZ19">
        <v>-1</v>
      </c>
      <c r="KA19">
        <v>-1</v>
      </c>
      <c r="KB19">
        <v>-1</v>
      </c>
      <c r="KC19">
        <v>-1</v>
      </c>
      <c r="KD19">
        <v>-1</v>
      </c>
      <c r="KE19">
        <v>-1</v>
      </c>
      <c r="KF19">
        <v>-1</v>
      </c>
      <c r="KG19">
        <v>-1</v>
      </c>
      <c r="KH19">
        <v>-1</v>
      </c>
      <c r="KI19">
        <v>-1</v>
      </c>
      <c r="KJ19">
        <v>-1</v>
      </c>
      <c r="KK19">
        <v>-1</v>
      </c>
      <c r="KL19">
        <v>-1</v>
      </c>
      <c r="KM19">
        <v>-1</v>
      </c>
      <c r="KN19">
        <v>-1</v>
      </c>
      <c r="KO19">
        <v>-1</v>
      </c>
      <c r="KP19">
        <v>-1</v>
      </c>
      <c r="KQ19">
        <v>-1</v>
      </c>
      <c r="KR19">
        <v>-1</v>
      </c>
      <c r="KS19">
        <v>-1</v>
      </c>
      <c r="KT19">
        <v>-1</v>
      </c>
      <c r="KU19">
        <v>-1</v>
      </c>
      <c r="KV19">
        <v>-1</v>
      </c>
      <c r="KW19">
        <v>-1</v>
      </c>
      <c r="KX19">
        <v>-1</v>
      </c>
      <c r="KY19">
        <v>-1</v>
      </c>
      <c r="KZ19">
        <v>-1</v>
      </c>
      <c r="LA19">
        <v>-1</v>
      </c>
      <c r="LB19">
        <v>-1</v>
      </c>
      <c r="LC19">
        <v>-1</v>
      </c>
      <c r="LD19">
        <v>-1</v>
      </c>
      <c r="LE19">
        <v>-1</v>
      </c>
      <c r="LF19">
        <v>-1</v>
      </c>
      <c r="LG19">
        <v>-1</v>
      </c>
      <c r="LH19">
        <v>-1</v>
      </c>
      <c r="LI19">
        <v>-1</v>
      </c>
      <c r="LJ19">
        <v>-1</v>
      </c>
      <c r="LK19">
        <v>-1</v>
      </c>
      <c r="LL19">
        <v>-1</v>
      </c>
      <c r="LM19">
        <v>-1</v>
      </c>
      <c r="LN19">
        <v>-1</v>
      </c>
      <c r="LO19">
        <v>-1</v>
      </c>
      <c r="LP19">
        <v>-1</v>
      </c>
      <c r="LQ19">
        <v>-1</v>
      </c>
      <c r="LR19">
        <v>-1</v>
      </c>
      <c r="LS19">
        <v>-1</v>
      </c>
      <c r="LT19">
        <v>-1</v>
      </c>
      <c r="LU19">
        <v>-1</v>
      </c>
      <c r="LV19">
        <v>-1</v>
      </c>
      <c r="LW19">
        <v>-1</v>
      </c>
      <c r="LX19">
        <v>-1</v>
      </c>
      <c r="LY19">
        <v>-1</v>
      </c>
      <c r="LZ19">
        <v>-1</v>
      </c>
      <c r="MA19">
        <v>-1</v>
      </c>
      <c r="MB19">
        <v>-1</v>
      </c>
      <c r="MC19">
        <v>-1</v>
      </c>
      <c r="MD19">
        <v>-1</v>
      </c>
      <c r="ME19">
        <v>-1</v>
      </c>
      <c r="MF19">
        <v>-1</v>
      </c>
      <c r="MG19">
        <v>-1</v>
      </c>
      <c r="MH19">
        <v>-1</v>
      </c>
      <c r="MI19">
        <v>-1</v>
      </c>
      <c r="MJ19">
        <v>-1</v>
      </c>
      <c r="MK19">
        <v>-1</v>
      </c>
      <c r="ML19">
        <v>-1</v>
      </c>
      <c r="MM19">
        <v>-1</v>
      </c>
      <c r="MN19">
        <v>-1</v>
      </c>
      <c r="MO19">
        <v>-1</v>
      </c>
      <c r="MP19">
        <v>-1</v>
      </c>
      <c r="MQ19">
        <v>-1</v>
      </c>
      <c r="MR19">
        <v>-1</v>
      </c>
      <c r="MS19">
        <v>-1</v>
      </c>
      <c r="MT19">
        <v>-1</v>
      </c>
      <c r="MU19">
        <v>-1</v>
      </c>
      <c r="MV19">
        <v>-1</v>
      </c>
      <c r="MW19">
        <v>-1</v>
      </c>
      <c r="MX19">
        <v>-1</v>
      </c>
      <c r="MY19">
        <v>-1</v>
      </c>
      <c r="MZ19">
        <v>-1</v>
      </c>
      <c r="NA19">
        <v>-1</v>
      </c>
      <c r="NB19">
        <v>-1</v>
      </c>
      <c r="NC19">
        <v>-1</v>
      </c>
      <c r="ND19">
        <v>-1</v>
      </c>
      <c r="NE19">
        <v>-1</v>
      </c>
      <c r="NF19">
        <v>-1</v>
      </c>
      <c r="NG19">
        <v>-1</v>
      </c>
      <c r="NH19">
        <v>-1</v>
      </c>
      <c r="NI19">
        <v>-1</v>
      </c>
      <c r="NJ19">
        <v>-1</v>
      </c>
      <c r="NK19">
        <v>-1</v>
      </c>
      <c r="NL19">
        <v>-1</v>
      </c>
      <c r="NM19">
        <v>-1</v>
      </c>
      <c r="NN19">
        <v>-1</v>
      </c>
      <c r="NO19">
        <v>-1</v>
      </c>
      <c r="NP19">
        <v>-1</v>
      </c>
      <c r="NQ19">
        <v>-1</v>
      </c>
      <c r="NR19">
        <v>-1</v>
      </c>
      <c r="NS19">
        <v>-1</v>
      </c>
      <c r="NT19">
        <v>-1</v>
      </c>
      <c r="NU19">
        <v>-1</v>
      </c>
      <c r="NV19">
        <v>-1</v>
      </c>
      <c r="NW19">
        <v>-1</v>
      </c>
      <c r="NX19">
        <v>-1</v>
      </c>
      <c r="NY19">
        <v>-1</v>
      </c>
      <c r="NZ19">
        <v>-1</v>
      </c>
      <c r="OA19">
        <v>-1</v>
      </c>
      <c r="OB19">
        <v>-1</v>
      </c>
      <c r="OC19">
        <v>-1</v>
      </c>
      <c r="OD19">
        <v>-1</v>
      </c>
      <c r="OE19">
        <v>-1</v>
      </c>
      <c r="OF19">
        <v>-1</v>
      </c>
      <c r="OG19">
        <v>-1</v>
      </c>
      <c r="OH19">
        <v>-1</v>
      </c>
      <c r="OI19">
        <v>-1</v>
      </c>
      <c r="OJ19">
        <v>-1</v>
      </c>
      <c r="OK19">
        <v>-1</v>
      </c>
      <c r="OL19">
        <v>-1</v>
      </c>
      <c r="OM19">
        <v>-1</v>
      </c>
      <c r="ON19">
        <v>-1</v>
      </c>
      <c r="OO19">
        <v>-1</v>
      </c>
      <c r="OP19">
        <v>-1</v>
      </c>
      <c r="OQ19">
        <v>-1</v>
      </c>
      <c r="OR19">
        <v>-1</v>
      </c>
      <c r="OS19">
        <v>-1</v>
      </c>
      <c r="OT19">
        <v>-1</v>
      </c>
      <c r="OU19">
        <v>-1</v>
      </c>
      <c r="OV19">
        <v>-1</v>
      </c>
      <c r="OW19">
        <v>-1</v>
      </c>
      <c r="OX19">
        <v>-1</v>
      </c>
      <c r="OY19">
        <v>-1</v>
      </c>
      <c r="OZ19">
        <v>-1</v>
      </c>
      <c r="PA19">
        <v>-1</v>
      </c>
      <c r="PB19">
        <v>-1</v>
      </c>
      <c r="PC19">
        <v>-1</v>
      </c>
      <c r="PD19">
        <v>-1</v>
      </c>
      <c r="PE19">
        <v>-1</v>
      </c>
      <c r="PF19">
        <v>-1</v>
      </c>
      <c r="PG19">
        <v>-1</v>
      </c>
      <c r="PH19">
        <v>-1</v>
      </c>
      <c r="PI19">
        <v>-1</v>
      </c>
      <c r="PJ19">
        <v>-1</v>
      </c>
      <c r="PK19">
        <v>-1</v>
      </c>
      <c r="PL19">
        <v>-1</v>
      </c>
      <c r="PM19">
        <v>-1</v>
      </c>
      <c r="PN19">
        <v>-1</v>
      </c>
      <c r="PO19">
        <v>-1</v>
      </c>
      <c r="PP19">
        <v>-1</v>
      </c>
      <c r="PQ19">
        <v>-1</v>
      </c>
      <c r="PR19">
        <v>-1</v>
      </c>
      <c r="PS19">
        <v>-1</v>
      </c>
      <c r="PT19">
        <v>-1</v>
      </c>
      <c r="PU19">
        <v>-1</v>
      </c>
      <c r="PV19">
        <v>-1</v>
      </c>
      <c r="PW19">
        <v>-1</v>
      </c>
      <c r="PX19">
        <v>-1</v>
      </c>
      <c r="PY19">
        <v>-1</v>
      </c>
      <c r="PZ19">
        <v>-1</v>
      </c>
      <c r="QA19">
        <v>-1</v>
      </c>
      <c r="QB19">
        <v>-1</v>
      </c>
      <c r="QC19">
        <v>-1</v>
      </c>
      <c r="QD19">
        <v>-1</v>
      </c>
      <c r="QE19">
        <v>-1</v>
      </c>
      <c r="QF19">
        <v>-1</v>
      </c>
      <c r="QG19">
        <v>-1</v>
      </c>
      <c r="QH19">
        <v>-1</v>
      </c>
      <c r="QI19">
        <v>-1</v>
      </c>
      <c r="QJ19">
        <v>-1</v>
      </c>
      <c r="QK19">
        <v>-1</v>
      </c>
      <c r="QL19">
        <v>-1</v>
      </c>
      <c r="QM19">
        <v>-1</v>
      </c>
      <c r="QN19">
        <v>-1</v>
      </c>
      <c r="QO19">
        <v>-1</v>
      </c>
      <c r="QP19">
        <v>-1</v>
      </c>
      <c r="QQ19">
        <v>-1</v>
      </c>
      <c r="QR19">
        <v>-1</v>
      </c>
      <c r="QS19">
        <v>-1</v>
      </c>
      <c r="QT19">
        <v>-1</v>
      </c>
      <c r="QU19">
        <v>-1</v>
      </c>
      <c r="QV19">
        <v>-1</v>
      </c>
      <c r="QW19">
        <v>-1</v>
      </c>
      <c r="QX19">
        <v>-1</v>
      </c>
      <c r="QY19">
        <v>-1</v>
      </c>
      <c r="QZ19">
        <v>-1</v>
      </c>
      <c r="RA19">
        <v>-1</v>
      </c>
      <c r="RB19">
        <v>-1</v>
      </c>
      <c r="RC19">
        <v>-1</v>
      </c>
      <c r="RD19">
        <v>-1</v>
      </c>
      <c r="RE19">
        <v>-1</v>
      </c>
      <c r="RF19">
        <v>-1</v>
      </c>
      <c r="RG19">
        <v>-1</v>
      </c>
      <c r="RH19">
        <v>-1</v>
      </c>
      <c r="RI19">
        <v>-1</v>
      </c>
      <c r="RJ19">
        <v>-1</v>
      </c>
      <c r="RK19">
        <v>-1</v>
      </c>
      <c r="RL19">
        <v>-1</v>
      </c>
      <c r="RM19">
        <v>-1</v>
      </c>
      <c r="RN19">
        <v>-1</v>
      </c>
      <c r="RO19">
        <v>-1</v>
      </c>
    </row>
    <row r="21" spans="1:483" x14ac:dyDescent="0.25">
      <c r="R21" s="4" t="s">
        <v>1282</v>
      </c>
      <c r="S21" s="4" t="s">
        <v>1279</v>
      </c>
      <c r="T21" s="4" t="s">
        <v>1278</v>
      </c>
      <c r="U21" s="4" t="s">
        <v>1283</v>
      </c>
    </row>
    <row r="22" spans="1:483" x14ac:dyDescent="0.25">
      <c r="R22">
        <f t="shared" ref="R22:R41" si="8">AVERAGEIFS(C$17:RO$17,C$2:RO$2,S22)</f>
        <v>-1.3872681354370235</v>
      </c>
      <c r="S22">
        <v>842</v>
      </c>
      <c r="T22">
        <f t="shared" ref="T22:T41" si="9">AVERAGEIFS(C$1:RO$1,C$2:RO$2,S22)</f>
        <v>741</v>
      </c>
      <c r="U22" s="16" t="str">
        <f t="shared" ref="U22:U41" si="10">HLOOKUP(S22,C$2:RO$3,2,FALSE)</f>
        <v>Superior colliculus, superficial gray layer</v>
      </c>
      <c r="V22" s="4"/>
      <c r="W22" s="4"/>
      <c r="X22" s="4"/>
      <c r="Y22" s="4"/>
      <c r="Z22" s="16"/>
      <c r="AA22" s="4"/>
      <c r="AB22" s="4"/>
      <c r="AC22" s="4"/>
      <c r="AD22" s="4"/>
      <c r="AE22" s="4"/>
    </row>
    <row r="23" spans="1:483" x14ac:dyDescent="0.25">
      <c r="R23">
        <f t="shared" si="8"/>
        <v>-1.0543835343259405</v>
      </c>
      <c r="S23">
        <v>888</v>
      </c>
      <c r="T23">
        <f t="shared" si="9"/>
        <v>295</v>
      </c>
      <c r="U23" s="16" t="str">
        <f t="shared" si="10"/>
        <v>Perirhinal area, layer 2/3</v>
      </c>
      <c r="Z23" s="16"/>
    </row>
    <row r="24" spans="1:483" x14ac:dyDescent="0.25">
      <c r="R24">
        <f t="shared" si="8"/>
        <v>-1.038296093050419</v>
      </c>
      <c r="S24">
        <v>149</v>
      </c>
      <c r="T24">
        <f t="shared" si="9"/>
        <v>634</v>
      </c>
      <c r="U24" s="16" t="str">
        <f t="shared" si="10"/>
        <v>Paraventricular nucleus of the thalamus</v>
      </c>
      <c r="Z24" s="16"/>
    </row>
    <row r="25" spans="1:483" x14ac:dyDescent="0.25">
      <c r="R25">
        <f t="shared" si="8"/>
        <v>-1.0373824644948151</v>
      </c>
      <c r="S25">
        <v>733</v>
      </c>
      <c r="T25">
        <f t="shared" si="9"/>
        <v>597</v>
      </c>
      <c r="U25" s="16" t="str">
        <f t="shared" si="10"/>
        <v>Ventral posteromedial nucleus of the thalamus</v>
      </c>
      <c r="Z25" s="16"/>
    </row>
    <row r="26" spans="1:483" x14ac:dyDescent="0.25">
      <c r="R26">
        <f t="shared" si="8"/>
        <v>1.0086015170275815</v>
      </c>
      <c r="S26">
        <v>377</v>
      </c>
      <c r="T26">
        <f t="shared" si="9"/>
        <v>173</v>
      </c>
      <c r="U26" s="16" t="str">
        <f t="shared" si="10"/>
        <v>Posterolateral visual area, layer 6a</v>
      </c>
      <c r="Z26" s="16"/>
    </row>
    <row r="27" spans="1:483" x14ac:dyDescent="0.25">
      <c r="R27">
        <f t="shared" si="8"/>
        <v>1.0091941432650411</v>
      </c>
      <c r="S27">
        <v>962</v>
      </c>
      <c r="T27">
        <f t="shared" si="9"/>
        <v>23</v>
      </c>
      <c r="U27" s="16" t="str">
        <f t="shared" si="10"/>
        <v>Secondary motor area, layer 2/3</v>
      </c>
      <c r="Z27" s="16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</row>
    <row r="28" spans="1:483" x14ac:dyDescent="0.25">
      <c r="R28">
        <f t="shared" si="8"/>
        <v>1.0100289788915902</v>
      </c>
      <c r="S28">
        <v>608</v>
      </c>
      <c r="T28">
        <f t="shared" si="9"/>
        <v>237</v>
      </c>
      <c r="U28" s="16" t="str">
        <f t="shared" si="10"/>
        <v>Orbital area, ventrolateral part, layer 6a</v>
      </c>
      <c r="Z28" s="16"/>
    </row>
    <row r="29" spans="1:483" x14ac:dyDescent="0.25">
      <c r="R29">
        <f t="shared" si="8"/>
        <v>1.0159175619845968</v>
      </c>
      <c r="S29">
        <v>687</v>
      </c>
      <c r="T29">
        <f t="shared" si="9"/>
        <v>276</v>
      </c>
      <c r="U29" s="16" t="str">
        <f t="shared" si="10"/>
        <v>Retrosplenial area, ventral part, layer 5</v>
      </c>
      <c r="V29" s="4"/>
      <c r="W29" s="4"/>
      <c r="X29" s="4"/>
      <c r="Y29" s="4"/>
      <c r="Z29" s="16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1:483" x14ac:dyDescent="0.25">
      <c r="R30">
        <f t="shared" si="8"/>
        <v>1.0346496361773863</v>
      </c>
      <c r="S30">
        <v>564</v>
      </c>
      <c r="T30">
        <f t="shared" si="9"/>
        <v>565</v>
      </c>
      <c r="U30" s="16" t="str">
        <f t="shared" si="10"/>
        <v>Medial septal nucleus</v>
      </c>
      <c r="Z30" s="16"/>
    </row>
    <row r="31" spans="1:483" x14ac:dyDescent="0.25">
      <c r="R31">
        <f t="shared" si="8"/>
        <v>1.0512944324872855</v>
      </c>
      <c r="S31">
        <v>589</v>
      </c>
      <c r="T31">
        <f t="shared" si="9"/>
        <v>323</v>
      </c>
      <c r="U31" s="16" t="str">
        <f t="shared" si="10"/>
        <v>Taenia tecta</v>
      </c>
      <c r="Z31" s="16"/>
    </row>
    <row r="32" spans="1:483" x14ac:dyDescent="0.25">
      <c r="R32">
        <f t="shared" si="8"/>
        <v>1.0588598889990037</v>
      </c>
      <c r="S32">
        <v>281</v>
      </c>
      <c r="T32">
        <f t="shared" si="9"/>
        <v>148</v>
      </c>
      <c r="U32" s="16" t="str">
        <f t="shared" si="10"/>
        <v>Anteromedial visual area, layer 1</v>
      </c>
      <c r="Z32" s="16"/>
    </row>
    <row r="33" spans="18:26" x14ac:dyDescent="0.25">
      <c r="R33">
        <f t="shared" si="8"/>
        <v>1.0727339284024742</v>
      </c>
      <c r="S33">
        <v>662</v>
      </c>
      <c r="T33">
        <f t="shared" si="9"/>
        <v>96</v>
      </c>
      <c r="U33" s="16" t="str">
        <f t="shared" si="10"/>
        <v>Gustatory areas, layer 6b</v>
      </c>
      <c r="Z33" s="16"/>
    </row>
    <row r="34" spans="18:26" x14ac:dyDescent="0.25">
      <c r="R34">
        <f t="shared" si="8"/>
        <v>1.0767108986885843</v>
      </c>
      <c r="S34">
        <v>675</v>
      </c>
      <c r="T34">
        <f t="shared" si="9"/>
        <v>256</v>
      </c>
      <c r="U34" s="16" t="str">
        <f t="shared" si="10"/>
        <v>Agranular insular area, ventral part, layer 6a</v>
      </c>
      <c r="Z34" s="16"/>
    </row>
    <row r="35" spans="18:26" x14ac:dyDescent="0.25">
      <c r="R35">
        <f t="shared" si="8"/>
        <v>1.0898966021951759</v>
      </c>
      <c r="S35">
        <v>610</v>
      </c>
      <c r="T35">
        <f t="shared" si="9"/>
        <v>269</v>
      </c>
      <c r="U35" s="16" t="str">
        <f t="shared" si="10"/>
        <v>Retrosplenial area, dorsal part, layer 5</v>
      </c>
      <c r="Z35" s="16"/>
    </row>
    <row r="36" spans="18:26" x14ac:dyDescent="0.25">
      <c r="R36">
        <f t="shared" si="8"/>
        <v>1.1078039341346617</v>
      </c>
      <c r="S36">
        <v>882</v>
      </c>
      <c r="T36">
        <f t="shared" si="9"/>
        <v>20</v>
      </c>
      <c r="U36" s="16" t="str">
        <f t="shared" si="10"/>
        <v>Primary motor area, Layer 6b</v>
      </c>
      <c r="Z36" s="16"/>
    </row>
    <row r="37" spans="18:26" x14ac:dyDescent="0.25">
      <c r="R37">
        <f t="shared" si="8"/>
        <v>1.1256215639019378</v>
      </c>
      <c r="S37">
        <v>667</v>
      </c>
      <c r="T37">
        <f t="shared" si="9"/>
        <v>8</v>
      </c>
      <c r="U37" s="16" t="str">
        <f t="shared" si="10"/>
        <v>Frontal pole, layer 2/3</v>
      </c>
      <c r="Z37" s="16"/>
    </row>
    <row r="38" spans="18:26" x14ac:dyDescent="0.25">
      <c r="R38">
        <f t="shared" si="8"/>
        <v>1.1900665490223208</v>
      </c>
      <c r="S38">
        <v>703</v>
      </c>
      <c r="T38">
        <f t="shared" si="9"/>
        <v>505</v>
      </c>
      <c r="U38" s="16" t="str">
        <f t="shared" si="10"/>
        <v>Cortical subplate</v>
      </c>
      <c r="Z38" s="16"/>
    </row>
    <row r="39" spans="18:26" x14ac:dyDescent="0.25">
      <c r="R39">
        <f t="shared" si="8"/>
        <v>1.1900761292783713</v>
      </c>
      <c r="S39">
        <v>843</v>
      </c>
      <c r="T39">
        <f t="shared" si="9"/>
        <v>484</v>
      </c>
      <c r="U39" s="16" t="str">
        <f t="shared" si="10"/>
        <v>Parasubiculum</v>
      </c>
      <c r="Z39" s="16"/>
    </row>
    <row r="40" spans="18:26" x14ac:dyDescent="0.25">
      <c r="R40">
        <f t="shared" si="8"/>
        <v>1.1936617192711148</v>
      </c>
      <c r="S40">
        <v>1125</v>
      </c>
      <c r="T40">
        <f t="shared" si="9"/>
        <v>236</v>
      </c>
      <c r="U40" s="16" t="str">
        <f t="shared" si="10"/>
        <v>Orbital area, ventrolateral part, layer 5</v>
      </c>
      <c r="Z40" s="16"/>
    </row>
    <row r="41" spans="18:26" x14ac:dyDescent="0.25">
      <c r="R41">
        <f t="shared" si="8"/>
        <v>1.2142570806360302</v>
      </c>
      <c r="S41">
        <v>639</v>
      </c>
      <c r="T41">
        <f t="shared" si="9"/>
        <v>352</v>
      </c>
      <c r="U41" s="16" t="str">
        <f t="shared" si="10"/>
        <v>Cortical amygdalar area, anterior part</v>
      </c>
      <c r="Z41" s="16"/>
    </row>
  </sheetData>
  <conditionalFormatting sqref="C17:BNI17">
    <cfRule type="cellIs" dxfId="1" priority="1" operator="greaterThan">
      <formula>1</formula>
    </cfRule>
    <cfRule type="cellIs" dxfId="0" priority="2" operator="lessThan">
      <formula>-1</formula>
    </cfRule>
  </conditionalFormatting>
  <pageMargins left="0.7" right="0.7" top="0.75" bottom="0.75" header="0.3" footer="0.3"/>
  <pageSetup paperSize="9" scale="1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98C9-8148-4326-8E42-7EBEC6894B91}">
  <dimension ref="A1:P1091"/>
  <sheetViews>
    <sheetView workbookViewId="0">
      <selection activeCell="G3" sqref="G3"/>
    </sheetView>
  </sheetViews>
  <sheetFormatPr defaultRowHeight="15" x14ac:dyDescent="0.25"/>
  <cols>
    <col min="1" max="1" width="8.42578125" bestFit="1" customWidth="1"/>
    <col min="2" max="8" width="10.7109375" customWidth="1"/>
    <col min="9" max="9" width="9" bestFit="1" customWidth="1"/>
    <col min="10" max="10" width="5.28515625" bestFit="1" customWidth="1"/>
    <col min="11" max="11" width="56.7109375" bestFit="1" customWidth="1"/>
    <col min="13" max="13" width="27.7109375" bestFit="1" customWidth="1"/>
    <col min="15" max="15" width="9.42578125" customWidth="1"/>
  </cols>
  <sheetData>
    <row r="1" spans="1:16" x14ac:dyDescent="0.25">
      <c r="A1" s="4" t="s">
        <v>1278</v>
      </c>
      <c r="B1" s="4" t="s">
        <v>1284</v>
      </c>
      <c r="C1" s="4" t="s">
        <v>1285</v>
      </c>
      <c r="D1" s="4" t="s">
        <v>1286</v>
      </c>
      <c r="E1" s="4" t="s">
        <v>1287</v>
      </c>
      <c r="F1" s="4" t="s">
        <v>1288</v>
      </c>
      <c r="G1" s="4" t="s">
        <v>1289</v>
      </c>
      <c r="H1" s="4" t="s">
        <v>1290</v>
      </c>
      <c r="I1" s="4" t="s">
        <v>1291</v>
      </c>
      <c r="J1" s="4" t="s">
        <v>1279</v>
      </c>
      <c r="K1" s="4" t="s">
        <v>1292</v>
      </c>
      <c r="L1" s="4" t="s">
        <v>1402</v>
      </c>
      <c r="M1" s="4" t="s">
        <v>1403</v>
      </c>
      <c r="O1" s="4" t="s">
        <v>1402</v>
      </c>
      <c r="P1" s="4" t="s">
        <v>1403</v>
      </c>
    </row>
    <row r="2" spans="1:16" x14ac:dyDescent="0.25">
      <c r="A2" s="9">
        <v>1</v>
      </c>
      <c r="B2" s="8" t="s">
        <v>1293</v>
      </c>
      <c r="C2" s="8"/>
      <c r="D2" s="8"/>
      <c r="E2" s="8"/>
      <c r="F2" s="8"/>
      <c r="G2" s="8"/>
      <c r="H2" s="8"/>
      <c r="I2" s="10"/>
      <c r="J2" s="11">
        <v>8</v>
      </c>
      <c r="K2" s="11" t="s">
        <v>508</v>
      </c>
      <c r="O2">
        <v>1</v>
      </c>
      <c r="P2" t="s">
        <v>1404</v>
      </c>
    </row>
    <row r="3" spans="1:16" x14ac:dyDescent="0.25">
      <c r="A3" s="9">
        <v>2</v>
      </c>
      <c r="B3" s="4"/>
      <c r="C3" s="8" t="s">
        <v>843</v>
      </c>
      <c r="D3" s="8"/>
      <c r="E3" s="8"/>
      <c r="F3" s="8"/>
      <c r="G3" s="8"/>
      <c r="H3" s="8"/>
      <c r="I3" s="10"/>
      <c r="J3" s="11">
        <v>567</v>
      </c>
      <c r="K3" s="11" t="s">
        <v>843</v>
      </c>
      <c r="O3">
        <v>2</v>
      </c>
      <c r="P3" t="s">
        <v>1405</v>
      </c>
    </row>
    <row r="4" spans="1:16" x14ac:dyDescent="0.25">
      <c r="A4" s="9">
        <v>3</v>
      </c>
      <c r="B4" s="4"/>
      <c r="C4" s="8"/>
      <c r="D4" s="8" t="s">
        <v>900</v>
      </c>
      <c r="E4" s="8"/>
      <c r="F4" s="8"/>
      <c r="G4" s="8"/>
      <c r="H4" s="8"/>
      <c r="I4" s="10"/>
      <c r="J4" s="11">
        <v>688</v>
      </c>
      <c r="K4" s="11" t="s">
        <v>900</v>
      </c>
      <c r="O4">
        <v>3</v>
      </c>
      <c r="P4" t="s">
        <v>1406</v>
      </c>
    </row>
    <row r="5" spans="1:16" x14ac:dyDescent="0.25">
      <c r="A5" s="9">
        <v>4</v>
      </c>
      <c r="B5" s="4"/>
      <c r="C5" s="8"/>
      <c r="D5" s="8"/>
      <c r="E5" s="8" t="s">
        <v>902</v>
      </c>
      <c r="F5" s="8"/>
      <c r="G5" s="8"/>
      <c r="H5" s="8"/>
      <c r="I5" s="10"/>
      <c r="J5" s="11">
        <v>695</v>
      </c>
      <c r="K5" s="11" t="s">
        <v>902</v>
      </c>
      <c r="O5">
        <v>4</v>
      </c>
      <c r="P5" t="s">
        <v>1407</v>
      </c>
    </row>
    <row r="6" spans="1:16" ht="15.75" thickBot="1" x14ac:dyDescent="0.3">
      <c r="A6" s="9">
        <v>5</v>
      </c>
      <c r="B6" s="4"/>
      <c r="C6" s="8"/>
      <c r="D6" s="8"/>
      <c r="E6" s="8"/>
      <c r="F6" s="8" t="s">
        <v>684</v>
      </c>
      <c r="G6" s="8"/>
      <c r="H6" s="8"/>
      <c r="I6" s="10"/>
      <c r="J6" s="11">
        <v>315</v>
      </c>
      <c r="K6" s="11" t="s">
        <v>684</v>
      </c>
      <c r="O6">
        <v>5</v>
      </c>
      <c r="P6" t="s">
        <v>1461</v>
      </c>
    </row>
    <row r="7" spans="1:16" x14ac:dyDescent="0.25">
      <c r="A7" s="17">
        <v>6</v>
      </c>
      <c r="B7" s="18"/>
      <c r="C7" s="19"/>
      <c r="D7" s="19"/>
      <c r="E7" s="19"/>
      <c r="F7" s="19"/>
      <c r="G7" s="19" t="s">
        <v>1294</v>
      </c>
      <c r="H7" s="19"/>
      <c r="I7" s="20"/>
      <c r="J7" s="21">
        <v>184</v>
      </c>
      <c r="K7" s="22" t="s">
        <v>611</v>
      </c>
      <c r="L7">
        <v>1</v>
      </c>
      <c r="M7" t="s">
        <v>1404</v>
      </c>
      <c r="O7">
        <v>6</v>
      </c>
      <c r="P7" t="s">
        <v>1462</v>
      </c>
    </row>
    <row r="8" spans="1:16" x14ac:dyDescent="0.25">
      <c r="A8" s="23">
        <v>7</v>
      </c>
      <c r="B8" s="4"/>
      <c r="C8" s="8"/>
      <c r="D8" s="8"/>
      <c r="E8" s="8"/>
      <c r="F8" s="8"/>
      <c r="G8" s="8"/>
      <c r="H8" s="8"/>
      <c r="I8" s="10">
        <v>63</v>
      </c>
      <c r="J8" s="11">
        <v>68</v>
      </c>
      <c r="K8" s="24" t="s">
        <v>33</v>
      </c>
      <c r="L8">
        <v>1</v>
      </c>
      <c r="O8">
        <v>7</v>
      </c>
      <c r="P8" t="s">
        <v>1463</v>
      </c>
    </row>
    <row r="9" spans="1:16" ht="15.75" thickBot="1" x14ac:dyDescent="0.3">
      <c r="A9" s="25">
        <v>8</v>
      </c>
      <c r="B9" s="26"/>
      <c r="C9" s="27"/>
      <c r="D9" s="27"/>
      <c r="E9" s="27"/>
      <c r="F9" s="27"/>
      <c r="G9" s="27"/>
      <c r="H9" s="27"/>
      <c r="I9" s="28">
        <v>656</v>
      </c>
      <c r="J9" s="29">
        <v>667</v>
      </c>
      <c r="K9" s="30" t="s">
        <v>277</v>
      </c>
      <c r="L9">
        <v>1</v>
      </c>
      <c r="O9">
        <v>8</v>
      </c>
      <c r="P9" t="s">
        <v>1464</v>
      </c>
    </row>
    <row r="10" spans="1:16" x14ac:dyDescent="0.25">
      <c r="A10" s="17">
        <v>9</v>
      </c>
      <c r="B10" s="18"/>
      <c r="C10" s="19"/>
      <c r="D10" s="19"/>
      <c r="E10" s="19"/>
      <c r="F10" s="19"/>
      <c r="G10" s="19" t="s">
        <v>1295</v>
      </c>
      <c r="H10" s="19"/>
      <c r="I10" s="20"/>
      <c r="J10" s="21">
        <v>500</v>
      </c>
      <c r="K10" s="22" t="s">
        <v>800</v>
      </c>
      <c r="L10">
        <v>2</v>
      </c>
      <c r="M10" t="s">
        <v>1405</v>
      </c>
      <c r="O10">
        <v>9</v>
      </c>
      <c r="P10" t="s">
        <v>1465</v>
      </c>
    </row>
    <row r="11" spans="1:16" x14ac:dyDescent="0.25">
      <c r="A11" s="23">
        <v>10</v>
      </c>
      <c r="B11" s="4"/>
      <c r="C11" s="8"/>
      <c r="D11" s="8"/>
      <c r="E11" s="8"/>
      <c r="F11" s="8"/>
      <c r="G11" s="8"/>
      <c r="H11" s="8"/>
      <c r="I11" s="10"/>
      <c r="J11" s="11">
        <v>107</v>
      </c>
      <c r="K11" s="24" t="s">
        <v>566</v>
      </c>
      <c r="L11">
        <v>2</v>
      </c>
      <c r="O11">
        <v>10</v>
      </c>
      <c r="P11" t="s">
        <v>1466</v>
      </c>
    </row>
    <row r="12" spans="1:16" x14ac:dyDescent="0.25">
      <c r="A12" s="23">
        <v>11</v>
      </c>
      <c r="B12" s="4"/>
      <c r="C12" s="8"/>
      <c r="D12" s="8"/>
      <c r="E12" s="8"/>
      <c r="F12" s="8"/>
      <c r="G12" s="8"/>
      <c r="H12" s="8"/>
      <c r="I12" s="10"/>
      <c r="J12" s="11">
        <v>219</v>
      </c>
      <c r="K12" s="24" t="s">
        <v>632</v>
      </c>
      <c r="L12">
        <v>2</v>
      </c>
      <c r="O12">
        <v>11</v>
      </c>
      <c r="P12" t="s">
        <v>1409</v>
      </c>
    </row>
    <row r="13" spans="1:16" x14ac:dyDescent="0.25">
      <c r="A13" s="23">
        <v>12</v>
      </c>
      <c r="B13" s="4"/>
      <c r="C13" s="8"/>
      <c r="D13" s="8"/>
      <c r="E13" s="8"/>
      <c r="F13" s="8"/>
      <c r="G13" s="8"/>
      <c r="H13" s="8"/>
      <c r="I13" s="10"/>
      <c r="J13" s="11">
        <v>299</v>
      </c>
      <c r="K13" s="24" t="s">
        <v>676</v>
      </c>
      <c r="L13">
        <v>2</v>
      </c>
      <c r="O13">
        <v>12</v>
      </c>
      <c r="P13" t="s">
        <v>1410</v>
      </c>
    </row>
    <row r="14" spans="1:16" x14ac:dyDescent="0.25">
      <c r="A14" s="23">
        <v>13</v>
      </c>
      <c r="B14" s="4"/>
      <c r="C14" s="8"/>
      <c r="D14" s="8"/>
      <c r="E14" s="8"/>
      <c r="F14" s="8"/>
      <c r="G14" s="8"/>
      <c r="H14" s="8"/>
      <c r="I14" s="10"/>
      <c r="J14" s="11">
        <v>644</v>
      </c>
      <c r="K14" s="24" t="s">
        <v>877</v>
      </c>
      <c r="L14">
        <v>2</v>
      </c>
      <c r="O14">
        <v>13</v>
      </c>
      <c r="P14" t="s">
        <v>1411</v>
      </c>
    </row>
    <row r="15" spans="1:16" ht="15.75" thickBot="1" x14ac:dyDescent="0.3">
      <c r="A15" s="25">
        <v>14</v>
      </c>
      <c r="B15" s="26"/>
      <c r="C15" s="27"/>
      <c r="D15" s="27"/>
      <c r="E15" s="27"/>
      <c r="F15" s="27"/>
      <c r="G15" s="27"/>
      <c r="H15" s="27"/>
      <c r="I15" s="28"/>
      <c r="J15" s="29">
        <v>947</v>
      </c>
      <c r="K15" s="30" t="s">
        <v>1046</v>
      </c>
      <c r="L15">
        <v>2</v>
      </c>
      <c r="O15">
        <v>14</v>
      </c>
      <c r="P15" t="s">
        <v>1412</v>
      </c>
    </row>
    <row r="16" spans="1:16" x14ac:dyDescent="0.25">
      <c r="A16" s="17">
        <v>15</v>
      </c>
      <c r="B16" s="18"/>
      <c r="C16" s="19"/>
      <c r="D16" s="19"/>
      <c r="E16" s="19"/>
      <c r="F16" s="19"/>
      <c r="G16" s="19"/>
      <c r="H16" s="19" t="s">
        <v>1296</v>
      </c>
      <c r="I16" s="20">
        <v>974</v>
      </c>
      <c r="J16" s="21">
        <v>985</v>
      </c>
      <c r="K16" s="22" t="s">
        <v>418</v>
      </c>
      <c r="L16">
        <v>3</v>
      </c>
      <c r="M16" t="s">
        <v>1406</v>
      </c>
      <c r="O16">
        <v>15</v>
      </c>
      <c r="P16" t="s">
        <v>1467</v>
      </c>
    </row>
    <row r="17" spans="1:16" x14ac:dyDescent="0.25">
      <c r="A17" s="23">
        <v>16</v>
      </c>
      <c r="B17" s="4"/>
      <c r="C17" s="8"/>
      <c r="D17" s="8"/>
      <c r="E17" s="8"/>
      <c r="F17" s="8"/>
      <c r="G17" s="8"/>
      <c r="H17" s="8"/>
      <c r="I17" s="10">
        <v>310</v>
      </c>
      <c r="J17" s="11">
        <v>320</v>
      </c>
      <c r="K17" s="24" t="s">
        <v>133</v>
      </c>
      <c r="L17">
        <v>3</v>
      </c>
      <c r="O17">
        <v>16</v>
      </c>
      <c r="P17" t="s">
        <v>1413</v>
      </c>
    </row>
    <row r="18" spans="1:16" x14ac:dyDescent="0.25">
      <c r="A18" s="23">
        <v>17</v>
      </c>
      <c r="B18" s="4"/>
      <c r="C18" s="8"/>
      <c r="D18" s="8"/>
      <c r="E18" s="8"/>
      <c r="F18" s="8"/>
      <c r="G18" s="8"/>
      <c r="H18" s="8"/>
      <c r="I18" s="10">
        <v>932</v>
      </c>
      <c r="J18" s="11">
        <v>943</v>
      </c>
      <c r="K18" s="24" t="s">
        <v>398</v>
      </c>
      <c r="L18">
        <v>3</v>
      </c>
      <c r="O18">
        <v>17</v>
      </c>
      <c r="P18" t="s">
        <v>1414</v>
      </c>
    </row>
    <row r="19" spans="1:16" x14ac:dyDescent="0.25">
      <c r="A19" s="23">
        <v>18</v>
      </c>
      <c r="B19" s="4"/>
      <c r="C19" s="8"/>
      <c r="D19" s="8"/>
      <c r="E19" s="8"/>
      <c r="F19" s="8"/>
      <c r="G19" s="8"/>
      <c r="H19" s="8"/>
      <c r="I19" s="10">
        <v>637</v>
      </c>
      <c r="J19" s="11">
        <v>648</v>
      </c>
      <c r="K19" s="24" t="s">
        <v>268</v>
      </c>
      <c r="L19">
        <v>3</v>
      </c>
      <c r="O19">
        <v>18</v>
      </c>
      <c r="P19" t="s">
        <v>1415</v>
      </c>
    </row>
    <row r="20" spans="1:16" x14ac:dyDescent="0.25">
      <c r="A20" s="23">
        <v>19</v>
      </c>
      <c r="B20" s="4"/>
      <c r="C20" s="8"/>
      <c r="D20" s="8"/>
      <c r="E20" s="8"/>
      <c r="F20" s="8"/>
      <c r="G20" s="8"/>
      <c r="H20" s="8"/>
      <c r="I20" s="10">
        <v>833</v>
      </c>
      <c r="J20" s="11">
        <v>844</v>
      </c>
      <c r="K20" s="24" t="s">
        <v>352</v>
      </c>
      <c r="L20">
        <v>3</v>
      </c>
      <c r="O20">
        <v>19</v>
      </c>
      <c r="P20" t="s">
        <v>1416</v>
      </c>
    </row>
    <row r="21" spans="1:16" ht="15.75" thickBot="1" x14ac:dyDescent="0.3">
      <c r="A21" s="25">
        <v>20</v>
      </c>
      <c r="B21" s="26"/>
      <c r="C21" s="27"/>
      <c r="D21" s="27"/>
      <c r="E21" s="27"/>
      <c r="F21" s="27"/>
      <c r="G21" s="27"/>
      <c r="H21" s="27"/>
      <c r="I21" s="28">
        <v>871</v>
      </c>
      <c r="J21" s="29">
        <v>882</v>
      </c>
      <c r="K21" s="30" t="s">
        <v>367</v>
      </c>
      <c r="L21">
        <v>3</v>
      </c>
      <c r="O21">
        <v>20</v>
      </c>
      <c r="P21" t="s">
        <v>1417</v>
      </c>
    </row>
    <row r="22" spans="1:16" x14ac:dyDescent="0.25">
      <c r="A22" s="17">
        <v>21</v>
      </c>
      <c r="B22" s="18"/>
      <c r="C22" s="19"/>
      <c r="D22" s="19"/>
      <c r="E22" s="19"/>
      <c r="F22" s="19"/>
      <c r="G22" s="19"/>
      <c r="H22" s="19" t="s">
        <v>1297</v>
      </c>
      <c r="I22" s="20"/>
      <c r="J22" s="21">
        <v>993</v>
      </c>
      <c r="K22" s="22" t="s">
        <v>1072</v>
      </c>
      <c r="L22">
        <v>4</v>
      </c>
      <c r="M22" t="s">
        <v>1407</v>
      </c>
      <c r="O22">
        <v>21</v>
      </c>
      <c r="P22" t="s">
        <v>1418</v>
      </c>
    </row>
    <row r="23" spans="1:16" x14ac:dyDescent="0.25">
      <c r="A23" s="23">
        <v>22</v>
      </c>
      <c r="B23" s="4"/>
      <c r="C23" s="8"/>
      <c r="D23" s="8"/>
      <c r="E23" s="8"/>
      <c r="F23" s="8"/>
      <c r="G23" s="8"/>
      <c r="H23" s="8"/>
      <c r="I23" s="10">
        <v>645</v>
      </c>
      <c r="J23" s="11">
        <v>656</v>
      </c>
      <c r="K23" s="24" t="s">
        <v>271</v>
      </c>
      <c r="L23">
        <v>4</v>
      </c>
      <c r="O23">
        <v>22</v>
      </c>
      <c r="P23" t="s">
        <v>1419</v>
      </c>
    </row>
    <row r="24" spans="1:16" x14ac:dyDescent="0.25">
      <c r="A24" s="23">
        <v>23</v>
      </c>
      <c r="B24" s="4"/>
      <c r="C24" s="8"/>
      <c r="D24" s="8"/>
      <c r="E24" s="8"/>
      <c r="F24" s="8"/>
      <c r="G24" s="8"/>
      <c r="H24" s="8"/>
      <c r="I24" s="10">
        <v>951</v>
      </c>
      <c r="J24" s="11">
        <v>962</v>
      </c>
      <c r="K24" s="24" t="s">
        <v>407</v>
      </c>
      <c r="L24">
        <v>4</v>
      </c>
      <c r="O24">
        <v>23</v>
      </c>
      <c r="P24" t="s">
        <v>1420</v>
      </c>
    </row>
    <row r="25" spans="1:16" x14ac:dyDescent="0.25">
      <c r="A25" s="23">
        <v>24</v>
      </c>
      <c r="B25" s="4"/>
      <c r="C25" s="8"/>
      <c r="D25" s="8"/>
      <c r="E25" s="8"/>
      <c r="F25" s="8"/>
      <c r="G25" s="8"/>
      <c r="H25" s="8"/>
      <c r="I25" s="10">
        <v>756</v>
      </c>
      <c r="J25" s="11">
        <v>767</v>
      </c>
      <c r="K25" s="24" t="s">
        <v>317</v>
      </c>
      <c r="L25">
        <v>4</v>
      </c>
      <c r="O25">
        <v>24</v>
      </c>
      <c r="P25" t="s">
        <v>1421</v>
      </c>
    </row>
    <row r="26" spans="1:16" x14ac:dyDescent="0.25">
      <c r="A26" s="23">
        <v>25</v>
      </c>
      <c r="B26" s="4"/>
      <c r="C26" s="8"/>
      <c r="D26" s="8"/>
      <c r="E26" s="8"/>
      <c r="F26" s="8"/>
      <c r="G26" s="8"/>
      <c r="H26" s="8"/>
      <c r="I26" s="10">
        <v>1009</v>
      </c>
      <c r="J26" s="11">
        <v>1021</v>
      </c>
      <c r="K26" s="24" t="s">
        <v>434</v>
      </c>
      <c r="L26">
        <v>4</v>
      </c>
      <c r="O26">
        <v>25</v>
      </c>
      <c r="P26" t="s">
        <v>1422</v>
      </c>
    </row>
    <row r="27" spans="1:16" ht="15.75" thickBot="1" x14ac:dyDescent="0.3">
      <c r="A27" s="25">
        <v>26</v>
      </c>
      <c r="B27" s="26"/>
      <c r="C27" s="27"/>
      <c r="D27" s="27"/>
      <c r="E27" s="27"/>
      <c r="F27" s="27"/>
      <c r="G27" s="27"/>
      <c r="H27" s="27"/>
      <c r="I27" s="28">
        <v>1073</v>
      </c>
      <c r="J27" s="29">
        <v>1085</v>
      </c>
      <c r="K27" s="30" t="s">
        <v>461</v>
      </c>
      <c r="L27">
        <v>4</v>
      </c>
      <c r="O27">
        <v>26</v>
      </c>
      <c r="P27" t="s">
        <v>500</v>
      </c>
    </row>
    <row r="28" spans="1:16" x14ac:dyDescent="0.25">
      <c r="A28" s="17">
        <v>27</v>
      </c>
      <c r="B28" s="18"/>
      <c r="C28" s="19"/>
      <c r="D28" s="19"/>
      <c r="E28" s="19"/>
      <c r="F28" s="19"/>
      <c r="G28" s="19" t="s">
        <v>769</v>
      </c>
      <c r="H28" s="19"/>
      <c r="I28" s="20"/>
      <c r="J28" s="21">
        <v>453</v>
      </c>
      <c r="K28" s="22" t="s">
        <v>769</v>
      </c>
      <c r="O28">
        <v>27</v>
      </c>
      <c r="P28" t="s">
        <v>1423</v>
      </c>
    </row>
    <row r="29" spans="1:16" x14ac:dyDescent="0.25">
      <c r="A29" s="23">
        <v>28</v>
      </c>
      <c r="B29" s="4"/>
      <c r="C29" s="8"/>
      <c r="D29" s="8"/>
      <c r="E29" s="8"/>
      <c r="F29" s="8"/>
      <c r="G29" s="8"/>
      <c r="H29" s="8"/>
      <c r="I29" s="10"/>
      <c r="J29" s="11">
        <v>12993</v>
      </c>
      <c r="K29" s="24" t="s">
        <v>1220</v>
      </c>
      <c r="O29">
        <v>28</v>
      </c>
      <c r="P29" t="s">
        <v>1424</v>
      </c>
    </row>
    <row r="30" spans="1:16" x14ac:dyDescent="0.25">
      <c r="A30" s="23">
        <v>29</v>
      </c>
      <c r="B30" s="4"/>
      <c r="C30" s="8"/>
      <c r="D30" s="8"/>
      <c r="E30" s="8"/>
      <c r="F30" s="8"/>
      <c r="G30" s="8"/>
      <c r="H30" s="8"/>
      <c r="I30" s="10"/>
      <c r="J30" s="11">
        <v>12994</v>
      </c>
      <c r="K30" s="24" t="s">
        <v>1221</v>
      </c>
      <c r="O30">
        <v>29</v>
      </c>
      <c r="P30" t="s">
        <v>1425</v>
      </c>
    </row>
    <row r="31" spans="1:16" x14ac:dyDescent="0.25">
      <c r="A31" s="23">
        <v>30</v>
      </c>
      <c r="B31" s="4"/>
      <c r="C31" s="8"/>
      <c r="D31" s="8"/>
      <c r="E31" s="8"/>
      <c r="F31" s="8"/>
      <c r="G31" s="8"/>
      <c r="H31" s="8"/>
      <c r="I31" s="10"/>
      <c r="J31" s="11">
        <v>12995</v>
      </c>
      <c r="K31" s="24" t="s">
        <v>1222</v>
      </c>
      <c r="O31">
        <v>30</v>
      </c>
      <c r="P31" t="s">
        <v>1426</v>
      </c>
    </row>
    <row r="32" spans="1:16" x14ac:dyDescent="0.25">
      <c r="A32" s="23">
        <v>31</v>
      </c>
      <c r="B32" s="4"/>
      <c r="C32" s="8"/>
      <c r="D32" s="8"/>
      <c r="E32" s="8"/>
      <c r="F32" s="8"/>
      <c r="G32" s="8"/>
      <c r="H32" s="8"/>
      <c r="I32" s="10"/>
      <c r="J32" s="11">
        <v>12996</v>
      </c>
      <c r="K32" s="24" t="s">
        <v>1223</v>
      </c>
      <c r="O32">
        <v>31</v>
      </c>
      <c r="P32" t="s">
        <v>1427</v>
      </c>
    </row>
    <row r="33" spans="1:16" x14ac:dyDescent="0.25">
      <c r="A33" s="23">
        <v>32</v>
      </c>
      <c r="B33" s="4"/>
      <c r="C33" s="8"/>
      <c r="D33" s="8"/>
      <c r="E33" s="8"/>
      <c r="F33" s="8"/>
      <c r="G33" s="8"/>
      <c r="H33" s="8"/>
      <c r="I33" s="10"/>
      <c r="J33" s="11">
        <v>12997</v>
      </c>
      <c r="K33" s="24" t="s">
        <v>1224</v>
      </c>
      <c r="O33">
        <v>32</v>
      </c>
      <c r="P33" t="s">
        <v>1428</v>
      </c>
    </row>
    <row r="34" spans="1:16" x14ac:dyDescent="0.25">
      <c r="A34" s="23">
        <v>33</v>
      </c>
      <c r="B34" s="4"/>
      <c r="C34" s="8"/>
      <c r="D34" s="8"/>
      <c r="E34" s="8"/>
      <c r="F34" s="8"/>
      <c r="G34" s="8"/>
      <c r="H34" s="8"/>
      <c r="I34" s="10"/>
      <c r="J34" s="11">
        <v>12998</v>
      </c>
      <c r="K34" s="24" t="s">
        <v>1225</v>
      </c>
      <c r="O34">
        <v>33</v>
      </c>
      <c r="P34" t="s">
        <v>1429</v>
      </c>
    </row>
    <row r="35" spans="1:16" x14ac:dyDescent="0.25">
      <c r="A35" s="23">
        <v>34</v>
      </c>
      <c r="B35" s="4"/>
      <c r="C35" s="8"/>
      <c r="D35" s="8"/>
      <c r="E35" s="8"/>
      <c r="F35" s="8"/>
      <c r="G35" s="8"/>
      <c r="H35" s="8" t="s">
        <v>1298</v>
      </c>
      <c r="I35" s="10"/>
      <c r="J35" s="11">
        <v>322</v>
      </c>
      <c r="K35" s="24" t="s">
        <v>688</v>
      </c>
      <c r="L35" s="31"/>
      <c r="M35" t="s">
        <v>1408</v>
      </c>
      <c r="O35">
        <v>34</v>
      </c>
      <c r="P35" t="s">
        <v>1460</v>
      </c>
    </row>
    <row r="36" spans="1:16" x14ac:dyDescent="0.25">
      <c r="A36" s="23">
        <v>35</v>
      </c>
      <c r="B36" s="4"/>
      <c r="C36" s="8"/>
      <c r="D36" s="8"/>
      <c r="E36" s="8"/>
      <c r="F36" s="8"/>
      <c r="G36" s="8"/>
      <c r="H36" s="8"/>
      <c r="I36" s="10"/>
      <c r="J36" s="11">
        <v>793</v>
      </c>
      <c r="K36" s="24" t="s">
        <v>964</v>
      </c>
      <c r="L36" s="31"/>
      <c r="O36">
        <v>35</v>
      </c>
      <c r="P36" t="s">
        <v>1431</v>
      </c>
    </row>
    <row r="37" spans="1:16" x14ac:dyDescent="0.25">
      <c r="A37" s="23">
        <v>36</v>
      </c>
      <c r="B37" s="4"/>
      <c r="C37" s="8"/>
      <c r="D37" s="8"/>
      <c r="E37" s="8"/>
      <c r="F37" s="8"/>
      <c r="G37" s="8"/>
      <c r="H37" s="8"/>
      <c r="I37" s="10"/>
      <c r="J37" s="11">
        <v>346</v>
      </c>
      <c r="K37" s="24" t="s">
        <v>702</v>
      </c>
      <c r="L37" s="31"/>
      <c r="O37">
        <v>36</v>
      </c>
      <c r="P37" t="s">
        <v>1432</v>
      </c>
    </row>
    <row r="38" spans="1:16" x14ac:dyDescent="0.25">
      <c r="A38" s="23">
        <v>37</v>
      </c>
      <c r="B38" s="4"/>
      <c r="C38" s="8"/>
      <c r="D38" s="8"/>
      <c r="E38" s="8"/>
      <c r="F38" s="8"/>
      <c r="G38" s="8"/>
      <c r="H38" s="8"/>
      <c r="I38" s="10"/>
      <c r="J38" s="11">
        <v>865</v>
      </c>
      <c r="K38" s="24" t="s">
        <v>1005</v>
      </c>
      <c r="L38" s="31"/>
      <c r="O38">
        <v>37</v>
      </c>
      <c r="P38" t="s">
        <v>1433</v>
      </c>
    </row>
    <row r="39" spans="1:16" x14ac:dyDescent="0.25">
      <c r="A39" s="23">
        <v>38</v>
      </c>
      <c r="B39" s="4"/>
      <c r="C39" s="8"/>
      <c r="D39" s="8"/>
      <c r="E39" s="8"/>
      <c r="F39" s="8"/>
      <c r="G39" s="8"/>
      <c r="H39" s="8"/>
      <c r="I39" s="10"/>
      <c r="J39" s="11">
        <v>921</v>
      </c>
      <c r="K39" s="24" t="s">
        <v>1033</v>
      </c>
      <c r="L39" s="31"/>
      <c r="O39">
        <v>38</v>
      </c>
      <c r="P39" t="s">
        <v>1434</v>
      </c>
    </row>
    <row r="40" spans="1:16" x14ac:dyDescent="0.25">
      <c r="A40" s="23">
        <v>39</v>
      </c>
      <c r="B40" s="4"/>
      <c r="C40" s="8"/>
      <c r="D40" s="8"/>
      <c r="E40" s="8"/>
      <c r="F40" s="8"/>
      <c r="G40" s="8"/>
      <c r="H40" s="8"/>
      <c r="I40" s="10"/>
      <c r="J40" s="11">
        <v>686</v>
      </c>
      <c r="K40" s="24" t="s">
        <v>899</v>
      </c>
      <c r="L40" s="31"/>
      <c r="O40">
        <v>39</v>
      </c>
      <c r="P40" t="s">
        <v>1320</v>
      </c>
    </row>
    <row r="41" spans="1:16" x14ac:dyDescent="0.25">
      <c r="A41" s="23">
        <v>40</v>
      </c>
      <c r="B41" s="4"/>
      <c r="C41" s="8"/>
      <c r="D41" s="8"/>
      <c r="E41" s="8"/>
      <c r="F41" s="8"/>
      <c r="G41" s="8"/>
      <c r="H41" s="8"/>
      <c r="I41" s="10"/>
      <c r="J41" s="11">
        <v>719</v>
      </c>
      <c r="K41" s="24" t="s">
        <v>916</v>
      </c>
      <c r="L41" s="31"/>
      <c r="O41">
        <v>40</v>
      </c>
      <c r="P41" t="s">
        <v>1321</v>
      </c>
    </row>
    <row r="42" spans="1:16" x14ac:dyDescent="0.25">
      <c r="A42" s="23">
        <v>41</v>
      </c>
      <c r="B42" s="4"/>
      <c r="C42" s="8"/>
      <c r="D42" s="8"/>
      <c r="E42" s="8"/>
      <c r="F42" s="8"/>
      <c r="G42" s="8"/>
      <c r="H42" s="8"/>
      <c r="I42" s="10"/>
      <c r="J42" s="11">
        <v>353</v>
      </c>
      <c r="K42" s="24" t="s">
        <v>706</v>
      </c>
      <c r="L42" s="38">
        <v>5</v>
      </c>
      <c r="M42" t="s">
        <v>1461</v>
      </c>
      <c r="O42">
        <v>41</v>
      </c>
      <c r="P42" t="s">
        <v>1322</v>
      </c>
    </row>
    <row r="43" spans="1:16" x14ac:dyDescent="0.25">
      <c r="A43" s="23">
        <v>42</v>
      </c>
      <c r="B43" s="4"/>
      <c r="C43" s="8"/>
      <c r="D43" s="8"/>
      <c r="E43" s="8"/>
      <c r="F43" s="8"/>
      <c r="G43" s="8"/>
      <c r="H43" s="8"/>
      <c r="I43" s="10">
        <v>547</v>
      </c>
      <c r="J43" s="11">
        <v>558</v>
      </c>
      <c r="K43" s="24" t="s">
        <v>220</v>
      </c>
      <c r="L43" s="38">
        <v>5</v>
      </c>
      <c r="O43">
        <v>42</v>
      </c>
      <c r="P43" t="s">
        <v>1468</v>
      </c>
    </row>
    <row r="44" spans="1:16" x14ac:dyDescent="0.25">
      <c r="A44" s="23">
        <v>43</v>
      </c>
      <c r="B44" s="4"/>
      <c r="C44" s="8"/>
      <c r="D44" s="8"/>
      <c r="E44" s="8"/>
      <c r="F44" s="8"/>
      <c r="G44" s="8"/>
      <c r="H44" s="8"/>
      <c r="I44" s="10">
        <v>827</v>
      </c>
      <c r="J44" s="11">
        <v>838</v>
      </c>
      <c r="K44" s="24" t="s">
        <v>348</v>
      </c>
      <c r="L44" s="38">
        <v>5</v>
      </c>
      <c r="O44">
        <v>43</v>
      </c>
      <c r="P44" t="s">
        <v>1325</v>
      </c>
    </row>
    <row r="45" spans="1:16" x14ac:dyDescent="0.25">
      <c r="A45" s="23">
        <v>44</v>
      </c>
      <c r="B45" s="4"/>
      <c r="C45" s="8"/>
      <c r="D45" s="8"/>
      <c r="E45" s="8"/>
      <c r="F45" s="8"/>
      <c r="G45" s="8"/>
      <c r="H45" s="8"/>
      <c r="I45" s="10">
        <v>643</v>
      </c>
      <c r="J45" s="11">
        <v>654</v>
      </c>
      <c r="K45" s="24" t="s">
        <v>270</v>
      </c>
      <c r="L45" s="38">
        <v>5</v>
      </c>
      <c r="O45">
        <v>44</v>
      </c>
      <c r="P45" t="s">
        <v>1326</v>
      </c>
    </row>
    <row r="46" spans="1:16" x14ac:dyDescent="0.25">
      <c r="A46" s="23">
        <v>45</v>
      </c>
      <c r="B46" s="4"/>
      <c r="C46" s="8"/>
      <c r="D46" s="8"/>
      <c r="E46" s="8"/>
      <c r="F46" s="8"/>
      <c r="G46" s="8"/>
      <c r="H46" s="8"/>
      <c r="I46" s="10">
        <v>691</v>
      </c>
      <c r="J46" s="11">
        <v>702</v>
      </c>
      <c r="K46" s="24" t="s">
        <v>296</v>
      </c>
      <c r="L46" s="38">
        <v>5</v>
      </c>
      <c r="O46">
        <v>45</v>
      </c>
      <c r="P46" t="s">
        <v>1327</v>
      </c>
    </row>
    <row r="47" spans="1:16" x14ac:dyDescent="0.25">
      <c r="A47" s="23">
        <v>46</v>
      </c>
      <c r="B47" s="4"/>
      <c r="C47" s="8"/>
      <c r="D47" s="8"/>
      <c r="E47" s="8"/>
      <c r="F47" s="8"/>
      <c r="G47" s="8"/>
      <c r="H47" s="8"/>
      <c r="I47" s="10">
        <v>878</v>
      </c>
      <c r="J47" s="11">
        <v>889</v>
      </c>
      <c r="K47" s="24" t="s">
        <v>370</v>
      </c>
      <c r="L47" s="38">
        <v>5</v>
      </c>
      <c r="O47">
        <v>46</v>
      </c>
      <c r="P47" t="s">
        <v>1328</v>
      </c>
    </row>
    <row r="48" spans="1:16" x14ac:dyDescent="0.25">
      <c r="A48" s="23">
        <v>47</v>
      </c>
      <c r="B48" s="4"/>
      <c r="C48" s="8"/>
      <c r="D48" s="8"/>
      <c r="E48" s="8"/>
      <c r="F48" s="8"/>
      <c r="G48" s="8"/>
      <c r="H48" s="8"/>
      <c r="I48" s="10">
        <v>918</v>
      </c>
      <c r="J48" s="11">
        <v>929</v>
      </c>
      <c r="K48" s="24" t="s">
        <v>392</v>
      </c>
      <c r="L48" s="38">
        <v>5</v>
      </c>
      <c r="O48">
        <v>47</v>
      </c>
      <c r="P48" t="s">
        <v>1329</v>
      </c>
    </row>
    <row r="49" spans="1:16" x14ac:dyDescent="0.25">
      <c r="A49" s="23">
        <v>48</v>
      </c>
      <c r="B49" s="4"/>
      <c r="C49" s="8"/>
      <c r="D49" s="8"/>
      <c r="E49" s="8"/>
      <c r="F49" s="8"/>
      <c r="G49" s="8"/>
      <c r="H49" s="8"/>
      <c r="I49" s="10"/>
      <c r="J49" s="11">
        <v>329</v>
      </c>
      <c r="K49" s="24" t="s">
        <v>692</v>
      </c>
      <c r="L49" s="38">
        <v>6</v>
      </c>
      <c r="M49" t="s">
        <v>1462</v>
      </c>
      <c r="O49">
        <v>48</v>
      </c>
      <c r="P49" t="s">
        <v>491</v>
      </c>
    </row>
    <row r="50" spans="1:16" x14ac:dyDescent="0.25">
      <c r="A50" s="23">
        <v>49</v>
      </c>
      <c r="B50" s="4"/>
      <c r="C50" s="8"/>
      <c r="D50" s="8"/>
      <c r="E50" s="8"/>
      <c r="F50" s="8"/>
      <c r="G50" s="8"/>
      <c r="H50" s="8"/>
      <c r="I50" s="10">
        <v>970</v>
      </c>
      <c r="J50" s="11">
        <v>981</v>
      </c>
      <c r="K50" s="24" t="s">
        <v>416</v>
      </c>
      <c r="L50" s="38">
        <v>6</v>
      </c>
      <c r="O50">
        <v>49</v>
      </c>
      <c r="P50" t="s">
        <v>492</v>
      </c>
    </row>
    <row r="51" spans="1:16" x14ac:dyDescent="0.25">
      <c r="A51" s="23">
        <v>50</v>
      </c>
      <c r="B51" s="4"/>
      <c r="C51" s="8"/>
      <c r="D51" s="8"/>
      <c r="E51" s="8"/>
      <c r="F51" s="8"/>
      <c r="G51" s="8"/>
      <c r="H51" s="8"/>
      <c r="I51" s="10">
        <v>194</v>
      </c>
      <c r="J51" s="11">
        <v>201</v>
      </c>
      <c r="K51" s="24" t="s">
        <v>84</v>
      </c>
      <c r="L51" s="38">
        <v>6</v>
      </c>
      <c r="O51">
        <v>50</v>
      </c>
      <c r="P51" t="s">
        <v>494</v>
      </c>
    </row>
    <row r="52" spans="1:16" x14ac:dyDescent="0.25">
      <c r="A52" s="23">
        <v>51</v>
      </c>
      <c r="B52" s="4"/>
      <c r="C52" s="8"/>
      <c r="D52" s="8"/>
      <c r="E52" s="8"/>
      <c r="F52" s="8"/>
      <c r="G52" s="8"/>
      <c r="H52" s="8"/>
      <c r="I52" s="10">
        <v>1035</v>
      </c>
      <c r="J52" s="11">
        <v>1047</v>
      </c>
      <c r="K52" s="24" t="s">
        <v>448</v>
      </c>
      <c r="L52" s="38">
        <v>6</v>
      </c>
      <c r="O52">
        <v>51</v>
      </c>
      <c r="P52" t="s">
        <v>495</v>
      </c>
    </row>
    <row r="53" spans="1:16" x14ac:dyDescent="0.25">
      <c r="A53" s="23">
        <v>52</v>
      </c>
      <c r="B53" s="4"/>
      <c r="C53" s="8"/>
      <c r="D53" s="8"/>
      <c r="E53" s="8"/>
      <c r="F53" s="8"/>
      <c r="G53" s="8"/>
      <c r="H53" s="8"/>
      <c r="I53" s="10">
        <v>1058</v>
      </c>
      <c r="J53" s="11">
        <v>1070</v>
      </c>
      <c r="K53" s="24" t="s">
        <v>1299</v>
      </c>
      <c r="L53" s="38">
        <v>6</v>
      </c>
      <c r="O53">
        <v>52</v>
      </c>
      <c r="P53" t="s">
        <v>493</v>
      </c>
    </row>
    <row r="54" spans="1:16" x14ac:dyDescent="0.25">
      <c r="A54" s="23">
        <v>53</v>
      </c>
      <c r="B54" s="4"/>
      <c r="C54" s="8"/>
      <c r="D54" s="8"/>
      <c r="E54" s="8"/>
      <c r="F54" s="8"/>
      <c r="G54" s="8"/>
      <c r="H54" s="8"/>
      <c r="I54" s="10">
        <v>1026</v>
      </c>
      <c r="J54" s="11">
        <v>1038</v>
      </c>
      <c r="K54" s="24" t="s">
        <v>443</v>
      </c>
      <c r="L54" s="38">
        <v>6</v>
      </c>
      <c r="O54">
        <v>53</v>
      </c>
      <c r="P54" t="s">
        <v>496</v>
      </c>
    </row>
    <row r="55" spans="1:16" x14ac:dyDescent="0.25">
      <c r="A55" s="23">
        <v>54</v>
      </c>
      <c r="B55" s="4"/>
      <c r="C55" s="8"/>
      <c r="D55" s="8"/>
      <c r="E55" s="8"/>
      <c r="F55" s="8"/>
      <c r="G55" s="8"/>
      <c r="H55" s="8"/>
      <c r="I55" s="10">
        <v>1050</v>
      </c>
      <c r="J55" s="11">
        <v>1062</v>
      </c>
      <c r="K55" s="24" t="s">
        <v>455</v>
      </c>
      <c r="L55" s="38">
        <v>6</v>
      </c>
      <c r="O55">
        <v>54</v>
      </c>
      <c r="P55" t="s">
        <v>1437</v>
      </c>
    </row>
    <row r="56" spans="1:16" x14ac:dyDescent="0.25">
      <c r="A56" s="23">
        <v>55</v>
      </c>
      <c r="B56" s="4"/>
      <c r="C56" s="8"/>
      <c r="D56" s="8"/>
      <c r="E56" s="8"/>
      <c r="F56" s="8"/>
      <c r="G56" s="8"/>
      <c r="H56" s="8"/>
      <c r="I56" s="10"/>
      <c r="J56" s="11">
        <v>337</v>
      </c>
      <c r="K56" s="24" t="s">
        <v>696</v>
      </c>
      <c r="L56" s="38">
        <v>7</v>
      </c>
      <c r="M56" t="s">
        <v>1463</v>
      </c>
      <c r="O56">
        <v>55</v>
      </c>
      <c r="P56" t="s">
        <v>1438</v>
      </c>
    </row>
    <row r="57" spans="1:16" x14ac:dyDescent="0.25">
      <c r="A57" s="23">
        <v>56</v>
      </c>
      <c r="B57" s="4"/>
      <c r="C57" s="8"/>
      <c r="D57" s="8"/>
      <c r="E57" s="8"/>
      <c r="F57" s="8"/>
      <c r="G57" s="8"/>
      <c r="H57" s="8"/>
      <c r="I57" s="10">
        <v>1018</v>
      </c>
      <c r="J57" s="11">
        <v>1030</v>
      </c>
      <c r="K57" s="24" t="s">
        <v>439</v>
      </c>
      <c r="L57" s="38">
        <v>7</v>
      </c>
      <c r="O57">
        <v>56</v>
      </c>
      <c r="P57" t="s">
        <v>1439</v>
      </c>
    </row>
    <row r="58" spans="1:16" x14ac:dyDescent="0.25">
      <c r="A58" s="23">
        <v>57</v>
      </c>
      <c r="B58" s="4"/>
      <c r="C58" s="8"/>
      <c r="D58" s="8"/>
      <c r="E58" s="8"/>
      <c r="F58" s="8"/>
      <c r="G58" s="8"/>
      <c r="H58" s="8"/>
      <c r="I58" s="10">
        <v>108</v>
      </c>
      <c r="J58" s="11">
        <v>113</v>
      </c>
      <c r="K58" s="24" t="s">
        <v>47</v>
      </c>
      <c r="L58" s="38">
        <v>7</v>
      </c>
      <c r="O58">
        <v>57</v>
      </c>
      <c r="P58" t="s">
        <v>1336</v>
      </c>
    </row>
    <row r="59" spans="1:16" x14ac:dyDescent="0.25">
      <c r="A59" s="23">
        <v>58</v>
      </c>
      <c r="B59" s="4"/>
      <c r="C59" s="8"/>
      <c r="D59" s="8"/>
      <c r="E59" s="8"/>
      <c r="F59" s="8"/>
      <c r="G59" s="8"/>
      <c r="H59" s="8"/>
      <c r="I59" s="10">
        <v>1082</v>
      </c>
      <c r="J59" s="11">
        <v>1094</v>
      </c>
      <c r="K59" s="24" t="s">
        <v>467</v>
      </c>
      <c r="L59" s="38">
        <v>7</v>
      </c>
      <c r="O59">
        <v>58</v>
      </c>
      <c r="P59" t="s">
        <v>1337</v>
      </c>
    </row>
    <row r="60" spans="1:16" x14ac:dyDescent="0.25">
      <c r="A60" s="23">
        <v>59</v>
      </c>
      <c r="B60" s="4"/>
      <c r="C60" s="8"/>
      <c r="D60" s="8"/>
      <c r="E60" s="8"/>
      <c r="F60" s="8"/>
      <c r="G60" s="8"/>
      <c r="H60" s="8"/>
      <c r="I60" s="10">
        <v>1114</v>
      </c>
      <c r="J60" s="11">
        <v>1128</v>
      </c>
      <c r="K60" s="24" t="s">
        <v>480</v>
      </c>
      <c r="L60" s="38">
        <v>7</v>
      </c>
      <c r="O60">
        <v>59</v>
      </c>
      <c r="P60" t="s">
        <v>1338</v>
      </c>
    </row>
    <row r="61" spans="1:16" x14ac:dyDescent="0.25">
      <c r="A61" s="23">
        <v>60</v>
      </c>
      <c r="B61" s="4"/>
      <c r="C61" s="8"/>
      <c r="D61" s="8"/>
      <c r="E61" s="8"/>
      <c r="F61" s="8"/>
      <c r="G61" s="8"/>
      <c r="H61" s="8"/>
      <c r="I61" s="10">
        <v>467</v>
      </c>
      <c r="J61" s="11">
        <v>478</v>
      </c>
      <c r="K61" s="24" t="s">
        <v>193</v>
      </c>
      <c r="L61" s="38">
        <v>7</v>
      </c>
      <c r="O61">
        <v>60</v>
      </c>
      <c r="P61" t="s">
        <v>1469</v>
      </c>
    </row>
    <row r="62" spans="1:16" x14ac:dyDescent="0.25">
      <c r="A62" s="23">
        <v>61</v>
      </c>
      <c r="B62" s="4"/>
      <c r="C62" s="8"/>
      <c r="D62" s="8"/>
      <c r="E62" s="8"/>
      <c r="F62" s="8"/>
      <c r="G62" s="8"/>
      <c r="H62" s="8"/>
      <c r="I62" s="10">
        <v>499</v>
      </c>
      <c r="J62" s="11">
        <v>510</v>
      </c>
      <c r="K62" s="24" t="s">
        <v>204</v>
      </c>
      <c r="L62" s="38">
        <v>7</v>
      </c>
      <c r="O62">
        <v>61</v>
      </c>
      <c r="P62" t="s">
        <v>1339</v>
      </c>
    </row>
    <row r="63" spans="1:16" x14ac:dyDescent="0.25">
      <c r="A63" s="23">
        <v>62</v>
      </c>
      <c r="B63" s="4"/>
      <c r="C63" s="8"/>
      <c r="D63" s="8"/>
      <c r="E63" s="8"/>
      <c r="F63" s="8"/>
      <c r="G63" s="8"/>
      <c r="H63" s="8"/>
      <c r="I63" s="10"/>
      <c r="J63" s="11">
        <v>345</v>
      </c>
      <c r="K63" s="24" t="s">
        <v>701</v>
      </c>
      <c r="L63" s="38">
        <v>8</v>
      </c>
      <c r="M63" t="s">
        <v>1464</v>
      </c>
      <c r="O63">
        <v>62</v>
      </c>
      <c r="P63" t="s">
        <v>1470</v>
      </c>
    </row>
    <row r="64" spans="1:16" x14ac:dyDescent="0.25">
      <c r="A64" s="23">
        <v>63</v>
      </c>
      <c r="B64" s="4"/>
      <c r="C64" s="8"/>
      <c r="D64" s="8"/>
      <c r="E64" s="8"/>
      <c r="F64" s="8"/>
      <c r="G64" s="8"/>
      <c r="H64" s="8"/>
      <c r="I64" s="10">
        <v>867</v>
      </c>
      <c r="J64" s="11">
        <v>878</v>
      </c>
      <c r="K64" s="24" t="s">
        <v>365</v>
      </c>
      <c r="L64" s="38">
        <v>8</v>
      </c>
      <c r="O64">
        <v>63</v>
      </c>
      <c r="P64" t="s">
        <v>1471</v>
      </c>
    </row>
    <row r="65" spans="1:16" x14ac:dyDescent="0.25">
      <c r="A65" s="23">
        <v>64</v>
      </c>
      <c r="B65" s="4"/>
      <c r="C65" s="8"/>
      <c r="D65" s="8"/>
      <c r="E65" s="8"/>
      <c r="F65" s="8"/>
      <c r="G65" s="8"/>
      <c r="H65" s="8"/>
      <c r="I65" s="10">
        <v>646</v>
      </c>
      <c r="J65" s="11">
        <v>657</v>
      </c>
      <c r="K65" s="24" t="s">
        <v>272</v>
      </c>
      <c r="L65" s="38">
        <v>8</v>
      </c>
      <c r="O65">
        <v>64</v>
      </c>
      <c r="P65" t="s">
        <v>1472</v>
      </c>
    </row>
    <row r="66" spans="1:16" x14ac:dyDescent="0.25">
      <c r="A66" s="23">
        <v>65</v>
      </c>
      <c r="B66" s="4"/>
      <c r="C66" s="8"/>
      <c r="D66" s="8"/>
      <c r="E66" s="8"/>
      <c r="F66" s="8"/>
      <c r="G66" s="8"/>
      <c r="H66" s="8"/>
      <c r="I66" s="10">
        <v>939</v>
      </c>
      <c r="J66" s="11">
        <v>950</v>
      </c>
      <c r="K66" s="24" t="s">
        <v>402</v>
      </c>
      <c r="L66" s="38">
        <v>8</v>
      </c>
      <c r="O66">
        <v>65</v>
      </c>
      <c r="P66" t="s">
        <v>1473</v>
      </c>
    </row>
    <row r="67" spans="1:16" x14ac:dyDescent="0.25">
      <c r="A67" s="23">
        <v>66</v>
      </c>
      <c r="B67" s="4"/>
      <c r="C67" s="8"/>
      <c r="D67" s="8"/>
      <c r="E67" s="8"/>
      <c r="F67" s="8"/>
      <c r="G67" s="8"/>
      <c r="H67" s="8"/>
      <c r="I67" s="10">
        <v>963</v>
      </c>
      <c r="J67" s="11">
        <v>974</v>
      </c>
      <c r="K67" s="24" t="s">
        <v>413</v>
      </c>
      <c r="L67" s="38">
        <v>8</v>
      </c>
      <c r="O67">
        <v>66</v>
      </c>
      <c r="P67" t="s">
        <v>1353</v>
      </c>
    </row>
    <row r="68" spans="1:16" x14ac:dyDescent="0.25">
      <c r="A68" s="23">
        <v>67</v>
      </c>
      <c r="B68" s="4"/>
      <c r="C68" s="8"/>
      <c r="D68" s="8"/>
      <c r="E68" s="8"/>
      <c r="F68" s="8"/>
      <c r="G68" s="8"/>
      <c r="H68" s="8"/>
      <c r="I68" s="10">
        <v>1090</v>
      </c>
      <c r="J68" s="11">
        <v>1102</v>
      </c>
      <c r="K68" s="24" t="s">
        <v>470</v>
      </c>
      <c r="L68" s="38">
        <v>8</v>
      </c>
      <c r="O68">
        <v>72</v>
      </c>
      <c r="P68" t="s">
        <v>1474</v>
      </c>
    </row>
    <row r="69" spans="1:16" x14ac:dyDescent="0.25">
      <c r="A69" s="23">
        <v>68</v>
      </c>
      <c r="B69" s="4"/>
      <c r="C69" s="8"/>
      <c r="D69" s="8"/>
      <c r="E69" s="8"/>
      <c r="F69" s="8"/>
      <c r="G69" s="8"/>
      <c r="H69" s="8"/>
      <c r="I69" s="10">
        <v>2</v>
      </c>
      <c r="J69" s="11">
        <v>2</v>
      </c>
      <c r="K69" s="24" t="s">
        <v>6</v>
      </c>
      <c r="L69" s="38">
        <v>8</v>
      </c>
      <c r="O69">
        <v>73</v>
      </c>
      <c r="P69" t="s">
        <v>1475</v>
      </c>
    </row>
    <row r="70" spans="1:16" x14ac:dyDescent="0.25">
      <c r="A70" s="23">
        <v>69</v>
      </c>
      <c r="B70" s="4"/>
      <c r="C70" s="8"/>
      <c r="D70" s="8"/>
      <c r="E70" s="8"/>
      <c r="F70" s="8"/>
      <c r="G70" s="8"/>
      <c r="H70" s="8"/>
      <c r="I70" s="10"/>
      <c r="J70" s="11">
        <v>369</v>
      </c>
      <c r="K70" s="24" t="s">
        <v>715</v>
      </c>
      <c r="L70" s="38">
        <v>9</v>
      </c>
      <c r="M70" t="s">
        <v>1465</v>
      </c>
      <c r="O70">
        <v>74</v>
      </c>
      <c r="P70" t="s">
        <v>1476</v>
      </c>
    </row>
    <row r="71" spans="1:16" x14ac:dyDescent="0.25">
      <c r="A71" s="23">
        <v>70</v>
      </c>
      <c r="B71" s="4"/>
      <c r="C71" s="8"/>
      <c r="D71" s="8"/>
      <c r="E71" s="8"/>
      <c r="F71" s="8"/>
      <c r="G71" s="8"/>
      <c r="H71" s="8"/>
      <c r="I71" s="10">
        <v>439</v>
      </c>
      <c r="J71" s="11">
        <v>450</v>
      </c>
      <c r="K71" s="24" t="s">
        <v>181</v>
      </c>
      <c r="L71" s="38">
        <v>9</v>
      </c>
      <c r="O71">
        <v>75</v>
      </c>
      <c r="P71" t="s">
        <v>1477</v>
      </c>
    </row>
    <row r="72" spans="1:16" x14ac:dyDescent="0.25">
      <c r="A72" s="23">
        <v>71</v>
      </c>
      <c r="B72" s="4"/>
      <c r="C72" s="8"/>
      <c r="D72" s="8"/>
      <c r="E72" s="8"/>
      <c r="F72" s="8"/>
      <c r="G72" s="8"/>
      <c r="H72" s="8"/>
      <c r="I72" s="10">
        <v>843</v>
      </c>
      <c r="J72" s="11">
        <v>854</v>
      </c>
      <c r="K72" s="24" t="s">
        <v>356</v>
      </c>
      <c r="L72" s="38">
        <v>9</v>
      </c>
      <c r="O72">
        <v>76</v>
      </c>
      <c r="P72" t="s">
        <v>1478</v>
      </c>
    </row>
    <row r="73" spans="1:16" x14ac:dyDescent="0.25">
      <c r="A73" s="23">
        <v>72</v>
      </c>
      <c r="B73" s="4"/>
      <c r="C73" s="8"/>
      <c r="D73" s="8"/>
      <c r="E73" s="8"/>
      <c r="F73" s="8"/>
      <c r="G73" s="8"/>
      <c r="H73" s="8"/>
      <c r="I73" s="10">
        <v>566</v>
      </c>
      <c r="J73" s="11">
        <v>577</v>
      </c>
      <c r="K73" s="24" t="s">
        <v>227</v>
      </c>
      <c r="L73" s="38">
        <v>9</v>
      </c>
      <c r="O73">
        <v>77</v>
      </c>
      <c r="P73" t="s">
        <v>1479</v>
      </c>
    </row>
    <row r="74" spans="1:16" x14ac:dyDescent="0.25">
      <c r="A74" s="23">
        <v>73</v>
      </c>
      <c r="B74" s="4"/>
      <c r="C74" s="8"/>
      <c r="D74" s="8"/>
      <c r="E74" s="8"/>
      <c r="F74" s="8"/>
      <c r="G74" s="8"/>
      <c r="H74" s="8"/>
      <c r="I74" s="10">
        <v>614</v>
      </c>
      <c r="J74" s="11">
        <v>625</v>
      </c>
      <c r="K74" s="24" t="s">
        <v>256</v>
      </c>
      <c r="L74" s="38">
        <v>9</v>
      </c>
      <c r="O74">
        <v>78</v>
      </c>
      <c r="P74" t="s">
        <v>1480</v>
      </c>
    </row>
    <row r="75" spans="1:16" x14ac:dyDescent="0.25">
      <c r="A75" s="23">
        <v>74</v>
      </c>
      <c r="B75" s="4"/>
      <c r="C75" s="8"/>
      <c r="D75" s="8"/>
      <c r="E75" s="8"/>
      <c r="F75" s="8"/>
      <c r="G75" s="8"/>
      <c r="H75" s="8"/>
      <c r="I75" s="10">
        <v>934</v>
      </c>
      <c r="J75" s="11">
        <v>945</v>
      </c>
      <c r="K75" s="24" t="s">
        <v>399</v>
      </c>
      <c r="L75" s="38">
        <v>9</v>
      </c>
      <c r="O75">
        <v>79</v>
      </c>
      <c r="P75" t="s">
        <v>1481</v>
      </c>
    </row>
    <row r="76" spans="1:16" x14ac:dyDescent="0.25">
      <c r="A76" s="23">
        <v>75</v>
      </c>
      <c r="B76" s="4"/>
      <c r="C76" s="8"/>
      <c r="D76" s="8"/>
      <c r="E76" s="8"/>
      <c r="F76" s="8"/>
      <c r="G76" s="8"/>
      <c r="H76" s="8"/>
      <c r="I76" s="10">
        <v>1014</v>
      </c>
      <c r="J76" s="11">
        <v>1026</v>
      </c>
      <c r="K76" s="24" t="s">
        <v>437</v>
      </c>
      <c r="L76" s="38">
        <v>9</v>
      </c>
      <c r="O76">
        <v>80</v>
      </c>
      <c r="P76" t="s">
        <v>1482</v>
      </c>
    </row>
    <row r="77" spans="1:16" x14ac:dyDescent="0.25">
      <c r="A77" s="23">
        <v>76</v>
      </c>
      <c r="B77" s="4"/>
      <c r="C77" s="8"/>
      <c r="D77" s="8"/>
      <c r="E77" s="8"/>
      <c r="F77" s="8"/>
      <c r="G77" s="8"/>
      <c r="H77" s="8"/>
      <c r="I77" s="10"/>
      <c r="J77" s="11">
        <v>361</v>
      </c>
      <c r="K77" s="24" t="s">
        <v>712</v>
      </c>
      <c r="L77" s="38">
        <v>10</v>
      </c>
      <c r="O77">
        <v>81</v>
      </c>
      <c r="P77" t="s">
        <v>1483</v>
      </c>
    </row>
    <row r="78" spans="1:16" x14ac:dyDescent="0.25">
      <c r="A78" s="23">
        <v>77</v>
      </c>
      <c r="B78" s="4"/>
      <c r="C78" s="8"/>
      <c r="D78" s="8"/>
      <c r="E78" s="8"/>
      <c r="F78" s="8"/>
      <c r="G78" s="8"/>
      <c r="H78" s="8"/>
      <c r="I78" s="10">
        <v>995</v>
      </c>
      <c r="J78" s="11">
        <v>1006</v>
      </c>
      <c r="K78" s="24" t="s">
        <v>426</v>
      </c>
      <c r="L78" s="38">
        <v>10</v>
      </c>
      <c r="M78" t="s">
        <v>1466</v>
      </c>
      <c r="O78">
        <v>82</v>
      </c>
      <c r="P78" t="s">
        <v>1484</v>
      </c>
    </row>
    <row r="79" spans="1:16" x14ac:dyDescent="0.25">
      <c r="A79" s="23">
        <v>78</v>
      </c>
      <c r="B79" s="4"/>
      <c r="C79" s="8"/>
      <c r="D79" s="8"/>
      <c r="E79" s="8"/>
      <c r="F79" s="8"/>
      <c r="G79" s="8"/>
      <c r="H79" s="8"/>
      <c r="I79" s="10">
        <v>659</v>
      </c>
      <c r="J79" s="11">
        <v>670</v>
      </c>
      <c r="K79" s="24" t="s">
        <v>278</v>
      </c>
      <c r="L79" s="38">
        <v>10</v>
      </c>
      <c r="O79">
        <v>83</v>
      </c>
      <c r="P79" t="s">
        <v>1485</v>
      </c>
    </row>
    <row r="80" spans="1:16" x14ac:dyDescent="0.25">
      <c r="A80" s="23">
        <v>79</v>
      </c>
      <c r="B80" s="4"/>
      <c r="C80" s="8"/>
      <c r="D80" s="8"/>
      <c r="E80" s="8"/>
      <c r="F80" s="8"/>
      <c r="G80" s="8"/>
      <c r="H80" s="8"/>
      <c r="I80" s="10">
        <v>1074</v>
      </c>
      <c r="J80" s="11">
        <v>1086</v>
      </c>
      <c r="K80" s="24" t="s">
        <v>462</v>
      </c>
      <c r="L80" s="38">
        <v>10</v>
      </c>
      <c r="O80">
        <v>84</v>
      </c>
      <c r="P80" t="s">
        <v>1486</v>
      </c>
    </row>
    <row r="81" spans="1:16" x14ac:dyDescent="0.25">
      <c r="A81" s="23">
        <v>80</v>
      </c>
      <c r="B81" s="4"/>
      <c r="C81" s="8"/>
      <c r="D81" s="8"/>
      <c r="E81" s="8"/>
      <c r="F81" s="8"/>
      <c r="G81" s="8"/>
      <c r="H81" s="8"/>
      <c r="I81" s="10">
        <v>1099</v>
      </c>
      <c r="J81" s="11">
        <v>1111</v>
      </c>
      <c r="K81" s="24" t="s">
        <v>474</v>
      </c>
      <c r="L81" s="38">
        <v>10</v>
      </c>
      <c r="O81">
        <v>85</v>
      </c>
      <c r="P81" t="s">
        <v>1487</v>
      </c>
    </row>
    <row r="82" spans="1:16" x14ac:dyDescent="0.25">
      <c r="A82" s="23">
        <v>81</v>
      </c>
      <c r="B82" s="4"/>
      <c r="C82" s="8"/>
      <c r="D82" s="8"/>
      <c r="E82" s="8"/>
      <c r="F82" s="8"/>
      <c r="G82" s="8"/>
      <c r="H82" s="8"/>
      <c r="I82" s="10">
        <v>8</v>
      </c>
      <c r="J82" s="11">
        <v>9</v>
      </c>
      <c r="K82" s="24" t="s">
        <v>10</v>
      </c>
      <c r="L82" s="38">
        <v>10</v>
      </c>
      <c r="O82">
        <v>86</v>
      </c>
      <c r="P82" t="s">
        <v>1488</v>
      </c>
    </row>
    <row r="83" spans="1:16" ht="15.75" thickBot="1" x14ac:dyDescent="0.3">
      <c r="A83" s="25">
        <v>82</v>
      </c>
      <c r="B83" s="26"/>
      <c r="C83" s="27"/>
      <c r="D83" s="27"/>
      <c r="E83" s="27"/>
      <c r="F83" s="27"/>
      <c r="G83" s="27"/>
      <c r="H83" s="27"/>
      <c r="I83" s="28">
        <v>450</v>
      </c>
      <c r="J83" s="29">
        <v>461</v>
      </c>
      <c r="K83" s="30" t="s">
        <v>186</v>
      </c>
      <c r="L83" s="38">
        <v>10</v>
      </c>
      <c r="O83">
        <v>87</v>
      </c>
      <c r="P83" t="s">
        <v>1489</v>
      </c>
    </row>
    <row r="84" spans="1:16" x14ac:dyDescent="0.25">
      <c r="A84" s="17">
        <v>83</v>
      </c>
      <c r="B84" s="18"/>
      <c r="C84" s="19"/>
      <c r="D84" s="19"/>
      <c r="E84" s="19"/>
      <c r="F84" s="19"/>
      <c r="G84" s="19"/>
      <c r="H84" s="19" t="s">
        <v>1300</v>
      </c>
      <c r="I84" s="20"/>
      <c r="J84" s="21">
        <v>378</v>
      </c>
      <c r="K84" s="22" t="s">
        <v>722</v>
      </c>
      <c r="L84">
        <v>11</v>
      </c>
      <c r="M84" t="s">
        <v>1409</v>
      </c>
      <c r="O84">
        <v>88</v>
      </c>
      <c r="P84" t="s">
        <v>1490</v>
      </c>
    </row>
    <row r="85" spans="1:16" x14ac:dyDescent="0.25">
      <c r="A85" s="23">
        <v>84</v>
      </c>
      <c r="B85" s="4"/>
      <c r="C85" s="8"/>
      <c r="D85" s="8"/>
      <c r="E85" s="8"/>
      <c r="F85" s="8"/>
      <c r="G85" s="8"/>
      <c r="H85" s="8"/>
      <c r="I85" s="10">
        <v>862</v>
      </c>
      <c r="J85" s="11">
        <v>873</v>
      </c>
      <c r="K85" s="24" t="s">
        <v>362</v>
      </c>
      <c r="L85">
        <v>11</v>
      </c>
      <c r="O85">
        <v>89</v>
      </c>
      <c r="P85" t="s">
        <v>1491</v>
      </c>
    </row>
    <row r="86" spans="1:16" x14ac:dyDescent="0.25">
      <c r="A86" s="23">
        <v>85</v>
      </c>
      <c r="B86" s="4"/>
      <c r="C86" s="8"/>
      <c r="D86" s="8"/>
      <c r="E86" s="8"/>
      <c r="F86" s="8"/>
      <c r="G86" s="8"/>
      <c r="H86" s="8"/>
      <c r="I86" s="10">
        <v>795</v>
      </c>
      <c r="J86" s="11">
        <v>806</v>
      </c>
      <c r="K86" s="24" t="s">
        <v>338</v>
      </c>
      <c r="L86">
        <v>11</v>
      </c>
      <c r="O86">
        <v>90</v>
      </c>
      <c r="P86" t="s">
        <v>1266</v>
      </c>
    </row>
    <row r="87" spans="1:16" x14ac:dyDescent="0.25">
      <c r="A87" s="23">
        <v>86</v>
      </c>
      <c r="B87" s="4"/>
      <c r="C87" s="8"/>
      <c r="D87" s="8"/>
      <c r="E87" s="8"/>
      <c r="F87" s="8"/>
      <c r="G87" s="8"/>
      <c r="H87" s="8"/>
      <c r="I87" s="10">
        <v>1023</v>
      </c>
      <c r="J87" s="11">
        <v>1035</v>
      </c>
      <c r="K87" s="24" t="s">
        <v>441</v>
      </c>
      <c r="L87">
        <v>11</v>
      </c>
      <c r="O87">
        <v>91</v>
      </c>
      <c r="P87" t="s">
        <v>1492</v>
      </c>
    </row>
    <row r="88" spans="1:16" x14ac:dyDescent="0.25">
      <c r="A88" s="23">
        <v>87</v>
      </c>
      <c r="B88" s="4"/>
      <c r="C88" s="8"/>
      <c r="D88" s="8"/>
      <c r="E88" s="8"/>
      <c r="F88" s="8"/>
      <c r="G88" s="8"/>
      <c r="H88" s="8"/>
      <c r="I88" s="10">
        <v>1078</v>
      </c>
      <c r="J88" s="11">
        <v>1090</v>
      </c>
      <c r="K88" s="24" t="s">
        <v>464</v>
      </c>
      <c r="L88">
        <v>11</v>
      </c>
      <c r="O88">
        <v>92</v>
      </c>
      <c r="P88" t="s">
        <v>1493</v>
      </c>
    </row>
    <row r="89" spans="1:16" x14ac:dyDescent="0.25">
      <c r="A89" s="23">
        <v>88</v>
      </c>
      <c r="B89" s="4"/>
      <c r="C89" s="8"/>
      <c r="D89" s="8"/>
      <c r="E89" s="8"/>
      <c r="F89" s="8"/>
      <c r="G89" s="8"/>
      <c r="H89" s="8"/>
      <c r="I89" s="10">
        <v>851</v>
      </c>
      <c r="J89" s="11">
        <v>862</v>
      </c>
      <c r="K89" s="24" t="s">
        <v>358</v>
      </c>
      <c r="L89">
        <v>11</v>
      </c>
      <c r="O89">
        <v>93</v>
      </c>
      <c r="P89" t="s">
        <v>1494</v>
      </c>
    </row>
    <row r="90" spans="1:16" ht="15.75" thickBot="1" x14ac:dyDescent="0.3">
      <c r="A90" s="25">
        <v>89</v>
      </c>
      <c r="B90" s="26"/>
      <c r="C90" s="27"/>
      <c r="D90" s="27"/>
      <c r="E90" s="27"/>
      <c r="F90" s="27"/>
      <c r="G90" s="27"/>
      <c r="H90" s="27"/>
      <c r="I90" s="28">
        <v>882</v>
      </c>
      <c r="J90" s="29">
        <v>893</v>
      </c>
      <c r="K90" s="30" t="s">
        <v>371</v>
      </c>
      <c r="L90">
        <v>11</v>
      </c>
      <c r="O90">
        <v>94</v>
      </c>
      <c r="P90" t="s">
        <v>1495</v>
      </c>
    </row>
    <row r="91" spans="1:16" x14ac:dyDescent="0.25">
      <c r="A91" s="17">
        <v>90</v>
      </c>
      <c r="B91" s="18"/>
      <c r="C91" s="19"/>
      <c r="D91" s="19"/>
      <c r="E91" s="19"/>
      <c r="F91" s="19"/>
      <c r="G91" s="19" t="s">
        <v>1301</v>
      </c>
      <c r="H91" s="19"/>
      <c r="I91" s="20"/>
      <c r="J91" s="21">
        <v>1057</v>
      </c>
      <c r="K91" s="22" t="s">
        <v>1104</v>
      </c>
      <c r="L91">
        <v>12</v>
      </c>
      <c r="M91" t="s">
        <v>1410</v>
      </c>
      <c r="O91">
        <v>95</v>
      </c>
      <c r="P91" t="s">
        <v>1496</v>
      </c>
    </row>
    <row r="92" spans="1:16" x14ac:dyDescent="0.25">
      <c r="A92" s="23">
        <v>91</v>
      </c>
      <c r="B92" s="4"/>
      <c r="C92" s="8"/>
      <c r="D92" s="8"/>
      <c r="E92" s="8"/>
      <c r="F92" s="8"/>
      <c r="G92" s="8"/>
      <c r="H92" s="8"/>
      <c r="I92" s="10">
        <v>32</v>
      </c>
      <c r="J92" s="11">
        <v>36</v>
      </c>
      <c r="K92" s="24" t="s">
        <v>21</v>
      </c>
      <c r="L92">
        <v>12</v>
      </c>
      <c r="O92">
        <v>96</v>
      </c>
      <c r="P92" t="s">
        <v>1497</v>
      </c>
    </row>
    <row r="93" spans="1:16" x14ac:dyDescent="0.25">
      <c r="A93" s="23">
        <v>92</v>
      </c>
      <c r="B93" s="4"/>
      <c r="C93" s="8"/>
      <c r="D93" s="8"/>
      <c r="E93" s="8"/>
      <c r="F93" s="8"/>
      <c r="G93" s="8"/>
      <c r="H93" s="8"/>
      <c r="I93" s="10">
        <v>173</v>
      </c>
      <c r="J93" s="11">
        <v>180</v>
      </c>
      <c r="K93" s="24" t="s">
        <v>75</v>
      </c>
      <c r="L93">
        <v>12</v>
      </c>
    </row>
    <row r="94" spans="1:16" x14ac:dyDescent="0.25">
      <c r="A94" s="23">
        <v>93</v>
      </c>
      <c r="B94" s="4"/>
      <c r="C94" s="8"/>
      <c r="D94" s="8"/>
      <c r="E94" s="8"/>
      <c r="F94" s="8"/>
      <c r="G94" s="8"/>
      <c r="H94" s="8"/>
      <c r="I94" s="10">
        <v>143</v>
      </c>
      <c r="J94" s="11">
        <v>148</v>
      </c>
      <c r="K94" s="24" t="s">
        <v>64</v>
      </c>
      <c r="L94">
        <v>12</v>
      </c>
    </row>
    <row r="95" spans="1:16" x14ac:dyDescent="0.25">
      <c r="A95" s="23">
        <v>94</v>
      </c>
      <c r="B95" s="4"/>
      <c r="C95" s="8"/>
      <c r="D95" s="8"/>
      <c r="E95" s="8"/>
      <c r="F95" s="8"/>
      <c r="G95" s="8"/>
      <c r="H95" s="8"/>
      <c r="I95" s="10">
        <v>180</v>
      </c>
      <c r="J95" s="11">
        <v>187</v>
      </c>
      <c r="K95" s="24" t="s">
        <v>78</v>
      </c>
      <c r="L95">
        <v>12</v>
      </c>
    </row>
    <row r="96" spans="1:16" x14ac:dyDescent="0.25">
      <c r="A96" s="23">
        <v>95</v>
      </c>
      <c r="B96" s="4"/>
      <c r="C96" s="8"/>
      <c r="D96" s="8"/>
      <c r="E96" s="8"/>
      <c r="F96" s="8"/>
      <c r="G96" s="8"/>
      <c r="H96" s="8"/>
      <c r="I96" s="10">
        <v>627</v>
      </c>
      <c r="J96" s="11">
        <v>638</v>
      </c>
      <c r="K96" s="24" t="s">
        <v>263</v>
      </c>
      <c r="L96">
        <v>12</v>
      </c>
    </row>
    <row r="97" spans="1:13" ht="15.75" thickBot="1" x14ac:dyDescent="0.3">
      <c r="A97" s="25">
        <v>96</v>
      </c>
      <c r="B97" s="26"/>
      <c r="C97" s="27"/>
      <c r="D97" s="27"/>
      <c r="E97" s="27"/>
      <c r="F97" s="27"/>
      <c r="G97" s="27"/>
      <c r="H97" s="27"/>
      <c r="I97" s="28">
        <v>651</v>
      </c>
      <c r="J97" s="29">
        <v>662</v>
      </c>
      <c r="K97" s="30" t="s">
        <v>275</v>
      </c>
      <c r="L97">
        <v>12</v>
      </c>
    </row>
    <row r="98" spans="1:13" x14ac:dyDescent="0.25">
      <c r="A98" s="17">
        <v>97</v>
      </c>
      <c r="B98" s="18"/>
      <c r="C98" s="19"/>
      <c r="D98" s="19"/>
      <c r="E98" s="19"/>
      <c r="F98" s="19"/>
      <c r="G98" s="19" t="s">
        <v>1302</v>
      </c>
      <c r="H98" s="19"/>
      <c r="I98" s="20"/>
      <c r="J98" s="21">
        <v>677</v>
      </c>
      <c r="K98" s="22" t="s">
        <v>894</v>
      </c>
      <c r="L98">
        <v>13</v>
      </c>
      <c r="M98" t="s">
        <v>1411</v>
      </c>
    </row>
    <row r="99" spans="1:13" x14ac:dyDescent="0.25">
      <c r="A99" s="23">
        <v>98</v>
      </c>
      <c r="B99" s="4"/>
      <c r="C99" s="8"/>
      <c r="D99" s="8"/>
      <c r="E99" s="8"/>
      <c r="F99" s="8"/>
      <c r="G99" s="8"/>
      <c r="H99" s="8"/>
      <c r="I99" s="10">
        <v>886</v>
      </c>
      <c r="J99" s="11">
        <v>897</v>
      </c>
      <c r="K99" s="24" t="s">
        <v>374</v>
      </c>
      <c r="L99">
        <v>13</v>
      </c>
    </row>
    <row r="100" spans="1:13" x14ac:dyDescent="0.25">
      <c r="A100" s="23">
        <v>99</v>
      </c>
      <c r="B100" s="4"/>
      <c r="C100" s="8"/>
      <c r="D100" s="8"/>
      <c r="E100" s="8"/>
      <c r="F100" s="8"/>
      <c r="G100" s="8"/>
      <c r="H100" s="8"/>
      <c r="I100" s="10">
        <v>1094</v>
      </c>
      <c r="J100" s="11">
        <v>1106</v>
      </c>
      <c r="K100" s="24" t="s">
        <v>472</v>
      </c>
      <c r="L100">
        <v>13</v>
      </c>
    </row>
    <row r="101" spans="1:13" x14ac:dyDescent="0.25">
      <c r="A101" s="23">
        <v>100</v>
      </c>
      <c r="B101" s="4"/>
      <c r="C101" s="8"/>
      <c r="D101" s="8"/>
      <c r="E101" s="8"/>
      <c r="F101" s="8"/>
      <c r="G101" s="8"/>
      <c r="H101" s="8"/>
      <c r="I101" s="10">
        <v>999</v>
      </c>
      <c r="J101" s="11">
        <v>1010</v>
      </c>
      <c r="K101" s="24" t="s">
        <v>429</v>
      </c>
      <c r="L101">
        <v>13</v>
      </c>
    </row>
    <row r="102" spans="1:13" x14ac:dyDescent="0.25">
      <c r="A102" s="23">
        <v>101</v>
      </c>
      <c r="B102" s="4"/>
      <c r="C102" s="8"/>
      <c r="D102" s="8"/>
      <c r="E102" s="8"/>
      <c r="F102" s="8"/>
      <c r="G102" s="8"/>
      <c r="H102" s="8"/>
      <c r="I102" s="10">
        <v>1046</v>
      </c>
      <c r="J102" s="11">
        <v>1058</v>
      </c>
      <c r="K102" s="24" t="s">
        <v>452</v>
      </c>
      <c r="L102">
        <v>13</v>
      </c>
    </row>
    <row r="103" spans="1:13" x14ac:dyDescent="0.25">
      <c r="A103" s="23">
        <v>102</v>
      </c>
      <c r="B103" s="4"/>
      <c r="C103" s="8"/>
      <c r="D103" s="8"/>
      <c r="E103" s="8"/>
      <c r="F103" s="8"/>
      <c r="G103" s="8"/>
      <c r="H103" s="8"/>
      <c r="I103" s="10">
        <v>846</v>
      </c>
      <c r="J103" s="11">
        <v>857</v>
      </c>
      <c r="K103" s="24" t="s">
        <v>357</v>
      </c>
      <c r="L103">
        <v>13</v>
      </c>
    </row>
    <row r="104" spans="1:13" ht="15.75" thickBot="1" x14ac:dyDescent="0.3">
      <c r="A104" s="25">
        <v>103</v>
      </c>
      <c r="B104" s="26"/>
      <c r="C104" s="27"/>
      <c r="D104" s="27"/>
      <c r="E104" s="27"/>
      <c r="F104" s="27"/>
      <c r="G104" s="27"/>
      <c r="H104" s="27"/>
      <c r="I104" s="28">
        <v>838</v>
      </c>
      <c r="J104" s="29">
        <v>849</v>
      </c>
      <c r="K104" s="30" t="s">
        <v>354</v>
      </c>
      <c r="L104">
        <v>13</v>
      </c>
    </row>
    <row r="105" spans="1:13" x14ac:dyDescent="0.25">
      <c r="A105" s="17">
        <v>104</v>
      </c>
      <c r="B105" s="18"/>
      <c r="C105" s="19"/>
      <c r="D105" s="19"/>
      <c r="E105" s="19"/>
      <c r="F105" s="19"/>
      <c r="G105" s="19" t="s">
        <v>1303</v>
      </c>
      <c r="H105" s="19"/>
      <c r="I105" s="20"/>
      <c r="J105" s="21">
        <v>247</v>
      </c>
      <c r="K105" s="22" t="s">
        <v>653</v>
      </c>
      <c r="L105">
        <v>14</v>
      </c>
      <c r="M105" t="s">
        <v>1412</v>
      </c>
    </row>
    <row r="106" spans="1:13" x14ac:dyDescent="0.25">
      <c r="A106" s="23">
        <v>105</v>
      </c>
      <c r="B106" s="4"/>
      <c r="C106" s="8"/>
      <c r="D106" s="8"/>
      <c r="E106" s="8"/>
      <c r="F106" s="8"/>
      <c r="G106" s="8"/>
      <c r="H106" s="8" t="s">
        <v>1304</v>
      </c>
      <c r="I106" s="10"/>
      <c r="J106" s="11">
        <v>1011</v>
      </c>
      <c r="K106" s="24" t="s">
        <v>1081</v>
      </c>
      <c r="L106">
        <v>14</v>
      </c>
    </row>
    <row r="107" spans="1:13" x14ac:dyDescent="0.25">
      <c r="A107" s="23">
        <v>106</v>
      </c>
      <c r="B107" s="4"/>
      <c r="C107" s="8"/>
      <c r="D107" s="8"/>
      <c r="E107" s="8"/>
      <c r="F107" s="8"/>
      <c r="G107" s="8"/>
      <c r="H107" s="8"/>
      <c r="I107" s="10">
        <v>516</v>
      </c>
      <c r="J107" s="11">
        <v>527</v>
      </c>
      <c r="K107" s="24" t="s">
        <v>210</v>
      </c>
      <c r="L107">
        <v>14</v>
      </c>
    </row>
    <row r="108" spans="1:13" x14ac:dyDescent="0.25">
      <c r="A108" s="23">
        <v>107</v>
      </c>
      <c r="B108" s="4"/>
      <c r="C108" s="8"/>
      <c r="D108" s="8"/>
      <c r="E108" s="8"/>
      <c r="F108" s="8"/>
      <c r="G108" s="8"/>
      <c r="H108" s="8"/>
      <c r="I108" s="10">
        <v>589</v>
      </c>
      <c r="J108" s="11">
        <v>600</v>
      </c>
      <c r="K108" s="24" t="s">
        <v>241</v>
      </c>
      <c r="L108">
        <v>14</v>
      </c>
    </row>
    <row r="109" spans="1:13" x14ac:dyDescent="0.25">
      <c r="A109" s="23">
        <v>108</v>
      </c>
      <c r="B109" s="4"/>
      <c r="C109" s="8"/>
      <c r="D109" s="8"/>
      <c r="E109" s="8"/>
      <c r="F109" s="8"/>
      <c r="G109" s="8"/>
      <c r="H109" s="8"/>
      <c r="I109" s="10">
        <v>667</v>
      </c>
      <c r="J109" s="11">
        <v>678</v>
      </c>
      <c r="K109" s="24" t="s">
        <v>283</v>
      </c>
      <c r="L109">
        <v>14</v>
      </c>
    </row>
    <row r="110" spans="1:13" x14ac:dyDescent="0.25">
      <c r="A110" s="23">
        <v>109</v>
      </c>
      <c r="B110" s="4"/>
      <c r="C110" s="8"/>
      <c r="D110" s="8"/>
      <c r="E110" s="8"/>
      <c r="F110" s="8"/>
      <c r="G110" s="8"/>
      <c r="H110" s="8"/>
      <c r="I110" s="10">
        <v>245</v>
      </c>
      <c r="J110" s="11">
        <v>252</v>
      </c>
      <c r="K110" s="24" t="s">
        <v>101</v>
      </c>
      <c r="L110">
        <v>14</v>
      </c>
    </row>
    <row r="111" spans="1:13" x14ac:dyDescent="0.25">
      <c r="A111" s="23">
        <v>110</v>
      </c>
      <c r="B111" s="4"/>
      <c r="C111" s="8"/>
      <c r="D111" s="8"/>
      <c r="E111" s="8"/>
      <c r="F111" s="8"/>
      <c r="G111" s="8"/>
      <c r="H111" s="8"/>
      <c r="I111" s="10">
        <v>151</v>
      </c>
      <c r="J111" s="11">
        <v>156</v>
      </c>
      <c r="K111" s="24" t="s">
        <v>66</v>
      </c>
      <c r="L111">
        <v>14</v>
      </c>
    </row>
    <row r="112" spans="1:13" ht="15.75" thickBot="1" x14ac:dyDescent="0.3">
      <c r="A112" s="25">
        <v>111</v>
      </c>
      <c r="B112" s="26"/>
      <c r="C112" s="27"/>
      <c r="D112" s="27"/>
      <c r="E112" s="27"/>
      <c r="F112" s="27"/>
      <c r="G112" s="27"/>
      <c r="H112" s="27"/>
      <c r="I112" s="28">
        <v>236</v>
      </c>
      <c r="J112" s="29">
        <v>243</v>
      </c>
      <c r="K112" s="30" t="s">
        <v>96</v>
      </c>
      <c r="L112">
        <v>14</v>
      </c>
    </row>
    <row r="113" spans="1:13" x14ac:dyDescent="0.25">
      <c r="A113" s="17">
        <v>112</v>
      </c>
      <c r="B113" s="18"/>
      <c r="C113" s="19"/>
      <c r="D113" s="19"/>
      <c r="E113" s="19"/>
      <c r="F113" s="19"/>
      <c r="G113" s="19"/>
      <c r="H113" s="19" t="s">
        <v>1305</v>
      </c>
      <c r="I113" s="20"/>
      <c r="J113" s="21">
        <v>1002</v>
      </c>
      <c r="K113" s="22" t="s">
        <v>1078</v>
      </c>
      <c r="L113">
        <v>15</v>
      </c>
      <c r="M113" t="s">
        <v>1467</v>
      </c>
    </row>
    <row r="114" spans="1:13" x14ac:dyDescent="0.25">
      <c r="A114" s="23">
        <v>113</v>
      </c>
      <c r="B114" s="4"/>
      <c r="C114" s="8"/>
      <c r="D114" s="8"/>
      <c r="E114" s="8"/>
      <c r="F114" s="8"/>
      <c r="G114" s="8"/>
      <c r="H114" s="8"/>
      <c r="I114" s="10">
        <v>724</v>
      </c>
      <c r="J114" s="11">
        <v>735</v>
      </c>
      <c r="K114" s="24" t="s">
        <v>309</v>
      </c>
      <c r="L114">
        <v>15</v>
      </c>
    </row>
    <row r="115" spans="1:13" x14ac:dyDescent="0.25">
      <c r="A115" s="23">
        <v>114</v>
      </c>
      <c r="B115" s="4"/>
      <c r="C115" s="8"/>
      <c r="D115" s="8"/>
      <c r="E115" s="8"/>
      <c r="F115" s="8"/>
      <c r="G115" s="8"/>
      <c r="H115" s="8"/>
      <c r="I115" s="10">
        <v>244</v>
      </c>
      <c r="J115" s="11">
        <v>251</v>
      </c>
      <c r="K115" s="24" t="s">
        <v>100</v>
      </c>
      <c r="L115">
        <v>15</v>
      </c>
    </row>
    <row r="116" spans="1:13" x14ac:dyDescent="0.25">
      <c r="A116" s="23">
        <v>115</v>
      </c>
      <c r="B116" s="4"/>
      <c r="C116" s="8"/>
      <c r="D116" s="8"/>
      <c r="E116" s="8"/>
      <c r="F116" s="8"/>
      <c r="G116" s="8"/>
      <c r="H116" s="8"/>
      <c r="I116" s="10">
        <v>805</v>
      </c>
      <c r="J116" s="11">
        <v>816</v>
      </c>
      <c r="K116" s="24" t="s">
        <v>341</v>
      </c>
      <c r="L116">
        <v>15</v>
      </c>
    </row>
    <row r="117" spans="1:13" x14ac:dyDescent="0.25">
      <c r="A117" s="23">
        <v>116</v>
      </c>
      <c r="B117" s="4"/>
      <c r="C117" s="8"/>
      <c r="D117" s="8"/>
      <c r="E117" s="8"/>
      <c r="F117" s="8"/>
      <c r="G117" s="8"/>
      <c r="H117" s="8"/>
      <c r="I117" s="10">
        <v>836</v>
      </c>
      <c r="J117" s="11">
        <v>847</v>
      </c>
      <c r="K117" s="24" t="s">
        <v>353</v>
      </c>
      <c r="L117">
        <v>15</v>
      </c>
    </row>
    <row r="118" spans="1:13" x14ac:dyDescent="0.25">
      <c r="A118" s="23">
        <v>117</v>
      </c>
      <c r="B118" s="4"/>
      <c r="C118" s="8"/>
      <c r="D118" s="8"/>
      <c r="E118" s="8"/>
      <c r="F118" s="8"/>
      <c r="G118" s="8"/>
      <c r="H118" s="8"/>
      <c r="I118" s="10">
        <v>943</v>
      </c>
      <c r="J118" s="11">
        <v>954</v>
      </c>
      <c r="K118" s="24" t="s">
        <v>404</v>
      </c>
      <c r="L118">
        <v>15</v>
      </c>
    </row>
    <row r="119" spans="1:13" ht="15.75" thickBot="1" x14ac:dyDescent="0.3">
      <c r="A119" s="25">
        <v>118</v>
      </c>
      <c r="B119" s="26"/>
      <c r="C119" s="27"/>
      <c r="D119" s="27"/>
      <c r="E119" s="27"/>
      <c r="F119" s="27"/>
      <c r="G119" s="27"/>
      <c r="H119" s="27"/>
      <c r="I119" s="28">
        <v>994</v>
      </c>
      <c r="J119" s="29">
        <v>1005</v>
      </c>
      <c r="K119" s="30" t="s">
        <v>425</v>
      </c>
      <c r="L119">
        <v>15</v>
      </c>
    </row>
    <row r="120" spans="1:13" x14ac:dyDescent="0.25">
      <c r="A120" s="17">
        <v>119</v>
      </c>
      <c r="B120" s="18"/>
      <c r="C120" s="19"/>
      <c r="D120" s="19"/>
      <c r="E120" s="19"/>
      <c r="F120" s="19"/>
      <c r="G120" s="19"/>
      <c r="H120" s="19" t="s">
        <v>1306</v>
      </c>
      <c r="I120" s="20"/>
      <c r="J120" s="21">
        <v>1027</v>
      </c>
      <c r="K120" s="22" t="s">
        <v>1088</v>
      </c>
      <c r="L120">
        <v>15</v>
      </c>
    </row>
    <row r="121" spans="1:13" x14ac:dyDescent="0.25">
      <c r="A121" s="23">
        <v>120</v>
      </c>
      <c r="B121" s="4"/>
      <c r="C121" s="8"/>
      <c r="D121" s="8"/>
      <c r="E121" s="8"/>
      <c r="F121" s="8"/>
      <c r="G121" s="8"/>
      <c r="H121" s="8"/>
      <c r="I121" s="10">
        <v>685</v>
      </c>
      <c r="J121" s="11">
        <v>696</v>
      </c>
      <c r="K121" s="24" t="s">
        <v>293</v>
      </c>
      <c r="L121">
        <v>15</v>
      </c>
    </row>
    <row r="122" spans="1:13" x14ac:dyDescent="0.25">
      <c r="A122" s="23">
        <v>121</v>
      </c>
      <c r="B122" s="4"/>
      <c r="C122" s="8"/>
      <c r="D122" s="8"/>
      <c r="E122" s="8"/>
      <c r="F122" s="8"/>
      <c r="G122" s="8"/>
      <c r="H122" s="8"/>
      <c r="I122" s="10">
        <v>632</v>
      </c>
      <c r="J122" s="11">
        <v>643</v>
      </c>
      <c r="K122" s="24" t="s">
        <v>266</v>
      </c>
      <c r="L122">
        <v>15</v>
      </c>
    </row>
    <row r="123" spans="1:13" x14ac:dyDescent="0.25">
      <c r="A123" s="23">
        <v>122</v>
      </c>
      <c r="B123" s="4"/>
      <c r="C123" s="8"/>
      <c r="D123" s="8"/>
      <c r="E123" s="8"/>
      <c r="F123" s="8"/>
      <c r="G123" s="8"/>
      <c r="H123" s="8"/>
      <c r="I123" s="10">
        <v>748</v>
      </c>
      <c r="J123" s="11">
        <v>759</v>
      </c>
      <c r="K123" s="24" t="s">
        <v>316</v>
      </c>
      <c r="L123">
        <v>15</v>
      </c>
    </row>
    <row r="124" spans="1:13" x14ac:dyDescent="0.25">
      <c r="A124" s="23">
        <v>123</v>
      </c>
      <c r="B124" s="4"/>
      <c r="C124" s="8"/>
      <c r="D124" s="8"/>
      <c r="E124" s="8"/>
      <c r="F124" s="8"/>
      <c r="G124" s="8"/>
      <c r="H124" s="8"/>
      <c r="I124" s="10">
        <v>780</v>
      </c>
      <c r="J124" s="11">
        <v>791</v>
      </c>
      <c r="K124" s="24" t="s">
        <v>328</v>
      </c>
      <c r="L124">
        <v>15</v>
      </c>
    </row>
    <row r="125" spans="1:13" x14ac:dyDescent="0.25">
      <c r="A125" s="23">
        <v>124</v>
      </c>
      <c r="B125" s="4"/>
      <c r="C125" s="8"/>
      <c r="D125" s="8"/>
      <c r="E125" s="8"/>
      <c r="F125" s="8"/>
      <c r="G125" s="8"/>
      <c r="H125" s="8"/>
      <c r="I125" s="10">
        <v>242</v>
      </c>
      <c r="J125" s="11">
        <v>249</v>
      </c>
      <c r="K125" s="24" t="s">
        <v>98</v>
      </c>
      <c r="L125">
        <v>15</v>
      </c>
    </row>
    <row r="126" spans="1:13" ht="15.75" thickBot="1" x14ac:dyDescent="0.3">
      <c r="A126" s="25">
        <v>125</v>
      </c>
      <c r="B126" s="26"/>
      <c r="C126" s="27"/>
      <c r="D126" s="27"/>
      <c r="E126" s="27"/>
      <c r="F126" s="27"/>
      <c r="G126" s="27"/>
      <c r="H126" s="27"/>
      <c r="I126" s="28">
        <v>445</v>
      </c>
      <c r="J126" s="29">
        <v>456</v>
      </c>
      <c r="K126" s="30" t="s">
        <v>184</v>
      </c>
      <c r="L126">
        <v>15</v>
      </c>
    </row>
    <row r="127" spans="1:13" x14ac:dyDescent="0.25">
      <c r="A127" s="17">
        <v>126</v>
      </c>
      <c r="B127" s="18"/>
      <c r="C127" s="19"/>
      <c r="D127" s="19"/>
      <c r="E127" s="19"/>
      <c r="F127" s="19"/>
      <c r="G127" s="19"/>
      <c r="H127" s="19" t="s">
        <v>1307</v>
      </c>
      <c r="I127" s="20"/>
      <c r="J127" s="21">
        <v>1018</v>
      </c>
      <c r="K127" s="22" t="s">
        <v>1084</v>
      </c>
      <c r="L127">
        <v>16</v>
      </c>
      <c r="M127" t="s">
        <v>1413</v>
      </c>
    </row>
    <row r="128" spans="1:13" x14ac:dyDescent="0.25">
      <c r="A128" s="23">
        <v>127</v>
      </c>
      <c r="B128" s="4"/>
      <c r="C128" s="8"/>
      <c r="D128" s="8"/>
      <c r="E128" s="8"/>
      <c r="F128" s="8"/>
      <c r="G128" s="8"/>
      <c r="H128" s="8"/>
      <c r="I128" s="10">
        <v>948</v>
      </c>
      <c r="J128" s="11">
        <v>959</v>
      </c>
      <c r="K128" s="24" t="s">
        <v>405</v>
      </c>
      <c r="L128">
        <v>16</v>
      </c>
    </row>
    <row r="129" spans="1:13" x14ac:dyDescent="0.25">
      <c r="A129" s="23">
        <v>128</v>
      </c>
      <c r="B129" s="4"/>
      <c r="C129" s="8"/>
      <c r="D129" s="8"/>
      <c r="E129" s="8"/>
      <c r="F129" s="8"/>
      <c r="G129" s="8"/>
      <c r="H129" s="8"/>
      <c r="I129" s="10">
        <v>744</v>
      </c>
      <c r="J129" s="11">
        <v>755</v>
      </c>
      <c r="K129" s="24" t="s">
        <v>314</v>
      </c>
      <c r="L129">
        <v>16</v>
      </c>
    </row>
    <row r="130" spans="1:13" x14ac:dyDescent="0.25">
      <c r="A130" s="23">
        <v>129</v>
      </c>
      <c r="B130" s="4"/>
      <c r="C130" s="8"/>
      <c r="D130" s="8"/>
      <c r="E130" s="8"/>
      <c r="F130" s="8"/>
      <c r="G130" s="8"/>
      <c r="H130" s="8"/>
      <c r="I130" s="10">
        <v>979</v>
      </c>
      <c r="J130" s="11">
        <v>990</v>
      </c>
      <c r="K130" s="24" t="s">
        <v>420</v>
      </c>
      <c r="L130">
        <v>16</v>
      </c>
    </row>
    <row r="131" spans="1:13" x14ac:dyDescent="0.25">
      <c r="A131" s="23">
        <v>130</v>
      </c>
      <c r="B131" s="4"/>
      <c r="C131" s="8"/>
      <c r="D131" s="8"/>
      <c r="E131" s="8"/>
      <c r="F131" s="8"/>
      <c r="G131" s="8"/>
      <c r="H131" s="8"/>
      <c r="I131" s="10">
        <v>1011</v>
      </c>
      <c r="J131" s="11">
        <v>1023</v>
      </c>
      <c r="K131" s="24" t="s">
        <v>436</v>
      </c>
      <c r="L131">
        <v>16</v>
      </c>
    </row>
    <row r="132" spans="1:13" x14ac:dyDescent="0.25">
      <c r="A132" s="23">
        <v>131</v>
      </c>
      <c r="B132" s="4"/>
      <c r="C132" s="8"/>
      <c r="D132" s="8"/>
      <c r="E132" s="8"/>
      <c r="F132" s="8"/>
      <c r="G132" s="8"/>
      <c r="H132" s="8"/>
      <c r="I132" s="10">
        <v>509</v>
      </c>
      <c r="J132" s="11">
        <v>520</v>
      </c>
      <c r="K132" s="24" t="s">
        <v>207</v>
      </c>
      <c r="L132">
        <v>16</v>
      </c>
    </row>
    <row r="133" spans="1:13" ht="15.75" thickBot="1" x14ac:dyDescent="0.3">
      <c r="A133" s="25">
        <v>132</v>
      </c>
      <c r="B133" s="26"/>
      <c r="C133" s="27"/>
      <c r="D133" s="27"/>
      <c r="E133" s="27"/>
      <c r="F133" s="27"/>
      <c r="G133" s="27"/>
      <c r="H133" s="27"/>
      <c r="I133" s="28">
        <v>587</v>
      </c>
      <c r="J133" s="29">
        <v>598</v>
      </c>
      <c r="K133" s="30" t="s">
        <v>239</v>
      </c>
      <c r="L133">
        <v>16</v>
      </c>
    </row>
    <row r="134" spans="1:13" x14ac:dyDescent="0.25">
      <c r="A134" s="23">
        <v>133</v>
      </c>
      <c r="B134" s="4"/>
      <c r="C134" s="8"/>
      <c r="D134" s="8"/>
      <c r="E134" s="8"/>
      <c r="F134" s="8"/>
      <c r="G134" s="8" t="s">
        <v>1308</v>
      </c>
      <c r="H134" s="8"/>
      <c r="I134" s="10"/>
      <c r="J134" s="11">
        <v>669</v>
      </c>
      <c r="K134" s="24" t="s">
        <v>891</v>
      </c>
    </row>
    <row r="135" spans="1:13" x14ac:dyDescent="0.25">
      <c r="A135" s="23">
        <v>134</v>
      </c>
      <c r="B135" s="4"/>
      <c r="C135" s="8"/>
      <c r="D135" s="8"/>
      <c r="E135" s="8"/>
      <c r="F135" s="8"/>
      <c r="G135" s="8"/>
      <c r="H135" s="8"/>
      <c r="I135" s="10"/>
      <c r="J135" s="11">
        <v>801</v>
      </c>
      <c r="K135" s="24" t="s">
        <v>967</v>
      </c>
    </row>
    <row r="136" spans="1:13" x14ac:dyDescent="0.25">
      <c r="A136" s="23">
        <v>135</v>
      </c>
      <c r="B136" s="4"/>
      <c r="C136" s="8"/>
      <c r="D136" s="8"/>
      <c r="E136" s="8"/>
      <c r="F136" s="8"/>
      <c r="G136" s="8"/>
      <c r="H136" s="8"/>
      <c r="I136" s="10"/>
      <c r="J136" s="11">
        <v>561</v>
      </c>
      <c r="K136" s="24" t="s">
        <v>840</v>
      </c>
    </row>
    <row r="137" spans="1:13" x14ac:dyDescent="0.25">
      <c r="A137" s="23">
        <v>136</v>
      </c>
      <c r="B137" s="4"/>
      <c r="C137" s="8"/>
      <c r="D137" s="8"/>
      <c r="E137" s="8"/>
      <c r="F137" s="8"/>
      <c r="G137" s="8"/>
      <c r="H137" s="8"/>
      <c r="I137" s="10"/>
      <c r="J137" s="11">
        <v>913</v>
      </c>
      <c r="K137" s="24" t="s">
        <v>1029</v>
      </c>
    </row>
    <row r="138" spans="1:13" x14ac:dyDescent="0.25">
      <c r="A138" s="23">
        <v>137</v>
      </c>
      <c r="B138" s="4"/>
      <c r="C138" s="8"/>
      <c r="D138" s="8"/>
      <c r="E138" s="8"/>
      <c r="F138" s="8"/>
      <c r="G138" s="8"/>
      <c r="H138" s="8"/>
      <c r="I138" s="10"/>
      <c r="J138" s="11">
        <v>937</v>
      </c>
      <c r="K138" s="24" t="s">
        <v>1040</v>
      </c>
    </row>
    <row r="139" spans="1:13" x14ac:dyDescent="0.25">
      <c r="A139" s="23">
        <v>138</v>
      </c>
      <c r="B139" s="4"/>
      <c r="C139" s="8"/>
      <c r="D139" s="8"/>
      <c r="E139" s="8"/>
      <c r="F139" s="8"/>
      <c r="G139" s="8"/>
      <c r="H139" s="8"/>
      <c r="I139" s="10"/>
      <c r="J139" s="11">
        <v>457</v>
      </c>
      <c r="K139" s="24" t="s">
        <v>772</v>
      </c>
    </row>
    <row r="140" spans="1:13" ht="15.75" thickBot="1" x14ac:dyDescent="0.3">
      <c r="A140" s="25">
        <v>139</v>
      </c>
      <c r="B140" s="26"/>
      <c r="C140" s="27"/>
      <c r="D140" s="27"/>
      <c r="E140" s="27"/>
      <c r="F140" s="27"/>
      <c r="G140" s="27"/>
      <c r="H140" s="27"/>
      <c r="I140" s="28"/>
      <c r="J140" s="29">
        <v>497</v>
      </c>
      <c r="K140" s="30" t="s">
        <v>797</v>
      </c>
    </row>
    <row r="141" spans="1:13" x14ac:dyDescent="0.25">
      <c r="A141" s="17">
        <v>140</v>
      </c>
      <c r="B141" s="18"/>
      <c r="C141" s="19"/>
      <c r="D141" s="19"/>
      <c r="E141" s="19"/>
      <c r="F141" s="19"/>
      <c r="G141" s="19"/>
      <c r="H141" s="19" t="s">
        <v>1309</v>
      </c>
      <c r="I141" s="20"/>
      <c r="J141" s="21">
        <v>402</v>
      </c>
      <c r="K141" s="22" t="s">
        <v>740</v>
      </c>
      <c r="L141">
        <v>17</v>
      </c>
      <c r="M141" t="s">
        <v>1414</v>
      </c>
    </row>
    <row r="142" spans="1:13" x14ac:dyDescent="0.25">
      <c r="A142" s="23">
        <v>141</v>
      </c>
      <c r="B142" s="4"/>
      <c r="C142" s="8"/>
      <c r="D142" s="8"/>
      <c r="E142" s="8"/>
      <c r="F142" s="8"/>
      <c r="G142" s="8"/>
      <c r="H142" s="8"/>
      <c r="I142" s="10">
        <v>1062</v>
      </c>
      <c r="J142" s="11">
        <v>1074</v>
      </c>
      <c r="K142" s="24" t="s">
        <v>457</v>
      </c>
      <c r="L142">
        <v>17</v>
      </c>
    </row>
    <row r="143" spans="1:13" x14ac:dyDescent="0.25">
      <c r="A143" s="23">
        <v>142</v>
      </c>
      <c r="B143" s="4"/>
      <c r="C143" s="8"/>
      <c r="D143" s="8"/>
      <c r="E143" s="8"/>
      <c r="F143" s="8"/>
      <c r="G143" s="8"/>
      <c r="H143" s="8"/>
      <c r="I143" s="10">
        <v>894</v>
      </c>
      <c r="J143" s="11">
        <v>905</v>
      </c>
      <c r="K143" s="24" t="s">
        <v>378</v>
      </c>
      <c r="L143">
        <v>17</v>
      </c>
    </row>
    <row r="144" spans="1:13" x14ac:dyDescent="0.25">
      <c r="A144" s="23">
        <v>143</v>
      </c>
      <c r="B144" s="4"/>
      <c r="C144" s="8"/>
      <c r="D144" s="8"/>
      <c r="E144" s="8"/>
      <c r="F144" s="8"/>
      <c r="G144" s="8"/>
      <c r="H144" s="8"/>
      <c r="I144" s="10">
        <v>1102</v>
      </c>
      <c r="J144" s="11">
        <v>1114</v>
      </c>
      <c r="K144" s="24" t="s">
        <v>476</v>
      </c>
      <c r="L144">
        <v>17</v>
      </c>
    </row>
    <row r="145" spans="1:13" x14ac:dyDescent="0.25">
      <c r="A145" s="23">
        <v>144</v>
      </c>
      <c r="B145" s="4"/>
      <c r="C145" s="8"/>
      <c r="D145" s="8"/>
      <c r="E145" s="8"/>
      <c r="F145" s="8"/>
      <c r="G145" s="8"/>
      <c r="H145" s="8"/>
      <c r="I145" s="10">
        <v>226</v>
      </c>
      <c r="J145" s="11">
        <v>233</v>
      </c>
      <c r="K145" s="24" t="s">
        <v>94</v>
      </c>
      <c r="L145">
        <v>17</v>
      </c>
    </row>
    <row r="146" spans="1:13" x14ac:dyDescent="0.25">
      <c r="A146" s="23">
        <v>145</v>
      </c>
      <c r="B146" s="4"/>
      <c r="C146" s="8"/>
      <c r="D146" s="8"/>
      <c r="E146" s="8"/>
      <c r="F146" s="8"/>
      <c r="G146" s="8"/>
      <c r="H146" s="8"/>
      <c r="I146" s="10">
        <v>590</v>
      </c>
      <c r="J146" s="11">
        <v>601</v>
      </c>
      <c r="K146" s="24" t="s">
        <v>242</v>
      </c>
      <c r="L146">
        <v>17</v>
      </c>
    </row>
    <row r="147" spans="1:13" ht="15.75" thickBot="1" x14ac:dyDescent="0.3">
      <c r="A147" s="25">
        <v>146</v>
      </c>
      <c r="B147" s="26"/>
      <c r="C147" s="27"/>
      <c r="D147" s="27"/>
      <c r="E147" s="27"/>
      <c r="F147" s="27"/>
      <c r="G147" s="27"/>
      <c r="H147" s="27"/>
      <c r="I147" s="28">
        <v>638</v>
      </c>
      <c r="J147" s="29">
        <v>649</v>
      </c>
      <c r="K147" s="30" t="s">
        <v>269</v>
      </c>
      <c r="L147">
        <v>17</v>
      </c>
    </row>
    <row r="148" spans="1:13" x14ac:dyDescent="0.25">
      <c r="A148" s="17">
        <v>147</v>
      </c>
      <c r="B148" s="18"/>
      <c r="C148" s="19"/>
      <c r="D148" s="19"/>
      <c r="E148" s="19"/>
      <c r="F148" s="19"/>
      <c r="G148" s="19"/>
      <c r="H148" s="19"/>
      <c r="I148" s="20"/>
      <c r="J148" s="21">
        <v>394</v>
      </c>
      <c r="K148" s="22" t="s">
        <v>734</v>
      </c>
      <c r="L148">
        <v>18</v>
      </c>
      <c r="M148" t="s">
        <v>1415</v>
      </c>
    </row>
    <row r="149" spans="1:13" x14ac:dyDescent="0.25">
      <c r="A149" s="23">
        <v>148</v>
      </c>
      <c r="B149" s="4"/>
      <c r="C149" s="8"/>
      <c r="D149" s="8"/>
      <c r="E149" s="8"/>
      <c r="F149" s="8"/>
      <c r="G149" s="8"/>
      <c r="H149" s="8"/>
      <c r="I149" s="10">
        <v>272</v>
      </c>
      <c r="J149" s="11">
        <v>281</v>
      </c>
      <c r="K149" s="24" t="s">
        <v>116</v>
      </c>
      <c r="L149">
        <v>18</v>
      </c>
    </row>
    <row r="150" spans="1:13" x14ac:dyDescent="0.25">
      <c r="A150" s="23">
        <v>149</v>
      </c>
      <c r="B150" s="4"/>
      <c r="C150" s="8"/>
      <c r="D150" s="8"/>
      <c r="E150" s="8"/>
      <c r="F150" s="8"/>
      <c r="G150" s="8"/>
      <c r="H150" s="8"/>
      <c r="I150" s="10">
        <v>1054</v>
      </c>
      <c r="J150" s="11">
        <v>1066</v>
      </c>
      <c r="K150" s="24" t="s">
        <v>456</v>
      </c>
      <c r="L150">
        <v>18</v>
      </c>
    </row>
    <row r="151" spans="1:13" x14ac:dyDescent="0.25">
      <c r="A151" s="23">
        <v>150</v>
      </c>
      <c r="B151" s="4"/>
      <c r="C151" s="8"/>
      <c r="D151" s="8"/>
      <c r="E151" s="8"/>
      <c r="F151" s="8"/>
      <c r="G151" s="8"/>
      <c r="H151" s="8"/>
      <c r="I151" s="10">
        <v>391</v>
      </c>
      <c r="J151" s="11">
        <v>401</v>
      </c>
      <c r="K151" s="24" t="s">
        <v>162</v>
      </c>
      <c r="L151">
        <v>18</v>
      </c>
    </row>
    <row r="152" spans="1:13" x14ac:dyDescent="0.25">
      <c r="A152" s="23">
        <v>151</v>
      </c>
      <c r="B152" s="4"/>
      <c r="C152" s="8"/>
      <c r="D152" s="8"/>
      <c r="E152" s="8"/>
      <c r="F152" s="8"/>
      <c r="G152" s="8"/>
      <c r="H152" s="8"/>
      <c r="I152" s="10">
        <v>422</v>
      </c>
      <c r="J152" s="11">
        <v>433</v>
      </c>
      <c r="K152" s="24" t="s">
        <v>172</v>
      </c>
      <c r="L152">
        <v>18</v>
      </c>
    </row>
    <row r="153" spans="1:13" x14ac:dyDescent="0.25">
      <c r="A153" s="23">
        <v>152</v>
      </c>
      <c r="B153" s="4"/>
      <c r="C153" s="8"/>
      <c r="D153" s="8"/>
      <c r="E153" s="8"/>
      <c r="F153" s="8"/>
      <c r="G153" s="8"/>
      <c r="H153" s="8"/>
      <c r="I153" s="10">
        <v>1034</v>
      </c>
      <c r="J153" s="11">
        <v>1046</v>
      </c>
      <c r="K153" s="24" t="s">
        <v>447</v>
      </c>
      <c r="L153">
        <v>18</v>
      </c>
    </row>
    <row r="154" spans="1:13" ht="15.75" thickBot="1" x14ac:dyDescent="0.3">
      <c r="A154" s="25">
        <v>153</v>
      </c>
      <c r="B154" s="26"/>
      <c r="C154" s="27"/>
      <c r="D154" s="27"/>
      <c r="E154" s="27"/>
      <c r="F154" s="27"/>
      <c r="G154" s="27"/>
      <c r="H154" s="27"/>
      <c r="I154" s="28">
        <v>430</v>
      </c>
      <c r="J154" s="29">
        <v>441</v>
      </c>
      <c r="K154" s="30" t="s">
        <v>176</v>
      </c>
      <c r="L154">
        <v>18</v>
      </c>
    </row>
    <row r="155" spans="1:13" x14ac:dyDescent="0.25">
      <c r="A155" s="17">
        <v>154</v>
      </c>
      <c r="B155" s="18"/>
      <c r="C155" s="19"/>
      <c r="D155" s="19"/>
      <c r="E155" s="19"/>
      <c r="F155" s="19"/>
      <c r="G155" s="19"/>
      <c r="H155" s="19"/>
      <c r="I155" s="20"/>
      <c r="J155" s="21">
        <v>409</v>
      </c>
      <c r="K155" s="22" t="s">
        <v>746</v>
      </c>
      <c r="L155">
        <v>19</v>
      </c>
      <c r="M155" t="s">
        <v>1416</v>
      </c>
    </row>
    <row r="156" spans="1:13" x14ac:dyDescent="0.25">
      <c r="A156" s="23">
        <v>155</v>
      </c>
      <c r="B156" s="4"/>
      <c r="C156" s="8"/>
      <c r="D156" s="8"/>
      <c r="E156" s="8"/>
      <c r="F156" s="8"/>
      <c r="G156" s="8"/>
      <c r="H156" s="8"/>
      <c r="I156" s="10">
        <v>410</v>
      </c>
      <c r="J156" s="11">
        <v>421</v>
      </c>
      <c r="K156" s="24" t="s">
        <v>167</v>
      </c>
      <c r="L156">
        <v>19</v>
      </c>
    </row>
    <row r="157" spans="1:13" x14ac:dyDescent="0.25">
      <c r="A157" s="23">
        <v>156</v>
      </c>
      <c r="B157" s="4"/>
      <c r="C157" s="8"/>
      <c r="D157" s="8"/>
      <c r="E157" s="8"/>
      <c r="F157" s="8"/>
      <c r="G157" s="8"/>
      <c r="H157" s="8"/>
      <c r="I157" s="10">
        <v>962</v>
      </c>
      <c r="J157" s="11">
        <v>973</v>
      </c>
      <c r="K157" s="24" t="s">
        <v>412</v>
      </c>
      <c r="L157">
        <v>19</v>
      </c>
    </row>
    <row r="158" spans="1:13" x14ac:dyDescent="0.25">
      <c r="A158" s="23">
        <v>157</v>
      </c>
      <c r="B158" s="4"/>
      <c r="C158" s="8"/>
      <c r="D158" s="8"/>
      <c r="E158" s="8"/>
      <c r="F158" s="8"/>
      <c r="G158" s="8"/>
      <c r="H158" s="8"/>
      <c r="I158" s="10">
        <v>562</v>
      </c>
      <c r="J158" s="11">
        <v>573</v>
      </c>
      <c r="K158" s="24" t="s">
        <v>224</v>
      </c>
      <c r="L158">
        <v>19</v>
      </c>
    </row>
    <row r="159" spans="1:13" x14ac:dyDescent="0.25">
      <c r="A159" s="23">
        <v>158</v>
      </c>
      <c r="B159" s="4"/>
      <c r="C159" s="8"/>
      <c r="D159" s="8"/>
      <c r="E159" s="8"/>
      <c r="F159" s="8"/>
      <c r="G159" s="8"/>
      <c r="H159" s="8"/>
      <c r="I159" s="10">
        <v>602</v>
      </c>
      <c r="J159" s="11">
        <v>613</v>
      </c>
      <c r="K159" s="24" t="s">
        <v>250</v>
      </c>
      <c r="L159">
        <v>19</v>
      </c>
    </row>
    <row r="160" spans="1:13" x14ac:dyDescent="0.25">
      <c r="A160" s="23">
        <v>159</v>
      </c>
      <c r="B160" s="4"/>
      <c r="C160" s="8"/>
      <c r="D160" s="8"/>
      <c r="E160" s="8"/>
      <c r="F160" s="8"/>
      <c r="G160" s="8"/>
      <c r="H160" s="8"/>
      <c r="I160" s="10">
        <v>69</v>
      </c>
      <c r="J160" s="11">
        <v>74</v>
      </c>
      <c r="K160" s="24" t="s">
        <v>36</v>
      </c>
      <c r="L160">
        <v>19</v>
      </c>
    </row>
    <row r="161" spans="1:13" ht="15.75" thickBot="1" x14ac:dyDescent="0.3">
      <c r="A161" s="25">
        <v>160</v>
      </c>
      <c r="B161" s="26"/>
      <c r="C161" s="27"/>
      <c r="D161" s="27"/>
      <c r="E161" s="27"/>
      <c r="F161" s="27"/>
      <c r="G161" s="27"/>
      <c r="H161" s="27"/>
      <c r="I161" s="28">
        <v>116</v>
      </c>
      <c r="J161" s="29">
        <v>121</v>
      </c>
      <c r="K161" s="30" t="s">
        <v>52</v>
      </c>
      <c r="L161">
        <v>19</v>
      </c>
    </row>
    <row r="162" spans="1:13" x14ac:dyDescent="0.25">
      <c r="A162" s="17">
        <v>161</v>
      </c>
      <c r="B162" s="18"/>
      <c r="C162" s="19"/>
      <c r="D162" s="19"/>
      <c r="E162" s="19"/>
      <c r="F162" s="19"/>
      <c r="G162" s="19"/>
      <c r="H162" s="19"/>
      <c r="I162" s="20"/>
      <c r="J162" s="21">
        <v>385</v>
      </c>
      <c r="K162" s="22" t="s">
        <v>727</v>
      </c>
      <c r="L162">
        <v>20</v>
      </c>
      <c r="M162" t="s">
        <v>1417</v>
      </c>
    </row>
    <row r="163" spans="1:13" x14ac:dyDescent="0.25">
      <c r="A163" s="23">
        <v>162</v>
      </c>
      <c r="B163" s="4"/>
      <c r="C163" s="8"/>
      <c r="D163" s="8"/>
      <c r="E163" s="8"/>
      <c r="F163" s="8"/>
      <c r="G163" s="8"/>
      <c r="H163" s="8"/>
      <c r="I163" s="10">
        <v>582</v>
      </c>
      <c r="J163" s="11">
        <v>593</v>
      </c>
      <c r="K163" s="24" t="s">
        <v>236</v>
      </c>
      <c r="L163">
        <v>20</v>
      </c>
    </row>
    <row r="164" spans="1:13" x14ac:dyDescent="0.25">
      <c r="A164" s="23">
        <v>163</v>
      </c>
      <c r="B164" s="4"/>
      <c r="C164" s="8"/>
      <c r="D164" s="8"/>
      <c r="E164" s="8"/>
      <c r="F164" s="8"/>
      <c r="G164" s="8"/>
      <c r="H164" s="8"/>
      <c r="I164" s="10">
        <v>810</v>
      </c>
      <c r="J164" s="11">
        <v>821</v>
      </c>
      <c r="K164" s="24" t="s">
        <v>343</v>
      </c>
      <c r="L164">
        <v>20</v>
      </c>
    </row>
    <row r="165" spans="1:13" x14ac:dyDescent="0.25">
      <c r="A165" s="23">
        <v>164</v>
      </c>
      <c r="B165" s="4"/>
      <c r="C165" s="8"/>
      <c r="D165" s="8"/>
      <c r="E165" s="8"/>
      <c r="F165" s="8"/>
      <c r="G165" s="8"/>
      <c r="H165" s="8"/>
      <c r="I165" s="10">
        <v>710</v>
      </c>
      <c r="J165" s="11">
        <v>721</v>
      </c>
      <c r="K165" s="24" t="s">
        <v>303</v>
      </c>
      <c r="L165">
        <v>20</v>
      </c>
    </row>
    <row r="166" spans="1:13" x14ac:dyDescent="0.25">
      <c r="A166" s="23">
        <v>165</v>
      </c>
      <c r="B166" s="4"/>
      <c r="C166" s="8"/>
      <c r="D166" s="8"/>
      <c r="E166" s="8"/>
      <c r="F166" s="8"/>
      <c r="G166" s="8"/>
      <c r="H166" s="8"/>
      <c r="I166" s="10">
        <v>767</v>
      </c>
      <c r="J166" s="11">
        <v>778</v>
      </c>
      <c r="K166" s="24" t="s">
        <v>322</v>
      </c>
      <c r="L166">
        <v>20</v>
      </c>
    </row>
    <row r="167" spans="1:13" x14ac:dyDescent="0.25">
      <c r="A167" s="23">
        <v>166</v>
      </c>
      <c r="B167" s="4"/>
      <c r="C167" s="8"/>
      <c r="D167" s="8"/>
      <c r="E167" s="8"/>
      <c r="F167" s="8"/>
      <c r="G167" s="8"/>
      <c r="H167" s="8"/>
      <c r="I167" s="10">
        <v>29</v>
      </c>
      <c r="J167" s="11">
        <v>33</v>
      </c>
      <c r="K167" s="24" t="s">
        <v>19</v>
      </c>
      <c r="L167">
        <v>20</v>
      </c>
    </row>
    <row r="168" spans="1:13" ht="15.75" thickBot="1" x14ac:dyDescent="0.3">
      <c r="A168" s="25">
        <v>167</v>
      </c>
      <c r="B168" s="26"/>
      <c r="C168" s="27"/>
      <c r="D168" s="27"/>
      <c r="E168" s="27"/>
      <c r="F168" s="27"/>
      <c r="G168" s="27"/>
      <c r="H168" s="27"/>
      <c r="I168" s="28">
        <v>295</v>
      </c>
      <c r="J168" s="29">
        <v>305</v>
      </c>
      <c r="K168" s="30" t="s">
        <v>127</v>
      </c>
      <c r="L168">
        <v>20</v>
      </c>
    </row>
    <row r="169" spans="1:13" x14ac:dyDescent="0.25">
      <c r="A169" s="17">
        <v>168</v>
      </c>
      <c r="B169" s="18"/>
      <c r="C169" s="19"/>
      <c r="D169" s="19"/>
      <c r="E169" s="19"/>
      <c r="F169" s="19"/>
      <c r="G169" s="19"/>
      <c r="H169" s="19"/>
      <c r="I169" s="20"/>
      <c r="J169" s="21">
        <v>425</v>
      </c>
      <c r="K169" s="22" t="s">
        <v>755</v>
      </c>
      <c r="L169">
        <v>21</v>
      </c>
      <c r="M169" t="s">
        <v>1418</v>
      </c>
    </row>
    <row r="170" spans="1:13" x14ac:dyDescent="0.25">
      <c r="A170" s="23">
        <v>169</v>
      </c>
      <c r="B170" s="4"/>
      <c r="C170" s="8"/>
      <c r="D170" s="8"/>
      <c r="E170" s="8"/>
      <c r="F170" s="8"/>
      <c r="G170" s="8"/>
      <c r="H170" s="8"/>
      <c r="I170" s="10">
        <v>739</v>
      </c>
      <c r="J170" s="11">
        <v>750</v>
      </c>
      <c r="K170" s="24" t="s">
        <v>312</v>
      </c>
      <c r="L170">
        <v>21</v>
      </c>
    </row>
    <row r="171" spans="1:13" x14ac:dyDescent="0.25">
      <c r="A171" s="23">
        <v>170</v>
      </c>
      <c r="B171" s="4"/>
      <c r="C171" s="8"/>
      <c r="D171" s="8"/>
      <c r="E171" s="8"/>
      <c r="F171" s="8"/>
      <c r="G171" s="8"/>
      <c r="H171" s="8"/>
      <c r="I171" s="10">
        <v>261</v>
      </c>
      <c r="J171" s="11">
        <v>269</v>
      </c>
      <c r="K171" s="24" t="s">
        <v>110</v>
      </c>
      <c r="L171">
        <v>21</v>
      </c>
    </row>
    <row r="172" spans="1:13" x14ac:dyDescent="0.25">
      <c r="A172" s="23">
        <v>171</v>
      </c>
      <c r="B172" s="4"/>
      <c r="C172" s="8"/>
      <c r="D172" s="8"/>
      <c r="E172" s="8"/>
      <c r="F172" s="8"/>
      <c r="G172" s="8"/>
      <c r="H172" s="8"/>
      <c r="I172" s="10">
        <v>858</v>
      </c>
      <c r="J172" s="11">
        <v>869</v>
      </c>
      <c r="K172" s="24" t="s">
        <v>361</v>
      </c>
      <c r="L172">
        <v>21</v>
      </c>
    </row>
    <row r="173" spans="1:13" x14ac:dyDescent="0.25">
      <c r="A173" s="23">
        <v>172</v>
      </c>
      <c r="B173" s="4"/>
      <c r="C173" s="8"/>
      <c r="D173" s="8"/>
      <c r="E173" s="8"/>
      <c r="F173" s="8"/>
      <c r="G173" s="8"/>
      <c r="H173" s="8"/>
      <c r="I173" s="10">
        <v>891</v>
      </c>
      <c r="J173" s="11">
        <v>902</v>
      </c>
      <c r="K173" s="24" t="s">
        <v>377</v>
      </c>
      <c r="L173">
        <v>21</v>
      </c>
    </row>
    <row r="174" spans="1:13" x14ac:dyDescent="0.25">
      <c r="A174" s="23">
        <v>173</v>
      </c>
      <c r="B174" s="4"/>
      <c r="C174" s="8"/>
      <c r="D174" s="8"/>
      <c r="E174" s="8"/>
      <c r="F174" s="8"/>
      <c r="G174" s="8"/>
      <c r="H174" s="8"/>
      <c r="I174" s="10">
        <v>367</v>
      </c>
      <c r="J174" s="11">
        <v>377</v>
      </c>
      <c r="K174" s="24" t="s">
        <v>156</v>
      </c>
      <c r="L174">
        <v>21</v>
      </c>
    </row>
    <row r="175" spans="1:13" ht="15.75" thickBot="1" x14ac:dyDescent="0.3">
      <c r="A175" s="25">
        <v>174</v>
      </c>
      <c r="B175" s="26"/>
      <c r="C175" s="27"/>
      <c r="D175" s="27"/>
      <c r="E175" s="27"/>
      <c r="F175" s="27"/>
      <c r="G175" s="27"/>
      <c r="H175" s="27"/>
      <c r="I175" s="28">
        <v>383</v>
      </c>
      <c r="J175" s="29">
        <v>393</v>
      </c>
      <c r="K175" s="30" t="s">
        <v>160</v>
      </c>
      <c r="L175">
        <v>21</v>
      </c>
    </row>
    <row r="176" spans="1:13" x14ac:dyDescent="0.25">
      <c r="A176" s="17">
        <v>175</v>
      </c>
      <c r="B176" s="18"/>
      <c r="C176" s="19"/>
      <c r="D176" s="19"/>
      <c r="E176" s="19"/>
      <c r="F176" s="19"/>
      <c r="G176" s="19"/>
      <c r="H176" s="19"/>
      <c r="I176" s="20"/>
      <c r="J176" s="21">
        <v>533</v>
      </c>
      <c r="K176" s="22" t="s">
        <v>820</v>
      </c>
      <c r="L176">
        <v>22</v>
      </c>
      <c r="M176" t="s">
        <v>1419</v>
      </c>
    </row>
    <row r="177" spans="1:13" x14ac:dyDescent="0.25">
      <c r="A177" s="23">
        <v>176</v>
      </c>
      <c r="B177" s="4"/>
      <c r="C177" s="8"/>
      <c r="D177" s="8"/>
      <c r="E177" s="8"/>
      <c r="F177" s="8"/>
      <c r="G177" s="8"/>
      <c r="H177" s="8"/>
      <c r="I177" s="10">
        <v>794</v>
      </c>
      <c r="J177" s="11">
        <v>805</v>
      </c>
      <c r="K177" s="24" t="s">
        <v>337</v>
      </c>
      <c r="L177">
        <v>22</v>
      </c>
    </row>
    <row r="178" spans="1:13" x14ac:dyDescent="0.25">
      <c r="A178" s="23">
        <v>177</v>
      </c>
      <c r="B178" s="4"/>
      <c r="C178" s="8"/>
      <c r="D178" s="8"/>
      <c r="E178" s="8"/>
      <c r="F178" s="8"/>
      <c r="G178" s="8"/>
      <c r="H178" s="8"/>
      <c r="I178" s="10">
        <v>36</v>
      </c>
      <c r="J178" s="11">
        <v>41</v>
      </c>
      <c r="K178" s="24" t="s">
        <v>23</v>
      </c>
      <c r="L178">
        <v>22</v>
      </c>
    </row>
    <row r="179" spans="1:13" x14ac:dyDescent="0.25">
      <c r="A179" s="23">
        <v>178</v>
      </c>
      <c r="B179" s="4"/>
      <c r="C179" s="8"/>
      <c r="D179" s="8"/>
      <c r="E179" s="8"/>
      <c r="F179" s="8"/>
      <c r="G179" s="8"/>
      <c r="H179" s="8"/>
      <c r="I179" s="10">
        <v>490</v>
      </c>
      <c r="J179" s="11">
        <v>501</v>
      </c>
      <c r="K179" s="24" t="s">
        <v>200</v>
      </c>
      <c r="L179">
        <v>22</v>
      </c>
    </row>
    <row r="180" spans="1:13" x14ac:dyDescent="0.25">
      <c r="A180" s="23">
        <v>179</v>
      </c>
      <c r="B180" s="4"/>
      <c r="C180" s="8"/>
      <c r="D180" s="8"/>
      <c r="E180" s="8"/>
      <c r="F180" s="8"/>
      <c r="G180" s="8"/>
      <c r="H180" s="8"/>
      <c r="I180" s="10">
        <v>554</v>
      </c>
      <c r="J180" s="11">
        <v>565</v>
      </c>
      <c r="K180" s="24" t="s">
        <v>222</v>
      </c>
      <c r="L180">
        <v>22</v>
      </c>
    </row>
    <row r="181" spans="1:13" x14ac:dyDescent="0.25">
      <c r="A181" s="23">
        <v>180</v>
      </c>
      <c r="B181" s="4"/>
      <c r="C181" s="8"/>
      <c r="D181" s="8"/>
      <c r="E181" s="8"/>
      <c r="F181" s="8"/>
      <c r="G181" s="8"/>
      <c r="H181" s="8"/>
      <c r="I181" s="10">
        <v>250</v>
      </c>
      <c r="J181" s="11">
        <v>257</v>
      </c>
      <c r="K181" s="24" t="s">
        <v>104</v>
      </c>
      <c r="L181">
        <v>22</v>
      </c>
    </row>
    <row r="182" spans="1:13" ht="15.75" thickBot="1" x14ac:dyDescent="0.3">
      <c r="A182" s="25">
        <v>181</v>
      </c>
      <c r="B182" s="26"/>
      <c r="C182" s="27"/>
      <c r="D182" s="27"/>
      <c r="E182" s="27"/>
      <c r="F182" s="27"/>
      <c r="G182" s="27"/>
      <c r="H182" s="27"/>
      <c r="I182" s="28">
        <v>458</v>
      </c>
      <c r="J182" s="29">
        <v>469</v>
      </c>
      <c r="K182" s="30" t="s">
        <v>189</v>
      </c>
      <c r="L182">
        <v>22</v>
      </c>
    </row>
    <row r="183" spans="1:13" x14ac:dyDescent="0.25">
      <c r="A183" s="17">
        <v>182</v>
      </c>
      <c r="B183" s="18"/>
      <c r="C183" s="19"/>
      <c r="D183" s="19"/>
      <c r="E183" s="19"/>
      <c r="F183" s="19"/>
      <c r="G183" s="19" t="s">
        <v>1310</v>
      </c>
      <c r="H183" s="19"/>
      <c r="I183" s="20"/>
      <c r="J183" s="21">
        <v>31</v>
      </c>
      <c r="K183" s="22" t="s">
        <v>18</v>
      </c>
    </row>
    <row r="184" spans="1:13" x14ac:dyDescent="0.25">
      <c r="A184" s="23">
        <v>183</v>
      </c>
      <c r="B184" s="4"/>
      <c r="C184" s="8"/>
      <c r="D184" s="8"/>
      <c r="E184" s="8"/>
      <c r="F184" s="8"/>
      <c r="G184" s="8"/>
      <c r="H184" s="8"/>
      <c r="I184" s="10"/>
      <c r="J184" s="11">
        <v>572</v>
      </c>
      <c r="K184" s="24" t="s">
        <v>848</v>
      </c>
    </row>
    <row r="185" spans="1:13" x14ac:dyDescent="0.25">
      <c r="A185" s="23">
        <v>184</v>
      </c>
      <c r="B185" s="4"/>
      <c r="C185" s="8"/>
      <c r="D185" s="8"/>
      <c r="E185" s="8"/>
      <c r="F185" s="8"/>
      <c r="G185" s="8"/>
      <c r="H185" s="8"/>
      <c r="I185" s="10"/>
      <c r="J185" s="11">
        <v>1053</v>
      </c>
      <c r="K185" s="24" t="s">
        <v>1101</v>
      </c>
    </row>
    <row r="186" spans="1:13" x14ac:dyDescent="0.25">
      <c r="A186" s="23">
        <v>185</v>
      </c>
      <c r="B186" s="4"/>
      <c r="C186" s="8"/>
      <c r="D186" s="8"/>
      <c r="E186" s="8"/>
      <c r="F186" s="8"/>
      <c r="G186" s="8"/>
      <c r="H186" s="8"/>
      <c r="I186" s="10"/>
      <c r="J186" s="11">
        <v>739</v>
      </c>
      <c r="K186" s="24" t="s">
        <v>929</v>
      </c>
    </row>
    <row r="187" spans="1:13" x14ac:dyDescent="0.25">
      <c r="A187" s="23">
        <v>186</v>
      </c>
      <c r="B187" s="4"/>
      <c r="C187" s="8"/>
      <c r="D187" s="8"/>
      <c r="E187" s="8"/>
      <c r="F187" s="8"/>
      <c r="G187" s="8"/>
      <c r="H187" s="8"/>
      <c r="I187" s="10"/>
      <c r="J187" s="11">
        <v>179</v>
      </c>
      <c r="K187" s="24" t="s">
        <v>608</v>
      </c>
    </row>
    <row r="188" spans="1:13" ht="15.75" thickBot="1" x14ac:dyDescent="0.3">
      <c r="A188" s="25">
        <v>187</v>
      </c>
      <c r="B188" s="26"/>
      <c r="C188" s="27"/>
      <c r="D188" s="27"/>
      <c r="E188" s="27"/>
      <c r="F188" s="27"/>
      <c r="G188" s="27"/>
      <c r="H188" s="27"/>
      <c r="I188" s="28"/>
      <c r="J188" s="29">
        <v>227</v>
      </c>
      <c r="K188" s="30" t="s">
        <v>638</v>
      </c>
    </row>
    <row r="189" spans="1:13" x14ac:dyDescent="0.25">
      <c r="A189" s="17">
        <v>188</v>
      </c>
      <c r="B189" s="18"/>
      <c r="C189" s="19"/>
      <c r="D189" s="19"/>
      <c r="E189" s="19"/>
      <c r="F189" s="19"/>
      <c r="G189" s="19"/>
      <c r="H189" s="19"/>
      <c r="I189" s="20"/>
      <c r="J189" s="21">
        <v>39</v>
      </c>
      <c r="K189" s="22" t="s">
        <v>523</v>
      </c>
      <c r="L189">
        <v>23</v>
      </c>
      <c r="M189" t="s">
        <v>1420</v>
      </c>
    </row>
    <row r="190" spans="1:13" x14ac:dyDescent="0.25">
      <c r="A190" s="23">
        <v>189</v>
      </c>
      <c r="B190" s="4"/>
      <c r="C190" s="8"/>
      <c r="D190" s="8"/>
      <c r="E190" s="8"/>
      <c r="F190" s="8"/>
      <c r="G190" s="8"/>
      <c r="H190" s="8"/>
      <c r="I190" s="10">
        <v>924</v>
      </c>
      <c r="J190" s="11">
        <v>935</v>
      </c>
      <c r="K190" s="24" t="s">
        <v>396</v>
      </c>
      <c r="L190">
        <v>23</v>
      </c>
    </row>
    <row r="191" spans="1:13" x14ac:dyDescent="0.25">
      <c r="A191" s="23">
        <v>190</v>
      </c>
      <c r="B191" s="4"/>
      <c r="C191" s="8"/>
      <c r="D191" s="8"/>
      <c r="E191" s="8"/>
      <c r="F191" s="8"/>
      <c r="G191" s="8"/>
      <c r="H191" s="8"/>
      <c r="I191" s="10">
        <v>204</v>
      </c>
      <c r="J191" s="11">
        <v>211</v>
      </c>
      <c r="K191" s="24" t="s">
        <v>87</v>
      </c>
      <c r="L191">
        <v>23</v>
      </c>
    </row>
    <row r="192" spans="1:13" x14ac:dyDescent="0.25">
      <c r="A192" s="23">
        <v>191</v>
      </c>
      <c r="B192" s="4"/>
      <c r="C192" s="8"/>
      <c r="D192" s="8"/>
      <c r="E192" s="8"/>
      <c r="F192" s="8"/>
      <c r="G192" s="8"/>
      <c r="H192" s="8"/>
      <c r="I192" s="10">
        <v>1003</v>
      </c>
      <c r="J192" s="11">
        <v>1015</v>
      </c>
      <c r="K192" s="24" t="s">
        <v>430</v>
      </c>
      <c r="L192">
        <v>23</v>
      </c>
    </row>
    <row r="193" spans="1:13" x14ac:dyDescent="0.25">
      <c r="A193" s="23">
        <v>192</v>
      </c>
      <c r="B193" s="4"/>
      <c r="C193" s="8"/>
      <c r="D193" s="8"/>
      <c r="E193" s="8"/>
      <c r="F193" s="8"/>
      <c r="G193" s="8"/>
      <c r="H193" s="8"/>
      <c r="I193" s="10">
        <v>908</v>
      </c>
      <c r="J193" s="11">
        <v>919</v>
      </c>
      <c r="K193" s="24" t="s">
        <v>386</v>
      </c>
      <c r="L193">
        <v>23</v>
      </c>
    </row>
    <row r="194" spans="1:13" ht="15.75" thickBot="1" x14ac:dyDescent="0.3">
      <c r="A194" s="25">
        <v>193</v>
      </c>
      <c r="B194" s="26"/>
      <c r="C194" s="27"/>
      <c r="D194" s="27"/>
      <c r="E194" s="27"/>
      <c r="F194" s="27"/>
      <c r="G194" s="27"/>
      <c r="H194" s="27"/>
      <c r="I194" s="28">
        <v>916</v>
      </c>
      <c r="J194" s="29">
        <v>927</v>
      </c>
      <c r="K194" s="30" t="s">
        <v>390</v>
      </c>
      <c r="L194">
        <v>23</v>
      </c>
    </row>
    <row r="195" spans="1:13" x14ac:dyDescent="0.25">
      <c r="A195" s="17">
        <v>194</v>
      </c>
      <c r="B195" s="18"/>
      <c r="C195" s="19"/>
      <c r="D195" s="19"/>
      <c r="E195" s="19"/>
      <c r="F195" s="19"/>
      <c r="G195" s="19"/>
      <c r="H195" s="19"/>
      <c r="I195" s="20"/>
      <c r="J195" s="21">
        <v>48</v>
      </c>
      <c r="K195" s="22" t="s">
        <v>528</v>
      </c>
      <c r="L195">
        <v>24</v>
      </c>
      <c r="M195" t="s">
        <v>1421</v>
      </c>
    </row>
    <row r="196" spans="1:13" x14ac:dyDescent="0.25">
      <c r="A196" s="23">
        <v>195</v>
      </c>
      <c r="B196" s="4"/>
      <c r="C196" s="8"/>
      <c r="D196" s="8"/>
      <c r="E196" s="8"/>
      <c r="F196" s="8"/>
      <c r="G196" s="8"/>
      <c r="H196" s="8"/>
      <c r="I196" s="10">
        <v>577</v>
      </c>
      <c r="J196" s="11">
        <v>588</v>
      </c>
      <c r="K196" s="24" t="s">
        <v>233</v>
      </c>
      <c r="L196">
        <v>24</v>
      </c>
    </row>
    <row r="197" spans="1:13" x14ac:dyDescent="0.25">
      <c r="A197" s="23">
        <v>196</v>
      </c>
      <c r="B197" s="4"/>
      <c r="C197" s="8"/>
      <c r="D197" s="8"/>
      <c r="E197" s="8"/>
      <c r="F197" s="8"/>
      <c r="G197" s="8"/>
      <c r="H197" s="8"/>
      <c r="I197" s="10">
        <v>286</v>
      </c>
      <c r="J197" s="11">
        <v>296</v>
      </c>
      <c r="K197" s="24" t="s">
        <v>122</v>
      </c>
      <c r="L197">
        <v>24</v>
      </c>
    </row>
    <row r="198" spans="1:13" x14ac:dyDescent="0.25">
      <c r="A198" s="23">
        <v>197</v>
      </c>
      <c r="B198" s="4"/>
      <c r="C198" s="8"/>
      <c r="D198" s="8"/>
      <c r="E198" s="8"/>
      <c r="F198" s="8"/>
      <c r="G198" s="8"/>
      <c r="H198" s="8"/>
      <c r="I198" s="10">
        <v>761</v>
      </c>
      <c r="J198" s="11">
        <v>772</v>
      </c>
      <c r="K198" s="24" t="s">
        <v>319</v>
      </c>
      <c r="L198">
        <v>24</v>
      </c>
    </row>
    <row r="199" spans="1:13" x14ac:dyDescent="0.25">
      <c r="A199" s="23">
        <v>198</v>
      </c>
      <c r="B199" s="4"/>
      <c r="C199" s="8"/>
      <c r="D199" s="8"/>
      <c r="E199" s="8"/>
      <c r="F199" s="8"/>
      <c r="G199" s="8"/>
      <c r="H199" s="8"/>
      <c r="I199" s="10">
        <v>799</v>
      </c>
      <c r="J199" s="11">
        <v>810</v>
      </c>
      <c r="K199" s="24" t="s">
        <v>339</v>
      </c>
      <c r="L199">
        <v>24</v>
      </c>
    </row>
    <row r="200" spans="1:13" ht="15.75" thickBot="1" x14ac:dyDescent="0.3">
      <c r="A200" s="25">
        <v>199</v>
      </c>
      <c r="B200" s="26"/>
      <c r="C200" s="27"/>
      <c r="D200" s="27"/>
      <c r="E200" s="27"/>
      <c r="F200" s="27"/>
      <c r="G200" s="27"/>
      <c r="H200" s="27"/>
      <c r="I200" s="28">
        <v>808</v>
      </c>
      <c r="J200" s="29">
        <v>819</v>
      </c>
      <c r="K200" s="30" t="s">
        <v>342</v>
      </c>
      <c r="L200">
        <v>24</v>
      </c>
    </row>
    <row r="201" spans="1:13" x14ac:dyDescent="0.25">
      <c r="A201" s="17">
        <v>200</v>
      </c>
      <c r="B201" s="18"/>
      <c r="C201" s="19"/>
      <c r="D201" s="19"/>
      <c r="E201" s="19"/>
      <c r="F201" s="19"/>
      <c r="G201" s="19" t="s">
        <v>1311</v>
      </c>
      <c r="H201" s="19"/>
      <c r="I201" s="20"/>
      <c r="J201" s="21">
        <v>972</v>
      </c>
      <c r="K201" s="22" t="s">
        <v>411</v>
      </c>
      <c r="L201">
        <v>25</v>
      </c>
      <c r="M201" t="s">
        <v>1422</v>
      </c>
    </row>
    <row r="202" spans="1:13" x14ac:dyDescent="0.25">
      <c r="A202" s="23">
        <v>201</v>
      </c>
      <c r="B202" s="4"/>
      <c r="C202" s="8"/>
      <c r="D202" s="8"/>
      <c r="E202" s="8"/>
      <c r="F202" s="8"/>
      <c r="G202" s="8"/>
      <c r="H202" s="8"/>
      <c r="I202" s="10">
        <v>166</v>
      </c>
      <c r="J202" s="11">
        <v>171</v>
      </c>
      <c r="K202" s="24" t="s">
        <v>72</v>
      </c>
      <c r="L202">
        <v>25</v>
      </c>
    </row>
    <row r="203" spans="1:13" x14ac:dyDescent="0.25">
      <c r="A203" s="23">
        <v>202</v>
      </c>
      <c r="B203" s="4"/>
      <c r="C203" s="8"/>
      <c r="D203" s="8"/>
      <c r="E203" s="8"/>
      <c r="F203" s="8"/>
      <c r="G203" s="8"/>
      <c r="H203" s="8"/>
      <c r="I203" s="10"/>
      <c r="J203" s="11">
        <v>195</v>
      </c>
      <c r="K203" s="24" t="s">
        <v>616</v>
      </c>
      <c r="L203">
        <v>25</v>
      </c>
    </row>
    <row r="204" spans="1:13" x14ac:dyDescent="0.25">
      <c r="A204" s="23">
        <v>203</v>
      </c>
      <c r="B204" s="4"/>
      <c r="C204" s="8"/>
      <c r="D204" s="8"/>
      <c r="E204" s="8"/>
      <c r="F204" s="8"/>
      <c r="G204" s="8"/>
      <c r="H204" s="8"/>
      <c r="I204" s="10">
        <v>294</v>
      </c>
      <c r="J204" s="11">
        <v>304</v>
      </c>
      <c r="K204" s="24" t="s">
        <v>126</v>
      </c>
      <c r="L204">
        <v>25</v>
      </c>
    </row>
    <row r="205" spans="1:13" x14ac:dyDescent="0.25">
      <c r="A205" s="23">
        <v>204</v>
      </c>
      <c r="B205" s="4"/>
      <c r="C205" s="8"/>
      <c r="D205" s="8"/>
      <c r="E205" s="8"/>
      <c r="F205" s="8"/>
      <c r="G205" s="8"/>
      <c r="H205" s="8"/>
      <c r="I205" s="10">
        <v>353</v>
      </c>
      <c r="J205" s="11">
        <v>363</v>
      </c>
      <c r="K205" s="24" t="s">
        <v>151</v>
      </c>
      <c r="L205">
        <v>25</v>
      </c>
    </row>
    <row r="206" spans="1:13" x14ac:dyDescent="0.25">
      <c r="A206" s="23">
        <v>205</v>
      </c>
      <c r="B206" s="4"/>
      <c r="C206" s="8"/>
      <c r="D206" s="8"/>
      <c r="E206" s="8"/>
      <c r="F206" s="8"/>
      <c r="G206" s="8"/>
      <c r="H206" s="8"/>
      <c r="I206" s="10">
        <v>79</v>
      </c>
      <c r="J206" s="11">
        <v>84</v>
      </c>
      <c r="K206" s="24" t="s">
        <v>39</v>
      </c>
      <c r="L206">
        <v>25</v>
      </c>
    </row>
    <row r="207" spans="1:13" ht="15.75" thickBot="1" x14ac:dyDescent="0.3">
      <c r="A207" s="25">
        <v>206</v>
      </c>
      <c r="B207" s="26"/>
      <c r="C207" s="27"/>
      <c r="D207" s="27"/>
      <c r="E207" s="27"/>
      <c r="F207" s="27"/>
      <c r="G207" s="27"/>
      <c r="H207" s="27"/>
      <c r="I207" s="28">
        <v>127</v>
      </c>
      <c r="J207" s="29">
        <v>132</v>
      </c>
      <c r="K207" s="30" t="s">
        <v>60</v>
      </c>
      <c r="L207">
        <v>25</v>
      </c>
    </row>
    <row r="208" spans="1:13" x14ac:dyDescent="0.25">
      <c r="A208" s="17">
        <v>207</v>
      </c>
      <c r="B208" s="18"/>
      <c r="C208" s="19"/>
      <c r="D208" s="19"/>
      <c r="E208" s="19"/>
      <c r="F208" s="19"/>
      <c r="G208" s="19" t="s">
        <v>1312</v>
      </c>
      <c r="H208" s="19"/>
      <c r="I208" s="20"/>
      <c r="J208" s="21">
        <v>44</v>
      </c>
      <c r="K208" s="22" t="s">
        <v>25</v>
      </c>
      <c r="L208">
        <v>26</v>
      </c>
      <c r="M208" t="s">
        <v>500</v>
      </c>
    </row>
    <row r="209" spans="1:13" x14ac:dyDescent="0.25">
      <c r="A209" s="23">
        <v>208</v>
      </c>
      <c r="B209" s="4"/>
      <c r="C209" s="8"/>
      <c r="D209" s="8"/>
      <c r="E209" s="8"/>
      <c r="F209" s="8"/>
      <c r="G209" s="8"/>
      <c r="H209" s="8"/>
      <c r="I209" s="10">
        <v>696</v>
      </c>
      <c r="J209" s="11">
        <v>707</v>
      </c>
      <c r="K209" s="24" t="s">
        <v>301</v>
      </c>
      <c r="L209">
        <v>26</v>
      </c>
    </row>
    <row r="210" spans="1:13" x14ac:dyDescent="0.25">
      <c r="A210" s="23">
        <v>209</v>
      </c>
      <c r="B210" s="4"/>
      <c r="C210" s="8"/>
      <c r="D210" s="8"/>
      <c r="E210" s="8"/>
      <c r="F210" s="8"/>
      <c r="G210" s="8"/>
      <c r="H210" s="8"/>
      <c r="I210" s="10"/>
      <c r="J210" s="11">
        <v>747</v>
      </c>
      <c r="K210" s="24" t="s">
        <v>936</v>
      </c>
      <c r="L210">
        <v>26</v>
      </c>
    </row>
    <row r="211" spans="1:13" x14ac:dyDescent="0.25">
      <c r="A211" s="23">
        <v>210</v>
      </c>
      <c r="B211" s="4"/>
      <c r="C211" s="8"/>
      <c r="D211" s="8"/>
      <c r="E211" s="8"/>
      <c r="F211" s="8"/>
      <c r="G211" s="8"/>
      <c r="H211" s="8"/>
      <c r="I211" s="10">
        <v>545</v>
      </c>
      <c r="J211" s="11">
        <v>556</v>
      </c>
      <c r="K211" s="24" t="s">
        <v>219</v>
      </c>
      <c r="L211">
        <v>26</v>
      </c>
    </row>
    <row r="212" spans="1:13" x14ac:dyDescent="0.25">
      <c r="A212" s="23">
        <v>211</v>
      </c>
      <c r="B212" s="4"/>
      <c r="C212" s="8"/>
      <c r="D212" s="8"/>
      <c r="E212" s="8"/>
      <c r="F212" s="8"/>
      <c r="G212" s="8"/>
      <c r="H212" s="8"/>
      <c r="I212" s="10">
        <v>816</v>
      </c>
      <c r="J212" s="12">
        <v>827</v>
      </c>
      <c r="K212" s="32" t="s">
        <v>344</v>
      </c>
      <c r="L212">
        <v>26</v>
      </c>
    </row>
    <row r="213" spans="1:13" x14ac:dyDescent="0.25">
      <c r="A213" s="23">
        <v>212</v>
      </c>
      <c r="B213" s="4"/>
      <c r="C213" s="8"/>
      <c r="D213" s="8"/>
      <c r="E213" s="8"/>
      <c r="F213" s="8"/>
      <c r="G213" s="8"/>
      <c r="H213" s="8"/>
      <c r="I213" s="10">
        <v>1042</v>
      </c>
      <c r="J213" s="11">
        <v>1054</v>
      </c>
      <c r="K213" s="24" t="s">
        <v>451</v>
      </c>
      <c r="L213">
        <v>26</v>
      </c>
    </row>
    <row r="214" spans="1:13" ht="15.75" thickBot="1" x14ac:dyDescent="0.3">
      <c r="A214" s="25">
        <v>213</v>
      </c>
      <c r="B214" s="26"/>
      <c r="C214" s="27"/>
      <c r="D214" s="27"/>
      <c r="E214" s="27"/>
      <c r="F214" s="27"/>
      <c r="G214" s="27"/>
      <c r="H214" s="27"/>
      <c r="I214" s="28">
        <v>1069</v>
      </c>
      <c r="J214" s="29">
        <v>1081</v>
      </c>
      <c r="K214" s="30" t="s">
        <v>459</v>
      </c>
      <c r="L214">
        <v>26</v>
      </c>
    </row>
    <row r="215" spans="1:13" x14ac:dyDescent="0.25">
      <c r="A215" s="17">
        <v>214</v>
      </c>
      <c r="B215" s="18"/>
      <c r="C215" s="19"/>
      <c r="D215" s="19"/>
      <c r="E215" s="19"/>
      <c r="F215" s="19"/>
      <c r="G215" s="19" t="s">
        <v>1313</v>
      </c>
      <c r="H215" s="19"/>
      <c r="I215" s="20"/>
      <c r="J215" s="21">
        <v>714</v>
      </c>
      <c r="K215" s="22" t="s">
        <v>912</v>
      </c>
    </row>
    <row r="216" spans="1:13" x14ac:dyDescent="0.25">
      <c r="A216" s="23">
        <v>215</v>
      </c>
      <c r="B216" s="4"/>
      <c r="C216" s="8"/>
      <c r="D216" s="8"/>
      <c r="E216" s="8"/>
      <c r="F216" s="8"/>
      <c r="G216" s="8"/>
      <c r="H216" s="8"/>
      <c r="I216" s="10"/>
      <c r="J216" s="11">
        <v>264</v>
      </c>
      <c r="K216" s="24" t="s">
        <v>659</v>
      </c>
    </row>
    <row r="217" spans="1:13" x14ac:dyDescent="0.25">
      <c r="A217" s="23">
        <v>216</v>
      </c>
      <c r="B217" s="4"/>
      <c r="C217" s="8"/>
      <c r="D217" s="8"/>
      <c r="E217" s="8"/>
      <c r="F217" s="8"/>
      <c r="G217" s="8"/>
      <c r="H217" s="8"/>
      <c r="I217" s="10"/>
      <c r="J217" s="11">
        <v>492</v>
      </c>
      <c r="K217" s="24" t="s">
        <v>793</v>
      </c>
    </row>
    <row r="218" spans="1:13" x14ac:dyDescent="0.25">
      <c r="A218" s="23">
        <v>217</v>
      </c>
      <c r="B218" s="4"/>
      <c r="C218" s="8"/>
      <c r="D218" s="8"/>
      <c r="E218" s="8"/>
      <c r="F218" s="8"/>
      <c r="G218" s="8"/>
      <c r="H218" s="8"/>
      <c r="I218" s="10"/>
      <c r="J218" s="11">
        <v>352</v>
      </c>
      <c r="K218" s="24" t="s">
        <v>705</v>
      </c>
    </row>
    <row r="219" spans="1:13" x14ac:dyDescent="0.25">
      <c r="A219" s="23">
        <v>218</v>
      </c>
      <c r="B219" s="4"/>
      <c r="C219" s="8"/>
      <c r="D219" s="8"/>
      <c r="E219" s="8"/>
      <c r="F219" s="8"/>
      <c r="G219" s="8"/>
      <c r="H219" s="8"/>
      <c r="I219" s="10"/>
      <c r="J219" s="11">
        <v>476</v>
      </c>
      <c r="K219" s="24" t="s">
        <v>784</v>
      </c>
    </row>
    <row r="220" spans="1:13" x14ac:dyDescent="0.25">
      <c r="A220" s="23">
        <v>219</v>
      </c>
      <c r="B220" s="4"/>
      <c r="C220" s="8"/>
      <c r="D220" s="8"/>
      <c r="E220" s="8"/>
      <c r="F220" s="8"/>
      <c r="G220" s="8"/>
      <c r="H220" s="8"/>
      <c r="I220" s="10"/>
      <c r="J220" s="11">
        <v>516</v>
      </c>
      <c r="K220" s="24" t="s">
        <v>809</v>
      </c>
    </row>
    <row r="221" spans="1:13" ht="15.75" thickBot="1" x14ac:dyDescent="0.3">
      <c r="A221" s="25">
        <v>220</v>
      </c>
      <c r="B221" s="26"/>
      <c r="C221" s="27"/>
      <c r="D221" s="27"/>
      <c r="E221" s="27"/>
      <c r="F221" s="27"/>
      <c r="G221" s="27"/>
      <c r="H221" s="27"/>
      <c r="I221" s="33"/>
      <c r="J221" s="29">
        <v>723</v>
      </c>
      <c r="K221" s="30" t="s">
        <v>919</v>
      </c>
    </row>
    <row r="222" spans="1:13" x14ac:dyDescent="0.25">
      <c r="A222" s="17">
        <v>221</v>
      </c>
      <c r="B222" s="18"/>
      <c r="C222" s="19"/>
      <c r="D222" s="19"/>
      <c r="E222" s="19"/>
      <c r="F222" s="19"/>
      <c r="G222" s="19"/>
      <c r="H222" s="19"/>
      <c r="I222" s="34">
        <v>437</v>
      </c>
      <c r="J222" s="21">
        <v>448</v>
      </c>
      <c r="K222" s="22" t="s">
        <v>179</v>
      </c>
      <c r="L222">
        <v>27</v>
      </c>
      <c r="M222" t="s">
        <v>1423</v>
      </c>
    </row>
    <row r="223" spans="1:13" x14ac:dyDescent="0.25">
      <c r="A223" s="23">
        <v>222</v>
      </c>
      <c r="B223" s="4"/>
      <c r="C223" s="8"/>
      <c r="D223" s="8"/>
      <c r="E223" s="8"/>
      <c r="F223" s="8"/>
      <c r="G223" s="8"/>
      <c r="H223" s="8"/>
      <c r="I223" s="10">
        <v>402</v>
      </c>
      <c r="J223" s="11">
        <v>412</v>
      </c>
      <c r="K223" s="24" t="s">
        <v>164</v>
      </c>
      <c r="L223">
        <v>27</v>
      </c>
    </row>
    <row r="224" spans="1:13" x14ac:dyDescent="0.25">
      <c r="A224" s="23">
        <v>223</v>
      </c>
      <c r="B224" s="4"/>
      <c r="C224" s="8"/>
      <c r="D224" s="8"/>
      <c r="E224" s="8"/>
      <c r="F224" s="8"/>
      <c r="G224" s="8"/>
      <c r="H224" s="8"/>
      <c r="I224" s="10">
        <v>619</v>
      </c>
      <c r="J224" s="11">
        <v>630</v>
      </c>
      <c r="K224" s="24" t="s">
        <v>259</v>
      </c>
      <c r="L224">
        <v>27</v>
      </c>
    </row>
    <row r="225" spans="1:13" x14ac:dyDescent="0.25">
      <c r="A225" s="23">
        <v>224</v>
      </c>
      <c r="B225" s="4"/>
      <c r="C225" s="8"/>
      <c r="D225" s="8"/>
      <c r="E225" s="8"/>
      <c r="F225" s="8"/>
      <c r="G225" s="8"/>
      <c r="H225" s="8"/>
      <c r="I225" s="10">
        <v>429</v>
      </c>
      <c r="J225" s="11">
        <v>440</v>
      </c>
      <c r="K225" s="24" t="s">
        <v>175</v>
      </c>
      <c r="L225">
        <v>27</v>
      </c>
    </row>
    <row r="226" spans="1:13" ht="15.75" thickBot="1" x14ac:dyDescent="0.3">
      <c r="A226" s="25">
        <v>225</v>
      </c>
      <c r="B226" s="26"/>
      <c r="C226" s="27"/>
      <c r="D226" s="27"/>
      <c r="E226" s="27"/>
      <c r="F226" s="27"/>
      <c r="G226" s="27"/>
      <c r="H226" s="27"/>
      <c r="I226" s="28">
        <v>477</v>
      </c>
      <c r="J226" s="29">
        <v>488</v>
      </c>
      <c r="K226" s="30" t="s">
        <v>197</v>
      </c>
      <c r="L226">
        <v>27</v>
      </c>
    </row>
    <row r="227" spans="1:13" x14ac:dyDescent="0.25">
      <c r="A227" s="17">
        <v>226</v>
      </c>
      <c r="B227" s="18"/>
      <c r="C227" s="19"/>
      <c r="D227" s="19"/>
      <c r="E227" s="19"/>
      <c r="F227" s="19"/>
      <c r="G227" s="19"/>
      <c r="H227" s="19"/>
      <c r="I227" s="20"/>
      <c r="J227" s="21">
        <v>731</v>
      </c>
      <c r="K227" s="22" t="s">
        <v>923</v>
      </c>
      <c r="L227">
        <v>28</v>
      </c>
      <c r="M227" t="s">
        <v>1424</v>
      </c>
    </row>
    <row r="228" spans="1:13" x14ac:dyDescent="0.25">
      <c r="A228" s="23">
        <v>227</v>
      </c>
      <c r="B228" s="4"/>
      <c r="C228" s="8"/>
      <c r="D228" s="8"/>
      <c r="E228" s="8"/>
      <c r="F228" s="8"/>
      <c r="G228" s="8"/>
      <c r="H228" s="8"/>
      <c r="I228" s="10">
        <v>473</v>
      </c>
      <c r="J228" s="11">
        <v>484</v>
      </c>
      <c r="K228" s="24" t="s">
        <v>196</v>
      </c>
      <c r="L228">
        <v>28</v>
      </c>
    </row>
    <row r="229" spans="1:13" x14ac:dyDescent="0.25">
      <c r="A229" s="23">
        <v>228</v>
      </c>
      <c r="B229" s="4"/>
      <c r="C229" s="8"/>
      <c r="D229" s="8"/>
      <c r="E229" s="8"/>
      <c r="F229" s="8"/>
      <c r="G229" s="8"/>
      <c r="H229" s="8"/>
      <c r="I229" s="10"/>
      <c r="J229" s="11">
        <v>524</v>
      </c>
      <c r="K229" s="24" t="s">
        <v>815</v>
      </c>
      <c r="L229">
        <v>28</v>
      </c>
    </row>
    <row r="230" spans="1:13" x14ac:dyDescent="0.25">
      <c r="A230" s="23">
        <v>229</v>
      </c>
      <c r="B230" s="4"/>
      <c r="C230" s="8"/>
      <c r="D230" s="8"/>
      <c r="E230" s="8"/>
      <c r="F230" s="8"/>
      <c r="G230" s="8"/>
      <c r="H230" s="8"/>
      <c r="I230" s="10">
        <v>571</v>
      </c>
      <c r="J230" s="11">
        <v>582</v>
      </c>
      <c r="K230" s="24" t="s">
        <v>230</v>
      </c>
      <c r="L230">
        <v>28</v>
      </c>
    </row>
    <row r="231" spans="1:13" x14ac:dyDescent="0.25">
      <c r="A231" s="23">
        <v>230</v>
      </c>
      <c r="B231" s="4"/>
      <c r="C231" s="8"/>
      <c r="D231" s="8"/>
      <c r="E231" s="8"/>
      <c r="F231" s="8"/>
      <c r="G231" s="8"/>
      <c r="H231" s="8"/>
      <c r="I231" s="10">
        <v>609</v>
      </c>
      <c r="J231" s="11">
        <v>620</v>
      </c>
      <c r="K231" s="24" t="s">
        <v>253</v>
      </c>
      <c r="L231">
        <v>28</v>
      </c>
    </row>
    <row r="232" spans="1:13" ht="15.75" thickBot="1" x14ac:dyDescent="0.3">
      <c r="A232" s="25">
        <v>231</v>
      </c>
      <c r="B232" s="26"/>
      <c r="C232" s="27"/>
      <c r="D232" s="27"/>
      <c r="E232" s="27"/>
      <c r="F232" s="27"/>
      <c r="G232" s="27"/>
      <c r="H232" s="27"/>
      <c r="I232" s="28">
        <v>899</v>
      </c>
      <c r="J232" s="29">
        <v>910</v>
      </c>
      <c r="K232" s="30" t="s">
        <v>382</v>
      </c>
      <c r="L232">
        <v>28</v>
      </c>
    </row>
    <row r="233" spans="1:13" x14ac:dyDescent="0.25">
      <c r="A233" s="17">
        <v>232</v>
      </c>
      <c r="B233" s="18"/>
      <c r="C233" s="19"/>
      <c r="D233" s="19"/>
      <c r="E233" s="19"/>
      <c r="F233" s="19"/>
      <c r="G233" s="19"/>
      <c r="H233" s="19"/>
      <c r="I233" s="20"/>
      <c r="J233" s="21">
        <v>738</v>
      </c>
      <c r="K233" s="22" t="s">
        <v>928</v>
      </c>
      <c r="L233">
        <v>29</v>
      </c>
      <c r="M233" t="s">
        <v>1425</v>
      </c>
    </row>
    <row r="234" spans="1:13" x14ac:dyDescent="0.25">
      <c r="A234" s="23">
        <v>233</v>
      </c>
      <c r="B234" s="4"/>
      <c r="C234" s="8"/>
      <c r="D234" s="8"/>
      <c r="E234" s="8"/>
      <c r="F234" s="8"/>
      <c r="G234" s="8"/>
      <c r="H234" s="8"/>
      <c r="I234" s="10"/>
      <c r="J234" s="11">
        <v>746</v>
      </c>
      <c r="K234" s="24" t="s">
        <v>935</v>
      </c>
      <c r="L234">
        <v>29</v>
      </c>
    </row>
    <row r="235" spans="1:13" x14ac:dyDescent="0.25">
      <c r="A235" s="23">
        <v>234</v>
      </c>
      <c r="B235" s="4"/>
      <c r="C235" s="8"/>
      <c r="D235" s="8"/>
      <c r="E235" s="8"/>
      <c r="F235" s="8"/>
      <c r="G235" s="8"/>
      <c r="H235" s="8"/>
      <c r="I235" s="10">
        <v>958</v>
      </c>
      <c r="J235" s="11">
        <v>969</v>
      </c>
      <c r="K235" s="24" t="s">
        <v>410</v>
      </c>
      <c r="L235">
        <v>29</v>
      </c>
    </row>
    <row r="236" spans="1:13" x14ac:dyDescent="0.25">
      <c r="A236" s="23">
        <v>235</v>
      </c>
      <c r="B236" s="4"/>
      <c r="C236" s="8"/>
      <c r="D236" s="8"/>
      <c r="E236" s="8"/>
      <c r="F236" s="8"/>
      <c r="G236" s="8"/>
      <c r="H236" s="8"/>
      <c r="I236" s="10">
        <v>278</v>
      </c>
      <c r="J236" s="11">
        <v>288</v>
      </c>
      <c r="K236" s="24" t="s">
        <v>118</v>
      </c>
      <c r="L236">
        <v>29</v>
      </c>
    </row>
    <row r="237" spans="1:13" x14ac:dyDescent="0.25">
      <c r="A237" s="23">
        <v>236</v>
      </c>
      <c r="B237" s="4"/>
      <c r="C237" s="8"/>
      <c r="D237" s="8"/>
      <c r="E237" s="8"/>
      <c r="F237" s="8"/>
      <c r="G237" s="8"/>
      <c r="H237" s="8"/>
      <c r="I237" s="10">
        <v>1111</v>
      </c>
      <c r="J237" s="11">
        <v>1125</v>
      </c>
      <c r="K237" s="24" t="s">
        <v>478</v>
      </c>
      <c r="L237">
        <v>29</v>
      </c>
    </row>
    <row r="238" spans="1:13" x14ac:dyDescent="0.25">
      <c r="A238" s="23">
        <v>237</v>
      </c>
      <c r="B238" s="4"/>
      <c r="C238" s="8"/>
      <c r="D238" s="8"/>
      <c r="E238" s="8"/>
      <c r="F238" s="8"/>
      <c r="G238" s="8"/>
      <c r="H238" s="8"/>
      <c r="I238" s="10">
        <v>597</v>
      </c>
      <c r="J238" s="11">
        <v>608</v>
      </c>
      <c r="K238" s="24" t="s">
        <v>245</v>
      </c>
      <c r="L238">
        <v>29</v>
      </c>
    </row>
    <row r="239" spans="1:13" ht="15.75" thickBot="1" x14ac:dyDescent="0.3">
      <c r="A239" s="25">
        <v>238</v>
      </c>
      <c r="B239" s="26"/>
      <c r="C239" s="27"/>
      <c r="D239" s="27"/>
      <c r="E239" s="27"/>
      <c r="F239" s="27"/>
      <c r="G239" s="27"/>
      <c r="H239" s="27"/>
      <c r="I239" s="28">
        <v>669</v>
      </c>
      <c r="J239" s="29">
        <v>680</v>
      </c>
      <c r="K239" s="30" t="s">
        <v>284</v>
      </c>
      <c r="L239">
        <v>29</v>
      </c>
    </row>
    <row r="240" spans="1:13" x14ac:dyDescent="0.25">
      <c r="A240" s="17">
        <v>239</v>
      </c>
      <c r="B240" s="18"/>
      <c r="C240" s="19"/>
      <c r="D240" s="19"/>
      <c r="E240" s="19"/>
      <c r="F240" s="19"/>
      <c r="G240" s="19" t="s">
        <v>1314</v>
      </c>
      <c r="H240" s="19"/>
      <c r="I240" s="20"/>
      <c r="J240" s="21">
        <v>95</v>
      </c>
      <c r="K240" s="22" t="s">
        <v>559</v>
      </c>
      <c r="L240">
        <v>30</v>
      </c>
      <c r="M240" t="s">
        <v>1426</v>
      </c>
    </row>
    <row r="241" spans="1:13" x14ac:dyDescent="0.25">
      <c r="A241" s="23">
        <v>240</v>
      </c>
      <c r="B241" s="4"/>
      <c r="C241" s="8"/>
      <c r="D241" s="8"/>
      <c r="E241" s="8"/>
      <c r="F241" s="8"/>
      <c r="G241" s="8"/>
      <c r="H241" s="8"/>
      <c r="I241" s="10">
        <v>99</v>
      </c>
      <c r="J241" s="11">
        <v>104</v>
      </c>
      <c r="K241" s="24" t="s">
        <v>45</v>
      </c>
      <c r="L241">
        <v>30</v>
      </c>
    </row>
    <row r="242" spans="1:13" x14ac:dyDescent="0.25">
      <c r="A242" s="23">
        <v>241</v>
      </c>
      <c r="B242" s="4"/>
      <c r="C242" s="8"/>
      <c r="D242" s="8"/>
      <c r="E242" s="8"/>
      <c r="F242" s="8"/>
      <c r="G242" s="8"/>
      <c r="H242" s="8"/>
      <c r="I242" s="10">
        <v>985</v>
      </c>
      <c r="J242" s="11">
        <v>996</v>
      </c>
      <c r="K242" s="24" t="s">
        <v>421</v>
      </c>
      <c r="L242">
        <v>30</v>
      </c>
    </row>
    <row r="243" spans="1:13" x14ac:dyDescent="0.25">
      <c r="A243" s="23">
        <v>242</v>
      </c>
      <c r="B243" s="4"/>
      <c r="C243" s="8"/>
      <c r="D243" s="8"/>
      <c r="E243" s="8"/>
      <c r="F243" s="8"/>
      <c r="G243" s="8"/>
      <c r="H243" s="8"/>
      <c r="I243" s="10">
        <v>318</v>
      </c>
      <c r="J243" s="11">
        <v>328</v>
      </c>
      <c r="K243" s="24" t="s">
        <v>137</v>
      </c>
      <c r="L243">
        <v>30</v>
      </c>
    </row>
    <row r="244" spans="1:13" x14ac:dyDescent="0.25">
      <c r="A244" s="23">
        <v>243</v>
      </c>
      <c r="B244" s="4"/>
      <c r="C244" s="8"/>
      <c r="D244" s="8"/>
      <c r="E244" s="8"/>
      <c r="F244" s="8"/>
      <c r="G244" s="8"/>
      <c r="H244" s="8"/>
      <c r="I244" s="10">
        <v>1089</v>
      </c>
      <c r="J244" s="11">
        <v>1101</v>
      </c>
      <c r="K244" s="24" t="s">
        <v>469</v>
      </c>
      <c r="L244">
        <v>30</v>
      </c>
    </row>
    <row r="245" spans="1:13" x14ac:dyDescent="0.25">
      <c r="A245" s="23">
        <v>244</v>
      </c>
      <c r="B245" s="4"/>
      <c r="C245" s="8"/>
      <c r="D245" s="8"/>
      <c r="E245" s="8"/>
      <c r="F245" s="8"/>
      <c r="G245" s="8"/>
      <c r="H245" s="8"/>
      <c r="I245" s="10">
        <v>772</v>
      </c>
      <c r="J245" s="11">
        <v>783</v>
      </c>
      <c r="K245" s="24" t="s">
        <v>324</v>
      </c>
      <c r="L245">
        <v>30</v>
      </c>
    </row>
    <row r="246" spans="1:13" ht="15.75" thickBot="1" x14ac:dyDescent="0.3">
      <c r="A246" s="25">
        <v>245</v>
      </c>
      <c r="B246" s="26"/>
      <c r="C246" s="27"/>
      <c r="D246" s="27"/>
      <c r="E246" s="27"/>
      <c r="F246" s="27"/>
      <c r="G246" s="27"/>
      <c r="H246" s="27"/>
      <c r="I246" s="28">
        <v>820</v>
      </c>
      <c r="J246" s="29">
        <v>831</v>
      </c>
      <c r="K246" s="30" t="s">
        <v>346</v>
      </c>
      <c r="L246">
        <v>30</v>
      </c>
    </row>
    <row r="247" spans="1:13" x14ac:dyDescent="0.25">
      <c r="A247" s="17">
        <v>246</v>
      </c>
      <c r="B247" s="18"/>
      <c r="C247" s="19"/>
      <c r="D247" s="19"/>
      <c r="E247" s="19"/>
      <c r="F247" s="19"/>
      <c r="G247" s="19"/>
      <c r="H247" s="19"/>
      <c r="I247" s="20"/>
      <c r="J247" s="21">
        <v>111</v>
      </c>
      <c r="K247" s="22" t="s">
        <v>570</v>
      </c>
      <c r="L247">
        <v>31</v>
      </c>
      <c r="M247" t="s">
        <v>1427</v>
      </c>
    </row>
    <row r="248" spans="1:13" x14ac:dyDescent="0.25">
      <c r="A248" s="23">
        <v>247</v>
      </c>
      <c r="B248" s="4"/>
      <c r="C248" s="8"/>
      <c r="D248" s="8"/>
      <c r="E248" s="8"/>
      <c r="F248" s="8"/>
      <c r="G248" s="8"/>
      <c r="H248" s="8"/>
      <c r="I248" s="10">
        <v>115</v>
      </c>
      <c r="J248" s="11">
        <v>120</v>
      </c>
      <c r="K248" s="24" t="s">
        <v>51</v>
      </c>
      <c r="L248">
        <v>31</v>
      </c>
    </row>
    <row r="249" spans="1:13" x14ac:dyDescent="0.25">
      <c r="A249" s="23">
        <v>248</v>
      </c>
      <c r="B249" s="4"/>
      <c r="C249" s="8"/>
      <c r="D249" s="8"/>
      <c r="E249" s="8"/>
      <c r="F249" s="8"/>
      <c r="G249" s="8"/>
      <c r="H249" s="8"/>
      <c r="I249" s="10">
        <v>158</v>
      </c>
      <c r="J249" s="11">
        <v>163</v>
      </c>
      <c r="K249" s="24" t="s">
        <v>70</v>
      </c>
      <c r="L249">
        <v>31</v>
      </c>
    </row>
    <row r="250" spans="1:13" x14ac:dyDescent="0.25">
      <c r="A250" s="23">
        <v>249</v>
      </c>
      <c r="B250" s="4"/>
      <c r="C250" s="8"/>
      <c r="D250" s="8"/>
      <c r="E250" s="8"/>
      <c r="F250" s="8"/>
      <c r="G250" s="8"/>
      <c r="H250" s="8"/>
      <c r="I250" s="10">
        <v>334</v>
      </c>
      <c r="J250" s="11">
        <v>344</v>
      </c>
      <c r="K250" s="24" t="s">
        <v>144</v>
      </c>
      <c r="L250">
        <v>31</v>
      </c>
    </row>
    <row r="251" spans="1:13" x14ac:dyDescent="0.25">
      <c r="A251" s="23">
        <v>250</v>
      </c>
      <c r="B251" s="4"/>
      <c r="C251" s="8"/>
      <c r="D251" s="8"/>
      <c r="E251" s="8"/>
      <c r="F251" s="8"/>
      <c r="G251" s="8"/>
      <c r="H251" s="8"/>
      <c r="I251" s="10">
        <v>304</v>
      </c>
      <c r="J251" s="11">
        <v>314</v>
      </c>
      <c r="K251" s="24" t="s">
        <v>131</v>
      </c>
      <c r="L251">
        <v>31</v>
      </c>
    </row>
    <row r="252" spans="1:13" ht="15.75" thickBot="1" x14ac:dyDescent="0.3">
      <c r="A252" s="25">
        <v>251</v>
      </c>
      <c r="B252" s="26"/>
      <c r="C252" s="27"/>
      <c r="D252" s="27"/>
      <c r="E252" s="27"/>
      <c r="F252" s="27"/>
      <c r="G252" s="27"/>
      <c r="H252" s="27"/>
      <c r="I252" s="28"/>
      <c r="J252" s="29">
        <v>355</v>
      </c>
      <c r="K252" s="30" t="s">
        <v>708</v>
      </c>
      <c r="L252">
        <v>31</v>
      </c>
    </row>
    <row r="253" spans="1:13" x14ac:dyDescent="0.25">
      <c r="A253" s="17">
        <v>252</v>
      </c>
      <c r="B253" s="18"/>
      <c r="C253" s="19"/>
      <c r="D253" s="19"/>
      <c r="E253" s="19"/>
      <c r="F253" s="19"/>
      <c r="G253" s="19"/>
      <c r="H253" s="19"/>
      <c r="I253" s="20"/>
      <c r="J253" s="21">
        <v>119</v>
      </c>
      <c r="K253" s="22" t="s">
        <v>574</v>
      </c>
      <c r="L253">
        <v>32</v>
      </c>
      <c r="M253" t="s">
        <v>1428</v>
      </c>
    </row>
    <row r="254" spans="1:13" x14ac:dyDescent="0.25">
      <c r="A254" s="23">
        <v>253</v>
      </c>
      <c r="B254" s="4"/>
      <c r="C254" s="8"/>
      <c r="D254" s="8"/>
      <c r="E254" s="8"/>
      <c r="F254" s="8"/>
      <c r="G254" s="8"/>
      <c r="H254" s="8"/>
      <c r="I254" s="10">
        <v>693</v>
      </c>
      <c r="J254" s="11">
        <v>704</v>
      </c>
      <c r="K254" s="24" t="s">
        <v>298</v>
      </c>
      <c r="L254">
        <v>32</v>
      </c>
    </row>
    <row r="255" spans="1:13" x14ac:dyDescent="0.25">
      <c r="A255" s="23">
        <v>254</v>
      </c>
      <c r="B255" s="4"/>
      <c r="C255" s="8"/>
      <c r="D255" s="8"/>
      <c r="E255" s="8"/>
      <c r="F255" s="8"/>
      <c r="G255" s="8"/>
      <c r="H255" s="8"/>
      <c r="I255" s="10">
        <v>683</v>
      </c>
      <c r="J255" s="11">
        <v>694</v>
      </c>
      <c r="K255" s="24" t="s">
        <v>292</v>
      </c>
      <c r="L255">
        <v>32</v>
      </c>
    </row>
    <row r="256" spans="1:13" x14ac:dyDescent="0.25">
      <c r="A256" s="23">
        <v>255</v>
      </c>
      <c r="B256" s="4"/>
      <c r="C256" s="8"/>
      <c r="D256" s="8"/>
      <c r="E256" s="8"/>
      <c r="F256" s="8"/>
      <c r="G256" s="8"/>
      <c r="H256" s="8"/>
      <c r="I256" s="10">
        <v>789</v>
      </c>
      <c r="J256" s="11">
        <v>800</v>
      </c>
      <c r="K256" s="24" t="s">
        <v>333</v>
      </c>
      <c r="L256">
        <v>32</v>
      </c>
    </row>
    <row r="257" spans="1:13" x14ac:dyDescent="0.25">
      <c r="A257" s="23">
        <v>256</v>
      </c>
      <c r="B257" s="4"/>
      <c r="C257" s="8"/>
      <c r="D257" s="8"/>
      <c r="E257" s="8"/>
      <c r="F257" s="8"/>
      <c r="G257" s="8"/>
      <c r="H257" s="8"/>
      <c r="I257" s="10">
        <v>664</v>
      </c>
      <c r="J257" s="11">
        <v>675</v>
      </c>
      <c r="K257" s="24" t="s">
        <v>282</v>
      </c>
      <c r="L257">
        <v>32</v>
      </c>
    </row>
    <row r="258" spans="1:13" ht="15.75" thickBot="1" x14ac:dyDescent="0.3">
      <c r="A258" s="25">
        <v>257</v>
      </c>
      <c r="B258" s="26"/>
      <c r="C258" s="27"/>
      <c r="D258" s="27"/>
      <c r="E258" s="27"/>
      <c r="F258" s="27"/>
      <c r="G258" s="27"/>
      <c r="H258" s="27"/>
      <c r="I258" s="28"/>
      <c r="J258" s="29">
        <v>699</v>
      </c>
      <c r="K258" s="30" t="s">
        <v>903</v>
      </c>
      <c r="L258">
        <v>32</v>
      </c>
    </row>
    <row r="259" spans="1:13" x14ac:dyDescent="0.25">
      <c r="A259" s="17">
        <v>258</v>
      </c>
      <c r="B259" s="18"/>
      <c r="C259" s="19"/>
      <c r="D259" s="19"/>
      <c r="E259" s="19"/>
      <c r="F259" s="19"/>
      <c r="G259" s="19" t="s">
        <v>1315</v>
      </c>
      <c r="H259" s="19"/>
      <c r="I259" s="20"/>
      <c r="J259" s="21">
        <v>254</v>
      </c>
      <c r="K259" s="22" t="s">
        <v>102</v>
      </c>
      <c r="L259">
        <v>33</v>
      </c>
      <c r="M259" t="s">
        <v>1429</v>
      </c>
    </row>
    <row r="260" spans="1:13" x14ac:dyDescent="0.25">
      <c r="A260" s="23">
        <v>259</v>
      </c>
      <c r="B260" s="4"/>
      <c r="C260" s="8"/>
      <c r="D260" s="8"/>
      <c r="E260" s="8"/>
      <c r="F260" s="8"/>
      <c r="G260" s="8"/>
      <c r="H260" s="8"/>
      <c r="I260" s="10">
        <v>883</v>
      </c>
      <c r="J260" s="11">
        <v>894</v>
      </c>
      <c r="K260" s="24" t="s">
        <v>372</v>
      </c>
      <c r="L260">
        <v>33</v>
      </c>
    </row>
    <row r="261" spans="1:13" x14ac:dyDescent="0.25">
      <c r="A261" s="23">
        <v>260</v>
      </c>
      <c r="B261" s="4"/>
      <c r="C261" s="8"/>
      <c r="D261" s="8"/>
      <c r="E261" s="8"/>
      <c r="F261" s="8"/>
      <c r="G261" s="8"/>
      <c r="H261" s="8"/>
      <c r="I261" s="10">
        <v>660</v>
      </c>
      <c r="J261" s="11">
        <v>671</v>
      </c>
      <c r="K261" s="24" t="s">
        <v>279</v>
      </c>
      <c r="L261">
        <v>33</v>
      </c>
    </row>
    <row r="262" spans="1:13" x14ac:dyDescent="0.25">
      <c r="A262" s="23">
        <v>261</v>
      </c>
      <c r="B262" s="4"/>
      <c r="C262" s="8"/>
      <c r="D262" s="8"/>
      <c r="E262" s="8"/>
      <c r="F262" s="8"/>
      <c r="G262" s="8"/>
      <c r="H262" s="8"/>
      <c r="I262" s="10">
        <v>954</v>
      </c>
      <c r="J262" s="12">
        <v>965</v>
      </c>
      <c r="K262" s="32" t="s">
        <v>408</v>
      </c>
      <c r="L262">
        <v>33</v>
      </c>
    </row>
    <row r="263" spans="1:13" x14ac:dyDescent="0.25">
      <c r="A263" s="23">
        <v>262</v>
      </c>
      <c r="B263" s="4"/>
      <c r="C263" s="8"/>
      <c r="D263" s="8"/>
      <c r="E263" s="8"/>
      <c r="F263" s="8"/>
      <c r="G263" s="8"/>
      <c r="H263" s="8"/>
      <c r="I263" s="10">
        <v>763</v>
      </c>
      <c r="J263" s="11">
        <v>774</v>
      </c>
      <c r="K263" s="24" t="s">
        <v>320</v>
      </c>
      <c r="L263">
        <v>33</v>
      </c>
    </row>
    <row r="264" spans="1:13" x14ac:dyDescent="0.25">
      <c r="A264" s="23">
        <v>263</v>
      </c>
      <c r="B264" s="4"/>
      <c r="C264" s="8"/>
      <c r="D264" s="8"/>
      <c r="E264" s="8"/>
      <c r="F264" s="8"/>
      <c r="G264" s="8"/>
      <c r="H264" s="8"/>
      <c r="I264" s="10">
        <v>895</v>
      </c>
      <c r="J264" s="11">
        <v>906</v>
      </c>
      <c r="K264" s="24" t="s">
        <v>379</v>
      </c>
      <c r="L264">
        <v>33</v>
      </c>
    </row>
    <row r="265" spans="1:13" ht="15.75" thickBot="1" x14ac:dyDescent="0.3">
      <c r="A265" s="25">
        <v>264</v>
      </c>
      <c r="B265" s="26"/>
      <c r="C265" s="27"/>
      <c r="D265" s="27"/>
      <c r="E265" s="27"/>
      <c r="F265" s="27"/>
      <c r="G265" s="27"/>
      <c r="H265" s="27"/>
      <c r="I265" s="28">
        <v>270</v>
      </c>
      <c r="J265" s="29">
        <v>279</v>
      </c>
      <c r="K265" s="30" t="s">
        <v>115</v>
      </c>
      <c r="L265">
        <v>33</v>
      </c>
    </row>
    <row r="266" spans="1:13" x14ac:dyDescent="0.25">
      <c r="A266" s="17">
        <v>265</v>
      </c>
      <c r="B266" s="18"/>
      <c r="C266" s="19"/>
      <c r="D266" s="19"/>
      <c r="E266" s="19"/>
      <c r="F266" s="19"/>
      <c r="G266" s="19"/>
      <c r="H266" s="19"/>
      <c r="I266" s="20"/>
      <c r="J266" s="21">
        <v>879</v>
      </c>
      <c r="K266" s="22" t="s">
        <v>1013</v>
      </c>
      <c r="L266">
        <v>34</v>
      </c>
      <c r="M266" t="s">
        <v>1430</v>
      </c>
    </row>
    <row r="267" spans="1:13" x14ac:dyDescent="0.25">
      <c r="A267" s="23">
        <v>266</v>
      </c>
      <c r="B267" s="4"/>
      <c r="C267" s="8"/>
      <c r="D267" s="8"/>
      <c r="E267" s="8"/>
      <c r="F267" s="8"/>
      <c r="G267" s="8"/>
      <c r="H267" s="8"/>
      <c r="I267" s="10">
        <v>431</v>
      </c>
      <c r="J267" s="11">
        <v>442</v>
      </c>
      <c r="K267" s="24" t="s">
        <v>177</v>
      </c>
      <c r="L267">
        <v>34</v>
      </c>
    </row>
    <row r="268" spans="1:13" x14ac:dyDescent="0.25">
      <c r="A268" s="23">
        <v>267</v>
      </c>
      <c r="B268" s="4"/>
      <c r="C268" s="8"/>
      <c r="D268" s="8"/>
      <c r="E268" s="8"/>
      <c r="F268" s="8"/>
      <c r="G268" s="8"/>
      <c r="H268" s="8"/>
      <c r="I268" s="10">
        <v>423</v>
      </c>
      <c r="J268" s="11">
        <v>434</v>
      </c>
      <c r="K268" s="24" t="s">
        <v>173</v>
      </c>
      <c r="L268">
        <v>34</v>
      </c>
    </row>
    <row r="269" spans="1:13" x14ac:dyDescent="0.25">
      <c r="A269" s="23">
        <v>268</v>
      </c>
      <c r="B269" s="4"/>
      <c r="C269" s="8"/>
      <c r="D269" s="8"/>
      <c r="E269" s="8"/>
      <c r="F269" s="8"/>
      <c r="G269" s="8"/>
      <c r="H269" s="8"/>
      <c r="I269" s="10">
        <v>534</v>
      </c>
      <c r="J269" s="11">
        <v>545</v>
      </c>
      <c r="K269" s="24" t="s">
        <v>217</v>
      </c>
      <c r="L269">
        <v>34</v>
      </c>
    </row>
    <row r="270" spans="1:13" x14ac:dyDescent="0.25">
      <c r="A270" s="23">
        <v>269</v>
      </c>
      <c r="B270" s="4"/>
      <c r="C270" s="8"/>
      <c r="D270" s="8"/>
      <c r="E270" s="8"/>
      <c r="F270" s="8"/>
      <c r="G270" s="8"/>
      <c r="H270" s="8"/>
      <c r="I270" s="10">
        <v>599</v>
      </c>
      <c r="J270" s="11">
        <v>610</v>
      </c>
      <c r="K270" s="24" t="s">
        <v>247</v>
      </c>
      <c r="L270">
        <v>34</v>
      </c>
    </row>
    <row r="271" spans="1:13" x14ac:dyDescent="0.25">
      <c r="A271" s="23">
        <v>270</v>
      </c>
      <c r="B271" s="4"/>
      <c r="C271" s="8"/>
      <c r="D271" s="8"/>
      <c r="E271" s="8"/>
      <c r="F271" s="8"/>
      <c r="G271" s="8"/>
      <c r="H271" s="8"/>
      <c r="I271" s="10">
        <v>265</v>
      </c>
      <c r="J271" s="11">
        <v>274</v>
      </c>
      <c r="K271" s="24" t="s">
        <v>113</v>
      </c>
      <c r="L271">
        <v>34</v>
      </c>
    </row>
    <row r="272" spans="1:13" ht="15.75" thickBot="1" x14ac:dyDescent="0.3">
      <c r="A272" s="25">
        <v>271</v>
      </c>
      <c r="B272" s="26"/>
      <c r="C272" s="27"/>
      <c r="D272" s="27"/>
      <c r="E272" s="27"/>
      <c r="F272" s="27"/>
      <c r="G272" s="27"/>
      <c r="H272" s="27"/>
      <c r="I272" s="28">
        <v>320</v>
      </c>
      <c r="J272" s="29">
        <v>330</v>
      </c>
      <c r="K272" s="30" t="s">
        <v>138</v>
      </c>
      <c r="L272">
        <v>34</v>
      </c>
    </row>
    <row r="273" spans="1:13" x14ac:dyDescent="0.25">
      <c r="A273" s="17">
        <v>272</v>
      </c>
      <c r="B273" s="18"/>
      <c r="C273" s="19"/>
      <c r="D273" s="19"/>
      <c r="E273" s="19"/>
      <c r="F273" s="19"/>
      <c r="G273" s="19"/>
      <c r="H273" s="19"/>
      <c r="I273" s="20"/>
      <c r="J273" s="21">
        <v>886</v>
      </c>
      <c r="K273" s="22" t="s">
        <v>1017</v>
      </c>
      <c r="L273">
        <v>35</v>
      </c>
      <c r="M273" t="s">
        <v>1431</v>
      </c>
    </row>
    <row r="274" spans="1:13" x14ac:dyDescent="0.25">
      <c r="A274" s="23">
        <v>273</v>
      </c>
      <c r="B274" s="4"/>
      <c r="C274" s="8"/>
      <c r="D274" s="8"/>
      <c r="E274" s="8"/>
      <c r="F274" s="8"/>
      <c r="G274" s="8"/>
      <c r="H274" s="8"/>
      <c r="I274" s="10">
        <v>531</v>
      </c>
      <c r="J274" s="11">
        <v>542</v>
      </c>
      <c r="K274" s="24" t="s">
        <v>216</v>
      </c>
      <c r="L274">
        <v>35</v>
      </c>
    </row>
    <row r="275" spans="1:13" x14ac:dyDescent="0.25">
      <c r="A275" s="23">
        <v>274</v>
      </c>
      <c r="B275" s="4"/>
      <c r="C275" s="8"/>
      <c r="D275" s="8"/>
      <c r="E275" s="8"/>
      <c r="F275" s="8"/>
      <c r="G275" s="8"/>
      <c r="H275" s="8"/>
      <c r="I275" s="10"/>
      <c r="J275" s="11">
        <v>606</v>
      </c>
      <c r="K275" s="24" t="s">
        <v>861</v>
      </c>
      <c r="L275">
        <v>35</v>
      </c>
    </row>
    <row r="276" spans="1:13" x14ac:dyDescent="0.25">
      <c r="A276" s="23">
        <v>275</v>
      </c>
      <c r="B276" s="4"/>
      <c r="C276" s="8"/>
      <c r="D276" s="8"/>
      <c r="E276" s="8"/>
      <c r="F276" s="8"/>
      <c r="G276" s="8"/>
      <c r="H276" s="8"/>
      <c r="I276" s="10">
        <v>419</v>
      </c>
      <c r="J276" s="11">
        <v>430</v>
      </c>
      <c r="K276" s="24" t="s">
        <v>171</v>
      </c>
      <c r="L276">
        <v>35</v>
      </c>
    </row>
    <row r="277" spans="1:13" x14ac:dyDescent="0.25">
      <c r="A277" s="23">
        <v>276</v>
      </c>
      <c r="B277" s="4"/>
      <c r="C277" s="8"/>
      <c r="D277" s="8"/>
      <c r="E277" s="8"/>
      <c r="F277" s="8"/>
      <c r="G277" s="8"/>
      <c r="H277" s="8"/>
      <c r="I277" s="10">
        <v>676</v>
      </c>
      <c r="J277" s="11">
        <v>687</v>
      </c>
      <c r="K277" s="24" t="s">
        <v>287</v>
      </c>
      <c r="L277">
        <v>35</v>
      </c>
    </row>
    <row r="278" spans="1:13" x14ac:dyDescent="0.25">
      <c r="A278" s="23">
        <v>277</v>
      </c>
      <c r="B278" s="4"/>
      <c r="C278" s="8"/>
      <c r="D278" s="8"/>
      <c r="E278" s="8"/>
      <c r="F278" s="8"/>
      <c r="G278" s="8"/>
      <c r="H278" s="8"/>
      <c r="I278" s="10">
        <v>579</v>
      </c>
      <c r="J278" s="11">
        <v>590</v>
      </c>
      <c r="K278" s="24" t="s">
        <v>235</v>
      </c>
      <c r="L278">
        <v>35</v>
      </c>
    </row>
    <row r="279" spans="1:13" ht="15.75" thickBot="1" x14ac:dyDescent="0.3">
      <c r="A279" s="25">
        <v>278</v>
      </c>
      <c r="B279" s="26"/>
      <c r="C279" s="27"/>
      <c r="D279" s="27"/>
      <c r="E279" s="27"/>
      <c r="F279" s="27"/>
      <c r="G279" s="27"/>
      <c r="H279" s="27"/>
      <c r="I279" s="28">
        <v>611</v>
      </c>
      <c r="J279" s="29">
        <v>622</v>
      </c>
      <c r="K279" s="30" t="s">
        <v>255</v>
      </c>
      <c r="L279">
        <v>35</v>
      </c>
    </row>
    <row r="280" spans="1:13" x14ac:dyDescent="0.25">
      <c r="A280" s="17">
        <v>279</v>
      </c>
      <c r="B280" s="18"/>
      <c r="C280" s="19"/>
      <c r="D280" s="19"/>
      <c r="E280" s="19"/>
      <c r="F280" s="19"/>
      <c r="G280" s="19" t="s">
        <v>1440</v>
      </c>
      <c r="H280" s="19"/>
      <c r="I280" s="20"/>
      <c r="J280" s="21">
        <v>22</v>
      </c>
      <c r="K280" s="22" t="s">
        <v>516</v>
      </c>
    </row>
    <row r="281" spans="1:13" x14ac:dyDescent="0.25">
      <c r="A281" s="23">
        <v>280</v>
      </c>
      <c r="B281" s="4"/>
      <c r="C281" s="8"/>
      <c r="D281" s="8"/>
      <c r="E281" s="8"/>
      <c r="F281" s="8"/>
      <c r="G281" s="8"/>
      <c r="H281" s="8"/>
      <c r="I281" s="10"/>
      <c r="J281" s="11">
        <v>532</v>
      </c>
      <c r="K281" s="24" t="s">
        <v>819</v>
      </c>
    </row>
    <row r="282" spans="1:13" x14ac:dyDescent="0.25">
      <c r="A282" s="23">
        <v>281</v>
      </c>
      <c r="B282" s="4"/>
      <c r="C282" s="8"/>
      <c r="D282" s="8"/>
      <c r="E282" s="8"/>
      <c r="F282" s="8"/>
      <c r="G282" s="8"/>
      <c r="H282" s="8"/>
      <c r="I282" s="10"/>
      <c r="J282" s="11">
        <v>241</v>
      </c>
      <c r="K282" s="24" t="s">
        <v>649</v>
      </c>
    </row>
    <row r="283" spans="1:13" x14ac:dyDescent="0.25">
      <c r="A283" s="23">
        <v>282</v>
      </c>
      <c r="B283" s="4"/>
      <c r="C283" s="8"/>
      <c r="D283" s="8"/>
      <c r="E283" s="8"/>
      <c r="F283" s="8"/>
      <c r="G283" s="8"/>
      <c r="H283" s="8"/>
      <c r="I283" s="10"/>
      <c r="J283" s="11">
        <v>635</v>
      </c>
      <c r="K283" s="24" t="s">
        <v>872</v>
      </c>
    </row>
    <row r="284" spans="1:13" x14ac:dyDescent="0.25">
      <c r="A284" s="23">
        <v>283</v>
      </c>
      <c r="B284" s="4"/>
      <c r="C284" s="8"/>
      <c r="D284" s="8"/>
      <c r="E284" s="8"/>
      <c r="F284" s="8"/>
      <c r="G284" s="8"/>
      <c r="H284" s="8"/>
      <c r="I284" s="10"/>
      <c r="J284" s="11">
        <v>683</v>
      </c>
      <c r="K284" s="24" t="s">
        <v>897</v>
      </c>
    </row>
    <row r="285" spans="1:13" x14ac:dyDescent="0.25">
      <c r="A285" s="23">
        <v>284</v>
      </c>
      <c r="B285" s="4"/>
      <c r="C285" s="8"/>
      <c r="D285" s="8"/>
      <c r="E285" s="8"/>
      <c r="F285" s="8"/>
      <c r="G285" s="8"/>
      <c r="H285" s="8"/>
      <c r="I285" s="10"/>
      <c r="J285" s="11">
        <v>308</v>
      </c>
      <c r="K285" s="24" t="s">
        <v>681</v>
      </c>
    </row>
    <row r="286" spans="1:13" ht="15.75" thickBot="1" x14ac:dyDescent="0.3">
      <c r="A286" s="25">
        <v>285</v>
      </c>
      <c r="B286" s="26"/>
      <c r="C286" s="27"/>
      <c r="D286" s="27"/>
      <c r="E286" s="27"/>
      <c r="F286" s="27"/>
      <c r="G286" s="27"/>
      <c r="H286" s="27"/>
      <c r="I286" s="28"/>
      <c r="J286" s="29">
        <v>340</v>
      </c>
      <c r="K286" s="30" t="s">
        <v>699</v>
      </c>
    </row>
    <row r="287" spans="1:13" x14ac:dyDescent="0.25">
      <c r="A287" s="17">
        <v>286</v>
      </c>
      <c r="B287" s="18"/>
      <c r="C287" s="19"/>
      <c r="D287" s="19"/>
      <c r="E287" s="19"/>
      <c r="F287" s="19"/>
      <c r="G287" s="19" t="s">
        <v>1316</v>
      </c>
      <c r="H287" s="19"/>
      <c r="I287" s="20"/>
      <c r="J287" s="21">
        <v>541</v>
      </c>
      <c r="K287" s="22" t="s">
        <v>825</v>
      </c>
      <c r="L287">
        <v>36</v>
      </c>
      <c r="M287" t="s">
        <v>1432</v>
      </c>
    </row>
    <row r="288" spans="1:13" x14ac:dyDescent="0.25">
      <c r="A288" s="23">
        <v>287</v>
      </c>
      <c r="B288" s="4"/>
      <c r="C288" s="8"/>
      <c r="D288" s="8"/>
      <c r="E288" s="8"/>
      <c r="F288" s="8"/>
      <c r="G288" s="8"/>
      <c r="H288" s="8"/>
      <c r="I288" s="10">
        <v>92</v>
      </c>
      <c r="J288" s="11">
        <v>97</v>
      </c>
      <c r="K288" s="24" t="s">
        <v>42</v>
      </c>
      <c r="L288">
        <v>36</v>
      </c>
    </row>
    <row r="289" spans="1:13" x14ac:dyDescent="0.25">
      <c r="A289" s="23">
        <v>288</v>
      </c>
      <c r="B289" s="4"/>
      <c r="C289" s="8"/>
      <c r="D289" s="8"/>
      <c r="E289" s="8"/>
      <c r="F289" s="8"/>
      <c r="G289" s="8"/>
      <c r="H289" s="8"/>
      <c r="I289" s="10">
        <v>1113</v>
      </c>
      <c r="J289" s="11">
        <v>1127</v>
      </c>
      <c r="K289" s="24" t="s">
        <v>479</v>
      </c>
      <c r="L289">
        <v>36</v>
      </c>
    </row>
    <row r="290" spans="1:13" x14ac:dyDescent="0.25">
      <c r="A290" s="23">
        <v>289</v>
      </c>
      <c r="B290" s="4"/>
      <c r="C290" s="8"/>
      <c r="D290" s="8"/>
      <c r="E290" s="8"/>
      <c r="F290" s="8"/>
      <c r="G290" s="8"/>
      <c r="H290" s="8"/>
      <c r="I290" s="10">
        <v>227</v>
      </c>
      <c r="J290" s="11">
        <v>234</v>
      </c>
      <c r="K290" s="24" t="s">
        <v>95</v>
      </c>
      <c r="L290">
        <v>36</v>
      </c>
    </row>
    <row r="291" spans="1:13" x14ac:dyDescent="0.25">
      <c r="A291" s="23">
        <v>290</v>
      </c>
      <c r="B291" s="4"/>
      <c r="C291" s="8"/>
      <c r="D291" s="8"/>
      <c r="E291" s="8"/>
      <c r="F291" s="8"/>
      <c r="G291" s="8"/>
      <c r="H291" s="8"/>
      <c r="I291" s="10">
        <v>279</v>
      </c>
      <c r="J291" s="11">
        <v>289</v>
      </c>
      <c r="K291" s="24" t="s">
        <v>119</v>
      </c>
      <c r="L291">
        <v>36</v>
      </c>
    </row>
    <row r="292" spans="1:13" x14ac:dyDescent="0.25">
      <c r="A292" s="23">
        <v>291</v>
      </c>
      <c r="B292" s="4"/>
      <c r="C292" s="8"/>
      <c r="D292" s="8"/>
      <c r="E292" s="8"/>
      <c r="F292" s="8"/>
      <c r="G292" s="8"/>
      <c r="H292" s="8"/>
      <c r="I292" s="10">
        <v>718</v>
      </c>
      <c r="J292" s="11">
        <v>729</v>
      </c>
      <c r="K292" s="24" t="s">
        <v>307</v>
      </c>
      <c r="L292">
        <v>36</v>
      </c>
    </row>
    <row r="293" spans="1:13" ht="15.75" thickBot="1" x14ac:dyDescent="0.3">
      <c r="A293" s="25">
        <v>292</v>
      </c>
      <c r="B293" s="26"/>
      <c r="C293" s="27"/>
      <c r="D293" s="27"/>
      <c r="E293" s="27"/>
      <c r="F293" s="27"/>
      <c r="G293" s="27"/>
      <c r="H293" s="27"/>
      <c r="I293" s="28">
        <v>775</v>
      </c>
      <c r="J293" s="29">
        <v>786</v>
      </c>
      <c r="K293" s="30" t="s">
        <v>326</v>
      </c>
      <c r="L293">
        <v>36</v>
      </c>
    </row>
    <row r="294" spans="1:13" x14ac:dyDescent="0.25">
      <c r="A294" s="17">
        <v>293</v>
      </c>
      <c r="B294" s="18"/>
      <c r="C294" s="19"/>
      <c r="D294" s="19"/>
      <c r="E294" s="19"/>
      <c r="F294" s="19"/>
      <c r="G294" s="19" t="s">
        <v>1317</v>
      </c>
      <c r="H294" s="19"/>
      <c r="I294" s="20"/>
      <c r="J294" s="21">
        <v>922</v>
      </c>
      <c r="K294" s="22" t="s">
        <v>1034</v>
      </c>
      <c r="L294">
        <v>37</v>
      </c>
      <c r="M294" t="s">
        <v>1433</v>
      </c>
    </row>
    <row r="295" spans="1:13" x14ac:dyDescent="0.25">
      <c r="A295" s="23">
        <v>294</v>
      </c>
      <c r="B295" s="4"/>
      <c r="C295" s="8"/>
      <c r="D295" s="8"/>
      <c r="E295" s="8"/>
      <c r="F295" s="8"/>
      <c r="G295" s="8"/>
      <c r="H295" s="8"/>
      <c r="I295" s="10">
        <v>529</v>
      </c>
      <c r="J295" s="11">
        <v>540</v>
      </c>
      <c r="K295" s="24" t="s">
        <v>215</v>
      </c>
      <c r="L295">
        <v>37</v>
      </c>
    </row>
    <row r="296" spans="1:13" x14ac:dyDescent="0.25">
      <c r="A296" s="23">
        <v>295</v>
      </c>
      <c r="B296" s="4"/>
      <c r="C296" s="8"/>
      <c r="D296" s="8"/>
      <c r="E296" s="8"/>
      <c r="F296" s="8"/>
      <c r="G296" s="8"/>
      <c r="H296" s="8"/>
      <c r="I296" s="10">
        <v>877</v>
      </c>
      <c r="J296" s="11">
        <v>888</v>
      </c>
      <c r="K296" s="24" t="s">
        <v>369</v>
      </c>
      <c r="L296">
        <v>37</v>
      </c>
    </row>
    <row r="297" spans="1:13" x14ac:dyDescent="0.25">
      <c r="A297" s="23">
        <v>296</v>
      </c>
      <c r="B297" s="4"/>
      <c r="C297" s="8"/>
      <c r="D297" s="8"/>
      <c r="E297" s="8"/>
      <c r="F297" s="8"/>
      <c r="G297" s="8"/>
      <c r="H297" s="8"/>
      <c r="I297" s="10">
        <v>681</v>
      </c>
      <c r="J297" s="11">
        <v>692</v>
      </c>
      <c r="K297" s="24" t="s">
        <v>290</v>
      </c>
      <c r="L297" s="38">
        <v>37</v>
      </c>
    </row>
    <row r="298" spans="1:13" x14ac:dyDescent="0.25">
      <c r="A298" s="23">
        <v>297</v>
      </c>
      <c r="B298" s="4"/>
      <c r="C298" s="8"/>
      <c r="D298" s="8"/>
      <c r="E298" s="8"/>
      <c r="F298" s="8"/>
      <c r="G298" s="8"/>
      <c r="H298" s="8"/>
      <c r="I298" s="10">
        <v>325</v>
      </c>
      <c r="J298" s="11">
        <v>335</v>
      </c>
      <c r="K298" s="24" t="s">
        <v>141</v>
      </c>
      <c r="L298" s="38">
        <v>37</v>
      </c>
    </row>
    <row r="299" spans="1:13" ht="15.75" thickBot="1" x14ac:dyDescent="0.3">
      <c r="A299" s="25">
        <v>298</v>
      </c>
      <c r="B299" s="26"/>
      <c r="C299" s="27"/>
      <c r="D299" s="27"/>
      <c r="E299" s="27"/>
      <c r="F299" s="27"/>
      <c r="G299" s="27"/>
      <c r="H299" s="35"/>
      <c r="I299" s="28">
        <v>358</v>
      </c>
      <c r="J299" s="29">
        <v>368</v>
      </c>
      <c r="K299" s="30" t="s">
        <v>154</v>
      </c>
      <c r="L299" s="38">
        <v>37</v>
      </c>
    </row>
    <row r="300" spans="1:13" x14ac:dyDescent="0.25">
      <c r="A300" s="17">
        <v>299</v>
      </c>
      <c r="B300" s="18"/>
      <c r="C300" s="19"/>
      <c r="D300" s="19"/>
      <c r="E300" s="19"/>
      <c r="F300" s="19"/>
      <c r="G300" s="19" t="s">
        <v>1318</v>
      </c>
      <c r="H300" s="19"/>
      <c r="I300" s="20">
        <v>884</v>
      </c>
      <c r="J300" s="21">
        <v>895</v>
      </c>
      <c r="K300" s="22" t="s">
        <v>373</v>
      </c>
      <c r="L300" s="38">
        <v>38</v>
      </c>
      <c r="M300" t="s">
        <v>1434</v>
      </c>
    </row>
    <row r="301" spans="1:13" x14ac:dyDescent="0.25">
      <c r="A301" s="23">
        <v>300</v>
      </c>
      <c r="B301" s="4"/>
      <c r="C301" s="8"/>
      <c r="D301" s="8"/>
      <c r="E301" s="8"/>
      <c r="F301" s="8"/>
      <c r="G301" s="8"/>
      <c r="H301" s="8"/>
      <c r="I301" s="13">
        <v>825</v>
      </c>
      <c r="J301" s="11">
        <v>836</v>
      </c>
      <c r="K301" s="24" t="s">
        <v>347</v>
      </c>
      <c r="L301" s="38">
        <v>38</v>
      </c>
    </row>
    <row r="302" spans="1:13" x14ac:dyDescent="0.25">
      <c r="A302" s="23">
        <v>301</v>
      </c>
      <c r="B302" s="4"/>
      <c r="C302" s="8"/>
      <c r="D302" s="8"/>
      <c r="E302" s="8"/>
      <c r="F302" s="8"/>
      <c r="G302" s="8"/>
      <c r="H302" s="8"/>
      <c r="I302" s="10">
        <v>416</v>
      </c>
      <c r="J302" s="11">
        <v>427</v>
      </c>
      <c r="K302" s="24" t="s">
        <v>170</v>
      </c>
      <c r="L302" s="38">
        <v>38</v>
      </c>
    </row>
    <row r="303" spans="1:13" x14ac:dyDescent="0.25">
      <c r="A303" s="23">
        <v>302</v>
      </c>
      <c r="B303" s="4"/>
      <c r="C303" s="8"/>
      <c r="D303" s="8"/>
      <c r="E303" s="8"/>
      <c r="F303" s="8"/>
      <c r="G303" s="8"/>
      <c r="H303" s="8"/>
      <c r="I303" s="10">
        <v>977</v>
      </c>
      <c r="J303" s="11">
        <v>988</v>
      </c>
      <c r="K303" s="24" t="s">
        <v>419</v>
      </c>
      <c r="L303" s="38">
        <v>38</v>
      </c>
    </row>
    <row r="304" spans="1:13" x14ac:dyDescent="0.25">
      <c r="A304" s="23">
        <v>303</v>
      </c>
      <c r="B304" s="4"/>
      <c r="C304" s="8"/>
      <c r="D304" s="8"/>
      <c r="E304" s="8"/>
      <c r="F304" s="8"/>
      <c r="G304" s="8"/>
      <c r="H304" s="8"/>
      <c r="I304" s="10">
        <v>966</v>
      </c>
      <c r="J304" s="11">
        <v>977</v>
      </c>
      <c r="K304" s="24" t="s">
        <v>414</v>
      </c>
      <c r="L304" s="38">
        <v>38</v>
      </c>
    </row>
    <row r="305" spans="1:15" ht="15.75" thickBot="1" x14ac:dyDescent="0.3">
      <c r="A305" s="25">
        <v>304</v>
      </c>
      <c r="B305" s="26"/>
      <c r="C305" s="27"/>
      <c r="D305" s="27"/>
      <c r="E305" s="27"/>
      <c r="F305" s="27"/>
      <c r="G305" s="27"/>
      <c r="H305" s="27"/>
      <c r="I305" s="28">
        <v>1033</v>
      </c>
      <c r="J305" s="29">
        <v>1045</v>
      </c>
      <c r="K305" s="30" t="s">
        <v>446</v>
      </c>
      <c r="L305" s="38">
        <v>38</v>
      </c>
    </row>
    <row r="306" spans="1:15" x14ac:dyDescent="0.25">
      <c r="A306" s="17">
        <v>305</v>
      </c>
      <c r="B306" s="18"/>
      <c r="C306" s="19"/>
      <c r="D306" s="19"/>
      <c r="E306" s="19"/>
      <c r="F306" s="19" t="s">
        <v>1319</v>
      </c>
      <c r="G306" s="19"/>
      <c r="H306" s="19"/>
      <c r="I306" s="20">
        <v>687</v>
      </c>
      <c r="J306" s="21">
        <v>698</v>
      </c>
      <c r="K306" s="22" t="s">
        <v>295</v>
      </c>
      <c r="L306" s="38">
        <v>39</v>
      </c>
    </row>
    <row r="307" spans="1:15" x14ac:dyDescent="0.25">
      <c r="A307" s="23">
        <v>306</v>
      </c>
      <c r="B307" s="4"/>
      <c r="C307" s="8"/>
      <c r="D307" s="8"/>
      <c r="E307" s="8"/>
      <c r="F307" s="8"/>
      <c r="G307" s="8" t="s">
        <v>1320</v>
      </c>
      <c r="H307" s="8"/>
      <c r="I307" s="10">
        <v>496</v>
      </c>
      <c r="J307" s="11">
        <v>507</v>
      </c>
      <c r="K307" s="24" t="s">
        <v>203</v>
      </c>
      <c r="L307" s="38">
        <v>39</v>
      </c>
      <c r="M307" t="s">
        <v>1320</v>
      </c>
    </row>
    <row r="308" spans="1:15" x14ac:dyDescent="0.25">
      <c r="A308" s="23">
        <v>307</v>
      </c>
      <c r="B308" s="4"/>
      <c r="C308" s="8"/>
      <c r="D308" s="8"/>
      <c r="E308" s="8"/>
      <c r="F308" s="8"/>
      <c r="G308" s="8"/>
      <c r="H308" s="8"/>
      <c r="I308" s="10"/>
      <c r="J308" s="11">
        <v>212</v>
      </c>
      <c r="K308" s="24" t="s">
        <v>628</v>
      </c>
      <c r="L308" s="38">
        <v>39</v>
      </c>
    </row>
    <row r="309" spans="1:15" x14ac:dyDescent="0.25">
      <c r="A309" s="23">
        <v>308</v>
      </c>
      <c r="B309" s="4"/>
      <c r="C309" s="8"/>
      <c r="D309" s="8"/>
      <c r="E309" s="8"/>
      <c r="F309" s="8"/>
      <c r="G309" s="8"/>
      <c r="H309" s="8"/>
      <c r="I309" s="10"/>
      <c r="J309" s="11">
        <v>220</v>
      </c>
      <c r="K309" s="24" t="s">
        <v>633</v>
      </c>
      <c r="L309" s="38">
        <v>39</v>
      </c>
    </row>
    <row r="310" spans="1:15" x14ac:dyDescent="0.25">
      <c r="A310" s="23">
        <v>309</v>
      </c>
      <c r="B310" s="4"/>
      <c r="C310" s="8"/>
      <c r="D310" s="8"/>
      <c r="E310" s="8"/>
      <c r="F310" s="8"/>
      <c r="G310" s="8"/>
      <c r="H310" s="8"/>
      <c r="I310" s="10"/>
      <c r="J310" s="11">
        <v>228</v>
      </c>
      <c r="K310" s="24" t="s">
        <v>639</v>
      </c>
      <c r="L310" s="38">
        <v>39</v>
      </c>
    </row>
    <row r="311" spans="1:15" x14ac:dyDescent="0.25">
      <c r="A311" s="23">
        <v>310</v>
      </c>
      <c r="B311" s="4"/>
      <c r="C311" s="8"/>
      <c r="D311" s="8"/>
      <c r="E311" s="8"/>
      <c r="F311" s="8"/>
      <c r="G311" s="8"/>
      <c r="H311" s="8"/>
      <c r="I311" s="10"/>
      <c r="J311" s="11">
        <v>236</v>
      </c>
      <c r="K311" s="24" t="s">
        <v>644</v>
      </c>
      <c r="L311" s="38">
        <v>39</v>
      </c>
    </row>
    <row r="312" spans="1:15" x14ac:dyDescent="0.25">
      <c r="A312" s="23">
        <v>311</v>
      </c>
      <c r="B312" s="4"/>
      <c r="C312" s="8"/>
      <c r="D312" s="8"/>
      <c r="E312" s="8"/>
      <c r="F312" s="8"/>
      <c r="G312" s="8"/>
      <c r="H312" s="8"/>
      <c r="I312" s="10"/>
      <c r="J312" s="11">
        <v>244</v>
      </c>
      <c r="K312" s="24" t="s">
        <v>651</v>
      </c>
      <c r="L312" s="38">
        <v>39</v>
      </c>
    </row>
    <row r="313" spans="1:15" x14ac:dyDescent="0.25">
      <c r="A313" s="23">
        <v>312</v>
      </c>
      <c r="B313" s="4"/>
      <c r="C313" s="8"/>
      <c r="D313" s="8"/>
      <c r="E313" s="8"/>
      <c r="F313" s="8"/>
      <c r="G313" s="8" t="s">
        <v>1321</v>
      </c>
      <c r="H313" s="8"/>
      <c r="I313" s="10"/>
      <c r="J313" s="11">
        <v>151</v>
      </c>
      <c r="K313" s="24" t="s">
        <v>592</v>
      </c>
      <c r="L313" s="38">
        <v>40</v>
      </c>
      <c r="M313" t="s">
        <v>1321</v>
      </c>
    </row>
    <row r="314" spans="1:15" x14ac:dyDescent="0.25">
      <c r="A314" s="23">
        <v>313</v>
      </c>
      <c r="B314" s="4"/>
      <c r="C314" s="8"/>
      <c r="D314" s="8"/>
      <c r="E314" s="8"/>
      <c r="F314" s="8"/>
      <c r="G314" s="8"/>
      <c r="H314" s="8"/>
      <c r="I314" s="10">
        <v>181</v>
      </c>
      <c r="J314" s="11">
        <v>188</v>
      </c>
      <c r="K314" s="24" t="s">
        <v>79</v>
      </c>
      <c r="L314" s="38">
        <v>40</v>
      </c>
      <c r="O314" s="31"/>
    </row>
    <row r="315" spans="1:15" x14ac:dyDescent="0.25">
      <c r="A315" s="23">
        <v>314</v>
      </c>
      <c r="B315" s="4"/>
      <c r="C315" s="8"/>
      <c r="D315" s="8"/>
      <c r="E315" s="8"/>
      <c r="F315" s="8"/>
      <c r="G315" s="8"/>
      <c r="H315" s="8"/>
      <c r="I315" s="10">
        <v>189</v>
      </c>
      <c r="J315" s="11">
        <v>196</v>
      </c>
      <c r="K315" s="24" t="s">
        <v>83</v>
      </c>
      <c r="L315" s="38">
        <v>40</v>
      </c>
      <c r="O315" s="31"/>
    </row>
    <row r="316" spans="1:15" x14ac:dyDescent="0.25">
      <c r="A316" s="23">
        <v>315</v>
      </c>
      <c r="B316" s="4"/>
      <c r="C316" s="8"/>
      <c r="D316" s="8"/>
      <c r="E316" s="8"/>
      <c r="F316" s="8"/>
      <c r="G316" s="8"/>
      <c r="H316" s="8"/>
      <c r="I316" s="10">
        <v>197</v>
      </c>
      <c r="J316" s="11">
        <v>204</v>
      </c>
      <c r="K316" s="24" t="s">
        <v>85</v>
      </c>
      <c r="L316" s="38">
        <v>40</v>
      </c>
      <c r="O316" s="31"/>
    </row>
    <row r="317" spans="1:15" x14ac:dyDescent="0.25">
      <c r="A317" s="23">
        <v>316</v>
      </c>
      <c r="B317" s="4"/>
      <c r="C317" s="8"/>
      <c r="D317" s="8"/>
      <c r="E317" s="8"/>
      <c r="F317" s="8"/>
      <c r="G317" s="8" t="s">
        <v>1322</v>
      </c>
      <c r="H317" s="8"/>
      <c r="I317" s="10">
        <v>154</v>
      </c>
      <c r="J317" s="11">
        <v>159</v>
      </c>
      <c r="K317" s="24" t="s">
        <v>68</v>
      </c>
      <c r="L317" s="38">
        <v>41</v>
      </c>
      <c r="M317" t="s">
        <v>1322</v>
      </c>
      <c r="O317" s="31"/>
    </row>
    <row r="318" spans="1:15" x14ac:dyDescent="0.25">
      <c r="A318" s="23">
        <v>317</v>
      </c>
      <c r="B318" s="4"/>
      <c r="C318" s="8"/>
      <c r="D318" s="8"/>
      <c r="E318" s="8"/>
      <c r="F318" s="8"/>
      <c r="G318" s="8"/>
      <c r="H318" s="8"/>
      <c r="I318" s="10"/>
      <c r="J318" s="11">
        <v>167</v>
      </c>
      <c r="K318" s="24" t="s">
        <v>602</v>
      </c>
      <c r="L318" s="38">
        <v>41</v>
      </c>
      <c r="O318" s="31"/>
    </row>
    <row r="319" spans="1:15" x14ac:dyDescent="0.25">
      <c r="A319" s="23">
        <v>318</v>
      </c>
      <c r="B319" s="4"/>
      <c r="C319" s="8"/>
      <c r="D319" s="8"/>
      <c r="E319" s="8"/>
      <c r="F319" s="8"/>
      <c r="G319" s="8"/>
      <c r="H319" s="8"/>
      <c r="I319" s="10"/>
      <c r="J319" s="11">
        <v>175</v>
      </c>
      <c r="K319" s="24" t="s">
        <v>606</v>
      </c>
      <c r="L319" s="38">
        <v>41</v>
      </c>
      <c r="O319" s="31"/>
    </row>
    <row r="320" spans="1:15" x14ac:dyDescent="0.25">
      <c r="A320" s="23">
        <v>319</v>
      </c>
      <c r="B320" s="4"/>
      <c r="C320" s="8"/>
      <c r="D320" s="8"/>
      <c r="E320" s="8"/>
      <c r="F320" s="8"/>
      <c r="G320" s="8"/>
      <c r="H320" s="8"/>
      <c r="I320" s="10"/>
      <c r="J320" s="11">
        <v>183</v>
      </c>
      <c r="K320" s="24" t="s">
        <v>610</v>
      </c>
      <c r="L320" s="38">
        <v>41</v>
      </c>
      <c r="O320" s="31"/>
    </row>
    <row r="321" spans="1:15" x14ac:dyDescent="0.25">
      <c r="A321" s="23">
        <v>320</v>
      </c>
      <c r="B321" s="4"/>
      <c r="C321" s="8"/>
      <c r="D321" s="8"/>
      <c r="E321" s="8"/>
      <c r="F321" s="8"/>
      <c r="G321" s="8"/>
      <c r="H321" s="8"/>
      <c r="I321" s="10"/>
      <c r="J321" s="11">
        <v>191</v>
      </c>
      <c r="K321" s="24" t="s">
        <v>613</v>
      </c>
      <c r="L321" s="38">
        <v>41</v>
      </c>
      <c r="O321" s="31"/>
    </row>
    <row r="322" spans="1:15" x14ac:dyDescent="0.25">
      <c r="A322" s="23">
        <v>321</v>
      </c>
      <c r="B322" s="4"/>
      <c r="C322" s="8"/>
      <c r="D322" s="8"/>
      <c r="E322" s="8"/>
      <c r="F322" s="8"/>
      <c r="G322" s="8"/>
      <c r="H322" s="8"/>
      <c r="I322" s="10"/>
      <c r="J322" s="11">
        <v>160</v>
      </c>
      <c r="K322" s="24" t="s">
        <v>597</v>
      </c>
      <c r="L322" s="38">
        <v>41</v>
      </c>
      <c r="O322" s="31"/>
    </row>
    <row r="323" spans="1:15" x14ac:dyDescent="0.25">
      <c r="A323" s="23">
        <v>322</v>
      </c>
      <c r="B323" s="4"/>
      <c r="C323" s="8"/>
      <c r="D323" s="8"/>
      <c r="E323" s="8"/>
      <c r="F323" s="8"/>
      <c r="G323" s="8"/>
      <c r="H323" s="8"/>
      <c r="I323" s="10"/>
      <c r="J323" s="11">
        <v>168</v>
      </c>
      <c r="K323" s="24" t="s">
        <v>603</v>
      </c>
      <c r="L323" s="38">
        <v>41</v>
      </c>
      <c r="O323" s="31"/>
    </row>
    <row r="324" spans="1:15" x14ac:dyDescent="0.25">
      <c r="A324" s="23">
        <v>323</v>
      </c>
      <c r="B324" s="8"/>
      <c r="C324" s="8"/>
      <c r="D324" s="8"/>
      <c r="E324" s="8"/>
      <c r="F324" s="8"/>
      <c r="G324" s="8" t="s">
        <v>1323</v>
      </c>
      <c r="H324" s="8"/>
      <c r="I324" s="10">
        <v>578</v>
      </c>
      <c r="J324" s="11">
        <v>589</v>
      </c>
      <c r="K324" s="24" t="s">
        <v>234</v>
      </c>
      <c r="L324" s="38">
        <v>42</v>
      </c>
      <c r="M324" t="s">
        <v>1468</v>
      </c>
      <c r="O324" s="31"/>
    </row>
    <row r="325" spans="1:15" x14ac:dyDescent="0.25">
      <c r="A325" s="23">
        <v>324</v>
      </c>
      <c r="B325" s="4"/>
      <c r="C325" s="8"/>
      <c r="D325" s="8"/>
      <c r="E325" s="8"/>
      <c r="F325" s="8"/>
      <c r="G325" s="8"/>
      <c r="H325" s="8"/>
      <c r="I325" s="10"/>
      <c r="J325" s="11">
        <v>597</v>
      </c>
      <c r="K325" s="24" t="s">
        <v>858</v>
      </c>
      <c r="L325" s="38">
        <v>42</v>
      </c>
      <c r="O325" s="31"/>
    </row>
    <row r="326" spans="1:15" x14ac:dyDescent="0.25">
      <c r="A326" s="23">
        <v>325</v>
      </c>
      <c r="B326" s="4"/>
      <c r="C326" s="8"/>
      <c r="D326" s="8"/>
      <c r="E326" s="8"/>
      <c r="F326" s="8"/>
      <c r="G326" s="8"/>
      <c r="H326" s="8"/>
      <c r="I326" s="10"/>
      <c r="J326" s="11">
        <v>297</v>
      </c>
      <c r="K326" s="24" t="s">
        <v>675</v>
      </c>
      <c r="L326" s="38">
        <v>42</v>
      </c>
      <c r="O326" s="31"/>
    </row>
    <row r="327" spans="1:15" x14ac:dyDescent="0.25">
      <c r="A327" s="23">
        <v>326</v>
      </c>
      <c r="B327" s="4"/>
      <c r="C327" s="8"/>
      <c r="D327" s="8"/>
      <c r="E327" s="8"/>
      <c r="F327" s="8"/>
      <c r="G327" s="8"/>
      <c r="H327" s="8"/>
      <c r="I327" s="10"/>
      <c r="J327" s="11">
        <v>1034</v>
      </c>
      <c r="K327" s="24" t="s">
        <v>1092</v>
      </c>
      <c r="L327" s="38">
        <v>42</v>
      </c>
      <c r="O327" s="31"/>
    </row>
    <row r="328" spans="1:15" x14ac:dyDescent="0.25">
      <c r="A328" s="23">
        <v>327</v>
      </c>
      <c r="B328" s="4"/>
      <c r="C328" s="8"/>
      <c r="D328" s="8"/>
      <c r="E328" s="8"/>
      <c r="F328" s="8"/>
      <c r="G328" s="8"/>
      <c r="H328" s="8"/>
      <c r="I328" s="10"/>
      <c r="J328" s="11">
        <v>1042</v>
      </c>
      <c r="K328" s="24" t="s">
        <v>1096</v>
      </c>
      <c r="L328" s="38">
        <v>42</v>
      </c>
      <c r="O328" s="31"/>
    </row>
    <row r="329" spans="1:15" x14ac:dyDescent="0.25">
      <c r="A329" s="23">
        <v>328</v>
      </c>
      <c r="B329" s="4"/>
      <c r="C329" s="8"/>
      <c r="D329" s="8"/>
      <c r="E329" s="8"/>
      <c r="F329" s="8"/>
      <c r="G329" s="8"/>
      <c r="H329" s="8"/>
      <c r="I329" s="10"/>
      <c r="J329" s="11">
        <v>1050</v>
      </c>
      <c r="K329" s="24" t="s">
        <v>1099</v>
      </c>
      <c r="L329" s="38">
        <v>42</v>
      </c>
      <c r="O329" s="31"/>
    </row>
    <row r="330" spans="1:15" x14ac:dyDescent="0.25">
      <c r="A330" s="23">
        <v>329</v>
      </c>
      <c r="B330" s="4"/>
      <c r="C330" s="8"/>
      <c r="D330" s="8"/>
      <c r="E330" s="8"/>
      <c r="F330" s="8"/>
      <c r="G330" s="8"/>
      <c r="H330" s="8"/>
      <c r="I330" s="10"/>
      <c r="J330" s="11">
        <v>1059</v>
      </c>
      <c r="K330" s="24" t="s">
        <v>1105</v>
      </c>
      <c r="L330" s="38">
        <v>42</v>
      </c>
      <c r="O330" s="31"/>
    </row>
    <row r="331" spans="1:15" x14ac:dyDescent="0.25">
      <c r="A331" s="23">
        <v>330</v>
      </c>
      <c r="B331" s="4"/>
      <c r="C331" s="8"/>
      <c r="D331" s="8"/>
      <c r="E331" s="8"/>
      <c r="F331" s="8"/>
      <c r="G331" s="8"/>
      <c r="H331" s="8"/>
      <c r="I331" s="10"/>
      <c r="J331" s="11">
        <v>605</v>
      </c>
      <c r="K331" s="24" t="s">
        <v>860</v>
      </c>
      <c r="L331" s="38">
        <v>42</v>
      </c>
      <c r="O331" s="31"/>
    </row>
    <row r="332" spans="1:15" x14ac:dyDescent="0.25">
      <c r="A332" s="23">
        <v>331</v>
      </c>
      <c r="B332" s="4"/>
      <c r="C332" s="8"/>
      <c r="D332" s="8"/>
      <c r="E332" s="8"/>
      <c r="F332" s="8"/>
      <c r="G332" s="8"/>
      <c r="H332" s="8"/>
      <c r="I332" s="10"/>
      <c r="J332" s="11">
        <v>306</v>
      </c>
      <c r="K332" s="24" t="s">
        <v>679</v>
      </c>
      <c r="L332" s="38">
        <v>42</v>
      </c>
      <c r="O332" s="31"/>
    </row>
    <row r="333" spans="1:15" x14ac:dyDescent="0.25">
      <c r="A333" s="23">
        <v>332</v>
      </c>
      <c r="B333" s="4"/>
      <c r="C333" s="8"/>
      <c r="D333" s="8"/>
      <c r="E333" s="8"/>
      <c r="F333" s="8"/>
      <c r="G333" s="8"/>
      <c r="H333" s="8"/>
      <c r="I333" s="10"/>
      <c r="J333" s="11">
        <v>1067</v>
      </c>
      <c r="K333" s="24" t="s">
        <v>1109</v>
      </c>
      <c r="L333" s="38">
        <v>42</v>
      </c>
      <c r="O333" s="31"/>
    </row>
    <row r="334" spans="1:15" x14ac:dyDescent="0.25">
      <c r="A334" s="23">
        <v>333</v>
      </c>
      <c r="B334" s="4"/>
      <c r="C334" s="8"/>
      <c r="D334" s="8"/>
      <c r="E334" s="8"/>
      <c r="F334" s="8"/>
      <c r="G334" s="8"/>
      <c r="H334" s="8"/>
      <c r="I334" s="10"/>
      <c r="J334" s="11">
        <v>1075</v>
      </c>
      <c r="K334" s="24" t="s">
        <v>1116</v>
      </c>
      <c r="L334" s="38">
        <v>42</v>
      </c>
      <c r="O334" s="31"/>
    </row>
    <row r="335" spans="1:15" x14ac:dyDescent="0.25">
      <c r="A335" s="23">
        <v>334</v>
      </c>
      <c r="B335" s="4"/>
      <c r="C335" s="8"/>
      <c r="D335" s="8"/>
      <c r="E335" s="8"/>
      <c r="F335" s="8"/>
      <c r="G335" s="8"/>
      <c r="H335" s="8"/>
      <c r="I335" s="10"/>
      <c r="J335" s="11">
        <v>1082</v>
      </c>
      <c r="K335" s="24" t="s">
        <v>1121</v>
      </c>
      <c r="L335" s="38">
        <v>42</v>
      </c>
      <c r="O335" s="31"/>
    </row>
    <row r="336" spans="1:15" x14ac:dyDescent="0.25">
      <c r="A336" s="23">
        <v>335</v>
      </c>
      <c r="B336" s="4"/>
      <c r="C336" s="8"/>
      <c r="D336" s="8"/>
      <c r="E336" s="8"/>
      <c r="F336" s="8"/>
      <c r="G336" s="8" t="s">
        <v>1324</v>
      </c>
      <c r="H336" s="8"/>
      <c r="I336" s="10">
        <v>803</v>
      </c>
      <c r="J336" s="11">
        <v>814</v>
      </c>
      <c r="K336" s="24" t="s">
        <v>340</v>
      </c>
      <c r="L336" s="38">
        <v>42</v>
      </c>
      <c r="O336" s="31"/>
    </row>
    <row r="337" spans="1:15" x14ac:dyDescent="0.25">
      <c r="A337" s="23">
        <v>336</v>
      </c>
      <c r="B337" s="4"/>
      <c r="C337" s="8"/>
      <c r="D337" s="8"/>
      <c r="E337" s="8"/>
      <c r="F337" s="8"/>
      <c r="G337" s="8"/>
      <c r="H337" s="8"/>
      <c r="I337" s="10"/>
      <c r="J337" s="11">
        <v>496</v>
      </c>
      <c r="K337" s="24" t="s">
        <v>796</v>
      </c>
      <c r="L337" s="38">
        <v>42</v>
      </c>
      <c r="O337" s="31"/>
    </row>
    <row r="338" spans="1:15" x14ac:dyDescent="0.25">
      <c r="A338" s="23">
        <v>337</v>
      </c>
      <c r="B338" s="4"/>
      <c r="C338" s="8"/>
      <c r="D338" s="8"/>
      <c r="E338" s="8"/>
      <c r="F338" s="8"/>
      <c r="G338" s="8"/>
      <c r="H338" s="8"/>
      <c r="I338" s="10"/>
      <c r="J338" s="11">
        <v>535</v>
      </c>
      <c r="K338" s="24" t="s">
        <v>821</v>
      </c>
      <c r="L338" s="38">
        <v>42</v>
      </c>
      <c r="O338" s="31"/>
    </row>
    <row r="339" spans="1:15" x14ac:dyDescent="0.25">
      <c r="A339" s="23">
        <v>338</v>
      </c>
      <c r="B339" s="4"/>
      <c r="C339" s="8"/>
      <c r="D339" s="8"/>
      <c r="E339" s="8"/>
      <c r="F339" s="8"/>
      <c r="G339" s="8"/>
      <c r="H339" s="8"/>
      <c r="I339" s="10"/>
      <c r="J339" s="11">
        <v>360</v>
      </c>
      <c r="K339" s="24" t="s">
        <v>711</v>
      </c>
      <c r="L339" s="38">
        <v>42</v>
      </c>
      <c r="O339" s="31"/>
    </row>
    <row r="340" spans="1:15" x14ac:dyDescent="0.25">
      <c r="A340" s="23">
        <v>339</v>
      </c>
      <c r="B340" s="4"/>
      <c r="C340" s="8"/>
      <c r="D340" s="8"/>
      <c r="E340" s="8"/>
      <c r="F340" s="8"/>
      <c r="G340" s="8"/>
      <c r="H340" s="8"/>
      <c r="I340" s="10"/>
      <c r="J340" s="11">
        <v>646</v>
      </c>
      <c r="K340" s="24" t="s">
        <v>879</v>
      </c>
      <c r="L340" s="38">
        <v>42</v>
      </c>
      <c r="O340" s="31"/>
    </row>
    <row r="341" spans="1:15" x14ac:dyDescent="0.25">
      <c r="A341" s="23">
        <v>340</v>
      </c>
      <c r="B341" s="4"/>
      <c r="C341" s="8"/>
      <c r="D341" s="8"/>
      <c r="E341" s="8"/>
      <c r="F341" s="8"/>
      <c r="G341" s="8"/>
      <c r="H341" s="8"/>
      <c r="I341" s="10"/>
      <c r="J341" s="11">
        <v>267</v>
      </c>
      <c r="K341" s="24" t="s">
        <v>660</v>
      </c>
      <c r="L341" s="38">
        <v>42</v>
      </c>
      <c r="O341" s="31"/>
    </row>
    <row r="342" spans="1:15" x14ac:dyDescent="0.25">
      <c r="A342" s="23">
        <v>341</v>
      </c>
      <c r="B342" s="4"/>
      <c r="C342" s="8"/>
      <c r="D342" s="8"/>
      <c r="E342" s="8"/>
      <c r="F342" s="8"/>
      <c r="G342" s="8" t="s">
        <v>1325</v>
      </c>
      <c r="H342" s="8"/>
      <c r="I342" s="10">
        <v>950</v>
      </c>
      <c r="J342" s="11">
        <v>961</v>
      </c>
      <c r="K342" s="24" t="s">
        <v>406</v>
      </c>
      <c r="L342" s="38">
        <v>43</v>
      </c>
      <c r="M342" t="s">
        <v>1325</v>
      </c>
      <c r="O342" s="31"/>
    </row>
    <row r="343" spans="1:15" x14ac:dyDescent="0.25">
      <c r="A343" s="23">
        <v>342</v>
      </c>
      <c r="B343" s="4"/>
      <c r="C343" s="8"/>
      <c r="D343" s="8"/>
      <c r="E343" s="8"/>
      <c r="F343" s="8"/>
      <c r="G343" s="8"/>
      <c r="H343" s="8"/>
      <c r="I343" s="10"/>
      <c r="J343" s="11">
        <v>152</v>
      </c>
      <c r="K343" s="24" t="s">
        <v>593</v>
      </c>
      <c r="L343" s="38">
        <v>43</v>
      </c>
      <c r="O343" s="31"/>
    </row>
    <row r="344" spans="1:15" x14ac:dyDescent="0.25">
      <c r="A344" s="23">
        <v>343</v>
      </c>
      <c r="B344" s="4"/>
      <c r="C344" s="8"/>
      <c r="D344" s="8"/>
      <c r="E344" s="8"/>
      <c r="F344" s="8"/>
      <c r="G344" s="8"/>
      <c r="H344" s="8"/>
      <c r="I344" s="10"/>
      <c r="J344" s="11">
        <v>276</v>
      </c>
      <c r="K344" s="24" t="s">
        <v>664</v>
      </c>
      <c r="L344" s="38">
        <v>43</v>
      </c>
      <c r="O344" s="31"/>
    </row>
    <row r="345" spans="1:15" x14ac:dyDescent="0.25">
      <c r="A345" s="23">
        <v>344</v>
      </c>
      <c r="B345" s="4"/>
      <c r="C345" s="8"/>
      <c r="D345" s="8"/>
      <c r="E345" s="8"/>
      <c r="F345" s="8"/>
      <c r="G345" s="8"/>
      <c r="H345" s="8"/>
      <c r="I345" s="10"/>
      <c r="J345" s="11">
        <v>284</v>
      </c>
      <c r="K345" s="24" t="s">
        <v>668</v>
      </c>
      <c r="L345" s="38">
        <v>43</v>
      </c>
      <c r="O345" s="31"/>
    </row>
    <row r="346" spans="1:15" x14ac:dyDescent="0.25">
      <c r="A346" s="23">
        <v>345</v>
      </c>
      <c r="B346" s="4"/>
      <c r="C346" s="8"/>
      <c r="D346" s="8"/>
      <c r="E346" s="8"/>
      <c r="F346" s="8"/>
      <c r="G346" s="8"/>
      <c r="H346" s="8"/>
      <c r="I346" s="10"/>
      <c r="J346" s="11">
        <v>291</v>
      </c>
      <c r="K346" s="24" t="s">
        <v>672</v>
      </c>
      <c r="L346" s="38">
        <v>43</v>
      </c>
      <c r="O346" s="31"/>
    </row>
    <row r="347" spans="1:15" x14ac:dyDescent="0.25">
      <c r="A347" s="23">
        <v>346</v>
      </c>
      <c r="B347" s="4"/>
      <c r="C347" s="8"/>
      <c r="D347" s="8"/>
      <c r="E347" s="8"/>
      <c r="F347" s="8"/>
      <c r="G347" s="8" t="s">
        <v>1326</v>
      </c>
      <c r="H347" s="8"/>
      <c r="I347" s="10"/>
      <c r="J347" s="12">
        <v>619</v>
      </c>
      <c r="K347" s="32" t="s">
        <v>866</v>
      </c>
      <c r="L347" s="38">
        <v>44</v>
      </c>
      <c r="M347" t="s">
        <v>1326</v>
      </c>
      <c r="O347" s="31"/>
    </row>
    <row r="348" spans="1:15" x14ac:dyDescent="0.25">
      <c r="A348" s="23">
        <v>347</v>
      </c>
      <c r="B348" s="4"/>
      <c r="C348" s="8"/>
      <c r="D348" s="8"/>
      <c r="E348" s="8"/>
      <c r="F348" s="8"/>
      <c r="G348" s="8"/>
      <c r="H348" s="8"/>
      <c r="I348" s="10"/>
      <c r="J348" s="11">
        <v>392</v>
      </c>
      <c r="K348" s="24" t="s">
        <v>733</v>
      </c>
      <c r="L348" s="38">
        <v>44</v>
      </c>
      <c r="O348" s="31"/>
    </row>
    <row r="349" spans="1:15" x14ac:dyDescent="0.25">
      <c r="A349" s="23">
        <v>348</v>
      </c>
      <c r="B349" s="4"/>
      <c r="C349" s="8"/>
      <c r="D349" s="8"/>
      <c r="E349" s="8"/>
      <c r="F349" s="8"/>
      <c r="G349" s="8"/>
      <c r="H349" s="8"/>
      <c r="I349" s="10">
        <v>253</v>
      </c>
      <c r="J349" s="11">
        <v>260</v>
      </c>
      <c r="K349" s="24" t="s">
        <v>106</v>
      </c>
      <c r="L349" s="38">
        <v>44</v>
      </c>
      <c r="O349" s="31"/>
    </row>
    <row r="350" spans="1:15" x14ac:dyDescent="0.25">
      <c r="A350" s="23">
        <v>349</v>
      </c>
      <c r="B350" s="4"/>
      <c r="C350" s="8"/>
      <c r="D350" s="8"/>
      <c r="E350" s="8"/>
      <c r="F350" s="8"/>
      <c r="G350" s="8"/>
      <c r="H350" s="8"/>
      <c r="I350" s="10"/>
      <c r="J350" s="11">
        <v>268</v>
      </c>
      <c r="K350" s="24" t="s">
        <v>661</v>
      </c>
      <c r="L350" s="38">
        <v>44</v>
      </c>
      <c r="O350" s="31"/>
    </row>
    <row r="351" spans="1:15" x14ac:dyDescent="0.25">
      <c r="A351" s="23">
        <v>350</v>
      </c>
      <c r="B351" s="4"/>
      <c r="C351" s="8"/>
      <c r="D351" s="8"/>
      <c r="E351" s="8"/>
      <c r="F351" s="8"/>
      <c r="G351" s="8"/>
      <c r="H351" s="8"/>
      <c r="I351" s="10">
        <v>1119</v>
      </c>
      <c r="J351" s="11">
        <v>1139</v>
      </c>
      <c r="K351" s="24" t="s">
        <v>481</v>
      </c>
      <c r="L351" s="38">
        <v>44</v>
      </c>
      <c r="O351" s="31"/>
    </row>
    <row r="352" spans="1:15" x14ac:dyDescent="0.25">
      <c r="A352" s="23">
        <v>351</v>
      </c>
      <c r="B352" s="4"/>
      <c r="C352" s="8"/>
      <c r="D352" s="8"/>
      <c r="E352" s="8"/>
      <c r="F352" s="8"/>
      <c r="G352" s="8" t="s">
        <v>1327</v>
      </c>
      <c r="H352" s="8"/>
      <c r="I352" s="10"/>
      <c r="J352" s="11">
        <v>631</v>
      </c>
      <c r="K352" s="24" t="s">
        <v>871</v>
      </c>
      <c r="L352" s="38">
        <v>45</v>
      </c>
      <c r="M352" t="s">
        <v>1327</v>
      </c>
      <c r="O352" s="31"/>
    </row>
    <row r="353" spans="1:15" x14ac:dyDescent="0.25">
      <c r="A353" s="23">
        <v>352</v>
      </c>
      <c r="B353" s="4"/>
      <c r="C353" s="8"/>
      <c r="D353" s="8"/>
      <c r="E353" s="8"/>
      <c r="F353" s="8"/>
      <c r="G353" s="8"/>
      <c r="H353" s="8"/>
      <c r="I353" s="10">
        <v>628</v>
      </c>
      <c r="J353" s="11">
        <v>639</v>
      </c>
      <c r="K353" s="24" t="s">
        <v>264</v>
      </c>
      <c r="L353" s="38">
        <v>45</v>
      </c>
      <c r="O353" s="31"/>
    </row>
    <row r="354" spans="1:15" x14ac:dyDescent="0.25">
      <c r="A354" s="23">
        <v>353</v>
      </c>
      <c r="B354" s="4"/>
      <c r="C354" s="8"/>
      <c r="D354" s="8"/>
      <c r="E354" s="8"/>
      <c r="F354" s="8"/>
      <c r="G354" s="8"/>
      <c r="H354" s="8"/>
      <c r="I354" s="10"/>
      <c r="J354" s="11">
        <v>192</v>
      </c>
      <c r="K354" s="24" t="s">
        <v>614</v>
      </c>
      <c r="L354" s="38">
        <v>45</v>
      </c>
      <c r="O354" s="31"/>
    </row>
    <row r="355" spans="1:15" x14ac:dyDescent="0.25">
      <c r="A355" s="23">
        <v>354</v>
      </c>
      <c r="B355" s="4"/>
      <c r="C355" s="8"/>
      <c r="D355" s="8"/>
      <c r="E355" s="8"/>
      <c r="F355" s="8"/>
      <c r="G355" s="8"/>
      <c r="H355" s="8"/>
      <c r="I355" s="10"/>
      <c r="J355" s="11">
        <v>208</v>
      </c>
      <c r="K355" s="24" t="s">
        <v>626</v>
      </c>
      <c r="L355" s="38">
        <v>45</v>
      </c>
      <c r="O355" s="31"/>
    </row>
    <row r="356" spans="1:15" x14ac:dyDescent="0.25">
      <c r="A356" s="23">
        <v>355</v>
      </c>
      <c r="B356" s="4"/>
      <c r="C356" s="8"/>
      <c r="D356" s="8"/>
      <c r="E356" s="8"/>
      <c r="F356" s="8"/>
      <c r="G356" s="8"/>
      <c r="H356" s="8"/>
      <c r="I356" s="10">
        <v>636</v>
      </c>
      <c r="J356" s="11">
        <v>647</v>
      </c>
      <c r="K356" s="24" t="s">
        <v>267</v>
      </c>
      <c r="L356" s="38">
        <v>45</v>
      </c>
      <c r="O356" s="31"/>
    </row>
    <row r="357" spans="1:15" x14ac:dyDescent="0.25">
      <c r="A357" s="23">
        <v>356</v>
      </c>
      <c r="B357" s="4"/>
      <c r="C357" s="8"/>
      <c r="D357" s="8"/>
      <c r="E357" s="8"/>
      <c r="F357" s="8"/>
      <c r="G357" s="8"/>
      <c r="H357" s="8"/>
      <c r="I357" s="10"/>
      <c r="J357" s="11">
        <v>655</v>
      </c>
      <c r="K357" s="24" t="s">
        <v>884</v>
      </c>
      <c r="L357" s="38">
        <v>45</v>
      </c>
      <c r="O357" s="31"/>
    </row>
    <row r="358" spans="1:15" x14ac:dyDescent="0.25">
      <c r="A358" s="23">
        <v>357</v>
      </c>
      <c r="B358" s="4"/>
      <c r="C358" s="8"/>
      <c r="D358" s="8"/>
      <c r="E358" s="8"/>
      <c r="F358" s="8"/>
      <c r="G358" s="8"/>
      <c r="H358" s="8"/>
      <c r="I358" s="10"/>
      <c r="J358" s="11">
        <v>584</v>
      </c>
      <c r="K358" s="24" t="s">
        <v>852</v>
      </c>
      <c r="L358" s="38">
        <v>45</v>
      </c>
      <c r="O358" s="31"/>
    </row>
    <row r="359" spans="1:15" x14ac:dyDescent="0.25">
      <c r="A359" s="23">
        <v>358</v>
      </c>
      <c r="B359" s="4"/>
      <c r="C359" s="8"/>
      <c r="D359" s="8"/>
      <c r="E359" s="8"/>
      <c r="F359" s="8"/>
      <c r="G359" s="8"/>
      <c r="H359" s="8"/>
      <c r="I359" s="10"/>
      <c r="J359" s="11">
        <v>376</v>
      </c>
      <c r="K359" s="24" t="s">
        <v>721</v>
      </c>
      <c r="L359" s="38">
        <v>45</v>
      </c>
      <c r="O359" s="31"/>
    </row>
    <row r="360" spans="1:15" x14ac:dyDescent="0.25">
      <c r="A360" s="23">
        <v>359</v>
      </c>
      <c r="B360" s="4"/>
      <c r="C360" s="8"/>
      <c r="D360" s="8"/>
      <c r="E360" s="8"/>
      <c r="F360" s="8"/>
      <c r="G360" s="8"/>
      <c r="H360" s="8"/>
      <c r="I360" s="10"/>
      <c r="J360" s="11">
        <v>216</v>
      </c>
      <c r="K360" s="24" t="s">
        <v>630</v>
      </c>
      <c r="L360" s="38">
        <v>45</v>
      </c>
      <c r="O360" s="31"/>
    </row>
    <row r="361" spans="1:15" x14ac:dyDescent="0.25">
      <c r="A361" s="23">
        <v>360</v>
      </c>
      <c r="B361" s="4"/>
      <c r="C361" s="8"/>
      <c r="D361" s="8"/>
      <c r="E361" s="8"/>
      <c r="F361" s="8"/>
      <c r="G361" s="8"/>
      <c r="H361" s="8"/>
      <c r="I361" s="10"/>
      <c r="J361" s="11">
        <v>224</v>
      </c>
      <c r="K361" s="24" t="s">
        <v>636</v>
      </c>
      <c r="L361" s="38">
        <v>45</v>
      </c>
      <c r="O361" s="31"/>
    </row>
    <row r="362" spans="1:15" x14ac:dyDescent="0.25">
      <c r="A362" s="23">
        <v>361</v>
      </c>
      <c r="B362" s="4"/>
      <c r="C362" s="8"/>
      <c r="D362" s="8"/>
      <c r="E362" s="8"/>
      <c r="F362" s="8"/>
      <c r="G362" s="8"/>
      <c r="H362" s="8"/>
      <c r="I362" s="10"/>
      <c r="J362" s="11">
        <v>232</v>
      </c>
      <c r="K362" s="24" t="s">
        <v>642</v>
      </c>
      <c r="L362" s="38">
        <v>45</v>
      </c>
      <c r="O362" s="31"/>
    </row>
    <row r="363" spans="1:15" x14ac:dyDescent="0.25">
      <c r="A363" s="23">
        <v>362</v>
      </c>
      <c r="B363" s="4"/>
      <c r="C363" s="8"/>
      <c r="D363" s="8"/>
      <c r="E363" s="8"/>
      <c r="F363" s="8"/>
      <c r="G363" s="8"/>
      <c r="H363" s="8"/>
      <c r="I363" s="10"/>
      <c r="J363" s="11">
        <v>663</v>
      </c>
      <c r="K363" s="24" t="s">
        <v>887</v>
      </c>
      <c r="L363" s="38">
        <v>45</v>
      </c>
      <c r="O363" s="31"/>
    </row>
    <row r="364" spans="1:15" x14ac:dyDescent="0.25">
      <c r="A364" s="23">
        <v>363</v>
      </c>
      <c r="B364" s="4"/>
      <c r="C364" s="8"/>
      <c r="D364" s="8"/>
      <c r="E364" s="8"/>
      <c r="F364" s="8"/>
      <c r="G364" s="8"/>
      <c r="H364" s="8"/>
      <c r="I364" s="10"/>
      <c r="J364" s="11">
        <v>592</v>
      </c>
      <c r="K364" s="24" t="s">
        <v>856</v>
      </c>
      <c r="L364" s="38">
        <v>45</v>
      </c>
      <c r="O364" s="31"/>
    </row>
    <row r="365" spans="1:15" x14ac:dyDescent="0.25">
      <c r="A365" s="23">
        <v>364</v>
      </c>
      <c r="B365" s="4"/>
      <c r="C365" s="8"/>
      <c r="D365" s="8"/>
      <c r="E365" s="8"/>
      <c r="F365" s="8"/>
      <c r="G365" s="8"/>
      <c r="H365" s="8"/>
      <c r="I365" s="10"/>
      <c r="J365" s="11">
        <v>383</v>
      </c>
      <c r="K365" s="24" t="s">
        <v>725</v>
      </c>
      <c r="L365" s="38">
        <v>45</v>
      </c>
      <c r="O365" s="31"/>
    </row>
    <row r="366" spans="1:15" x14ac:dyDescent="0.25">
      <c r="A366" s="23">
        <v>365</v>
      </c>
      <c r="B366" s="4"/>
      <c r="C366" s="8"/>
      <c r="D366" s="8"/>
      <c r="E366" s="8"/>
      <c r="F366" s="8"/>
      <c r="G366" s="8"/>
      <c r="H366" s="8"/>
      <c r="I366" s="10"/>
      <c r="J366" s="11">
        <v>240</v>
      </c>
      <c r="K366" s="24" t="s">
        <v>648</v>
      </c>
      <c r="L366" s="38">
        <v>45</v>
      </c>
      <c r="O366" s="31"/>
    </row>
    <row r="367" spans="1:15" x14ac:dyDescent="0.25">
      <c r="A367" s="23">
        <v>366</v>
      </c>
      <c r="B367" s="4"/>
      <c r="C367" s="8"/>
      <c r="D367" s="8"/>
      <c r="E367" s="8"/>
      <c r="F367" s="8"/>
      <c r="G367" s="8"/>
      <c r="H367" s="8"/>
      <c r="I367" s="10"/>
      <c r="J367" s="11">
        <v>248</v>
      </c>
      <c r="K367" s="24" t="s">
        <v>654</v>
      </c>
      <c r="L367" s="38">
        <v>45</v>
      </c>
      <c r="O367" s="31"/>
    </row>
    <row r="368" spans="1:15" x14ac:dyDescent="0.25">
      <c r="A368" s="23">
        <v>367</v>
      </c>
      <c r="B368" s="4"/>
      <c r="C368" s="8"/>
      <c r="D368" s="8"/>
      <c r="E368" s="8"/>
      <c r="F368" s="8"/>
      <c r="G368" s="8"/>
      <c r="H368" s="8"/>
      <c r="I368" s="10"/>
      <c r="J368" s="11">
        <v>256</v>
      </c>
      <c r="K368" s="24" t="s">
        <v>656</v>
      </c>
      <c r="L368" s="38">
        <v>45</v>
      </c>
      <c r="O368" s="31"/>
    </row>
    <row r="369" spans="1:15" x14ac:dyDescent="0.25">
      <c r="A369" s="23">
        <v>368</v>
      </c>
      <c r="B369" s="4"/>
      <c r="C369" s="8"/>
      <c r="D369" s="8"/>
      <c r="E369" s="8"/>
      <c r="F369" s="8"/>
      <c r="G369" s="8" t="s">
        <v>1328</v>
      </c>
      <c r="H369" s="8"/>
      <c r="I369" s="10">
        <v>777</v>
      </c>
      <c r="J369" s="11">
        <v>788</v>
      </c>
      <c r="K369" s="24" t="s">
        <v>327</v>
      </c>
      <c r="L369" s="38">
        <v>46</v>
      </c>
      <c r="M369" t="s">
        <v>1328</v>
      </c>
      <c r="O369" s="31"/>
    </row>
    <row r="370" spans="1:15" x14ac:dyDescent="0.25">
      <c r="A370" s="23">
        <v>369</v>
      </c>
      <c r="B370" s="4"/>
      <c r="C370" s="8"/>
      <c r="D370" s="8"/>
      <c r="E370" s="8"/>
      <c r="F370" s="8"/>
      <c r="G370" s="8"/>
      <c r="H370" s="8"/>
      <c r="I370" s="10"/>
      <c r="J370" s="11">
        <v>400</v>
      </c>
      <c r="K370" s="24" t="s">
        <v>739</v>
      </c>
      <c r="L370" s="38">
        <v>46</v>
      </c>
      <c r="O370" s="31"/>
    </row>
    <row r="371" spans="1:15" x14ac:dyDescent="0.25">
      <c r="A371" s="23">
        <v>370</v>
      </c>
      <c r="B371" s="4"/>
      <c r="C371" s="8"/>
      <c r="D371" s="8"/>
      <c r="E371" s="8"/>
      <c r="F371" s="8"/>
      <c r="G371" s="8"/>
      <c r="H371" s="8"/>
      <c r="I371" s="10"/>
      <c r="J371" s="11">
        <v>408</v>
      </c>
      <c r="K371" s="24" t="s">
        <v>745</v>
      </c>
      <c r="L371" s="38">
        <v>46</v>
      </c>
      <c r="O371" s="31"/>
    </row>
    <row r="372" spans="1:15" x14ac:dyDescent="0.25">
      <c r="A372" s="23">
        <v>371</v>
      </c>
      <c r="B372" s="4"/>
      <c r="C372" s="8"/>
      <c r="D372" s="8"/>
      <c r="E372" s="8"/>
      <c r="F372" s="8"/>
      <c r="G372" s="8"/>
      <c r="H372" s="8"/>
      <c r="I372" s="10"/>
      <c r="J372" s="11">
        <v>416</v>
      </c>
      <c r="K372" s="24" t="s">
        <v>750</v>
      </c>
      <c r="L372" s="38">
        <v>46</v>
      </c>
      <c r="O372" s="31"/>
    </row>
    <row r="373" spans="1:15" x14ac:dyDescent="0.25">
      <c r="A373" s="23">
        <v>372</v>
      </c>
      <c r="B373" s="4"/>
      <c r="C373" s="8"/>
      <c r="D373" s="8"/>
      <c r="E373" s="8"/>
      <c r="F373" s="8"/>
      <c r="G373" s="8"/>
      <c r="H373" s="8"/>
      <c r="I373" s="10"/>
      <c r="J373" s="11">
        <v>424</v>
      </c>
      <c r="K373" s="24" t="s">
        <v>754</v>
      </c>
      <c r="L373" s="38">
        <v>46</v>
      </c>
      <c r="O373" s="31"/>
    </row>
    <row r="374" spans="1:15" x14ac:dyDescent="0.25">
      <c r="A374" s="23">
        <v>373</v>
      </c>
      <c r="B374" s="4"/>
      <c r="C374" s="8"/>
      <c r="D374" s="8"/>
      <c r="E374" s="8"/>
      <c r="F374" s="8"/>
      <c r="G374" s="8" t="s">
        <v>1329</v>
      </c>
      <c r="H374" s="8"/>
      <c r="I374" s="10">
        <v>555</v>
      </c>
      <c r="J374" s="11">
        <v>566</v>
      </c>
      <c r="K374" s="24" t="s">
        <v>223</v>
      </c>
      <c r="L374" s="38">
        <v>47</v>
      </c>
      <c r="M374" t="s">
        <v>1329</v>
      </c>
      <c r="O374" s="31"/>
    </row>
    <row r="375" spans="1:15" x14ac:dyDescent="0.25">
      <c r="A375" s="23">
        <v>374</v>
      </c>
      <c r="B375" s="4"/>
      <c r="C375" s="8"/>
      <c r="D375" s="8"/>
      <c r="E375" s="8"/>
      <c r="F375" s="8"/>
      <c r="G375" s="8"/>
      <c r="H375" s="8"/>
      <c r="I375" s="10"/>
      <c r="J375" s="11">
        <v>517</v>
      </c>
      <c r="K375" s="24" t="s">
        <v>810</v>
      </c>
      <c r="L375" s="38">
        <v>47</v>
      </c>
      <c r="O375" s="31"/>
    </row>
    <row r="376" spans="1:15" x14ac:dyDescent="0.25">
      <c r="A376" s="23">
        <v>375</v>
      </c>
      <c r="B376" s="4"/>
      <c r="C376" s="8"/>
      <c r="D376" s="8"/>
      <c r="E376" s="8"/>
      <c r="F376" s="8"/>
      <c r="G376" s="8"/>
      <c r="H376" s="8"/>
      <c r="I376" s="10"/>
      <c r="J376" s="11">
        <v>1140</v>
      </c>
      <c r="K376" s="24" t="s">
        <v>1149</v>
      </c>
      <c r="L376" s="38">
        <v>47</v>
      </c>
      <c r="O376" s="31"/>
    </row>
    <row r="377" spans="1:15" x14ac:dyDescent="0.25">
      <c r="A377" s="23">
        <v>376</v>
      </c>
      <c r="B377" s="4"/>
      <c r="C377" s="8"/>
      <c r="D377" s="8"/>
      <c r="E377" s="8"/>
      <c r="F377" s="8"/>
      <c r="G377" s="8"/>
      <c r="H377" s="8"/>
      <c r="I377" s="10"/>
      <c r="J377" s="11">
        <v>1141</v>
      </c>
      <c r="K377" s="24" t="s">
        <v>1150</v>
      </c>
      <c r="L377" s="38">
        <v>47</v>
      </c>
      <c r="O377" s="31"/>
    </row>
    <row r="378" spans="1:15" ht="15.75" thickBot="1" x14ac:dyDescent="0.3">
      <c r="A378" s="25">
        <v>377</v>
      </c>
      <c r="B378" s="26"/>
      <c r="C378" s="27"/>
      <c r="D378" s="27"/>
      <c r="E378" s="27"/>
      <c r="F378" s="27"/>
      <c r="G378" s="27"/>
      <c r="H378" s="27"/>
      <c r="I378" s="28"/>
      <c r="J378" s="29">
        <v>1142</v>
      </c>
      <c r="K378" s="30" t="s">
        <v>1151</v>
      </c>
      <c r="L378" s="38">
        <v>47</v>
      </c>
      <c r="O378" s="31"/>
    </row>
    <row r="379" spans="1:15" x14ac:dyDescent="0.25">
      <c r="A379" s="9">
        <v>378</v>
      </c>
      <c r="B379" s="4"/>
      <c r="C379" s="8"/>
      <c r="D379" s="8"/>
      <c r="E379" s="8"/>
      <c r="F379" s="8" t="s">
        <v>1330</v>
      </c>
      <c r="G379" s="8"/>
      <c r="H379" s="8"/>
      <c r="I379" s="10">
        <v>1077</v>
      </c>
      <c r="J379" s="11">
        <v>1089</v>
      </c>
      <c r="K379" s="11" t="s">
        <v>463</v>
      </c>
      <c r="O379" s="31"/>
    </row>
    <row r="380" spans="1:15" x14ac:dyDescent="0.25">
      <c r="A380" s="9">
        <v>379</v>
      </c>
      <c r="B380" s="4"/>
      <c r="C380" s="8"/>
      <c r="D380" s="8"/>
      <c r="E380" s="8"/>
      <c r="F380" s="8"/>
      <c r="G380" s="8" t="s">
        <v>1331</v>
      </c>
      <c r="H380" s="8"/>
      <c r="I380" s="10"/>
      <c r="J380" s="11">
        <v>1080</v>
      </c>
      <c r="K380" s="11" t="s">
        <v>1120</v>
      </c>
      <c r="O380" s="31"/>
    </row>
    <row r="381" spans="1:15" ht="15.75" thickBot="1" x14ac:dyDescent="0.3">
      <c r="A381" s="9">
        <v>380</v>
      </c>
      <c r="B381" s="4"/>
      <c r="C381" s="8"/>
      <c r="D381" s="8"/>
      <c r="E381" s="8"/>
      <c r="F381" s="8"/>
      <c r="G381" s="8"/>
      <c r="H381" s="8" t="s">
        <v>1332</v>
      </c>
      <c r="I381" s="10"/>
      <c r="J381" s="11">
        <v>375</v>
      </c>
      <c r="K381" s="11" t="s">
        <v>720</v>
      </c>
      <c r="O381" s="31"/>
    </row>
    <row r="382" spans="1:15" x14ac:dyDescent="0.25">
      <c r="A382" s="17">
        <v>381</v>
      </c>
      <c r="B382" s="18"/>
      <c r="C382" s="19"/>
      <c r="D382" s="19"/>
      <c r="E382" s="19"/>
      <c r="F382" s="19"/>
      <c r="G382" s="19"/>
      <c r="H382" s="19"/>
      <c r="I382" s="20">
        <v>372</v>
      </c>
      <c r="J382" s="21">
        <v>382</v>
      </c>
      <c r="K382" s="22" t="s">
        <v>158</v>
      </c>
      <c r="L382">
        <v>48</v>
      </c>
      <c r="M382" t="s">
        <v>491</v>
      </c>
      <c r="O382" s="31"/>
    </row>
    <row r="383" spans="1:15" x14ac:dyDescent="0.25">
      <c r="A383" s="23">
        <v>382</v>
      </c>
      <c r="B383" s="4"/>
      <c r="C383" s="8"/>
      <c r="D383" s="8"/>
      <c r="E383" s="8"/>
      <c r="F383" s="8"/>
      <c r="G383" s="8"/>
      <c r="H383" s="8"/>
      <c r="I383" s="10"/>
      <c r="J383" s="11">
        <v>391</v>
      </c>
      <c r="K383" s="24" t="s">
        <v>732</v>
      </c>
      <c r="L383">
        <v>48</v>
      </c>
      <c r="O383" s="31"/>
    </row>
    <row r="384" spans="1:15" x14ac:dyDescent="0.25">
      <c r="A384" s="23">
        <v>383</v>
      </c>
      <c r="B384" s="4"/>
      <c r="C384" s="8"/>
      <c r="D384" s="8"/>
      <c r="E384" s="8"/>
      <c r="F384" s="8"/>
      <c r="G384" s="8"/>
      <c r="H384" s="8"/>
      <c r="I384" s="10"/>
      <c r="J384" s="11">
        <v>399</v>
      </c>
      <c r="K384" s="24" t="s">
        <v>738</v>
      </c>
      <c r="L384">
        <v>48</v>
      </c>
      <c r="O384" s="31"/>
    </row>
    <row r="385" spans="1:15" x14ac:dyDescent="0.25">
      <c r="A385" s="23">
        <v>384</v>
      </c>
      <c r="B385" s="4"/>
      <c r="C385" s="8"/>
      <c r="D385" s="8"/>
      <c r="E385" s="8"/>
      <c r="F385" s="8"/>
      <c r="G385" s="8"/>
      <c r="H385" s="8"/>
      <c r="I385" s="10"/>
      <c r="J385" s="11">
        <v>407</v>
      </c>
      <c r="K385" s="24" t="s">
        <v>744</v>
      </c>
      <c r="L385">
        <v>48</v>
      </c>
      <c r="O385" s="31"/>
    </row>
    <row r="386" spans="1:15" ht="15.75" thickBot="1" x14ac:dyDescent="0.3">
      <c r="A386" s="25">
        <v>385</v>
      </c>
      <c r="B386" s="26"/>
      <c r="C386" s="27"/>
      <c r="D386" s="27"/>
      <c r="E386" s="27"/>
      <c r="F386" s="27"/>
      <c r="G386" s="27"/>
      <c r="H386" s="27"/>
      <c r="I386" s="28"/>
      <c r="J386" s="29">
        <v>415</v>
      </c>
      <c r="K386" s="30" t="s">
        <v>749</v>
      </c>
      <c r="L386">
        <v>48</v>
      </c>
    </row>
    <row r="387" spans="1:15" x14ac:dyDescent="0.25">
      <c r="A387" s="17">
        <v>386</v>
      </c>
      <c r="B387" s="18"/>
      <c r="C387" s="19"/>
      <c r="D387" s="19"/>
      <c r="E387" s="19"/>
      <c r="F387" s="19"/>
      <c r="G387" s="19"/>
      <c r="H387" s="19"/>
      <c r="I387" s="20">
        <v>412</v>
      </c>
      <c r="J387" s="21">
        <v>423</v>
      </c>
      <c r="K387" s="22" t="s">
        <v>169</v>
      </c>
      <c r="M387" t="s">
        <v>1435</v>
      </c>
    </row>
    <row r="388" spans="1:15" x14ac:dyDescent="0.25">
      <c r="A388" s="23">
        <v>387</v>
      </c>
      <c r="B388" s="4"/>
      <c r="C388" s="8"/>
      <c r="D388" s="8"/>
      <c r="E388" s="8"/>
      <c r="F388" s="8"/>
      <c r="G388" s="8"/>
      <c r="H388" s="8"/>
      <c r="I388" s="10"/>
      <c r="J388" s="11">
        <v>431</v>
      </c>
      <c r="K388" s="24" t="s">
        <v>759</v>
      </c>
    </row>
    <row r="389" spans="1:15" x14ac:dyDescent="0.25">
      <c r="A389" s="23">
        <v>388</v>
      </c>
      <c r="B389" s="4"/>
      <c r="C389" s="8"/>
      <c r="D389" s="8"/>
      <c r="E389" s="8"/>
      <c r="F389" s="8"/>
      <c r="G389" s="8"/>
      <c r="H389" s="8"/>
      <c r="I389" s="10"/>
      <c r="J389" s="11">
        <v>438</v>
      </c>
      <c r="K389" s="24" t="s">
        <v>763</v>
      </c>
    </row>
    <row r="390" spans="1:15" x14ac:dyDescent="0.25">
      <c r="A390" s="23">
        <v>389</v>
      </c>
      <c r="B390" s="4"/>
      <c r="C390" s="8"/>
      <c r="D390" s="8"/>
      <c r="E390" s="8"/>
      <c r="F390" s="8"/>
      <c r="G390" s="8"/>
      <c r="H390" s="8"/>
      <c r="I390" s="10"/>
      <c r="J390" s="11">
        <v>446</v>
      </c>
      <c r="K390" s="24" t="s">
        <v>767</v>
      </c>
    </row>
    <row r="391" spans="1:15" ht="15.75" thickBot="1" x14ac:dyDescent="0.3">
      <c r="A391" s="25">
        <v>390</v>
      </c>
      <c r="B391" s="26"/>
      <c r="C391" s="27"/>
      <c r="D391" s="27"/>
      <c r="E391" s="27"/>
      <c r="F391" s="27"/>
      <c r="G391" s="27"/>
      <c r="H391" s="27"/>
      <c r="I391" s="28"/>
      <c r="J391" s="29">
        <v>454</v>
      </c>
      <c r="K391" s="30" t="s">
        <v>770</v>
      </c>
    </row>
    <row r="392" spans="1:15" x14ac:dyDescent="0.25">
      <c r="A392" s="17">
        <v>391</v>
      </c>
      <c r="B392" s="18"/>
      <c r="C392" s="19"/>
      <c r="D392" s="19"/>
      <c r="E392" s="19"/>
      <c r="F392" s="19"/>
      <c r="G392" s="19"/>
      <c r="H392" s="19"/>
      <c r="I392" s="20">
        <v>452</v>
      </c>
      <c r="J392" s="21">
        <v>463</v>
      </c>
      <c r="K392" s="22" t="s">
        <v>187</v>
      </c>
      <c r="L392">
        <v>49</v>
      </c>
      <c r="M392" t="s">
        <v>492</v>
      </c>
    </row>
    <row r="393" spans="1:15" x14ac:dyDescent="0.25">
      <c r="A393" s="23">
        <v>392</v>
      </c>
      <c r="B393" s="4"/>
      <c r="C393" s="8"/>
      <c r="D393" s="8"/>
      <c r="E393" s="8"/>
      <c r="F393" s="8"/>
      <c r="G393" s="8"/>
      <c r="H393" s="8"/>
      <c r="I393" s="10"/>
      <c r="J393" s="11">
        <v>471</v>
      </c>
      <c r="K393" s="24" t="s">
        <v>780</v>
      </c>
      <c r="L393">
        <v>49</v>
      </c>
    </row>
    <row r="394" spans="1:15" x14ac:dyDescent="0.25">
      <c r="A394" s="23">
        <v>393</v>
      </c>
      <c r="B394" s="4"/>
      <c r="C394" s="8"/>
      <c r="D394" s="8"/>
      <c r="E394" s="8"/>
      <c r="F394" s="8"/>
      <c r="G394" s="8"/>
      <c r="H394" s="8"/>
      <c r="I394" s="10"/>
      <c r="J394" s="11">
        <v>479</v>
      </c>
      <c r="K394" s="24" t="s">
        <v>785</v>
      </c>
      <c r="L394">
        <v>49</v>
      </c>
    </row>
    <row r="395" spans="1:15" x14ac:dyDescent="0.25">
      <c r="A395" s="23">
        <v>394</v>
      </c>
      <c r="B395" s="4"/>
      <c r="C395" s="8"/>
      <c r="D395" s="8"/>
      <c r="E395" s="8"/>
      <c r="F395" s="8"/>
      <c r="G395" s="8"/>
      <c r="H395" s="8"/>
      <c r="I395" s="10"/>
      <c r="J395" s="11">
        <v>486</v>
      </c>
      <c r="K395" s="24" t="s">
        <v>789</v>
      </c>
      <c r="L395">
        <v>49</v>
      </c>
    </row>
    <row r="396" spans="1:15" x14ac:dyDescent="0.25">
      <c r="A396" s="23">
        <v>395</v>
      </c>
      <c r="B396" s="4"/>
      <c r="C396" s="8"/>
      <c r="D396" s="8"/>
      <c r="E396" s="8"/>
      <c r="F396" s="8"/>
      <c r="G396" s="8"/>
      <c r="H396" s="8"/>
      <c r="I396" s="10"/>
      <c r="J396" s="11">
        <v>495</v>
      </c>
      <c r="K396" s="24" t="s">
        <v>795</v>
      </c>
      <c r="L396">
        <v>49</v>
      </c>
    </row>
    <row r="397" spans="1:15" ht="15.75" thickBot="1" x14ac:dyDescent="0.3">
      <c r="A397" s="25">
        <v>396</v>
      </c>
      <c r="B397" s="26"/>
      <c r="C397" s="27"/>
      <c r="D397" s="27"/>
      <c r="E397" s="27"/>
      <c r="F397" s="27"/>
      <c r="G397" s="27"/>
      <c r="H397" s="27"/>
      <c r="I397" s="28"/>
      <c r="J397" s="29">
        <v>504</v>
      </c>
      <c r="K397" s="30" t="s">
        <v>801</v>
      </c>
      <c r="L397">
        <v>49</v>
      </c>
    </row>
    <row r="398" spans="1:15" x14ac:dyDescent="0.25">
      <c r="A398" s="17">
        <v>397</v>
      </c>
      <c r="B398" s="18"/>
      <c r="C398" s="19"/>
      <c r="D398" s="19"/>
      <c r="E398" s="19"/>
      <c r="F398" s="19"/>
      <c r="G398" s="19"/>
      <c r="H398" s="19"/>
      <c r="I398" s="20">
        <v>1206</v>
      </c>
      <c r="J398" s="21">
        <v>2382</v>
      </c>
      <c r="K398" s="22" t="s">
        <v>485</v>
      </c>
      <c r="L398">
        <v>50</v>
      </c>
      <c r="M398" t="s">
        <v>494</v>
      </c>
    </row>
    <row r="399" spans="1:15" x14ac:dyDescent="0.25">
      <c r="A399" s="23">
        <v>398</v>
      </c>
      <c r="B399" s="4"/>
      <c r="C399" s="8"/>
      <c r="D399" s="8"/>
      <c r="E399" s="8"/>
      <c r="F399" s="8"/>
      <c r="G399" s="8"/>
      <c r="H399" s="8"/>
      <c r="I399" s="10"/>
      <c r="J399" s="11">
        <v>2407</v>
      </c>
      <c r="K399" s="24" t="s">
        <v>1229</v>
      </c>
      <c r="L399">
        <v>50</v>
      </c>
    </row>
    <row r="400" spans="1:15" x14ac:dyDescent="0.25">
      <c r="A400" s="23">
        <v>399</v>
      </c>
      <c r="B400" s="4"/>
      <c r="C400" s="8"/>
      <c r="D400" s="8"/>
      <c r="E400" s="8"/>
      <c r="F400" s="8"/>
      <c r="G400" s="8"/>
      <c r="H400" s="8"/>
      <c r="I400" s="10"/>
      <c r="J400" s="11">
        <v>2391</v>
      </c>
      <c r="K400" s="24" t="s">
        <v>1227</v>
      </c>
      <c r="L400">
        <v>50</v>
      </c>
    </row>
    <row r="401" spans="1:13" x14ac:dyDescent="0.25">
      <c r="A401" s="23">
        <v>400</v>
      </c>
      <c r="B401" s="4"/>
      <c r="C401" s="8"/>
      <c r="D401" s="8"/>
      <c r="E401" s="8"/>
      <c r="F401" s="8"/>
      <c r="G401" s="8"/>
      <c r="H401" s="8"/>
      <c r="I401" s="10"/>
      <c r="J401" s="11">
        <v>2399</v>
      </c>
      <c r="K401" s="24" t="s">
        <v>1228</v>
      </c>
      <c r="L401">
        <v>50</v>
      </c>
    </row>
    <row r="402" spans="1:13" ht="15.75" thickBot="1" x14ac:dyDescent="0.3">
      <c r="A402" s="25">
        <v>401</v>
      </c>
      <c r="B402" s="26"/>
      <c r="C402" s="27"/>
      <c r="D402" s="27"/>
      <c r="E402" s="27"/>
      <c r="F402" s="27"/>
      <c r="G402" s="27"/>
      <c r="H402" s="27"/>
      <c r="I402" s="28"/>
      <c r="J402" s="29">
        <v>2415</v>
      </c>
      <c r="K402" s="30" t="s">
        <v>1230</v>
      </c>
      <c r="L402">
        <v>50</v>
      </c>
    </row>
    <row r="403" spans="1:13" x14ac:dyDescent="0.25">
      <c r="A403" s="17">
        <v>402</v>
      </c>
      <c r="B403" s="18"/>
      <c r="C403" s="19"/>
      <c r="D403" s="19"/>
      <c r="E403" s="19"/>
      <c r="F403" s="19"/>
      <c r="G403" s="19"/>
      <c r="H403" s="19"/>
      <c r="I403" s="20">
        <v>1211</v>
      </c>
      <c r="J403" s="21">
        <v>2423</v>
      </c>
      <c r="K403" s="22" t="s">
        <v>486</v>
      </c>
      <c r="M403" t="s">
        <v>1436</v>
      </c>
    </row>
    <row r="404" spans="1:13" x14ac:dyDescent="0.25">
      <c r="A404" s="23">
        <v>403</v>
      </c>
      <c r="B404" s="4"/>
      <c r="C404" s="8"/>
      <c r="D404" s="8"/>
      <c r="E404" s="8"/>
      <c r="F404" s="8"/>
      <c r="G404" s="8"/>
      <c r="H404" s="8"/>
      <c r="I404" s="10"/>
      <c r="J404" s="11">
        <v>2431</v>
      </c>
      <c r="K404" s="24" t="s">
        <v>1231</v>
      </c>
    </row>
    <row r="405" spans="1:13" x14ac:dyDescent="0.25">
      <c r="A405" s="23">
        <v>404</v>
      </c>
      <c r="B405" s="4"/>
      <c r="C405" s="8"/>
      <c r="D405" s="8"/>
      <c r="E405" s="8"/>
      <c r="F405" s="8"/>
      <c r="G405" s="8"/>
      <c r="H405" s="8"/>
      <c r="I405" s="10"/>
      <c r="J405" s="11">
        <v>2438</v>
      </c>
      <c r="K405" s="24" t="s">
        <v>1232</v>
      </c>
    </row>
    <row r="406" spans="1:13" x14ac:dyDescent="0.25">
      <c r="A406" s="23">
        <v>405</v>
      </c>
      <c r="B406" s="4"/>
      <c r="C406" s="8"/>
      <c r="D406" s="8"/>
      <c r="E406" s="8"/>
      <c r="F406" s="8"/>
      <c r="G406" s="8"/>
      <c r="H406" s="8"/>
      <c r="I406" s="10"/>
      <c r="J406" s="11">
        <v>2446</v>
      </c>
      <c r="K406" s="24" t="s">
        <v>1233</v>
      </c>
    </row>
    <row r="407" spans="1:13" ht="15.75" thickBot="1" x14ac:dyDescent="0.3">
      <c r="A407" s="25">
        <v>406</v>
      </c>
      <c r="B407" s="26"/>
      <c r="C407" s="27"/>
      <c r="D407" s="27"/>
      <c r="E407" s="27"/>
      <c r="F407" s="27"/>
      <c r="G407" s="27"/>
      <c r="H407" s="27"/>
      <c r="I407" s="28"/>
      <c r="J407" s="29">
        <v>2454</v>
      </c>
      <c r="K407" s="30" t="s">
        <v>1234</v>
      </c>
    </row>
    <row r="408" spans="1:13" x14ac:dyDescent="0.25">
      <c r="A408" s="17">
        <v>407</v>
      </c>
      <c r="B408" s="18"/>
      <c r="C408" s="19"/>
      <c r="D408" s="19"/>
      <c r="E408" s="19"/>
      <c r="F408" s="19"/>
      <c r="G408" s="19"/>
      <c r="H408" s="19"/>
      <c r="I408" s="20">
        <v>1216</v>
      </c>
      <c r="J408" s="21">
        <v>2463</v>
      </c>
      <c r="K408" s="22" t="s">
        <v>487</v>
      </c>
      <c r="L408">
        <v>51</v>
      </c>
      <c r="M408" t="s">
        <v>495</v>
      </c>
    </row>
    <row r="409" spans="1:13" x14ac:dyDescent="0.25">
      <c r="A409" s="23">
        <v>408</v>
      </c>
      <c r="B409" s="4"/>
      <c r="C409" s="8"/>
      <c r="D409" s="8"/>
      <c r="E409" s="8"/>
      <c r="F409" s="8"/>
      <c r="G409" s="8"/>
      <c r="H409" s="8"/>
      <c r="I409" s="10"/>
      <c r="J409" s="11">
        <v>2471</v>
      </c>
      <c r="K409" s="24" t="s">
        <v>1235</v>
      </c>
      <c r="L409">
        <v>51</v>
      </c>
    </row>
    <row r="410" spans="1:13" x14ac:dyDescent="0.25">
      <c r="A410" s="23">
        <v>409</v>
      </c>
      <c r="B410" s="4"/>
      <c r="C410" s="8"/>
      <c r="D410" s="8"/>
      <c r="E410" s="8"/>
      <c r="F410" s="8"/>
      <c r="G410" s="8"/>
      <c r="H410" s="8"/>
      <c r="I410" s="10"/>
      <c r="J410" s="11">
        <v>2479</v>
      </c>
      <c r="K410" s="24" t="s">
        <v>1236</v>
      </c>
      <c r="L410">
        <v>51</v>
      </c>
    </row>
    <row r="411" spans="1:13" x14ac:dyDescent="0.25">
      <c r="A411" s="23">
        <v>410</v>
      </c>
      <c r="B411" s="4"/>
      <c r="C411" s="8"/>
      <c r="D411" s="8"/>
      <c r="E411" s="8"/>
      <c r="F411" s="8"/>
      <c r="G411" s="8"/>
      <c r="H411" s="8"/>
      <c r="I411" s="10"/>
      <c r="J411" s="11">
        <v>2486</v>
      </c>
      <c r="K411" s="24" t="s">
        <v>1237</v>
      </c>
      <c r="L411">
        <v>51</v>
      </c>
    </row>
    <row r="412" spans="1:13" x14ac:dyDescent="0.25">
      <c r="A412" s="23">
        <v>411</v>
      </c>
      <c r="B412" s="4"/>
      <c r="C412" s="8"/>
      <c r="D412" s="8"/>
      <c r="E412" s="8"/>
      <c r="F412" s="8"/>
      <c r="G412" s="8"/>
      <c r="H412" s="8"/>
      <c r="I412" s="10"/>
      <c r="J412" s="11">
        <v>2495</v>
      </c>
      <c r="K412" s="24" t="s">
        <v>1238</v>
      </c>
      <c r="L412">
        <v>51</v>
      </c>
    </row>
    <row r="413" spans="1:13" ht="15.75" thickBot="1" x14ac:dyDescent="0.3">
      <c r="A413" s="25">
        <v>412</v>
      </c>
      <c r="B413" s="26"/>
      <c r="C413" s="27"/>
      <c r="D413" s="27"/>
      <c r="E413" s="27"/>
      <c r="F413" s="27"/>
      <c r="G413" s="27"/>
      <c r="H413" s="27"/>
      <c r="I413" s="28"/>
      <c r="J413" s="29">
        <v>2504</v>
      </c>
      <c r="K413" s="30" t="s">
        <v>1239</v>
      </c>
      <c r="L413">
        <v>51</v>
      </c>
    </row>
    <row r="414" spans="1:13" x14ac:dyDescent="0.25">
      <c r="A414" s="17">
        <v>413</v>
      </c>
      <c r="B414" s="18"/>
      <c r="C414" s="19"/>
      <c r="D414" s="19"/>
      <c r="E414" s="19"/>
      <c r="F414" s="19"/>
      <c r="G414" s="19"/>
      <c r="H414" s="19" t="s">
        <v>1333</v>
      </c>
      <c r="I414" s="20"/>
      <c r="J414" s="21">
        <v>726</v>
      </c>
      <c r="K414" s="22" t="s">
        <v>305</v>
      </c>
      <c r="L414">
        <v>52</v>
      </c>
      <c r="M414" t="s">
        <v>493</v>
      </c>
    </row>
    <row r="415" spans="1:13" x14ac:dyDescent="0.25">
      <c r="A415" s="23">
        <v>414</v>
      </c>
      <c r="B415" s="4"/>
      <c r="C415" s="8"/>
      <c r="D415" s="8"/>
      <c r="E415" s="8"/>
      <c r="F415" s="8"/>
      <c r="G415" s="8"/>
      <c r="H415" s="8"/>
      <c r="I415" s="10">
        <v>1158</v>
      </c>
      <c r="J415" s="11">
        <v>10703</v>
      </c>
      <c r="K415" s="24" t="s">
        <v>482</v>
      </c>
      <c r="L415">
        <v>52</v>
      </c>
    </row>
    <row r="416" spans="1:13" x14ac:dyDescent="0.25">
      <c r="A416" s="23">
        <v>415</v>
      </c>
      <c r="B416" s="4"/>
      <c r="C416" s="8"/>
      <c r="D416" s="8"/>
      <c r="E416" s="8"/>
      <c r="F416" s="8"/>
      <c r="G416" s="8"/>
      <c r="H416" s="8"/>
      <c r="I416" s="10">
        <v>1237</v>
      </c>
      <c r="J416" s="11">
        <v>12703</v>
      </c>
      <c r="K416" s="24" t="s">
        <v>482</v>
      </c>
      <c r="L416">
        <v>52</v>
      </c>
    </row>
    <row r="417" spans="1:12" x14ac:dyDescent="0.25">
      <c r="A417" s="23">
        <v>416</v>
      </c>
      <c r="B417" s="4"/>
      <c r="C417" s="8"/>
      <c r="D417" s="8"/>
      <c r="E417" s="8"/>
      <c r="F417" s="8"/>
      <c r="G417" s="8"/>
      <c r="H417" s="8"/>
      <c r="I417" s="10">
        <v>1159</v>
      </c>
      <c r="J417" s="11">
        <v>10704</v>
      </c>
      <c r="K417" s="24" t="s">
        <v>483</v>
      </c>
      <c r="L417">
        <v>52</v>
      </c>
    </row>
    <row r="418" spans="1:12" x14ac:dyDescent="0.25">
      <c r="A418" s="23">
        <v>417</v>
      </c>
      <c r="B418" s="4"/>
      <c r="C418" s="8"/>
      <c r="D418" s="8"/>
      <c r="E418" s="8"/>
      <c r="F418" s="8"/>
      <c r="G418" s="8"/>
      <c r="H418" s="8"/>
      <c r="I418" s="10"/>
      <c r="J418" s="11">
        <v>12705</v>
      </c>
      <c r="K418" s="24" t="s">
        <v>483</v>
      </c>
      <c r="L418">
        <v>52</v>
      </c>
    </row>
    <row r="419" spans="1:12" x14ac:dyDescent="0.25">
      <c r="A419" s="23">
        <v>418</v>
      </c>
      <c r="B419" s="4"/>
      <c r="C419" s="8"/>
      <c r="D419" s="8"/>
      <c r="E419" s="8"/>
      <c r="F419" s="8"/>
      <c r="G419" s="8"/>
      <c r="H419" s="8"/>
      <c r="I419" s="10">
        <v>621</v>
      </c>
      <c r="J419" s="11">
        <v>632</v>
      </c>
      <c r="K419" s="24" t="s">
        <v>260</v>
      </c>
      <c r="L419">
        <v>52</v>
      </c>
    </row>
    <row r="420" spans="1:12" x14ac:dyDescent="0.25">
      <c r="A420" s="23">
        <v>419</v>
      </c>
      <c r="B420" s="4"/>
      <c r="C420" s="8"/>
      <c r="D420" s="8"/>
      <c r="E420" s="8"/>
      <c r="F420" s="8"/>
      <c r="G420" s="8"/>
      <c r="H420" s="8"/>
      <c r="I420" s="10"/>
      <c r="J420" s="11">
        <v>12704</v>
      </c>
      <c r="K420" s="24" t="s">
        <v>260</v>
      </c>
      <c r="L420">
        <v>52</v>
      </c>
    </row>
    <row r="421" spans="1:12" x14ac:dyDescent="0.25">
      <c r="A421" s="23">
        <v>420</v>
      </c>
      <c r="B421" s="4"/>
      <c r="C421" s="8"/>
      <c r="D421" s="8"/>
      <c r="E421" s="8"/>
      <c r="F421" s="8"/>
      <c r="G421" s="8"/>
      <c r="H421" s="8"/>
      <c r="I421" s="10"/>
      <c r="J421" s="11">
        <v>10702</v>
      </c>
      <c r="K421" s="24" t="s">
        <v>1186</v>
      </c>
      <c r="L421">
        <v>52</v>
      </c>
    </row>
    <row r="422" spans="1:12" x14ac:dyDescent="0.25">
      <c r="A422" s="23">
        <v>421</v>
      </c>
      <c r="B422" s="4"/>
      <c r="C422" s="8"/>
      <c r="D422" s="8"/>
      <c r="E422" s="8"/>
      <c r="F422" s="8"/>
      <c r="G422" s="8"/>
      <c r="H422" s="8"/>
      <c r="I422" s="10"/>
      <c r="J422" s="11">
        <v>12702</v>
      </c>
      <c r="K422" s="24" t="s">
        <v>1186</v>
      </c>
      <c r="L422">
        <v>52</v>
      </c>
    </row>
    <row r="423" spans="1:12" x14ac:dyDescent="0.25">
      <c r="A423" s="23">
        <v>422</v>
      </c>
      <c r="B423" s="4"/>
      <c r="C423" s="8"/>
      <c r="D423" s="8"/>
      <c r="E423" s="8"/>
      <c r="F423" s="8"/>
      <c r="G423" s="8"/>
      <c r="H423" s="8"/>
      <c r="I423" s="10"/>
      <c r="J423" s="11">
        <v>734</v>
      </c>
      <c r="K423" s="24" t="s">
        <v>925</v>
      </c>
      <c r="L423">
        <v>52</v>
      </c>
    </row>
    <row r="424" spans="1:12" x14ac:dyDescent="0.25">
      <c r="A424" s="23">
        <v>423</v>
      </c>
      <c r="B424" s="4"/>
      <c r="C424" s="8"/>
      <c r="D424" s="8"/>
      <c r="E424" s="8"/>
      <c r="F424" s="8"/>
      <c r="G424" s="8"/>
      <c r="H424" s="8"/>
      <c r="I424" s="10"/>
      <c r="J424" s="11">
        <v>742</v>
      </c>
      <c r="K424" s="24" t="s">
        <v>931</v>
      </c>
      <c r="L424">
        <v>52</v>
      </c>
    </row>
    <row r="425" spans="1:12" x14ac:dyDescent="0.25">
      <c r="A425" s="23">
        <v>424</v>
      </c>
      <c r="B425" s="4"/>
      <c r="C425" s="8"/>
      <c r="D425" s="8"/>
      <c r="E425" s="8"/>
      <c r="F425" s="8"/>
      <c r="G425" s="8"/>
      <c r="H425" s="8"/>
      <c r="I425" s="10"/>
      <c r="J425" s="11">
        <v>751</v>
      </c>
      <c r="K425" s="24" t="s">
        <v>938</v>
      </c>
      <c r="L425">
        <v>52</v>
      </c>
    </row>
    <row r="426" spans="1:12" x14ac:dyDescent="0.25">
      <c r="A426" s="23">
        <v>425</v>
      </c>
      <c r="B426" s="4"/>
      <c r="C426" s="8"/>
      <c r="D426" s="8"/>
      <c r="E426" s="8"/>
      <c r="F426" s="8"/>
      <c r="G426" s="8"/>
      <c r="H426" s="8"/>
      <c r="I426" s="10"/>
      <c r="J426" s="11">
        <v>758</v>
      </c>
      <c r="K426" s="24" t="s">
        <v>942</v>
      </c>
      <c r="L426">
        <v>52</v>
      </c>
    </row>
    <row r="427" spans="1:12" x14ac:dyDescent="0.25">
      <c r="A427" s="23">
        <v>426</v>
      </c>
      <c r="B427" s="4"/>
      <c r="C427" s="8"/>
      <c r="D427" s="8"/>
      <c r="E427" s="8"/>
      <c r="F427" s="8"/>
      <c r="G427" s="8"/>
      <c r="H427" s="8"/>
      <c r="I427" s="10"/>
      <c r="J427" s="11">
        <v>766</v>
      </c>
      <c r="K427" s="24" t="s">
        <v>949</v>
      </c>
      <c r="L427">
        <v>52</v>
      </c>
    </row>
    <row r="428" spans="1:12" x14ac:dyDescent="0.25">
      <c r="A428" s="23">
        <v>427</v>
      </c>
      <c r="B428" s="4"/>
      <c r="C428" s="8"/>
      <c r="D428" s="8"/>
      <c r="E428" s="8"/>
      <c r="F428" s="8"/>
      <c r="G428" s="8"/>
      <c r="H428" s="8"/>
      <c r="I428" s="10"/>
      <c r="J428" s="11">
        <v>775</v>
      </c>
      <c r="K428" s="24" t="s">
        <v>954</v>
      </c>
      <c r="L428">
        <v>52</v>
      </c>
    </row>
    <row r="429" spans="1:12" x14ac:dyDescent="0.25">
      <c r="A429" s="23">
        <v>428</v>
      </c>
      <c r="B429" s="4"/>
      <c r="C429" s="8"/>
      <c r="D429" s="8"/>
      <c r="E429" s="8"/>
      <c r="F429" s="8"/>
      <c r="G429" s="8"/>
      <c r="H429" s="8"/>
      <c r="I429" s="10"/>
      <c r="J429" s="11">
        <v>782</v>
      </c>
      <c r="K429" s="24" t="s">
        <v>958</v>
      </c>
      <c r="L429">
        <v>52</v>
      </c>
    </row>
    <row r="430" spans="1:12" x14ac:dyDescent="0.25">
      <c r="A430" s="23">
        <v>429</v>
      </c>
      <c r="B430" s="4"/>
      <c r="C430" s="8"/>
      <c r="D430" s="8"/>
      <c r="E430" s="8"/>
      <c r="F430" s="8"/>
      <c r="G430" s="8"/>
      <c r="H430" s="8"/>
      <c r="I430" s="10"/>
      <c r="J430" s="11">
        <v>790</v>
      </c>
      <c r="K430" s="24" t="s">
        <v>962</v>
      </c>
      <c r="L430">
        <v>52</v>
      </c>
    </row>
    <row r="431" spans="1:12" x14ac:dyDescent="0.25">
      <c r="A431" s="23">
        <v>430</v>
      </c>
      <c r="B431" s="4"/>
      <c r="C431" s="8"/>
      <c r="D431" s="8"/>
      <c r="E431" s="8"/>
      <c r="F431" s="8"/>
      <c r="G431" s="8"/>
      <c r="H431" s="8"/>
      <c r="I431" s="10"/>
      <c r="J431" s="11">
        <v>799</v>
      </c>
      <c r="K431" s="24" t="s">
        <v>966</v>
      </c>
      <c r="L431">
        <v>52</v>
      </c>
    </row>
    <row r="432" spans="1:12" x14ac:dyDescent="0.25">
      <c r="A432" s="23">
        <v>431</v>
      </c>
      <c r="B432" s="4"/>
      <c r="C432" s="8"/>
      <c r="D432" s="8"/>
      <c r="E432" s="8"/>
      <c r="F432" s="8"/>
      <c r="G432" s="8"/>
      <c r="H432" s="8"/>
      <c r="I432" s="10"/>
      <c r="J432" s="11">
        <v>807</v>
      </c>
      <c r="K432" s="24" t="s">
        <v>968</v>
      </c>
      <c r="L432">
        <v>52</v>
      </c>
    </row>
    <row r="433" spans="1:13" x14ac:dyDescent="0.25">
      <c r="A433" s="23">
        <v>432</v>
      </c>
      <c r="B433" s="4"/>
      <c r="C433" s="8"/>
      <c r="D433" s="8"/>
      <c r="E433" s="8"/>
      <c r="F433" s="8"/>
      <c r="G433" s="8"/>
      <c r="H433" s="8"/>
      <c r="I433" s="10"/>
      <c r="J433" s="11">
        <v>815</v>
      </c>
      <c r="K433" s="24" t="s">
        <v>974</v>
      </c>
      <c r="L433">
        <v>52</v>
      </c>
    </row>
    <row r="434" spans="1:13" ht="15.75" thickBot="1" x14ac:dyDescent="0.3">
      <c r="A434" s="25">
        <v>433</v>
      </c>
      <c r="B434" s="26"/>
      <c r="C434" s="27"/>
      <c r="D434" s="27"/>
      <c r="E434" s="27"/>
      <c r="F434" s="27"/>
      <c r="G434" s="27"/>
      <c r="H434" s="27"/>
      <c r="I434" s="28"/>
      <c r="J434" s="29">
        <v>823</v>
      </c>
      <c r="K434" s="30" t="s">
        <v>979</v>
      </c>
      <c r="L434">
        <v>52</v>
      </c>
    </row>
    <row r="435" spans="1:13" x14ac:dyDescent="0.25">
      <c r="A435" s="17">
        <v>434</v>
      </c>
      <c r="B435" s="18"/>
      <c r="C435" s="19"/>
      <c r="D435" s="19"/>
      <c r="E435" s="19"/>
      <c r="F435" s="19"/>
      <c r="G435" s="19"/>
      <c r="H435" s="19"/>
      <c r="I435" s="20"/>
      <c r="J435" s="21">
        <v>2726</v>
      </c>
      <c r="K435" s="22" t="s">
        <v>489</v>
      </c>
      <c r="L435">
        <v>53</v>
      </c>
      <c r="M435" t="s">
        <v>496</v>
      </c>
    </row>
    <row r="436" spans="1:13" x14ac:dyDescent="0.25">
      <c r="A436" s="23">
        <v>435</v>
      </c>
      <c r="B436" s="4"/>
      <c r="C436" s="8"/>
      <c r="D436" s="8"/>
      <c r="E436" s="8"/>
      <c r="F436" s="8"/>
      <c r="G436" s="8"/>
      <c r="H436" s="8"/>
      <c r="I436" s="10"/>
      <c r="J436" s="11">
        <v>12706</v>
      </c>
      <c r="K436" s="24" t="s">
        <v>1252</v>
      </c>
      <c r="L436">
        <v>53</v>
      </c>
    </row>
    <row r="437" spans="1:13" x14ac:dyDescent="0.25">
      <c r="A437" s="23">
        <v>436</v>
      </c>
      <c r="B437" s="4"/>
      <c r="C437" s="8"/>
      <c r="D437" s="8"/>
      <c r="E437" s="8"/>
      <c r="F437" s="8"/>
      <c r="G437" s="8"/>
      <c r="H437" s="8"/>
      <c r="I437" s="10"/>
      <c r="J437" s="11">
        <v>12707</v>
      </c>
      <c r="K437" s="24" t="s">
        <v>1253</v>
      </c>
      <c r="L437">
        <v>53</v>
      </c>
    </row>
    <row r="438" spans="1:13" x14ac:dyDescent="0.25">
      <c r="A438" s="23">
        <v>437</v>
      </c>
      <c r="B438" s="4"/>
      <c r="C438" s="8"/>
      <c r="D438" s="8"/>
      <c r="E438" s="8"/>
      <c r="F438" s="8"/>
      <c r="G438" s="8"/>
      <c r="H438" s="8"/>
      <c r="I438" s="10">
        <v>1222</v>
      </c>
      <c r="J438" s="11">
        <v>2632</v>
      </c>
      <c r="K438" s="24" t="s">
        <v>488</v>
      </c>
      <c r="L438">
        <v>53</v>
      </c>
    </row>
    <row r="439" spans="1:13" x14ac:dyDescent="0.25">
      <c r="A439" s="23">
        <v>438</v>
      </c>
      <c r="B439" s="4"/>
      <c r="C439" s="8"/>
      <c r="D439" s="8"/>
      <c r="E439" s="8"/>
      <c r="F439" s="8"/>
      <c r="G439" s="8"/>
      <c r="H439" s="8"/>
      <c r="I439" s="10">
        <v>1238</v>
      </c>
      <c r="J439" s="11">
        <v>12704</v>
      </c>
      <c r="K439" s="24" t="s">
        <v>490</v>
      </c>
      <c r="L439">
        <v>53</v>
      </c>
    </row>
    <row r="440" spans="1:13" x14ac:dyDescent="0.25">
      <c r="A440" s="23">
        <v>439</v>
      </c>
      <c r="B440" s="4"/>
      <c r="C440" s="8"/>
      <c r="D440" s="8"/>
      <c r="E440" s="8"/>
      <c r="F440" s="8"/>
      <c r="G440" s="8"/>
      <c r="H440" s="8"/>
      <c r="I440" s="10"/>
      <c r="J440" s="11">
        <v>2734</v>
      </c>
      <c r="K440" s="24" t="s">
        <v>1240</v>
      </c>
      <c r="L440">
        <v>53</v>
      </c>
    </row>
    <row r="441" spans="1:13" x14ac:dyDescent="0.25">
      <c r="A441" s="23">
        <v>440</v>
      </c>
      <c r="B441" s="4"/>
      <c r="C441" s="8"/>
      <c r="D441" s="8"/>
      <c r="E441" s="8"/>
      <c r="F441" s="8"/>
      <c r="G441" s="8"/>
      <c r="H441" s="8"/>
      <c r="I441" s="10"/>
      <c r="J441" s="11">
        <v>2742</v>
      </c>
      <c r="K441" s="24" t="s">
        <v>1241</v>
      </c>
      <c r="L441">
        <v>53</v>
      </c>
    </row>
    <row r="442" spans="1:13" x14ac:dyDescent="0.25">
      <c r="A442" s="23">
        <v>441</v>
      </c>
      <c r="B442" s="4"/>
      <c r="C442" s="8"/>
      <c r="D442" s="8"/>
      <c r="E442" s="8"/>
      <c r="F442" s="8"/>
      <c r="G442" s="8"/>
      <c r="H442" s="8"/>
      <c r="I442" s="10"/>
      <c r="J442" s="11">
        <v>2751</v>
      </c>
      <c r="K442" s="24" t="s">
        <v>1242</v>
      </c>
      <c r="L442">
        <v>53</v>
      </c>
    </row>
    <row r="443" spans="1:13" x14ac:dyDescent="0.25">
      <c r="A443" s="23">
        <v>442</v>
      </c>
      <c r="B443" s="4"/>
      <c r="C443" s="8"/>
      <c r="D443" s="8"/>
      <c r="E443" s="8"/>
      <c r="F443" s="8"/>
      <c r="G443" s="8"/>
      <c r="H443" s="8"/>
      <c r="I443" s="10"/>
      <c r="J443" s="11">
        <v>2758</v>
      </c>
      <c r="K443" s="24" t="s">
        <v>1243</v>
      </c>
      <c r="L443">
        <v>53</v>
      </c>
    </row>
    <row r="444" spans="1:13" x14ac:dyDescent="0.25">
      <c r="A444" s="23">
        <v>443</v>
      </c>
      <c r="B444" s="4"/>
      <c r="C444" s="8"/>
      <c r="D444" s="8"/>
      <c r="E444" s="8"/>
      <c r="F444" s="8"/>
      <c r="G444" s="8"/>
      <c r="H444" s="8"/>
      <c r="I444" s="10"/>
      <c r="J444" s="11">
        <v>2766</v>
      </c>
      <c r="K444" s="24" t="s">
        <v>1244</v>
      </c>
      <c r="L444">
        <v>53</v>
      </c>
    </row>
    <row r="445" spans="1:13" x14ac:dyDescent="0.25">
      <c r="A445" s="23">
        <v>444</v>
      </c>
      <c r="B445" s="4"/>
      <c r="C445" s="8"/>
      <c r="D445" s="8"/>
      <c r="E445" s="8"/>
      <c r="F445" s="8"/>
      <c r="G445" s="8"/>
      <c r="H445" s="8"/>
      <c r="I445" s="10"/>
      <c r="J445" s="11">
        <v>2775</v>
      </c>
      <c r="K445" s="24" t="s">
        <v>1245</v>
      </c>
      <c r="L445">
        <v>53</v>
      </c>
    </row>
    <row r="446" spans="1:13" x14ac:dyDescent="0.25">
      <c r="A446" s="23">
        <v>445</v>
      </c>
      <c r="B446" s="4"/>
      <c r="C446" s="8"/>
      <c r="D446" s="8"/>
      <c r="E446" s="8"/>
      <c r="F446" s="8"/>
      <c r="G446" s="8"/>
      <c r="H446" s="8"/>
      <c r="I446" s="10"/>
      <c r="J446" s="11">
        <v>2782</v>
      </c>
      <c r="K446" s="24" t="s">
        <v>1246</v>
      </c>
      <c r="L446">
        <v>53</v>
      </c>
    </row>
    <row r="447" spans="1:13" x14ac:dyDescent="0.25">
      <c r="A447" s="23">
        <v>446</v>
      </c>
      <c r="B447" s="4"/>
      <c r="C447" s="8"/>
      <c r="D447" s="8"/>
      <c r="E447" s="8"/>
      <c r="F447" s="8"/>
      <c r="G447" s="8"/>
      <c r="H447" s="8"/>
      <c r="I447" s="10"/>
      <c r="J447" s="11">
        <v>2790</v>
      </c>
      <c r="K447" s="24" t="s">
        <v>1247</v>
      </c>
      <c r="L447">
        <v>53</v>
      </c>
    </row>
    <row r="448" spans="1:13" x14ac:dyDescent="0.25">
      <c r="A448" s="23">
        <v>447</v>
      </c>
      <c r="B448" s="4"/>
      <c r="C448" s="8"/>
      <c r="D448" s="8"/>
      <c r="E448" s="8"/>
      <c r="F448" s="8"/>
      <c r="G448" s="8"/>
      <c r="H448" s="8"/>
      <c r="I448" s="10"/>
      <c r="J448" s="11">
        <v>2799</v>
      </c>
      <c r="K448" s="24" t="s">
        <v>1248</v>
      </c>
      <c r="L448">
        <v>53</v>
      </c>
    </row>
    <row r="449" spans="1:15" x14ac:dyDescent="0.25">
      <c r="A449" s="23">
        <v>448</v>
      </c>
      <c r="B449" s="4"/>
      <c r="C449" s="8"/>
      <c r="D449" s="8"/>
      <c r="E449" s="8"/>
      <c r="F449" s="8"/>
      <c r="G449" s="8"/>
      <c r="H449" s="8"/>
      <c r="I449" s="10"/>
      <c r="J449" s="11">
        <v>2807</v>
      </c>
      <c r="K449" s="24" t="s">
        <v>1249</v>
      </c>
      <c r="L449">
        <v>53</v>
      </c>
    </row>
    <row r="450" spans="1:15" x14ac:dyDescent="0.25">
      <c r="A450" s="23">
        <v>449</v>
      </c>
      <c r="B450" s="4"/>
      <c r="C450" s="8"/>
      <c r="D450" s="8"/>
      <c r="E450" s="8"/>
      <c r="F450" s="8"/>
      <c r="G450" s="8"/>
      <c r="H450" s="8"/>
      <c r="I450" s="10"/>
      <c r="J450" s="11">
        <v>2815</v>
      </c>
      <c r="K450" s="24" t="s">
        <v>1250</v>
      </c>
      <c r="L450">
        <v>53</v>
      </c>
    </row>
    <row r="451" spans="1:15" ht="15.75" thickBot="1" x14ac:dyDescent="0.3">
      <c r="A451" s="25">
        <v>450</v>
      </c>
      <c r="B451" s="26"/>
      <c r="C451" s="27"/>
      <c r="D451" s="27"/>
      <c r="E451" s="27"/>
      <c r="F451" s="27"/>
      <c r="G451" s="27"/>
      <c r="H451" s="27"/>
      <c r="I451" s="28"/>
      <c r="J451" s="29">
        <v>2823</v>
      </c>
      <c r="K451" s="30" t="s">
        <v>1251</v>
      </c>
      <c r="L451">
        <v>53</v>
      </c>
    </row>
    <row r="452" spans="1:15" x14ac:dyDescent="0.25">
      <c r="A452" s="9">
        <v>451</v>
      </c>
      <c r="B452" s="4"/>
      <c r="C452" s="8"/>
      <c r="D452" s="8"/>
      <c r="E452" s="8"/>
      <c r="F452" s="8"/>
      <c r="G452" s="8"/>
      <c r="H452" s="8" t="s">
        <v>417</v>
      </c>
      <c r="I452" s="10">
        <v>971</v>
      </c>
      <c r="J452" s="11">
        <v>982</v>
      </c>
      <c r="K452" s="11" t="s">
        <v>417</v>
      </c>
    </row>
    <row r="453" spans="1:15" x14ac:dyDescent="0.25">
      <c r="A453" s="9">
        <v>452</v>
      </c>
      <c r="B453" s="4"/>
      <c r="C453" s="8"/>
      <c r="D453" s="8"/>
      <c r="E453" s="8"/>
      <c r="F453" s="8"/>
      <c r="G453" s="8"/>
      <c r="H453" s="8" t="s">
        <v>14</v>
      </c>
      <c r="I453" s="10">
        <v>17</v>
      </c>
      <c r="J453" s="11">
        <v>19</v>
      </c>
      <c r="K453" s="11" t="s">
        <v>14</v>
      </c>
    </row>
    <row r="454" spans="1:15" ht="15.75" thickBot="1" x14ac:dyDescent="0.3">
      <c r="A454" s="9">
        <v>453</v>
      </c>
      <c r="B454" s="4"/>
      <c r="C454" s="8"/>
      <c r="D454" s="8"/>
      <c r="E454" s="8"/>
      <c r="F454" s="8" t="s">
        <v>1334</v>
      </c>
      <c r="G454" s="8"/>
      <c r="H454" s="8"/>
      <c r="I454" s="10"/>
      <c r="J454" s="11">
        <v>822</v>
      </c>
      <c r="K454" s="11" t="s">
        <v>978</v>
      </c>
      <c r="O454">
        <v>48</v>
      </c>
    </row>
    <row r="455" spans="1:15" x14ac:dyDescent="0.25">
      <c r="A455" s="17">
        <v>454</v>
      </c>
      <c r="B455" s="18"/>
      <c r="C455" s="19"/>
      <c r="D455" s="19"/>
      <c r="E455" s="19"/>
      <c r="F455" s="19"/>
      <c r="G455" s="19" t="s">
        <v>1335</v>
      </c>
      <c r="H455" s="19"/>
      <c r="I455" s="20"/>
      <c r="J455" s="21">
        <v>909</v>
      </c>
      <c r="K455" s="22" t="s">
        <v>1027</v>
      </c>
      <c r="L455">
        <v>54</v>
      </c>
      <c r="M455" t="s">
        <v>1437</v>
      </c>
      <c r="O455">
        <v>48</v>
      </c>
    </row>
    <row r="456" spans="1:15" x14ac:dyDescent="0.25">
      <c r="A456" s="23">
        <v>455</v>
      </c>
      <c r="B456" s="4"/>
      <c r="C456" s="8"/>
      <c r="D456" s="8"/>
      <c r="E456" s="8"/>
      <c r="F456" s="8"/>
      <c r="G456" s="8"/>
      <c r="H456" s="8"/>
      <c r="I456" s="10">
        <v>907</v>
      </c>
      <c r="J456" s="11">
        <v>918</v>
      </c>
      <c r="K456" s="24" t="s">
        <v>385</v>
      </c>
      <c r="L456">
        <v>54</v>
      </c>
      <c r="O456">
        <v>48</v>
      </c>
    </row>
    <row r="457" spans="1:15" x14ac:dyDescent="0.25">
      <c r="A457" s="23">
        <v>456</v>
      </c>
      <c r="B457" s="4"/>
      <c r="C457" s="8"/>
      <c r="D457" s="8"/>
      <c r="E457" s="8"/>
      <c r="F457" s="8"/>
      <c r="G457" s="8"/>
      <c r="H457" s="8"/>
      <c r="I457" s="10"/>
      <c r="J457" s="11">
        <v>1121</v>
      </c>
      <c r="K457" s="24" t="s">
        <v>1141</v>
      </c>
      <c r="L457">
        <v>54</v>
      </c>
      <c r="O457">
        <v>48</v>
      </c>
    </row>
    <row r="458" spans="1:15" x14ac:dyDescent="0.25">
      <c r="A458" s="23">
        <v>457</v>
      </c>
      <c r="B458" s="4"/>
      <c r="C458" s="8"/>
      <c r="D458" s="8"/>
      <c r="E458" s="8"/>
      <c r="F458" s="8"/>
      <c r="G458" s="8"/>
      <c r="H458" s="8"/>
      <c r="I458" s="10"/>
      <c r="J458" s="11">
        <v>20</v>
      </c>
      <c r="K458" s="24" t="s">
        <v>514</v>
      </c>
      <c r="L458">
        <v>54</v>
      </c>
      <c r="O458">
        <v>48</v>
      </c>
    </row>
    <row r="459" spans="1:15" x14ac:dyDescent="0.25">
      <c r="A459" s="23">
        <v>458</v>
      </c>
      <c r="B459" s="4"/>
      <c r="C459" s="8"/>
      <c r="D459" s="8"/>
      <c r="E459" s="8"/>
      <c r="F459" s="8"/>
      <c r="G459" s="8"/>
      <c r="H459" s="8"/>
      <c r="I459" s="10"/>
      <c r="J459" s="11">
        <v>999</v>
      </c>
      <c r="K459" s="24" t="s">
        <v>1075</v>
      </c>
      <c r="L459">
        <v>54</v>
      </c>
      <c r="O459">
        <v>48</v>
      </c>
    </row>
    <row r="460" spans="1:15" x14ac:dyDescent="0.25">
      <c r="A460" s="23">
        <v>459</v>
      </c>
      <c r="B460" s="4"/>
      <c r="C460" s="8"/>
      <c r="D460" s="8"/>
      <c r="E460" s="8"/>
      <c r="F460" s="8"/>
      <c r="G460" s="8"/>
      <c r="H460" s="8"/>
      <c r="I460" s="10"/>
      <c r="J460" s="11">
        <v>715</v>
      </c>
      <c r="K460" s="24" t="s">
        <v>913</v>
      </c>
      <c r="L460">
        <v>54</v>
      </c>
      <c r="O460">
        <v>48</v>
      </c>
    </row>
    <row r="461" spans="1:15" x14ac:dyDescent="0.25">
      <c r="A461" s="23">
        <v>460</v>
      </c>
      <c r="B461" s="4"/>
      <c r="C461" s="8"/>
      <c r="D461" s="8"/>
      <c r="E461" s="8"/>
      <c r="F461" s="8"/>
      <c r="G461" s="8"/>
      <c r="H461" s="8"/>
      <c r="I461" s="10"/>
      <c r="J461" s="11">
        <v>764</v>
      </c>
      <c r="K461" s="24" t="s">
        <v>947</v>
      </c>
      <c r="L461">
        <v>54</v>
      </c>
      <c r="O461">
        <v>48</v>
      </c>
    </row>
    <row r="462" spans="1:15" x14ac:dyDescent="0.25">
      <c r="A462" s="23">
        <v>461</v>
      </c>
      <c r="B462" s="4"/>
      <c r="C462" s="8"/>
      <c r="D462" s="8"/>
      <c r="E462" s="8"/>
      <c r="F462" s="8"/>
      <c r="G462" s="8"/>
      <c r="H462" s="8"/>
      <c r="I462" s="10"/>
      <c r="J462" s="11">
        <v>52</v>
      </c>
      <c r="K462" s="24" t="s">
        <v>531</v>
      </c>
      <c r="L462">
        <v>54</v>
      </c>
      <c r="O462">
        <v>48</v>
      </c>
    </row>
    <row r="463" spans="1:15" x14ac:dyDescent="0.25">
      <c r="A463" s="23">
        <v>462</v>
      </c>
      <c r="B463" s="4"/>
      <c r="C463" s="8"/>
      <c r="D463" s="8"/>
      <c r="E463" s="8"/>
      <c r="F463" s="8"/>
      <c r="G463" s="8"/>
      <c r="H463" s="8"/>
      <c r="I463" s="10"/>
      <c r="J463" s="11">
        <v>92</v>
      </c>
      <c r="K463" s="24" t="s">
        <v>557</v>
      </c>
      <c r="L463">
        <v>54</v>
      </c>
      <c r="O463">
        <v>48</v>
      </c>
    </row>
    <row r="464" spans="1:15" x14ac:dyDescent="0.25">
      <c r="A464" s="23">
        <v>463</v>
      </c>
      <c r="B464" s="4"/>
      <c r="C464" s="8"/>
      <c r="D464" s="8"/>
      <c r="E464" s="8"/>
      <c r="F464" s="8"/>
      <c r="G464" s="8"/>
      <c r="H464" s="8"/>
      <c r="I464" s="10"/>
      <c r="J464" s="11">
        <v>312</v>
      </c>
      <c r="K464" s="24" t="s">
        <v>683</v>
      </c>
      <c r="L464">
        <v>54</v>
      </c>
      <c r="O464">
        <v>48</v>
      </c>
    </row>
    <row r="465" spans="1:15" x14ac:dyDescent="0.25">
      <c r="A465" s="23">
        <v>464</v>
      </c>
      <c r="B465" s="4"/>
      <c r="C465" s="8"/>
      <c r="D465" s="8"/>
      <c r="E465" s="8"/>
      <c r="F465" s="8"/>
      <c r="G465" s="8"/>
      <c r="H465" s="8"/>
      <c r="I465" s="10"/>
      <c r="J465" s="11">
        <v>139</v>
      </c>
      <c r="K465" s="24" t="s">
        <v>583</v>
      </c>
      <c r="L465">
        <v>54</v>
      </c>
      <c r="O465">
        <v>48</v>
      </c>
    </row>
    <row r="466" spans="1:15" x14ac:dyDescent="0.25">
      <c r="A466" s="23">
        <v>465</v>
      </c>
      <c r="B466" s="4"/>
      <c r="C466" s="8"/>
      <c r="D466" s="8"/>
      <c r="E466" s="8"/>
      <c r="F466" s="8"/>
      <c r="G466" s="8"/>
      <c r="H466" s="8"/>
      <c r="I466" s="10"/>
      <c r="J466" s="11">
        <v>387</v>
      </c>
      <c r="K466" s="24" t="s">
        <v>729</v>
      </c>
      <c r="L466">
        <v>54</v>
      </c>
      <c r="O466">
        <v>48</v>
      </c>
    </row>
    <row r="467" spans="1:15" x14ac:dyDescent="0.25">
      <c r="A467" s="23">
        <v>466</v>
      </c>
      <c r="B467" s="4"/>
      <c r="C467" s="8"/>
      <c r="D467" s="8"/>
      <c r="E467" s="8"/>
      <c r="F467" s="8"/>
      <c r="G467" s="8"/>
      <c r="H467" s="8"/>
      <c r="I467" s="10"/>
      <c r="J467" s="11">
        <v>28</v>
      </c>
      <c r="K467" s="24" t="s">
        <v>518</v>
      </c>
      <c r="L467">
        <v>54</v>
      </c>
      <c r="O467">
        <v>49</v>
      </c>
    </row>
    <row r="468" spans="1:15" ht="15.75" thickBot="1" x14ac:dyDescent="0.3">
      <c r="A468" s="25">
        <v>467</v>
      </c>
      <c r="B468" s="26"/>
      <c r="C468" s="27"/>
      <c r="D468" s="27"/>
      <c r="E468" s="27"/>
      <c r="F468" s="27"/>
      <c r="G468" s="27"/>
      <c r="H468" s="27"/>
      <c r="I468" s="28"/>
      <c r="J468" s="29">
        <v>60</v>
      </c>
      <c r="K468" s="30" t="s">
        <v>538</v>
      </c>
      <c r="L468">
        <v>54</v>
      </c>
      <c r="O468">
        <v>49</v>
      </c>
    </row>
    <row r="469" spans="1:15" x14ac:dyDescent="0.25">
      <c r="A469" s="17">
        <v>468</v>
      </c>
      <c r="B469" s="18"/>
      <c r="C469" s="19"/>
      <c r="D469" s="19"/>
      <c r="E469" s="19"/>
      <c r="F469" s="19"/>
      <c r="G469" s="19"/>
      <c r="H469" s="19"/>
      <c r="I469" s="20">
        <v>915</v>
      </c>
      <c r="J469" s="21">
        <v>926</v>
      </c>
      <c r="K469" s="22" t="s">
        <v>389</v>
      </c>
      <c r="L469">
        <v>55</v>
      </c>
      <c r="M469" t="s">
        <v>1438</v>
      </c>
      <c r="O469">
        <v>49</v>
      </c>
    </row>
    <row r="470" spans="1:15" x14ac:dyDescent="0.25">
      <c r="A470" s="23">
        <v>469</v>
      </c>
      <c r="B470" s="4"/>
      <c r="C470" s="8"/>
      <c r="D470" s="8"/>
      <c r="E470" s="8"/>
      <c r="F470" s="8"/>
      <c r="G470" s="8"/>
      <c r="H470" s="8"/>
      <c r="I470" s="10"/>
      <c r="J470" s="11">
        <v>526</v>
      </c>
      <c r="K470" s="24" t="s">
        <v>816</v>
      </c>
      <c r="L470">
        <v>55</v>
      </c>
      <c r="O470">
        <v>49</v>
      </c>
    </row>
    <row r="471" spans="1:15" x14ac:dyDescent="0.25">
      <c r="A471" s="23">
        <v>470</v>
      </c>
      <c r="B471" s="4"/>
      <c r="C471" s="8"/>
      <c r="D471" s="8"/>
      <c r="E471" s="8"/>
      <c r="F471" s="8"/>
      <c r="G471" s="8"/>
      <c r="H471" s="8"/>
      <c r="I471" s="10"/>
      <c r="J471" s="11">
        <v>543</v>
      </c>
      <c r="K471" s="24" t="s">
        <v>826</v>
      </c>
      <c r="L471">
        <v>55</v>
      </c>
      <c r="O471">
        <v>49</v>
      </c>
    </row>
    <row r="472" spans="1:15" x14ac:dyDescent="0.25">
      <c r="A472" s="23">
        <v>471</v>
      </c>
      <c r="B472" s="4"/>
      <c r="C472" s="8"/>
      <c r="D472" s="8"/>
      <c r="E472" s="8"/>
      <c r="F472" s="8"/>
      <c r="G472" s="8"/>
      <c r="H472" s="8"/>
      <c r="I472" s="10"/>
      <c r="J472" s="11">
        <v>468</v>
      </c>
      <c r="K472" s="24" t="s">
        <v>779</v>
      </c>
      <c r="L472">
        <v>55</v>
      </c>
      <c r="O472">
        <v>49</v>
      </c>
    </row>
    <row r="473" spans="1:15" x14ac:dyDescent="0.25">
      <c r="A473" s="23">
        <v>472</v>
      </c>
      <c r="B473" s="4"/>
      <c r="C473" s="8"/>
      <c r="D473" s="8"/>
      <c r="E473" s="8"/>
      <c r="F473" s="8"/>
      <c r="G473" s="8"/>
      <c r="H473" s="8"/>
      <c r="I473" s="10"/>
      <c r="J473" s="11">
        <v>508</v>
      </c>
      <c r="K473" s="24" t="s">
        <v>804</v>
      </c>
      <c r="L473">
        <v>55</v>
      </c>
      <c r="O473">
        <v>49</v>
      </c>
    </row>
    <row r="474" spans="1:15" x14ac:dyDescent="0.25">
      <c r="A474" s="23">
        <v>473</v>
      </c>
      <c r="B474" s="4"/>
      <c r="C474" s="8"/>
      <c r="D474" s="8"/>
      <c r="E474" s="8"/>
      <c r="F474" s="8"/>
      <c r="G474" s="8"/>
      <c r="H474" s="8"/>
      <c r="I474" s="10"/>
      <c r="J474" s="11">
        <v>664</v>
      </c>
      <c r="K474" s="24" t="s">
        <v>888</v>
      </c>
      <c r="L474">
        <v>55</v>
      </c>
      <c r="O474">
        <v>49</v>
      </c>
    </row>
    <row r="475" spans="1:15" x14ac:dyDescent="0.25">
      <c r="A475" s="23">
        <v>474</v>
      </c>
      <c r="B475" s="4"/>
      <c r="C475" s="8"/>
      <c r="D475" s="8"/>
      <c r="E475" s="8"/>
      <c r="F475" s="8"/>
      <c r="G475" s="8"/>
      <c r="H475" s="8"/>
      <c r="I475" s="10"/>
      <c r="J475" s="11">
        <v>712</v>
      </c>
      <c r="K475" s="24" t="s">
        <v>910</v>
      </c>
      <c r="L475">
        <v>55</v>
      </c>
      <c r="O475">
        <v>49</v>
      </c>
    </row>
    <row r="476" spans="1:15" x14ac:dyDescent="0.25">
      <c r="A476" s="23">
        <v>475</v>
      </c>
      <c r="B476" s="4"/>
      <c r="C476" s="8"/>
      <c r="D476" s="8"/>
      <c r="E476" s="8"/>
      <c r="F476" s="8"/>
      <c r="G476" s="8"/>
      <c r="H476" s="8"/>
      <c r="I476" s="10"/>
      <c r="J476" s="11">
        <v>727</v>
      </c>
      <c r="K476" s="24" t="s">
        <v>921</v>
      </c>
      <c r="L476">
        <v>55</v>
      </c>
    </row>
    <row r="477" spans="1:15" x14ac:dyDescent="0.25">
      <c r="A477" s="23">
        <v>476</v>
      </c>
      <c r="B477" s="4"/>
      <c r="C477" s="8"/>
      <c r="D477" s="8"/>
      <c r="E477" s="8"/>
      <c r="F477" s="8"/>
      <c r="G477" s="8"/>
      <c r="H477" s="8"/>
      <c r="I477" s="10"/>
      <c r="J477" s="11">
        <v>550</v>
      </c>
      <c r="K477" s="24" t="s">
        <v>831</v>
      </c>
      <c r="L477">
        <v>55</v>
      </c>
    </row>
    <row r="478" spans="1:15" ht="15.75" thickBot="1" x14ac:dyDescent="0.3">
      <c r="A478" s="25">
        <v>477</v>
      </c>
      <c r="B478" s="26"/>
      <c r="C478" s="27"/>
      <c r="D478" s="27"/>
      <c r="E478" s="27"/>
      <c r="F478" s="27"/>
      <c r="G478" s="27"/>
      <c r="H478" s="27"/>
      <c r="I478" s="28"/>
      <c r="J478" s="29">
        <v>743</v>
      </c>
      <c r="K478" s="30" t="s">
        <v>932</v>
      </c>
      <c r="L478">
        <v>55</v>
      </c>
    </row>
    <row r="479" spans="1:15" x14ac:dyDescent="0.25">
      <c r="A479" s="17">
        <v>478</v>
      </c>
      <c r="B479" s="18"/>
      <c r="C479" s="19"/>
      <c r="D479" s="19"/>
      <c r="E479" s="19"/>
      <c r="F479" s="19"/>
      <c r="G479" s="19"/>
      <c r="H479" s="19"/>
      <c r="I479" s="20">
        <v>923</v>
      </c>
      <c r="J479" s="21">
        <v>934</v>
      </c>
      <c r="K479" s="22" t="s">
        <v>395</v>
      </c>
      <c r="L479">
        <v>56</v>
      </c>
      <c r="M479" t="s">
        <v>1439</v>
      </c>
    </row>
    <row r="480" spans="1:15" x14ac:dyDescent="0.25">
      <c r="A480" s="23">
        <v>479</v>
      </c>
      <c r="B480" s="4"/>
      <c r="C480" s="8"/>
      <c r="D480" s="8"/>
      <c r="E480" s="8"/>
      <c r="F480" s="8"/>
      <c r="G480" s="8"/>
      <c r="H480" s="8"/>
      <c r="I480" s="10"/>
      <c r="J480" s="11">
        <v>259</v>
      </c>
      <c r="K480" s="24" t="s">
        <v>657</v>
      </c>
      <c r="L480">
        <v>56</v>
      </c>
    </row>
    <row r="481" spans="1:13" x14ac:dyDescent="0.25">
      <c r="A481" s="23">
        <v>480</v>
      </c>
      <c r="B481" s="4"/>
      <c r="C481" s="8"/>
      <c r="D481" s="8"/>
      <c r="E481" s="8"/>
      <c r="F481" s="8"/>
      <c r="G481" s="8"/>
      <c r="H481" s="8"/>
      <c r="I481" s="10"/>
      <c r="J481" s="11">
        <v>324</v>
      </c>
      <c r="K481" s="24" t="s">
        <v>690</v>
      </c>
      <c r="L481">
        <v>56</v>
      </c>
    </row>
    <row r="482" spans="1:13" x14ac:dyDescent="0.25">
      <c r="A482" s="23">
        <v>481</v>
      </c>
      <c r="B482" s="4"/>
      <c r="C482" s="8"/>
      <c r="D482" s="8"/>
      <c r="E482" s="8"/>
      <c r="F482" s="8"/>
      <c r="G482" s="8"/>
      <c r="H482" s="8"/>
      <c r="I482" s="10"/>
      <c r="J482" s="11">
        <v>371</v>
      </c>
      <c r="K482" s="24" t="s">
        <v>717</v>
      </c>
      <c r="L482">
        <v>56</v>
      </c>
    </row>
    <row r="483" spans="1:13" x14ac:dyDescent="0.25">
      <c r="A483" s="23">
        <v>482</v>
      </c>
      <c r="B483" s="4"/>
      <c r="C483" s="8"/>
      <c r="D483" s="8"/>
      <c r="E483" s="8"/>
      <c r="F483" s="8"/>
      <c r="G483" s="8"/>
      <c r="H483" s="8"/>
      <c r="I483" s="10"/>
      <c r="J483" s="11">
        <v>419</v>
      </c>
      <c r="K483" s="24" t="s">
        <v>752</v>
      </c>
      <c r="L483">
        <v>56</v>
      </c>
    </row>
    <row r="484" spans="1:13" ht="15.75" thickBot="1" x14ac:dyDescent="0.3">
      <c r="A484" s="25">
        <v>483</v>
      </c>
      <c r="B484" s="26"/>
      <c r="C484" s="27"/>
      <c r="D484" s="27"/>
      <c r="E484" s="27"/>
      <c r="F484" s="27"/>
      <c r="G484" s="27"/>
      <c r="H484" s="27"/>
      <c r="I484" s="28"/>
      <c r="J484" s="29">
        <v>1133</v>
      </c>
      <c r="K484" s="30" t="s">
        <v>1148</v>
      </c>
      <c r="L484">
        <v>56</v>
      </c>
    </row>
    <row r="485" spans="1:13" x14ac:dyDescent="0.25">
      <c r="A485" s="17">
        <v>484</v>
      </c>
      <c r="B485" s="18"/>
      <c r="C485" s="19"/>
      <c r="D485" s="19"/>
      <c r="E485" s="19"/>
      <c r="F485" s="19"/>
      <c r="G485" s="19" t="s">
        <v>1336</v>
      </c>
      <c r="H485" s="19"/>
      <c r="I485" s="20">
        <v>832</v>
      </c>
      <c r="J485" s="21">
        <v>843</v>
      </c>
      <c r="K485" s="22" t="s">
        <v>351</v>
      </c>
      <c r="L485">
        <v>57</v>
      </c>
      <c r="M485" t="s">
        <v>1336</v>
      </c>
    </row>
    <row r="486" spans="1:13" x14ac:dyDescent="0.25">
      <c r="A486" s="23">
        <v>485</v>
      </c>
      <c r="B486" s="4"/>
      <c r="C486" s="8"/>
      <c r="D486" s="8"/>
      <c r="E486" s="8"/>
      <c r="F486" s="8"/>
      <c r="G486" s="8"/>
      <c r="H486" s="8"/>
      <c r="I486" s="10"/>
      <c r="J486" s="11">
        <v>10693</v>
      </c>
      <c r="K486" s="24" t="s">
        <v>1177</v>
      </c>
      <c r="L486">
        <v>57</v>
      </c>
    </row>
    <row r="487" spans="1:13" x14ac:dyDescent="0.25">
      <c r="A487" s="23">
        <v>486</v>
      </c>
      <c r="B487" s="4"/>
      <c r="C487" s="8"/>
      <c r="D487" s="8"/>
      <c r="E487" s="8"/>
      <c r="F487" s="8"/>
      <c r="G487" s="8"/>
      <c r="H487" s="8"/>
      <c r="I487" s="10"/>
      <c r="J487" s="11">
        <v>10694</v>
      </c>
      <c r="K487" s="24" t="s">
        <v>1178</v>
      </c>
      <c r="L487">
        <v>57</v>
      </c>
    </row>
    <row r="488" spans="1:13" ht="15.75" thickBot="1" x14ac:dyDescent="0.3">
      <c r="A488" s="25">
        <v>487</v>
      </c>
      <c r="B488" s="26"/>
      <c r="C488" s="27"/>
      <c r="D488" s="27"/>
      <c r="E488" s="27"/>
      <c r="F488" s="27"/>
      <c r="G488" s="27"/>
      <c r="H488" s="27"/>
      <c r="I488" s="28"/>
      <c r="J488" s="29">
        <v>10695</v>
      </c>
      <c r="K488" s="30" t="s">
        <v>1179</v>
      </c>
      <c r="L488">
        <v>57</v>
      </c>
    </row>
    <row r="489" spans="1:13" x14ac:dyDescent="0.25">
      <c r="A489" s="17">
        <v>488</v>
      </c>
      <c r="B489" s="18"/>
      <c r="C489" s="19"/>
      <c r="D489" s="19"/>
      <c r="E489" s="19"/>
      <c r="F489" s="19"/>
      <c r="G489" s="19" t="s">
        <v>1337</v>
      </c>
      <c r="H489" s="19"/>
      <c r="I489" s="20">
        <v>1025</v>
      </c>
      <c r="J489" s="21">
        <v>1037</v>
      </c>
      <c r="K489" s="22" t="s">
        <v>442</v>
      </c>
      <c r="L489">
        <v>58</v>
      </c>
      <c r="M489" t="s">
        <v>1337</v>
      </c>
    </row>
    <row r="490" spans="1:13" x14ac:dyDescent="0.25">
      <c r="A490" s="23">
        <v>489</v>
      </c>
      <c r="B490" s="8"/>
      <c r="C490" s="8"/>
      <c r="D490" s="8"/>
      <c r="E490" s="8"/>
      <c r="F490" s="8"/>
      <c r="G490" s="8"/>
      <c r="H490" s="8"/>
      <c r="I490" s="10"/>
      <c r="J490" s="11">
        <v>10696</v>
      </c>
      <c r="K490" s="24" t="s">
        <v>1180</v>
      </c>
      <c r="L490">
        <v>58</v>
      </c>
    </row>
    <row r="491" spans="1:13" x14ac:dyDescent="0.25">
      <c r="A491" s="23">
        <v>490</v>
      </c>
      <c r="B491" s="4"/>
      <c r="C491" s="8"/>
      <c r="D491" s="8"/>
      <c r="E491" s="8"/>
      <c r="F491" s="8"/>
      <c r="G491" s="8"/>
      <c r="H491" s="8"/>
      <c r="I491" s="10"/>
      <c r="J491" s="11">
        <v>10697</v>
      </c>
      <c r="K491" s="24" t="s">
        <v>1181</v>
      </c>
      <c r="L491">
        <v>58</v>
      </c>
    </row>
    <row r="492" spans="1:13" ht="15.75" thickBot="1" x14ac:dyDescent="0.3">
      <c r="A492" s="25">
        <v>491</v>
      </c>
      <c r="B492" s="26"/>
      <c r="C492" s="27"/>
      <c r="D492" s="27"/>
      <c r="E492" s="27"/>
      <c r="F492" s="27"/>
      <c r="G492" s="27"/>
      <c r="H492" s="27"/>
      <c r="I492" s="28"/>
      <c r="J492" s="36">
        <v>10698</v>
      </c>
      <c r="K492" s="37" t="s">
        <v>1182</v>
      </c>
      <c r="L492">
        <v>58</v>
      </c>
    </row>
    <row r="493" spans="1:13" x14ac:dyDescent="0.25">
      <c r="A493" s="17">
        <v>492</v>
      </c>
      <c r="B493" s="18"/>
      <c r="C493" s="19"/>
      <c r="D493" s="19"/>
      <c r="E493" s="19"/>
      <c r="F493" s="19"/>
      <c r="G493" s="19" t="s">
        <v>1338</v>
      </c>
      <c r="H493" s="19"/>
      <c r="I493" s="20">
        <v>1072</v>
      </c>
      <c r="J493" s="21">
        <v>1084</v>
      </c>
      <c r="K493" s="22" t="s">
        <v>460</v>
      </c>
      <c r="L493">
        <v>59</v>
      </c>
      <c r="M493" t="s">
        <v>1338</v>
      </c>
    </row>
    <row r="494" spans="1:13" x14ac:dyDescent="0.25">
      <c r="A494" s="23">
        <v>493</v>
      </c>
      <c r="B494" s="4"/>
      <c r="C494" s="8"/>
      <c r="D494" s="8"/>
      <c r="E494" s="8"/>
      <c r="F494" s="8"/>
      <c r="G494" s="8"/>
      <c r="H494" s="8"/>
      <c r="I494" s="10"/>
      <c r="J494" s="11">
        <v>10699</v>
      </c>
      <c r="K494" s="24" t="s">
        <v>1183</v>
      </c>
      <c r="L494">
        <v>59</v>
      </c>
    </row>
    <row r="495" spans="1:13" x14ac:dyDescent="0.25">
      <c r="A495" s="23">
        <v>494</v>
      </c>
      <c r="B495" s="4"/>
      <c r="C495" s="8"/>
      <c r="D495" s="8"/>
      <c r="E495" s="8"/>
      <c r="F495" s="8"/>
      <c r="G495" s="8"/>
      <c r="H495" s="8"/>
      <c r="I495" s="10"/>
      <c r="J495" s="11">
        <v>10700</v>
      </c>
      <c r="K495" s="24" t="s">
        <v>1184</v>
      </c>
      <c r="L495">
        <v>59</v>
      </c>
    </row>
    <row r="496" spans="1:13" ht="15.75" thickBot="1" x14ac:dyDescent="0.3">
      <c r="A496" s="25">
        <v>495</v>
      </c>
      <c r="B496" s="26"/>
      <c r="C496" s="27"/>
      <c r="D496" s="27"/>
      <c r="E496" s="27"/>
      <c r="F496" s="27"/>
      <c r="G496" s="27"/>
      <c r="H496" s="27"/>
      <c r="I496" s="28"/>
      <c r="J496" s="29">
        <v>10701</v>
      </c>
      <c r="K496" s="30" t="s">
        <v>1185</v>
      </c>
      <c r="L496">
        <v>59</v>
      </c>
    </row>
    <row r="497" spans="1:13" x14ac:dyDescent="0.25">
      <c r="A497" s="17">
        <v>496</v>
      </c>
      <c r="B497" s="18"/>
      <c r="C497" s="19"/>
      <c r="D497" s="19"/>
      <c r="E497" s="19"/>
      <c r="F497" s="19"/>
      <c r="G497" s="19"/>
      <c r="H497" s="19"/>
      <c r="I497" s="20">
        <v>491</v>
      </c>
      <c r="J497" s="21">
        <v>502</v>
      </c>
      <c r="K497" s="22" t="s">
        <v>201</v>
      </c>
      <c r="L497">
        <v>60</v>
      </c>
      <c r="M497" t="s">
        <v>1469</v>
      </c>
    </row>
    <row r="498" spans="1:13" x14ac:dyDescent="0.25">
      <c r="A498" s="23">
        <v>497</v>
      </c>
      <c r="B498" s="4"/>
      <c r="C498" s="8"/>
      <c r="D498" s="8"/>
      <c r="E498" s="8"/>
      <c r="F498" s="8"/>
      <c r="G498" s="8"/>
      <c r="H498" s="8"/>
      <c r="I498" s="10"/>
      <c r="J498" s="11">
        <v>509</v>
      </c>
      <c r="K498" s="24" t="s">
        <v>805</v>
      </c>
      <c r="L498">
        <v>60</v>
      </c>
    </row>
    <row r="499" spans="1:13" x14ac:dyDescent="0.25">
      <c r="A499" s="23">
        <v>498</v>
      </c>
      <c r="B499" s="4"/>
      <c r="C499" s="8"/>
      <c r="D499" s="8"/>
      <c r="E499" s="8"/>
      <c r="F499" s="8"/>
      <c r="G499" s="8"/>
      <c r="H499" s="8"/>
      <c r="I499" s="10"/>
      <c r="J499" s="11">
        <v>829</v>
      </c>
      <c r="K499" s="24" t="s">
        <v>984</v>
      </c>
      <c r="L499">
        <v>60</v>
      </c>
    </row>
    <row r="500" spans="1:13" x14ac:dyDescent="0.25">
      <c r="A500" s="23">
        <v>499</v>
      </c>
      <c r="B500" s="4"/>
      <c r="C500" s="8"/>
      <c r="D500" s="8"/>
      <c r="E500" s="8"/>
      <c r="F500" s="8"/>
      <c r="G500" s="8"/>
      <c r="H500" s="8"/>
      <c r="I500" s="10"/>
      <c r="J500" s="11">
        <v>845</v>
      </c>
      <c r="K500" s="24" t="s">
        <v>992</v>
      </c>
      <c r="L500">
        <v>60</v>
      </c>
    </row>
    <row r="501" spans="1:13" ht="15.75" thickBot="1" x14ac:dyDescent="0.3">
      <c r="A501" s="25">
        <v>500</v>
      </c>
      <c r="B501" s="26"/>
      <c r="C501" s="27"/>
      <c r="D501" s="27"/>
      <c r="E501" s="27"/>
      <c r="F501" s="27"/>
      <c r="G501" s="27"/>
      <c r="H501" s="27"/>
      <c r="I501" s="28"/>
      <c r="J501" s="29">
        <v>837</v>
      </c>
      <c r="K501" s="30" t="s">
        <v>989</v>
      </c>
      <c r="L501">
        <v>60</v>
      </c>
    </row>
    <row r="502" spans="1:13" x14ac:dyDescent="0.25">
      <c r="A502" s="17">
        <v>501</v>
      </c>
      <c r="B502" s="18"/>
      <c r="C502" s="19"/>
      <c r="D502" s="19"/>
      <c r="E502" s="19"/>
      <c r="F502" s="19"/>
      <c r="G502" s="19"/>
      <c r="H502" s="19"/>
      <c r="I502" s="20"/>
      <c r="J502" s="21">
        <v>518</v>
      </c>
      <c r="K502" s="22" t="s">
        <v>811</v>
      </c>
    </row>
    <row r="503" spans="1:13" x14ac:dyDescent="0.25">
      <c r="A503" s="23">
        <v>502</v>
      </c>
      <c r="B503" s="4"/>
      <c r="C503" s="8"/>
      <c r="D503" s="8"/>
      <c r="E503" s="8"/>
      <c r="F503" s="8"/>
      <c r="G503" s="8"/>
      <c r="H503" s="8"/>
      <c r="I503" s="10"/>
      <c r="J503" s="11">
        <v>853</v>
      </c>
      <c r="K503" s="24" t="s">
        <v>997</v>
      </c>
    </row>
    <row r="504" spans="1:13" x14ac:dyDescent="0.25">
      <c r="A504" s="23">
        <v>503</v>
      </c>
      <c r="B504" s="4"/>
      <c r="C504" s="8"/>
      <c r="D504" s="8"/>
      <c r="E504" s="8"/>
      <c r="F504" s="8"/>
      <c r="G504" s="8"/>
      <c r="H504" s="8"/>
      <c r="I504" s="10"/>
      <c r="J504" s="11">
        <v>870</v>
      </c>
      <c r="K504" s="24" t="s">
        <v>1008</v>
      </c>
    </row>
    <row r="505" spans="1:13" ht="15.75" thickBot="1" x14ac:dyDescent="0.3">
      <c r="A505" s="25">
        <v>504</v>
      </c>
      <c r="B505" s="26"/>
      <c r="C505" s="27"/>
      <c r="D505" s="27"/>
      <c r="E505" s="27"/>
      <c r="F505" s="27"/>
      <c r="G505" s="27"/>
      <c r="H505" s="27"/>
      <c r="I505" s="28"/>
      <c r="J505" s="29">
        <v>861</v>
      </c>
      <c r="K505" s="30" t="s">
        <v>1003</v>
      </c>
    </row>
    <row r="506" spans="1:13" x14ac:dyDescent="0.25">
      <c r="A506" s="9">
        <v>505</v>
      </c>
      <c r="B506" s="4"/>
      <c r="C506" s="8"/>
      <c r="D506" s="8"/>
      <c r="E506" s="8" t="s">
        <v>1339</v>
      </c>
      <c r="F506" s="8"/>
      <c r="G506" s="8"/>
      <c r="H506" s="8"/>
      <c r="I506" s="10">
        <v>692</v>
      </c>
      <c r="J506" s="11">
        <v>703</v>
      </c>
      <c r="K506" s="11" t="s">
        <v>297</v>
      </c>
      <c r="L506">
        <v>61</v>
      </c>
      <c r="M506" t="s">
        <v>1339</v>
      </c>
    </row>
    <row r="507" spans="1:13" x14ac:dyDescent="0.25">
      <c r="A507" s="9">
        <v>506</v>
      </c>
      <c r="B507" s="4"/>
      <c r="C507" s="8"/>
      <c r="D507" s="8"/>
      <c r="E507" s="8"/>
      <c r="F507" s="8"/>
      <c r="G507" s="8"/>
      <c r="H507" s="8"/>
      <c r="I507" s="10"/>
      <c r="J507" s="11">
        <v>16</v>
      </c>
      <c r="K507" s="11" t="s">
        <v>512</v>
      </c>
      <c r="L507">
        <v>61</v>
      </c>
    </row>
    <row r="508" spans="1:13" x14ac:dyDescent="0.25">
      <c r="A508" s="9">
        <v>507</v>
      </c>
      <c r="B508" s="4"/>
      <c r="C508" s="8"/>
      <c r="D508" s="8"/>
      <c r="E508" s="8"/>
      <c r="F508" s="8" t="s">
        <v>1340</v>
      </c>
      <c r="G508" s="8"/>
      <c r="H508" s="8"/>
      <c r="I508" s="10">
        <v>572</v>
      </c>
      <c r="J508" s="11">
        <v>583</v>
      </c>
      <c r="K508" s="11" t="s">
        <v>231</v>
      </c>
      <c r="L508">
        <v>61</v>
      </c>
    </row>
    <row r="509" spans="1:13" x14ac:dyDescent="0.25">
      <c r="A509" s="9">
        <v>508</v>
      </c>
      <c r="B509" s="4"/>
      <c r="C509" s="8"/>
      <c r="D509" s="8"/>
      <c r="E509" s="8"/>
      <c r="F509" s="8" t="s">
        <v>1341</v>
      </c>
      <c r="G509" s="8"/>
      <c r="H509" s="8"/>
      <c r="I509" s="10"/>
      <c r="J509" s="11">
        <v>942</v>
      </c>
      <c r="K509" s="11" t="s">
        <v>1044</v>
      </c>
      <c r="L509">
        <v>61</v>
      </c>
    </row>
    <row r="510" spans="1:13" x14ac:dyDescent="0.25">
      <c r="A510" s="9">
        <v>509</v>
      </c>
      <c r="B510" s="4"/>
      <c r="C510" s="8"/>
      <c r="D510" s="8"/>
      <c r="E510" s="8"/>
      <c r="F510" s="8"/>
      <c r="G510" s="8"/>
      <c r="H510" s="8"/>
      <c r="I510" s="10">
        <v>941</v>
      </c>
      <c r="J510" s="11">
        <v>952</v>
      </c>
      <c r="K510" s="11" t="s">
        <v>403</v>
      </c>
      <c r="L510">
        <v>61</v>
      </c>
    </row>
    <row r="511" spans="1:13" x14ac:dyDescent="0.25">
      <c r="A511" s="9">
        <v>510</v>
      </c>
      <c r="B511" s="4"/>
      <c r="C511" s="8"/>
      <c r="D511" s="8"/>
      <c r="E511" s="8"/>
      <c r="F511" s="8"/>
      <c r="G511" s="8"/>
      <c r="H511" s="8"/>
      <c r="I511" s="10">
        <v>955</v>
      </c>
      <c r="J511" s="11">
        <v>966</v>
      </c>
      <c r="K511" s="11" t="s">
        <v>409</v>
      </c>
      <c r="L511">
        <v>61</v>
      </c>
    </row>
    <row r="512" spans="1:13" ht="15.75" thickBot="1" x14ac:dyDescent="0.3">
      <c r="A512" s="9">
        <v>511</v>
      </c>
      <c r="B512" s="4"/>
      <c r="C512" s="8"/>
      <c r="D512" s="8"/>
      <c r="E512" s="8"/>
      <c r="F512" s="8" t="s">
        <v>1342</v>
      </c>
      <c r="G512" s="8"/>
      <c r="H512" s="8"/>
      <c r="I512" s="10">
        <v>126</v>
      </c>
      <c r="J512" s="11">
        <v>131</v>
      </c>
      <c r="K512" s="11" t="s">
        <v>59</v>
      </c>
      <c r="L512">
        <v>62</v>
      </c>
      <c r="M512" t="s">
        <v>1470</v>
      </c>
    </row>
    <row r="513" spans="1:13" x14ac:dyDescent="0.25">
      <c r="A513" s="17">
        <v>512</v>
      </c>
      <c r="B513" s="18"/>
      <c r="C513" s="19"/>
      <c r="D513" s="19"/>
      <c r="E513" s="19"/>
      <c r="F513" s="19" t="s">
        <v>1343</v>
      </c>
      <c r="G513" s="19"/>
      <c r="H513" s="19"/>
      <c r="I513" s="20"/>
      <c r="J513" s="21">
        <v>295</v>
      </c>
      <c r="K513" s="22" t="s">
        <v>121</v>
      </c>
      <c r="L513">
        <v>62</v>
      </c>
    </row>
    <row r="514" spans="1:13" x14ac:dyDescent="0.25">
      <c r="A514" s="23">
        <v>513</v>
      </c>
      <c r="B514" s="4"/>
      <c r="C514" s="8"/>
      <c r="D514" s="8"/>
      <c r="E514" s="8"/>
      <c r="F514" s="8"/>
      <c r="G514" s="8"/>
      <c r="H514" s="8"/>
      <c r="I514" s="10">
        <v>293</v>
      </c>
      <c r="J514" s="11">
        <v>303</v>
      </c>
      <c r="K514" s="24" t="s">
        <v>125</v>
      </c>
      <c r="L514">
        <v>62</v>
      </c>
    </row>
    <row r="515" spans="1:13" x14ac:dyDescent="0.25">
      <c r="A515" s="23">
        <v>514</v>
      </c>
      <c r="B515" s="4"/>
      <c r="C515" s="8"/>
      <c r="D515" s="8"/>
      <c r="E515" s="8"/>
      <c r="F515" s="8"/>
      <c r="G515" s="8"/>
      <c r="H515" s="8"/>
      <c r="I515" s="10">
        <v>301</v>
      </c>
      <c r="J515" s="11">
        <v>311</v>
      </c>
      <c r="K515" s="24" t="s">
        <v>129</v>
      </c>
      <c r="L515">
        <v>62</v>
      </c>
    </row>
    <row r="516" spans="1:13" x14ac:dyDescent="0.25">
      <c r="A516" s="23">
        <v>515</v>
      </c>
      <c r="B516" s="4"/>
      <c r="C516" s="8"/>
      <c r="D516" s="8"/>
      <c r="E516" s="8"/>
      <c r="F516" s="8"/>
      <c r="G516" s="8"/>
      <c r="H516" s="8"/>
      <c r="I516" s="10">
        <v>440</v>
      </c>
      <c r="J516" s="11">
        <v>451</v>
      </c>
      <c r="K516" s="24" t="s">
        <v>423</v>
      </c>
      <c r="L516">
        <v>62</v>
      </c>
    </row>
    <row r="517" spans="1:13" x14ac:dyDescent="0.25">
      <c r="A517" s="23">
        <v>516</v>
      </c>
      <c r="B517" s="4"/>
      <c r="C517" s="8"/>
      <c r="D517" s="8"/>
      <c r="E517" s="8"/>
      <c r="F517" s="8" t="s">
        <v>1344</v>
      </c>
      <c r="G517" s="8"/>
      <c r="H517" s="8"/>
      <c r="I517" s="10">
        <v>309</v>
      </c>
      <c r="J517" s="11">
        <v>319</v>
      </c>
      <c r="K517" s="24" t="s">
        <v>132</v>
      </c>
      <c r="L517">
        <v>62</v>
      </c>
    </row>
    <row r="518" spans="1:13" x14ac:dyDescent="0.25">
      <c r="A518" s="23">
        <v>517</v>
      </c>
      <c r="B518" s="4"/>
      <c r="C518" s="8"/>
      <c r="D518" s="8"/>
      <c r="E518" s="8"/>
      <c r="F518" s="8"/>
      <c r="G518" s="8"/>
      <c r="H518" s="8"/>
      <c r="I518" s="10"/>
      <c r="J518" s="11">
        <v>327</v>
      </c>
      <c r="K518" s="24" t="s">
        <v>691</v>
      </c>
      <c r="L518">
        <v>62</v>
      </c>
    </row>
    <row r="519" spans="1:13" x14ac:dyDescent="0.25">
      <c r="A519" s="23">
        <v>518</v>
      </c>
      <c r="B519" s="4"/>
      <c r="C519" s="8"/>
      <c r="D519" s="8"/>
      <c r="E519" s="8"/>
      <c r="F519" s="8"/>
      <c r="G519" s="8"/>
      <c r="H519" s="8"/>
      <c r="I519" s="10"/>
      <c r="J519" s="11">
        <v>334</v>
      </c>
      <c r="K519" s="24" t="s">
        <v>694</v>
      </c>
      <c r="L519">
        <v>62</v>
      </c>
    </row>
    <row r="520" spans="1:13" ht="15.75" thickBot="1" x14ac:dyDescent="0.3">
      <c r="A520" s="25">
        <v>519</v>
      </c>
      <c r="B520" s="26"/>
      <c r="C520" s="27"/>
      <c r="D520" s="27"/>
      <c r="E520" s="27"/>
      <c r="F520" s="27"/>
      <c r="G520" s="27"/>
      <c r="H520" s="27"/>
      <c r="I520" s="28">
        <v>769</v>
      </c>
      <c r="J520" s="29">
        <v>780</v>
      </c>
      <c r="K520" s="30" t="s">
        <v>323</v>
      </c>
      <c r="L520">
        <v>62</v>
      </c>
    </row>
    <row r="521" spans="1:13" x14ac:dyDescent="0.25">
      <c r="A521" s="9">
        <v>520</v>
      </c>
      <c r="B521" s="4"/>
      <c r="C521" s="8"/>
      <c r="D521" s="8" t="s">
        <v>1345</v>
      </c>
      <c r="E521" s="8"/>
      <c r="F521" s="8"/>
      <c r="G521" s="8"/>
      <c r="H521" s="8"/>
      <c r="I521" s="10"/>
      <c r="J521" s="11">
        <v>623</v>
      </c>
      <c r="K521" s="11" t="s">
        <v>867</v>
      </c>
    </row>
    <row r="522" spans="1:13" x14ac:dyDescent="0.25">
      <c r="A522" s="9">
        <v>521</v>
      </c>
      <c r="B522" s="4"/>
      <c r="C522" s="8"/>
      <c r="D522" s="8"/>
      <c r="E522" s="8" t="s">
        <v>1346</v>
      </c>
      <c r="F522" s="8"/>
      <c r="G522" s="8"/>
      <c r="H522" s="8"/>
      <c r="I522" s="10">
        <v>466</v>
      </c>
      <c r="J522" s="11">
        <v>477</v>
      </c>
      <c r="K522" s="11" t="s">
        <v>192</v>
      </c>
    </row>
    <row r="523" spans="1:13" x14ac:dyDescent="0.25">
      <c r="A523" s="9">
        <v>522</v>
      </c>
      <c r="B523" s="4"/>
      <c r="C523" s="8"/>
      <c r="D523" s="8"/>
      <c r="E523" s="8"/>
      <c r="F523" s="8" t="s">
        <v>1347</v>
      </c>
      <c r="G523" s="8"/>
      <c r="H523" s="8"/>
      <c r="I523" s="10"/>
      <c r="J523" s="11">
        <v>485</v>
      </c>
      <c r="K523" s="11" t="s">
        <v>788</v>
      </c>
      <c r="L523">
        <v>63</v>
      </c>
      <c r="M523" t="s">
        <v>1471</v>
      </c>
    </row>
    <row r="524" spans="1:13" x14ac:dyDescent="0.25">
      <c r="A524" s="9">
        <v>523</v>
      </c>
      <c r="B524" s="4"/>
      <c r="C524" s="8"/>
      <c r="D524" s="8"/>
      <c r="E524" s="8"/>
      <c r="F524" s="8"/>
      <c r="G524" s="8"/>
      <c r="H524" s="8"/>
      <c r="I524" s="10">
        <v>661</v>
      </c>
      <c r="J524" s="11">
        <v>672</v>
      </c>
      <c r="K524" s="11" t="s">
        <v>280</v>
      </c>
      <c r="L524">
        <v>63</v>
      </c>
    </row>
    <row r="525" spans="1:13" x14ac:dyDescent="0.25">
      <c r="A525" s="9">
        <v>524</v>
      </c>
      <c r="B525" s="4"/>
      <c r="C525" s="8"/>
      <c r="D525" s="8"/>
      <c r="E525" s="8"/>
      <c r="F525" s="8" t="s">
        <v>1348</v>
      </c>
      <c r="G525" s="8"/>
      <c r="H525" s="8"/>
      <c r="I525" s="10"/>
      <c r="J525" s="11">
        <v>493</v>
      </c>
      <c r="K525" s="11" t="s">
        <v>794</v>
      </c>
      <c r="L525">
        <v>64</v>
      </c>
      <c r="M525" t="s">
        <v>1472</v>
      </c>
    </row>
    <row r="526" spans="1:13" x14ac:dyDescent="0.25">
      <c r="A526" s="9">
        <v>525</v>
      </c>
      <c r="B526" s="4"/>
      <c r="C526" s="8"/>
      <c r="D526" s="8"/>
      <c r="E526" s="8"/>
      <c r="F526" s="8"/>
      <c r="G526" s="8"/>
      <c r="H526" s="8"/>
      <c r="I526" s="10">
        <v>51</v>
      </c>
      <c r="J526" s="12">
        <v>56</v>
      </c>
      <c r="K526" s="12" t="s">
        <v>27</v>
      </c>
      <c r="L526">
        <v>64</v>
      </c>
    </row>
    <row r="527" spans="1:13" x14ac:dyDescent="0.25">
      <c r="A527" s="9">
        <v>526</v>
      </c>
      <c r="B527" s="4"/>
      <c r="C527" s="8"/>
      <c r="D527" s="8"/>
      <c r="E527" s="8"/>
      <c r="F527" s="8"/>
      <c r="G527" s="8"/>
      <c r="H527" s="8"/>
      <c r="I527" s="10">
        <v>987</v>
      </c>
      <c r="J527" s="11">
        <v>998</v>
      </c>
      <c r="K527" s="11" t="s">
        <v>423</v>
      </c>
      <c r="L527">
        <v>64</v>
      </c>
    </row>
    <row r="528" spans="1:13" x14ac:dyDescent="0.25">
      <c r="A528" s="9">
        <v>527</v>
      </c>
      <c r="B528" s="4"/>
      <c r="C528" s="8"/>
      <c r="D528" s="8"/>
      <c r="E528" s="8"/>
      <c r="F528" s="8"/>
      <c r="G528" s="8"/>
      <c r="H528" s="8"/>
      <c r="I528" s="10">
        <v>743</v>
      </c>
      <c r="J528" s="11">
        <v>754</v>
      </c>
      <c r="K528" s="11" t="s">
        <v>313</v>
      </c>
      <c r="L528">
        <v>64</v>
      </c>
    </row>
    <row r="529" spans="1:13" x14ac:dyDescent="0.25">
      <c r="A529" s="9">
        <v>528</v>
      </c>
      <c r="B529" s="4"/>
      <c r="C529" s="8"/>
      <c r="D529" s="8"/>
      <c r="E529" s="8"/>
      <c r="F529" s="8"/>
      <c r="G529" s="8"/>
      <c r="H529" s="8"/>
      <c r="I529" s="10"/>
      <c r="J529" s="11">
        <v>481</v>
      </c>
      <c r="K529" s="11" t="s">
        <v>787</v>
      </c>
      <c r="L529">
        <v>64</v>
      </c>
    </row>
    <row r="530" spans="1:13" x14ac:dyDescent="0.25">
      <c r="A530" s="9">
        <v>529</v>
      </c>
      <c r="B530" s="4"/>
      <c r="C530" s="8"/>
      <c r="D530" s="8"/>
      <c r="E530" s="8"/>
      <c r="F530" s="8"/>
      <c r="G530" s="8"/>
      <c r="H530" s="8"/>
      <c r="I530" s="10"/>
      <c r="J530" s="11">
        <v>489</v>
      </c>
      <c r="K530" s="11" t="s">
        <v>791</v>
      </c>
      <c r="L530">
        <v>64</v>
      </c>
    </row>
    <row r="531" spans="1:13" x14ac:dyDescent="0.25">
      <c r="A531" s="9">
        <v>530</v>
      </c>
      <c r="B531" s="4"/>
      <c r="C531" s="8"/>
      <c r="D531" s="8"/>
      <c r="E531" s="8"/>
      <c r="F531" s="8"/>
      <c r="G531" s="8"/>
      <c r="H531" s="8"/>
      <c r="I531" s="10"/>
      <c r="J531" s="11">
        <v>458</v>
      </c>
      <c r="K531" s="11" t="s">
        <v>773</v>
      </c>
      <c r="L531">
        <v>64</v>
      </c>
    </row>
    <row r="532" spans="1:13" x14ac:dyDescent="0.25">
      <c r="A532" s="9">
        <v>531</v>
      </c>
      <c r="B532" s="4"/>
      <c r="C532" s="8"/>
      <c r="D532" s="8"/>
      <c r="E532" s="8"/>
      <c r="F532" s="8"/>
      <c r="G532" s="8"/>
      <c r="H532" s="8"/>
      <c r="I532" s="10"/>
      <c r="J532" s="11">
        <v>465</v>
      </c>
      <c r="K532" s="11" t="s">
        <v>777</v>
      </c>
      <c r="L532">
        <v>64</v>
      </c>
    </row>
    <row r="533" spans="1:13" x14ac:dyDescent="0.25">
      <c r="A533" s="9">
        <v>532</v>
      </c>
      <c r="B533" s="4"/>
      <c r="C533" s="8"/>
      <c r="D533" s="8"/>
      <c r="E533" s="8"/>
      <c r="F533" s="8"/>
      <c r="G533" s="8"/>
      <c r="H533" s="8"/>
      <c r="I533" s="10"/>
      <c r="J533" s="11">
        <v>473</v>
      </c>
      <c r="K533" s="11" t="s">
        <v>782</v>
      </c>
      <c r="L533">
        <v>64</v>
      </c>
    </row>
    <row r="534" spans="1:13" x14ac:dyDescent="0.25">
      <c r="A534" s="9">
        <v>533</v>
      </c>
      <c r="B534" s="4"/>
      <c r="C534" s="8"/>
      <c r="D534" s="8"/>
      <c r="E534" s="8"/>
      <c r="F534" s="8" t="s">
        <v>1349</v>
      </c>
      <c r="G534" s="8"/>
      <c r="H534" s="8"/>
      <c r="I534" s="10"/>
      <c r="J534" s="11">
        <v>275</v>
      </c>
      <c r="K534" s="11" t="s">
        <v>663</v>
      </c>
    </row>
    <row r="535" spans="1:13" x14ac:dyDescent="0.25">
      <c r="A535" s="9">
        <v>534</v>
      </c>
      <c r="B535" s="4"/>
      <c r="C535" s="8"/>
      <c r="D535" s="8"/>
      <c r="E535" s="8"/>
      <c r="F535" s="8"/>
      <c r="G535" s="8" t="s">
        <v>1350</v>
      </c>
      <c r="H535" s="8"/>
      <c r="I535" s="10"/>
      <c r="J535" s="11">
        <v>242</v>
      </c>
      <c r="K535" s="11" t="s">
        <v>650</v>
      </c>
      <c r="L535">
        <v>65</v>
      </c>
      <c r="M535" t="s">
        <v>1473</v>
      </c>
    </row>
    <row r="536" spans="1:13" x14ac:dyDescent="0.25">
      <c r="A536" s="9">
        <v>535</v>
      </c>
      <c r="B536" s="4"/>
      <c r="C536" s="8"/>
      <c r="D536" s="8"/>
      <c r="E536" s="8"/>
      <c r="F536" s="8"/>
      <c r="G536" s="8"/>
      <c r="H536" s="8"/>
      <c r="I536" s="10">
        <v>243</v>
      </c>
      <c r="J536" s="11">
        <v>250</v>
      </c>
      <c r="K536" s="11" t="s">
        <v>99</v>
      </c>
      <c r="L536">
        <v>65</v>
      </c>
    </row>
    <row r="537" spans="1:13" x14ac:dyDescent="0.25">
      <c r="A537" s="9">
        <v>536</v>
      </c>
      <c r="B537" s="4"/>
      <c r="C537" s="8"/>
      <c r="D537" s="8"/>
      <c r="E537" s="8"/>
      <c r="F537" s="8"/>
      <c r="G537" s="8"/>
      <c r="H537" s="8"/>
      <c r="I537" s="10">
        <v>251</v>
      </c>
      <c r="J537" s="11">
        <v>258</v>
      </c>
      <c r="K537" s="11" t="s">
        <v>105</v>
      </c>
      <c r="L537">
        <v>65</v>
      </c>
    </row>
    <row r="538" spans="1:13" x14ac:dyDescent="0.25">
      <c r="A538" s="9">
        <v>537</v>
      </c>
      <c r="B538" s="4"/>
      <c r="C538" s="8"/>
      <c r="D538" s="8"/>
      <c r="E538" s="8"/>
      <c r="F538" s="8"/>
      <c r="G538" s="8"/>
      <c r="H538" s="8"/>
      <c r="I538" s="10">
        <v>258</v>
      </c>
      <c r="J538" s="11">
        <v>266</v>
      </c>
      <c r="K538" s="11" t="s">
        <v>109</v>
      </c>
      <c r="L538">
        <v>65</v>
      </c>
    </row>
    <row r="539" spans="1:13" x14ac:dyDescent="0.25">
      <c r="A539" s="9">
        <v>538</v>
      </c>
      <c r="B539" s="4"/>
      <c r="C539" s="8"/>
      <c r="D539" s="8"/>
      <c r="E539" s="8"/>
      <c r="F539" s="8"/>
      <c r="G539" s="8" t="s">
        <v>1351</v>
      </c>
      <c r="H539" s="8"/>
      <c r="I539" s="10">
        <v>300</v>
      </c>
      <c r="J539" s="11">
        <v>310</v>
      </c>
      <c r="K539" s="11" t="s">
        <v>128</v>
      </c>
      <c r="L539">
        <v>65</v>
      </c>
    </row>
    <row r="540" spans="1:13" x14ac:dyDescent="0.25">
      <c r="A540" s="9">
        <v>539</v>
      </c>
      <c r="B540" s="4"/>
      <c r="C540" s="8"/>
      <c r="D540" s="8"/>
      <c r="E540" s="8"/>
      <c r="F540" s="8"/>
      <c r="G540" s="8" t="s">
        <v>1352</v>
      </c>
      <c r="H540" s="8"/>
      <c r="I540" s="10">
        <v>323</v>
      </c>
      <c r="J540" s="11">
        <v>333</v>
      </c>
      <c r="K540" s="11" t="s">
        <v>140</v>
      </c>
      <c r="L540">
        <v>65</v>
      </c>
    </row>
    <row r="541" spans="1:13" x14ac:dyDescent="0.25">
      <c r="A541" s="9">
        <v>540</v>
      </c>
      <c r="B541" s="8"/>
      <c r="C541" s="8"/>
      <c r="D541" s="8"/>
      <c r="E541" s="8"/>
      <c r="F541" s="8" t="s">
        <v>1353</v>
      </c>
      <c r="G541" s="8"/>
      <c r="H541" s="8"/>
      <c r="I541" s="10">
        <v>269</v>
      </c>
      <c r="J541" s="11">
        <v>278</v>
      </c>
      <c r="K541" s="11" t="s">
        <v>114</v>
      </c>
      <c r="L541">
        <v>66</v>
      </c>
      <c r="M541" t="s">
        <v>1353</v>
      </c>
    </row>
    <row r="542" spans="1:13" x14ac:dyDescent="0.25">
      <c r="A542" s="9">
        <v>541</v>
      </c>
      <c r="B542" s="4"/>
      <c r="C542" s="8"/>
      <c r="D542" s="8"/>
      <c r="E542" s="8"/>
      <c r="F542" s="8"/>
      <c r="G542" s="8" t="s">
        <v>1354</v>
      </c>
      <c r="H542" s="8"/>
      <c r="I542" s="10">
        <v>21</v>
      </c>
      <c r="J542" s="11">
        <v>23</v>
      </c>
      <c r="K542" s="11" t="s">
        <v>15</v>
      </c>
      <c r="L542">
        <v>66</v>
      </c>
    </row>
    <row r="543" spans="1:13" x14ac:dyDescent="0.25">
      <c r="A543" s="9">
        <v>542</v>
      </c>
      <c r="B543" s="4"/>
      <c r="C543" s="8"/>
      <c r="D543" s="8"/>
      <c r="E543" s="8"/>
      <c r="F543" s="8"/>
      <c r="G543" s="8" t="s">
        <v>1355</v>
      </c>
      <c r="H543" s="8"/>
      <c r="I543" s="10">
        <v>282</v>
      </c>
      <c r="J543" s="11">
        <v>292</v>
      </c>
      <c r="K543" s="11" t="s">
        <v>120</v>
      </c>
      <c r="L543">
        <v>66</v>
      </c>
    </row>
    <row r="544" spans="1:13" x14ac:dyDescent="0.25">
      <c r="A544" s="9">
        <v>543</v>
      </c>
      <c r="B544" s="4"/>
      <c r="C544" s="8"/>
      <c r="D544" s="8"/>
      <c r="E544" s="8"/>
      <c r="F544" s="8"/>
      <c r="G544" s="8" t="s">
        <v>1356</v>
      </c>
      <c r="H544" s="8"/>
      <c r="I544" s="10">
        <v>525</v>
      </c>
      <c r="J544" s="11">
        <v>536</v>
      </c>
      <c r="K544" s="11" t="s">
        <v>214</v>
      </c>
      <c r="L544">
        <v>66</v>
      </c>
    </row>
    <row r="545" spans="1:13" x14ac:dyDescent="0.25">
      <c r="A545" s="9">
        <v>544</v>
      </c>
      <c r="B545" s="4"/>
      <c r="C545" s="8"/>
      <c r="D545" s="8"/>
      <c r="E545" s="8"/>
      <c r="F545" s="8"/>
      <c r="G545" s="8"/>
      <c r="H545" s="8"/>
      <c r="I545" s="10"/>
      <c r="J545" s="11">
        <v>544</v>
      </c>
      <c r="K545" s="11" t="s">
        <v>827</v>
      </c>
      <c r="L545">
        <v>66</v>
      </c>
    </row>
    <row r="546" spans="1:13" x14ac:dyDescent="0.25">
      <c r="A546" s="9">
        <v>545</v>
      </c>
      <c r="B546" s="4"/>
      <c r="C546" s="8"/>
      <c r="D546" s="8"/>
      <c r="E546" s="8"/>
      <c r="F546" s="8"/>
      <c r="G546" s="8"/>
      <c r="H546" s="8"/>
      <c r="I546" s="10"/>
      <c r="J546" s="11">
        <v>551</v>
      </c>
      <c r="K546" s="11" t="s">
        <v>832</v>
      </c>
      <c r="L546">
        <v>66</v>
      </c>
    </row>
    <row r="547" spans="1:13" x14ac:dyDescent="0.25">
      <c r="A547" s="9">
        <v>546</v>
      </c>
      <c r="B547" s="4"/>
      <c r="C547" s="8"/>
      <c r="D547" s="8"/>
      <c r="E547" s="8"/>
      <c r="F547" s="8"/>
      <c r="G547" s="8"/>
      <c r="H547" s="8"/>
      <c r="I547" s="10"/>
      <c r="J547" s="11">
        <v>559</v>
      </c>
      <c r="K547" s="11" t="s">
        <v>838</v>
      </c>
      <c r="L547">
        <v>66</v>
      </c>
    </row>
    <row r="548" spans="1:13" x14ac:dyDescent="0.25">
      <c r="A548" s="9">
        <v>547</v>
      </c>
      <c r="B548" s="4"/>
      <c r="C548" s="8"/>
      <c r="D548" s="8"/>
      <c r="E548" s="8"/>
      <c r="F548" s="8"/>
      <c r="G548" s="8" t="s">
        <v>1357</v>
      </c>
      <c r="H548" s="8"/>
      <c r="I548" s="10">
        <v>1093</v>
      </c>
      <c r="J548" s="11">
        <v>1105</v>
      </c>
      <c r="K548" s="11" t="s">
        <v>471</v>
      </c>
      <c r="L548">
        <v>66</v>
      </c>
    </row>
    <row r="549" spans="1:13" x14ac:dyDescent="0.25">
      <c r="A549" s="9">
        <v>548</v>
      </c>
      <c r="B549" s="4"/>
      <c r="C549" s="8"/>
      <c r="D549" s="8"/>
      <c r="E549" s="8"/>
      <c r="F549" s="8"/>
      <c r="G549" s="8" t="s">
        <v>1358</v>
      </c>
      <c r="H549" s="8"/>
      <c r="I549" s="10">
        <v>393</v>
      </c>
      <c r="J549" s="11">
        <v>403</v>
      </c>
      <c r="K549" s="11" t="s">
        <v>163</v>
      </c>
      <c r="L549">
        <v>66</v>
      </c>
    </row>
    <row r="550" spans="1:13" x14ac:dyDescent="0.25">
      <c r="A550" s="9">
        <v>549</v>
      </c>
      <c r="B550" s="4"/>
      <c r="C550" s="8"/>
      <c r="D550" s="8"/>
      <c r="E550" s="8"/>
      <c r="F550" s="8"/>
      <c r="G550" s="8"/>
      <c r="H550" s="8"/>
      <c r="I550" s="10"/>
      <c r="J550" s="11">
        <v>411</v>
      </c>
      <c r="K550" s="11" t="s">
        <v>748</v>
      </c>
      <c r="L550">
        <v>66</v>
      </c>
    </row>
    <row r="551" spans="1:13" x14ac:dyDescent="0.25">
      <c r="A551" s="9">
        <v>550</v>
      </c>
      <c r="B551" s="4"/>
      <c r="C551" s="8"/>
      <c r="D551" s="8"/>
      <c r="E551" s="8"/>
      <c r="F551" s="8"/>
      <c r="G551" s="8"/>
      <c r="H551" s="8"/>
      <c r="I551" s="10"/>
      <c r="J551" s="11">
        <v>418</v>
      </c>
      <c r="K551" s="11" t="s">
        <v>751</v>
      </c>
      <c r="L551">
        <v>66</v>
      </c>
    </row>
    <row r="552" spans="1:13" x14ac:dyDescent="0.25">
      <c r="A552" s="9">
        <v>551</v>
      </c>
      <c r="B552" s="4"/>
      <c r="C552" s="8"/>
      <c r="D552" s="8"/>
      <c r="E552" s="8"/>
      <c r="F552" s="8"/>
      <c r="G552" s="8"/>
      <c r="H552" s="8"/>
      <c r="I552" s="10"/>
      <c r="J552" s="11">
        <v>426</v>
      </c>
      <c r="K552" s="11" t="s">
        <v>756</v>
      </c>
      <c r="L552">
        <v>66</v>
      </c>
    </row>
    <row r="553" spans="1:13" x14ac:dyDescent="0.25">
      <c r="A553" s="9">
        <v>552</v>
      </c>
      <c r="B553" s="4"/>
      <c r="C553" s="8"/>
      <c r="D553" s="8"/>
      <c r="E553" s="8"/>
      <c r="F553" s="8"/>
      <c r="G553" s="8"/>
      <c r="H553" s="8"/>
      <c r="I553" s="10"/>
      <c r="J553" s="11">
        <v>472</v>
      </c>
      <c r="K553" s="11" t="s">
        <v>781</v>
      </c>
      <c r="L553">
        <v>66</v>
      </c>
    </row>
    <row r="554" spans="1:13" x14ac:dyDescent="0.25">
      <c r="A554" s="9">
        <v>553</v>
      </c>
      <c r="B554" s="4"/>
      <c r="C554" s="8"/>
      <c r="D554" s="8"/>
      <c r="E554" s="8"/>
      <c r="F554" s="8"/>
      <c r="G554" s="8"/>
      <c r="H554" s="8"/>
      <c r="I554" s="10"/>
      <c r="J554" s="11">
        <v>480</v>
      </c>
      <c r="K554" s="11" t="s">
        <v>786</v>
      </c>
      <c r="L554">
        <v>66</v>
      </c>
    </row>
    <row r="555" spans="1:13" x14ac:dyDescent="0.25">
      <c r="A555" s="9">
        <v>554</v>
      </c>
      <c r="B555" s="4"/>
      <c r="C555" s="8"/>
      <c r="D555" s="8"/>
      <c r="E555" s="8"/>
      <c r="F555" s="8"/>
      <c r="G555" s="8"/>
      <c r="H555" s="8"/>
      <c r="I555" s="10"/>
      <c r="J555" s="11">
        <v>487</v>
      </c>
      <c r="K555" s="11" t="s">
        <v>790</v>
      </c>
      <c r="L555">
        <v>66</v>
      </c>
    </row>
    <row r="556" spans="1:13" x14ac:dyDescent="0.25">
      <c r="A556" s="9">
        <v>555</v>
      </c>
      <c r="B556" s="4"/>
      <c r="C556" s="8"/>
      <c r="D556" s="8"/>
      <c r="E556" s="8"/>
      <c r="F556" s="8"/>
      <c r="G556" s="8"/>
      <c r="H556" s="8"/>
      <c r="I556" s="10"/>
      <c r="J556" s="11">
        <v>435</v>
      </c>
      <c r="K556" s="11" t="s">
        <v>761</v>
      </c>
      <c r="L556">
        <v>66</v>
      </c>
    </row>
    <row r="557" spans="1:13" x14ac:dyDescent="0.25">
      <c r="A557" s="9">
        <v>556</v>
      </c>
      <c r="B557" s="4"/>
      <c r="C557" s="8"/>
      <c r="D557" s="8"/>
      <c r="E557" s="8" t="s">
        <v>1359</v>
      </c>
      <c r="F557" s="8" t="s">
        <v>1360</v>
      </c>
      <c r="G557" s="8"/>
      <c r="H557" s="8"/>
      <c r="I557" s="10">
        <v>792</v>
      </c>
      <c r="J557" s="11">
        <v>803</v>
      </c>
      <c r="K557" s="11" t="s">
        <v>335</v>
      </c>
      <c r="L557">
        <v>72</v>
      </c>
      <c r="M557" t="s">
        <v>1474</v>
      </c>
    </row>
    <row r="558" spans="1:13" x14ac:dyDescent="0.25">
      <c r="A558" s="9">
        <v>557</v>
      </c>
      <c r="B558" s="4"/>
      <c r="C558" s="8"/>
      <c r="D558" s="8"/>
      <c r="E558" s="8"/>
      <c r="F558" s="8"/>
      <c r="G558" s="8"/>
      <c r="H558" s="8"/>
      <c r="I558" s="10"/>
      <c r="J558" s="11">
        <v>818</v>
      </c>
      <c r="K558" s="11" t="s">
        <v>976</v>
      </c>
      <c r="L558">
        <v>72</v>
      </c>
    </row>
    <row r="559" spans="1:13" x14ac:dyDescent="0.25">
      <c r="A559" s="9">
        <v>558</v>
      </c>
      <c r="B559" s="4"/>
      <c r="C559" s="8"/>
      <c r="D559" s="8"/>
      <c r="E559" s="8"/>
      <c r="F559" s="8"/>
      <c r="G559" s="8"/>
      <c r="H559" s="8"/>
      <c r="I559" s="10">
        <v>1019</v>
      </c>
      <c r="J559" s="11">
        <v>1031</v>
      </c>
      <c r="K559" s="11" t="s">
        <v>440</v>
      </c>
      <c r="L559">
        <v>72</v>
      </c>
    </row>
    <row r="560" spans="1:13" x14ac:dyDescent="0.25">
      <c r="A560" s="9">
        <v>559</v>
      </c>
      <c r="B560" s="4"/>
      <c r="C560" s="8"/>
      <c r="D560" s="8"/>
      <c r="E560" s="8"/>
      <c r="F560" s="8"/>
      <c r="G560" s="8"/>
      <c r="H560" s="8"/>
      <c r="I560" s="10">
        <v>1010</v>
      </c>
      <c r="J560" s="11">
        <v>1022</v>
      </c>
      <c r="K560" s="11" t="s">
        <v>435</v>
      </c>
      <c r="L560">
        <v>72</v>
      </c>
    </row>
    <row r="561" spans="1:13" x14ac:dyDescent="0.25">
      <c r="A561" s="9">
        <v>560</v>
      </c>
      <c r="B561" s="4"/>
      <c r="C561" s="8"/>
      <c r="D561" s="8"/>
      <c r="E561" s="8"/>
      <c r="F561" s="8"/>
      <c r="G561" s="8"/>
      <c r="H561" s="8"/>
      <c r="I561" s="10">
        <v>332</v>
      </c>
      <c r="J561" s="11">
        <v>342</v>
      </c>
      <c r="K561" s="11" t="s">
        <v>143</v>
      </c>
      <c r="L561">
        <v>72</v>
      </c>
    </row>
    <row r="562" spans="1:13" x14ac:dyDescent="0.25">
      <c r="A562" s="9">
        <v>561</v>
      </c>
      <c r="B562" s="4"/>
      <c r="C562" s="8"/>
      <c r="D562" s="8"/>
      <c r="E562" s="8"/>
      <c r="F562" s="8" t="s">
        <v>1361</v>
      </c>
      <c r="G562" s="8"/>
      <c r="H562" s="8"/>
      <c r="I562" s="10"/>
      <c r="J562" s="11">
        <v>835</v>
      </c>
      <c r="K562" s="11" t="s">
        <v>988</v>
      </c>
      <c r="L562">
        <v>73</v>
      </c>
      <c r="M562" t="s">
        <v>1475</v>
      </c>
    </row>
    <row r="563" spans="1:13" x14ac:dyDescent="0.25">
      <c r="A563" s="9">
        <v>562</v>
      </c>
      <c r="B563" s="4"/>
      <c r="C563" s="8"/>
      <c r="D563" s="8"/>
      <c r="E563" s="8"/>
      <c r="F563" s="8"/>
      <c r="G563" s="8"/>
      <c r="H563" s="8"/>
      <c r="I563" s="10">
        <v>288</v>
      </c>
      <c r="J563" s="11">
        <v>298</v>
      </c>
      <c r="K563" s="11" t="s">
        <v>123</v>
      </c>
      <c r="L563">
        <v>73</v>
      </c>
    </row>
    <row r="564" spans="1:13" x14ac:dyDescent="0.25">
      <c r="A564" s="9">
        <v>563</v>
      </c>
      <c r="B564" s="4"/>
      <c r="C564" s="8"/>
      <c r="D564" s="8"/>
      <c r="E564" s="8"/>
      <c r="F564" s="8" t="s">
        <v>1362</v>
      </c>
      <c r="G564" s="8"/>
      <c r="H564" s="8"/>
      <c r="I564" s="10"/>
      <c r="J564" s="11">
        <v>826</v>
      </c>
      <c r="K564" s="11" t="s">
        <v>982</v>
      </c>
      <c r="L564">
        <v>74</v>
      </c>
      <c r="M564" t="s">
        <v>1476</v>
      </c>
    </row>
    <row r="565" spans="1:13" x14ac:dyDescent="0.25">
      <c r="A565" s="9">
        <v>564</v>
      </c>
      <c r="B565" s="4"/>
      <c r="C565" s="8"/>
      <c r="D565" s="8"/>
      <c r="E565" s="8"/>
      <c r="F565" s="8"/>
      <c r="G565" s="8" t="s">
        <v>1363</v>
      </c>
      <c r="H565" s="8"/>
      <c r="I565" s="10"/>
      <c r="J565" s="11">
        <v>904</v>
      </c>
      <c r="K565" s="11" t="s">
        <v>1026</v>
      </c>
      <c r="L565">
        <v>74</v>
      </c>
    </row>
    <row r="566" spans="1:13" x14ac:dyDescent="0.25">
      <c r="A566" s="9">
        <v>565</v>
      </c>
      <c r="B566" s="4"/>
      <c r="C566" s="8"/>
      <c r="D566" s="8"/>
      <c r="E566" s="8"/>
      <c r="F566" s="8"/>
      <c r="G566" s="8"/>
      <c r="H566" s="8"/>
      <c r="I566" s="10">
        <v>553</v>
      </c>
      <c r="J566" s="11">
        <v>564</v>
      </c>
      <c r="K566" s="11" t="s">
        <v>221</v>
      </c>
      <c r="L566">
        <v>74</v>
      </c>
    </row>
    <row r="567" spans="1:13" x14ac:dyDescent="0.25">
      <c r="A567" s="9">
        <v>566</v>
      </c>
      <c r="B567" s="4"/>
      <c r="C567" s="8"/>
      <c r="D567" s="8"/>
      <c r="E567" s="8"/>
      <c r="F567" s="8"/>
      <c r="G567" s="8"/>
      <c r="H567" s="8"/>
      <c r="I567" s="10">
        <v>585</v>
      </c>
      <c r="J567" s="11">
        <v>596</v>
      </c>
      <c r="K567" s="11" t="s">
        <v>238</v>
      </c>
      <c r="L567">
        <v>74</v>
      </c>
    </row>
    <row r="568" spans="1:13" x14ac:dyDescent="0.25">
      <c r="A568" s="9">
        <v>567</v>
      </c>
      <c r="B568" s="4"/>
      <c r="C568" s="8"/>
      <c r="D568" s="8"/>
      <c r="E568" s="8"/>
      <c r="F568" s="8"/>
      <c r="G568" s="8" t="s">
        <v>1364</v>
      </c>
      <c r="H568" s="8"/>
      <c r="I568" s="10">
        <v>570</v>
      </c>
      <c r="J568" s="11">
        <v>581</v>
      </c>
      <c r="K568" s="11" t="s">
        <v>229</v>
      </c>
      <c r="L568">
        <v>74</v>
      </c>
    </row>
    <row r="569" spans="1:13" x14ac:dyDescent="0.25">
      <c r="A569" s="9">
        <v>568</v>
      </c>
      <c r="B569" s="4"/>
      <c r="C569" s="8"/>
      <c r="D569" s="8"/>
      <c r="E569" s="8"/>
      <c r="F569" s="8" t="s">
        <v>1441</v>
      </c>
      <c r="G569" s="8"/>
      <c r="H569" s="8"/>
      <c r="I569" s="10"/>
      <c r="J569" s="11">
        <v>809</v>
      </c>
      <c r="K569" s="11" t="s">
        <v>970</v>
      </c>
      <c r="L569">
        <v>75</v>
      </c>
      <c r="M569" t="s">
        <v>1477</v>
      </c>
    </row>
    <row r="570" spans="1:13" x14ac:dyDescent="0.25">
      <c r="A570" s="9">
        <v>569</v>
      </c>
      <c r="B570" s="4"/>
      <c r="C570" s="8"/>
      <c r="D570" s="8"/>
      <c r="E570" s="8"/>
      <c r="F570" s="8"/>
      <c r="G570" s="8"/>
      <c r="H570" s="8"/>
      <c r="I570" s="10">
        <v>341</v>
      </c>
      <c r="J570" s="11">
        <v>351</v>
      </c>
      <c r="K570" s="11" t="s">
        <v>147</v>
      </c>
      <c r="L570">
        <v>75</v>
      </c>
    </row>
    <row r="571" spans="1:13" x14ac:dyDescent="0.25">
      <c r="A571" s="9">
        <v>570</v>
      </c>
      <c r="B571" s="4"/>
      <c r="C571" s="8"/>
      <c r="D571" s="8"/>
      <c r="E571" s="8"/>
      <c r="F571" s="8"/>
      <c r="G571" s="8"/>
      <c r="H571" s="8"/>
      <c r="I571" s="10"/>
      <c r="J571" s="11">
        <v>359</v>
      </c>
      <c r="K571" s="11" t="s">
        <v>710</v>
      </c>
      <c r="L571">
        <v>75</v>
      </c>
    </row>
    <row r="572" spans="1:13" x14ac:dyDescent="0.25">
      <c r="A572" s="9">
        <v>571</v>
      </c>
      <c r="B572" s="4"/>
      <c r="C572" s="8"/>
      <c r="D572" s="8"/>
      <c r="E572" s="8"/>
      <c r="F572" s="8"/>
      <c r="G572" s="8"/>
      <c r="H572" s="8"/>
      <c r="I572" s="10"/>
      <c r="J572" s="11">
        <v>537</v>
      </c>
      <c r="K572" s="11" t="s">
        <v>822</v>
      </c>
      <c r="L572">
        <v>75</v>
      </c>
    </row>
    <row r="573" spans="1:13" x14ac:dyDescent="0.25">
      <c r="A573" s="9">
        <v>572</v>
      </c>
      <c r="B573" s="4"/>
      <c r="C573" s="8"/>
      <c r="D573" s="8"/>
      <c r="E573" s="8"/>
      <c r="F573" s="8"/>
      <c r="G573" s="8"/>
      <c r="H573" s="8"/>
      <c r="I573" s="10"/>
      <c r="J573" s="11">
        <v>498</v>
      </c>
      <c r="K573" s="11" t="s">
        <v>798</v>
      </c>
      <c r="L573">
        <v>75</v>
      </c>
    </row>
    <row r="574" spans="1:13" x14ac:dyDescent="0.25">
      <c r="A574" s="9">
        <v>573</v>
      </c>
      <c r="B574" s="4"/>
      <c r="C574" s="8"/>
      <c r="D574" s="8"/>
      <c r="E574" s="8"/>
      <c r="F574" s="8"/>
      <c r="G574" s="8"/>
      <c r="H574" s="8"/>
      <c r="I574" s="10"/>
      <c r="J574" s="11">
        <v>505</v>
      </c>
      <c r="K574" s="11" t="s">
        <v>802</v>
      </c>
      <c r="L574">
        <v>75</v>
      </c>
    </row>
    <row r="575" spans="1:13" x14ac:dyDescent="0.25">
      <c r="A575" s="9">
        <v>574</v>
      </c>
      <c r="B575" s="4"/>
      <c r="C575" s="8"/>
      <c r="D575" s="8"/>
      <c r="E575" s="8"/>
      <c r="F575" s="8"/>
      <c r="G575" s="8"/>
      <c r="H575" s="8"/>
      <c r="I575" s="10"/>
      <c r="J575" s="11">
        <v>513</v>
      </c>
      <c r="K575" s="11" t="s">
        <v>807</v>
      </c>
      <c r="L575">
        <v>75</v>
      </c>
    </row>
    <row r="576" spans="1:13" x14ac:dyDescent="0.25">
      <c r="A576" s="9">
        <v>575</v>
      </c>
      <c r="B576" s="4"/>
      <c r="C576" s="8"/>
      <c r="D576" s="8"/>
      <c r="E576" s="8"/>
      <c r="F576" s="8"/>
      <c r="G576" s="8"/>
      <c r="H576" s="8"/>
      <c r="I576" s="10"/>
      <c r="J576" s="11">
        <v>546</v>
      </c>
      <c r="K576" s="11" t="s">
        <v>828</v>
      </c>
      <c r="L576">
        <v>75</v>
      </c>
    </row>
    <row r="577" spans="1:13" x14ac:dyDescent="0.25">
      <c r="A577" s="9">
        <v>576</v>
      </c>
      <c r="B577" s="4"/>
      <c r="C577" s="8"/>
      <c r="D577" s="8"/>
      <c r="E577" s="8"/>
      <c r="F577" s="8"/>
      <c r="G577" s="8"/>
      <c r="H577" s="8"/>
      <c r="I577" s="10"/>
      <c r="J577" s="11">
        <v>521</v>
      </c>
      <c r="K577" s="11" t="s">
        <v>813</v>
      </c>
      <c r="L577">
        <v>75</v>
      </c>
    </row>
    <row r="578" spans="1:13" x14ac:dyDescent="0.25">
      <c r="A578" s="9">
        <v>577</v>
      </c>
      <c r="B578" s="4"/>
      <c r="C578" s="8"/>
      <c r="D578" s="8"/>
      <c r="E578" s="8"/>
      <c r="F578" s="8"/>
      <c r="G578" s="8"/>
      <c r="H578" s="8"/>
      <c r="I578" s="10"/>
      <c r="J578" s="11">
        <v>554</v>
      </c>
      <c r="K578" s="11" t="s">
        <v>835</v>
      </c>
      <c r="L578">
        <v>75</v>
      </c>
    </row>
    <row r="579" spans="1:13" x14ac:dyDescent="0.25">
      <c r="A579" s="9">
        <v>578</v>
      </c>
      <c r="B579" s="4"/>
      <c r="C579" s="8"/>
      <c r="D579" s="8"/>
      <c r="E579" s="8"/>
      <c r="F579" s="8"/>
      <c r="G579" s="8"/>
      <c r="H579" s="8"/>
      <c r="I579" s="10"/>
      <c r="J579" s="11">
        <v>562</v>
      </c>
      <c r="K579" s="11" t="s">
        <v>841</v>
      </c>
      <c r="L579">
        <v>75</v>
      </c>
    </row>
    <row r="580" spans="1:13" x14ac:dyDescent="0.25">
      <c r="A580" s="9">
        <v>579</v>
      </c>
      <c r="B580" s="4"/>
      <c r="C580" s="8"/>
      <c r="D580" s="8"/>
      <c r="E580" s="8"/>
      <c r="F580" s="8"/>
      <c r="G580" s="8"/>
      <c r="H580" s="8"/>
      <c r="I580" s="10"/>
      <c r="J580" s="11">
        <v>529</v>
      </c>
      <c r="K580" s="11" t="s">
        <v>818</v>
      </c>
      <c r="L580">
        <v>75</v>
      </c>
    </row>
    <row r="581" spans="1:13" x14ac:dyDescent="0.25">
      <c r="A581" s="9">
        <v>580</v>
      </c>
      <c r="B581" s="4"/>
      <c r="C581" s="8"/>
      <c r="D581" s="8"/>
      <c r="E581" s="8"/>
      <c r="F581" s="8"/>
      <c r="G581" s="8"/>
      <c r="H581" s="8"/>
      <c r="I581" s="10"/>
      <c r="J581" s="11">
        <v>367</v>
      </c>
      <c r="K581" s="11" t="s">
        <v>714</v>
      </c>
      <c r="L581">
        <v>75</v>
      </c>
    </row>
    <row r="582" spans="1:13" x14ac:dyDescent="0.25">
      <c r="A582" s="9">
        <v>581</v>
      </c>
      <c r="B582" s="4"/>
      <c r="C582" s="8"/>
      <c r="D582" s="8"/>
      <c r="E582" s="8"/>
      <c r="F582" s="8"/>
      <c r="G582" s="8"/>
      <c r="H582" s="8"/>
      <c r="I582" s="10"/>
      <c r="J582" s="11">
        <v>569</v>
      </c>
      <c r="K582" s="11" t="s">
        <v>845</v>
      </c>
      <c r="L582">
        <v>75</v>
      </c>
    </row>
    <row r="583" spans="1:13" x14ac:dyDescent="0.25">
      <c r="A583" s="9">
        <v>582</v>
      </c>
      <c r="B583" s="4"/>
      <c r="C583" s="8"/>
      <c r="D583" s="8"/>
      <c r="E583" s="8"/>
      <c r="F583" s="8"/>
      <c r="G583" s="8"/>
      <c r="H583" s="8"/>
      <c r="I583" s="10"/>
      <c r="J583" s="11">
        <v>578</v>
      </c>
      <c r="K583" s="11" t="s">
        <v>850</v>
      </c>
      <c r="L583">
        <v>75</v>
      </c>
    </row>
    <row r="584" spans="1:13" x14ac:dyDescent="0.25">
      <c r="A584" s="9">
        <v>583</v>
      </c>
      <c r="B584" s="4"/>
      <c r="C584" s="8"/>
      <c r="D584" s="8"/>
      <c r="E584" s="8"/>
      <c r="F584" s="8"/>
      <c r="G584" s="8"/>
      <c r="H584" s="8"/>
      <c r="I584" s="10"/>
      <c r="J584" s="11">
        <v>585</v>
      </c>
      <c r="K584" s="11" t="s">
        <v>853</v>
      </c>
      <c r="L584">
        <v>75</v>
      </c>
    </row>
    <row r="585" spans="1:13" x14ac:dyDescent="0.25">
      <c r="A585" s="9">
        <v>584</v>
      </c>
      <c r="B585" s="4"/>
      <c r="C585" s="8"/>
      <c r="D585" s="8"/>
      <c r="E585" s="8"/>
      <c r="F585" s="8"/>
      <c r="G585" s="8"/>
      <c r="H585" s="8"/>
      <c r="I585" s="10"/>
      <c r="J585" s="11">
        <v>594</v>
      </c>
      <c r="K585" s="11" t="s">
        <v>857</v>
      </c>
      <c r="L585">
        <v>75</v>
      </c>
    </row>
    <row r="586" spans="1:13" x14ac:dyDescent="0.25">
      <c r="A586" s="9">
        <v>585</v>
      </c>
      <c r="B586" s="4"/>
      <c r="C586" s="8"/>
      <c r="D586" s="8"/>
      <c r="E586" s="8"/>
      <c r="F586" s="8"/>
      <c r="G586" s="8"/>
      <c r="H586" s="8"/>
      <c r="I586" s="10"/>
      <c r="J586" s="11">
        <v>602</v>
      </c>
      <c r="K586" s="11" t="s">
        <v>859</v>
      </c>
      <c r="L586">
        <v>75</v>
      </c>
    </row>
    <row r="587" spans="1:13" x14ac:dyDescent="0.25">
      <c r="A587" s="9">
        <v>586</v>
      </c>
      <c r="B587" s="4"/>
      <c r="C587" s="8"/>
      <c r="D587" s="8"/>
      <c r="E587" s="8"/>
      <c r="F587" s="8"/>
      <c r="G587" s="8"/>
      <c r="H587" s="8"/>
      <c r="I587" s="10">
        <v>277</v>
      </c>
      <c r="J587" s="11">
        <v>287</v>
      </c>
      <c r="K587" s="11" t="s">
        <v>117</v>
      </c>
      <c r="L587">
        <v>75</v>
      </c>
    </row>
    <row r="588" spans="1:13" x14ac:dyDescent="0.25">
      <c r="A588" s="9">
        <v>587</v>
      </c>
      <c r="B588" s="4"/>
      <c r="C588" s="8" t="s">
        <v>700</v>
      </c>
      <c r="D588" s="8"/>
      <c r="E588" s="8"/>
      <c r="F588" s="8"/>
      <c r="G588" s="8"/>
      <c r="H588" s="8"/>
      <c r="I588" s="10"/>
      <c r="J588" s="11">
        <v>343</v>
      </c>
      <c r="K588" s="11" t="s">
        <v>700</v>
      </c>
    </row>
    <row r="589" spans="1:13" x14ac:dyDescent="0.25">
      <c r="A589" s="9">
        <v>588</v>
      </c>
      <c r="B589" s="4"/>
      <c r="C589" s="8"/>
      <c r="D589" s="8" t="s">
        <v>1365</v>
      </c>
      <c r="E589" s="8"/>
      <c r="F589" s="8"/>
      <c r="G589" s="8"/>
      <c r="H589" s="8"/>
      <c r="I589" s="10"/>
      <c r="J589" s="11">
        <v>1129</v>
      </c>
      <c r="K589" s="11" t="s">
        <v>1145</v>
      </c>
    </row>
    <row r="590" spans="1:13" x14ac:dyDescent="0.25">
      <c r="A590" s="9">
        <v>589</v>
      </c>
      <c r="B590" s="4"/>
      <c r="C590" s="8"/>
      <c r="D590" s="8"/>
      <c r="E590" s="8" t="s">
        <v>1366</v>
      </c>
      <c r="F590" s="8"/>
      <c r="G590" s="8"/>
      <c r="H590" s="8"/>
      <c r="I590" s="10">
        <v>538</v>
      </c>
      <c r="J590" s="11">
        <v>549</v>
      </c>
      <c r="K590" s="11" t="s">
        <v>218</v>
      </c>
    </row>
    <row r="591" spans="1:13" x14ac:dyDescent="0.25">
      <c r="A591" s="9">
        <v>590</v>
      </c>
      <c r="B591" s="4"/>
      <c r="C591" s="8"/>
      <c r="D591" s="8"/>
      <c r="E591" s="8"/>
      <c r="F591" s="8" t="s">
        <v>1367</v>
      </c>
      <c r="G591" s="8"/>
      <c r="H591" s="8"/>
      <c r="I591" s="10"/>
      <c r="J591" s="11">
        <v>864</v>
      </c>
      <c r="K591" s="11" t="s">
        <v>1004</v>
      </c>
    </row>
    <row r="592" spans="1:13" x14ac:dyDescent="0.25">
      <c r="A592" s="9">
        <v>591</v>
      </c>
      <c r="B592" s="4"/>
      <c r="C592" s="8"/>
      <c r="D592" s="8"/>
      <c r="E592" s="8"/>
      <c r="F592" s="8"/>
      <c r="G592" s="8" t="s">
        <v>1368</v>
      </c>
      <c r="H592" s="8"/>
      <c r="I592" s="10"/>
      <c r="J592" s="11">
        <v>637</v>
      </c>
      <c r="K592" s="11" t="s">
        <v>874</v>
      </c>
      <c r="L592">
        <v>76</v>
      </c>
      <c r="M592" t="s">
        <v>1478</v>
      </c>
    </row>
    <row r="593" spans="1:13" x14ac:dyDescent="0.25">
      <c r="A593" s="9">
        <v>592</v>
      </c>
      <c r="B593" s="4"/>
      <c r="C593" s="8"/>
      <c r="D593" s="8"/>
      <c r="E593" s="8"/>
      <c r="F593" s="8"/>
      <c r="G593" s="8"/>
      <c r="H593" s="8"/>
      <c r="I593" s="10">
        <v>618</v>
      </c>
      <c r="J593" s="11">
        <v>629</v>
      </c>
      <c r="K593" s="11" t="s">
        <v>258</v>
      </c>
      <c r="L593">
        <v>76</v>
      </c>
    </row>
    <row r="594" spans="1:13" x14ac:dyDescent="0.25">
      <c r="A594" s="9">
        <v>593</v>
      </c>
      <c r="B594" s="4"/>
      <c r="C594" s="8"/>
      <c r="D594" s="8"/>
      <c r="E594" s="8"/>
      <c r="F594" s="8"/>
      <c r="G594" s="8"/>
      <c r="H594" s="8"/>
      <c r="I594" s="10">
        <v>674</v>
      </c>
      <c r="J594" s="11">
        <v>685</v>
      </c>
      <c r="K594" s="11" t="s">
        <v>286</v>
      </c>
      <c r="L594">
        <v>76</v>
      </c>
    </row>
    <row r="595" spans="1:13" x14ac:dyDescent="0.25">
      <c r="A595" s="9">
        <v>594</v>
      </c>
      <c r="B595" s="4"/>
      <c r="C595" s="8"/>
      <c r="D595" s="8"/>
      <c r="E595" s="8"/>
      <c r="F595" s="8"/>
      <c r="G595" s="8"/>
      <c r="H595" s="8"/>
      <c r="I595" s="10"/>
      <c r="J595" s="11">
        <v>709</v>
      </c>
      <c r="K595" s="11" t="s">
        <v>907</v>
      </c>
      <c r="L595">
        <v>76</v>
      </c>
    </row>
    <row r="596" spans="1:13" x14ac:dyDescent="0.25">
      <c r="A596" s="9">
        <v>595</v>
      </c>
      <c r="B596" s="4"/>
      <c r="C596" s="8"/>
      <c r="D596" s="8"/>
      <c r="E596" s="8"/>
      <c r="F596" s="8"/>
      <c r="G596" s="8"/>
      <c r="H596" s="8"/>
      <c r="I596" s="10">
        <v>707</v>
      </c>
      <c r="J596" s="11">
        <v>718</v>
      </c>
      <c r="K596" s="11" t="s">
        <v>302</v>
      </c>
      <c r="L596">
        <v>76</v>
      </c>
    </row>
    <row r="597" spans="1:13" x14ac:dyDescent="0.25">
      <c r="A597" s="9">
        <v>596</v>
      </c>
      <c r="B597" s="4"/>
      <c r="C597" s="8"/>
      <c r="D597" s="8"/>
      <c r="E597" s="8"/>
      <c r="F597" s="8"/>
      <c r="G597" s="8"/>
      <c r="H597" s="8"/>
      <c r="I597" s="10">
        <v>714</v>
      </c>
      <c r="J597" s="11">
        <v>725</v>
      </c>
      <c r="K597" s="11" t="s">
        <v>304</v>
      </c>
      <c r="L597">
        <v>76</v>
      </c>
    </row>
    <row r="598" spans="1:13" x14ac:dyDescent="0.25">
      <c r="A598" s="9">
        <v>597</v>
      </c>
      <c r="B598" s="4"/>
      <c r="C598" s="8"/>
      <c r="D598" s="8"/>
      <c r="E598" s="8"/>
      <c r="F598" s="8"/>
      <c r="G598" s="8"/>
      <c r="H598" s="8"/>
      <c r="I598" s="10">
        <v>722</v>
      </c>
      <c r="J598" s="11">
        <v>733</v>
      </c>
      <c r="K598" s="11" t="s">
        <v>308</v>
      </c>
      <c r="L598">
        <v>76</v>
      </c>
    </row>
    <row r="599" spans="1:13" x14ac:dyDescent="0.25">
      <c r="A599" s="9">
        <v>598</v>
      </c>
      <c r="B599" s="4"/>
      <c r="C599" s="8"/>
      <c r="D599" s="8"/>
      <c r="E599" s="8"/>
      <c r="F599" s="8"/>
      <c r="G599" s="8"/>
      <c r="H599" s="8"/>
      <c r="I599" s="10">
        <v>730</v>
      </c>
      <c r="J599" s="11">
        <v>741</v>
      </c>
      <c r="K599" s="11" t="s">
        <v>310</v>
      </c>
      <c r="L599">
        <v>76</v>
      </c>
    </row>
    <row r="600" spans="1:13" x14ac:dyDescent="0.25">
      <c r="A600" s="9">
        <v>599</v>
      </c>
      <c r="B600" s="4"/>
      <c r="C600" s="8"/>
      <c r="D600" s="8"/>
      <c r="E600" s="8"/>
      <c r="F600" s="8"/>
      <c r="G600" s="8"/>
      <c r="H600" s="8"/>
      <c r="I600" s="10"/>
      <c r="J600" s="11">
        <v>406</v>
      </c>
      <c r="K600" s="11" t="s">
        <v>743</v>
      </c>
      <c r="L600">
        <v>76</v>
      </c>
    </row>
    <row r="601" spans="1:13" x14ac:dyDescent="0.25">
      <c r="A601" s="9">
        <v>600</v>
      </c>
      <c r="B601" s="4"/>
      <c r="C601" s="8"/>
      <c r="D601" s="8"/>
      <c r="E601" s="8"/>
      <c r="F601" s="8"/>
      <c r="G601" s="8"/>
      <c r="H601" s="8"/>
      <c r="I601" s="10">
        <v>404</v>
      </c>
      <c r="J601" s="11">
        <v>414</v>
      </c>
      <c r="K601" s="11" t="s">
        <v>166</v>
      </c>
      <c r="L601">
        <v>76</v>
      </c>
    </row>
    <row r="602" spans="1:13" x14ac:dyDescent="0.25">
      <c r="A602" s="9">
        <v>601</v>
      </c>
      <c r="B602" s="4"/>
      <c r="C602" s="8"/>
      <c r="D602" s="8"/>
      <c r="E602" s="8"/>
      <c r="F602" s="8"/>
      <c r="G602" s="8"/>
      <c r="H602" s="8"/>
      <c r="I602" s="10">
        <v>411</v>
      </c>
      <c r="J602" s="11">
        <v>422</v>
      </c>
      <c r="K602" s="11" t="s">
        <v>168</v>
      </c>
      <c r="L602">
        <v>76</v>
      </c>
    </row>
    <row r="603" spans="1:13" x14ac:dyDescent="0.25">
      <c r="A603" s="9">
        <v>602</v>
      </c>
      <c r="B603" s="4"/>
      <c r="C603" s="8"/>
      <c r="D603" s="8"/>
      <c r="E603" s="8"/>
      <c r="F603" s="8"/>
      <c r="G603" s="8"/>
      <c r="H603" s="8"/>
      <c r="I603" s="10">
        <v>598</v>
      </c>
      <c r="J603" s="11">
        <v>609</v>
      </c>
      <c r="K603" s="11" t="s">
        <v>246</v>
      </c>
      <c r="L603">
        <v>76</v>
      </c>
    </row>
    <row r="604" spans="1:13" x14ac:dyDescent="0.25">
      <c r="A604" s="9">
        <v>603</v>
      </c>
      <c r="B604" s="4"/>
      <c r="C604" s="8"/>
      <c r="D604" s="8"/>
      <c r="E604" s="8"/>
      <c r="F604" s="8"/>
      <c r="G604" s="8" t="s">
        <v>445</v>
      </c>
      <c r="H604" s="8"/>
      <c r="I604" s="10">
        <v>1032</v>
      </c>
      <c r="J604" s="11">
        <v>1044</v>
      </c>
      <c r="K604" s="11" t="s">
        <v>445</v>
      </c>
      <c r="L604">
        <v>76</v>
      </c>
    </row>
    <row r="605" spans="1:13" x14ac:dyDescent="0.25">
      <c r="A605" s="9">
        <v>604</v>
      </c>
      <c r="B605" s="4"/>
      <c r="C605" s="8"/>
      <c r="D605" s="8"/>
      <c r="E605" s="8"/>
      <c r="F605" s="8"/>
      <c r="G605" s="8" t="s">
        <v>1080</v>
      </c>
      <c r="H605" s="8"/>
      <c r="I605" s="10"/>
      <c r="J605" s="11">
        <v>1008</v>
      </c>
      <c r="K605" s="11" t="s">
        <v>1080</v>
      </c>
      <c r="L605">
        <v>77</v>
      </c>
      <c r="M605" t="s">
        <v>1479</v>
      </c>
    </row>
    <row r="606" spans="1:13" x14ac:dyDescent="0.25">
      <c r="A606" s="9">
        <v>605</v>
      </c>
      <c r="B606" s="4"/>
      <c r="C606" s="8"/>
      <c r="D606" s="8"/>
      <c r="E606" s="8"/>
      <c r="F606" s="8"/>
      <c r="G606" s="8"/>
      <c r="H606" s="8"/>
      <c r="I606" s="10">
        <v>464</v>
      </c>
      <c r="J606" s="11">
        <v>475</v>
      </c>
      <c r="K606" s="11" t="s">
        <v>191</v>
      </c>
      <c r="L606">
        <v>77</v>
      </c>
    </row>
    <row r="607" spans="1:13" x14ac:dyDescent="0.25">
      <c r="A607" s="9">
        <v>606</v>
      </c>
      <c r="B607" s="4"/>
      <c r="C607" s="8"/>
      <c r="D607" s="8"/>
      <c r="E607" s="8"/>
      <c r="F607" s="8"/>
      <c r="G607" s="8"/>
      <c r="H607" s="8"/>
      <c r="I607" s="10"/>
      <c r="J607" s="11">
        <v>1072</v>
      </c>
      <c r="K607" s="11" t="s">
        <v>1114</v>
      </c>
      <c r="L607">
        <v>77</v>
      </c>
    </row>
    <row r="608" spans="1:13" x14ac:dyDescent="0.25">
      <c r="A608" s="9">
        <v>607</v>
      </c>
      <c r="B608" s="4"/>
      <c r="C608" s="8"/>
      <c r="D608" s="8"/>
      <c r="E608" s="8"/>
      <c r="F608" s="8"/>
      <c r="G608" s="8"/>
      <c r="H608" s="8"/>
      <c r="I608" s="10"/>
      <c r="J608" s="11">
        <v>1079</v>
      </c>
      <c r="K608" s="11" t="s">
        <v>1119</v>
      </c>
      <c r="L608">
        <v>77</v>
      </c>
    </row>
    <row r="609" spans="1:13" x14ac:dyDescent="0.25">
      <c r="A609" s="9">
        <v>608</v>
      </c>
      <c r="B609" s="4"/>
      <c r="C609" s="8"/>
      <c r="D609" s="8"/>
      <c r="E609" s="8"/>
      <c r="F609" s="8"/>
      <c r="G609" s="8"/>
      <c r="H609" s="8"/>
      <c r="I609" s="10"/>
      <c r="J609" s="11">
        <v>1088</v>
      </c>
      <c r="K609" s="11" t="s">
        <v>1124</v>
      </c>
      <c r="L609">
        <v>77</v>
      </c>
    </row>
    <row r="610" spans="1:13" x14ac:dyDescent="0.25">
      <c r="A610" s="9">
        <v>609</v>
      </c>
      <c r="B610" s="4"/>
      <c r="C610" s="8"/>
      <c r="D610" s="8"/>
      <c r="E610" s="8"/>
      <c r="F610" s="8"/>
      <c r="G610" s="8"/>
      <c r="H610" s="8"/>
      <c r="I610" s="10">
        <v>165</v>
      </c>
      <c r="J610" s="11">
        <v>170</v>
      </c>
      <c r="K610" s="11" t="s">
        <v>71</v>
      </c>
      <c r="L610">
        <v>77</v>
      </c>
    </row>
    <row r="611" spans="1:13" x14ac:dyDescent="0.25">
      <c r="A611" s="9">
        <v>610</v>
      </c>
      <c r="B611" s="4"/>
      <c r="C611" s="8"/>
      <c r="D611" s="8"/>
      <c r="E611" s="8"/>
      <c r="F611" s="8" t="s">
        <v>1369</v>
      </c>
      <c r="G611" s="8"/>
      <c r="H611" s="8"/>
      <c r="I611" s="10"/>
      <c r="J611" s="11">
        <v>856</v>
      </c>
      <c r="K611" s="11" t="s">
        <v>999</v>
      </c>
    </row>
    <row r="612" spans="1:13" x14ac:dyDescent="0.25">
      <c r="A612" s="9">
        <v>611</v>
      </c>
      <c r="B612" s="4"/>
      <c r="C612" s="8"/>
      <c r="D612" s="8"/>
      <c r="E612" s="8"/>
      <c r="F612" s="8"/>
      <c r="G612" s="8" t="s">
        <v>1442</v>
      </c>
      <c r="H612" s="8"/>
      <c r="I612" s="10"/>
      <c r="J612" s="11">
        <v>138</v>
      </c>
      <c r="K612" s="11" t="s">
        <v>582</v>
      </c>
      <c r="L612">
        <v>78</v>
      </c>
      <c r="M612" t="s">
        <v>1480</v>
      </c>
    </row>
    <row r="613" spans="1:13" x14ac:dyDescent="0.25">
      <c r="A613" s="9">
        <v>612</v>
      </c>
      <c r="B613" s="4"/>
      <c r="C613" s="8"/>
      <c r="D613" s="8"/>
      <c r="E613" s="8"/>
      <c r="F613" s="8"/>
      <c r="G613" s="8"/>
      <c r="H613" s="8"/>
      <c r="I613" s="10">
        <v>211</v>
      </c>
      <c r="J613" s="11">
        <v>218</v>
      </c>
      <c r="K613" s="11" t="s">
        <v>90</v>
      </c>
      <c r="L613">
        <v>78</v>
      </c>
    </row>
    <row r="614" spans="1:13" x14ac:dyDescent="0.25">
      <c r="A614" s="9">
        <v>613</v>
      </c>
      <c r="B614" s="4"/>
      <c r="C614" s="8"/>
      <c r="D614" s="8"/>
      <c r="E614" s="8"/>
      <c r="F614" s="8"/>
      <c r="G614" s="8"/>
      <c r="H614" s="8"/>
      <c r="I614" s="10">
        <v>1008</v>
      </c>
      <c r="J614" s="11">
        <v>1020</v>
      </c>
      <c r="K614" s="11" t="s">
        <v>433</v>
      </c>
      <c r="L614">
        <v>78</v>
      </c>
    </row>
    <row r="615" spans="1:13" x14ac:dyDescent="0.25">
      <c r="A615" s="9">
        <v>614</v>
      </c>
      <c r="B615" s="4"/>
      <c r="C615" s="8"/>
      <c r="D615" s="8"/>
      <c r="E615" s="8"/>
      <c r="F615" s="8"/>
      <c r="G615" s="8"/>
      <c r="H615" s="8"/>
      <c r="I615" s="10">
        <v>1017</v>
      </c>
      <c r="J615" s="11">
        <v>1029</v>
      </c>
      <c r="K615" s="11" t="s">
        <v>438</v>
      </c>
      <c r="L615">
        <v>78</v>
      </c>
    </row>
    <row r="616" spans="1:13" x14ac:dyDescent="0.25">
      <c r="A616" s="9">
        <v>615</v>
      </c>
      <c r="B616" s="4"/>
      <c r="C616" s="8"/>
      <c r="D616" s="8"/>
      <c r="E616" s="8"/>
      <c r="F616" s="8"/>
      <c r="G616" s="8"/>
      <c r="H616" s="8"/>
      <c r="I616" s="10">
        <v>315</v>
      </c>
      <c r="J616" s="11">
        <v>325</v>
      </c>
      <c r="K616" s="11" t="s">
        <v>135</v>
      </c>
      <c r="L616">
        <v>78</v>
      </c>
    </row>
    <row r="617" spans="1:13" x14ac:dyDescent="0.25">
      <c r="A617" s="9">
        <v>616</v>
      </c>
      <c r="B617" s="4"/>
      <c r="C617" s="8"/>
      <c r="D617" s="8"/>
      <c r="E617" s="8"/>
      <c r="F617" s="8"/>
      <c r="G617" s="8" t="s">
        <v>1443</v>
      </c>
      <c r="H617" s="8"/>
      <c r="I617" s="10"/>
      <c r="J617" s="11">
        <v>239</v>
      </c>
      <c r="K617" s="11" t="s">
        <v>647</v>
      </c>
    </row>
    <row r="618" spans="1:13" x14ac:dyDescent="0.25">
      <c r="A618" s="9">
        <v>617</v>
      </c>
      <c r="B618" s="4"/>
      <c r="C618" s="8"/>
      <c r="D618" s="8"/>
      <c r="E618" s="8"/>
      <c r="F618" s="8"/>
      <c r="G618" s="8"/>
      <c r="H618" s="8"/>
      <c r="I618" s="10">
        <v>248</v>
      </c>
      <c r="J618" s="11">
        <v>255</v>
      </c>
      <c r="K618" s="11" t="s">
        <v>103</v>
      </c>
      <c r="L618">
        <v>79</v>
      </c>
      <c r="M618" t="s">
        <v>1481</v>
      </c>
    </row>
    <row r="619" spans="1:13" x14ac:dyDescent="0.25">
      <c r="A619" s="9">
        <v>618</v>
      </c>
      <c r="B619" s="4"/>
      <c r="C619" s="8"/>
      <c r="D619" s="8"/>
      <c r="E619" s="8"/>
      <c r="F619" s="8"/>
      <c r="G619" s="8"/>
      <c r="H619" s="8"/>
      <c r="I619" s="10">
        <v>122</v>
      </c>
      <c r="J619" s="11">
        <v>127</v>
      </c>
      <c r="K619" s="11" t="s">
        <v>56</v>
      </c>
      <c r="L619">
        <v>79</v>
      </c>
    </row>
    <row r="620" spans="1:13" x14ac:dyDescent="0.25">
      <c r="A620" s="9">
        <v>619</v>
      </c>
      <c r="B620" s="4"/>
      <c r="C620" s="8"/>
      <c r="D620" s="8"/>
      <c r="E620" s="8"/>
      <c r="F620" s="8"/>
      <c r="G620" s="8"/>
      <c r="H620" s="8"/>
      <c r="I620" s="10"/>
      <c r="J620" s="11">
        <v>1096</v>
      </c>
      <c r="K620" s="11" t="s">
        <v>1127</v>
      </c>
      <c r="L620">
        <v>79</v>
      </c>
    </row>
    <row r="621" spans="1:13" x14ac:dyDescent="0.25">
      <c r="A621" s="9">
        <v>620</v>
      </c>
      <c r="B621" s="4"/>
      <c r="C621" s="8"/>
      <c r="D621" s="8"/>
      <c r="E621" s="8"/>
      <c r="F621" s="8"/>
      <c r="G621" s="8"/>
      <c r="H621" s="8"/>
      <c r="I621" s="10"/>
      <c r="J621" s="11">
        <v>1104</v>
      </c>
      <c r="K621" s="11" t="s">
        <v>1132</v>
      </c>
      <c r="L621">
        <v>79</v>
      </c>
    </row>
    <row r="622" spans="1:13" x14ac:dyDescent="0.25">
      <c r="A622" s="9">
        <v>621</v>
      </c>
      <c r="B622" s="4"/>
      <c r="C622" s="8"/>
      <c r="D622" s="8"/>
      <c r="E622" s="8"/>
      <c r="F622" s="8"/>
      <c r="G622" s="8"/>
      <c r="H622" s="8"/>
      <c r="I622" s="10">
        <v>59</v>
      </c>
      <c r="J622" s="11">
        <v>64</v>
      </c>
      <c r="K622" s="11" t="s">
        <v>30</v>
      </c>
      <c r="L622">
        <v>79</v>
      </c>
    </row>
    <row r="623" spans="1:13" x14ac:dyDescent="0.25">
      <c r="A623" s="9">
        <v>622</v>
      </c>
      <c r="B623" s="4"/>
      <c r="C623" s="8"/>
      <c r="D623" s="8"/>
      <c r="E623" s="8"/>
      <c r="F623" s="8"/>
      <c r="G623" s="8"/>
      <c r="H623" s="8"/>
      <c r="I623" s="10">
        <v>1107</v>
      </c>
      <c r="J623" s="11">
        <v>1120</v>
      </c>
      <c r="K623" s="11" t="s">
        <v>477</v>
      </c>
      <c r="L623">
        <v>79</v>
      </c>
    </row>
    <row r="624" spans="1:13" x14ac:dyDescent="0.25">
      <c r="A624" s="9">
        <v>623</v>
      </c>
      <c r="B624" s="4"/>
      <c r="C624" s="8"/>
      <c r="D624" s="8"/>
      <c r="E624" s="8"/>
      <c r="F624" s="8"/>
      <c r="G624" s="8"/>
      <c r="H624" s="8"/>
      <c r="I624" s="10">
        <v>1101</v>
      </c>
      <c r="J624" s="11">
        <v>1113</v>
      </c>
      <c r="K624" s="11" t="s">
        <v>475</v>
      </c>
      <c r="L624">
        <v>79</v>
      </c>
    </row>
    <row r="625" spans="1:13" x14ac:dyDescent="0.25">
      <c r="A625" s="9">
        <v>624</v>
      </c>
      <c r="B625" s="4"/>
      <c r="C625" s="8"/>
      <c r="D625" s="8"/>
      <c r="E625" s="8"/>
      <c r="F625" s="8"/>
      <c r="G625" s="8"/>
      <c r="H625" s="8"/>
      <c r="I625" s="10">
        <v>150</v>
      </c>
      <c r="J625" s="11">
        <v>155</v>
      </c>
      <c r="K625" s="11" t="s">
        <v>65</v>
      </c>
      <c r="L625">
        <v>79</v>
      </c>
    </row>
    <row r="626" spans="1:13" x14ac:dyDescent="0.25">
      <c r="A626" s="9">
        <v>625</v>
      </c>
      <c r="B626" s="4"/>
      <c r="C626" s="8"/>
      <c r="D626" s="8"/>
      <c r="E626" s="8"/>
      <c r="F626" s="8"/>
      <c r="G626" s="8" t="s">
        <v>1444</v>
      </c>
      <c r="H626" s="8"/>
      <c r="I626" s="10"/>
      <c r="J626" s="11">
        <v>444</v>
      </c>
      <c r="K626" s="11" t="s">
        <v>765</v>
      </c>
      <c r="L626">
        <v>80</v>
      </c>
      <c r="M626" t="s">
        <v>1482</v>
      </c>
    </row>
    <row r="627" spans="1:13" x14ac:dyDescent="0.25">
      <c r="A627" s="9">
        <v>626</v>
      </c>
      <c r="B627" s="4"/>
      <c r="C627" s="8"/>
      <c r="D627" s="8"/>
      <c r="E627" s="8"/>
      <c r="F627" s="8"/>
      <c r="G627" s="8"/>
      <c r="H627" s="8"/>
      <c r="I627" s="10"/>
      <c r="J627" s="11">
        <v>59</v>
      </c>
      <c r="K627" s="11" t="s">
        <v>537</v>
      </c>
      <c r="L627">
        <v>80</v>
      </c>
    </row>
    <row r="628" spans="1:13" x14ac:dyDescent="0.25">
      <c r="A628" s="9">
        <v>627</v>
      </c>
      <c r="B628" s="4"/>
      <c r="C628" s="8"/>
      <c r="D628" s="8"/>
      <c r="E628" s="8"/>
      <c r="F628" s="8"/>
      <c r="G628" s="8"/>
      <c r="H628" s="8"/>
      <c r="I628" s="10">
        <v>352</v>
      </c>
      <c r="J628" s="11">
        <v>362</v>
      </c>
      <c r="K628" s="11" t="s">
        <v>150</v>
      </c>
      <c r="L628">
        <v>80</v>
      </c>
    </row>
    <row r="629" spans="1:13" x14ac:dyDescent="0.25">
      <c r="A629" s="9">
        <v>628</v>
      </c>
      <c r="B629" s="4"/>
      <c r="C629" s="8"/>
      <c r="D629" s="8"/>
      <c r="E629" s="8"/>
      <c r="F629" s="8"/>
      <c r="G629" s="8"/>
      <c r="H629" s="8"/>
      <c r="I629" s="10"/>
      <c r="J629" s="11">
        <v>617</v>
      </c>
      <c r="K629" s="11" t="s">
        <v>864</v>
      </c>
      <c r="L629">
        <v>80</v>
      </c>
    </row>
    <row r="630" spans="1:13" x14ac:dyDescent="0.25">
      <c r="A630" s="9">
        <v>629</v>
      </c>
      <c r="B630" s="4"/>
      <c r="C630" s="8"/>
      <c r="D630" s="8"/>
      <c r="E630" s="8"/>
      <c r="F630" s="8"/>
      <c r="G630" s="8"/>
      <c r="H630" s="8"/>
      <c r="I630" s="10"/>
      <c r="J630" s="11">
        <v>626</v>
      </c>
      <c r="K630" s="11" t="s">
        <v>869</v>
      </c>
      <c r="L630">
        <v>80</v>
      </c>
    </row>
    <row r="631" spans="1:13" x14ac:dyDescent="0.25">
      <c r="A631" s="9">
        <v>630</v>
      </c>
      <c r="B631" s="4"/>
      <c r="C631" s="8"/>
      <c r="D631" s="8"/>
      <c r="E631" s="8"/>
      <c r="F631" s="8"/>
      <c r="G631" s="8"/>
      <c r="H631" s="8"/>
      <c r="I631" s="10"/>
      <c r="J631" s="11">
        <v>636</v>
      </c>
      <c r="K631" s="11" t="s">
        <v>873</v>
      </c>
      <c r="L631">
        <v>80</v>
      </c>
    </row>
    <row r="632" spans="1:13" x14ac:dyDescent="0.25">
      <c r="A632" s="9">
        <v>631</v>
      </c>
      <c r="B632" s="4"/>
      <c r="C632" s="8"/>
      <c r="D632" s="8"/>
      <c r="E632" s="8"/>
      <c r="F632" s="8"/>
      <c r="G632" s="8"/>
      <c r="H632" s="8"/>
      <c r="I632" s="10">
        <v>356</v>
      </c>
      <c r="J632" s="11">
        <v>366</v>
      </c>
      <c r="K632" s="11" t="s">
        <v>153</v>
      </c>
      <c r="L632">
        <v>80</v>
      </c>
    </row>
    <row r="633" spans="1:13" x14ac:dyDescent="0.25">
      <c r="A633" s="9">
        <v>632</v>
      </c>
      <c r="B633" s="4"/>
      <c r="C633" s="8"/>
      <c r="D633" s="8"/>
      <c r="E633" s="8"/>
      <c r="F633" s="8"/>
      <c r="G633" s="8"/>
      <c r="H633" s="8"/>
      <c r="I633" s="10">
        <v>1065</v>
      </c>
      <c r="J633" s="11">
        <v>1077</v>
      </c>
      <c r="K633" s="11" t="s">
        <v>458</v>
      </c>
      <c r="L633">
        <v>80</v>
      </c>
    </row>
    <row r="634" spans="1:13" x14ac:dyDescent="0.25">
      <c r="A634" s="9">
        <v>633</v>
      </c>
      <c r="B634" s="4"/>
      <c r="C634" s="8"/>
      <c r="D634" s="8"/>
      <c r="E634" s="8"/>
      <c r="F634" s="8"/>
      <c r="G634" s="8" t="s">
        <v>1445</v>
      </c>
      <c r="H634" s="8"/>
      <c r="I634" s="10"/>
      <c r="J634" s="11">
        <v>571</v>
      </c>
      <c r="K634" s="11" t="s">
        <v>847</v>
      </c>
      <c r="L634">
        <v>80</v>
      </c>
    </row>
    <row r="635" spans="1:13" x14ac:dyDescent="0.25">
      <c r="A635" s="9">
        <v>634</v>
      </c>
      <c r="B635" s="4"/>
      <c r="C635" s="8"/>
      <c r="D635" s="8"/>
      <c r="E635" s="8"/>
      <c r="F635" s="8"/>
      <c r="G635" s="8"/>
      <c r="H635" s="8"/>
      <c r="I635" s="10"/>
      <c r="J635" s="11">
        <v>149</v>
      </c>
      <c r="K635" s="11" t="s">
        <v>590</v>
      </c>
      <c r="L635">
        <v>80</v>
      </c>
    </row>
    <row r="636" spans="1:13" x14ac:dyDescent="0.25">
      <c r="A636" s="9">
        <v>635</v>
      </c>
      <c r="B636" s="4"/>
      <c r="C636" s="8"/>
      <c r="D636" s="8"/>
      <c r="E636" s="8"/>
      <c r="F636" s="8"/>
      <c r="G636" s="8"/>
      <c r="H636" s="8"/>
      <c r="I636" s="10">
        <v>13</v>
      </c>
      <c r="J636" s="11">
        <v>15</v>
      </c>
      <c r="K636" s="11" t="s">
        <v>12</v>
      </c>
      <c r="L636">
        <v>80</v>
      </c>
    </row>
    <row r="637" spans="1:13" x14ac:dyDescent="0.25">
      <c r="A637" s="9">
        <v>636</v>
      </c>
      <c r="B637" s="4"/>
      <c r="C637" s="8"/>
      <c r="D637" s="8"/>
      <c r="E637" s="8"/>
      <c r="F637" s="8"/>
      <c r="G637" s="8"/>
      <c r="H637" s="8"/>
      <c r="I637" s="10">
        <v>174</v>
      </c>
      <c r="J637" s="11">
        <v>181</v>
      </c>
      <c r="K637" s="11" t="s">
        <v>76</v>
      </c>
      <c r="L637">
        <v>80</v>
      </c>
    </row>
    <row r="638" spans="1:13" x14ac:dyDescent="0.25">
      <c r="A638" s="9">
        <v>637</v>
      </c>
      <c r="B638" s="4"/>
      <c r="C638" s="8"/>
      <c r="D638" s="8"/>
      <c r="E638" s="8"/>
      <c r="F638" s="8"/>
      <c r="G638" s="8" t="s">
        <v>1446</v>
      </c>
      <c r="H638" s="8"/>
      <c r="I638" s="10"/>
      <c r="J638" s="11">
        <v>51</v>
      </c>
      <c r="K638" s="11" t="s">
        <v>530</v>
      </c>
      <c r="L638">
        <v>81</v>
      </c>
      <c r="M638" t="s">
        <v>1483</v>
      </c>
    </row>
    <row r="639" spans="1:13" x14ac:dyDescent="0.25">
      <c r="A639" s="9">
        <v>638</v>
      </c>
      <c r="B639" s="4"/>
      <c r="C639" s="8"/>
      <c r="D639" s="8"/>
      <c r="E639" s="8"/>
      <c r="F639" s="8"/>
      <c r="G639" s="8"/>
      <c r="H639" s="8"/>
      <c r="I639" s="10">
        <v>182</v>
      </c>
      <c r="J639" s="11">
        <v>189</v>
      </c>
      <c r="K639" s="11" t="s">
        <v>80</v>
      </c>
      <c r="L639">
        <v>81</v>
      </c>
    </row>
    <row r="640" spans="1:13" x14ac:dyDescent="0.25">
      <c r="A640" s="9">
        <v>639</v>
      </c>
      <c r="B640" s="4"/>
      <c r="C640" s="8"/>
      <c r="D640" s="8"/>
      <c r="E640" s="8"/>
      <c r="F640" s="8"/>
      <c r="G640" s="8"/>
      <c r="H640" s="8"/>
      <c r="I640" s="10">
        <v>588</v>
      </c>
      <c r="J640" s="11">
        <v>599</v>
      </c>
      <c r="K640" s="11" t="s">
        <v>240</v>
      </c>
      <c r="L640">
        <v>81</v>
      </c>
    </row>
    <row r="641" spans="1:13" x14ac:dyDescent="0.25">
      <c r="A641" s="9">
        <v>640</v>
      </c>
      <c r="B641" s="4"/>
      <c r="C641" s="8"/>
      <c r="D641" s="8"/>
      <c r="E641" s="8"/>
      <c r="F641" s="8"/>
      <c r="G641" s="8"/>
      <c r="H641" s="8"/>
      <c r="I641" s="10">
        <v>896</v>
      </c>
      <c r="J641" s="11">
        <v>907</v>
      </c>
      <c r="K641" s="11" t="s">
        <v>380</v>
      </c>
      <c r="L641">
        <v>81</v>
      </c>
    </row>
    <row r="642" spans="1:13" x14ac:dyDescent="0.25">
      <c r="A642" s="9">
        <v>641</v>
      </c>
      <c r="B642" s="4"/>
      <c r="C642" s="8"/>
      <c r="D642" s="8"/>
      <c r="E642" s="8"/>
      <c r="F642" s="8"/>
      <c r="G642" s="8"/>
      <c r="H642" s="8"/>
      <c r="I642" s="10">
        <v>564</v>
      </c>
      <c r="J642" s="11">
        <v>575</v>
      </c>
      <c r="K642" s="11" t="s">
        <v>226</v>
      </c>
      <c r="L642">
        <v>81</v>
      </c>
    </row>
    <row r="643" spans="1:13" x14ac:dyDescent="0.25">
      <c r="A643" s="9">
        <v>642</v>
      </c>
      <c r="B643" s="4"/>
      <c r="C643" s="8"/>
      <c r="D643" s="8"/>
      <c r="E643" s="8"/>
      <c r="F643" s="8"/>
      <c r="G643" s="8"/>
      <c r="H643" s="8"/>
      <c r="I643" s="10">
        <v>919</v>
      </c>
      <c r="J643" s="11">
        <v>930</v>
      </c>
      <c r="K643" s="11" t="s">
        <v>393</v>
      </c>
      <c r="L643">
        <v>81</v>
      </c>
    </row>
    <row r="644" spans="1:13" x14ac:dyDescent="0.25">
      <c r="A644" s="9">
        <v>643</v>
      </c>
      <c r="B644" s="4"/>
      <c r="C644" s="8"/>
      <c r="D644" s="8"/>
      <c r="E644" s="8"/>
      <c r="F644" s="8"/>
      <c r="G644" s="8"/>
      <c r="H644" s="8"/>
      <c r="I644" s="10">
        <v>255</v>
      </c>
      <c r="J644" s="11">
        <v>262</v>
      </c>
      <c r="K644" s="11" t="s">
        <v>107</v>
      </c>
      <c r="L644">
        <v>81</v>
      </c>
    </row>
    <row r="645" spans="1:13" x14ac:dyDescent="0.25">
      <c r="A645" s="9">
        <v>644</v>
      </c>
      <c r="B645" s="4"/>
      <c r="C645" s="8"/>
      <c r="D645" s="8"/>
      <c r="E645" s="8"/>
      <c r="F645" s="8"/>
      <c r="G645" s="8" t="s">
        <v>1447</v>
      </c>
      <c r="H645" s="8"/>
      <c r="I645" s="10"/>
      <c r="J645" s="11">
        <v>1014</v>
      </c>
      <c r="K645" s="11" t="s">
        <v>1083</v>
      </c>
      <c r="L645">
        <v>82</v>
      </c>
      <c r="M645" t="s">
        <v>1484</v>
      </c>
    </row>
    <row r="646" spans="1:13" x14ac:dyDescent="0.25">
      <c r="A646" s="9">
        <v>645</v>
      </c>
      <c r="B646" s="4"/>
      <c r="C646" s="8"/>
      <c r="D646" s="8"/>
      <c r="E646" s="8"/>
      <c r="F646" s="8"/>
      <c r="G646" s="8"/>
      <c r="H646" s="8"/>
      <c r="I646" s="10">
        <v>24</v>
      </c>
      <c r="J646" s="11">
        <v>27</v>
      </c>
      <c r="K646" s="11" t="s">
        <v>17</v>
      </c>
      <c r="L646">
        <v>82</v>
      </c>
    </row>
    <row r="647" spans="1:13" x14ac:dyDescent="0.25">
      <c r="A647" s="9">
        <v>646</v>
      </c>
      <c r="B647" s="4"/>
      <c r="C647" s="8"/>
      <c r="D647" s="8"/>
      <c r="E647" s="8"/>
      <c r="F647" s="8"/>
      <c r="G647" s="8"/>
      <c r="H647" s="8"/>
      <c r="I647" s="10">
        <v>171</v>
      </c>
      <c r="J647" s="11">
        <v>178</v>
      </c>
      <c r="K647" s="11" t="s">
        <v>74</v>
      </c>
      <c r="L647">
        <v>82</v>
      </c>
    </row>
    <row r="648" spans="1:13" x14ac:dyDescent="0.25">
      <c r="A648" s="9">
        <v>647</v>
      </c>
      <c r="B648" s="4"/>
      <c r="C648" s="8"/>
      <c r="D648" s="8"/>
      <c r="E648" s="8"/>
      <c r="F648" s="8"/>
      <c r="G648" s="8"/>
      <c r="H648" s="8"/>
      <c r="I648" s="10"/>
      <c r="J648" s="11">
        <v>300</v>
      </c>
      <c r="K648" s="11" t="s">
        <v>677</v>
      </c>
      <c r="L648">
        <v>82</v>
      </c>
    </row>
    <row r="649" spans="1:13" x14ac:dyDescent="0.25">
      <c r="A649" s="9">
        <v>648</v>
      </c>
      <c r="B649" s="4"/>
      <c r="C649" s="8"/>
      <c r="D649" s="8"/>
      <c r="E649" s="8"/>
      <c r="F649" s="8"/>
      <c r="G649" s="8"/>
      <c r="H649" s="8"/>
      <c r="I649" s="10"/>
      <c r="J649" s="11">
        <v>316</v>
      </c>
      <c r="K649" s="11" t="s">
        <v>685</v>
      </c>
      <c r="L649">
        <v>82</v>
      </c>
    </row>
    <row r="650" spans="1:13" x14ac:dyDescent="0.25">
      <c r="A650" s="9">
        <v>649</v>
      </c>
      <c r="B650" s="4"/>
      <c r="C650" s="8"/>
      <c r="D650" s="8"/>
      <c r="E650" s="8"/>
      <c r="F650" s="8"/>
      <c r="G650" s="8"/>
      <c r="H650" s="8"/>
      <c r="I650" s="10">
        <v>311</v>
      </c>
      <c r="J650" s="11">
        <v>321</v>
      </c>
      <c r="K650" s="11" t="s">
        <v>134</v>
      </c>
      <c r="L650">
        <v>82</v>
      </c>
    </row>
    <row r="651" spans="1:13" x14ac:dyDescent="0.25">
      <c r="A651" s="9">
        <v>650</v>
      </c>
      <c r="B651" s="4"/>
      <c r="C651" s="8"/>
      <c r="D651" s="8"/>
      <c r="E651" s="8"/>
      <c r="F651" s="8"/>
      <c r="G651" s="8"/>
      <c r="H651" s="8"/>
      <c r="I651" s="10">
        <v>472</v>
      </c>
      <c r="J651" s="11">
        <v>483</v>
      </c>
      <c r="K651" s="11" t="s">
        <v>195</v>
      </c>
      <c r="L651">
        <v>82</v>
      </c>
    </row>
    <row r="652" spans="1:13" x14ac:dyDescent="0.25">
      <c r="A652" s="9">
        <v>651</v>
      </c>
      <c r="B652" s="4"/>
      <c r="C652" s="8"/>
      <c r="D652" s="8"/>
      <c r="E652" s="8"/>
      <c r="F652" s="8"/>
      <c r="G652" s="8"/>
      <c r="H652" s="8"/>
      <c r="I652" s="10">
        <v>179</v>
      </c>
      <c r="J652" s="11">
        <v>186</v>
      </c>
      <c r="K652" s="11" t="s">
        <v>77</v>
      </c>
      <c r="L652">
        <v>82</v>
      </c>
    </row>
    <row r="653" spans="1:13" x14ac:dyDescent="0.25">
      <c r="A653" s="9">
        <v>652</v>
      </c>
      <c r="B653" s="4"/>
      <c r="C653" s="8"/>
      <c r="D653" s="8"/>
      <c r="E653" s="8"/>
      <c r="F653" s="8"/>
      <c r="G653" s="8"/>
      <c r="H653" s="8"/>
      <c r="I653" s="10"/>
      <c r="J653" s="11">
        <v>953</v>
      </c>
      <c r="K653" s="11" t="s">
        <v>1049</v>
      </c>
      <c r="L653">
        <v>82</v>
      </c>
    </row>
    <row r="654" spans="1:13" x14ac:dyDescent="0.25">
      <c r="A654" s="9">
        <v>653</v>
      </c>
      <c r="B654" s="4"/>
      <c r="C654" s="8"/>
      <c r="D654" s="8"/>
      <c r="E654" s="8"/>
      <c r="F654" s="8" t="s">
        <v>1370</v>
      </c>
      <c r="G654" s="8"/>
      <c r="H654" s="8"/>
      <c r="I654" s="10">
        <v>1085</v>
      </c>
      <c r="J654" s="11">
        <v>1097</v>
      </c>
      <c r="K654" s="11" t="s">
        <v>468</v>
      </c>
    </row>
    <row r="655" spans="1:13" x14ac:dyDescent="0.25">
      <c r="A655" s="9">
        <v>654</v>
      </c>
      <c r="B655" s="4"/>
      <c r="C655" s="8"/>
      <c r="D655" s="8"/>
      <c r="E655" s="8"/>
      <c r="F655" s="8"/>
      <c r="G655" s="8" t="s">
        <v>1371</v>
      </c>
      <c r="H655" s="8"/>
      <c r="I655" s="10"/>
      <c r="J655" s="11">
        <v>157</v>
      </c>
      <c r="K655" s="11" t="s">
        <v>596</v>
      </c>
      <c r="L655">
        <v>83</v>
      </c>
      <c r="M655" t="s">
        <v>1485</v>
      </c>
    </row>
    <row r="656" spans="1:13" x14ac:dyDescent="0.25">
      <c r="A656" s="9">
        <v>655</v>
      </c>
      <c r="B656" s="4"/>
      <c r="C656" s="8"/>
      <c r="D656" s="8"/>
      <c r="E656" s="8"/>
      <c r="F656" s="8"/>
      <c r="G656" s="8"/>
      <c r="H656" s="8"/>
      <c r="I656" s="10">
        <v>380</v>
      </c>
      <c r="J656" s="11">
        <v>390</v>
      </c>
      <c r="K656" s="11" t="s">
        <v>159</v>
      </c>
      <c r="L656">
        <v>83</v>
      </c>
    </row>
    <row r="657" spans="1:12" x14ac:dyDescent="0.25">
      <c r="A657" s="9">
        <v>656</v>
      </c>
      <c r="B657" s="4"/>
      <c r="C657" s="8"/>
      <c r="D657" s="8"/>
      <c r="E657" s="8"/>
      <c r="F657" s="8"/>
      <c r="G657" s="8"/>
      <c r="H657" s="8"/>
      <c r="I657" s="10">
        <v>322</v>
      </c>
      <c r="J657" s="11">
        <v>332</v>
      </c>
      <c r="K657" s="11" t="s">
        <v>139</v>
      </c>
      <c r="L657">
        <v>83</v>
      </c>
    </row>
    <row r="658" spans="1:12" x14ac:dyDescent="0.25">
      <c r="A658" s="9">
        <v>657</v>
      </c>
      <c r="B658" s="4"/>
      <c r="C658" s="8"/>
      <c r="D658" s="8"/>
      <c r="E658" s="8"/>
      <c r="F658" s="8"/>
      <c r="G658" s="8"/>
      <c r="H658" s="8"/>
      <c r="I658" s="10"/>
      <c r="J658" s="11">
        <v>432</v>
      </c>
      <c r="K658" s="11" t="s">
        <v>760</v>
      </c>
      <c r="L658">
        <v>83</v>
      </c>
    </row>
    <row r="659" spans="1:12" x14ac:dyDescent="0.25">
      <c r="A659" s="9">
        <v>658</v>
      </c>
      <c r="B659" s="4"/>
      <c r="C659" s="8"/>
      <c r="D659" s="8"/>
      <c r="E659" s="8"/>
      <c r="F659" s="8"/>
      <c r="G659" s="8"/>
      <c r="H659" s="8"/>
      <c r="I659" s="10">
        <v>34</v>
      </c>
      <c r="J659" s="11">
        <v>38</v>
      </c>
      <c r="K659" s="11" t="s">
        <v>22</v>
      </c>
      <c r="L659">
        <v>83</v>
      </c>
    </row>
    <row r="660" spans="1:12" x14ac:dyDescent="0.25">
      <c r="A660" s="9">
        <v>659</v>
      </c>
      <c r="B660" s="4"/>
      <c r="C660" s="8"/>
      <c r="D660" s="8"/>
      <c r="E660" s="8"/>
      <c r="F660" s="8"/>
      <c r="G660" s="8"/>
      <c r="H660" s="8"/>
      <c r="I660" s="10"/>
      <c r="J660" s="11">
        <v>71</v>
      </c>
      <c r="K660" s="11" t="s">
        <v>543</v>
      </c>
      <c r="L660">
        <v>83</v>
      </c>
    </row>
    <row r="661" spans="1:12" x14ac:dyDescent="0.25">
      <c r="A661" s="9">
        <v>660</v>
      </c>
      <c r="B661" s="4"/>
      <c r="C661" s="8"/>
      <c r="D661" s="8"/>
      <c r="E661" s="8"/>
      <c r="F661" s="8"/>
      <c r="G661" s="8"/>
      <c r="H661" s="8"/>
      <c r="I661" s="10"/>
      <c r="J661" s="11">
        <v>47</v>
      </c>
      <c r="K661" s="11" t="s">
        <v>527</v>
      </c>
      <c r="L661">
        <v>83</v>
      </c>
    </row>
    <row r="662" spans="1:12" x14ac:dyDescent="0.25">
      <c r="A662" s="9">
        <v>661</v>
      </c>
      <c r="B662" s="4"/>
      <c r="C662" s="8"/>
      <c r="D662" s="8"/>
      <c r="E662" s="8"/>
      <c r="F662" s="8"/>
      <c r="G662" s="8"/>
      <c r="H662" s="8"/>
      <c r="I662" s="10"/>
      <c r="J662" s="11">
        <v>79</v>
      </c>
      <c r="K662" s="11" t="s">
        <v>547</v>
      </c>
      <c r="L662">
        <v>83</v>
      </c>
    </row>
    <row r="663" spans="1:12" x14ac:dyDescent="0.25">
      <c r="A663" s="9">
        <v>662</v>
      </c>
      <c r="B663" s="4"/>
      <c r="C663" s="8"/>
      <c r="D663" s="8"/>
      <c r="E663" s="8"/>
      <c r="F663" s="8"/>
      <c r="G663" s="8"/>
      <c r="H663" s="8"/>
      <c r="I663" s="10"/>
      <c r="J663" s="11">
        <v>103</v>
      </c>
      <c r="K663" s="11" t="s">
        <v>564</v>
      </c>
      <c r="L663">
        <v>83</v>
      </c>
    </row>
    <row r="664" spans="1:12" x14ac:dyDescent="0.25">
      <c r="A664" s="9">
        <v>663</v>
      </c>
      <c r="B664" s="4"/>
      <c r="C664" s="8"/>
      <c r="D664" s="8"/>
      <c r="E664" s="8"/>
      <c r="F664" s="8"/>
      <c r="G664" s="8"/>
      <c r="H664" s="8"/>
      <c r="I664" s="10"/>
      <c r="J664" s="11">
        <v>652</v>
      </c>
      <c r="K664" s="11" t="s">
        <v>882</v>
      </c>
      <c r="L664">
        <v>83</v>
      </c>
    </row>
    <row r="665" spans="1:12" x14ac:dyDescent="0.25">
      <c r="A665" s="9">
        <v>664</v>
      </c>
      <c r="B665" s="4"/>
      <c r="C665" s="8"/>
      <c r="D665" s="8"/>
      <c r="E665" s="8"/>
      <c r="F665" s="8"/>
      <c r="G665" s="8"/>
      <c r="H665" s="8"/>
      <c r="I665" s="10"/>
      <c r="J665" s="11">
        <v>660</v>
      </c>
      <c r="K665" s="11" t="s">
        <v>886</v>
      </c>
      <c r="L665">
        <v>83</v>
      </c>
    </row>
    <row r="666" spans="1:12" x14ac:dyDescent="0.25">
      <c r="A666" s="9">
        <v>665</v>
      </c>
      <c r="B666" s="4"/>
      <c r="C666" s="8"/>
      <c r="D666" s="8"/>
      <c r="E666" s="8"/>
      <c r="F666" s="8"/>
      <c r="G666" s="8"/>
      <c r="H666" s="8"/>
      <c r="I666" s="10"/>
      <c r="J666" s="11">
        <v>94</v>
      </c>
      <c r="K666" s="11" t="s">
        <v>558</v>
      </c>
      <c r="L666">
        <v>83</v>
      </c>
    </row>
    <row r="667" spans="1:12" x14ac:dyDescent="0.25">
      <c r="A667" s="9">
        <v>666</v>
      </c>
      <c r="B667" s="4"/>
      <c r="C667" s="8"/>
      <c r="D667" s="8"/>
      <c r="E667" s="8"/>
      <c r="F667" s="8"/>
      <c r="G667" s="8"/>
      <c r="H667" s="8"/>
      <c r="I667" s="10"/>
      <c r="J667" s="11">
        <v>55</v>
      </c>
      <c r="K667" s="11" t="s">
        <v>534</v>
      </c>
      <c r="L667">
        <v>83</v>
      </c>
    </row>
    <row r="668" spans="1:12" x14ac:dyDescent="0.25">
      <c r="A668" s="9">
        <v>667</v>
      </c>
      <c r="B668" s="4"/>
      <c r="C668" s="8"/>
      <c r="D668" s="8"/>
      <c r="E668" s="8"/>
      <c r="F668" s="8"/>
      <c r="G668" s="8"/>
      <c r="H668" s="8"/>
      <c r="I668" s="10"/>
      <c r="J668" s="11">
        <v>87</v>
      </c>
      <c r="K668" s="11" t="s">
        <v>553</v>
      </c>
      <c r="L668">
        <v>83</v>
      </c>
    </row>
    <row r="669" spans="1:12" x14ac:dyDescent="0.25">
      <c r="A669" s="9">
        <v>668</v>
      </c>
      <c r="B669" s="4"/>
      <c r="C669" s="8"/>
      <c r="D669" s="8"/>
      <c r="E669" s="8"/>
      <c r="F669" s="8"/>
      <c r="G669" s="8"/>
      <c r="H669" s="8"/>
      <c r="I669" s="10"/>
      <c r="J669" s="11">
        <v>110</v>
      </c>
      <c r="K669" s="11" t="s">
        <v>569</v>
      </c>
      <c r="L669">
        <v>83</v>
      </c>
    </row>
    <row r="670" spans="1:12" x14ac:dyDescent="0.25">
      <c r="A670" s="9">
        <v>669</v>
      </c>
      <c r="B670" s="4"/>
      <c r="C670" s="8"/>
      <c r="D670" s="8"/>
      <c r="E670" s="8"/>
      <c r="F670" s="8"/>
      <c r="G670" s="8"/>
      <c r="H670" s="8"/>
      <c r="I670" s="10"/>
      <c r="J670" s="11">
        <v>30</v>
      </c>
      <c r="K670" s="11" t="s">
        <v>520</v>
      </c>
      <c r="L670">
        <v>83</v>
      </c>
    </row>
    <row r="671" spans="1:12" x14ac:dyDescent="0.25">
      <c r="A671" s="9">
        <v>670</v>
      </c>
      <c r="B671" s="4"/>
      <c r="C671" s="8"/>
      <c r="D671" s="8"/>
      <c r="E671" s="8"/>
      <c r="F671" s="8"/>
      <c r="G671" s="8"/>
      <c r="H671" s="8"/>
      <c r="I671" s="10">
        <v>113</v>
      </c>
      <c r="J671" s="11">
        <v>118</v>
      </c>
      <c r="K671" s="11" t="s">
        <v>50</v>
      </c>
      <c r="L671">
        <v>83</v>
      </c>
    </row>
    <row r="672" spans="1:12" x14ac:dyDescent="0.25">
      <c r="A672" s="9">
        <v>671</v>
      </c>
      <c r="B672" s="4"/>
      <c r="C672" s="8"/>
      <c r="D672" s="8"/>
      <c r="E672" s="8"/>
      <c r="F672" s="8"/>
      <c r="G672" s="8"/>
      <c r="H672" s="8"/>
      <c r="I672" s="10">
        <v>216</v>
      </c>
      <c r="J672" s="11">
        <v>223</v>
      </c>
      <c r="K672" s="11" t="s">
        <v>91</v>
      </c>
      <c r="L672">
        <v>83</v>
      </c>
    </row>
    <row r="673" spans="1:12" x14ac:dyDescent="0.25">
      <c r="A673" s="9">
        <v>672</v>
      </c>
      <c r="B673" s="4"/>
      <c r="C673" s="8"/>
      <c r="D673" s="8"/>
      <c r="E673" s="8"/>
      <c r="F673" s="8"/>
      <c r="G673" s="8" t="s">
        <v>1372</v>
      </c>
      <c r="H673" s="8"/>
      <c r="I673" s="10"/>
      <c r="J673" s="11">
        <v>141</v>
      </c>
      <c r="K673" s="11" t="s">
        <v>584</v>
      </c>
      <c r="L673">
        <v>83</v>
      </c>
    </row>
    <row r="674" spans="1:12" x14ac:dyDescent="0.25">
      <c r="A674" s="9">
        <v>673</v>
      </c>
      <c r="B674" s="4"/>
      <c r="C674" s="8"/>
      <c r="D674" s="8"/>
      <c r="E674" s="8"/>
      <c r="F674" s="8"/>
      <c r="G674" s="8"/>
      <c r="H674" s="8"/>
      <c r="I674" s="10">
        <v>67</v>
      </c>
      <c r="J674" s="11">
        <v>72</v>
      </c>
      <c r="K674" s="11" t="s">
        <v>34</v>
      </c>
      <c r="L674">
        <v>83</v>
      </c>
    </row>
    <row r="675" spans="1:12" x14ac:dyDescent="0.25">
      <c r="A675" s="9">
        <v>674</v>
      </c>
      <c r="B675" s="4"/>
      <c r="C675" s="8"/>
      <c r="D675" s="8"/>
      <c r="E675" s="8"/>
      <c r="F675" s="8"/>
      <c r="G675" s="8"/>
      <c r="H675" s="8"/>
      <c r="I675" s="10"/>
      <c r="J675" s="11">
        <v>80</v>
      </c>
      <c r="K675" s="11" t="s">
        <v>548</v>
      </c>
      <c r="L675">
        <v>83</v>
      </c>
    </row>
    <row r="676" spans="1:12" x14ac:dyDescent="0.25">
      <c r="A676" s="9">
        <v>675</v>
      </c>
      <c r="B676" s="4"/>
      <c r="C676" s="8"/>
      <c r="D676" s="8"/>
      <c r="E676" s="8"/>
      <c r="F676" s="8"/>
      <c r="G676" s="8"/>
      <c r="H676" s="8"/>
      <c r="I676" s="10">
        <v>256</v>
      </c>
      <c r="J676" s="11">
        <v>263</v>
      </c>
      <c r="K676" s="11" t="s">
        <v>108</v>
      </c>
      <c r="L676">
        <v>83</v>
      </c>
    </row>
    <row r="677" spans="1:12" x14ac:dyDescent="0.25">
      <c r="A677" s="9">
        <v>676</v>
      </c>
      <c r="B677" s="4"/>
      <c r="C677" s="8"/>
      <c r="D677" s="8"/>
      <c r="E677" s="8"/>
      <c r="F677" s="8"/>
      <c r="G677" s="8"/>
      <c r="H677" s="8"/>
      <c r="I677" s="10">
        <v>264</v>
      </c>
      <c r="J677" s="11">
        <v>272</v>
      </c>
      <c r="K677" s="11" t="s">
        <v>112</v>
      </c>
      <c r="L677">
        <v>83</v>
      </c>
    </row>
    <row r="678" spans="1:12" x14ac:dyDescent="0.25">
      <c r="A678" s="9">
        <v>677</v>
      </c>
      <c r="B678" s="4"/>
      <c r="C678" s="8"/>
      <c r="D678" s="8"/>
      <c r="E678" s="8"/>
      <c r="F678" s="8"/>
      <c r="G678" s="8"/>
      <c r="H678" s="8"/>
      <c r="I678" s="10">
        <v>819</v>
      </c>
      <c r="J678" s="11">
        <v>830</v>
      </c>
      <c r="K678" s="11" t="s">
        <v>345</v>
      </c>
      <c r="L678">
        <v>83</v>
      </c>
    </row>
    <row r="679" spans="1:12" x14ac:dyDescent="0.25">
      <c r="A679" s="9">
        <v>678</v>
      </c>
      <c r="B679" s="4"/>
      <c r="C679" s="8"/>
      <c r="D679" s="8"/>
      <c r="E679" s="8"/>
      <c r="F679" s="8"/>
      <c r="G679" s="8"/>
      <c r="H679" s="8"/>
      <c r="I679" s="10"/>
      <c r="J679" s="11">
        <v>668</v>
      </c>
      <c r="K679" s="11" t="s">
        <v>890</v>
      </c>
      <c r="L679">
        <v>83</v>
      </c>
    </row>
    <row r="680" spans="1:12" x14ac:dyDescent="0.25">
      <c r="A680" s="9">
        <v>679</v>
      </c>
      <c r="B680" s="4"/>
      <c r="C680" s="8"/>
      <c r="D680" s="8"/>
      <c r="E680" s="8"/>
      <c r="F680" s="8"/>
      <c r="G680" s="8"/>
      <c r="H680" s="8"/>
      <c r="I680" s="10"/>
      <c r="J680" s="11">
        <v>676</v>
      </c>
      <c r="K680" s="11" t="s">
        <v>893</v>
      </c>
      <c r="L680">
        <v>83</v>
      </c>
    </row>
    <row r="681" spans="1:12" x14ac:dyDescent="0.25">
      <c r="A681" s="9">
        <v>680</v>
      </c>
      <c r="B681" s="4"/>
      <c r="C681" s="8"/>
      <c r="D681" s="8"/>
      <c r="E681" s="8"/>
      <c r="F681" s="8"/>
      <c r="G681" s="8"/>
      <c r="H681" s="8"/>
      <c r="I681" s="10"/>
      <c r="J681" s="11">
        <v>684</v>
      </c>
      <c r="K681" s="11" t="s">
        <v>898</v>
      </c>
      <c r="L681">
        <v>83</v>
      </c>
    </row>
    <row r="682" spans="1:12" x14ac:dyDescent="0.25">
      <c r="A682" s="9">
        <v>681</v>
      </c>
      <c r="B682" s="4"/>
      <c r="C682" s="8"/>
      <c r="D682" s="8"/>
      <c r="E682" s="8"/>
      <c r="F682" s="8"/>
      <c r="G682" s="8"/>
      <c r="H682" s="8"/>
      <c r="I682" s="10">
        <v>441</v>
      </c>
      <c r="J682" s="11">
        <v>452</v>
      </c>
      <c r="K682" s="11" t="s">
        <v>183</v>
      </c>
      <c r="L682">
        <v>83</v>
      </c>
    </row>
    <row r="683" spans="1:12" x14ac:dyDescent="0.25">
      <c r="A683" s="9">
        <v>682</v>
      </c>
      <c r="B683" s="4"/>
      <c r="C683" s="8"/>
      <c r="D683" s="8"/>
      <c r="E683" s="8"/>
      <c r="F683" s="8"/>
      <c r="G683" s="8"/>
      <c r="H683" s="8"/>
      <c r="I683" s="10">
        <v>512</v>
      </c>
      <c r="J683" s="11">
        <v>523</v>
      </c>
      <c r="K683" s="11" t="s">
        <v>208</v>
      </c>
      <c r="L683">
        <v>83</v>
      </c>
    </row>
    <row r="684" spans="1:12" x14ac:dyDescent="0.25">
      <c r="A684" s="9">
        <v>683</v>
      </c>
      <c r="B684" s="4"/>
      <c r="C684" s="8"/>
      <c r="D684" s="8"/>
      <c r="E684" s="8"/>
      <c r="F684" s="8"/>
      <c r="G684" s="8"/>
      <c r="H684" s="8"/>
      <c r="I684" s="10"/>
      <c r="J684" s="11">
        <v>763</v>
      </c>
      <c r="K684" s="11" t="s">
        <v>946</v>
      </c>
      <c r="L684">
        <v>83</v>
      </c>
    </row>
    <row r="685" spans="1:12" x14ac:dyDescent="0.25">
      <c r="A685" s="9">
        <v>684</v>
      </c>
      <c r="B685" s="4"/>
      <c r="C685" s="8"/>
      <c r="D685" s="8"/>
      <c r="E685" s="8"/>
      <c r="F685" s="8"/>
      <c r="G685" s="8"/>
      <c r="H685" s="8"/>
      <c r="I685" s="10">
        <v>903</v>
      </c>
      <c r="J685" s="11">
        <v>914</v>
      </c>
      <c r="K685" s="11" t="s">
        <v>384</v>
      </c>
      <c r="L685">
        <v>83</v>
      </c>
    </row>
    <row r="686" spans="1:12" x14ac:dyDescent="0.25">
      <c r="A686" s="9">
        <v>685</v>
      </c>
      <c r="B686" s="4"/>
      <c r="C686" s="8"/>
      <c r="D686" s="8"/>
      <c r="E686" s="8"/>
      <c r="F686" s="8"/>
      <c r="G686" s="8"/>
      <c r="H686" s="8"/>
      <c r="I686" s="10">
        <v>1097</v>
      </c>
      <c r="J686" s="11">
        <v>1109</v>
      </c>
      <c r="K686" s="11" t="s">
        <v>473</v>
      </c>
      <c r="L686">
        <v>83</v>
      </c>
    </row>
    <row r="687" spans="1:12" x14ac:dyDescent="0.25">
      <c r="A687" s="9">
        <v>686</v>
      </c>
      <c r="B687" s="4"/>
      <c r="C687" s="8"/>
      <c r="D687" s="8"/>
      <c r="E687" s="8"/>
      <c r="F687" s="8"/>
      <c r="G687" s="8"/>
      <c r="H687" s="8"/>
      <c r="I687" s="10"/>
      <c r="J687" s="11">
        <v>1124</v>
      </c>
      <c r="K687" s="11" t="s">
        <v>1143</v>
      </c>
      <c r="L687">
        <v>83</v>
      </c>
    </row>
    <row r="688" spans="1:12" x14ac:dyDescent="0.25">
      <c r="A688" s="9">
        <v>687</v>
      </c>
      <c r="B688" s="4"/>
      <c r="C688" s="8"/>
      <c r="D688" s="8"/>
      <c r="E688" s="8"/>
      <c r="F688" s="8"/>
      <c r="G688" s="8"/>
      <c r="H688" s="8"/>
      <c r="I688" s="10">
        <v>121</v>
      </c>
      <c r="J688" s="11">
        <v>126</v>
      </c>
      <c r="K688" s="11" t="s">
        <v>55</v>
      </c>
      <c r="L688">
        <v>83</v>
      </c>
    </row>
    <row r="689" spans="1:13" x14ac:dyDescent="0.25">
      <c r="A689" s="9">
        <v>688</v>
      </c>
      <c r="B689" s="4"/>
      <c r="C689" s="8"/>
      <c r="D689" s="8"/>
      <c r="E689" s="8"/>
      <c r="F689" s="8"/>
      <c r="G689" s="8"/>
      <c r="H689" s="8"/>
      <c r="I689" s="10">
        <v>128</v>
      </c>
      <c r="J689" s="11">
        <v>133</v>
      </c>
      <c r="K689" s="11" t="s">
        <v>61</v>
      </c>
      <c r="L689">
        <v>83</v>
      </c>
    </row>
    <row r="690" spans="1:13" x14ac:dyDescent="0.25">
      <c r="A690" s="9">
        <v>689</v>
      </c>
      <c r="B690" s="4"/>
      <c r="C690" s="8"/>
      <c r="D690" s="8"/>
      <c r="E690" s="8"/>
      <c r="F690" s="8"/>
      <c r="G690" s="8"/>
      <c r="H690" s="8"/>
      <c r="I690" s="10">
        <v>337</v>
      </c>
      <c r="J690" s="11">
        <v>347</v>
      </c>
      <c r="K690" s="11" t="s">
        <v>145</v>
      </c>
      <c r="L690">
        <v>83</v>
      </c>
    </row>
    <row r="691" spans="1:13" x14ac:dyDescent="0.25">
      <c r="A691" s="9">
        <v>690</v>
      </c>
      <c r="B691" s="4"/>
      <c r="C691" s="8"/>
      <c r="D691" s="8"/>
      <c r="E691" s="8"/>
      <c r="F691" s="8"/>
      <c r="G691" s="8"/>
      <c r="H691" s="8"/>
      <c r="I691" s="10"/>
      <c r="J691" s="11">
        <v>286</v>
      </c>
      <c r="K691" s="11" t="s">
        <v>670</v>
      </c>
      <c r="L691">
        <v>83</v>
      </c>
    </row>
    <row r="692" spans="1:13" x14ac:dyDescent="0.25">
      <c r="A692" s="9">
        <v>691</v>
      </c>
      <c r="B692" s="4"/>
      <c r="C692" s="8"/>
      <c r="D692" s="8"/>
      <c r="E692" s="8"/>
      <c r="F692" s="8"/>
      <c r="G692" s="8"/>
      <c r="H692" s="8"/>
      <c r="I692" s="10"/>
      <c r="J692" s="11">
        <v>338</v>
      </c>
      <c r="K692" s="11" t="s">
        <v>697</v>
      </c>
      <c r="L692">
        <v>83</v>
      </c>
    </row>
    <row r="693" spans="1:13" x14ac:dyDescent="0.25">
      <c r="A693" s="9">
        <v>692</v>
      </c>
      <c r="B693" s="4"/>
      <c r="C693" s="8"/>
      <c r="D693" s="8"/>
      <c r="E693" s="8"/>
      <c r="F693" s="8"/>
      <c r="G693" s="8"/>
      <c r="H693" s="8"/>
      <c r="I693" s="10">
        <v>678</v>
      </c>
      <c r="J693" s="11">
        <v>689</v>
      </c>
      <c r="K693" s="11" t="s">
        <v>288</v>
      </c>
      <c r="L693">
        <v>83</v>
      </c>
    </row>
    <row r="694" spans="1:13" x14ac:dyDescent="0.25">
      <c r="A694" s="9">
        <v>693</v>
      </c>
      <c r="B694" s="4"/>
      <c r="C694" s="8"/>
      <c r="D694" s="8"/>
      <c r="E694" s="8"/>
      <c r="F694" s="8"/>
      <c r="G694" s="8" t="s">
        <v>1373</v>
      </c>
      <c r="H694" s="8"/>
      <c r="I694" s="10"/>
      <c r="J694" s="11">
        <v>467</v>
      </c>
      <c r="K694" s="11" t="s">
        <v>778</v>
      </c>
      <c r="L694">
        <v>84</v>
      </c>
      <c r="M694" t="s">
        <v>1486</v>
      </c>
    </row>
    <row r="695" spans="1:13" x14ac:dyDescent="0.25">
      <c r="A695" s="9">
        <v>694</v>
      </c>
      <c r="B695" s="4"/>
      <c r="C695" s="8"/>
      <c r="D695" s="8"/>
      <c r="E695" s="8"/>
      <c r="F695" s="8"/>
      <c r="G695" s="8"/>
      <c r="H695" s="8"/>
      <c r="I695" s="10">
        <v>83</v>
      </c>
      <c r="J695" s="11">
        <v>88</v>
      </c>
      <c r="K695" s="11" t="s">
        <v>40</v>
      </c>
      <c r="L695">
        <v>84</v>
      </c>
    </row>
    <row r="696" spans="1:13" x14ac:dyDescent="0.25">
      <c r="A696" s="9">
        <v>695</v>
      </c>
      <c r="B696" s="4"/>
      <c r="C696" s="8"/>
      <c r="D696" s="8"/>
      <c r="E696" s="8"/>
      <c r="F696" s="8"/>
      <c r="G696" s="8"/>
      <c r="H696" s="8"/>
      <c r="I696" s="10"/>
      <c r="J696" s="11">
        <v>700</v>
      </c>
      <c r="K696" s="11" t="s">
        <v>904</v>
      </c>
      <c r="L696">
        <v>84</v>
      </c>
    </row>
    <row r="697" spans="1:13" x14ac:dyDescent="0.25">
      <c r="A697" s="9">
        <v>696</v>
      </c>
      <c r="B697" s="4"/>
      <c r="C697" s="8"/>
      <c r="D697" s="8"/>
      <c r="E697" s="8"/>
      <c r="F697" s="8"/>
      <c r="G697" s="8"/>
      <c r="H697" s="8"/>
      <c r="I697" s="10"/>
      <c r="J697" s="11">
        <v>708</v>
      </c>
      <c r="K697" s="11" t="s">
        <v>906</v>
      </c>
      <c r="L697">
        <v>84</v>
      </c>
    </row>
    <row r="698" spans="1:13" x14ac:dyDescent="0.25">
      <c r="A698" s="9">
        <v>697</v>
      </c>
      <c r="B698" s="4"/>
      <c r="C698" s="8"/>
      <c r="D698" s="8"/>
      <c r="E698" s="8"/>
      <c r="F698" s="8"/>
      <c r="G698" s="8"/>
      <c r="H698" s="8"/>
      <c r="I698" s="10"/>
      <c r="J698" s="11">
        <v>716</v>
      </c>
      <c r="K698" s="11" t="s">
        <v>914</v>
      </c>
      <c r="L698">
        <v>84</v>
      </c>
    </row>
    <row r="699" spans="1:13" x14ac:dyDescent="0.25">
      <c r="A699" s="9">
        <v>698</v>
      </c>
      <c r="B699" s="4"/>
      <c r="C699" s="8"/>
      <c r="D699" s="8"/>
      <c r="E699" s="8"/>
      <c r="F699" s="8"/>
      <c r="G699" s="8"/>
      <c r="H699" s="8"/>
      <c r="I699" s="10"/>
      <c r="J699" s="11">
        <v>724</v>
      </c>
      <c r="K699" s="11" t="s">
        <v>920</v>
      </c>
      <c r="L699">
        <v>84</v>
      </c>
    </row>
    <row r="700" spans="1:13" x14ac:dyDescent="0.25">
      <c r="A700" s="9">
        <v>699</v>
      </c>
      <c r="B700" s="4"/>
      <c r="C700" s="8"/>
      <c r="D700" s="8"/>
      <c r="E700" s="8"/>
      <c r="F700" s="8"/>
      <c r="G700" s="8"/>
      <c r="H700" s="8"/>
      <c r="I700" s="10"/>
      <c r="J700" s="11">
        <v>331</v>
      </c>
      <c r="K700" s="11" t="s">
        <v>693</v>
      </c>
      <c r="L700">
        <v>84</v>
      </c>
    </row>
    <row r="701" spans="1:13" x14ac:dyDescent="0.25">
      <c r="A701" s="9">
        <v>700</v>
      </c>
      <c r="B701" s="4"/>
      <c r="C701" s="8"/>
      <c r="D701" s="8"/>
      <c r="E701" s="8"/>
      <c r="F701" s="8"/>
      <c r="G701" s="8"/>
      <c r="H701" s="8"/>
      <c r="I701" s="10">
        <v>203</v>
      </c>
      <c r="J701" s="11">
        <v>210</v>
      </c>
      <c r="K701" s="11" t="s">
        <v>86</v>
      </c>
      <c r="L701">
        <v>84</v>
      </c>
    </row>
    <row r="702" spans="1:13" x14ac:dyDescent="0.25">
      <c r="A702" s="9">
        <v>701</v>
      </c>
      <c r="B702" s="4"/>
      <c r="C702" s="8"/>
      <c r="D702" s="8"/>
      <c r="E702" s="8"/>
      <c r="F702" s="8"/>
      <c r="G702" s="8"/>
      <c r="H702" s="8"/>
      <c r="I702" s="10">
        <v>480</v>
      </c>
      <c r="J702" s="11">
        <v>491</v>
      </c>
      <c r="K702" s="11" t="s">
        <v>198</v>
      </c>
      <c r="L702">
        <v>84</v>
      </c>
    </row>
    <row r="703" spans="1:13" x14ac:dyDescent="0.25">
      <c r="A703" s="9">
        <v>702</v>
      </c>
      <c r="B703" s="4"/>
      <c r="C703" s="8"/>
      <c r="D703" s="8"/>
      <c r="E703" s="8"/>
      <c r="F703" s="8"/>
      <c r="G703" s="8"/>
      <c r="H703" s="8"/>
      <c r="I703" s="10"/>
      <c r="J703" s="11">
        <v>732</v>
      </c>
      <c r="K703" s="11" t="s">
        <v>924</v>
      </c>
      <c r="L703">
        <v>84</v>
      </c>
    </row>
    <row r="704" spans="1:13" x14ac:dyDescent="0.25">
      <c r="A704" s="9">
        <v>703</v>
      </c>
      <c r="B704" s="4"/>
      <c r="C704" s="8"/>
      <c r="D704" s="8"/>
      <c r="E704" s="8"/>
      <c r="F704" s="8"/>
      <c r="G704" s="8"/>
      <c r="H704" s="8"/>
      <c r="I704" s="10">
        <v>514</v>
      </c>
      <c r="J704" s="11">
        <v>525</v>
      </c>
      <c r="K704" s="11" t="s">
        <v>209</v>
      </c>
      <c r="L704">
        <v>84</v>
      </c>
    </row>
    <row r="705" spans="1:12" x14ac:dyDescent="0.25">
      <c r="A705" s="9">
        <v>704</v>
      </c>
      <c r="B705" s="4"/>
      <c r="C705" s="8"/>
      <c r="D705" s="8"/>
      <c r="E705" s="8"/>
      <c r="F705" s="8"/>
      <c r="G705" s="8"/>
      <c r="H705" s="8"/>
      <c r="I705" s="10"/>
      <c r="J705" s="11">
        <v>1110</v>
      </c>
      <c r="K705" s="11" t="s">
        <v>1135</v>
      </c>
      <c r="L705">
        <v>84</v>
      </c>
    </row>
    <row r="706" spans="1:12" x14ac:dyDescent="0.25">
      <c r="A706" s="9">
        <v>705</v>
      </c>
      <c r="B706" s="4"/>
      <c r="C706" s="8"/>
      <c r="D706" s="8"/>
      <c r="E706" s="8"/>
      <c r="F706" s="8"/>
      <c r="G706" s="8"/>
      <c r="H706" s="8"/>
      <c r="I706" s="10"/>
      <c r="J706" s="11">
        <v>1118</v>
      </c>
      <c r="K706" s="11" t="s">
        <v>1139</v>
      </c>
      <c r="L706">
        <v>84</v>
      </c>
    </row>
    <row r="707" spans="1:12" x14ac:dyDescent="0.25">
      <c r="A707" s="9">
        <v>706</v>
      </c>
      <c r="B707" s="4"/>
      <c r="C707" s="8"/>
      <c r="D707" s="8"/>
      <c r="E707" s="8"/>
      <c r="F707" s="8"/>
      <c r="G707" s="8"/>
      <c r="H707" s="8"/>
      <c r="I707" s="10"/>
      <c r="J707" s="11">
        <v>557</v>
      </c>
      <c r="K707" s="11" t="s">
        <v>837</v>
      </c>
      <c r="L707">
        <v>84</v>
      </c>
    </row>
    <row r="708" spans="1:12" x14ac:dyDescent="0.25">
      <c r="A708" s="9">
        <v>707</v>
      </c>
      <c r="B708" s="4"/>
      <c r="C708" s="8"/>
      <c r="D708" s="8"/>
      <c r="E708" s="8"/>
      <c r="F708" s="8"/>
      <c r="G708" s="8"/>
      <c r="H708" s="8"/>
      <c r="I708" s="10">
        <v>1112</v>
      </c>
      <c r="J708" s="11">
        <v>1126</v>
      </c>
      <c r="K708" s="11" t="s">
        <v>1144</v>
      </c>
      <c r="L708">
        <v>84</v>
      </c>
    </row>
    <row r="709" spans="1:12" x14ac:dyDescent="0.25">
      <c r="A709" s="9">
        <v>708</v>
      </c>
      <c r="B709" s="4"/>
      <c r="C709" s="8"/>
      <c r="D709" s="8"/>
      <c r="E709" s="8"/>
      <c r="F709" s="8"/>
      <c r="G709" s="8"/>
      <c r="H709" s="8"/>
      <c r="I709" s="10">
        <v>1</v>
      </c>
      <c r="J709" s="11">
        <v>1</v>
      </c>
      <c r="K709" s="11" t="s">
        <v>5</v>
      </c>
      <c r="L709">
        <v>84</v>
      </c>
    </row>
    <row r="710" spans="1:12" x14ac:dyDescent="0.25">
      <c r="A710" s="9">
        <v>709</v>
      </c>
      <c r="B710" s="4"/>
      <c r="C710" s="8"/>
      <c r="D710" s="8"/>
      <c r="E710" s="8"/>
      <c r="F710" s="8"/>
      <c r="G710" s="8"/>
      <c r="H710" s="8"/>
      <c r="I710" s="10">
        <v>504</v>
      </c>
      <c r="J710" s="11">
        <v>515</v>
      </c>
      <c r="K710" s="11" t="s">
        <v>206</v>
      </c>
      <c r="L710">
        <v>84</v>
      </c>
    </row>
    <row r="711" spans="1:12" x14ac:dyDescent="0.25">
      <c r="A711" s="9">
        <v>710</v>
      </c>
      <c r="B711" s="4"/>
      <c r="C711" s="8"/>
      <c r="D711" s="8"/>
      <c r="E711" s="8"/>
      <c r="F711" s="8"/>
      <c r="G711" s="8"/>
      <c r="H711" s="8"/>
      <c r="I711" s="10"/>
      <c r="J711" s="11">
        <v>740</v>
      </c>
      <c r="K711" s="11" t="s">
        <v>930</v>
      </c>
      <c r="L711">
        <v>84</v>
      </c>
    </row>
    <row r="712" spans="1:12" x14ac:dyDescent="0.25">
      <c r="A712" s="9">
        <v>711</v>
      </c>
      <c r="B712" s="4"/>
      <c r="C712" s="8"/>
      <c r="D712" s="8"/>
      <c r="E712" s="8"/>
      <c r="F712" s="8"/>
      <c r="G712" s="8"/>
      <c r="H712" s="8"/>
      <c r="I712" s="10"/>
      <c r="J712" s="11">
        <v>748</v>
      </c>
      <c r="K712" s="11" t="s">
        <v>937</v>
      </c>
      <c r="L712">
        <v>84</v>
      </c>
    </row>
    <row r="713" spans="1:12" x14ac:dyDescent="0.25">
      <c r="A713" s="9">
        <v>712</v>
      </c>
      <c r="B713" s="4"/>
      <c r="C713" s="8"/>
      <c r="D713" s="8"/>
      <c r="E713" s="8"/>
      <c r="F713" s="8"/>
      <c r="G713" s="8"/>
      <c r="H713" s="8"/>
      <c r="I713" s="10"/>
      <c r="J713" s="11">
        <v>756</v>
      </c>
      <c r="K713" s="11" t="s">
        <v>941</v>
      </c>
      <c r="L713">
        <v>84</v>
      </c>
    </row>
    <row r="714" spans="1:12" x14ac:dyDescent="0.25">
      <c r="A714" s="9">
        <v>713</v>
      </c>
      <c r="B714" s="4"/>
      <c r="C714" s="8"/>
      <c r="D714" s="8"/>
      <c r="E714" s="8"/>
      <c r="F714" s="8"/>
      <c r="G714" s="8"/>
      <c r="H714" s="8"/>
      <c r="I714" s="10">
        <v>969</v>
      </c>
      <c r="J714" s="11">
        <v>980</v>
      </c>
      <c r="K714" s="11" t="s">
        <v>415</v>
      </c>
      <c r="L714">
        <v>84</v>
      </c>
    </row>
    <row r="715" spans="1:12" x14ac:dyDescent="0.25">
      <c r="A715" s="9">
        <v>714</v>
      </c>
      <c r="B715" s="4"/>
      <c r="C715" s="8"/>
      <c r="D715" s="8"/>
      <c r="E715" s="8"/>
      <c r="F715" s="8"/>
      <c r="G715" s="8"/>
      <c r="H715" s="8"/>
      <c r="I715" s="10">
        <v>993</v>
      </c>
      <c r="J715" s="11">
        <v>1004</v>
      </c>
      <c r="K715" s="11" t="s">
        <v>424</v>
      </c>
      <c r="L715">
        <v>84</v>
      </c>
    </row>
    <row r="716" spans="1:12" x14ac:dyDescent="0.25">
      <c r="A716" s="9">
        <v>715</v>
      </c>
      <c r="B716" s="4"/>
      <c r="C716" s="8"/>
      <c r="D716" s="8"/>
      <c r="E716" s="8"/>
      <c r="F716" s="8"/>
      <c r="G716" s="8"/>
      <c r="H716" s="8"/>
      <c r="I716" s="10">
        <v>58</v>
      </c>
      <c r="J716" s="11">
        <v>63</v>
      </c>
      <c r="K716" s="11" t="s">
        <v>29</v>
      </c>
      <c r="L716">
        <v>84</v>
      </c>
    </row>
    <row r="717" spans="1:12" x14ac:dyDescent="0.25">
      <c r="A717" s="9">
        <v>716</v>
      </c>
      <c r="B717" s="4"/>
      <c r="C717" s="8"/>
      <c r="D717" s="8"/>
      <c r="E717" s="8"/>
      <c r="F717" s="8"/>
      <c r="G717" s="8"/>
      <c r="H717" s="8"/>
      <c r="I717" s="10"/>
      <c r="J717" s="11">
        <v>439</v>
      </c>
      <c r="K717" s="11" t="s">
        <v>764</v>
      </c>
      <c r="L717">
        <v>84</v>
      </c>
    </row>
    <row r="718" spans="1:12" x14ac:dyDescent="0.25">
      <c r="A718" s="9">
        <v>717</v>
      </c>
      <c r="B718" s="4"/>
      <c r="C718" s="8"/>
      <c r="D718" s="8"/>
      <c r="E718" s="8"/>
      <c r="F718" s="8"/>
      <c r="G718" s="8"/>
      <c r="H718" s="8"/>
      <c r="I718" s="10"/>
      <c r="J718" s="11">
        <v>447</v>
      </c>
      <c r="K718" s="11" t="s">
        <v>768</v>
      </c>
      <c r="L718">
        <v>84</v>
      </c>
    </row>
    <row r="719" spans="1:12" x14ac:dyDescent="0.25">
      <c r="A719" s="9">
        <v>718</v>
      </c>
      <c r="B719" s="4"/>
      <c r="C719" s="8"/>
      <c r="D719" s="8"/>
      <c r="E719" s="8"/>
      <c r="F719" s="8"/>
      <c r="G719" s="8"/>
      <c r="H719" s="8"/>
      <c r="I719" s="10"/>
      <c r="J719" s="11">
        <v>455</v>
      </c>
      <c r="K719" s="11" t="s">
        <v>771</v>
      </c>
      <c r="L719">
        <v>84</v>
      </c>
    </row>
    <row r="720" spans="1:12" x14ac:dyDescent="0.25">
      <c r="A720" s="9">
        <v>719</v>
      </c>
      <c r="B720" s="4"/>
      <c r="C720" s="8"/>
      <c r="D720" s="8"/>
      <c r="E720" s="8"/>
      <c r="F720" s="8"/>
      <c r="G720" s="8"/>
      <c r="H720" s="8"/>
      <c r="I720" s="10"/>
      <c r="J720" s="11">
        <v>464</v>
      </c>
      <c r="K720" s="11" t="s">
        <v>776</v>
      </c>
      <c r="L720">
        <v>84</v>
      </c>
    </row>
    <row r="721" spans="1:13" x14ac:dyDescent="0.25">
      <c r="A721" s="9">
        <v>720</v>
      </c>
      <c r="B721" s="4"/>
      <c r="C721" s="8"/>
      <c r="D721" s="8"/>
      <c r="E721" s="8"/>
      <c r="F721" s="8"/>
      <c r="G721" s="8"/>
      <c r="H721" s="8"/>
      <c r="I721" s="10">
        <v>682</v>
      </c>
      <c r="J721" s="11">
        <v>693</v>
      </c>
      <c r="K721" s="11" t="s">
        <v>291</v>
      </c>
      <c r="L721">
        <v>84</v>
      </c>
    </row>
    <row r="722" spans="1:13" x14ac:dyDescent="0.25">
      <c r="A722" s="9">
        <v>721</v>
      </c>
      <c r="B722" s="4"/>
      <c r="C722" s="8"/>
      <c r="D722" s="8"/>
      <c r="E722" s="8"/>
      <c r="F722" s="8"/>
      <c r="G722" s="8"/>
      <c r="H722" s="8"/>
      <c r="I722" s="10"/>
      <c r="J722" s="11">
        <v>761</v>
      </c>
      <c r="K722" s="11" t="s">
        <v>944</v>
      </c>
      <c r="L722">
        <v>84</v>
      </c>
    </row>
    <row r="723" spans="1:13" x14ac:dyDescent="0.25">
      <c r="A723" s="9">
        <v>722</v>
      </c>
      <c r="B723" s="4"/>
      <c r="C723" s="8"/>
      <c r="D723" s="8"/>
      <c r="E723" s="8"/>
      <c r="F723" s="8"/>
      <c r="G723" s="8"/>
      <c r="H723" s="8"/>
      <c r="I723" s="10"/>
      <c r="J723" s="11">
        <v>769</v>
      </c>
      <c r="K723" s="11" t="s">
        <v>951</v>
      </c>
      <c r="L723">
        <v>84</v>
      </c>
    </row>
    <row r="724" spans="1:13" x14ac:dyDescent="0.25">
      <c r="A724" s="9">
        <v>723</v>
      </c>
      <c r="B724" s="4"/>
      <c r="C724" s="8"/>
      <c r="D724" s="8"/>
      <c r="E724" s="8"/>
      <c r="F724" s="8"/>
      <c r="G724" s="8"/>
      <c r="H724" s="8"/>
      <c r="I724" s="10"/>
      <c r="J724" s="11">
        <v>777</v>
      </c>
      <c r="K724" s="11" t="s">
        <v>955</v>
      </c>
      <c r="L724">
        <v>84</v>
      </c>
    </row>
    <row r="725" spans="1:13" x14ac:dyDescent="0.25">
      <c r="A725" s="9">
        <v>724</v>
      </c>
      <c r="B725" s="4"/>
      <c r="C725" s="8"/>
      <c r="D725" s="8"/>
      <c r="E725" s="8"/>
      <c r="F725" s="8"/>
      <c r="G725" s="8"/>
      <c r="H725" s="8"/>
      <c r="I725" s="10"/>
      <c r="J725" s="11">
        <v>785</v>
      </c>
      <c r="K725" s="11" t="s">
        <v>959</v>
      </c>
      <c r="L725">
        <v>84</v>
      </c>
    </row>
    <row r="726" spans="1:13" x14ac:dyDescent="0.25">
      <c r="A726" s="9">
        <v>725</v>
      </c>
      <c r="B726" s="4"/>
      <c r="C726" s="8"/>
      <c r="D726" s="8"/>
      <c r="E726" s="8"/>
      <c r="F726" s="8"/>
      <c r="G726" s="8"/>
      <c r="H726" s="8"/>
      <c r="I726" s="10">
        <v>935</v>
      </c>
      <c r="J726" s="11">
        <v>946</v>
      </c>
      <c r="K726" s="11" t="s">
        <v>400</v>
      </c>
      <c r="L726">
        <v>84</v>
      </c>
    </row>
    <row r="727" spans="1:13" x14ac:dyDescent="0.25">
      <c r="A727" s="9">
        <v>726</v>
      </c>
      <c r="B727" s="4"/>
      <c r="C727" s="8"/>
      <c r="D727" s="8"/>
      <c r="E727" s="8"/>
      <c r="F727" s="8"/>
      <c r="G727" s="8" t="s">
        <v>1374</v>
      </c>
      <c r="H727" s="8"/>
      <c r="I727" s="10">
        <v>187</v>
      </c>
      <c r="J727" s="11">
        <v>194</v>
      </c>
      <c r="K727" s="11" t="s">
        <v>82</v>
      </c>
      <c r="L727">
        <v>85</v>
      </c>
      <c r="M727" t="s">
        <v>1487</v>
      </c>
    </row>
    <row r="728" spans="1:13" x14ac:dyDescent="0.25">
      <c r="A728" s="9">
        <v>727</v>
      </c>
      <c r="B728" s="4"/>
      <c r="C728" s="8"/>
      <c r="D728" s="8"/>
      <c r="E728" s="8"/>
      <c r="F728" s="8"/>
      <c r="G728" s="8"/>
      <c r="H728" s="8"/>
      <c r="I728" s="10"/>
      <c r="J728" s="11">
        <v>290</v>
      </c>
      <c r="K728" s="11" t="s">
        <v>671</v>
      </c>
      <c r="L728">
        <v>85</v>
      </c>
    </row>
    <row r="729" spans="1:13" x14ac:dyDescent="0.25">
      <c r="A729" s="9">
        <v>728</v>
      </c>
      <c r="B729" s="4"/>
      <c r="C729" s="8"/>
      <c r="D729" s="8"/>
      <c r="E729" s="8"/>
      <c r="F729" s="8"/>
      <c r="G729" s="8"/>
      <c r="H729" s="8"/>
      <c r="I729" s="10">
        <v>219</v>
      </c>
      <c r="J729" s="11">
        <v>226</v>
      </c>
      <c r="K729" s="11" t="s">
        <v>92</v>
      </c>
      <c r="L729">
        <v>85</v>
      </c>
    </row>
    <row r="730" spans="1:13" x14ac:dyDescent="0.25">
      <c r="A730" s="9">
        <v>729</v>
      </c>
      <c r="B730" s="4"/>
      <c r="C730" s="8"/>
      <c r="D730" s="8"/>
      <c r="E730" s="8"/>
      <c r="F730" s="8"/>
      <c r="G730" s="8"/>
      <c r="H730" s="8"/>
      <c r="I730" s="10">
        <v>346</v>
      </c>
      <c r="J730" s="11">
        <v>356</v>
      </c>
      <c r="K730" s="11" t="s">
        <v>148</v>
      </c>
      <c r="L730">
        <v>85</v>
      </c>
    </row>
    <row r="731" spans="1:13" x14ac:dyDescent="0.25">
      <c r="A731" s="9">
        <v>730</v>
      </c>
      <c r="B731" s="4"/>
      <c r="C731" s="8"/>
      <c r="D731" s="8"/>
      <c r="E731" s="8"/>
      <c r="F731" s="8"/>
      <c r="G731" s="8"/>
      <c r="H731" s="8"/>
      <c r="I731" s="10">
        <v>354</v>
      </c>
      <c r="J731" s="11">
        <v>364</v>
      </c>
      <c r="K731" s="11" t="s">
        <v>152</v>
      </c>
      <c r="L731">
        <v>85</v>
      </c>
    </row>
    <row r="732" spans="1:13" x14ac:dyDescent="0.25">
      <c r="A732" s="9">
        <v>731</v>
      </c>
      <c r="B732" s="4"/>
      <c r="C732" s="8"/>
      <c r="D732" s="8"/>
      <c r="E732" s="8"/>
      <c r="F732" s="8"/>
      <c r="G732" s="8"/>
      <c r="H732" s="8"/>
      <c r="I732" s="10">
        <v>167</v>
      </c>
      <c r="J732" s="11">
        <v>173</v>
      </c>
      <c r="K732" s="11" t="s">
        <v>73</v>
      </c>
      <c r="L732">
        <v>85</v>
      </c>
    </row>
    <row r="733" spans="1:13" x14ac:dyDescent="0.25">
      <c r="A733" s="9">
        <v>732</v>
      </c>
      <c r="B733" s="4"/>
      <c r="C733" s="8"/>
      <c r="D733" s="8"/>
      <c r="E733" s="8"/>
      <c r="F733" s="8"/>
      <c r="G733" s="8"/>
      <c r="H733" s="8"/>
      <c r="I733" s="10">
        <v>459</v>
      </c>
      <c r="J733" s="11">
        <v>470</v>
      </c>
      <c r="K733" s="11" t="s">
        <v>190</v>
      </c>
      <c r="L733">
        <v>85</v>
      </c>
    </row>
    <row r="734" spans="1:13" x14ac:dyDescent="0.25">
      <c r="A734" s="9">
        <v>733</v>
      </c>
      <c r="B734" s="4"/>
      <c r="C734" s="8"/>
      <c r="D734" s="8"/>
      <c r="E734" s="8"/>
      <c r="F734" s="8"/>
      <c r="G734" s="8"/>
      <c r="H734" s="8"/>
      <c r="I734" s="10">
        <v>603</v>
      </c>
      <c r="J734" s="11">
        <v>614</v>
      </c>
      <c r="K734" s="11" t="s">
        <v>251</v>
      </c>
      <c r="L734">
        <v>85</v>
      </c>
    </row>
    <row r="735" spans="1:13" x14ac:dyDescent="0.25">
      <c r="A735" s="9">
        <v>734</v>
      </c>
      <c r="B735" s="4"/>
      <c r="C735" s="8"/>
      <c r="D735" s="8"/>
      <c r="E735" s="8"/>
      <c r="F735" s="8"/>
      <c r="G735" s="8"/>
      <c r="H735" s="8"/>
      <c r="I735" s="10">
        <v>786</v>
      </c>
      <c r="J735" s="11">
        <v>797</v>
      </c>
      <c r="K735" s="11" t="s">
        <v>331</v>
      </c>
      <c r="L735">
        <v>85</v>
      </c>
    </row>
    <row r="736" spans="1:13" x14ac:dyDescent="0.25">
      <c r="A736" s="9">
        <v>735</v>
      </c>
      <c r="B736" s="4"/>
      <c r="C736" s="8"/>
      <c r="D736" s="8"/>
      <c r="E736" s="8"/>
      <c r="F736" s="8"/>
      <c r="G736" s="8"/>
      <c r="H736" s="8"/>
      <c r="I736" s="10"/>
      <c r="J736" s="11">
        <v>796</v>
      </c>
      <c r="K736" s="11" t="s">
        <v>965</v>
      </c>
      <c r="L736">
        <v>85</v>
      </c>
    </row>
    <row r="737" spans="1:13" x14ac:dyDescent="0.25">
      <c r="A737" s="9">
        <v>736</v>
      </c>
      <c r="B737" s="4"/>
      <c r="C737" s="8"/>
      <c r="D737" s="8"/>
      <c r="E737" s="8"/>
      <c r="F737" s="8"/>
      <c r="G737" s="8"/>
      <c r="H737" s="8"/>
      <c r="I737" s="10">
        <v>793</v>
      </c>
      <c r="J737" s="11">
        <v>804</v>
      </c>
      <c r="K737" s="11" t="s">
        <v>336</v>
      </c>
      <c r="L737">
        <v>85</v>
      </c>
    </row>
    <row r="738" spans="1:13" x14ac:dyDescent="0.25">
      <c r="A738" s="9">
        <v>737</v>
      </c>
      <c r="B738" s="4"/>
      <c r="C738" s="8"/>
      <c r="D738" s="8" t="s">
        <v>1375</v>
      </c>
      <c r="E738" s="8"/>
      <c r="F738" s="8"/>
      <c r="G738" s="8"/>
      <c r="H738" s="8"/>
      <c r="I738" s="10">
        <v>303</v>
      </c>
      <c r="J738" s="11">
        <v>313</v>
      </c>
      <c r="K738" s="11" t="s">
        <v>130</v>
      </c>
    </row>
    <row r="739" spans="1:13" x14ac:dyDescent="0.25">
      <c r="A739" s="9">
        <v>738</v>
      </c>
      <c r="B739" s="4"/>
      <c r="C739" s="8"/>
      <c r="D739" s="8"/>
      <c r="E739" s="8" t="s">
        <v>1376</v>
      </c>
      <c r="F739" s="8"/>
      <c r="G739" s="8"/>
      <c r="H739" s="8"/>
      <c r="I739" s="10"/>
      <c r="J739" s="11">
        <v>339</v>
      </c>
      <c r="K739" s="11" t="s">
        <v>698</v>
      </c>
      <c r="L739">
        <v>86</v>
      </c>
      <c r="M739" t="s">
        <v>1488</v>
      </c>
    </row>
    <row r="740" spans="1:13" x14ac:dyDescent="0.25">
      <c r="A740" s="9">
        <v>739</v>
      </c>
      <c r="B740" s="4"/>
      <c r="C740" s="8"/>
      <c r="D740" s="8"/>
      <c r="E740" s="8"/>
      <c r="F740" s="8" t="s">
        <v>1448</v>
      </c>
      <c r="G740" s="8"/>
      <c r="H740" s="8"/>
      <c r="I740" s="10"/>
      <c r="J740" s="11">
        <v>302</v>
      </c>
      <c r="K740" s="11" t="s">
        <v>678</v>
      </c>
      <c r="L740">
        <v>86</v>
      </c>
    </row>
    <row r="741" spans="1:13" x14ac:dyDescent="0.25">
      <c r="A741" s="9">
        <v>740</v>
      </c>
      <c r="B741" s="4"/>
      <c r="C741" s="8"/>
      <c r="D741" s="8"/>
      <c r="E741" s="8"/>
      <c r="F741" s="8"/>
      <c r="G741" s="8"/>
      <c r="H741" s="8"/>
      <c r="I741" s="10">
        <v>840</v>
      </c>
      <c r="J741" s="11">
        <v>851</v>
      </c>
      <c r="K741" s="11" t="s">
        <v>355</v>
      </c>
      <c r="L741">
        <v>86</v>
      </c>
    </row>
    <row r="742" spans="1:13" x14ac:dyDescent="0.25">
      <c r="A742" s="9">
        <v>741</v>
      </c>
      <c r="B742" s="4"/>
      <c r="C742" s="8"/>
      <c r="D742" s="8"/>
      <c r="E742" s="8"/>
      <c r="F742" s="8"/>
      <c r="G742" s="8"/>
      <c r="H742" s="8"/>
      <c r="I742" s="10">
        <v>831</v>
      </c>
      <c r="J742" s="11">
        <v>842</v>
      </c>
      <c r="K742" s="11" t="s">
        <v>350</v>
      </c>
      <c r="L742">
        <v>86</v>
      </c>
    </row>
    <row r="743" spans="1:13" x14ac:dyDescent="0.25">
      <c r="A743" s="9">
        <v>742</v>
      </c>
      <c r="B743" s="4"/>
      <c r="C743" s="8"/>
      <c r="D743" s="8"/>
      <c r="E743" s="8"/>
      <c r="F743" s="8"/>
      <c r="G743" s="8"/>
      <c r="H743" s="8"/>
      <c r="I743" s="10"/>
      <c r="J743" s="11">
        <v>834</v>
      </c>
      <c r="K743" s="11" t="s">
        <v>987</v>
      </c>
      <c r="L743">
        <v>86</v>
      </c>
    </row>
    <row r="744" spans="1:13" x14ac:dyDescent="0.25">
      <c r="A744" s="9">
        <v>743</v>
      </c>
      <c r="B744" s="4"/>
      <c r="C744" s="8"/>
      <c r="D744" s="8"/>
      <c r="E744" s="8"/>
      <c r="F744" s="8" t="s">
        <v>1449</v>
      </c>
      <c r="G744" s="8"/>
      <c r="H744" s="8"/>
      <c r="I744" s="10">
        <v>4</v>
      </c>
      <c r="J744" s="11">
        <v>4</v>
      </c>
      <c r="K744" s="11" t="s">
        <v>7</v>
      </c>
      <c r="L744">
        <v>86</v>
      </c>
    </row>
    <row r="745" spans="1:13" x14ac:dyDescent="0.25">
      <c r="A745" s="9">
        <v>744</v>
      </c>
      <c r="B745" s="4"/>
      <c r="C745" s="8"/>
      <c r="D745" s="8"/>
      <c r="E745" s="8"/>
      <c r="F745" s="8"/>
      <c r="G745" s="8"/>
      <c r="H745" s="8"/>
      <c r="I745" s="10"/>
      <c r="J745" s="11">
        <v>811</v>
      </c>
      <c r="K745" s="11" t="s">
        <v>971</v>
      </c>
      <c r="L745">
        <v>86</v>
      </c>
    </row>
    <row r="746" spans="1:13" x14ac:dyDescent="0.25">
      <c r="A746" s="9">
        <v>745</v>
      </c>
      <c r="B746" s="4"/>
      <c r="C746" s="8"/>
      <c r="D746" s="8"/>
      <c r="E746" s="8"/>
      <c r="F746" s="8"/>
      <c r="G746" s="8"/>
      <c r="H746" s="8"/>
      <c r="I746" s="10"/>
      <c r="J746" s="11">
        <v>820</v>
      </c>
      <c r="K746" s="11" t="s">
        <v>977</v>
      </c>
      <c r="L746">
        <v>86</v>
      </c>
    </row>
    <row r="747" spans="1:13" x14ac:dyDescent="0.25">
      <c r="A747" s="9">
        <v>746</v>
      </c>
      <c r="B747" s="4"/>
      <c r="C747" s="8"/>
      <c r="D747" s="8"/>
      <c r="E747" s="8"/>
      <c r="F747" s="8"/>
      <c r="G747" s="8"/>
      <c r="H747" s="8"/>
      <c r="I747" s="10"/>
      <c r="J747" s="11">
        <v>828</v>
      </c>
      <c r="K747" s="11" t="s">
        <v>983</v>
      </c>
      <c r="L747">
        <v>86</v>
      </c>
    </row>
    <row r="748" spans="1:13" x14ac:dyDescent="0.25">
      <c r="A748" s="9">
        <v>747</v>
      </c>
      <c r="B748" s="4"/>
      <c r="C748" s="8"/>
      <c r="D748" s="8"/>
      <c r="E748" s="8"/>
      <c r="F748" s="8"/>
      <c r="G748" s="8"/>
      <c r="H748" s="8"/>
      <c r="I748" s="10">
        <v>569</v>
      </c>
      <c r="J748" s="11">
        <v>580</v>
      </c>
      <c r="K748" s="11" t="s">
        <v>228</v>
      </c>
      <c r="L748">
        <v>86</v>
      </c>
    </row>
    <row r="749" spans="1:13" x14ac:dyDescent="0.25">
      <c r="A749" s="9">
        <v>748</v>
      </c>
      <c r="B749" s="4"/>
      <c r="C749" s="8"/>
      <c r="D749" s="8"/>
      <c r="E749" s="8"/>
      <c r="F749" s="8"/>
      <c r="G749" s="8"/>
      <c r="H749" s="8"/>
      <c r="I749" s="10">
        <v>263</v>
      </c>
      <c r="J749" s="11">
        <v>271</v>
      </c>
      <c r="K749" s="11" t="s">
        <v>111</v>
      </c>
      <c r="L749">
        <v>86</v>
      </c>
    </row>
    <row r="750" spans="1:13" x14ac:dyDescent="0.25">
      <c r="A750" s="9">
        <v>749</v>
      </c>
      <c r="B750" s="4"/>
      <c r="C750" s="8"/>
      <c r="D750" s="8"/>
      <c r="E750" s="8"/>
      <c r="F750" s="8"/>
      <c r="G750" s="8"/>
      <c r="H750" s="8"/>
      <c r="I750" s="10">
        <v>863</v>
      </c>
      <c r="J750" s="11">
        <v>874</v>
      </c>
      <c r="K750" s="11" t="s">
        <v>363</v>
      </c>
      <c r="L750">
        <v>86</v>
      </c>
    </row>
    <row r="751" spans="1:13" x14ac:dyDescent="0.25">
      <c r="A751" s="9">
        <v>750</v>
      </c>
      <c r="B751" s="4"/>
      <c r="C751" s="8"/>
      <c r="D751" s="8"/>
      <c r="E751" s="8"/>
      <c r="F751" s="8"/>
      <c r="G751" s="8"/>
      <c r="H751" s="8"/>
      <c r="I751" s="10">
        <v>449</v>
      </c>
      <c r="J751" s="11">
        <v>460</v>
      </c>
      <c r="K751" s="11" t="s">
        <v>185</v>
      </c>
      <c r="L751">
        <v>86</v>
      </c>
    </row>
    <row r="752" spans="1:13" x14ac:dyDescent="0.25">
      <c r="A752" s="9">
        <v>751</v>
      </c>
      <c r="B752" s="4"/>
      <c r="C752" s="8"/>
      <c r="D752" s="8"/>
      <c r="E752" s="8" t="s">
        <v>1377</v>
      </c>
      <c r="F752" s="8"/>
      <c r="G752" s="8"/>
      <c r="H752" s="8"/>
      <c r="I752" s="10"/>
      <c r="J752" s="11">
        <v>323</v>
      </c>
      <c r="K752" s="11" t="s">
        <v>689</v>
      </c>
    </row>
    <row r="753" spans="1:13" x14ac:dyDescent="0.25">
      <c r="A753" s="9">
        <v>752</v>
      </c>
      <c r="B753" s="4"/>
      <c r="C753" s="8"/>
      <c r="D753" s="8"/>
      <c r="E753" s="8"/>
      <c r="F753" s="8"/>
      <c r="G753" s="8"/>
      <c r="H753" s="8"/>
      <c r="I753" s="10">
        <v>371</v>
      </c>
      <c r="J753" s="11">
        <v>381</v>
      </c>
      <c r="K753" s="11" t="s">
        <v>157</v>
      </c>
      <c r="L753">
        <v>87</v>
      </c>
      <c r="M753" t="s">
        <v>1489</v>
      </c>
    </row>
    <row r="754" spans="1:13" x14ac:dyDescent="0.25">
      <c r="A754" s="9">
        <v>753</v>
      </c>
      <c r="B754" s="4"/>
      <c r="C754" s="8"/>
      <c r="D754" s="8"/>
      <c r="E754" s="8"/>
      <c r="F754" s="8"/>
      <c r="G754" s="8"/>
      <c r="H754" s="8"/>
      <c r="I754" s="10">
        <v>738</v>
      </c>
      <c r="J754" s="11">
        <v>749</v>
      </c>
      <c r="K754" s="11" t="s">
        <v>311</v>
      </c>
      <c r="L754">
        <v>87</v>
      </c>
    </row>
    <row r="755" spans="1:13" x14ac:dyDescent="0.25">
      <c r="A755" s="9">
        <v>754</v>
      </c>
      <c r="B755" s="4"/>
      <c r="C755" s="8"/>
      <c r="D755" s="8"/>
      <c r="E755" s="8"/>
      <c r="F755" s="8"/>
      <c r="G755" s="8"/>
      <c r="H755" s="8"/>
      <c r="I755" s="10">
        <v>123</v>
      </c>
      <c r="J755" s="11">
        <v>128</v>
      </c>
      <c r="K755" s="11" t="s">
        <v>57</v>
      </c>
      <c r="L755">
        <v>87</v>
      </c>
    </row>
    <row r="756" spans="1:13" x14ac:dyDescent="0.25">
      <c r="A756" s="9">
        <v>755</v>
      </c>
      <c r="B756" s="4"/>
      <c r="C756" s="8"/>
      <c r="D756" s="8"/>
      <c r="E756" s="8"/>
      <c r="F756" s="8"/>
      <c r="G756" s="8"/>
      <c r="H756" s="8"/>
      <c r="I756" s="10"/>
      <c r="J756" s="11">
        <v>539</v>
      </c>
      <c r="K756" s="11" t="s">
        <v>824</v>
      </c>
      <c r="L756">
        <v>88</v>
      </c>
      <c r="M756" t="s">
        <v>1490</v>
      </c>
    </row>
    <row r="757" spans="1:13" x14ac:dyDescent="0.25">
      <c r="A757" s="9">
        <v>756</v>
      </c>
      <c r="B757" s="4"/>
      <c r="C757" s="8"/>
      <c r="D757" s="8"/>
      <c r="E757" s="8"/>
      <c r="F757" s="8"/>
      <c r="G757" s="8"/>
      <c r="H757" s="8"/>
      <c r="I757" s="10"/>
      <c r="J757" s="11">
        <v>548</v>
      </c>
      <c r="K757" s="11" t="s">
        <v>830</v>
      </c>
      <c r="L757">
        <v>88</v>
      </c>
    </row>
    <row r="758" spans="1:13" x14ac:dyDescent="0.25">
      <c r="A758" s="9">
        <v>757</v>
      </c>
      <c r="B758" s="4"/>
      <c r="C758" s="8"/>
      <c r="D758" s="8"/>
      <c r="E758" s="8"/>
      <c r="F758" s="8"/>
      <c r="G758" s="8"/>
      <c r="H758" s="8"/>
      <c r="I758" s="10"/>
      <c r="J758" s="11">
        <v>555</v>
      </c>
      <c r="K758" s="11" t="s">
        <v>836</v>
      </c>
      <c r="L758">
        <v>88</v>
      </c>
    </row>
    <row r="759" spans="1:13" x14ac:dyDescent="0.25">
      <c r="A759" s="9">
        <v>758</v>
      </c>
      <c r="B759" s="4"/>
      <c r="C759" s="8"/>
      <c r="D759" s="8"/>
      <c r="E759" s="8"/>
      <c r="F759" s="8"/>
      <c r="G759" s="8"/>
      <c r="H759" s="8"/>
      <c r="I759" s="10">
        <v>239</v>
      </c>
      <c r="J759" s="11">
        <v>246</v>
      </c>
      <c r="K759" s="11" t="s">
        <v>97</v>
      </c>
      <c r="L759">
        <v>88</v>
      </c>
    </row>
    <row r="760" spans="1:13" x14ac:dyDescent="0.25">
      <c r="A760" s="9">
        <v>759</v>
      </c>
      <c r="B760" s="4"/>
      <c r="C760" s="8"/>
      <c r="D760" s="8"/>
      <c r="E760" s="8"/>
      <c r="F760" s="8"/>
      <c r="G760" s="8"/>
      <c r="H760" s="8"/>
      <c r="I760" s="10"/>
      <c r="J760" s="11">
        <v>294</v>
      </c>
      <c r="K760" s="11" t="s">
        <v>674</v>
      </c>
      <c r="L760">
        <v>89</v>
      </c>
      <c r="M760" t="s">
        <v>1491</v>
      </c>
    </row>
    <row r="761" spans="1:13" x14ac:dyDescent="0.25">
      <c r="A761" s="9">
        <v>760</v>
      </c>
      <c r="B761" s="4"/>
      <c r="C761" s="8"/>
      <c r="D761" s="8"/>
      <c r="E761" s="8"/>
      <c r="F761" s="8"/>
      <c r="G761" s="8"/>
      <c r="H761" s="8"/>
      <c r="I761" s="10">
        <v>23</v>
      </c>
      <c r="J761" s="11">
        <v>26</v>
      </c>
      <c r="K761" s="11" t="s">
        <v>16</v>
      </c>
      <c r="L761">
        <v>89</v>
      </c>
    </row>
    <row r="762" spans="1:13" x14ac:dyDescent="0.25">
      <c r="A762" s="9">
        <v>761</v>
      </c>
      <c r="B762" s="4"/>
      <c r="C762" s="8"/>
      <c r="D762" s="8"/>
      <c r="E762" s="8"/>
      <c r="F762" s="8"/>
      <c r="G762" s="8"/>
      <c r="H762" s="8"/>
      <c r="I762" s="10">
        <v>37</v>
      </c>
      <c r="J762" s="11">
        <v>42</v>
      </c>
      <c r="K762" s="11" t="s">
        <v>24</v>
      </c>
      <c r="L762">
        <v>89</v>
      </c>
    </row>
    <row r="763" spans="1:13" x14ac:dyDescent="0.25">
      <c r="A763" s="9">
        <v>762</v>
      </c>
      <c r="B763" s="4"/>
      <c r="C763" s="8"/>
      <c r="D763" s="8"/>
      <c r="E763" s="8"/>
      <c r="F763" s="8"/>
      <c r="G763" s="8"/>
      <c r="H763" s="8"/>
      <c r="I763" s="10">
        <v>15</v>
      </c>
      <c r="J763" s="11">
        <v>17</v>
      </c>
      <c r="K763" s="11" t="s">
        <v>13</v>
      </c>
      <c r="L763">
        <v>89</v>
      </c>
    </row>
    <row r="764" spans="1:13" x14ac:dyDescent="0.25">
      <c r="A764" s="9">
        <v>763</v>
      </c>
      <c r="B764" s="4"/>
      <c r="C764" s="8"/>
      <c r="D764" s="8"/>
      <c r="E764" s="8"/>
      <c r="F764" s="8"/>
      <c r="G764" s="8"/>
      <c r="H764" s="8"/>
      <c r="I764" s="10">
        <v>9</v>
      </c>
      <c r="J764" s="11">
        <v>10</v>
      </c>
      <c r="K764" s="11" t="s">
        <v>11</v>
      </c>
      <c r="L764">
        <v>89</v>
      </c>
    </row>
    <row r="765" spans="1:13" x14ac:dyDescent="0.25">
      <c r="A765" s="9">
        <v>764</v>
      </c>
      <c r="B765" s="4"/>
      <c r="C765" s="8"/>
      <c r="D765" s="8"/>
      <c r="E765" s="8"/>
      <c r="F765" s="8"/>
      <c r="G765" s="8"/>
      <c r="H765" s="8"/>
      <c r="I765" s="10">
        <v>483</v>
      </c>
      <c r="J765" s="11">
        <v>494</v>
      </c>
      <c r="K765" s="11" t="s">
        <v>199</v>
      </c>
      <c r="L765">
        <v>89</v>
      </c>
    </row>
    <row r="766" spans="1:13" x14ac:dyDescent="0.25">
      <c r="A766" s="9">
        <v>765</v>
      </c>
      <c r="B766" s="4"/>
      <c r="C766" s="8"/>
      <c r="D766" s="8"/>
      <c r="E766" s="8"/>
      <c r="F766" s="8"/>
      <c r="G766" s="8"/>
      <c r="H766" s="8"/>
      <c r="I766" s="10">
        <v>492</v>
      </c>
      <c r="J766" s="11">
        <v>503</v>
      </c>
      <c r="K766" s="11" t="s">
        <v>202</v>
      </c>
      <c r="L766">
        <v>89</v>
      </c>
    </row>
    <row r="767" spans="1:13" x14ac:dyDescent="0.25">
      <c r="A767" s="9">
        <v>766</v>
      </c>
      <c r="B767" s="4"/>
      <c r="C767" s="8"/>
      <c r="D767" s="8"/>
      <c r="E767" s="8"/>
      <c r="F767" s="8"/>
      <c r="G767" s="8"/>
      <c r="H767" s="8"/>
      <c r="I767" s="10">
        <v>500</v>
      </c>
      <c r="J767" s="11">
        <v>511</v>
      </c>
      <c r="K767" s="11" t="s">
        <v>205</v>
      </c>
      <c r="L767">
        <v>89</v>
      </c>
    </row>
    <row r="768" spans="1:13" x14ac:dyDescent="0.25">
      <c r="A768" s="9">
        <v>767</v>
      </c>
      <c r="B768" s="4"/>
      <c r="C768" s="8"/>
      <c r="D768" s="8"/>
      <c r="E768" s="8"/>
      <c r="F768" s="8" t="s">
        <v>1378</v>
      </c>
      <c r="G768" s="8"/>
      <c r="H768" s="8"/>
      <c r="I768" s="10">
        <v>784</v>
      </c>
      <c r="J768" s="11">
        <v>795</v>
      </c>
      <c r="K768" s="11" t="s">
        <v>330</v>
      </c>
      <c r="L768">
        <v>90</v>
      </c>
      <c r="M768" t="s">
        <v>1266</v>
      </c>
    </row>
    <row r="769" spans="1:13" x14ac:dyDescent="0.25">
      <c r="A769" s="9">
        <v>768</v>
      </c>
      <c r="B769" s="4"/>
      <c r="C769" s="8"/>
      <c r="D769" s="8"/>
      <c r="E769" s="8"/>
      <c r="F769" s="8"/>
      <c r="G769" s="8"/>
      <c r="H769" s="8"/>
      <c r="I769" s="10">
        <v>45</v>
      </c>
      <c r="J769" s="11">
        <v>50</v>
      </c>
      <c r="K769" s="11" t="s">
        <v>26</v>
      </c>
      <c r="L769">
        <v>90</v>
      </c>
    </row>
    <row r="770" spans="1:13" x14ac:dyDescent="0.25">
      <c r="A770" s="9">
        <v>769</v>
      </c>
      <c r="B770" s="4"/>
      <c r="C770" s="8"/>
      <c r="D770" s="8"/>
      <c r="E770" s="8"/>
      <c r="F770" s="8"/>
      <c r="G770" s="8"/>
      <c r="H770" s="8"/>
      <c r="I770" s="10">
        <v>62</v>
      </c>
      <c r="J770" s="11">
        <v>67</v>
      </c>
      <c r="K770" s="11" t="s">
        <v>32</v>
      </c>
      <c r="L770">
        <v>90</v>
      </c>
    </row>
    <row r="771" spans="1:13" x14ac:dyDescent="0.25">
      <c r="A771" s="9">
        <v>770</v>
      </c>
      <c r="B771" s="4"/>
      <c r="C771" s="8"/>
      <c r="D771" s="8"/>
      <c r="E771" s="8"/>
      <c r="F771" s="8"/>
      <c r="G771" s="8"/>
      <c r="H771" s="8"/>
      <c r="I771" s="10">
        <v>576</v>
      </c>
      <c r="J771" s="11">
        <v>587</v>
      </c>
      <c r="K771" s="11" t="s">
        <v>232</v>
      </c>
      <c r="L771">
        <v>90</v>
      </c>
    </row>
    <row r="772" spans="1:13" x14ac:dyDescent="0.25">
      <c r="A772" s="9">
        <v>771</v>
      </c>
      <c r="B772" s="4"/>
      <c r="C772" s="8"/>
      <c r="D772" s="8"/>
      <c r="E772" s="8"/>
      <c r="F772" s="8" t="s">
        <v>1450</v>
      </c>
      <c r="G772" s="8"/>
      <c r="H772" s="8"/>
      <c r="I772" s="10"/>
      <c r="J772" s="11">
        <v>1100</v>
      </c>
      <c r="K772" s="11" t="s">
        <v>1130</v>
      </c>
      <c r="L772">
        <v>91</v>
      </c>
      <c r="M772" t="s">
        <v>1492</v>
      </c>
    </row>
    <row r="773" spans="1:13" x14ac:dyDescent="0.25">
      <c r="A773" s="9">
        <v>772</v>
      </c>
      <c r="B773" s="4"/>
      <c r="C773" s="8"/>
      <c r="D773" s="8"/>
      <c r="E773" s="8"/>
      <c r="F773" s="8"/>
      <c r="G773" s="8"/>
      <c r="H773" s="8"/>
      <c r="I773" s="10">
        <v>208</v>
      </c>
      <c r="J773" s="11">
        <v>215</v>
      </c>
      <c r="K773" s="11" t="s">
        <v>89</v>
      </c>
      <c r="L773">
        <v>91</v>
      </c>
    </row>
    <row r="774" spans="1:13" x14ac:dyDescent="0.25">
      <c r="A774" s="9">
        <v>773</v>
      </c>
      <c r="B774" s="4"/>
      <c r="C774" s="8"/>
      <c r="D774" s="8"/>
      <c r="E774" s="8"/>
      <c r="F774" s="8"/>
      <c r="G774" s="8"/>
      <c r="H774" s="8"/>
      <c r="I774" s="10">
        <v>520</v>
      </c>
      <c r="J774" s="11">
        <v>531</v>
      </c>
      <c r="K774" s="11" t="s">
        <v>212</v>
      </c>
      <c r="L774">
        <v>91</v>
      </c>
    </row>
    <row r="775" spans="1:13" x14ac:dyDescent="0.25">
      <c r="A775" s="9">
        <v>774</v>
      </c>
      <c r="B775" s="4"/>
      <c r="C775" s="8"/>
      <c r="D775" s="8"/>
      <c r="E775" s="8"/>
      <c r="F775" s="8"/>
      <c r="G775" s="8"/>
      <c r="H775" s="8"/>
      <c r="I775" s="10">
        <v>617</v>
      </c>
      <c r="J775" s="11">
        <v>628</v>
      </c>
      <c r="K775" s="11" t="s">
        <v>257</v>
      </c>
      <c r="L775">
        <v>91</v>
      </c>
    </row>
    <row r="776" spans="1:13" x14ac:dyDescent="0.25">
      <c r="A776" s="9">
        <v>775</v>
      </c>
      <c r="B776" s="4"/>
      <c r="C776" s="8"/>
      <c r="D776" s="8"/>
      <c r="E776" s="8"/>
      <c r="F776" s="8"/>
      <c r="G776" s="8"/>
      <c r="H776" s="8"/>
      <c r="I776" s="10">
        <v>623</v>
      </c>
      <c r="J776" s="11">
        <v>634</v>
      </c>
      <c r="K776" s="11" t="s">
        <v>262</v>
      </c>
      <c r="L776">
        <v>91</v>
      </c>
    </row>
    <row r="777" spans="1:13" x14ac:dyDescent="0.25">
      <c r="A777" s="9">
        <v>776</v>
      </c>
      <c r="B777" s="4"/>
      <c r="C777" s="8"/>
      <c r="D777" s="8"/>
      <c r="E777" s="8"/>
      <c r="F777" s="8"/>
      <c r="G777" s="8"/>
      <c r="H777" s="8"/>
      <c r="I777" s="10">
        <v>695</v>
      </c>
      <c r="J777" s="11">
        <v>706</v>
      </c>
      <c r="K777" s="11" t="s">
        <v>300</v>
      </c>
      <c r="L777">
        <v>91</v>
      </c>
    </row>
    <row r="778" spans="1:13" x14ac:dyDescent="0.25">
      <c r="A778" s="9">
        <v>777</v>
      </c>
      <c r="B778" s="4"/>
      <c r="C778" s="8"/>
      <c r="D778" s="8"/>
      <c r="E778" s="8"/>
      <c r="F778" s="8"/>
      <c r="G778" s="8"/>
      <c r="H778" s="8"/>
      <c r="I778" s="10">
        <v>1049</v>
      </c>
      <c r="J778" s="11">
        <v>1061</v>
      </c>
      <c r="K778" s="11" t="s">
        <v>454</v>
      </c>
      <c r="L778">
        <v>91</v>
      </c>
    </row>
    <row r="779" spans="1:13" x14ac:dyDescent="0.25">
      <c r="A779" s="9">
        <v>778</v>
      </c>
      <c r="B779" s="4"/>
      <c r="C779" s="8"/>
      <c r="D779" s="8"/>
      <c r="E779" s="8"/>
      <c r="F779" s="8"/>
      <c r="G779" s="8"/>
      <c r="H779" s="8"/>
      <c r="I779" s="10">
        <v>605</v>
      </c>
      <c r="J779" s="11">
        <v>616</v>
      </c>
      <c r="K779" s="11" t="s">
        <v>252</v>
      </c>
      <c r="L779">
        <v>91</v>
      </c>
    </row>
    <row r="780" spans="1:13" x14ac:dyDescent="0.25">
      <c r="A780" s="9">
        <v>779</v>
      </c>
      <c r="B780" s="4"/>
      <c r="C780" s="8"/>
      <c r="D780" s="8"/>
      <c r="E780" s="8"/>
      <c r="F780" s="8"/>
      <c r="G780" s="8"/>
      <c r="H780" s="8"/>
      <c r="I780" s="10">
        <v>207</v>
      </c>
      <c r="J780" s="11">
        <v>214</v>
      </c>
      <c r="K780" s="11" t="s">
        <v>88</v>
      </c>
      <c r="L780">
        <v>91</v>
      </c>
    </row>
    <row r="781" spans="1:13" x14ac:dyDescent="0.25">
      <c r="A781" s="9">
        <v>780</v>
      </c>
      <c r="B781" s="4"/>
      <c r="C781" s="8"/>
      <c r="D781" s="8"/>
      <c r="E781" s="8"/>
      <c r="F781" s="8"/>
      <c r="G781" s="8"/>
      <c r="H781" s="8"/>
      <c r="I781" s="10">
        <v>31</v>
      </c>
      <c r="J781" s="11">
        <v>35</v>
      </c>
      <c r="K781" s="11" t="s">
        <v>20</v>
      </c>
      <c r="L781">
        <v>91</v>
      </c>
    </row>
    <row r="782" spans="1:13" x14ac:dyDescent="0.25">
      <c r="A782" s="9">
        <v>781</v>
      </c>
      <c r="B782" s="4"/>
      <c r="C782" s="8"/>
      <c r="D782" s="8"/>
      <c r="E782" s="8"/>
      <c r="F782" s="8"/>
      <c r="G782" s="8"/>
      <c r="H782" s="8"/>
      <c r="I782" s="10"/>
      <c r="J782" s="11">
        <v>975</v>
      </c>
      <c r="K782" s="11" t="s">
        <v>1061</v>
      </c>
      <c r="L782">
        <v>91</v>
      </c>
    </row>
    <row r="783" spans="1:13" x14ac:dyDescent="0.25">
      <c r="A783" s="9">
        <v>782</v>
      </c>
      <c r="B783" s="4"/>
      <c r="C783" s="8"/>
      <c r="D783" s="8"/>
      <c r="E783" s="8"/>
      <c r="F783" s="8"/>
      <c r="G783" s="8"/>
      <c r="H783" s="8"/>
      <c r="I783" s="10">
        <v>110</v>
      </c>
      <c r="J783" s="11">
        <v>115</v>
      </c>
      <c r="K783" s="11" t="s">
        <v>572</v>
      </c>
      <c r="L783">
        <v>91</v>
      </c>
    </row>
    <row r="784" spans="1:13" x14ac:dyDescent="0.25">
      <c r="A784" s="9">
        <v>783</v>
      </c>
      <c r="B784" s="4"/>
      <c r="C784" s="8"/>
      <c r="D784" s="8"/>
      <c r="E784" s="8"/>
      <c r="F784" s="8"/>
      <c r="G784" s="8"/>
      <c r="H784" s="8"/>
      <c r="I784" s="10">
        <v>746</v>
      </c>
      <c r="J784" s="11">
        <v>757</v>
      </c>
      <c r="K784" s="11" t="s">
        <v>315</v>
      </c>
      <c r="L784">
        <v>91</v>
      </c>
    </row>
    <row r="785" spans="1:13" x14ac:dyDescent="0.25">
      <c r="A785" s="9">
        <v>784</v>
      </c>
      <c r="B785" s="4"/>
      <c r="C785" s="8"/>
      <c r="D785" s="8"/>
      <c r="E785" s="8"/>
      <c r="F785" s="8"/>
      <c r="G785" s="8"/>
      <c r="H785" s="8"/>
      <c r="I785" s="10">
        <v>224</v>
      </c>
      <c r="J785" s="11">
        <v>231</v>
      </c>
      <c r="K785" s="11" t="s">
        <v>93</v>
      </c>
      <c r="L785">
        <v>91</v>
      </c>
    </row>
    <row r="786" spans="1:13" x14ac:dyDescent="0.25">
      <c r="A786" s="9">
        <v>785</v>
      </c>
      <c r="B786" s="4"/>
      <c r="C786" s="8"/>
      <c r="D786" s="8"/>
      <c r="E786" s="8"/>
      <c r="F786" s="8"/>
      <c r="G786" s="8"/>
      <c r="H786" s="8"/>
      <c r="I786" s="10">
        <v>61</v>
      </c>
      <c r="J786" s="11">
        <v>66</v>
      </c>
      <c r="K786" s="11" t="s">
        <v>31</v>
      </c>
      <c r="L786">
        <v>91</v>
      </c>
    </row>
    <row r="787" spans="1:13" x14ac:dyDescent="0.25">
      <c r="A787" s="9">
        <v>786</v>
      </c>
      <c r="B787" s="4"/>
      <c r="C787" s="8"/>
      <c r="D787" s="8"/>
      <c r="E787" s="8"/>
      <c r="F787" s="8"/>
      <c r="G787" s="8"/>
      <c r="H787" s="8"/>
      <c r="I787" s="10"/>
      <c r="J787" s="11">
        <v>75</v>
      </c>
      <c r="K787" s="11" t="s">
        <v>336</v>
      </c>
      <c r="L787">
        <v>91</v>
      </c>
    </row>
    <row r="788" spans="1:13" x14ac:dyDescent="0.25">
      <c r="A788" s="9">
        <v>787</v>
      </c>
      <c r="B788" s="4"/>
      <c r="C788" s="8"/>
      <c r="D788" s="8"/>
      <c r="E788" s="8"/>
      <c r="F788" s="8"/>
      <c r="G788" s="8"/>
      <c r="H788" s="8"/>
      <c r="I788" s="10"/>
      <c r="J788" s="11">
        <v>58</v>
      </c>
      <c r="K788" s="11" t="s">
        <v>536</v>
      </c>
      <c r="L788">
        <v>91</v>
      </c>
    </row>
    <row r="789" spans="1:13" x14ac:dyDescent="0.25">
      <c r="A789" s="9">
        <v>788</v>
      </c>
      <c r="B789" s="4"/>
      <c r="C789" s="8"/>
      <c r="D789" s="8"/>
      <c r="E789" s="8"/>
      <c r="F789" s="8"/>
      <c r="G789" s="8"/>
      <c r="H789" s="8"/>
      <c r="I789" s="10"/>
      <c r="J789" s="11">
        <v>615</v>
      </c>
      <c r="K789" s="11" t="s">
        <v>863</v>
      </c>
      <c r="L789">
        <v>91</v>
      </c>
    </row>
    <row r="790" spans="1:13" x14ac:dyDescent="0.25">
      <c r="A790" s="9">
        <v>789</v>
      </c>
      <c r="B790" s="4"/>
      <c r="C790" s="8"/>
      <c r="D790" s="8"/>
      <c r="E790" s="8" t="s">
        <v>1379</v>
      </c>
      <c r="F790" s="8"/>
      <c r="G790" s="8"/>
      <c r="H790" s="8"/>
      <c r="I790" s="10"/>
      <c r="J790" s="11">
        <v>348</v>
      </c>
      <c r="K790" s="11" t="s">
        <v>703</v>
      </c>
      <c r="L790">
        <v>92</v>
      </c>
      <c r="M790" t="s">
        <v>1493</v>
      </c>
    </row>
    <row r="791" spans="1:13" x14ac:dyDescent="0.25">
      <c r="A791" s="9">
        <v>790</v>
      </c>
      <c r="B791" s="4"/>
      <c r="C791" s="8"/>
      <c r="D791" s="8"/>
      <c r="E791" s="8"/>
      <c r="F791" s="8"/>
      <c r="G791" s="8"/>
      <c r="H791" s="8"/>
      <c r="I791" s="10">
        <v>364</v>
      </c>
      <c r="J791" s="11">
        <v>374</v>
      </c>
      <c r="K791" s="11" t="s">
        <v>155</v>
      </c>
      <c r="L791">
        <v>92</v>
      </c>
    </row>
    <row r="792" spans="1:13" x14ac:dyDescent="0.25">
      <c r="A792" s="9">
        <v>791</v>
      </c>
      <c r="B792" s="4"/>
      <c r="C792" s="8"/>
      <c r="D792" s="8"/>
      <c r="E792" s="8"/>
      <c r="F792" s="8"/>
      <c r="G792" s="8"/>
      <c r="H792" s="8"/>
      <c r="I792" s="10">
        <v>1040</v>
      </c>
      <c r="J792" s="11">
        <v>1052</v>
      </c>
      <c r="K792" s="11" t="s">
        <v>450</v>
      </c>
      <c r="L792">
        <v>92</v>
      </c>
    </row>
    <row r="793" spans="1:13" x14ac:dyDescent="0.25">
      <c r="A793" s="9">
        <v>792</v>
      </c>
      <c r="B793" s="4"/>
      <c r="C793" s="8"/>
      <c r="D793" s="8"/>
      <c r="E793" s="8"/>
      <c r="F793" s="8"/>
      <c r="G793" s="8" t="s">
        <v>1451</v>
      </c>
      <c r="H793" s="8"/>
      <c r="I793" s="10"/>
      <c r="J793" s="11">
        <v>165</v>
      </c>
      <c r="K793" s="11" t="s">
        <v>1452</v>
      </c>
      <c r="L793">
        <v>92</v>
      </c>
    </row>
    <row r="794" spans="1:13" x14ac:dyDescent="0.25">
      <c r="A794" s="9">
        <v>793</v>
      </c>
      <c r="B794" s="4"/>
      <c r="C794" s="8"/>
      <c r="D794" s="8"/>
      <c r="E794" s="8"/>
      <c r="F794" s="8"/>
      <c r="G794" s="8"/>
      <c r="H794" s="8"/>
      <c r="I794" s="10">
        <v>11</v>
      </c>
      <c r="J794" s="11">
        <v>12</v>
      </c>
      <c r="K794" s="11" t="s">
        <v>1380</v>
      </c>
      <c r="L794">
        <v>92</v>
      </c>
    </row>
    <row r="795" spans="1:13" x14ac:dyDescent="0.25">
      <c r="A795" s="9">
        <v>794</v>
      </c>
      <c r="B795" s="4"/>
      <c r="C795" s="8"/>
      <c r="D795" s="8"/>
      <c r="E795" s="8"/>
      <c r="F795" s="8"/>
      <c r="G795" s="8"/>
      <c r="H795" s="8"/>
      <c r="I795" s="10">
        <v>95</v>
      </c>
      <c r="J795" s="11">
        <v>100</v>
      </c>
      <c r="K795" s="11" t="s">
        <v>43</v>
      </c>
      <c r="L795">
        <v>92</v>
      </c>
    </row>
    <row r="796" spans="1:13" x14ac:dyDescent="0.25">
      <c r="A796" s="9">
        <v>795</v>
      </c>
      <c r="B796" s="4"/>
      <c r="C796" s="8"/>
      <c r="D796" s="8"/>
      <c r="E796" s="8"/>
      <c r="F796" s="8"/>
      <c r="G796" s="8"/>
      <c r="H796" s="8"/>
      <c r="I796" s="10">
        <v>580</v>
      </c>
      <c r="J796" s="11">
        <v>591</v>
      </c>
      <c r="K796" s="11" t="s">
        <v>1381</v>
      </c>
      <c r="L796">
        <v>92</v>
      </c>
    </row>
    <row r="797" spans="1:13" x14ac:dyDescent="0.25">
      <c r="A797" s="9">
        <v>796</v>
      </c>
      <c r="B797" s="4"/>
      <c r="C797" s="8"/>
      <c r="D797" s="8"/>
      <c r="E797" s="8"/>
      <c r="F797" s="8"/>
      <c r="G797" s="8"/>
      <c r="H797" s="8"/>
      <c r="I797" s="10">
        <v>861</v>
      </c>
      <c r="J797" s="11">
        <v>872</v>
      </c>
      <c r="K797" s="11" t="s">
        <v>1382</v>
      </c>
      <c r="L797">
        <v>92</v>
      </c>
    </row>
    <row r="798" spans="1:13" x14ac:dyDescent="0.25">
      <c r="A798" s="9">
        <v>797</v>
      </c>
      <c r="B798" s="4"/>
      <c r="C798" s="8"/>
      <c r="D798" s="8" t="s">
        <v>1383</v>
      </c>
      <c r="E798" s="8"/>
      <c r="F798" s="8"/>
      <c r="G798" s="8"/>
      <c r="H798" s="8"/>
      <c r="I798" s="10"/>
      <c r="J798" s="11">
        <v>1065</v>
      </c>
      <c r="K798" s="11" t="s">
        <v>1108</v>
      </c>
    </row>
    <row r="799" spans="1:13" x14ac:dyDescent="0.25">
      <c r="A799" s="9">
        <v>798</v>
      </c>
      <c r="B799" s="4"/>
      <c r="C799" s="8"/>
      <c r="D799" s="8"/>
      <c r="E799" s="8" t="s">
        <v>1384</v>
      </c>
      <c r="F799" s="8"/>
      <c r="G799" s="8"/>
      <c r="H799" s="8"/>
      <c r="I799" s="10">
        <v>760</v>
      </c>
      <c r="J799" s="11">
        <v>771</v>
      </c>
      <c r="K799" s="11" t="s">
        <v>318</v>
      </c>
    </row>
    <row r="800" spans="1:13" x14ac:dyDescent="0.25">
      <c r="A800" s="9">
        <v>803</v>
      </c>
      <c r="B800" s="4"/>
      <c r="C800" s="8"/>
      <c r="D800" s="8"/>
      <c r="E800" s="8"/>
      <c r="F800" s="8" t="s">
        <v>1385</v>
      </c>
      <c r="G800" s="8"/>
      <c r="H800" s="8"/>
      <c r="I800" s="10"/>
      <c r="J800" s="11">
        <v>1132</v>
      </c>
      <c r="K800" s="11" t="s">
        <v>1147</v>
      </c>
      <c r="L800">
        <v>93</v>
      </c>
      <c r="M800" t="s">
        <v>1494</v>
      </c>
    </row>
    <row r="801" spans="1:12" x14ac:dyDescent="0.25">
      <c r="A801" s="9">
        <v>799</v>
      </c>
      <c r="B801" s="4"/>
      <c r="C801" s="8"/>
      <c r="D801" s="8"/>
      <c r="E801" s="8"/>
      <c r="F801" s="8"/>
      <c r="G801" s="8"/>
      <c r="H801" s="8"/>
      <c r="I801" s="10">
        <v>601</v>
      </c>
      <c r="J801" s="11">
        <v>612</v>
      </c>
      <c r="K801" s="11" t="s">
        <v>249</v>
      </c>
      <c r="L801">
        <v>93</v>
      </c>
    </row>
    <row r="802" spans="1:12" x14ac:dyDescent="0.25">
      <c r="A802" s="9">
        <v>800</v>
      </c>
      <c r="B802" s="4"/>
      <c r="C802" s="8"/>
      <c r="D802" s="8"/>
      <c r="E802" s="8"/>
      <c r="F802" s="8"/>
      <c r="G802" s="8"/>
      <c r="H802" s="8"/>
      <c r="I802" s="10"/>
      <c r="J802" s="11">
        <v>82</v>
      </c>
      <c r="K802" s="11" t="s">
        <v>549</v>
      </c>
      <c r="L802">
        <v>93</v>
      </c>
    </row>
    <row r="803" spans="1:12" x14ac:dyDescent="0.25">
      <c r="A803" s="9">
        <v>801</v>
      </c>
      <c r="B803" s="4"/>
      <c r="C803" s="8"/>
      <c r="D803" s="8"/>
      <c r="E803" s="8"/>
      <c r="F803" s="8"/>
      <c r="G803" s="8"/>
      <c r="H803" s="8"/>
      <c r="I803" s="10"/>
      <c r="J803" s="11">
        <v>90</v>
      </c>
      <c r="K803" s="11" t="s">
        <v>555</v>
      </c>
      <c r="L803">
        <v>93</v>
      </c>
    </row>
    <row r="804" spans="1:12" x14ac:dyDescent="0.25">
      <c r="A804" s="9">
        <v>802</v>
      </c>
      <c r="B804" s="4"/>
      <c r="C804" s="8"/>
      <c r="D804" s="8"/>
      <c r="E804" s="8"/>
      <c r="F804" s="8"/>
      <c r="G804" s="8"/>
      <c r="H804" s="8"/>
      <c r="I804" s="10"/>
      <c r="J804" s="11">
        <v>99</v>
      </c>
      <c r="K804" s="11" t="s">
        <v>562</v>
      </c>
      <c r="L804">
        <v>93</v>
      </c>
    </row>
    <row r="805" spans="1:12" x14ac:dyDescent="0.25">
      <c r="A805" s="9">
        <v>804</v>
      </c>
      <c r="B805" s="4"/>
      <c r="C805" s="8"/>
      <c r="D805" s="8"/>
      <c r="E805" s="8"/>
      <c r="F805" s="8"/>
      <c r="G805" s="8"/>
      <c r="H805" s="8"/>
      <c r="I805" s="10">
        <v>6</v>
      </c>
      <c r="J805" s="11">
        <v>7</v>
      </c>
      <c r="K805" s="11" t="s">
        <v>9</v>
      </c>
      <c r="L805">
        <v>93</v>
      </c>
    </row>
    <row r="806" spans="1:12" x14ac:dyDescent="0.25">
      <c r="A806" s="9">
        <v>805</v>
      </c>
      <c r="B806" s="4"/>
      <c r="C806" s="8"/>
      <c r="D806" s="8"/>
      <c r="E806" s="8"/>
      <c r="F806" s="8"/>
      <c r="G806" s="8"/>
      <c r="H806" s="8"/>
      <c r="I806" s="10">
        <v>856</v>
      </c>
      <c r="J806" s="11">
        <v>867</v>
      </c>
      <c r="K806" s="11" t="s">
        <v>360</v>
      </c>
      <c r="L806">
        <v>93</v>
      </c>
    </row>
    <row r="807" spans="1:12" x14ac:dyDescent="0.25">
      <c r="A807" s="9">
        <v>806</v>
      </c>
      <c r="B807" s="4"/>
      <c r="C807" s="8"/>
      <c r="D807" s="8"/>
      <c r="E807" s="8"/>
      <c r="F807" s="8"/>
      <c r="G807" s="8"/>
      <c r="H807" s="8"/>
      <c r="I807" s="10"/>
      <c r="J807" s="11">
        <v>123</v>
      </c>
      <c r="K807" s="11" t="s">
        <v>575</v>
      </c>
      <c r="L807">
        <v>93</v>
      </c>
    </row>
    <row r="808" spans="1:12" x14ac:dyDescent="0.25">
      <c r="A808" s="9">
        <v>807</v>
      </c>
      <c r="B808" s="4"/>
      <c r="C808" s="8"/>
      <c r="D808" s="8"/>
      <c r="E808" s="8"/>
      <c r="F808" s="8"/>
      <c r="G808" s="8"/>
      <c r="H808" s="8"/>
      <c r="I808" s="10"/>
      <c r="J808" s="11">
        <v>881</v>
      </c>
      <c r="K808" s="11" t="s">
        <v>1014</v>
      </c>
      <c r="L808">
        <v>93</v>
      </c>
    </row>
    <row r="809" spans="1:12" x14ac:dyDescent="0.25">
      <c r="A809" s="9">
        <v>808</v>
      </c>
      <c r="B809" s="4"/>
      <c r="C809" s="8"/>
      <c r="D809" s="8"/>
      <c r="E809" s="8"/>
      <c r="F809" s="8"/>
      <c r="G809" s="8"/>
      <c r="H809" s="8"/>
      <c r="I809" s="10"/>
      <c r="J809" s="11">
        <v>860</v>
      </c>
      <c r="K809" s="11" t="s">
        <v>1002</v>
      </c>
      <c r="L809">
        <v>93</v>
      </c>
    </row>
    <row r="810" spans="1:12" x14ac:dyDescent="0.25">
      <c r="A810" s="9">
        <v>809</v>
      </c>
      <c r="B810" s="4"/>
      <c r="C810" s="8"/>
      <c r="D810" s="8"/>
      <c r="E810" s="8"/>
      <c r="F810" s="8"/>
      <c r="G810" s="8"/>
      <c r="H810" s="8"/>
      <c r="I810" s="10"/>
      <c r="J810" s="11">
        <v>868</v>
      </c>
      <c r="K810" s="11" t="s">
        <v>1007</v>
      </c>
      <c r="L810">
        <v>93</v>
      </c>
    </row>
    <row r="811" spans="1:12" x14ac:dyDescent="0.25">
      <c r="A811" s="9">
        <v>810</v>
      </c>
      <c r="B811" s="4"/>
      <c r="C811" s="8"/>
      <c r="D811" s="8"/>
      <c r="E811" s="8"/>
      <c r="F811" s="8"/>
      <c r="G811" s="8"/>
      <c r="H811" s="8"/>
      <c r="I811" s="10"/>
      <c r="J811" s="11">
        <v>875</v>
      </c>
      <c r="K811" s="11" t="s">
        <v>1011</v>
      </c>
      <c r="L811">
        <v>93</v>
      </c>
    </row>
    <row r="812" spans="1:12" x14ac:dyDescent="0.25">
      <c r="A812" s="9">
        <v>811</v>
      </c>
      <c r="B812" s="4"/>
      <c r="C812" s="8"/>
      <c r="D812" s="8"/>
      <c r="E812" s="8"/>
      <c r="F812" s="8"/>
      <c r="G812" s="8"/>
      <c r="H812" s="8"/>
      <c r="I812" s="10"/>
      <c r="J812" s="11">
        <v>883</v>
      </c>
      <c r="K812" s="11" t="s">
        <v>1015</v>
      </c>
      <c r="L812">
        <v>93</v>
      </c>
    </row>
    <row r="813" spans="1:12" x14ac:dyDescent="0.25">
      <c r="A813" s="9">
        <v>812</v>
      </c>
      <c r="B813" s="4"/>
      <c r="C813" s="8"/>
      <c r="D813" s="8"/>
      <c r="E813" s="8"/>
      <c r="F813" s="8"/>
      <c r="G813" s="8"/>
      <c r="H813" s="8"/>
      <c r="I813" s="10"/>
      <c r="J813" s="11">
        <v>891</v>
      </c>
      <c r="K813" s="11" t="s">
        <v>1020</v>
      </c>
      <c r="L813">
        <v>93</v>
      </c>
    </row>
    <row r="814" spans="1:12" x14ac:dyDescent="0.25">
      <c r="A814" s="9">
        <v>813</v>
      </c>
      <c r="B814" s="4"/>
      <c r="C814" s="8"/>
      <c r="D814" s="8"/>
      <c r="E814" s="8"/>
      <c r="F814" s="8"/>
      <c r="G814" s="8"/>
      <c r="H814" s="8"/>
      <c r="I814" s="10"/>
      <c r="J814" s="11">
        <v>890</v>
      </c>
      <c r="K814" s="11" t="s">
        <v>1019</v>
      </c>
      <c r="L814">
        <v>93</v>
      </c>
    </row>
    <row r="815" spans="1:12" x14ac:dyDescent="0.25">
      <c r="A815" s="9">
        <v>814</v>
      </c>
      <c r="B815" s="4"/>
      <c r="C815" s="8"/>
      <c r="D815" s="8"/>
      <c r="E815" s="8"/>
      <c r="F815" s="8"/>
      <c r="G815" s="8"/>
      <c r="H815" s="8"/>
      <c r="I815" s="10"/>
      <c r="J815" s="11">
        <v>899</v>
      </c>
      <c r="K815" s="11" t="s">
        <v>1023</v>
      </c>
      <c r="L815">
        <v>93</v>
      </c>
    </row>
    <row r="816" spans="1:12" x14ac:dyDescent="0.25">
      <c r="A816" s="9">
        <v>815</v>
      </c>
      <c r="B816" s="4"/>
      <c r="C816" s="8"/>
      <c r="D816" s="8"/>
      <c r="E816" s="8"/>
      <c r="F816" s="8"/>
      <c r="G816" s="8"/>
      <c r="H816" s="8"/>
      <c r="I816" s="10"/>
      <c r="J816" s="11">
        <v>915</v>
      </c>
      <c r="K816" s="11" t="s">
        <v>1030</v>
      </c>
      <c r="L816">
        <v>93</v>
      </c>
    </row>
    <row r="817" spans="1:13" x14ac:dyDescent="0.25">
      <c r="A817" s="9">
        <v>816</v>
      </c>
      <c r="B817" s="4"/>
      <c r="C817" s="8"/>
      <c r="D817" s="8"/>
      <c r="E817" s="8"/>
      <c r="F817" s="8"/>
      <c r="G817" s="8"/>
      <c r="H817" s="8"/>
      <c r="I817" s="10"/>
      <c r="J817" s="11">
        <v>923</v>
      </c>
      <c r="K817" s="11" t="s">
        <v>1035</v>
      </c>
      <c r="L817">
        <v>93</v>
      </c>
    </row>
    <row r="818" spans="1:13" x14ac:dyDescent="0.25">
      <c r="A818" s="9">
        <v>817</v>
      </c>
      <c r="B818" s="4"/>
      <c r="C818" s="8"/>
      <c r="D818" s="8"/>
      <c r="E818" s="8"/>
      <c r="F818" s="8"/>
      <c r="G818" s="8"/>
      <c r="H818" s="8"/>
      <c r="I818" s="10"/>
      <c r="J818" s="11">
        <v>398</v>
      </c>
      <c r="K818" s="11" t="s">
        <v>737</v>
      </c>
      <c r="L818">
        <v>93</v>
      </c>
    </row>
    <row r="819" spans="1:13" x14ac:dyDescent="0.25">
      <c r="A819" s="9">
        <v>818</v>
      </c>
      <c r="B819" s="4"/>
      <c r="C819" s="8"/>
      <c r="D819" s="8"/>
      <c r="E819" s="8"/>
      <c r="F819" s="8"/>
      <c r="G819" s="8"/>
      <c r="H819" s="8"/>
      <c r="I819" s="10">
        <v>117</v>
      </c>
      <c r="J819" s="11">
        <v>122</v>
      </c>
      <c r="K819" s="11" t="s">
        <v>53</v>
      </c>
      <c r="L819">
        <v>93</v>
      </c>
    </row>
    <row r="820" spans="1:13" x14ac:dyDescent="0.25">
      <c r="A820" s="9">
        <v>819</v>
      </c>
      <c r="B820" s="4"/>
      <c r="C820" s="8"/>
      <c r="D820" s="8"/>
      <c r="E820" s="8"/>
      <c r="F820" s="8"/>
      <c r="G820" s="8"/>
      <c r="H820" s="8"/>
      <c r="I820" s="10">
        <v>100</v>
      </c>
      <c r="J820" s="11">
        <v>105</v>
      </c>
      <c r="K820" s="11" t="s">
        <v>46</v>
      </c>
      <c r="L820">
        <v>93</v>
      </c>
    </row>
    <row r="821" spans="1:13" x14ac:dyDescent="0.25">
      <c r="A821" s="9">
        <v>820</v>
      </c>
      <c r="B821" s="4"/>
      <c r="C821" s="8"/>
      <c r="D821" s="8"/>
      <c r="E821" s="8"/>
      <c r="F821" s="8"/>
      <c r="G821" s="8"/>
      <c r="H821" s="8"/>
      <c r="I821" s="10">
        <v>109</v>
      </c>
      <c r="J821" s="11">
        <v>114</v>
      </c>
      <c r="K821" s="11" t="s">
        <v>48</v>
      </c>
      <c r="L821">
        <v>93</v>
      </c>
    </row>
    <row r="822" spans="1:13" x14ac:dyDescent="0.25">
      <c r="A822" s="9">
        <v>821</v>
      </c>
      <c r="B822" s="4"/>
      <c r="C822" s="8"/>
      <c r="D822" s="8"/>
      <c r="E822" s="8"/>
      <c r="F822" s="8" t="s">
        <v>1386</v>
      </c>
      <c r="G822" s="8"/>
      <c r="H822" s="8"/>
      <c r="I822" s="10"/>
      <c r="J822" s="11">
        <v>987</v>
      </c>
      <c r="K822" s="11" t="s">
        <v>1068</v>
      </c>
      <c r="L822">
        <v>94</v>
      </c>
      <c r="M822" t="s">
        <v>1495</v>
      </c>
    </row>
    <row r="823" spans="1:13" x14ac:dyDescent="0.25">
      <c r="A823" s="9">
        <v>822</v>
      </c>
      <c r="B823" s="4"/>
      <c r="C823" s="8"/>
      <c r="D823" s="8"/>
      <c r="E823" s="8"/>
      <c r="F823" s="8"/>
      <c r="G823" s="8"/>
      <c r="H823" s="8"/>
      <c r="I823" s="10">
        <v>271</v>
      </c>
      <c r="J823" s="11">
        <v>280</v>
      </c>
      <c r="K823" s="11" t="s">
        <v>666</v>
      </c>
      <c r="L823">
        <v>94</v>
      </c>
    </row>
    <row r="824" spans="1:13" x14ac:dyDescent="0.25">
      <c r="A824" s="9">
        <v>823</v>
      </c>
      <c r="B824" s="4"/>
      <c r="C824" s="8"/>
      <c r="D824" s="8"/>
      <c r="E824" s="8"/>
      <c r="F824" s="8"/>
      <c r="G824" s="8"/>
      <c r="H824" s="8"/>
      <c r="I824" s="10">
        <v>869</v>
      </c>
      <c r="J824" s="11">
        <v>880</v>
      </c>
      <c r="K824" s="11" t="s">
        <v>366</v>
      </c>
      <c r="L824">
        <v>94</v>
      </c>
    </row>
    <row r="825" spans="1:13" x14ac:dyDescent="0.25">
      <c r="A825" s="9">
        <v>824</v>
      </c>
      <c r="B825" s="4"/>
      <c r="C825" s="8"/>
      <c r="D825" s="8"/>
      <c r="E825" s="8"/>
      <c r="F825" s="8"/>
      <c r="G825" s="8"/>
      <c r="H825" s="8"/>
      <c r="I825" s="10"/>
      <c r="J825" s="11">
        <v>283</v>
      </c>
      <c r="K825" s="11" t="s">
        <v>667</v>
      </c>
      <c r="L825">
        <v>94</v>
      </c>
    </row>
    <row r="826" spans="1:13" x14ac:dyDescent="0.25">
      <c r="A826" s="9">
        <v>825</v>
      </c>
      <c r="B826" s="4"/>
      <c r="C826" s="8"/>
      <c r="D826" s="8"/>
      <c r="E826" s="8"/>
      <c r="F826" s="8"/>
      <c r="G826" s="8"/>
      <c r="H826" s="8"/>
      <c r="I826" s="10">
        <v>887</v>
      </c>
      <c r="J826" s="11">
        <v>898</v>
      </c>
      <c r="K826" s="11" t="s">
        <v>375</v>
      </c>
      <c r="L826">
        <v>94</v>
      </c>
    </row>
    <row r="827" spans="1:13" x14ac:dyDescent="0.25">
      <c r="A827" s="9">
        <v>826</v>
      </c>
      <c r="B827" s="4"/>
      <c r="C827" s="8"/>
      <c r="D827" s="8"/>
      <c r="E827" s="8"/>
      <c r="F827" s="8"/>
      <c r="G827" s="8"/>
      <c r="H827" s="8"/>
      <c r="I827" s="10">
        <v>920</v>
      </c>
      <c r="J827" s="11">
        <v>931</v>
      </c>
      <c r="K827" s="11" t="s">
        <v>394</v>
      </c>
      <c r="L827">
        <v>94</v>
      </c>
    </row>
    <row r="828" spans="1:13" x14ac:dyDescent="0.25">
      <c r="A828" s="9">
        <v>827</v>
      </c>
      <c r="B828" s="4"/>
      <c r="C828" s="8"/>
      <c r="D828" s="8"/>
      <c r="E828" s="8"/>
      <c r="F828" s="8"/>
      <c r="G828" s="8"/>
      <c r="H828" s="8"/>
      <c r="I828" s="10">
        <v>1081</v>
      </c>
      <c r="J828" s="11">
        <v>1093</v>
      </c>
      <c r="K828" s="11" t="s">
        <v>466</v>
      </c>
      <c r="L828">
        <v>94</v>
      </c>
    </row>
    <row r="829" spans="1:13" x14ac:dyDescent="0.25">
      <c r="A829" s="9">
        <v>828</v>
      </c>
      <c r="B829" s="4"/>
      <c r="C829" s="8"/>
      <c r="D829" s="8"/>
      <c r="E829" s="8"/>
      <c r="F829" s="8"/>
      <c r="G829" s="8"/>
      <c r="H829" s="8"/>
      <c r="I829" s="10"/>
      <c r="J829" s="11">
        <v>552</v>
      </c>
      <c r="K829" s="11" t="s">
        <v>833</v>
      </c>
      <c r="L829">
        <v>94</v>
      </c>
    </row>
    <row r="830" spans="1:13" x14ac:dyDescent="0.25">
      <c r="A830" s="9">
        <v>829</v>
      </c>
      <c r="B830" s="4"/>
      <c r="C830" s="8"/>
      <c r="D830" s="8"/>
      <c r="E830" s="8"/>
      <c r="F830" s="8"/>
      <c r="G830" s="8"/>
      <c r="H830" s="8"/>
      <c r="I830" s="10">
        <v>308</v>
      </c>
      <c r="J830" s="11">
        <v>318</v>
      </c>
      <c r="K830" s="11" t="s">
        <v>687</v>
      </c>
      <c r="L830">
        <v>94</v>
      </c>
    </row>
    <row r="831" spans="1:13" x14ac:dyDescent="0.25">
      <c r="A831" s="9">
        <v>830</v>
      </c>
      <c r="B831" s="4"/>
      <c r="C831" s="8"/>
      <c r="D831" s="8"/>
      <c r="E831" s="8"/>
      <c r="F831" s="8"/>
      <c r="G831" s="8"/>
      <c r="H831" s="8"/>
      <c r="I831" s="10"/>
      <c r="J831" s="11">
        <v>462</v>
      </c>
      <c r="K831" s="11" t="s">
        <v>775</v>
      </c>
      <c r="L831">
        <v>94</v>
      </c>
    </row>
    <row r="832" spans="1:13" x14ac:dyDescent="0.25">
      <c r="A832" s="9">
        <v>831</v>
      </c>
      <c r="B832" s="4"/>
      <c r="C832" s="8"/>
      <c r="D832" s="8"/>
      <c r="E832" s="8"/>
      <c r="F832" s="8"/>
      <c r="G832" s="8"/>
      <c r="H832" s="8"/>
      <c r="I832" s="10">
        <v>523</v>
      </c>
      <c r="J832" s="11">
        <v>534</v>
      </c>
      <c r="K832" s="11" t="s">
        <v>213</v>
      </c>
      <c r="L832">
        <v>94</v>
      </c>
    </row>
    <row r="833" spans="1:13" x14ac:dyDescent="0.25">
      <c r="A833" s="9">
        <v>832</v>
      </c>
      <c r="B833" s="4"/>
      <c r="C833" s="8"/>
      <c r="D833" s="8"/>
      <c r="E833" s="8"/>
      <c r="F833" s="8"/>
      <c r="G833" s="8"/>
      <c r="H833" s="8"/>
      <c r="I833" s="10">
        <v>563</v>
      </c>
      <c r="J833" s="11">
        <v>574</v>
      </c>
      <c r="K833" s="11" t="s">
        <v>225</v>
      </c>
      <c r="L833">
        <v>94</v>
      </c>
    </row>
    <row r="834" spans="1:13" x14ac:dyDescent="0.25">
      <c r="A834" s="9">
        <v>833</v>
      </c>
      <c r="B834" s="4"/>
      <c r="C834" s="8"/>
      <c r="D834" s="8"/>
      <c r="E834" s="8"/>
      <c r="F834" s="8"/>
      <c r="G834" s="8"/>
      <c r="H834" s="8"/>
      <c r="I834" s="10">
        <v>610</v>
      </c>
      <c r="J834" s="11">
        <v>621</v>
      </c>
      <c r="K834" s="11" t="s">
        <v>254</v>
      </c>
      <c r="L834">
        <v>94</v>
      </c>
    </row>
    <row r="835" spans="1:13" x14ac:dyDescent="0.25">
      <c r="A835" s="9">
        <v>834</v>
      </c>
      <c r="B835" s="4"/>
      <c r="C835" s="8"/>
      <c r="D835" s="8"/>
      <c r="E835" s="8"/>
      <c r="F835" s="8" t="s">
        <v>1388</v>
      </c>
      <c r="G835" s="8"/>
      <c r="H835" s="8"/>
      <c r="I835" s="10"/>
      <c r="J835" s="11">
        <v>1117</v>
      </c>
      <c r="K835" s="11" t="s">
        <v>1138</v>
      </c>
      <c r="L835">
        <v>95</v>
      </c>
      <c r="M835" t="s">
        <v>1496</v>
      </c>
    </row>
    <row r="836" spans="1:13" x14ac:dyDescent="0.25">
      <c r="A836" s="9">
        <v>835</v>
      </c>
      <c r="B836" s="4"/>
      <c r="C836" s="8"/>
      <c r="D836" s="8"/>
      <c r="E836" s="8"/>
      <c r="F836" s="8"/>
      <c r="G836" s="8"/>
      <c r="H836" s="8"/>
      <c r="I836" s="10">
        <v>668</v>
      </c>
      <c r="J836" s="11">
        <v>679</v>
      </c>
      <c r="K836" s="11" t="s">
        <v>1387</v>
      </c>
      <c r="L836">
        <v>95</v>
      </c>
    </row>
    <row r="837" spans="1:13" x14ac:dyDescent="0.25">
      <c r="A837" s="9">
        <v>836</v>
      </c>
      <c r="B837" s="4"/>
      <c r="C837" s="8"/>
      <c r="D837" s="8"/>
      <c r="E837" s="8"/>
      <c r="F837" s="8"/>
      <c r="G837" s="8"/>
      <c r="H837" s="8"/>
      <c r="I837" s="10"/>
      <c r="J837" s="11">
        <v>137</v>
      </c>
      <c r="K837" s="11" t="s">
        <v>1453</v>
      </c>
      <c r="L837">
        <v>95</v>
      </c>
    </row>
    <row r="838" spans="1:13" x14ac:dyDescent="0.25">
      <c r="A838" s="9">
        <v>837</v>
      </c>
      <c r="B838" s="4"/>
      <c r="C838" s="8"/>
      <c r="D838" s="8"/>
      <c r="E838" s="8"/>
      <c r="F838" s="8"/>
      <c r="G838" s="8"/>
      <c r="H838" s="8"/>
      <c r="I838" s="10"/>
      <c r="J838" s="11">
        <v>130</v>
      </c>
      <c r="K838" s="11" t="s">
        <v>1454</v>
      </c>
      <c r="L838">
        <v>95</v>
      </c>
    </row>
    <row r="839" spans="1:13" x14ac:dyDescent="0.25">
      <c r="A839" s="9">
        <v>838</v>
      </c>
      <c r="B839" s="4"/>
      <c r="C839" s="8"/>
      <c r="D839" s="8"/>
      <c r="E839" s="8"/>
      <c r="F839" s="8"/>
      <c r="G839" s="8"/>
      <c r="H839" s="8"/>
      <c r="I839" s="10">
        <v>142</v>
      </c>
      <c r="J839" s="11">
        <v>147</v>
      </c>
      <c r="K839" s="11" t="s">
        <v>589</v>
      </c>
      <c r="L839">
        <v>95</v>
      </c>
    </row>
    <row r="840" spans="1:13" x14ac:dyDescent="0.25">
      <c r="A840" s="9">
        <v>839</v>
      </c>
      <c r="B840" s="4"/>
      <c r="C840" s="8"/>
      <c r="D840" s="8"/>
      <c r="E840" s="8"/>
      <c r="F840" s="8"/>
      <c r="G840" s="8"/>
      <c r="H840" s="8"/>
      <c r="I840" s="10">
        <v>157</v>
      </c>
      <c r="J840" s="11">
        <v>162</v>
      </c>
      <c r="K840" s="11" t="s">
        <v>69</v>
      </c>
      <c r="L840">
        <v>95</v>
      </c>
    </row>
    <row r="841" spans="1:13" x14ac:dyDescent="0.25">
      <c r="A841" s="9">
        <v>840</v>
      </c>
      <c r="B841" s="4"/>
      <c r="C841" s="8"/>
      <c r="D841" s="8"/>
      <c r="E841" s="8"/>
      <c r="F841" s="8"/>
      <c r="G841" s="8"/>
      <c r="H841" s="8"/>
      <c r="I841" s="10">
        <v>593</v>
      </c>
      <c r="J841" s="11">
        <v>604</v>
      </c>
      <c r="K841" s="11" t="s">
        <v>244</v>
      </c>
      <c r="L841">
        <v>95</v>
      </c>
    </row>
    <row r="842" spans="1:13" x14ac:dyDescent="0.25">
      <c r="A842" s="9">
        <v>841</v>
      </c>
      <c r="B842" s="4"/>
      <c r="C842" s="8"/>
      <c r="D842" s="8"/>
      <c r="E842" s="8"/>
      <c r="F842" s="8"/>
      <c r="G842" s="8"/>
      <c r="H842" s="8"/>
      <c r="I842" s="10">
        <v>141</v>
      </c>
      <c r="J842" s="11">
        <v>146</v>
      </c>
      <c r="K842" s="11" t="s">
        <v>63</v>
      </c>
      <c r="L842">
        <v>95</v>
      </c>
    </row>
    <row r="843" spans="1:13" x14ac:dyDescent="0.25">
      <c r="A843" s="9">
        <v>842</v>
      </c>
      <c r="B843" s="4"/>
      <c r="C843" s="8"/>
      <c r="D843" s="8"/>
      <c r="E843" s="8"/>
      <c r="F843" s="8"/>
      <c r="G843" s="8"/>
      <c r="H843" s="8"/>
      <c r="I843" s="10">
        <v>231</v>
      </c>
      <c r="J843" s="11">
        <v>238</v>
      </c>
      <c r="K843" s="11" t="s">
        <v>1389</v>
      </c>
      <c r="L843">
        <v>95</v>
      </c>
    </row>
    <row r="844" spans="1:13" x14ac:dyDescent="0.25">
      <c r="A844" s="9">
        <v>843</v>
      </c>
      <c r="B844" s="4"/>
      <c r="C844" s="8"/>
      <c r="D844" s="8"/>
      <c r="E844" s="8"/>
      <c r="F844" s="8"/>
      <c r="G844" s="8"/>
      <c r="H844" s="8"/>
      <c r="I844" s="10">
        <v>340</v>
      </c>
      <c r="J844" s="11">
        <v>350</v>
      </c>
      <c r="K844" s="11" t="s">
        <v>146</v>
      </c>
      <c r="L844">
        <v>95</v>
      </c>
    </row>
    <row r="845" spans="1:13" x14ac:dyDescent="0.25">
      <c r="A845" s="9">
        <v>844</v>
      </c>
      <c r="B845" s="4"/>
      <c r="C845" s="8"/>
      <c r="D845" s="8"/>
      <c r="E845" s="8"/>
      <c r="F845" s="8"/>
      <c r="G845" s="8"/>
      <c r="H845" s="8"/>
      <c r="I845" s="10">
        <v>348</v>
      </c>
      <c r="J845" s="11">
        <v>358</v>
      </c>
      <c r="K845" s="11" t="s">
        <v>149</v>
      </c>
      <c r="L845">
        <v>95</v>
      </c>
    </row>
    <row r="846" spans="1:13" x14ac:dyDescent="0.25">
      <c r="A846" s="9">
        <v>845</v>
      </c>
      <c r="B846" s="4"/>
      <c r="C846" s="8"/>
      <c r="D846" s="8"/>
      <c r="E846" s="8" t="s">
        <v>1390</v>
      </c>
      <c r="F846" s="8"/>
      <c r="G846" s="8"/>
      <c r="H846" s="8"/>
      <c r="I846" s="10">
        <v>344</v>
      </c>
      <c r="J846" s="11">
        <v>354</v>
      </c>
      <c r="K846" s="11" t="s">
        <v>707</v>
      </c>
      <c r="L846">
        <v>95</v>
      </c>
    </row>
    <row r="847" spans="1:13" x14ac:dyDescent="0.25">
      <c r="A847" s="9">
        <v>846</v>
      </c>
      <c r="B847" s="4"/>
      <c r="C847" s="8"/>
      <c r="D847" s="8"/>
      <c r="E847" s="8"/>
      <c r="F847" s="8" t="s">
        <v>1391</v>
      </c>
      <c r="G847" s="8"/>
      <c r="H847" s="8"/>
      <c r="I847" s="10"/>
      <c r="J847" s="11">
        <v>386</v>
      </c>
      <c r="K847" s="11" t="s">
        <v>728</v>
      </c>
      <c r="L847">
        <v>96</v>
      </c>
      <c r="M847" t="s">
        <v>1497</v>
      </c>
    </row>
    <row r="848" spans="1:13" x14ac:dyDescent="0.25">
      <c r="A848" s="9">
        <v>847</v>
      </c>
      <c r="B848" s="4"/>
      <c r="C848" s="8"/>
      <c r="D848" s="8"/>
      <c r="E848" s="8"/>
      <c r="F848" s="8"/>
      <c r="G848" s="8"/>
      <c r="H848" s="8"/>
      <c r="I848" s="10">
        <v>200</v>
      </c>
      <c r="J848" s="11">
        <v>207</v>
      </c>
      <c r="K848" s="11" t="s">
        <v>625</v>
      </c>
      <c r="L848">
        <v>96</v>
      </c>
    </row>
    <row r="849" spans="1:12" x14ac:dyDescent="0.25">
      <c r="A849" s="9">
        <v>848</v>
      </c>
      <c r="B849" s="4"/>
      <c r="C849" s="8"/>
      <c r="D849" s="8"/>
      <c r="E849" s="8"/>
      <c r="F849" s="8"/>
      <c r="G849" s="8" t="s">
        <v>862</v>
      </c>
      <c r="H849" s="8"/>
      <c r="I849" s="10"/>
      <c r="J849" s="11">
        <v>607</v>
      </c>
      <c r="K849" s="11" t="s">
        <v>862</v>
      </c>
      <c r="L849">
        <v>96</v>
      </c>
    </row>
    <row r="850" spans="1:12" x14ac:dyDescent="0.25">
      <c r="A850" s="9">
        <v>849</v>
      </c>
      <c r="B850" s="4"/>
      <c r="C850" s="8"/>
      <c r="D850" s="8"/>
      <c r="E850" s="8"/>
      <c r="F850" s="8"/>
      <c r="G850" s="8"/>
      <c r="H850" s="8"/>
      <c r="I850" s="10"/>
      <c r="J850" s="11">
        <v>112</v>
      </c>
      <c r="K850" s="11" t="s">
        <v>571</v>
      </c>
      <c r="L850">
        <v>96</v>
      </c>
    </row>
    <row r="851" spans="1:12" x14ac:dyDescent="0.25">
      <c r="A851" s="9">
        <v>850</v>
      </c>
      <c r="B851" s="4"/>
      <c r="C851" s="8"/>
      <c r="D851" s="8"/>
      <c r="E851" s="8"/>
      <c r="F851" s="8"/>
      <c r="G851" s="8"/>
      <c r="H851" s="8"/>
      <c r="I851" s="10"/>
      <c r="J851" s="11">
        <v>560</v>
      </c>
      <c r="K851" s="11" t="s">
        <v>839</v>
      </c>
      <c r="L851">
        <v>96</v>
      </c>
    </row>
    <row r="852" spans="1:12" x14ac:dyDescent="0.25">
      <c r="A852" s="9">
        <v>851</v>
      </c>
      <c r="B852" s="4"/>
      <c r="C852" s="8"/>
      <c r="D852" s="8"/>
      <c r="E852" s="8"/>
      <c r="F852" s="8"/>
      <c r="G852" s="8"/>
      <c r="H852" s="8"/>
      <c r="I852" s="10">
        <v>91</v>
      </c>
      <c r="J852" s="11">
        <v>96</v>
      </c>
      <c r="K852" s="11" t="s">
        <v>560</v>
      </c>
      <c r="L852">
        <v>96</v>
      </c>
    </row>
    <row r="853" spans="1:12" x14ac:dyDescent="0.25">
      <c r="A853" s="9">
        <v>852</v>
      </c>
      <c r="B853" s="4"/>
      <c r="C853" s="8"/>
      <c r="D853" s="8"/>
      <c r="E853" s="8"/>
      <c r="F853" s="8"/>
      <c r="G853" s="8"/>
      <c r="H853" s="8"/>
      <c r="I853" s="10">
        <v>96</v>
      </c>
      <c r="J853" s="11">
        <v>101</v>
      </c>
      <c r="K853" s="11" t="s">
        <v>44</v>
      </c>
      <c r="L853">
        <v>96</v>
      </c>
    </row>
    <row r="854" spans="1:12" x14ac:dyDescent="0.25">
      <c r="A854" s="9">
        <v>853</v>
      </c>
      <c r="B854" s="4"/>
      <c r="C854" s="8"/>
      <c r="D854" s="8"/>
      <c r="E854" s="8"/>
      <c r="F854" s="8"/>
      <c r="G854" s="8" t="s">
        <v>1455</v>
      </c>
      <c r="H854" s="8"/>
      <c r="I854" s="10"/>
      <c r="J854" s="11">
        <v>720</v>
      </c>
      <c r="K854" s="11" t="s">
        <v>917</v>
      </c>
      <c r="L854">
        <v>96</v>
      </c>
    </row>
    <row r="855" spans="1:12" x14ac:dyDescent="0.25">
      <c r="A855" s="9">
        <v>854</v>
      </c>
      <c r="B855" s="4"/>
      <c r="C855" s="8"/>
      <c r="D855" s="8"/>
      <c r="E855" s="8"/>
      <c r="F855" s="8"/>
      <c r="G855" s="8"/>
      <c r="H855" s="8"/>
      <c r="I855" s="10">
        <v>700</v>
      </c>
      <c r="J855" s="11">
        <v>711</v>
      </c>
      <c r="K855" s="11" t="s">
        <v>909</v>
      </c>
      <c r="L855">
        <v>96</v>
      </c>
    </row>
    <row r="856" spans="1:12" x14ac:dyDescent="0.25">
      <c r="A856" s="9">
        <v>855</v>
      </c>
      <c r="B856" s="4"/>
      <c r="C856" s="8"/>
      <c r="D856" s="8"/>
      <c r="E856" s="8"/>
      <c r="F856" s="8"/>
      <c r="G856" s="8"/>
      <c r="H856" s="8"/>
      <c r="I856" s="10">
        <v>1027</v>
      </c>
      <c r="J856" s="11">
        <v>1039</v>
      </c>
      <c r="K856" s="11" t="s">
        <v>1094</v>
      </c>
      <c r="L856">
        <v>96</v>
      </c>
    </row>
    <row r="857" spans="1:12" x14ac:dyDescent="0.25">
      <c r="A857" s="9">
        <v>856</v>
      </c>
      <c r="B857" s="4"/>
      <c r="C857" s="8"/>
      <c r="D857" s="8"/>
      <c r="E857" s="8"/>
      <c r="F857" s="8"/>
      <c r="G857" s="8"/>
      <c r="H857" s="8"/>
      <c r="I857" s="10">
        <v>892</v>
      </c>
      <c r="J857" s="11">
        <v>903</v>
      </c>
      <c r="K857" s="11" t="s">
        <v>1025</v>
      </c>
      <c r="L857">
        <v>96</v>
      </c>
    </row>
    <row r="858" spans="1:12" x14ac:dyDescent="0.25">
      <c r="A858" s="9">
        <v>857</v>
      </c>
      <c r="B858" s="4"/>
      <c r="C858" s="8"/>
      <c r="D858" s="8"/>
      <c r="E858" s="8"/>
      <c r="F858" s="8"/>
      <c r="G858" s="8"/>
      <c r="H858" s="8"/>
      <c r="I858" s="10">
        <v>631</v>
      </c>
      <c r="J858" s="11">
        <v>642</v>
      </c>
      <c r="K858" s="11" t="s">
        <v>265</v>
      </c>
      <c r="L858">
        <v>96</v>
      </c>
    </row>
    <row r="859" spans="1:12" x14ac:dyDescent="0.25">
      <c r="A859" s="9">
        <v>858</v>
      </c>
      <c r="B859" s="4"/>
      <c r="C859" s="8"/>
      <c r="D859" s="8"/>
      <c r="E859" s="8"/>
      <c r="F859" s="8"/>
      <c r="G859" s="8"/>
      <c r="H859" s="8"/>
      <c r="I859" s="10">
        <v>640</v>
      </c>
      <c r="J859" s="11">
        <v>651</v>
      </c>
      <c r="K859" s="11" t="s">
        <v>881</v>
      </c>
      <c r="L859">
        <v>96</v>
      </c>
    </row>
    <row r="860" spans="1:12" x14ac:dyDescent="0.25">
      <c r="A860" s="9">
        <v>859</v>
      </c>
      <c r="B860" s="4"/>
      <c r="C860" s="8"/>
      <c r="D860" s="8"/>
      <c r="E860" s="8"/>
      <c r="F860" s="8"/>
      <c r="G860" s="8"/>
      <c r="H860" s="8"/>
      <c r="I860" s="10"/>
      <c r="J860" s="11">
        <v>659</v>
      </c>
      <c r="K860" s="11" t="s">
        <v>885</v>
      </c>
      <c r="L860">
        <v>96</v>
      </c>
    </row>
    <row r="861" spans="1:12" x14ac:dyDescent="0.25">
      <c r="A861" s="9">
        <v>860</v>
      </c>
      <c r="B861" s="4"/>
      <c r="C861" s="8"/>
      <c r="D861" s="8"/>
      <c r="E861" s="8"/>
      <c r="F861" s="8"/>
      <c r="G861" s="8"/>
      <c r="H861" s="8"/>
      <c r="I861" s="10"/>
      <c r="J861" s="11">
        <v>666</v>
      </c>
      <c r="K861" s="11" t="s">
        <v>889</v>
      </c>
      <c r="L861">
        <v>96</v>
      </c>
    </row>
    <row r="862" spans="1:12" x14ac:dyDescent="0.25">
      <c r="A862" s="9">
        <v>861</v>
      </c>
      <c r="B862" s="4"/>
      <c r="C862" s="8"/>
      <c r="D862" s="8"/>
      <c r="E862" s="8"/>
      <c r="F862" s="8"/>
      <c r="G862" s="8"/>
      <c r="H862" s="8"/>
      <c r="I862" s="10"/>
      <c r="J862" s="11">
        <v>674</v>
      </c>
      <c r="K862" s="11" t="s">
        <v>892</v>
      </c>
      <c r="L862">
        <v>96</v>
      </c>
    </row>
    <row r="863" spans="1:12" x14ac:dyDescent="0.25">
      <c r="A863" s="9">
        <v>862</v>
      </c>
      <c r="B863" s="4"/>
      <c r="C863" s="8"/>
      <c r="D863" s="8"/>
      <c r="E863" s="8"/>
      <c r="F863" s="8"/>
      <c r="G863" s="8"/>
      <c r="H863" s="8"/>
      <c r="I863" s="10"/>
      <c r="J863" s="11">
        <v>682</v>
      </c>
      <c r="K863" s="11" t="s">
        <v>896</v>
      </c>
      <c r="L863">
        <v>96</v>
      </c>
    </row>
    <row r="864" spans="1:12" x14ac:dyDescent="0.25">
      <c r="A864" s="9">
        <v>863</v>
      </c>
      <c r="B864" s="4"/>
      <c r="C864" s="8"/>
      <c r="D864" s="8"/>
      <c r="E864" s="8"/>
      <c r="F864" s="8"/>
      <c r="G864" s="8"/>
      <c r="H864" s="8"/>
      <c r="I864" s="10"/>
      <c r="J864" s="11">
        <v>691</v>
      </c>
      <c r="K864" s="11" t="s">
        <v>901</v>
      </c>
      <c r="L864">
        <v>96</v>
      </c>
    </row>
    <row r="865" spans="1:12" x14ac:dyDescent="0.25">
      <c r="A865" s="9">
        <v>864</v>
      </c>
      <c r="B865" s="4"/>
      <c r="C865" s="8"/>
      <c r="D865" s="8"/>
      <c r="E865" s="8"/>
      <c r="F865" s="8"/>
      <c r="G865" s="8"/>
      <c r="H865" s="8"/>
      <c r="I865" s="10">
        <v>418</v>
      </c>
      <c r="J865" s="11">
        <v>429</v>
      </c>
      <c r="K865" s="11" t="s">
        <v>758</v>
      </c>
      <c r="L865">
        <v>96</v>
      </c>
    </row>
    <row r="866" spans="1:12" x14ac:dyDescent="0.25">
      <c r="A866" s="9">
        <v>865</v>
      </c>
      <c r="B866" s="4"/>
      <c r="C866" s="8"/>
      <c r="D866" s="8"/>
      <c r="E866" s="8"/>
      <c r="F866" s="8"/>
      <c r="G866" s="8"/>
      <c r="H866" s="8"/>
      <c r="I866" s="10">
        <v>426</v>
      </c>
      <c r="J866" s="11">
        <v>437</v>
      </c>
      <c r="K866" s="11" t="s">
        <v>762</v>
      </c>
      <c r="L866">
        <v>96</v>
      </c>
    </row>
    <row r="867" spans="1:12" x14ac:dyDescent="0.25">
      <c r="A867" s="9">
        <v>866</v>
      </c>
      <c r="B867" s="4"/>
      <c r="C867" s="8"/>
      <c r="D867" s="8"/>
      <c r="E867" s="8"/>
      <c r="F867" s="8"/>
      <c r="G867" s="8"/>
      <c r="H867" s="8"/>
      <c r="I867" s="10">
        <v>434</v>
      </c>
      <c r="J867" s="11">
        <v>445</v>
      </c>
      <c r="K867" s="11" t="s">
        <v>766</v>
      </c>
      <c r="L867">
        <v>96</v>
      </c>
    </row>
    <row r="868" spans="1:12" x14ac:dyDescent="0.25">
      <c r="A868" s="9">
        <v>867</v>
      </c>
      <c r="B868" s="4"/>
      <c r="C868" s="8"/>
      <c r="D868" s="8"/>
      <c r="E868" s="8"/>
      <c r="F868" s="8"/>
      <c r="G868" s="8"/>
      <c r="H868" s="8"/>
      <c r="I868" s="10"/>
      <c r="J868" s="11">
        <v>77</v>
      </c>
      <c r="K868" s="11" t="s">
        <v>546</v>
      </c>
      <c r="L868">
        <v>96</v>
      </c>
    </row>
    <row r="869" spans="1:12" x14ac:dyDescent="0.25">
      <c r="A869" s="9">
        <v>868</v>
      </c>
      <c r="B869" s="4"/>
      <c r="C869" s="8"/>
      <c r="D869" s="8"/>
      <c r="E869" s="8"/>
      <c r="F869" s="8"/>
      <c r="G869" s="8"/>
      <c r="H869" s="8"/>
      <c r="I869" s="10"/>
      <c r="J869" s="11">
        <v>53</v>
      </c>
      <c r="K869" s="11" t="s">
        <v>532</v>
      </c>
      <c r="L869">
        <v>96</v>
      </c>
    </row>
    <row r="870" spans="1:12" x14ac:dyDescent="0.25">
      <c r="A870" s="9">
        <v>869</v>
      </c>
      <c r="B870" s="4"/>
      <c r="C870" s="8"/>
      <c r="D870" s="8"/>
      <c r="E870" s="8"/>
      <c r="F870" s="8"/>
      <c r="G870" s="8"/>
      <c r="H870" s="8"/>
      <c r="I870" s="10"/>
      <c r="J870" s="11">
        <v>61</v>
      </c>
      <c r="K870" s="11" t="s">
        <v>539</v>
      </c>
      <c r="L870">
        <v>96</v>
      </c>
    </row>
    <row r="871" spans="1:12" x14ac:dyDescent="0.25">
      <c r="A871" s="9">
        <v>870</v>
      </c>
      <c r="B871" s="4"/>
      <c r="C871" s="8"/>
      <c r="D871" s="8"/>
      <c r="E871" s="8"/>
      <c r="F871" s="8"/>
      <c r="G871" s="8"/>
      <c r="H871" s="8"/>
      <c r="I871" s="10"/>
      <c r="J871" s="11">
        <v>45</v>
      </c>
      <c r="K871" s="11" t="s">
        <v>525</v>
      </c>
      <c r="L871">
        <v>96</v>
      </c>
    </row>
    <row r="872" spans="1:12" x14ac:dyDescent="0.25">
      <c r="A872" s="9">
        <v>871</v>
      </c>
      <c r="B872" s="4"/>
      <c r="C872" s="8"/>
      <c r="D872" s="8"/>
      <c r="E872" s="8"/>
      <c r="F872" s="8"/>
      <c r="G872" s="8"/>
      <c r="H872" s="8"/>
      <c r="I872" s="10"/>
      <c r="J872" s="11">
        <v>69</v>
      </c>
      <c r="K872" s="11" t="s">
        <v>541</v>
      </c>
      <c r="L872">
        <v>96</v>
      </c>
    </row>
    <row r="873" spans="1:12" x14ac:dyDescent="0.25">
      <c r="A873" s="9">
        <v>872</v>
      </c>
      <c r="B873" s="4"/>
      <c r="C873" s="8"/>
      <c r="D873" s="8"/>
      <c r="E873" s="8"/>
      <c r="F873" s="8"/>
      <c r="G873" s="8"/>
      <c r="H873" s="8"/>
      <c r="I873" s="10"/>
      <c r="J873" s="11">
        <v>789</v>
      </c>
      <c r="K873" s="11" t="s">
        <v>961</v>
      </c>
      <c r="L873">
        <v>96</v>
      </c>
    </row>
    <row r="874" spans="1:12" x14ac:dyDescent="0.25">
      <c r="A874" s="9">
        <v>873</v>
      </c>
      <c r="B874" s="4"/>
      <c r="C874" s="8"/>
      <c r="D874" s="8"/>
      <c r="E874" s="8"/>
      <c r="F874" s="8" t="s">
        <v>1392</v>
      </c>
      <c r="G874" s="8"/>
      <c r="H874" s="8"/>
      <c r="I874" s="10"/>
      <c r="J874" s="11">
        <v>370</v>
      </c>
      <c r="K874" s="11" t="s">
        <v>716</v>
      </c>
      <c r="L874">
        <v>96</v>
      </c>
    </row>
    <row r="875" spans="1:12" x14ac:dyDescent="0.25">
      <c r="A875" s="9">
        <v>874</v>
      </c>
      <c r="B875" s="4"/>
      <c r="C875" s="8"/>
      <c r="D875" s="8"/>
      <c r="E875" s="8"/>
      <c r="F875" s="8"/>
      <c r="G875" s="8"/>
      <c r="H875" s="8"/>
      <c r="I875" s="10">
        <v>642</v>
      </c>
      <c r="J875" s="11">
        <v>653</v>
      </c>
      <c r="K875" s="11" t="s">
        <v>883</v>
      </c>
      <c r="L875">
        <v>96</v>
      </c>
    </row>
    <row r="876" spans="1:12" x14ac:dyDescent="0.25">
      <c r="A876" s="9">
        <v>875</v>
      </c>
      <c r="B876" s="4"/>
      <c r="C876" s="8"/>
      <c r="D876" s="8"/>
      <c r="E876" s="8"/>
      <c r="F876" s="8"/>
      <c r="G876" s="8"/>
      <c r="H876" s="8"/>
      <c r="I876" s="10"/>
      <c r="J876" s="11">
        <v>568</v>
      </c>
      <c r="K876" s="11" t="s">
        <v>844</v>
      </c>
      <c r="L876">
        <v>96</v>
      </c>
    </row>
    <row r="877" spans="1:12" x14ac:dyDescent="0.25">
      <c r="A877" s="9">
        <v>876</v>
      </c>
      <c r="B877" s="4"/>
      <c r="C877" s="8"/>
      <c r="D877" s="8"/>
      <c r="E877" s="8"/>
      <c r="F877" s="8"/>
      <c r="G877" s="8"/>
      <c r="H877" s="8"/>
      <c r="I877" s="10">
        <v>650</v>
      </c>
      <c r="J877" s="11">
        <v>661</v>
      </c>
      <c r="K877" s="11" t="s">
        <v>274</v>
      </c>
      <c r="L877">
        <v>96</v>
      </c>
    </row>
    <row r="878" spans="1:12" x14ac:dyDescent="0.25">
      <c r="A878" s="9">
        <v>877</v>
      </c>
      <c r="B878" s="4"/>
      <c r="C878" s="8"/>
      <c r="D878" s="8"/>
      <c r="E878" s="8"/>
      <c r="F878" s="8"/>
      <c r="G878" s="8"/>
      <c r="H878" s="8"/>
      <c r="I878" s="10">
        <v>565</v>
      </c>
      <c r="J878" s="11">
        <v>576</v>
      </c>
      <c r="K878" s="11" t="s">
        <v>849</v>
      </c>
      <c r="L878">
        <v>96</v>
      </c>
    </row>
    <row r="879" spans="1:12" x14ac:dyDescent="0.25">
      <c r="A879" s="9">
        <v>878</v>
      </c>
      <c r="B879" s="4"/>
      <c r="C879" s="8"/>
      <c r="D879" s="8"/>
      <c r="E879" s="8"/>
      <c r="F879" s="8"/>
      <c r="G879" s="8"/>
      <c r="H879" s="8"/>
      <c r="I879" s="10"/>
      <c r="J879" s="11">
        <v>640</v>
      </c>
      <c r="K879" s="11" t="s">
        <v>875</v>
      </c>
      <c r="L879">
        <v>96</v>
      </c>
    </row>
    <row r="880" spans="1:12" x14ac:dyDescent="0.25">
      <c r="A880" s="9">
        <v>879</v>
      </c>
      <c r="B880" s="4"/>
      <c r="C880" s="8"/>
      <c r="D880" s="8"/>
      <c r="E880" s="8"/>
      <c r="F880" s="8"/>
      <c r="G880" s="8"/>
      <c r="H880" s="8"/>
      <c r="I880" s="10"/>
      <c r="J880" s="11">
        <v>135</v>
      </c>
      <c r="K880" s="11" t="s">
        <v>579</v>
      </c>
      <c r="L880">
        <v>96</v>
      </c>
    </row>
    <row r="881" spans="1:12" x14ac:dyDescent="0.25">
      <c r="A881" s="9">
        <v>880</v>
      </c>
      <c r="B881" s="4"/>
      <c r="C881" s="8"/>
      <c r="D881" s="8"/>
      <c r="E881" s="8"/>
      <c r="F881" s="8"/>
      <c r="G881" s="8"/>
      <c r="H881" s="8"/>
      <c r="I881" s="10">
        <v>928</v>
      </c>
      <c r="J881" s="11">
        <v>939</v>
      </c>
      <c r="K881" s="11" t="s">
        <v>1042</v>
      </c>
      <c r="L881">
        <v>96</v>
      </c>
    </row>
    <row r="882" spans="1:12" x14ac:dyDescent="0.25">
      <c r="A882" s="9">
        <v>881</v>
      </c>
      <c r="B882" s="4"/>
      <c r="C882" s="8"/>
      <c r="D882" s="8"/>
      <c r="E882" s="8"/>
      <c r="F882" s="8"/>
      <c r="G882" s="8"/>
      <c r="H882" s="8"/>
      <c r="I882" s="10">
        <v>138</v>
      </c>
      <c r="J882" s="11">
        <v>143</v>
      </c>
      <c r="K882" s="11" t="s">
        <v>586</v>
      </c>
      <c r="L882">
        <v>96</v>
      </c>
    </row>
    <row r="883" spans="1:12" x14ac:dyDescent="0.25">
      <c r="A883" s="9">
        <v>882</v>
      </c>
      <c r="B883" s="4"/>
      <c r="C883" s="8"/>
      <c r="D883" s="8"/>
      <c r="E883" s="8"/>
      <c r="F883" s="8"/>
      <c r="G883" s="8"/>
      <c r="H883" s="8"/>
      <c r="I883" s="10">
        <v>828</v>
      </c>
      <c r="J883" s="11">
        <v>839</v>
      </c>
      <c r="K883" s="11" t="s">
        <v>990</v>
      </c>
      <c r="L883">
        <v>96</v>
      </c>
    </row>
    <row r="884" spans="1:12" x14ac:dyDescent="0.25">
      <c r="A884" s="9">
        <v>883</v>
      </c>
      <c r="B884" s="4"/>
      <c r="C884" s="8"/>
      <c r="D884" s="8"/>
      <c r="E884" s="8"/>
      <c r="F884" s="8"/>
      <c r="G884" s="8"/>
      <c r="H884" s="8"/>
      <c r="I884" s="10"/>
      <c r="J884" s="11">
        <v>887</v>
      </c>
      <c r="K884" s="11" t="s">
        <v>1018</v>
      </c>
      <c r="L884">
        <v>96</v>
      </c>
    </row>
    <row r="885" spans="1:12" x14ac:dyDescent="0.25">
      <c r="A885" s="9">
        <v>884</v>
      </c>
      <c r="B885" s="4"/>
      <c r="C885" s="8"/>
      <c r="D885" s="8"/>
      <c r="E885" s="8"/>
      <c r="F885" s="8"/>
      <c r="G885" s="8"/>
      <c r="H885" s="8"/>
      <c r="I885" s="10">
        <v>1036</v>
      </c>
      <c r="J885" s="11">
        <v>1048</v>
      </c>
      <c r="K885" s="11" t="s">
        <v>1098</v>
      </c>
      <c r="L885">
        <v>96</v>
      </c>
    </row>
    <row r="886" spans="1:12" x14ac:dyDescent="0.25">
      <c r="A886" s="9">
        <v>885</v>
      </c>
      <c r="B886" s="4"/>
      <c r="C886" s="8"/>
      <c r="D886" s="8"/>
      <c r="E886" s="8"/>
      <c r="F886" s="8"/>
      <c r="G886" s="8"/>
      <c r="H886" s="8"/>
      <c r="I886" s="10">
        <v>362</v>
      </c>
      <c r="J886" s="11">
        <v>372</v>
      </c>
      <c r="K886" s="11" t="s">
        <v>718</v>
      </c>
      <c r="L886">
        <v>96</v>
      </c>
    </row>
    <row r="887" spans="1:12" x14ac:dyDescent="0.25">
      <c r="A887" s="9">
        <v>886</v>
      </c>
      <c r="B887" s="4"/>
      <c r="C887" s="8"/>
      <c r="D887" s="8"/>
      <c r="E887" s="8"/>
      <c r="F887" s="8"/>
      <c r="G887" s="8"/>
      <c r="H887" s="8"/>
      <c r="I887" s="10">
        <v>78</v>
      </c>
      <c r="J887" s="11">
        <v>83</v>
      </c>
      <c r="K887" s="11" t="s">
        <v>550</v>
      </c>
      <c r="L887">
        <v>96</v>
      </c>
    </row>
    <row r="888" spans="1:12" x14ac:dyDescent="0.25">
      <c r="A888" s="9">
        <v>887</v>
      </c>
      <c r="B888" s="4"/>
      <c r="C888" s="8"/>
      <c r="D888" s="8"/>
      <c r="E888" s="8"/>
      <c r="F888" s="8"/>
      <c r="G888" s="8"/>
      <c r="H888" s="8"/>
      <c r="I888" s="10">
        <v>131</v>
      </c>
      <c r="J888" s="11">
        <v>136</v>
      </c>
      <c r="K888" s="11" t="s">
        <v>580</v>
      </c>
      <c r="L888">
        <v>96</v>
      </c>
    </row>
    <row r="889" spans="1:12" x14ac:dyDescent="0.25">
      <c r="A889" s="9">
        <v>888</v>
      </c>
      <c r="B889" s="4"/>
      <c r="C889" s="8"/>
      <c r="D889" s="8"/>
      <c r="E889" s="8"/>
      <c r="F889" s="8"/>
      <c r="G889" s="8"/>
      <c r="H889" s="8"/>
      <c r="I889" s="10">
        <v>101</v>
      </c>
      <c r="J889" s="11">
        <v>106</v>
      </c>
      <c r="K889" s="11" t="s">
        <v>565</v>
      </c>
      <c r="L889">
        <v>96</v>
      </c>
    </row>
    <row r="890" spans="1:12" x14ac:dyDescent="0.25">
      <c r="A890" s="9">
        <v>889</v>
      </c>
      <c r="B890" s="4"/>
      <c r="C890" s="8"/>
      <c r="D890" s="8"/>
      <c r="E890" s="8"/>
      <c r="F890" s="8"/>
      <c r="G890" s="8"/>
      <c r="H890" s="8"/>
      <c r="I890" s="10">
        <v>196</v>
      </c>
      <c r="J890" s="11">
        <v>203</v>
      </c>
      <c r="K890" s="11" t="s">
        <v>622</v>
      </c>
      <c r="L890">
        <v>96</v>
      </c>
    </row>
    <row r="891" spans="1:12" x14ac:dyDescent="0.25">
      <c r="A891" s="9">
        <v>890</v>
      </c>
      <c r="B891" s="4"/>
      <c r="C891" s="8"/>
      <c r="D891" s="8"/>
      <c r="E891" s="8"/>
      <c r="F891" s="8"/>
      <c r="G891" s="8"/>
      <c r="H891" s="8"/>
      <c r="I891" s="10">
        <v>228</v>
      </c>
      <c r="J891" s="11">
        <v>235</v>
      </c>
      <c r="K891" s="11" t="s">
        <v>643</v>
      </c>
      <c r="L891">
        <v>96</v>
      </c>
    </row>
    <row r="892" spans="1:12" x14ac:dyDescent="0.25">
      <c r="A892" s="9">
        <v>891</v>
      </c>
      <c r="B892" s="4"/>
      <c r="C892" s="8"/>
      <c r="D892" s="8"/>
      <c r="E892" s="8"/>
      <c r="F892" s="8"/>
      <c r="G892" s="8"/>
      <c r="H892" s="8"/>
      <c r="I892" s="10"/>
      <c r="J892" s="11">
        <v>955</v>
      </c>
      <c r="K892" s="11" t="s">
        <v>1050</v>
      </c>
      <c r="L892">
        <v>96</v>
      </c>
    </row>
    <row r="893" spans="1:12" x14ac:dyDescent="0.25">
      <c r="A893" s="9">
        <v>892</v>
      </c>
      <c r="B893" s="4"/>
      <c r="C893" s="8"/>
      <c r="D893" s="8"/>
      <c r="E893" s="8"/>
      <c r="F893" s="8"/>
      <c r="G893" s="8"/>
      <c r="H893" s="8"/>
      <c r="I893" s="10"/>
      <c r="J893" s="11">
        <v>963</v>
      </c>
      <c r="K893" s="11" t="s">
        <v>1055</v>
      </c>
      <c r="L893">
        <v>96</v>
      </c>
    </row>
    <row r="894" spans="1:12" x14ac:dyDescent="0.25">
      <c r="A894" s="9">
        <v>893</v>
      </c>
      <c r="B894" s="4"/>
      <c r="C894" s="8"/>
      <c r="D894" s="8"/>
      <c r="E894" s="8"/>
      <c r="F894" s="8"/>
      <c r="G894" s="8"/>
      <c r="H894" s="8"/>
      <c r="I894" s="10">
        <v>297</v>
      </c>
      <c r="J894" s="11">
        <v>307</v>
      </c>
      <c r="K894" s="11" t="s">
        <v>680</v>
      </c>
      <c r="L894">
        <v>96</v>
      </c>
    </row>
    <row r="895" spans="1:12" x14ac:dyDescent="0.25">
      <c r="A895" s="9">
        <v>894</v>
      </c>
      <c r="B895" s="4"/>
      <c r="C895" s="8"/>
      <c r="D895" s="8"/>
      <c r="E895" s="8"/>
      <c r="F895" s="8"/>
      <c r="G895" s="8"/>
      <c r="H895" s="8"/>
      <c r="I895" s="10"/>
      <c r="J895" s="11">
        <v>395</v>
      </c>
      <c r="K895" s="11" t="s">
        <v>735</v>
      </c>
      <c r="L895">
        <v>96</v>
      </c>
    </row>
    <row r="896" spans="1:12" x14ac:dyDescent="0.25">
      <c r="A896" s="9">
        <v>895</v>
      </c>
      <c r="B896" s="4"/>
      <c r="C896" s="8"/>
      <c r="D896" s="8"/>
      <c r="E896" s="8"/>
      <c r="F896" s="8"/>
      <c r="G896" s="8"/>
      <c r="H896" s="8"/>
      <c r="I896" s="10">
        <v>1086</v>
      </c>
      <c r="J896" s="11">
        <v>1098</v>
      </c>
      <c r="K896" s="11" t="s">
        <v>1128</v>
      </c>
      <c r="L896">
        <v>96</v>
      </c>
    </row>
    <row r="897" spans="1:12" x14ac:dyDescent="0.25">
      <c r="A897" s="9">
        <v>896</v>
      </c>
      <c r="B897" s="4"/>
      <c r="C897" s="8"/>
      <c r="D897" s="8"/>
      <c r="E897" s="8"/>
      <c r="F897" s="8"/>
      <c r="G897" s="8"/>
      <c r="H897" s="8"/>
      <c r="I897" s="10">
        <v>1095</v>
      </c>
      <c r="J897" s="11">
        <v>1107</v>
      </c>
      <c r="K897" s="11" t="s">
        <v>1133</v>
      </c>
      <c r="L897">
        <v>96</v>
      </c>
    </row>
    <row r="898" spans="1:12" x14ac:dyDescent="0.25">
      <c r="A898" s="9">
        <v>897</v>
      </c>
      <c r="B898" s="4"/>
      <c r="C898" s="8"/>
      <c r="D898" s="8"/>
      <c r="E898" s="8"/>
      <c r="F898" s="8"/>
      <c r="G898" s="8"/>
      <c r="H898" s="8"/>
      <c r="I898" s="10">
        <v>841</v>
      </c>
      <c r="J898" s="11">
        <v>852</v>
      </c>
      <c r="K898" s="11" t="s">
        <v>996</v>
      </c>
      <c r="L898">
        <v>96</v>
      </c>
    </row>
    <row r="899" spans="1:12" x14ac:dyDescent="0.25">
      <c r="A899" s="9">
        <v>898</v>
      </c>
      <c r="B899" s="4"/>
      <c r="C899" s="8"/>
      <c r="D899" s="8"/>
      <c r="E899" s="8"/>
      <c r="F899" s="8"/>
      <c r="G899" s="8"/>
      <c r="H899" s="8"/>
      <c r="I899" s="10">
        <v>848</v>
      </c>
      <c r="J899" s="11">
        <v>859</v>
      </c>
      <c r="K899" s="11" t="s">
        <v>1001</v>
      </c>
      <c r="L899">
        <v>96</v>
      </c>
    </row>
    <row r="900" spans="1:12" x14ac:dyDescent="0.25">
      <c r="A900" s="9">
        <v>899</v>
      </c>
      <c r="B900" s="4"/>
      <c r="C900" s="8"/>
      <c r="D900" s="8"/>
      <c r="E900" s="8"/>
      <c r="F900" s="8"/>
      <c r="G900" s="8"/>
      <c r="H900" s="8"/>
      <c r="I900" s="10"/>
      <c r="J900" s="11">
        <v>938</v>
      </c>
      <c r="K900" s="11" t="s">
        <v>1041</v>
      </c>
      <c r="L900">
        <v>96</v>
      </c>
    </row>
    <row r="901" spans="1:12" x14ac:dyDescent="0.25">
      <c r="A901" s="9">
        <v>900</v>
      </c>
      <c r="B901" s="4"/>
      <c r="C901" s="8"/>
      <c r="D901" s="8"/>
      <c r="E901" s="8"/>
      <c r="F901" s="8"/>
      <c r="G901" s="8"/>
      <c r="H901" s="8"/>
      <c r="I901" s="10">
        <v>959</v>
      </c>
      <c r="J901" s="11">
        <v>970</v>
      </c>
      <c r="K901" s="11" t="s">
        <v>1059</v>
      </c>
      <c r="L901">
        <v>96</v>
      </c>
    </row>
    <row r="902" spans="1:12" x14ac:dyDescent="0.25">
      <c r="A902" s="9">
        <v>901</v>
      </c>
      <c r="B902" s="4"/>
      <c r="C902" s="8"/>
      <c r="D902" s="8"/>
      <c r="E902" s="8"/>
      <c r="F902" s="8"/>
      <c r="G902" s="8"/>
      <c r="H902" s="8"/>
      <c r="I902" s="10">
        <v>967</v>
      </c>
      <c r="J902" s="11">
        <v>978</v>
      </c>
      <c r="K902" s="11" t="s">
        <v>1063</v>
      </c>
      <c r="L902">
        <v>96</v>
      </c>
    </row>
    <row r="903" spans="1:12" x14ac:dyDescent="0.25">
      <c r="A903" s="9">
        <v>902</v>
      </c>
      <c r="B903" s="4"/>
      <c r="C903" s="8"/>
      <c r="D903" s="8"/>
      <c r="E903" s="8"/>
      <c r="F903" s="8"/>
      <c r="G903" s="8"/>
      <c r="H903" s="8"/>
      <c r="I903" s="10"/>
      <c r="J903" s="11">
        <v>154</v>
      </c>
      <c r="K903" s="11" t="s">
        <v>595</v>
      </c>
      <c r="L903">
        <v>96</v>
      </c>
    </row>
    <row r="904" spans="1:12" x14ac:dyDescent="0.25">
      <c r="A904" s="9">
        <v>903</v>
      </c>
      <c r="B904" s="4"/>
      <c r="C904" s="8"/>
      <c r="D904" s="8"/>
      <c r="E904" s="8"/>
      <c r="F904" s="8"/>
      <c r="G904" s="8"/>
      <c r="H904" s="8"/>
      <c r="I904" s="10"/>
      <c r="J904" s="11">
        <v>161</v>
      </c>
      <c r="K904" s="11" t="s">
        <v>598</v>
      </c>
      <c r="L904">
        <v>96</v>
      </c>
    </row>
    <row r="905" spans="1:12" x14ac:dyDescent="0.25">
      <c r="A905" s="9">
        <v>904</v>
      </c>
      <c r="B905" s="4"/>
      <c r="C905" s="8"/>
      <c r="D905" s="8"/>
      <c r="E905" s="8"/>
      <c r="F905" s="8"/>
      <c r="G905" s="8"/>
      <c r="H905" s="8"/>
      <c r="I905" s="10">
        <v>170</v>
      </c>
      <c r="J905" s="11">
        <v>177</v>
      </c>
      <c r="K905" s="11" t="s">
        <v>607</v>
      </c>
      <c r="L905">
        <v>96</v>
      </c>
    </row>
    <row r="906" spans="1:12" x14ac:dyDescent="0.25">
      <c r="A906" s="9">
        <v>905</v>
      </c>
      <c r="B906" s="4"/>
      <c r="C906" s="8"/>
      <c r="D906" s="8"/>
      <c r="E906" s="8"/>
      <c r="F906" s="8"/>
      <c r="G906" s="8"/>
      <c r="H906" s="8"/>
      <c r="I906" s="10">
        <v>164</v>
      </c>
      <c r="J906" s="11">
        <v>169</v>
      </c>
      <c r="K906" s="11" t="s">
        <v>604</v>
      </c>
      <c r="L906">
        <v>96</v>
      </c>
    </row>
    <row r="907" spans="1:12" x14ac:dyDescent="0.25">
      <c r="A907" s="9">
        <v>906</v>
      </c>
      <c r="B907" s="4"/>
      <c r="C907" s="8"/>
      <c r="D907" s="8"/>
      <c r="E907" s="8"/>
      <c r="F907" s="8"/>
      <c r="G907" s="8"/>
      <c r="H907" s="8"/>
      <c r="I907" s="10"/>
      <c r="J907" s="11">
        <v>995</v>
      </c>
      <c r="K907" s="11" t="s">
        <v>1074</v>
      </c>
      <c r="L907">
        <v>96</v>
      </c>
    </row>
    <row r="908" spans="1:12" x14ac:dyDescent="0.25">
      <c r="A908" s="9">
        <v>907</v>
      </c>
      <c r="B908" s="4"/>
      <c r="C908" s="8"/>
      <c r="D908" s="8"/>
      <c r="E908" s="8"/>
      <c r="F908" s="8"/>
      <c r="G908" s="8"/>
      <c r="H908" s="8"/>
      <c r="I908" s="10">
        <v>1057</v>
      </c>
      <c r="J908" s="11">
        <v>1069</v>
      </c>
      <c r="K908" s="11" t="s">
        <v>1111</v>
      </c>
      <c r="L908">
        <v>96</v>
      </c>
    </row>
    <row r="909" spans="1:12" x14ac:dyDescent="0.25">
      <c r="A909" s="9">
        <v>908</v>
      </c>
      <c r="B909" s="4"/>
      <c r="C909" s="8"/>
      <c r="D909" s="8"/>
      <c r="E909" s="8"/>
      <c r="F909" s="8"/>
      <c r="G909" s="8"/>
      <c r="H909" s="8"/>
      <c r="I909" s="10"/>
      <c r="J909" s="11">
        <v>185</v>
      </c>
      <c r="K909" s="11" t="s">
        <v>612</v>
      </c>
      <c r="L909">
        <v>96</v>
      </c>
    </row>
    <row r="910" spans="1:12" x14ac:dyDescent="0.25">
      <c r="A910" s="9">
        <v>909</v>
      </c>
      <c r="B910" s="4"/>
      <c r="C910" s="8"/>
      <c r="D910" s="8"/>
      <c r="E910" s="8"/>
      <c r="F910" s="8"/>
      <c r="G910" s="8"/>
      <c r="H910" s="8"/>
      <c r="I910" s="10"/>
      <c r="J910" s="11">
        <v>193</v>
      </c>
      <c r="K910" s="11" t="s">
        <v>615</v>
      </c>
      <c r="L910">
        <v>96</v>
      </c>
    </row>
    <row r="911" spans="1:12" x14ac:dyDescent="0.25">
      <c r="A911" s="9">
        <v>910</v>
      </c>
      <c r="B911" s="4"/>
      <c r="C911" s="8"/>
      <c r="D911" s="8"/>
      <c r="E911" s="8"/>
      <c r="F911" s="8"/>
      <c r="G911" s="8"/>
      <c r="H911" s="8" t="s">
        <v>1456</v>
      </c>
      <c r="I911" s="10"/>
      <c r="J911" s="11">
        <v>701</v>
      </c>
      <c r="K911" s="11" t="s">
        <v>905</v>
      </c>
      <c r="L911">
        <v>96</v>
      </c>
    </row>
    <row r="912" spans="1:12" x14ac:dyDescent="0.25">
      <c r="A912" s="9">
        <v>911</v>
      </c>
      <c r="B912" s="4"/>
      <c r="C912" s="8"/>
      <c r="D912" s="8"/>
      <c r="E912" s="8"/>
      <c r="F912" s="8"/>
      <c r="G912" s="8"/>
      <c r="H912" s="8"/>
      <c r="I912" s="10">
        <v>202</v>
      </c>
      <c r="J912" s="11">
        <v>209</v>
      </c>
      <c r="K912" s="11" t="s">
        <v>627</v>
      </c>
      <c r="L912">
        <v>96</v>
      </c>
    </row>
    <row r="913" spans="1:12" x14ac:dyDescent="0.25">
      <c r="A913" s="9">
        <v>912</v>
      </c>
      <c r="B913" s="4"/>
      <c r="C913" s="8"/>
      <c r="D913" s="8"/>
      <c r="E913" s="8"/>
      <c r="F913" s="8"/>
      <c r="G913" s="8"/>
      <c r="H913" s="8"/>
      <c r="I913" s="10">
        <v>195</v>
      </c>
      <c r="J913" s="11">
        <v>202</v>
      </c>
      <c r="K913" s="11" t="s">
        <v>621</v>
      </c>
      <c r="L913">
        <v>96</v>
      </c>
    </row>
    <row r="914" spans="1:12" x14ac:dyDescent="0.25">
      <c r="A914" s="9">
        <v>913</v>
      </c>
      <c r="B914" s="4"/>
      <c r="C914" s="8"/>
      <c r="D914" s="8"/>
      <c r="E914" s="8"/>
      <c r="F914" s="8"/>
      <c r="G914" s="8"/>
      <c r="H914" s="8"/>
      <c r="I914" s="10">
        <v>218</v>
      </c>
      <c r="J914" s="11">
        <v>225</v>
      </c>
      <c r="K914" s="11" t="s">
        <v>637</v>
      </c>
      <c r="L914">
        <v>96</v>
      </c>
    </row>
    <row r="915" spans="1:12" x14ac:dyDescent="0.25">
      <c r="A915" s="9">
        <v>914</v>
      </c>
      <c r="B915" s="4"/>
      <c r="C915" s="8"/>
      <c r="D915" s="8"/>
      <c r="E915" s="8"/>
      <c r="F915" s="8"/>
      <c r="G915" s="8"/>
      <c r="H915" s="8"/>
      <c r="I915" s="10">
        <v>210</v>
      </c>
      <c r="J915" s="11">
        <v>217</v>
      </c>
      <c r="K915" s="11" t="s">
        <v>631</v>
      </c>
      <c r="L915">
        <v>96</v>
      </c>
    </row>
    <row r="916" spans="1:12" x14ac:dyDescent="0.25">
      <c r="A916" s="9">
        <v>915</v>
      </c>
      <c r="B916" s="4"/>
      <c r="C916" s="8"/>
      <c r="D916" s="8"/>
      <c r="E916" s="8"/>
      <c r="F916" s="8"/>
      <c r="G916" s="8"/>
      <c r="H916" s="8"/>
      <c r="I916" s="10">
        <v>754</v>
      </c>
      <c r="J916" s="11">
        <v>765</v>
      </c>
      <c r="K916" s="11" t="s">
        <v>948</v>
      </c>
      <c r="L916">
        <v>96</v>
      </c>
    </row>
    <row r="917" spans="1:12" x14ac:dyDescent="0.25">
      <c r="A917" s="9">
        <v>916</v>
      </c>
      <c r="B917" s="4"/>
      <c r="C917" s="8"/>
      <c r="D917" s="8"/>
      <c r="E917" s="8"/>
      <c r="F917" s="8"/>
      <c r="G917" s="8"/>
      <c r="H917" s="8"/>
      <c r="I917" s="10">
        <v>762</v>
      </c>
      <c r="J917" s="11">
        <v>773</v>
      </c>
      <c r="K917" s="11" t="s">
        <v>953</v>
      </c>
      <c r="L917">
        <v>96</v>
      </c>
    </row>
    <row r="918" spans="1:12" x14ac:dyDescent="0.25">
      <c r="A918" s="9">
        <v>917</v>
      </c>
      <c r="B918" s="4"/>
      <c r="C918" s="8"/>
      <c r="D918" s="8"/>
      <c r="E918" s="8"/>
      <c r="F918" s="8"/>
      <c r="G918" s="8"/>
      <c r="H918" s="8"/>
      <c r="I918" s="10">
        <v>770</v>
      </c>
      <c r="J918" s="11">
        <v>781</v>
      </c>
      <c r="K918" s="11" t="s">
        <v>957</v>
      </c>
      <c r="L918">
        <v>96</v>
      </c>
    </row>
    <row r="919" spans="1:12" x14ac:dyDescent="0.25">
      <c r="A919" s="9">
        <v>918</v>
      </c>
      <c r="B919" s="4"/>
      <c r="C919" s="8"/>
      <c r="D919" s="8"/>
      <c r="E919" s="8"/>
      <c r="F919" s="8"/>
      <c r="G919" s="8"/>
      <c r="H919" s="8"/>
      <c r="I919" s="10"/>
      <c r="J919" s="11">
        <v>76</v>
      </c>
      <c r="K919" s="11" t="s">
        <v>545</v>
      </c>
      <c r="L919">
        <v>96</v>
      </c>
    </row>
    <row r="920" spans="1:12" x14ac:dyDescent="0.25">
      <c r="A920" s="9">
        <v>919</v>
      </c>
      <c r="B920" s="4"/>
      <c r="C920" s="8"/>
      <c r="D920" s="8"/>
      <c r="E920" s="8"/>
      <c r="F920" s="8" t="s">
        <v>1393</v>
      </c>
      <c r="G920" s="8"/>
      <c r="H920" s="8"/>
      <c r="I920" s="10"/>
      <c r="J920" s="11">
        <v>379</v>
      </c>
      <c r="K920" s="11" t="s">
        <v>723</v>
      </c>
      <c r="L920">
        <v>96</v>
      </c>
    </row>
    <row r="921" spans="1:12" x14ac:dyDescent="0.25">
      <c r="A921" s="9">
        <v>920</v>
      </c>
      <c r="B921" s="4"/>
      <c r="C921" s="8"/>
      <c r="D921" s="8"/>
      <c r="E921" s="8"/>
      <c r="F921" s="8"/>
      <c r="G921" s="8"/>
      <c r="H921" s="8"/>
      <c r="I921" s="10">
        <v>199</v>
      </c>
      <c r="J921" s="11">
        <v>206</v>
      </c>
      <c r="K921" s="11" t="s">
        <v>1394</v>
      </c>
      <c r="L921">
        <v>96</v>
      </c>
    </row>
    <row r="922" spans="1:12" x14ac:dyDescent="0.25">
      <c r="A922" s="9">
        <v>921</v>
      </c>
      <c r="B922" s="4"/>
      <c r="C922" s="8"/>
      <c r="D922" s="8"/>
      <c r="E922" s="8"/>
      <c r="F922" s="8"/>
      <c r="G922" s="8"/>
      <c r="H922" s="8"/>
      <c r="I922" s="10">
        <v>223</v>
      </c>
      <c r="J922" s="11">
        <v>230</v>
      </c>
      <c r="K922" s="11" t="s">
        <v>1395</v>
      </c>
      <c r="L922">
        <v>96</v>
      </c>
    </row>
    <row r="923" spans="1:12" x14ac:dyDescent="0.25">
      <c r="A923" s="9">
        <v>922</v>
      </c>
      <c r="B923" s="4"/>
      <c r="C923" s="8"/>
      <c r="D923" s="8"/>
      <c r="E923" s="8"/>
      <c r="F923" s="8"/>
      <c r="G923" s="8"/>
      <c r="H923" s="8"/>
      <c r="I923" s="10">
        <v>215</v>
      </c>
      <c r="J923" s="11">
        <v>222</v>
      </c>
      <c r="K923" s="11" t="s">
        <v>1396</v>
      </c>
      <c r="L923">
        <v>96</v>
      </c>
    </row>
    <row r="924" spans="1:12" x14ac:dyDescent="0.25">
      <c r="A924" s="9">
        <v>923</v>
      </c>
      <c r="B924" s="4"/>
      <c r="C924" s="8" t="s">
        <v>806</v>
      </c>
      <c r="D924" s="8"/>
      <c r="E924" s="8"/>
      <c r="F924" s="8"/>
      <c r="G924" s="8"/>
      <c r="H924" s="8"/>
      <c r="I924" s="10"/>
      <c r="J924" s="11">
        <v>512</v>
      </c>
      <c r="K924" s="11" t="s">
        <v>806</v>
      </c>
    </row>
    <row r="925" spans="1:12" x14ac:dyDescent="0.25">
      <c r="A925" s="9">
        <v>924</v>
      </c>
      <c r="B925" s="4"/>
      <c r="C925" s="8"/>
      <c r="D925" s="8" t="s">
        <v>817</v>
      </c>
      <c r="E925" s="8"/>
      <c r="F925" s="8"/>
      <c r="G925" s="8"/>
      <c r="H925" s="8"/>
      <c r="I925" s="10"/>
      <c r="J925" s="11">
        <v>528</v>
      </c>
      <c r="K925" s="11" t="s">
        <v>817</v>
      </c>
    </row>
    <row r="926" spans="1:12" x14ac:dyDescent="0.25">
      <c r="A926" s="9">
        <v>925</v>
      </c>
      <c r="B926" s="4"/>
      <c r="C926" s="8"/>
      <c r="D926" s="8"/>
      <c r="E926" s="8"/>
      <c r="F926" s="8"/>
      <c r="G926" s="8"/>
      <c r="H926" s="8"/>
      <c r="I926" s="10"/>
      <c r="J926" s="11">
        <v>1144</v>
      </c>
      <c r="K926" s="11" t="s">
        <v>1153</v>
      </c>
    </row>
    <row r="927" spans="1:12" x14ac:dyDescent="0.25">
      <c r="A927" s="9">
        <v>926</v>
      </c>
      <c r="B927" s="4"/>
      <c r="C927" s="8"/>
      <c r="D927" s="8"/>
      <c r="E927" s="8"/>
      <c r="F927" s="8"/>
      <c r="G927" s="8"/>
      <c r="H927" s="8"/>
      <c r="I927" s="10"/>
      <c r="J927" s="11">
        <v>1145</v>
      </c>
      <c r="K927" s="11" t="s">
        <v>1154</v>
      </c>
    </row>
    <row r="928" spans="1:12" x14ac:dyDescent="0.25">
      <c r="A928" s="9">
        <v>927</v>
      </c>
      <c r="B928" s="4"/>
      <c r="C928" s="8"/>
      <c r="D928" s="8"/>
      <c r="E928" s="8"/>
      <c r="F928" s="8"/>
      <c r="G928" s="8"/>
      <c r="H928" s="8"/>
      <c r="I928" s="10"/>
      <c r="J928" s="11">
        <v>1143</v>
      </c>
      <c r="K928" s="11" t="s">
        <v>1152</v>
      </c>
    </row>
    <row r="929" spans="1:11" x14ac:dyDescent="0.25">
      <c r="A929" s="9">
        <v>928</v>
      </c>
      <c r="B929" s="4"/>
      <c r="C929" s="8"/>
      <c r="D929" s="8"/>
      <c r="E929" s="8" t="s">
        <v>878</v>
      </c>
      <c r="F929" s="8"/>
      <c r="G929" s="8"/>
      <c r="H929" s="8"/>
      <c r="I929" s="10"/>
      <c r="J929" s="11">
        <v>645</v>
      </c>
      <c r="K929" s="11" t="s">
        <v>878</v>
      </c>
    </row>
    <row r="930" spans="1:11" x14ac:dyDescent="0.25">
      <c r="A930" s="9">
        <v>929</v>
      </c>
      <c r="B930" s="4"/>
      <c r="C930" s="8"/>
      <c r="D930" s="8"/>
      <c r="E930" s="8"/>
      <c r="F930" s="8"/>
      <c r="G930" s="8"/>
      <c r="H930" s="8"/>
      <c r="I930" s="10">
        <v>901</v>
      </c>
      <c r="J930" s="11">
        <v>912</v>
      </c>
      <c r="K930" s="11" t="s">
        <v>1028</v>
      </c>
    </row>
    <row r="931" spans="1:11" x14ac:dyDescent="0.25">
      <c r="A931" s="9">
        <v>930</v>
      </c>
      <c r="B931" s="4"/>
      <c r="C931" s="8"/>
      <c r="D931" s="8"/>
      <c r="E931" s="8"/>
      <c r="F931" s="8" t="s">
        <v>1457</v>
      </c>
      <c r="G931" s="8"/>
      <c r="H931" s="8"/>
      <c r="I931" s="10"/>
      <c r="J931" s="11">
        <v>10707</v>
      </c>
      <c r="K931" s="11" t="s">
        <v>1189</v>
      </c>
    </row>
    <row r="932" spans="1:11" x14ac:dyDescent="0.25">
      <c r="A932" s="9">
        <v>931</v>
      </c>
      <c r="B932" s="4"/>
      <c r="C932" s="8"/>
      <c r="D932" s="8"/>
      <c r="E932" s="8"/>
      <c r="F932" s="8"/>
      <c r="G932" s="8"/>
      <c r="H932" s="8"/>
      <c r="I932" s="10"/>
      <c r="J932" s="11">
        <v>10705</v>
      </c>
      <c r="K932" s="11" t="s">
        <v>1187</v>
      </c>
    </row>
    <row r="933" spans="1:11" x14ac:dyDescent="0.25">
      <c r="A933" s="9">
        <v>932</v>
      </c>
      <c r="B933" s="4"/>
      <c r="C933" s="8"/>
      <c r="D933" s="8"/>
      <c r="E933" s="8"/>
      <c r="F933" s="8"/>
      <c r="G933" s="8"/>
      <c r="H933" s="8"/>
      <c r="I933" s="10"/>
      <c r="J933" s="11">
        <v>10706</v>
      </c>
      <c r="K933" s="11" t="s">
        <v>1188</v>
      </c>
    </row>
    <row r="934" spans="1:11" x14ac:dyDescent="0.25">
      <c r="A934" s="9">
        <v>933</v>
      </c>
      <c r="B934" s="4"/>
      <c r="C934" s="8"/>
      <c r="D934" s="8"/>
      <c r="E934" s="8"/>
      <c r="F934" s="8" t="s">
        <v>1458</v>
      </c>
      <c r="G934" s="8"/>
      <c r="H934" s="8"/>
      <c r="I934" s="10">
        <v>909</v>
      </c>
      <c r="J934" s="11">
        <v>920</v>
      </c>
      <c r="K934" s="11" t="s">
        <v>387</v>
      </c>
    </row>
    <row r="935" spans="1:11" x14ac:dyDescent="0.25">
      <c r="A935" s="9">
        <v>934</v>
      </c>
      <c r="B935" s="4"/>
      <c r="C935" s="8"/>
      <c r="D935" s="8"/>
      <c r="E935" s="8"/>
      <c r="F935" s="8"/>
      <c r="G935" s="8"/>
      <c r="H935" s="8"/>
      <c r="I935" s="10"/>
      <c r="J935" s="11">
        <v>976</v>
      </c>
      <c r="K935" s="11" t="s">
        <v>1062</v>
      </c>
    </row>
    <row r="936" spans="1:11" x14ac:dyDescent="0.25">
      <c r="A936" s="9">
        <v>935</v>
      </c>
      <c r="B936" s="4"/>
      <c r="C936" s="8"/>
      <c r="D936" s="8"/>
      <c r="E936" s="8"/>
      <c r="F936" s="8"/>
      <c r="G936" s="8"/>
      <c r="H936" s="8"/>
      <c r="I936" s="10"/>
      <c r="J936" s="11">
        <v>10710</v>
      </c>
      <c r="K936" s="11" t="s">
        <v>1192</v>
      </c>
    </row>
    <row r="937" spans="1:11" x14ac:dyDescent="0.25">
      <c r="A937" s="9">
        <v>936</v>
      </c>
      <c r="B937" s="4"/>
      <c r="C937" s="8"/>
      <c r="D937" s="8"/>
      <c r="E937" s="8"/>
      <c r="F937" s="8"/>
      <c r="G937" s="8"/>
      <c r="H937" s="8"/>
      <c r="I937" s="10"/>
      <c r="J937" s="11">
        <v>10709</v>
      </c>
      <c r="K937" s="11" t="s">
        <v>1191</v>
      </c>
    </row>
    <row r="938" spans="1:11" x14ac:dyDescent="0.25">
      <c r="A938" s="9">
        <v>937</v>
      </c>
      <c r="B938" s="4"/>
      <c r="C938" s="8"/>
      <c r="D938" s="8"/>
      <c r="E938" s="8"/>
      <c r="F938" s="8"/>
      <c r="G938" s="8"/>
      <c r="H938" s="8"/>
      <c r="I938" s="10"/>
      <c r="J938" s="11">
        <v>10708</v>
      </c>
      <c r="K938" s="11" t="s">
        <v>1190</v>
      </c>
    </row>
    <row r="939" spans="1:11" x14ac:dyDescent="0.25">
      <c r="A939" s="9">
        <v>938</v>
      </c>
      <c r="B939" s="4"/>
      <c r="C939" s="8"/>
      <c r="D939" s="8"/>
      <c r="E939" s="8"/>
      <c r="F939" s="8"/>
      <c r="G939" s="8"/>
      <c r="H939" s="8"/>
      <c r="I939" s="10"/>
      <c r="J939" s="11">
        <v>984</v>
      </c>
      <c r="K939" s="11" t="s">
        <v>1066</v>
      </c>
    </row>
    <row r="940" spans="1:11" x14ac:dyDescent="0.25">
      <c r="A940" s="9">
        <v>939</v>
      </c>
      <c r="B940" s="4"/>
      <c r="C940" s="8"/>
      <c r="D940" s="8"/>
      <c r="E940" s="8"/>
      <c r="F940" s="8"/>
      <c r="G940" s="8"/>
      <c r="H940" s="8"/>
      <c r="I940" s="10"/>
      <c r="J940" s="11">
        <v>10713</v>
      </c>
      <c r="K940" s="11" t="s">
        <v>1195</v>
      </c>
    </row>
    <row r="941" spans="1:11" x14ac:dyDescent="0.25">
      <c r="A941" s="9">
        <v>940</v>
      </c>
      <c r="B941" s="4"/>
      <c r="C941" s="8"/>
      <c r="D941" s="8"/>
      <c r="E941" s="8"/>
      <c r="F941" s="8"/>
      <c r="G941" s="8"/>
      <c r="H941" s="8"/>
      <c r="I941" s="10"/>
      <c r="J941" s="11">
        <v>10712</v>
      </c>
      <c r="K941" s="11" t="s">
        <v>1194</v>
      </c>
    </row>
    <row r="942" spans="1:11" x14ac:dyDescent="0.25">
      <c r="A942" s="9">
        <v>941</v>
      </c>
      <c r="B942" s="4"/>
      <c r="C942" s="8"/>
      <c r="D942" s="8"/>
      <c r="E942" s="8"/>
      <c r="F942" s="8"/>
      <c r="G942" s="8"/>
      <c r="H942" s="8"/>
      <c r="I942" s="10"/>
      <c r="J942" s="11">
        <v>10711</v>
      </c>
      <c r="K942" s="11" t="s">
        <v>1193</v>
      </c>
    </row>
    <row r="943" spans="1:11" x14ac:dyDescent="0.25">
      <c r="A943" s="9">
        <v>942</v>
      </c>
      <c r="B943" s="4"/>
      <c r="C943" s="8"/>
      <c r="D943" s="8"/>
      <c r="E943" s="8"/>
      <c r="F943" s="8" t="s">
        <v>391</v>
      </c>
      <c r="G943" s="8"/>
      <c r="H943" s="8"/>
      <c r="I943" s="10">
        <v>917</v>
      </c>
      <c r="J943" s="11">
        <v>928</v>
      </c>
      <c r="K943" s="11" t="s">
        <v>391</v>
      </c>
    </row>
    <row r="944" spans="1:11" x14ac:dyDescent="0.25">
      <c r="A944" s="9">
        <v>943</v>
      </c>
      <c r="B944" s="4"/>
      <c r="C944" s="8"/>
      <c r="D944" s="8"/>
      <c r="E944" s="8"/>
      <c r="F944" s="8"/>
      <c r="G944" s="8"/>
      <c r="H944" s="8"/>
      <c r="I944" s="10"/>
      <c r="J944" s="11">
        <v>992</v>
      </c>
      <c r="K944" s="11" t="s">
        <v>1071</v>
      </c>
    </row>
    <row r="945" spans="1:11" x14ac:dyDescent="0.25">
      <c r="A945" s="9">
        <v>944</v>
      </c>
      <c r="B945" s="4"/>
      <c r="C945" s="8"/>
      <c r="D945" s="8"/>
      <c r="E945" s="8"/>
      <c r="F945" s="8"/>
      <c r="G945" s="8"/>
      <c r="H945" s="8"/>
      <c r="I945" s="10"/>
      <c r="J945" s="11">
        <v>10716</v>
      </c>
      <c r="K945" s="11" t="s">
        <v>1198</v>
      </c>
    </row>
    <row r="946" spans="1:11" x14ac:dyDescent="0.25">
      <c r="A946" s="9">
        <v>945</v>
      </c>
      <c r="B946" s="4"/>
      <c r="C946" s="8"/>
      <c r="D946" s="8"/>
      <c r="E946" s="8"/>
      <c r="F946" s="8"/>
      <c r="G946" s="8"/>
      <c r="H946" s="8"/>
      <c r="I946" s="10"/>
      <c r="J946" s="11">
        <v>10715</v>
      </c>
      <c r="K946" s="11" t="s">
        <v>1197</v>
      </c>
    </row>
    <row r="947" spans="1:11" x14ac:dyDescent="0.25">
      <c r="A947" s="9">
        <v>946</v>
      </c>
      <c r="B947" s="4"/>
      <c r="C947" s="8"/>
      <c r="D947" s="8"/>
      <c r="E947" s="8"/>
      <c r="F947" s="8"/>
      <c r="G947" s="8"/>
      <c r="H947" s="8"/>
      <c r="I947" s="10"/>
      <c r="J947" s="11">
        <v>10714</v>
      </c>
      <c r="K947" s="11" t="s">
        <v>1196</v>
      </c>
    </row>
    <row r="948" spans="1:11" x14ac:dyDescent="0.25">
      <c r="A948" s="9">
        <v>947</v>
      </c>
      <c r="B948" s="4"/>
      <c r="C948" s="8"/>
      <c r="D948" s="8"/>
      <c r="E948" s="8"/>
      <c r="F948" s="8"/>
      <c r="G948" s="8"/>
      <c r="H948" s="8"/>
      <c r="I948" s="10"/>
      <c r="J948" s="11">
        <v>1001</v>
      </c>
      <c r="K948" s="11" t="s">
        <v>1077</v>
      </c>
    </row>
    <row r="949" spans="1:11" x14ac:dyDescent="0.25">
      <c r="A949" s="9">
        <v>948</v>
      </c>
      <c r="B949" s="4"/>
      <c r="C949" s="8"/>
      <c r="D949" s="8"/>
      <c r="E949" s="8"/>
      <c r="F949" s="8"/>
      <c r="G949" s="8"/>
      <c r="H949" s="8"/>
      <c r="I949" s="10"/>
      <c r="J949" s="11">
        <v>10719</v>
      </c>
      <c r="K949" s="11" t="s">
        <v>1201</v>
      </c>
    </row>
    <row r="950" spans="1:11" x14ac:dyDescent="0.25">
      <c r="A950" s="9">
        <v>949</v>
      </c>
      <c r="B950" s="4"/>
      <c r="C950" s="8"/>
      <c r="D950" s="8"/>
      <c r="E950" s="8"/>
      <c r="F950" s="8"/>
      <c r="G950" s="8"/>
      <c r="H950" s="8"/>
      <c r="I950" s="10"/>
      <c r="J950" s="11">
        <v>10718</v>
      </c>
      <c r="K950" s="11" t="s">
        <v>1200</v>
      </c>
    </row>
    <row r="951" spans="1:11" x14ac:dyDescent="0.25">
      <c r="A951" s="9">
        <v>950</v>
      </c>
      <c r="B951" s="4"/>
      <c r="C951" s="8"/>
      <c r="D951" s="8"/>
      <c r="E951" s="8"/>
      <c r="F951" s="8"/>
      <c r="G951" s="8"/>
      <c r="H951" s="8"/>
      <c r="I951" s="10"/>
      <c r="J951" s="11">
        <v>10717</v>
      </c>
      <c r="K951" s="11" t="s">
        <v>1199</v>
      </c>
    </row>
    <row r="952" spans="1:11" x14ac:dyDescent="0.25">
      <c r="A952" s="9">
        <v>951</v>
      </c>
      <c r="B952" s="4"/>
      <c r="C952" s="8"/>
      <c r="D952" s="8"/>
      <c r="E952" s="8"/>
      <c r="F952" s="8"/>
      <c r="G952" s="8"/>
      <c r="H952" s="8"/>
      <c r="I952" s="10"/>
      <c r="J952" s="11">
        <v>1091</v>
      </c>
      <c r="K952" s="11" t="s">
        <v>1125</v>
      </c>
    </row>
    <row r="953" spans="1:11" x14ac:dyDescent="0.25">
      <c r="A953" s="9">
        <v>952</v>
      </c>
      <c r="B953" s="4"/>
      <c r="C953" s="8"/>
      <c r="D953" s="8"/>
      <c r="E953" s="8"/>
      <c r="F953" s="8"/>
      <c r="G953" s="8"/>
      <c r="H953" s="8"/>
      <c r="I953" s="10"/>
      <c r="J953" s="11">
        <v>10722</v>
      </c>
      <c r="K953" s="11" t="s">
        <v>1204</v>
      </c>
    </row>
    <row r="954" spans="1:11" x14ac:dyDescent="0.25">
      <c r="A954" s="9">
        <v>953</v>
      </c>
      <c r="B954" s="4"/>
      <c r="C954" s="8"/>
      <c r="D954" s="8"/>
      <c r="E954" s="8"/>
      <c r="F954" s="8"/>
      <c r="G954" s="8"/>
      <c r="H954" s="8"/>
      <c r="I954" s="10"/>
      <c r="J954" s="11">
        <v>10721</v>
      </c>
      <c r="K954" s="11" t="s">
        <v>1203</v>
      </c>
    </row>
    <row r="955" spans="1:11" x14ac:dyDescent="0.25">
      <c r="A955" s="9">
        <v>954</v>
      </c>
      <c r="B955" s="4"/>
      <c r="C955" s="8"/>
      <c r="D955" s="8"/>
      <c r="E955" s="8"/>
      <c r="F955" s="8"/>
      <c r="G955" s="8"/>
      <c r="H955" s="8"/>
      <c r="I955" s="10"/>
      <c r="J955" s="11">
        <v>10720</v>
      </c>
      <c r="K955" s="11" t="s">
        <v>1202</v>
      </c>
    </row>
    <row r="956" spans="1:11" x14ac:dyDescent="0.25">
      <c r="A956" s="9">
        <v>955</v>
      </c>
      <c r="B956" s="4"/>
      <c r="C956" s="8"/>
      <c r="D956" s="8"/>
      <c r="E956" s="8"/>
      <c r="F956" s="8"/>
      <c r="G956" s="8"/>
      <c r="H956" s="8"/>
      <c r="I956" s="10">
        <v>925</v>
      </c>
      <c r="J956" s="11">
        <v>936</v>
      </c>
      <c r="K956" s="11" t="s">
        <v>1039</v>
      </c>
    </row>
    <row r="957" spans="1:11" x14ac:dyDescent="0.25">
      <c r="A957" s="9">
        <v>956</v>
      </c>
      <c r="B957" s="4"/>
      <c r="C957" s="8"/>
      <c r="D957" s="8"/>
      <c r="E957" s="8"/>
      <c r="F957" s="8"/>
      <c r="G957" s="8"/>
      <c r="H957" s="8"/>
      <c r="I957" s="10"/>
      <c r="J957" s="11">
        <v>10725</v>
      </c>
      <c r="K957" s="11" t="s">
        <v>1207</v>
      </c>
    </row>
    <row r="958" spans="1:11" x14ac:dyDescent="0.25">
      <c r="A958" s="9">
        <v>957</v>
      </c>
      <c r="B958" s="4"/>
      <c r="C958" s="8"/>
      <c r="D958" s="8"/>
      <c r="E958" s="8"/>
      <c r="F958" s="8"/>
      <c r="G958" s="8"/>
      <c r="H958" s="8"/>
      <c r="I958" s="10"/>
      <c r="J958" s="11">
        <v>10724</v>
      </c>
      <c r="K958" s="11" t="s">
        <v>1206</v>
      </c>
    </row>
    <row r="959" spans="1:11" x14ac:dyDescent="0.25">
      <c r="A959" s="9">
        <v>958</v>
      </c>
      <c r="B959" s="4"/>
      <c r="C959" s="8"/>
      <c r="D959" s="8"/>
      <c r="E959" s="8"/>
      <c r="F959" s="8"/>
      <c r="G959" s="8"/>
      <c r="H959" s="8"/>
      <c r="I959" s="10"/>
      <c r="J959" s="11">
        <v>10723</v>
      </c>
      <c r="K959" s="11" t="s">
        <v>1205</v>
      </c>
    </row>
    <row r="960" spans="1:11" x14ac:dyDescent="0.25">
      <c r="A960" s="9">
        <v>959</v>
      </c>
      <c r="B960" s="4"/>
      <c r="C960" s="8"/>
      <c r="D960" s="8"/>
      <c r="E960" s="8"/>
      <c r="F960" s="8"/>
      <c r="G960" s="8"/>
      <c r="H960" s="8"/>
      <c r="I960" s="10">
        <v>933</v>
      </c>
      <c r="J960" s="11">
        <v>944</v>
      </c>
      <c r="K960" s="11" t="s">
        <v>1045</v>
      </c>
    </row>
    <row r="961" spans="1:11" x14ac:dyDescent="0.25">
      <c r="A961" s="9">
        <v>960</v>
      </c>
      <c r="B961" s="4"/>
      <c r="C961" s="8"/>
      <c r="D961" s="8"/>
      <c r="E961" s="8"/>
      <c r="F961" s="8"/>
      <c r="G961" s="8"/>
      <c r="H961" s="8"/>
      <c r="I961" s="10"/>
      <c r="J961" s="11">
        <v>10728</v>
      </c>
      <c r="K961" s="11" t="s">
        <v>1210</v>
      </c>
    </row>
    <row r="962" spans="1:11" x14ac:dyDescent="0.25">
      <c r="A962" s="9">
        <v>961</v>
      </c>
      <c r="B962" s="4"/>
      <c r="C962" s="8"/>
      <c r="D962" s="8"/>
      <c r="E962" s="8"/>
      <c r="F962" s="8"/>
      <c r="G962" s="8"/>
      <c r="H962" s="8"/>
      <c r="I962" s="10"/>
      <c r="J962" s="11">
        <v>10727</v>
      </c>
      <c r="K962" s="11" t="s">
        <v>1209</v>
      </c>
    </row>
    <row r="963" spans="1:11" x14ac:dyDescent="0.25">
      <c r="A963" s="9">
        <v>962</v>
      </c>
      <c r="B963" s="4"/>
      <c r="C963" s="8"/>
      <c r="D963" s="8"/>
      <c r="E963" s="8"/>
      <c r="F963" s="8"/>
      <c r="G963" s="8"/>
      <c r="H963" s="8"/>
      <c r="I963" s="10"/>
      <c r="J963" s="11">
        <v>10726</v>
      </c>
      <c r="K963" s="11" t="s">
        <v>1208</v>
      </c>
    </row>
    <row r="964" spans="1:11" x14ac:dyDescent="0.25">
      <c r="A964" s="9">
        <v>963</v>
      </c>
      <c r="B964" s="4"/>
      <c r="C964" s="8"/>
      <c r="D964" s="8"/>
      <c r="E964" s="8"/>
      <c r="F964" s="8"/>
      <c r="G964" s="8"/>
      <c r="H964" s="8"/>
      <c r="I964" s="10">
        <v>940</v>
      </c>
      <c r="J964" s="11">
        <v>951</v>
      </c>
      <c r="K964" s="11" t="s">
        <v>1048</v>
      </c>
    </row>
    <row r="965" spans="1:11" x14ac:dyDescent="0.25">
      <c r="A965" s="9">
        <v>964</v>
      </c>
      <c r="B965" s="4"/>
      <c r="C965" s="8"/>
      <c r="D965" s="8"/>
      <c r="E965" s="8"/>
      <c r="F965" s="8"/>
      <c r="G965" s="8"/>
      <c r="H965" s="8"/>
      <c r="I965" s="10"/>
      <c r="J965" s="11">
        <v>10731</v>
      </c>
      <c r="K965" s="11" t="s">
        <v>1213</v>
      </c>
    </row>
    <row r="966" spans="1:11" x14ac:dyDescent="0.25">
      <c r="A966" s="9">
        <v>965</v>
      </c>
      <c r="B966" s="4"/>
      <c r="C966" s="8"/>
      <c r="D966" s="8"/>
      <c r="E966" s="8"/>
      <c r="F966" s="8"/>
      <c r="G966" s="8"/>
      <c r="H966" s="8"/>
      <c r="I966" s="10"/>
      <c r="J966" s="11">
        <v>10730</v>
      </c>
      <c r="K966" s="11" t="s">
        <v>1212</v>
      </c>
    </row>
    <row r="967" spans="1:11" x14ac:dyDescent="0.25">
      <c r="A967" s="9">
        <v>966</v>
      </c>
      <c r="B967" s="4"/>
      <c r="C967" s="8"/>
      <c r="D967" s="8"/>
      <c r="E967" s="8"/>
      <c r="F967" s="8"/>
      <c r="G967" s="8"/>
      <c r="H967" s="8"/>
      <c r="I967" s="10"/>
      <c r="J967" s="11">
        <v>10729</v>
      </c>
      <c r="K967" s="11" t="s">
        <v>1211</v>
      </c>
    </row>
    <row r="968" spans="1:11" x14ac:dyDescent="0.25">
      <c r="A968" s="9">
        <v>967</v>
      </c>
      <c r="B968" s="4"/>
      <c r="C968" s="8"/>
      <c r="D968" s="8"/>
      <c r="E968" s="8"/>
      <c r="F968" s="8"/>
      <c r="G968" s="8"/>
      <c r="H968" s="8"/>
      <c r="I968" s="10">
        <v>946</v>
      </c>
      <c r="J968" s="11">
        <v>957</v>
      </c>
      <c r="K968" s="11" t="s">
        <v>1052</v>
      </c>
    </row>
    <row r="969" spans="1:11" x14ac:dyDescent="0.25">
      <c r="A969" s="9">
        <v>968</v>
      </c>
      <c r="B969" s="4"/>
      <c r="C969" s="8"/>
      <c r="D969" s="8"/>
      <c r="E969" s="8"/>
      <c r="F969" s="8"/>
      <c r="G969" s="8"/>
      <c r="H969" s="8"/>
      <c r="I969" s="10"/>
      <c r="J969" s="11">
        <v>10734</v>
      </c>
      <c r="K969" s="11" t="s">
        <v>1216</v>
      </c>
    </row>
    <row r="970" spans="1:11" x14ac:dyDescent="0.25">
      <c r="A970" s="9">
        <v>969</v>
      </c>
      <c r="B970" s="4"/>
      <c r="C970" s="8"/>
      <c r="D970" s="8"/>
      <c r="E970" s="8"/>
      <c r="F970" s="8"/>
      <c r="G970" s="8"/>
      <c r="H970" s="8"/>
      <c r="I970" s="10"/>
      <c r="J970" s="11">
        <v>10733</v>
      </c>
      <c r="K970" s="11" t="s">
        <v>1215</v>
      </c>
    </row>
    <row r="971" spans="1:11" x14ac:dyDescent="0.25">
      <c r="A971" s="9">
        <v>970</v>
      </c>
      <c r="B971" s="4"/>
      <c r="C971" s="8"/>
      <c r="D971" s="8"/>
      <c r="E971" s="8"/>
      <c r="F971" s="8"/>
      <c r="G971" s="8"/>
      <c r="H971" s="8"/>
      <c r="I971" s="10"/>
      <c r="J971" s="11">
        <v>10732</v>
      </c>
      <c r="K971" s="11" t="s">
        <v>1214</v>
      </c>
    </row>
    <row r="972" spans="1:11" x14ac:dyDescent="0.25">
      <c r="A972" s="9">
        <v>971</v>
      </c>
      <c r="B972" s="4"/>
      <c r="C972" s="8"/>
      <c r="D972" s="8"/>
      <c r="E972" s="8"/>
      <c r="F972" s="8"/>
      <c r="G972" s="8"/>
      <c r="H972" s="8"/>
      <c r="I972" s="10">
        <v>957</v>
      </c>
      <c r="J972" s="11">
        <v>968</v>
      </c>
      <c r="K972" s="11" t="s">
        <v>1058</v>
      </c>
    </row>
    <row r="973" spans="1:11" x14ac:dyDescent="0.25">
      <c r="A973" s="9">
        <v>972</v>
      </c>
      <c r="B973" s="4"/>
      <c r="C973" s="8"/>
      <c r="D973" s="8"/>
      <c r="E973" s="8"/>
      <c r="F973" s="8"/>
      <c r="G973" s="8"/>
      <c r="H973" s="8"/>
      <c r="I973" s="10"/>
      <c r="J973" s="11">
        <v>10737</v>
      </c>
      <c r="K973" s="11" t="s">
        <v>1219</v>
      </c>
    </row>
    <row r="974" spans="1:11" x14ac:dyDescent="0.25">
      <c r="A974" s="9">
        <v>973</v>
      </c>
      <c r="B974" s="4"/>
      <c r="C974" s="8"/>
      <c r="D974" s="8"/>
      <c r="E974" s="8"/>
      <c r="F974" s="8"/>
      <c r="G974" s="8"/>
      <c r="H974" s="8"/>
      <c r="I974" s="10"/>
      <c r="J974" s="11">
        <v>10736</v>
      </c>
      <c r="K974" s="11" t="s">
        <v>1218</v>
      </c>
    </row>
    <row r="975" spans="1:11" x14ac:dyDescent="0.25">
      <c r="A975" s="9">
        <v>974</v>
      </c>
      <c r="B975" s="4"/>
      <c r="C975" s="8"/>
      <c r="D975" s="8"/>
      <c r="E975" s="8"/>
      <c r="F975" s="8"/>
      <c r="G975" s="8"/>
      <c r="H975" s="8"/>
      <c r="I975" s="10"/>
      <c r="J975" s="11">
        <v>10735</v>
      </c>
      <c r="K975" s="11" t="s">
        <v>1217</v>
      </c>
    </row>
    <row r="976" spans="1:11" x14ac:dyDescent="0.25">
      <c r="A976" s="9">
        <v>975</v>
      </c>
      <c r="B976" s="4"/>
      <c r="C976" s="8"/>
      <c r="D976" s="8"/>
      <c r="E976" s="8"/>
      <c r="F976" s="8"/>
      <c r="G976" s="8"/>
      <c r="H976" s="8"/>
      <c r="I976" s="10">
        <v>996</v>
      </c>
      <c r="J976" s="11">
        <v>1007</v>
      </c>
      <c r="K976" s="11" t="s">
        <v>427</v>
      </c>
    </row>
    <row r="977" spans="1:11" x14ac:dyDescent="0.25">
      <c r="A977" s="9">
        <v>976</v>
      </c>
      <c r="B977" s="4"/>
      <c r="C977" s="8"/>
      <c r="D977" s="8"/>
      <c r="E977" s="8"/>
      <c r="F977" s="8"/>
      <c r="G977" s="8"/>
      <c r="H977" s="8"/>
      <c r="I977" s="10"/>
      <c r="J977" s="11">
        <v>10674</v>
      </c>
      <c r="K977" s="11" t="s">
        <v>1158</v>
      </c>
    </row>
    <row r="978" spans="1:11" x14ac:dyDescent="0.25">
      <c r="A978" s="9">
        <v>977</v>
      </c>
      <c r="B978" s="4"/>
      <c r="C978" s="8"/>
      <c r="D978" s="8"/>
      <c r="E978" s="8"/>
      <c r="F978" s="8"/>
      <c r="G978" s="8"/>
      <c r="H978" s="8"/>
      <c r="I978" s="10"/>
      <c r="J978" s="11">
        <v>10673</v>
      </c>
      <c r="K978" s="11" t="s">
        <v>1157</v>
      </c>
    </row>
    <row r="979" spans="1:11" x14ac:dyDescent="0.25">
      <c r="A979" s="9">
        <v>978</v>
      </c>
      <c r="B979" s="4"/>
      <c r="C979" s="8"/>
      <c r="D979" s="8"/>
      <c r="E979" s="8"/>
      <c r="F979" s="8"/>
      <c r="G979" s="8"/>
      <c r="H979" s="8"/>
      <c r="I979" s="10"/>
      <c r="J979" s="11">
        <v>10672</v>
      </c>
      <c r="K979" s="11" t="s">
        <v>1156</v>
      </c>
    </row>
    <row r="980" spans="1:11" x14ac:dyDescent="0.25">
      <c r="A980" s="9">
        <v>979</v>
      </c>
      <c r="B980" s="4"/>
      <c r="C980" s="8"/>
      <c r="D980" s="8"/>
      <c r="E980" s="8"/>
      <c r="F980" s="8"/>
      <c r="G980" s="8"/>
      <c r="H980" s="8"/>
      <c r="I980" s="10">
        <v>1005</v>
      </c>
      <c r="J980" s="11">
        <v>1017</v>
      </c>
      <c r="K980" s="11" t="s">
        <v>432</v>
      </c>
    </row>
    <row r="981" spans="1:11" x14ac:dyDescent="0.25">
      <c r="A981" s="9">
        <v>980</v>
      </c>
      <c r="B981" s="4"/>
      <c r="C981" s="8"/>
      <c r="D981" s="8"/>
      <c r="E981" s="8"/>
      <c r="F981" s="8"/>
      <c r="G981" s="8"/>
      <c r="H981" s="8"/>
      <c r="I981" s="10"/>
      <c r="J981" s="11">
        <v>1056</v>
      </c>
      <c r="K981" s="11" t="s">
        <v>1103</v>
      </c>
    </row>
    <row r="982" spans="1:11" x14ac:dyDescent="0.25">
      <c r="A982" s="9">
        <v>981</v>
      </c>
      <c r="B982" s="4"/>
      <c r="C982" s="8"/>
      <c r="D982" s="8"/>
      <c r="E982" s="8"/>
      <c r="F982" s="8"/>
      <c r="G982" s="8"/>
      <c r="H982" s="8"/>
      <c r="I982" s="10"/>
      <c r="J982" s="11">
        <v>10677</v>
      </c>
      <c r="K982" s="11" t="s">
        <v>1161</v>
      </c>
    </row>
    <row r="983" spans="1:11" x14ac:dyDescent="0.25">
      <c r="A983" s="9">
        <v>982</v>
      </c>
      <c r="B983" s="4"/>
      <c r="C983" s="8"/>
      <c r="D983" s="8"/>
      <c r="E983" s="8"/>
      <c r="F983" s="8"/>
      <c r="G983" s="8"/>
      <c r="H983" s="8"/>
      <c r="I983" s="10"/>
      <c r="J983" s="11">
        <v>10676</v>
      </c>
      <c r="K983" s="11" t="s">
        <v>1160</v>
      </c>
    </row>
    <row r="984" spans="1:11" x14ac:dyDescent="0.25">
      <c r="A984" s="9">
        <v>983</v>
      </c>
      <c r="B984" s="4"/>
      <c r="C984" s="8"/>
      <c r="D984" s="8"/>
      <c r="E984" s="8"/>
      <c r="F984" s="8"/>
      <c r="G984" s="8"/>
      <c r="H984" s="8"/>
      <c r="I984" s="10"/>
      <c r="J984" s="11">
        <v>10675</v>
      </c>
      <c r="K984" s="11" t="s">
        <v>1159</v>
      </c>
    </row>
    <row r="985" spans="1:11" x14ac:dyDescent="0.25">
      <c r="A985" s="9">
        <v>984</v>
      </c>
      <c r="B985" s="4"/>
      <c r="C985" s="8"/>
      <c r="D985" s="8"/>
      <c r="E985" s="8"/>
      <c r="F985" s="8"/>
      <c r="G985" s="8"/>
      <c r="H985" s="8"/>
      <c r="I985" s="10"/>
      <c r="J985" s="11">
        <v>1064</v>
      </c>
      <c r="K985" s="11" t="s">
        <v>1107</v>
      </c>
    </row>
    <row r="986" spans="1:11" x14ac:dyDescent="0.25">
      <c r="A986" s="9">
        <v>985</v>
      </c>
      <c r="B986" s="4"/>
      <c r="C986" s="8"/>
      <c r="D986" s="8"/>
      <c r="E986" s="8"/>
      <c r="F986" s="8"/>
      <c r="G986" s="8"/>
      <c r="H986" s="8"/>
      <c r="I986" s="10"/>
      <c r="J986" s="11">
        <v>10680</v>
      </c>
      <c r="K986" s="11" t="s">
        <v>1164</v>
      </c>
    </row>
    <row r="987" spans="1:11" x14ac:dyDescent="0.25">
      <c r="A987" s="9">
        <v>986</v>
      </c>
      <c r="B987" s="4"/>
      <c r="C987" s="8"/>
      <c r="D987" s="8"/>
      <c r="E987" s="8"/>
      <c r="F987" s="8"/>
      <c r="G987" s="8"/>
      <c r="H987" s="8"/>
      <c r="I987" s="10"/>
      <c r="J987" s="11">
        <v>10679</v>
      </c>
      <c r="K987" s="11" t="s">
        <v>1163</v>
      </c>
    </row>
    <row r="988" spans="1:11" x14ac:dyDescent="0.25">
      <c r="A988" s="9">
        <v>987</v>
      </c>
      <c r="B988" s="4"/>
      <c r="C988" s="8"/>
      <c r="D988" s="8"/>
      <c r="E988" s="8"/>
      <c r="F988" s="8"/>
      <c r="G988" s="8"/>
      <c r="H988" s="8"/>
      <c r="I988" s="10"/>
      <c r="J988" s="11">
        <v>10678</v>
      </c>
      <c r="K988" s="11" t="s">
        <v>1162</v>
      </c>
    </row>
    <row r="989" spans="1:11" x14ac:dyDescent="0.25">
      <c r="A989" s="9">
        <v>988</v>
      </c>
      <c r="B989" s="4"/>
      <c r="C989" s="8"/>
      <c r="D989" s="8"/>
      <c r="E989" s="8"/>
      <c r="F989" s="8"/>
      <c r="G989" s="8"/>
      <c r="H989" s="8"/>
      <c r="I989" s="10">
        <v>1013</v>
      </c>
      <c r="J989" s="11">
        <v>1025</v>
      </c>
      <c r="K989" s="11" t="s">
        <v>1087</v>
      </c>
    </row>
    <row r="990" spans="1:11" x14ac:dyDescent="0.25">
      <c r="A990" s="9">
        <v>989</v>
      </c>
      <c r="B990" s="4"/>
      <c r="C990" s="8"/>
      <c r="D990" s="8"/>
      <c r="E990" s="8"/>
      <c r="F990" s="8"/>
      <c r="G990" s="8"/>
      <c r="H990" s="8"/>
      <c r="I990" s="10"/>
      <c r="J990" s="11">
        <v>10683</v>
      </c>
      <c r="K990" s="11" t="s">
        <v>1167</v>
      </c>
    </row>
    <row r="991" spans="1:11" x14ac:dyDescent="0.25">
      <c r="A991" s="9">
        <v>990</v>
      </c>
      <c r="B991" s="4"/>
      <c r="C991" s="8"/>
      <c r="D991" s="8"/>
      <c r="E991" s="8"/>
      <c r="F991" s="8"/>
      <c r="G991" s="8"/>
      <c r="H991" s="8"/>
      <c r="I991" s="10"/>
      <c r="J991" s="11">
        <v>10682</v>
      </c>
      <c r="K991" s="11" t="s">
        <v>1166</v>
      </c>
    </row>
    <row r="992" spans="1:11" x14ac:dyDescent="0.25">
      <c r="A992" s="9">
        <v>991</v>
      </c>
      <c r="B992" s="4"/>
      <c r="C992" s="8"/>
      <c r="D992" s="8"/>
      <c r="E992" s="8"/>
      <c r="F992" s="8"/>
      <c r="G992" s="8"/>
      <c r="H992" s="8"/>
      <c r="I992" s="10"/>
      <c r="J992" s="11">
        <v>10681</v>
      </c>
      <c r="K992" s="11" t="s">
        <v>1165</v>
      </c>
    </row>
    <row r="993" spans="1:11" x14ac:dyDescent="0.25">
      <c r="A993" s="9">
        <v>992</v>
      </c>
      <c r="B993" s="4"/>
      <c r="C993" s="8"/>
      <c r="D993" s="8"/>
      <c r="E993" s="8"/>
      <c r="F993" s="8"/>
      <c r="G993" s="8"/>
      <c r="H993" s="8"/>
      <c r="I993" s="10">
        <v>1021</v>
      </c>
      <c r="J993" s="11">
        <v>1033</v>
      </c>
      <c r="K993" s="11" t="s">
        <v>1091</v>
      </c>
    </row>
    <row r="994" spans="1:11" x14ac:dyDescent="0.25">
      <c r="A994" s="9">
        <v>993</v>
      </c>
      <c r="B994" s="4"/>
      <c r="C994" s="8"/>
      <c r="D994" s="8"/>
      <c r="E994" s="8"/>
      <c r="F994" s="8"/>
      <c r="G994" s="8"/>
      <c r="H994" s="8"/>
      <c r="I994" s="10"/>
      <c r="J994" s="11">
        <v>10686</v>
      </c>
      <c r="K994" s="11" t="s">
        <v>1170</v>
      </c>
    </row>
    <row r="995" spans="1:11" x14ac:dyDescent="0.25">
      <c r="A995" s="9">
        <v>994</v>
      </c>
      <c r="B995" s="4"/>
      <c r="C995" s="8"/>
      <c r="D995" s="8"/>
      <c r="E995" s="8"/>
      <c r="F995" s="8"/>
      <c r="G995" s="8"/>
      <c r="H995" s="8"/>
      <c r="I995" s="10"/>
      <c r="J995" s="11">
        <v>10685</v>
      </c>
      <c r="K995" s="11" t="s">
        <v>1169</v>
      </c>
    </row>
    <row r="996" spans="1:11" x14ac:dyDescent="0.25">
      <c r="A996" s="9">
        <v>995</v>
      </c>
      <c r="B996" s="4"/>
      <c r="C996" s="8"/>
      <c r="D996" s="8"/>
      <c r="E996" s="8"/>
      <c r="F996" s="8"/>
      <c r="G996" s="8"/>
      <c r="H996" s="8"/>
      <c r="I996" s="10"/>
      <c r="J996" s="11">
        <v>10684</v>
      </c>
      <c r="K996" s="11" t="s">
        <v>1168</v>
      </c>
    </row>
    <row r="997" spans="1:11" x14ac:dyDescent="0.25">
      <c r="A997" s="9">
        <v>996</v>
      </c>
      <c r="B997" s="4"/>
      <c r="C997" s="8"/>
      <c r="D997" s="8"/>
      <c r="E997" s="8"/>
      <c r="F997" s="8"/>
      <c r="G997" s="8"/>
      <c r="H997" s="8"/>
      <c r="I997" s="10">
        <v>1029</v>
      </c>
      <c r="J997" s="11">
        <v>1041</v>
      </c>
      <c r="K997" s="11" t="s">
        <v>444</v>
      </c>
    </row>
    <row r="998" spans="1:11" x14ac:dyDescent="0.25">
      <c r="A998" s="9">
        <v>997</v>
      </c>
      <c r="B998" s="4"/>
      <c r="C998" s="8"/>
      <c r="D998" s="8"/>
      <c r="E998" s="8"/>
      <c r="F998" s="8"/>
      <c r="G998" s="8"/>
      <c r="H998" s="8"/>
      <c r="I998" s="10"/>
      <c r="J998" s="11">
        <v>10689</v>
      </c>
      <c r="K998" s="11" t="s">
        <v>1173</v>
      </c>
    </row>
    <row r="999" spans="1:11" x14ac:dyDescent="0.25">
      <c r="A999" s="9">
        <v>998</v>
      </c>
      <c r="B999" s="4"/>
      <c r="C999" s="8"/>
      <c r="D999" s="8"/>
      <c r="E999" s="8"/>
      <c r="F999" s="8"/>
      <c r="G999" s="8"/>
      <c r="H999" s="8"/>
      <c r="I999" s="10"/>
      <c r="J999" s="11">
        <v>10688</v>
      </c>
      <c r="K999" s="11" t="s">
        <v>1172</v>
      </c>
    </row>
    <row r="1000" spans="1:11" x14ac:dyDescent="0.25">
      <c r="A1000" s="9">
        <v>999</v>
      </c>
      <c r="B1000" s="4"/>
      <c r="C1000" s="8"/>
      <c r="D1000" s="8"/>
      <c r="E1000" s="8"/>
      <c r="F1000" s="8"/>
      <c r="G1000" s="8"/>
      <c r="H1000" s="8"/>
      <c r="I1000" s="10"/>
      <c r="J1000" s="11">
        <v>10687</v>
      </c>
      <c r="K1000" s="11" t="s">
        <v>1171</v>
      </c>
    </row>
    <row r="1001" spans="1:11" x14ac:dyDescent="0.25">
      <c r="A1001" s="9">
        <v>1000</v>
      </c>
      <c r="B1001" s="4"/>
      <c r="C1001" s="8"/>
      <c r="D1001" s="8"/>
      <c r="E1001" s="8"/>
      <c r="F1001" s="8"/>
      <c r="G1001" s="8"/>
      <c r="H1001" s="8"/>
      <c r="I1001" s="10">
        <v>1037</v>
      </c>
      <c r="J1001" s="11">
        <v>1049</v>
      </c>
      <c r="K1001" s="11" t="s">
        <v>449</v>
      </c>
    </row>
    <row r="1002" spans="1:11" x14ac:dyDescent="0.25">
      <c r="A1002" s="9">
        <v>1001</v>
      </c>
      <c r="B1002" s="4"/>
      <c r="C1002" s="8"/>
      <c r="D1002" s="8"/>
      <c r="E1002" s="8"/>
      <c r="F1002" s="8"/>
      <c r="G1002" s="8"/>
      <c r="H1002" s="8"/>
      <c r="I1002" s="10"/>
      <c r="J1002" s="11">
        <v>10692</v>
      </c>
      <c r="K1002" s="11" t="s">
        <v>1176</v>
      </c>
    </row>
    <row r="1003" spans="1:11" x14ac:dyDescent="0.25">
      <c r="A1003" s="9">
        <v>1002</v>
      </c>
      <c r="B1003" s="4"/>
      <c r="C1003" s="8"/>
      <c r="D1003" s="8"/>
      <c r="E1003" s="8"/>
      <c r="F1003" s="8"/>
      <c r="G1003" s="8"/>
      <c r="H1003" s="8"/>
      <c r="I1003" s="10"/>
      <c r="J1003" s="11">
        <v>10691</v>
      </c>
      <c r="K1003" s="11" t="s">
        <v>1175</v>
      </c>
    </row>
    <row r="1004" spans="1:11" x14ac:dyDescent="0.25">
      <c r="A1004" s="9">
        <v>1003</v>
      </c>
      <c r="B1004" s="4"/>
      <c r="C1004" s="8"/>
      <c r="D1004" s="8"/>
      <c r="E1004" s="8"/>
      <c r="F1004" s="8"/>
      <c r="G1004" s="8"/>
      <c r="H1004" s="8"/>
      <c r="I1004" s="10"/>
      <c r="J1004" s="11">
        <v>10690</v>
      </c>
      <c r="K1004" s="11" t="s">
        <v>1174</v>
      </c>
    </row>
    <row r="1005" spans="1:11" x14ac:dyDescent="0.25">
      <c r="A1005" s="9">
        <v>1004</v>
      </c>
      <c r="B1005" s="4"/>
      <c r="C1005" s="8"/>
      <c r="D1005" s="8" t="s">
        <v>812</v>
      </c>
      <c r="E1005" s="8"/>
      <c r="F1005" s="8"/>
      <c r="G1005" s="8"/>
      <c r="H1005" s="8"/>
      <c r="I1005" s="10"/>
      <c r="J1005" s="11">
        <v>519</v>
      </c>
      <c r="K1005" s="11" t="s">
        <v>812</v>
      </c>
    </row>
    <row r="1006" spans="1:11" x14ac:dyDescent="0.25">
      <c r="A1006" s="9">
        <v>1005</v>
      </c>
      <c r="B1006" s="4"/>
      <c r="C1006" s="8"/>
      <c r="D1006" s="8"/>
      <c r="E1006" s="8"/>
      <c r="F1006" s="8"/>
      <c r="G1006" s="8"/>
      <c r="H1006" s="8"/>
      <c r="I1006" s="10">
        <v>978</v>
      </c>
      <c r="J1006" s="11">
        <v>989</v>
      </c>
      <c r="K1006" s="11" t="s">
        <v>1069</v>
      </c>
    </row>
    <row r="1007" spans="1:11" x14ac:dyDescent="0.25">
      <c r="A1007" s="9">
        <v>1006</v>
      </c>
      <c r="B1007" s="4"/>
      <c r="C1007" s="8"/>
      <c r="D1007" s="8"/>
      <c r="E1007" s="8"/>
      <c r="F1007" s="8"/>
      <c r="G1007" s="8"/>
      <c r="H1007" s="8"/>
      <c r="I1007" s="10">
        <v>86</v>
      </c>
      <c r="J1007" s="11">
        <v>91</v>
      </c>
      <c r="K1007" s="11" t="s">
        <v>556</v>
      </c>
    </row>
    <row r="1008" spans="1:11" x14ac:dyDescent="0.25">
      <c r="A1008" s="9">
        <v>1007</v>
      </c>
      <c r="B1008" s="4"/>
      <c r="C1008" s="8"/>
      <c r="D1008" s="8"/>
      <c r="E1008" s="8"/>
      <c r="F1008" s="8"/>
      <c r="G1008" s="8"/>
      <c r="H1008" s="8"/>
      <c r="I1008" s="10">
        <v>835</v>
      </c>
      <c r="J1008" s="11">
        <v>846</v>
      </c>
      <c r="K1008" s="11" t="s">
        <v>993</v>
      </c>
    </row>
    <row r="1009" spans="1:11" x14ac:dyDescent="0.25">
      <c r="A1009" s="9">
        <v>1008</v>
      </c>
      <c r="B1009" s="4" t="s">
        <v>1397</v>
      </c>
      <c r="C1009" s="8"/>
      <c r="D1009" s="8"/>
      <c r="E1009" s="8"/>
      <c r="F1009" s="8"/>
      <c r="G1009" s="8"/>
      <c r="H1009" s="8"/>
      <c r="I1009" s="10">
        <v>998</v>
      </c>
      <c r="J1009" s="11">
        <v>1009</v>
      </c>
      <c r="K1009" s="11" t="s">
        <v>428</v>
      </c>
    </row>
    <row r="1010" spans="1:11" x14ac:dyDescent="0.25">
      <c r="A1010" s="9">
        <v>1009</v>
      </c>
      <c r="B1010" s="4"/>
      <c r="C1010" s="8" t="s">
        <v>1057</v>
      </c>
      <c r="D1010" s="8" t="s">
        <v>991</v>
      </c>
      <c r="E1010" s="8"/>
      <c r="F1010" s="8"/>
      <c r="G1010" s="8"/>
      <c r="H1010" s="8"/>
      <c r="I1010" s="10">
        <v>938</v>
      </c>
      <c r="J1010" s="11">
        <v>949</v>
      </c>
      <c r="K1010" s="11" t="s">
        <v>401</v>
      </c>
    </row>
    <row r="1011" spans="1:11" x14ac:dyDescent="0.25">
      <c r="A1011" s="9">
        <v>1010</v>
      </c>
      <c r="B1011" s="4"/>
      <c r="C1011" s="8"/>
      <c r="D1011" s="8"/>
      <c r="E1011" s="8"/>
      <c r="F1011" s="8"/>
      <c r="G1011" s="8"/>
      <c r="H1011" s="8"/>
      <c r="I1011" s="10">
        <v>1004</v>
      </c>
      <c r="J1011" s="11">
        <v>1016</v>
      </c>
      <c r="K1011" s="11" t="s">
        <v>431</v>
      </c>
    </row>
    <row r="1012" spans="1:11" x14ac:dyDescent="0.25">
      <c r="A1012" s="9">
        <v>1011</v>
      </c>
      <c r="B1012" s="4"/>
      <c r="C1012" s="8"/>
      <c r="D1012" s="8"/>
      <c r="E1012" s="8"/>
      <c r="F1012" s="8"/>
      <c r="G1012" s="8"/>
      <c r="H1012" s="8"/>
      <c r="I1012" s="10">
        <v>654</v>
      </c>
      <c r="J1012" s="11">
        <v>665</v>
      </c>
      <c r="K1012" s="11" t="s">
        <v>276</v>
      </c>
    </row>
    <row r="1013" spans="1:11" x14ac:dyDescent="0.25">
      <c r="A1013" s="9">
        <v>1012</v>
      </c>
      <c r="B1013" s="4"/>
      <c r="C1013" s="8"/>
      <c r="D1013" s="8"/>
      <c r="E1013" s="8"/>
      <c r="F1013" s="8"/>
      <c r="G1013" s="8"/>
      <c r="H1013" s="8"/>
      <c r="I1013" s="10"/>
      <c r="J1013" s="11">
        <v>538</v>
      </c>
      <c r="K1013" s="11" t="s">
        <v>823</v>
      </c>
    </row>
    <row r="1014" spans="1:11" x14ac:dyDescent="0.25">
      <c r="A1014" s="9">
        <v>1013</v>
      </c>
      <c r="B1014" s="4"/>
      <c r="C1014" s="8"/>
      <c r="D1014" s="8"/>
      <c r="E1014" s="8"/>
      <c r="F1014" s="8"/>
      <c r="G1014" s="8"/>
      <c r="H1014" s="8"/>
      <c r="I1014" s="10"/>
      <c r="J1014" s="11">
        <v>459</v>
      </c>
      <c r="K1014" s="11" t="s">
        <v>774</v>
      </c>
    </row>
    <row r="1015" spans="1:11" x14ac:dyDescent="0.25">
      <c r="A1015" s="9">
        <v>1014</v>
      </c>
      <c r="B1015" s="4"/>
      <c r="C1015" s="8"/>
      <c r="D1015" s="8"/>
      <c r="E1015" s="8"/>
      <c r="F1015" s="8"/>
      <c r="G1015" s="8"/>
      <c r="H1015" s="8"/>
      <c r="I1015" s="10">
        <v>889</v>
      </c>
      <c r="J1015" s="11">
        <v>900</v>
      </c>
      <c r="K1015" s="11" t="s">
        <v>376</v>
      </c>
    </row>
    <row r="1016" spans="1:11" x14ac:dyDescent="0.25">
      <c r="A1016" s="9">
        <v>1015</v>
      </c>
      <c r="B1016" s="4"/>
      <c r="C1016" s="8"/>
      <c r="D1016" s="8" t="s">
        <v>994</v>
      </c>
      <c r="E1016" s="8"/>
      <c r="F1016" s="8"/>
      <c r="G1016" s="8"/>
      <c r="H1016" s="8"/>
      <c r="I1016" s="10"/>
      <c r="J1016" s="11">
        <v>876</v>
      </c>
      <c r="K1016" s="11" t="s">
        <v>1012</v>
      </c>
    </row>
    <row r="1017" spans="1:11" x14ac:dyDescent="0.25">
      <c r="A1017" s="9">
        <v>1016</v>
      </c>
      <c r="B1017" s="4"/>
      <c r="C1017" s="8"/>
      <c r="D1017" s="8"/>
      <c r="E1017" s="8"/>
      <c r="F1017" s="8"/>
      <c r="G1017" s="8"/>
      <c r="H1017" s="8"/>
      <c r="I1017" s="10"/>
      <c r="J1017" s="11">
        <v>916</v>
      </c>
      <c r="K1017" s="11" t="s">
        <v>1031</v>
      </c>
    </row>
    <row r="1018" spans="1:11" x14ac:dyDescent="0.25">
      <c r="A1018" s="9">
        <v>1017</v>
      </c>
      <c r="B1018" s="4"/>
      <c r="C1018" s="8"/>
      <c r="D1018" s="8"/>
      <c r="E1018" s="8"/>
      <c r="F1018" s="8"/>
      <c r="G1018" s="8"/>
      <c r="H1018" s="8"/>
      <c r="I1018" s="10">
        <v>112</v>
      </c>
      <c r="J1018" s="11">
        <v>117</v>
      </c>
      <c r="K1018" s="11" t="s">
        <v>49</v>
      </c>
    </row>
    <row r="1019" spans="1:11" x14ac:dyDescent="0.25">
      <c r="A1019" s="9">
        <v>1018</v>
      </c>
      <c r="B1019" s="4"/>
      <c r="C1019" s="8"/>
      <c r="D1019" s="8"/>
      <c r="E1019" s="8"/>
      <c r="F1019" s="8"/>
      <c r="G1019" s="8"/>
      <c r="H1019" s="8"/>
      <c r="I1019" s="10">
        <v>120</v>
      </c>
      <c r="J1019" s="11">
        <v>125</v>
      </c>
      <c r="K1019" s="11" t="s">
        <v>54</v>
      </c>
    </row>
    <row r="1020" spans="1:11" x14ac:dyDescent="0.25">
      <c r="A1020" s="9">
        <v>1019</v>
      </c>
      <c r="B1020" s="4"/>
      <c r="C1020" s="8"/>
      <c r="D1020" s="8" t="s">
        <v>985</v>
      </c>
      <c r="E1020" s="8"/>
      <c r="F1020" s="8"/>
      <c r="G1020" s="8"/>
      <c r="H1020" s="8"/>
      <c r="I1020" s="10">
        <v>57</v>
      </c>
      <c r="J1020" s="11">
        <v>62</v>
      </c>
      <c r="K1020" s="11" t="s">
        <v>28</v>
      </c>
    </row>
    <row r="1021" spans="1:11" x14ac:dyDescent="0.25">
      <c r="A1021" s="9">
        <v>1020</v>
      </c>
      <c r="B1021" s="4"/>
      <c r="C1021" s="8"/>
      <c r="D1021" s="8"/>
      <c r="E1021" s="8"/>
      <c r="F1021" s="8"/>
      <c r="G1021" s="8"/>
      <c r="H1021" s="8"/>
      <c r="I1021" s="10">
        <v>153</v>
      </c>
      <c r="J1021" s="11">
        <v>158</v>
      </c>
      <c r="K1021" s="11" t="s">
        <v>67</v>
      </c>
    </row>
    <row r="1022" spans="1:11" x14ac:dyDescent="0.25">
      <c r="A1022" s="9">
        <v>1021</v>
      </c>
      <c r="B1022" s="4"/>
      <c r="C1022" s="8"/>
      <c r="D1022" s="8" t="s">
        <v>383</v>
      </c>
      <c r="E1022" s="8"/>
      <c r="F1022" s="8"/>
      <c r="G1022" s="8"/>
      <c r="H1022" s="8"/>
      <c r="I1022" s="10">
        <v>900</v>
      </c>
      <c r="J1022" s="11">
        <v>911</v>
      </c>
      <c r="K1022" s="11" t="s">
        <v>383</v>
      </c>
    </row>
    <row r="1023" spans="1:11" x14ac:dyDescent="0.25">
      <c r="A1023" s="9">
        <v>1022</v>
      </c>
      <c r="B1023" s="4"/>
      <c r="C1023" s="8"/>
      <c r="D1023" s="8"/>
      <c r="E1023" s="8"/>
      <c r="F1023" s="8"/>
      <c r="G1023" s="8"/>
      <c r="H1023" s="8"/>
      <c r="I1023" s="10"/>
      <c r="J1023" s="11">
        <v>710</v>
      </c>
      <c r="K1023" s="11" t="s">
        <v>908</v>
      </c>
    </row>
    <row r="1024" spans="1:11" x14ac:dyDescent="0.25">
      <c r="A1024" s="9">
        <v>1023</v>
      </c>
      <c r="B1024" s="4"/>
      <c r="C1024" s="8"/>
      <c r="D1024" s="8" t="s">
        <v>1024</v>
      </c>
      <c r="E1024" s="8"/>
      <c r="F1024" s="8"/>
      <c r="G1024" s="8"/>
      <c r="H1024" s="8"/>
      <c r="I1024" s="10">
        <v>88</v>
      </c>
      <c r="J1024" s="11">
        <v>93</v>
      </c>
      <c r="K1024" s="11" t="s">
        <v>41</v>
      </c>
    </row>
    <row r="1025" spans="1:11" x14ac:dyDescent="0.25">
      <c r="A1025" s="9">
        <v>1024</v>
      </c>
      <c r="B1025" s="4"/>
      <c r="C1025" s="8"/>
      <c r="D1025" s="8"/>
      <c r="E1025" s="8"/>
      <c r="F1025" s="8"/>
      <c r="G1025" s="8"/>
      <c r="H1025" s="8"/>
      <c r="I1025" s="10">
        <v>694</v>
      </c>
      <c r="J1025" s="11">
        <v>705</v>
      </c>
      <c r="K1025" s="11" t="s">
        <v>299</v>
      </c>
    </row>
    <row r="1026" spans="1:11" x14ac:dyDescent="0.25">
      <c r="A1026" s="9">
        <v>1025</v>
      </c>
      <c r="B1026" s="4"/>
      <c r="C1026" s="8"/>
      <c r="D1026" s="8"/>
      <c r="E1026" s="8"/>
      <c r="F1026" s="8"/>
      <c r="G1026" s="8"/>
      <c r="H1026" s="8"/>
      <c r="I1026" s="10">
        <v>783</v>
      </c>
      <c r="J1026" s="11">
        <v>794</v>
      </c>
      <c r="K1026" s="11" t="s">
        <v>329</v>
      </c>
    </row>
    <row r="1027" spans="1:11" x14ac:dyDescent="0.25">
      <c r="A1027" s="9">
        <v>1026</v>
      </c>
      <c r="B1027" s="4"/>
      <c r="C1027" s="8"/>
      <c r="D1027" s="8" t="s">
        <v>332</v>
      </c>
      <c r="E1027" s="8"/>
      <c r="F1027" s="8"/>
      <c r="G1027" s="8"/>
      <c r="H1027" s="8"/>
      <c r="I1027" s="10">
        <v>787</v>
      </c>
      <c r="J1027" s="11">
        <v>798</v>
      </c>
      <c r="K1027" s="11" t="s">
        <v>332</v>
      </c>
    </row>
    <row r="1028" spans="1:11" x14ac:dyDescent="0.25">
      <c r="A1028" s="9">
        <v>1027</v>
      </c>
      <c r="B1028" s="4"/>
      <c r="C1028" s="8"/>
      <c r="D1028" s="8" t="s">
        <v>1038</v>
      </c>
      <c r="E1028" s="8"/>
      <c r="F1028" s="8"/>
      <c r="G1028" s="8"/>
      <c r="H1028" s="8"/>
      <c r="I1028" s="10">
        <v>403</v>
      </c>
      <c r="J1028" s="11">
        <v>413</v>
      </c>
      <c r="K1028" s="11" t="s">
        <v>165</v>
      </c>
    </row>
    <row r="1029" spans="1:11" x14ac:dyDescent="0.25">
      <c r="A1029" s="9">
        <v>1028</v>
      </c>
      <c r="B1029" s="4"/>
      <c r="C1029" s="8"/>
      <c r="D1029" s="8"/>
      <c r="E1029" s="8"/>
      <c r="F1029" s="8"/>
      <c r="G1029" s="8"/>
      <c r="H1029" s="8"/>
      <c r="I1029" s="10"/>
      <c r="J1029" s="11">
        <v>948</v>
      </c>
      <c r="K1029" s="11" t="s">
        <v>1047</v>
      </c>
    </row>
    <row r="1030" spans="1:11" x14ac:dyDescent="0.25">
      <c r="A1030" s="9">
        <v>1029</v>
      </c>
      <c r="B1030" s="4"/>
      <c r="C1030" s="8"/>
      <c r="D1030" s="8"/>
      <c r="E1030" s="8"/>
      <c r="F1030" s="8"/>
      <c r="G1030" s="8"/>
      <c r="H1030" s="8"/>
      <c r="I1030" s="10">
        <v>830</v>
      </c>
      <c r="J1030" s="11">
        <v>841</v>
      </c>
      <c r="K1030" s="11" t="s">
        <v>349</v>
      </c>
    </row>
    <row r="1031" spans="1:11" x14ac:dyDescent="0.25">
      <c r="A1031" s="9">
        <v>1030</v>
      </c>
      <c r="B1031" s="4"/>
      <c r="C1031" s="8"/>
      <c r="D1031" s="8"/>
      <c r="E1031" s="8"/>
      <c r="F1031" s="8"/>
      <c r="G1031" s="8"/>
      <c r="H1031" s="8"/>
      <c r="I1031" s="10">
        <v>647</v>
      </c>
      <c r="J1031" s="11">
        <v>658</v>
      </c>
      <c r="K1031" s="11" t="s">
        <v>273</v>
      </c>
    </row>
    <row r="1032" spans="1:11" x14ac:dyDescent="0.25">
      <c r="A1032" s="9">
        <v>1031</v>
      </c>
      <c r="B1032" s="4"/>
      <c r="C1032" s="8"/>
      <c r="D1032" s="8"/>
      <c r="E1032" s="8"/>
      <c r="F1032" s="8"/>
      <c r="G1032" s="8"/>
      <c r="H1032" s="8"/>
      <c r="I1032" s="10">
        <v>622</v>
      </c>
      <c r="J1032" s="11">
        <v>633</v>
      </c>
      <c r="K1032" s="11" t="s">
        <v>261</v>
      </c>
    </row>
    <row r="1033" spans="1:11" x14ac:dyDescent="0.25">
      <c r="A1033" s="9">
        <v>1032</v>
      </c>
      <c r="B1033" s="4"/>
      <c r="C1033" s="8"/>
      <c r="D1033" s="8"/>
      <c r="E1033" s="8"/>
      <c r="F1033" s="8"/>
      <c r="G1033" s="8"/>
      <c r="H1033" s="8"/>
      <c r="I1033" s="10">
        <v>471</v>
      </c>
      <c r="J1033" s="11">
        <v>482</v>
      </c>
      <c r="K1033" s="11" t="s">
        <v>194</v>
      </c>
    </row>
    <row r="1034" spans="1:11" x14ac:dyDescent="0.25">
      <c r="A1034" s="9">
        <v>1033</v>
      </c>
      <c r="B1034" s="4"/>
      <c r="C1034" s="8"/>
      <c r="D1034" s="8"/>
      <c r="E1034" s="8"/>
      <c r="F1034" s="8"/>
      <c r="G1034" s="8"/>
      <c r="H1034" s="8"/>
      <c r="I1034" s="10">
        <v>230</v>
      </c>
      <c r="J1034" s="11">
        <v>237</v>
      </c>
      <c r="K1034" s="11" t="s">
        <v>645</v>
      </c>
    </row>
    <row r="1035" spans="1:11" x14ac:dyDescent="0.25">
      <c r="A1035" s="9">
        <v>1034</v>
      </c>
      <c r="B1035" s="4"/>
      <c r="C1035" s="8"/>
      <c r="D1035" s="8" t="s">
        <v>1032</v>
      </c>
      <c r="E1035" s="8"/>
      <c r="F1035" s="8"/>
      <c r="G1035" s="8"/>
      <c r="H1035" s="8"/>
      <c r="I1035" s="10"/>
      <c r="J1035" s="11">
        <v>917</v>
      </c>
      <c r="K1035" s="11" t="s">
        <v>1032</v>
      </c>
    </row>
    <row r="1036" spans="1:11" x14ac:dyDescent="0.25">
      <c r="A1036" s="9">
        <v>1035</v>
      </c>
      <c r="B1036" s="4"/>
      <c r="C1036" s="8"/>
      <c r="D1036" s="8"/>
      <c r="E1036" s="8"/>
      <c r="F1036" s="8"/>
      <c r="G1036" s="8"/>
      <c r="H1036" s="8"/>
      <c r="I1036" s="10"/>
      <c r="J1036" s="11">
        <v>717</v>
      </c>
      <c r="K1036" s="11" t="s">
        <v>915</v>
      </c>
    </row>
    <row r="1037" spans="1:11" x14ac:dyDescent="0.25">
      <c r="A1037" s="9">
        <v>1036</v>
      </c>
      <c r="B1037" s="4"/>
      <c r="C1037" s="8"/>
      <c r="D1037" s="8" t="s">
        <v>963</v>
      </c>
      <c r="E1037" s="8"/>
      <c r="F1037" s="8"/>
      <c r="G1037" s="8"/>
      <c r="H1037" s="8"/>
      <c r="I1037" s="10"/>
      <c r="J1037" s="11">
        <v>932</v>
      </c>
      <c r="K1037" s="11" t="s">
        <v>1037</v>
      </c>
    </row>
    <row r="1038" spans="1:11" x14ac:dyDescent="0.25">
      <c r="A1038" s="9">
        <v>1037</v>
      </c>
      <c r="B1038" s="4"/>
      <c r="C1038" s="8"/>
      <c r="D1038" s="8"/>
      <c r="E1038" s="8"/>
      <c r="F1038" s="8"/>
      <c r="G1038" s="8"/>
      <c r="H1038" s="8"/>
      <c r="I1038" s="10">
        <v>370</v>
      </c>
      <c r="J1038" s="11">
        <v>380</v>
      </c>
      <c r="K1038" s="11" t="s">
        <v>724</v>
      </c>
    </row>
    <row r="1039" spans="1:11" x14ac:dyDescent="0.25">
      <c r="A1039" s="9">
        <v>1038</v>
      </c>
      <c r="B1039" s="4"/>
      <c r="C1039" s="8"/>
      <c r="D1039" s="8"/>
      <c r="E1039" s="8"/>
      <c r="F1039" s="8"/>
      <c r="G1039" s="8"/>
      <c r="H1039" s="8"/>
      <c r="I1039" s="10">
        <v>686</v>
      </c>
      <c r="J1039" s="11">
        <v>697</v>
      </c>
      <c r="K1039" s="11" t="s">
        <v>294</v>
      </c>
    </row>
    <row r="1040" spans="1:11" x14ac:dyDescent="0.25">
      <c r="A1040" s="9">
        <v>1039</v>
      </c>
      <c r="B1040" s="4"/>
      <c r="C1040" s="8" t="s">
        <v>1054</v>
      </c>
      <c r="D1040" s="8"/>
      <c r="E1040" s="8"/>
      <c r="F1040" s="8"/>
      <c r="G1040" s="8"/>
      <c r="H1040" s="8"/>
      <c r="I1040" s="10"/>
      <c r="J1040" s="11">
        <v>960</v>
      </c>
      <c r="K1040" s="11" t="s">
        <v>1054</v>
      </c>
    </row>
    <row r="1041" spans="1:11" x14ac:dyDescent="0.25">
      <c r="A1041" s="9">
        <v>1040</v>
      </c>
      <c r="B1041" s="4"/>
      <c r="C1041" s="8"/>
      <c r="D1041" s="8"/>
      <c r="E1041" s="8"/>
      <c r="F1041" s="8"/>
      <c r="G1041" s="8"/>
      <c r="H1041" s="8"/>
      <c r="I1041" s="10"/>
      <c r="J1041" s="11">
        <v>744</v>
      </c>
      <c r="K1041" s="11" t="s">
        <v>933</v>
      </c>
    </row>
    <row r="1042" spans="1:11" x14ac:dyDescent="0.25">
      <c r="A1042" s="9">
        <v>1041</v>
      </c>
      <c r="B1042" s="4"/>
      <c r="C1042" s="8"/>
      <c r="D1042" s="8"/>
      <c r="E1042" s="8"/>
      <c r="F1042" s="8"/>
      <c r="G1042" s="8"/>
      <c r="H1042" s="8"/>
      <c r="I1042" s="10"/>
      <c r="J1042" s="11">
        <v>752</v>
      </c>
      <c r="K1042" s="11" t="s">
        <v>939</v>
      </c>
    </row>
    <row r="1043" spans="1:11" x14ac:dyDescent="0.25">
      <c r="A1043" s="9">
        <v>1042</v>
      </c>
      <c r="B1043" s="4"/>
      <c r="C1043" s="8"/>
      <c r="D1043" s="8"/>
      <c r="E1043" s="8"/>
      <c r="F1043" s="8"/>
      <c r="G1043" s="8"/>
      <c r="H1043" s="8"/>
      <c r="I1043" s="10">
        <v>316</v>
      </c>
      <c r="J1043" s="11">
        <v>326</v>
      </c>
      <c r="K1043" s="11" t="s">
        <v>136</v>
      </c>
    </row>
    <row r="1044" spans="1:11" x14ac:dyDescent="0.25">
      <c r="A1044" s="9">
        <v>1043</v>
      </c>
      <c r="B1044" s="4"/>
      <c r="C1044" s="8"/>
      <c r="D1044" s="8"/>
      <c r="E1044" s="8"/>
      <c r="F1044" s="8"/>
      <c r="G1044" s="8"/>
      <c r="H1044" s="8"/>
      <c r="I1044" s="10">
        <v>73</v>
      </c>
      <c r="J1044" s="11">
        <v>78</v>
      </c>
      <c r="K1044" s="11" t="s">
        <v>37</v>
      </c>
    </row>
    <row r="1045" spans="1:11" x14ac:dyDescent="0.25">
      <c r="A1045" s="9">
        <v>1044</v>
      </c>
      <c r="B1045" s="4"/>
      <c r="C1045" s="8"/>
      <c r="D1045" s="8"/>
      <c r="E1045" s="8"/>
      <c r="F1045" s="8"/>
      <c r="G1045" s="8"/>
      <c r="H1045" s="8"/>
      <c r="I1045" s="10">
        <v>1109</v>
      </c>
      <c r="J1045" s="11">
        <v>1123</v>
      </c>
      <c r="K1045" s="11" t="s">
        <v>1142</v>
      </c>
    </row>
    <row r="1046" spans="1:11" x14ac:dyDescent="0.25">
      <c r="A1046" s="9">
        <v>1045</v>
      </c>
      <c r="B1046" s="4"/>
      <c r="C1046" s="8"/>
      <c r="D1046" s="8"/>
      <c r="E1046" s="8"/>
      <c r="F1046" s="8"/>
      <c r="G1046" s="8"/>
      <c r="H1046" s="8"/>
      <c r="I1046" s="10"/>
      <c r="J1046" s="11">
        <v>490</v>
      </c>
      <c r="K1046" s="11" t="s">
        <v>792</v>
      </c>
    </row>
    <row r="1047" spans="1:11" x14ac:dyDescent="0.25">
      <c r="A1047" s="9">
        <v>1046</v>
      </c>
      <c r="B1047" s="4"/>
      <c r="C1047" s="8"/>
      <c r="D1047" s="8"/>
      <c r="E1047" s="8"/>
      <c r="F1047" s="8"/>
      <c r="G1047" s="8"/>
      <c r="H1047" s="8"/>
      <c r="I1047" s="10">
        <v>717</v>
      </c>
      <c r="J1047" s="11">
        <v>728</v>
      </c>
      <c r="K1047" s="11" t="s">
        <v>306</v>
      </c>
    </row>
    <row r="1048" spans="1:11" x14ac:dyDescent="0.25">
      <c r="A1048" s="9">
        <v>1047</v>
      </c>
      <c r="B1048" s="4"/>
      <c r="C1048" s="8" t="s">
        <v>1065</v>
      </c>
      <c r="D1048" s="8"/>
      <c r="E1048" s="8"/>
      <c r="F1048" s="8"/>
      <c r="G1048" s="8"/>
      <c r="H1048" s="8"/>
      <c r="I1048" s="10">
        <v>765</v>
      </c>
      <c r="J1048" s="11">
        <v>776</v>
      </c>
      <c r="K1048" s="11" t="s">
        <v>321</v>
      </c>
    </row>
    <row r="1049" spans="1:11" x14ac:dyDescent="0.25">
      <c r="A1049" s="9">
        <v>1048</v>
      </c>
      <c r="B1049" s="4"/>
      <c r="C1049" s="8"/>
      <c r="D1049" s="8"/>
      <c r="E1049" s="8"/>
      <c r="F1049" s="8"/>
      <c r="G1049" s="8"/>
      <c r="H1049" s="8"/>
      <c r="I1049" s="10">
        <v>773</v>
      </c>
      <c r="J1049" s="11">
        <v>784</v>
      </c>
      <c r="K1049" s="11" t="s">
        <v>325</v>
      </c>
    </row>
    <row r="1050" spans="1:11" x14ac:dyDescent="0.25">
      <c r="A1050" s="9">
        <v>1049</v>
      </c>
      <c r="B1050" s="4"/>
      <c r="C1050" s="8"/>
      <c r="D1050" s="8"/>
      <c r="E1050" s="8"/>
      <c r="F1050" s="8"/>
      <c r="G1050" s="8"/>
      <c r="H1050" s="8"/>
      <c r="I1050" s="10">
        <v>1080</v>
      </c>
      <c r="J1050" s="11">
        <v>1092</v>
      </c>
      <c r="K1050" s="11" t="s">
        <v>465</v>
      </c>
    </row>
    <row r="1051" spans="1:11" x14ac:dyDescent="0.25">
      <c r="A1051" s="9">
        <v>1050</v>
      </c>
      <c r="B1051" s="4"/>
      <c r="C1051" s="8"/>
      <c r="D1051" s="8"/>
      <c r="E1051" s="8"/>
      <c r="F1051" s="8"/>
      <c r="G1051" s="8"/>
      <c r="H1051" s="8"/>
      <c r="I1051" s="10">
        <v>5</v>
      </c>
      <c r="J1051" s="11">
        <v>6</v>
      </c>
      <c r="K1051" s="11" t="s">
        <v>8</v>
      </c>
    </row>
    <row r="1052" spans="1:11" x14ac:dyDescent="0.25">
      <c r="A1052" s="9">
        <v>1051</v>
      </c>
      <c r="B1052" s="4"/>
      <c r="C1052" s="8"/>
      <c r="D1052" s="8"/>
      <c r="E1052" s="8"/>
      <c r="F1052" s="8"/>
      <c r="G1052" s="8"/>
      <c r="H1052" s="8"/>
      <c r="I1052" s="10">
        <v>913</v>
      </c>
      <c r="J1052" s="11">
        <v>924</v>
      </c>
      <c r="K1052" s="11" t="s">
        <v>388</v>
      </c>
    </row>
    <row r="1053" spans="1:11" x14ac:dyDescent="0.25">
      <c r="A1053" s="9">
        <v>1052</v>
      </c>
      <c r="B1053" s="4"/>
      <c r="C1053" s="8"/>
      <c r="D1053" s="8"/>
      <c r="E1053" s="8"/>
      <c r="F1053" s="8"/>
      <c r="G1053" s="8"/>
      <c r="H1053" s="8"/>
      <c r="I1053" s="10">
        <v>183</v>
      </c>
      <c r="J1053" s="11">
        <v>190</v>
      </c>
      <c r="K1053" s="11" t="s">
        <v>81</v>
      </c>
    </row>
    <row r="1054" spans="1:11" x14ac:dyDescent="0.25">
      <c r="A1054" s="9">
        <v>1053</v>
      </c>
      <c r="B1054" s="4"/>
      <c r="C1054" s="8" t="s">
        <v>1076</v>
      </c>
      <c r="D1054" s="8"/>
      <c r="E1054" s="8"/>
      <c r="F1054" s="8"/>
      <c r="G1054" s="8"/>
      <c r="H1054" s="8"/>
      <c r="I1054" s="10"/>
      <c r="J1054" s="11">
        <v>760</v>
      </c>
      <c r="K1054" s="11" t="s">
        <v>943</v>
      </c>
    </row>
    <row r="1055" spans="1:11" x14ac:dyDescent="0.25">
      <c r="A1055" s="9">
        <v>1054</v>
      </c>
      <c r="B1055" s="4"/>
      <c r="C1055" s="8"/>
      <c r="D1055" s="8"/>
      <c r="E1055" s="8"/>
      <c r="F1055" s="8"/>
      <c r="G1055" s="8"/>
      <c r="H1055" s="8"/>
      <c r="I1055" s="10">
        <v>866</v>
      </c>
      <c r="J1055" s="11">
        <v>877</v>
      </c>
      <c r="K1055" s="11" t="s">
        <v>364</v>
      </c>
    </row>
    <row r="1056" spans="1:11" x14ac:dyDescent="0.25">
      <c r="A1056" s="9">
        <v>1055</v>
      </c>
      <c r="B1056" s="4"/>
      <c r="C1056" s="8"/>
      <c r="D1056" s="8"/>
      <c r="E1056" s="8"/>
      <c r="F1056" s="8"/>
      <c r="G1056" s="8"/>
      <c r="H1056" s="8"/>
      <c r="I1056" s="10">
        <v>1048</v>
      </c>
      <c r="J1056" s="11">
        <v>1060</v>
      </c>
      <c r="K1056" s="11" t="s">
        <v>453</v>
      </c>
    </row>
    <row r="1057" spans="1:11" x14ac:dyDescent="0.25">
      <c r="A1057" s="9">
        <v>1056</v>
      </c>
      <c r="B1057" s="4"/>
      <c r="C1057" s="8"/>
      <c r="D1057" s="8"/>
      <c r="E1057" s="8"/>
      <c r="F1057" s="8"/>
      <c r="G1057" s="8"/>
      <c r="H1057" s="8"/>
      <c r="I1057" s="10">
        <v>852</v>
      </c>
      <c r="J1057" s="11">
        <v>863</v>
      </c>
      <c r="K1057" s="11" t="s">
        <v>359</v>
      </c>
    </row>
    <row r="1058" spans="1:11" x14ac:dyDescent="0.25">
      <c r="A1058" s="9">
        <v>1057</v>
      </c>
      <c r="B1058" s="4"/>
      <c r="C1058" s="8"/>
      <c r="D1058" s="8"/>
      <c r="E1058" s="8"/>
      <c r="F1058" s="8"/>
      <c r="G1058" s="8"/>
      <c r="H1058" s="8"/>
      <c r="I1058" s="10"/>
      <c r="J1058" s="11">
        <v>736</v>
      </c>
      <c r="K1058" s="11" t="s">
        <v>926</v>
      </c>
    </row>
    <row r="1059" spans="1:11" x14ac:dyDescent="0.25">
      <c r="A1059" s="9">
        <v>1058</v>
      </c>
      <c r="B1059" s="4"/>
      <c r="C1059" s="8"/>
      <c r="D1059" s="8"/>
      <c r="E1059" s="8"/>
      <c r="F1059" s="8"/>
      <c r="G1059" s="8"/>
      <c r="H1059" s="8"/>
      <c r="I1059" s="10">
        <v>387</v>
      </c>
      <c r="J1059" s="11">
        <v>397</v>
      </c>
      <c r="K1059" s="11" t="s">
        <v>161</v>
      </c>
    </row>
    <row r="1060" spans="1:11" x14ac:dyDescent="0.25">
      <c r="A1060" s="9">
        <v>1059</v>
      </c>
      <c r="B1060" s="4"/>
      <c r="C1060" s="8" t="s">
        <v>1070</v>
      </c>
      <c r="D1060" s="8"/>
      <c r="E1060" s="8"/>
      <c r="F1060" s="8"/>
      <c r="G1060" s="8"/>
      <c r="H1060" s="8"/>
      <c r="I1060" s="10"/>
      <c r="J1060" s="11">
        <v>768</v>
      </c>
      <c r="K1060" s="11" t="s">
        <v>950</v>
      </c>
    </row>
    <row r="1061" spans="1:11" x14ac:dyDescent="0.25">
      <c r="A1061" s="9">
        <v>1060</v>
      </c>
      <c r="B1061" s="4"/>
      <c r="C1061" s="8"/>
      <c r="D1061" s="8"/>
      <c r="E1061" s="8"/>
      <c r="F1061" s="8"/>
      <c r="G1061" s="8"/>
      <c r="H1061" s="8"/>
      <c r="I1061" s="10">
        <v>873</v>
      </c>
      <c r="J1061" s="11">
        <v>884</v>
      </c>
      <c r="K1061" s="11" t="s">
        <v>368</v>
      </c>
    </row>
    <row r="1062" spans="1:11" x14ac:dyDescent="0.25">
      <c r="A1062" s="9">
        <v>1061</v>
      </c>
      <c r="B1062" s="4"/>
      <c r="C1062" s="8"/>
      <c r="D1062" s="8"/>
      <c r="E1062" s="8"/>
      <c r="F1062" s="8"/>
      <c r="G1062" s="8"/>
      <c r="H1062" s="8"/>
      <c r="I1062" s="10"/>
      <c r="J1062" s="11">
        <v>892</v>
      </c>
      <c r="K1062" s="11" t="s">
        <v>1021</v>
      </c>
    </row>
    <row r="1063" spans="1:11" x14ac:dyDescent="0.25">
      <c r="A1063" s="9">
        <v>1062</v>
      </c>
      <c r="B1063" s="4"/>
      <c r="C1063" s="8"/>
      <c r="D1063" s="8"/>
      <c r="E1063" s="8"/>
      <c r="F1063" s="8"/>
      <c r="G1063" s="8"/>
      <c r="H1063" s="8"/>
      <c r="I1063" s="10">
        <v>897</v>
      </c>
      <c r="J1063" s="11">
        <v>908</v>
      </c>
      <c r="K1063" s="11" t="s">
        <v>381</v>
      </c>
    </row>
    <row r="1064" spans="1:11" x14ac:dyDescent="0.25">
      <c r="A1064" s="9">
        <v>1063</v>
      </c>
      <c r="B1064" s="4"/>
      <c r="C1064" s="8"/>
      <c r="D1064" s="8"/>
      <c r="E1064" s="8"/>
      <c r="F1064" s="8"/>
      <c r="G1064" s="8"/>
      <c r="H1064" s="8"/>
      <c r="I1064" s="10">
        <v>929</v>
      </c>
      <c r="J1064" s="11">
        <v>940</v>
      </c>
      <c r="K1064" s="11" t="s">
        <v>397</v>
      </c>
    </row>
    <row r="1065" spans="1:11" x14ac:dyDescent="0.25">
      <c r="A1065" s="9">
        <v>1064</v>
      </c>
      <c r="B1065" s="4"/>
      <c r="C1065" s="8"/>
      <c r="D1065" s="8"/>
      <c r="E1065" s="8"/>
      <c r="F1065" s="8"/>
      <c r="G1065" s="8"/>
      <c r="H1065" s="8"/>
      <c r="I1065" s="10">
        <v>455</v>
      </c>
      <c r="J1065" s="11">
        <v>466</v>
      </c>
      <c r="K1065" s="11" t="s">
        <v>188</v>
      </c>
    </row>
    <row r="1066" spans="1:11" x14ac:dyDescent="0.25">
      <c r="A1066" s="9">
        <v>1065</v>
      </c>
      <c r="B1066" s="4"/>
      <c r="C1066" s="8"/>
      <c r="D1066" s="8"/>
      <c r="E1066" s="8"/>
      <c r="F1066" s="8"/>
      <c r="G1066" s="8"/>
      <c r="H1066" s="8"/>
      <c r="I1066" s="10">
        <v>519</v>
      </c>
      <c r="J1066" s="11">
        <v>530</v>
      </c>
      <c r="K1066" s="11" t="s">
        <v>211</v>
      </c>
    </row>
    <row r="1067" spans="1:11" x14ac:dyDescent="0.25">
      <c r="A1067" s="9">
        <v>1066</v>
      </c>
      <c r="B1067" s="4"/>
      <c r="C1067" s="8"/>
      <c r="D1067" s="8"/>
      <c r="E1067" s="8"/>
      <c r="F1067" s="8"/>
      <c r="G1067" s="8"/>
      <c r="H1067" s="8"/>
      <c r="I1067" s="10">
        <v>592</v>
      </c>
      <c r="J1067" s="11">
        <v>603</v>
      </c>
      <c r="K1067" s="11" t="s">
        <v>243</v>
      </c>
    </row>
    <row r="1068" spans="1:11" x14ac:dyDescent="0.25">
      <c r="A1068" s="9">
        <v>1067</v>
      </c>
      <c r="B1068" s="4"/>
      <c r="C1068" s="8"/>
      <c r="D1068" s="8"/>
      <c r="E1068" s="8"/>
      <c r="F1068" s="8"/>
      <c r="G1068" s="8"/>
      <c r="H1068" s="8"/>
      <c r="I1068" s="10">
        <v>425</v>
      </c>
      <c r="J1068" s="11">
        <v>436</v>
      </c>
      <c r="K1068" s="11" t="s">
        <v>174</v>
      </c>
    </row>
    <row r="1069" spans="1:11" x14ac:dyDescent="0.25">
      <c r="A1069" s="9">
        <v>1068</v>
      </c>
      <c r="B1069" s="4"/>
      <c r="C1069" s="8"/>
      <c r="D1069" s="8"/>
      <c r="E1069" s="8"/>
      <c r="F1069" s="8"/>
      <c r="G1069" s="8"/>
      <c r="H1069" s="8"/>
      <c r="I1069" s="10">
        <v>432</v>
      </c>
      <c r="J1069" s="11">
        <v>443</v>
      </c>
      <c r="K1069" s="11" t="s">
        <v>178</v>
      </c>
    </row>
    <row r="1070" spans="1:11" x14ac:dyDescent="0.25">
      <c r="A1070" s="9">
        <v>1069</v>
      </c>
      <c r="B1070" s="4"/>
      <c r="C1070" s="8"/>
      <c r="D1070" s="8"/>
      <c r="E1070" s="8"/>
      <c r="F1070" s="8"/>
      <c r="G1070" s="8"/>
      <c r="H1070" s="8"/>
      <c r="I1070" s="10">
        <v>438</v>
      </c>
      <c r="J1070" s="11">
        <v>449</v>
      </c>
      <c r="K1070" s="11" t="s">
        <v>180</v>
      </c>
    </row>
    <row r="1071" spans="1:11" x14ac:dyDescent="0.25">
      <c r="A1071" s="9">
        <v>1070</v>
      </c>
      <c r="B1071" s="4"/>
      <c r="C1071" s="8"/>
      <c r="D1071" s="8"/>
      <c r="E1071" s="8"/>
      <c r="F1071" s="8"/>
      <c r="G1071" s="8"/>
      <c r="H1071" s="8"/>
      <c r="I1071" s="10"/>
      <c r="J1071" s="11">
        <v>474</v>
      </c>
      <c r="K1071" s="11" t="s">
        <v>783</v>
      </c>
    </row>
    <row r="1072" spans="1:11" x14ac:dyDescent="0.25">
      <c r="A1072" s="9">
        <v>1071</v>
      </c>
      <c r="B1072" s="4"/>
      <c r="C1072" s="8"/>
      <c r="D1072" s="8"/>
      <c r="E1072" s="8"/>
      <c r="F1072" s="8"/>
      <c r="G1072" s="8"/>
      <c r="H1072" s="8"/>
      <c r="I1072" s="10">
        <v>291</v>
      </c>
      <c r="J1072" s="11">
        <v>301</v>
      </c>
      <c r="K1072" s="11" t="s">
        <v>124</v>
      </c>
    </row>
    <row r="1073" spans="1:11" x14ac:dyDescent="0.25">
      <c r="A1073" s="9">
        <v>1072</v>
      </c>
      <c r="B1073" s="4"/>
      <c r="C1073" s="8"/>
      <c r="D1073" s="8"/>
      <c r="E1073" s="8"/>
      <c r="F1073" s="8"/>
      <c r="G1073" s="8"/>
      <c r="H1073" s="8"/>
      <c r="I1073" s="10">
        <v>331</v>
      </c>
      <c r="J1073" s="11">
        <v>341</v>
      </c>
      <c r="K1073" s="11" t="s">
        <v>142</v>
      </c>
    </row>
    <row r="1074" spans="1:11" x14ac:dyDescent="0.25">
      <c r="A1074" s="9">
        <v>1073</v>
      </c>
      <c r="B1074" s="4"/>
      <c r="C1074" s="8"/>
      <c r="D1074" s="8"/>
      <c r="E1074" s="8"/>
      <c r="F1074" s="8"/>
      <c r="G1074" s="8"/>
      <c r="H1074" s="8"/>
      <c r="I1074" s="10">
        <v>679</v>
      </c>
      <c r="J1074" s="11">
        <v>690</v>
      </c>
      <c r="K1074" s="11" t="s">
        <v>289</v>
      </c>
    </row>
    <row r="1075" spans="1:11" x14ac:dyDescent="0.25">
      <c r="A1075" s="9">
        <v>1074</v>
      </c>
      <c r="B1075" s="4"/>
      <c r="C1075" s="8"/>
      <c r="D1075" s="8"/>
      <c r="E1075" s="8"/>
      <c r="F1075" s="8"/>
      <c r="G1075" s="8"/>
      <c r="H1075" s="8"/>
      <c r="I1075" s="10">
        <v>670</v>
      </c>
      <c r="J1075" s="11">
        <v>681</v>
      </c>
      <c r="K1075" s="11" t="s">
        <v>285</v>
      </c>
    </row>
    <row r="1076" spans="1:11" x14ac:dyDescent="0.25">
      <c r="A1076" s="9">
        <v>1075</v>
      </c>
      <c r="B1076" s="4"/>
      <c r="C1076" s="8"/>
      <c r="D1076" s="8"/>
      <c r="E1076" s="8"/>
      <c r="F1076" s="8"/>
      <c r="G1076" s="8"/>
      <c r="H1076" s="8"/>
      <c r="I1076" s="10">
        <v>662</v>
      </c>
      <c r="J1076" s="11">
        <v>673</v>
      </c>
      <c r="K1076" s="11" t="s">
        <v>281</v>
      </c>
    </row>
    <row r="1077" spans="1:11" x14ac:dyDescent="0.25">
      <c r="A1077" s="9">
        <v>1076</v>
      </c>
      <c r="B1077" s="4"/>
      <c r="C1077" s="8"/>
      <c r="D1077" s="8"/>
      <c r="E1077" s="8"/>
      <c r="F1077" s="8"/>
      <c r="G1077" s="8"/>
      <c r="H1077" s="8"/>
      <c r="I1077" s="10">
        <v>791</v>
      </c>
      <c r="J1077" s="11">
        <v>802</v>
      </c>
      <c r="K1077" s="11" t="s">
        <v>334</v>
      </c>
    </row>
    <row r="1078" spans="1:11" x14ac:dyDescent="0.25">
      <c r="A1078" s="9">
        <v>1077</v>
      </c>
      <c r="B1078" s="4" t="s">
        <v>1398</v>
      </c>
      <c r="C1078" s="8"/>
      <c r="D1078" s="8"/>
      <c r="E1078" s="8"/>
      <c r="F1078" s="8"/>
      <c r="G1078" s="8"/>
      <c r="H1078" s="8"/>
      <c r="I1078" s="10">
        <v>584</v>
      </c>
      <c r="J1078" s="11">
        <v>595</v>
      </c>
      <c r="K1078" s="11" t="s">
        <v>237</v>
      </c>
    </row>
    <row r="1079" spans="1:11" x14ac:dyDescent="0.25">
      <c r="A1079" s="9">
        <v>1078</v>
      </c>
      <c r="B1079" s="4"/>
      <c r="C1079" s="8"/>
      <c r="D1079" s="8"/>
      <c r="E1079" s="8"/>
      <c r="F1079" s="8"/>
      <c r="G1079" s="8"/>
      <c r="H1079" s="8"/>
      <c r="I1079" s="10">
        <v>600</v>
      </c>
      <c r="J1079" s="11">
        <v>611</v>
      </c>
      <c r="K1079" s="11" t="s">
        <v>248</v>
      </c>
    </row>
    <row r="1080" spans="1:11" x14ac:dyDescent="0.25">
      <c r="A1080" s="9">
        <v>1079</v>
      </c>
      <c r="B1080" s="4"/>
      <c r="C1080" s="8"/>
      <c r="D1080" s="8"/>
      <c r="E1080" s="8"/>
      <c r="F1080" s="8"/>
      <c r="G1080" s="8"/>
      <c r="H1080" s="8"/>
      <c r="I1080" s="10">
        <v>68</v>
      </c>
      <c r="J1080" s="11">
        <v>73</v>
      </c>
      <c r="K1080" s="11" t="s">
        <v>35</v>
      </c>
    </row>
    <row r="1081" spans="1:11" x14ac:dyDescent="0.25">
      <c r="A1081" s="9">
        <v>1080</v>
      </c>
      <c r="B1081" s="4"/>
      <c r="C1081" s="8"/>
      <c r="D1081" s="8"/>
      <c r="E1081" s="8"/>
      <c r="F1081" s="8"/>
      <c r="G1081" s="8"/>
      <c r="H1081" s="8"/>
      <c r="I1081" s="10">
        <v>76</v>
      </c>
      <c r="J1081" s="11">
        <v>81</v>
      </c>
      <c r="K1081" s="11" t="s">
        <v>38</v>
      </c>
    </row>
    <row r="1082" spans="1:11" x14ac:dyDescent="0.25">
      <c r="A1082" s="9">
        <v>1081</v>
      </c>
      <c r="B1082" s="4"/>
      <c r="C1082" s="8"/>
      <c r="D1082" s="8"/>
      <c r="E1082" s="8"/>
      <c r="F1082" s="8"/>
      <c r="G1082" s="8"/>
      <c r="H1082" s="8"/>
      <c r="I1082" s="10"/>
      <c r="J1082" s="11">
        <v>108</v>
      </c>
      <c r="K1082" s="11" t="s">
        <v>567</v>
      </c>
    </row>
    <row r="1083" spans="1:11" x14ac:dyDescent="0.25">
      <c r="A1083" s="9">
        <v>1082</v>
      </c>
      <c r="B1083" s="4"/>
      <c r="C1083" s="8"/>
      <c r="D1083" s="8"/>
      <c r="E1083" s="8"/>
      <c r="F1083" s="8"/>
      <c r="G1083" s="8"/>
      <c r="H1083" s="8"/>
      <c r="I1083" s="10"/>
      <c r="J1083" s="11">
        <v>116</v>
      </c>
      <c r="K1083" s="11" t="s">
        <v>573</v>
      </c>
    </row>
    <row r="1084" spans="1:11" x14ac:dyDescent="0.25">
      <c r="A1084" s="9">
        <v>1083</v>
      </c>
      <c r="B1084" s="4"/>
      <c r="C1084" s="8"/>
      <c r="D1084" s="8"/>
      <c r="E1084" s="8"/>
      <c r="F1084" s="8"/>
      <c r="G1084" s="8"/>
      <c r="H1084" s="8"/>
      <c r="I1084" s="10">
        <v>124</v>
      </c>
      <c r="J1084" s="11">
        <v>129</v>
      </c>
      <c r="K1084" s="11" t="s">
        <v>58</v>
      </c>
    </row>
    <row r="1085" spans="1:11" x14ac:dyDescent="0.25">
      <c r="A1085" s="9">
        <v>1084</v>
      </c>
      <c r="B1085" s="4"/>
      <c r="C1085" s="8"/>
      <c r="D1085" s="8"/>
      <c r="E1085" s="8"/>
      <c r="F1085" s="8"/>
      <c r="G1085" s="8"/>
      <c r="H1085" s="8"/>
      <c r="I1085" s="10">
        <v>135</v>
      </c>
      <c r="J1085" s="11">
        <v>140</v>
      </c>
      <c r="K1085" s="11" t="s">
        <v>62</v>
      </c>
    </row>
    <row r="1086" spans="1:11" x14ac:dyDescent="0.25">
      <c r="A1086" s="9">
        <v>1085</v>
      </c>
      <c r="B1086" s="4"/>
      <c r="C1086" s="8"/>
      <c r="D1086" s="8"/>
      <c r="E1086" s="8"/>
      <c r="F1086" s="8"/>
      <c r="G1086" s="8"/>
      <c r="H1086" s="8"/>
      <c r="I1086" s="10">
        <v>140</v>
      </c>
      <c r="J1086" s="11">
        <v>145</v>
      </c>
      <c r="K1086" s="11" t="s">
        <v>588</v>
      </c>
    </row>
    <row r="1087" spans="1:11" x14ac:dyDescent="0.25">
      <c r="A1087" s="9">
        <v>1086</v>
      </c>
      <c r="B1087" s="4"/>
      <c r="C1087" s="8"/>
      <c r="D1087" s="8"/>
      <c r="E1087" s="8"/>
      <c r="F1087" s="8"/>
      <c r="G1087" s="8"/>
      <c r="H1087" s="8"/>
      <c r="I1087" s="10">
        <v>148</v>
      </c>
      <c r="J1087" s="11">
        <v>153</v>
      </c>
      <c r="K1087" s="11" t="s">
        <v>594</v>
      </c>
    </row>
    <row r="1088" spans="1:11" x14ac:dyDescent="0.25">
      <c r="A1088" s="9">
        <v>1087</v>
      </c>
      <c r="B1088" s="4"/>
      <c r="C1088" s="8"/>
      <c r="D1088" s="8"/>
      <c r="E1088" s="8"/>
      <c r="F1088" s="8"/>
      <c r="G1088" s="8"/>
      <c r="H1088" s="8"/>
      <c r="I1088" s="10">
        <v>159</v>
      </c>
      <c r="J1088" s="11">
        <v>164</v>
      </c>
      <c r="K1088" s="11" t="s">
        <v>599</v>
      </c>
    </row>
    <row r="1089" spans="1:11" x14ac:dyDescent="0.25">
      <c r="A1089" s="9">
        <v>1088</v>
      </c>
      <c r="B1089" s="4"/>
      <c r="C1089" s="8"/>
      <c r="D1089" s="8"/>
      <c r="E1089" s="8"/>
      <c r="F1089" s="8"/>
      <c r="G1089" s="8"/>
      <c r="H1089" s="8"/>
      <c r="I1089" s="10">
        <v>986</v>
      </c>
      <c r="J1089" s="11">
        <v>997</v>
      </c>
      <c r="K1089" s="11" t="s">
        <v>422</v>
      </c>
    </row>
    <row r="1090" spans="1:11" x14ac:dyDescent="0.25">
      <c r="A1090" s="9"/>
      <c r="B1090" s="4"/>
      <c r="C1090" s="8"/>
      <c r="D1090" s="8"/>
      <c r="E1090" s="8"/>
      <c r="F1090" s="8"/>
      <c r="G1090" s="8"/>
      <c r="H1090" s="8"/>
      <c r="I1090" s="10"/>
      <c r="J1090" s="11"/>
      <c r="K1090" s="11"/>
    </row>
    <row r="1091" spans="1:11" x14ac:dyDescent="0.25">
      <c r="A1091" s="9"/>
      <c r="B1091" s="4"/>
      <c r="C1091" s="8"/>
      <c r="D1091" s="8"/>
      <c r="E1091" s="8"/>
      <c r="F1091" s="8"/>
      <c r="G1091" s="8"/>
      <c r="H1091" s="8"/>
      <c r="I1091" s="10"/>
      <c r="J1091" s="11">
        <v>43</v>
      </c>
      <c r="K1091" s="11" t="s">
        <v>524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13</vt:i4>
      </vt:variant>
    </vt:vector>
  </HeadingPairs>
  <TitlesOfParts>
    <vt:vector size="13" baseType="lpstr">
      <vt:lpstr>Absolute counts</vt:lpstr>
      <vt:lpstr>Total-corrected counts</vt:lpstr>
      <vt:lpstr>Total-corrected counts Z&lt;3</vt:lpstr>
      <vt:lpstr>Cluster counts corrected Z&lt;3</vt:lpstr>
      <vt:lpstr>Activation map</vt:lpstr>
      <vt:lpstr>Activation map corrected</vt:lpstr>
      <vt:lpstr>Brain networks</vt:lpstr>
      <vt:lpstr>Activation map corrected Z&lt;3</vt:lpstr>
      <vt:lpstr>Brain networks corrected</vt:lpstr>
      <vt:lpstr>Brain networks corrected Z&lt;3</vt:lpstr>
      <vt:lpstr>Z-scores</vt:lpstr>
      <vt:lpstr>Z-scores&lt;3</vt:lpstr>
      <vt:lpstr>Region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Bart Dirven</cp:lastModifiedBy>
  <dcterms:created xsi:type="dcterms:W3CDTF">2020-09-23T13:26:29Z</dcterms:created>
  <dcterms:modified xsi:type="dcterms:W3CDTF">2021-04-29T20:47:26Z</dcterms:modified>
</cp:coreProperties>
</file>